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03"/>
  <workbookPr/>
  <mc:AlternateContent xmlns:mc="http://schemas.openxmlformats.org/markup-compatibility/2006">
    <mc:Choice Requires="x15">
      <x15ac:absPath xmlns:x15ac="http://schemas.microsoft.com/office/spreadsheetml/2010/11/ac" url="C:\Users\meink\Downloads\IntelliJ\PokeSQL\Data Generator\"/>
    </mc:Choice>
  </mc:AlternateContent>
  <xr:revisionPtr revIDLastSave="0" documentId="8_{4C8E9A39-5AE1-4BCF-A467-8B94277F1960}" xr6:coauthVersionLast="47" xr6:coauthVersionMax="47" xr10:uidLastSave="{00000000-0000-0000-0000-000000000000}"/>
  <bookViews>
    <workbookView xWindow="0" yWindow="0" windowWidth="21570" windowHeight="8430" xr2:uid="{00000000-000D-0000-FFFF-FFFF00000000}"/>
  </bookViews>
  <sheets>
    <sheet name="Pokedex" sheetId="1" r:id="rId1"/>
    <sheet name="Prototype DynamicLookup" sheetId="2" state="hidden" r:id="rId2"/>
    <sheet name="Sorted table for dropdown purpo" sheetId="3" state="hidden" r:id="rId3"/>
    <sheet name="QuickLookup Name" sheetId="4" r:id="rId4"/>
    <sheet name="QuickLookup Type" sheetId="6" r:id="rId5"/>
    <sheet name="Yellow" sheetId="7" state="hidden" r:id="rId6"/>
    <sheet name="Crystal" sheetId="8" state="hidden" r:id="rId7"/>
    <sheet name="Emerald" sheetId="9" state="hidden" r:id="rId8"/>
    <sheet name="Platinum" sheetId="10" state="hidden" r:id="rId9"/>
    <sheet name="White 2" sheetId="11" state="hidden" r:id="rId10"/>
    <sheet name="X" sheetId="12" state="hidden" r:id="rId11"/>
    <sheet name="AS" sheetId="13" state="hidden" r:id="rId12"/>
    <sheet name="Ultra Sun" sheetId="14" state="hidden" r:id="rId13"/>
    <sheet name="Shield" sheetId="15" state="hidden" r:id="rId14"/>
    <sheet name="QuickLookup Pokedex Number" sheetId="5" r:id="rId15"/>
  </sheets>
  <definedNames>
    <definedName name="_xlnm._FilterDatabase" localSheetId="11" hidden="1">AS!$K$2:$V$45</definedName>
    <definedName name="_xlnm._FilterDatabase" localSheetId="6" hidden="1">Crystal!$K$2:$N$33</definedName>
    <definedName name="_xlnm._FilterDatabase" localSheetId="7" hidden="1">Emerald!$K$2:$N$33</definedName>
    <definedName name="_xlnm._FilterDatabase" localSheetId="8" hidden="1">Platinum!$K$2:$N$32</definedName>
    <definedName name="_xlnm._FilterDatabase" localSheetId="0" hidden="1">Pokedex!$A$1:$BK$1215</definedName>
    <definedName name="_xlnm._FilterDatabase" localSheetId="3" hidden="1">'QuickLookup Name'!$B$2:$Q$2</definedName>
    <definedName name="_xlnm._FilterDatabase" localSheetId="14" hidden="1">'QuickLookup Pokedex Number'!$B$2:$Q$2</definedName>
    <definedName name="_xlnm._FilterDatabase" localSheetId="4" hidden="1">'QuickLookup Type'!$B$2:$Q$2</definedName>
    <definedName name="_xlnm._FilterDatabase" localSheetId="13" hidden="1">Shield!$K$2:$N$35</definedName>
    <definedName name="_xlnm._FilterDatabase" localSheetId="12" hidden="1">'Ultra Sun'!$K$2:$V$28</definedName>
    <definedName name="_xlnm._FilterDatabase" localSheetId="9" hidden="1">'White 2'!$K$2:$N$33</definedName>
    <definedName name="_xlnm._FilterDatabase" localSheetId="10" hidden="1">X!$K$2:$V$45</definedName>
    <definedName name="_xlnm._FilterDatabase" localSheetId="5" hidden="1">Yellow!$K$2:$N$33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Q3" i="1" l="1" a="1"/>
  <c r="BQ3" i="1"/>
  <c r="BQ4" i="1" a="1"/>
  <c r="BQ4" i="1"/>
  <c r="BQ5" i="1" a="1"/>
  <c r="BQ5" i="1"/>
  <c r="BQ6" i="1" a="1"/>
  <c r="BQ6" i="1"/>
  <c r="BQ7" i="1" a="1"/>
  <c r="BQ7" i="1"/>
  <c r="BQ8" i="1" a="1"/>
  <c r="BQ8" i="1"/>
  <c r="BQ9" i="1" a="1"/>
  <c r="BQ9" i="1"/>
  <c r="BQ10" i="1" a="1"/>
  <c r="BQ10" i="1"/>
  <c r="BQ11" i="1" a="1"/>
  <c r="BQ11" i="1"/>
  <c r="BQ12" i="1" a="1"/>
  <c r="BQ12" i="1"/>
  <c r="BQ13" i="1" a="1"/>
  <c r="BQ13" i="1"/>
  <c r="BQ14" i="1" a="1"/>
  <c r="BQ14" i="1"/>
  <c r="BQ15" i="1" a="1"/>
  <c r="BQ15" i="1"/>
  <c r="BQ16" i="1" a="1"/>
  <c r="BQ16" i="1"/>
  <c r="BQ17" i="1" a="1"/>
  <c r="BQ17" i="1"/>
  <c r="BQ18" i="1" a="1"/>
  <c r="BQ18" i="1"/>
  <c r="BQ19" i="1" a="1"/>
  <c r="BQ19" i="1"/>
  <c r="BQ20" i="1" a="1"/>
  <c r="BQ20" i="1"/>
  <c r="BQ21" i="1" a="1"/>
  <c r="BQ21" i="1"/>
  <c r="BQ22" i="1" a="1"/>
  <c r="BQ22" i="1"/>
  <c r="BQ23" i="1" a="1"/>
  <c r="BQ23" i="1"/>
  <c r="BQ24" i="1" a="1"/>
  <c r="BQ24" i="1"/>
  <c r="BQ25" i="1" a="1"/>
  <c r="BQ25" i="1"/>
  <c r="BQ26" i="1" a="1"/>
  <c r="BQ26" i="1"/>
  <c r="BQ27" i="1" a="1"/>
  <c r="BQ27" i="1"/>
  <c r="BQ28" i="1" a="1"/>
  <c r="BQ28" i="1"/>
  <c r="BQ29" i="1" a="1"/>
  <c r="BQ29" i="1"/>
  <c r="BQ30" i="1" a="1"/>
  <c r="BQ30" i="1"/>
  <c r="BQ31" i="1" a="1"/>
  <c r="BQ31" i="1"/>
  <c r="BQ32" i="1" a="1"/>
  <c r="BQ32" i="1"/>
  <c r="BQ33" i="1" a="1"/>
  <c r="BQ33" i="1"/>
  <c r="BQ34" i="1" a="1"/>
  <c r="BQ34" i="1"/>
  <c r="BQ35" i="1" a="1"/>
  <c r="BQ35" i="1"/>
  <c r="BQ36" i="1" a="1"/>
  <c r="BQ36" i="1"/>
  <c r="BQ37" i="1" a="1"/>
  <c r="BQ37" i="1"/>
  <c r="BQ38" i="1" a="1"/>
  <c r="BQ38" i="1"/>
  <c r="BQ39" i="1" a="1"/>
  <c r="BQ39" i="1"/>
  <c r="BQ40" i="1" a="1"/>
  <c r="BQ40" i="1"/>
  <c r="BQ41" i="1" a="1"/>
  <c r="BQ41" i="1"/>
  <c r="BQ42" i="1" a="1"/>
  <c r="BQ42" i="1"/>
  <c r="BQ43" i="1" a="1"/>
  <c r="BQ43" i="1"/>
  <c r="BQ44" i="1" a="1"/>
  <c r="BQ44" i="1"/>
  <c r="BQ45" i="1" a="1"/>
  <c r="BQ45" i="1"/>
  <c r="BQ46" i="1" a="1"/>
  <c r="BQ46" i="1"/>
  <c r="BQ47" i="1" a="1"/>
  <c r="BQ47" i="1"/>
  <c r="BQ48" i="1" a="1"/>
  <c r="BQ48" i="1"/>
  <c r="BQ49" i="1" a="1"/>
  <c r="BQ49" i="1"/>
  <c r="BQ50" i="1" a="1"/>
  <c r="BQ50" i="1"/>
  <c r="BQ51" i="1" a="1"/>
  <c r="BQ51" i="1"/>
  <c r="BQ52" i="1" a="1"/>
  <c r="BQ52" i="1"/>
  <c r="BQ53" i="1" a="1"/>
  <c r="BQ53" i="1"/>
  <c r="BQ54" i="1" a="1"/>
  <c r="BQ54" i="1"/>
  <c r="BQ55" i="1" a="1"/>
  <c r="BQ55" i="1"/>
  <c r="BQ56" i="1" a="1"/>
  <c r="BQ56" i="1"/>
  <c r="BQ57" i="1" a="1"/>
  <c r="BQ57" i="1"/>
  <c r="BQ58" i="1" a="1"/>
  <c r="BQ58" i="1"/>
  <c r="BQ59" i="1" a="1"/>
  <c r="BQ59" i="1"/>
  <c r="BQ60" i="1" a="1"/>
  <c r="BQ60" i="1"/>
  <c r="BQ61" i="1" a="1"/>
  <c r="BQ61" i="1"/>
  <c r="BQ62" i="1" a="1"/>
  <c r="BQ62" i="1"/>
  <c r="BQ63" i="1" a="1"/>
  <c r="BQ63" i="1"/>
  <c r="BQ64" i="1" a="1"/>
  <c r="BQ64" i="1"/>
  <c r="BQ65" i="1" a="1"/>
  <c r="BQ65" i="1"/>
  <c r="BQ66" i="1" a="1"/>
  <c r="BQ66" i="1"/>
  <c r="BQ67" i="1" a="1"/>
  <c r="BQ67" i="1"/>
  <c r="BQ68" i="1" a="1"/>
  <c r="BQ68" i="1"/>
  <c r="BQ69" i="1" a="1"/>
  <c r="BQ69" i="1"/>
  <c r="BQ70" i="1" a="1"/>
  <c r="BQ70" i="1"/>
  <c r="BQ71" i="1" a="1"/>
  <c r="BQ71" i="1"/>
  <c r="BQ72" i="1" a="1"/>
  <c r="BQ72" i="1"/>
  <c r="BQ73" i="1" a="1"/>
  <c r="BQ73" i="1"/>
  <c r="BQ74" i="1" a="1"/>
  <c r="BQ74" i="1"/>
  <c r="BQ75" i="1" a="1"/>
  <c r="BQ75" i="1"/>
  <c r="BQ76" i="1" a="1"/>
  <c r="BQ76" i="1"/>
  <c r="BQ77" i="1" a="1"/>
  <c r="BQ77" i="1"/>
  <c r="BQ78" i="1" a="1"/>
  <c r="BQ78" i="1"/>
  <c r="BQ79" i="1" a="1"/>
  <c r="BQ79" i="1"/>
  <c r="BQ80" i="1" a="1"/>
  <c r="BQ80" i="1"/>
  <c r="BQ81" i="1" a="1"/>
  <c r="BQ81" i="1"/>
  <c r="BQ82" i="1" a="1"/>
  <c r="BQ82" i="1"/>
  <c r="BQ83" i="1" a="1"/>
  <c r="BQ83" i="1"/>
  <c r="BQ84" i="1" a="1"/>
  <c r="BQ84" i="1"/>
  <c r="BQ85" i="1" a="1"/>
  <c r="BQ85" i="1"/>
  <c r="BQ86" i="1" a="1"/>
  <c r="BQ86" i="1"/>
  <c r="BQ87" i="1" a="1"/>
  <c r="BQ87" i="1"/>
  <c r="BQ88" i="1" a="1"/>
  <c r="BQ88" i="1"/>
  <c r="BQ89" i="1" a="1"/>
  <c r="BQ89" i="1"/>
  <c r="BQ90" i="1" a="1"/>
  <c r="BQ90" i="1"/>
  <c r="BQ91" i="1" a="1"/>
  <c r="BQ91" i="1"/>
  <c r="BQ92" i="1" a="1"/>
  <c r="BQ92" i="1"/>
  <c r="BQ93" i="1" a="1"/>
  <c r="BQ93" i="1"/>
  <c r="BQ94" i="1" a="1"/>
  <c r="BQ94" i="1"/>
  <c r="BQ95" i="1" a="1"/>
  <c r="BQ95" i="1"/>
  <c r="BQ96" i="1" a="1"/>
  <c r="BQ96" i="1"/>
  <c r="BQ97" i="1" a="1"/>
  <c r="BQ97" i="1"/>
  <c r="BQ98" i="1" a="1"/>
  <c r="BQ98" i="1"/>
  <c r="BQ99" i="1" a="1"/>
  <c r="BQ99" i="1"/>
  <c r="BQ100" i="1" a="1"/>
  <c r="BQ100" i="1"/>
  <c r="BQ101" i="1" a="1"/>
  <c r="BQ101" i="1"/>
  <c r="BQ102" i="1" a="1"/>
  <c r="BQ102" i="1"/>
  <c r="BQ103" i="1" a="1"/>
  <c r="BQ103" i="1"/>
  <c r="BQ104" i="1" a="1"/>
  <c r="BQ104" i="1"/>
  <c r="BQ105" i="1" a="1"/>
  <c r="BQ105" i="1"/>
  <c r="BQ106" i="1" a="1"/>
  <c r="BQ106" i="1"/>
  <c r="BQ107" i="1" a="1"/>
  <c r="BQ107" i="1"/>
  <c r="BQ108" i="1" a="1"/>
  <c r="BQ108" i="1"/>
  <c r="BQ109" i="1" a="1"/>
  <c r="BQ109" i="1"/>
  <c r="BQ110" i="1" a="1"/>
  <c r="BQ110" i="1"/>
  <c r="BQ111" i="1" a="1"/>
  <c r="BQ111" i="1"/>
  <c r="BQ112" i="1" a="1"/>
  <c r="BQ112" i="1"/>
  <c r="BQ113" i="1" a="1"/>
  <c r="BQ113" i="1"/>
  <c r="BQ114" i="1" a="1"/>
  <c r="BQ114" i="1"/>
  <c r="BQ115" i="1" a="1"/>
  <c r="BQ115" i="1"/>
  <c r="BQ116" i="1" a="1"/>
  <c r="BQ116" i="1"/>
  <c r="BQ117" i="1" a="1"/>
  <c r="BQ117" i="1"/>
  <c r="BQ118" i="1" a="1"/>
  <c r="BQ118" i="1"/>
  <c r="BQ119" i="1" a="1"/>
  <c r="BQ119" i="1"/>
  <c r="BQ120" i="1" a="1"/>
  <c r="BQ120" i="1"/>
  <c r="BQ121" i="1" a="1"/>
  <c r="BQ121" i="1"/>
  <c r="BQ122" i="1" a="1"/>
  <c r="BQ122" i="1"/>
  <c r="BQ123" i="1" a="1"/>
  <c r="BQ123" i="1"/>
  <c r="BQ124" i="1" a="1"/>
  <c r="BQ124" i="1"/>
  <c r="BQ125" i="1" a="1"/>
  <c r="BQ125" i="1"/>
  <c r="BQ126" i="1" a="1"/>
  <c r="BQ126" i="1"/>
  <c r="BQ127" i="1" a="1"/>
  <c r="BQ127" i="1"/>
  <c r="BQ128" i="1" a="1"/>
  <c r="BQ128" i="1"/>
  <c r="BQ129" i="1" a="1"/>
  <c r="BQ129" i="1"/>
  <c r="BQ130" i="1" a="1"/>
  <c r="BQ130" i="1"/>
  <c r="BQ131" i="1" a="1"/>
  <c r="BQ131" i="1"/>
  <c r="BQ132" i="1" a="1"/>
  <c r="BQ132" i="1"/>
  <c r="BQ133" i="1" a="1"/>
  <c r="BQ133" i="1"/>
  <c r="BQ134" i="1" a="1"/>
  <c r="BQ134" i="1"/>
  <c r="BQ135" i="1" a="1"/>
  <c r="BQ135" i="1"/>
  <c r="BQ136" i="1" a="1"/>
  <c r="BQ136" i="1"/>
  <c r="BQ137" i="1" a="1"/>
  <c r="BQ137" i="1"/>
  <c r="BQ138" i="1" a="1"/>
  <c r="BQ138" i="1"/>
  <c r="BQ139" i="1" a="1"/>
  <c r="BQ139" i="1"/>
  <c r="BQ140" i="1" a="1"/>
  <c r="BQ140" i="1"/>
  <c r="BQ141" i="1" a="1"/>
  <c r="BQ141" i="1"/>
  <c r="BQ142" i="1" a="1"/>
  <c r="BQ142" i="1"/>
  <c r="BQ143" i="1" a="1"/>
  <c r="BQ143" i="1"/>
  <c r="BQ144" i="1" a="1"/>
  <c r="BQ144" i="1"/>
  <c r="BQ145" i="1" a="1"/>
  <c r="BQ145" i="1"/>
  <c r="BQ146" i="1" a="1"/>
  <c r="BQ146" i="1"/>
  <c r="BQ147" i="1" a="1"/>
  <c r="BQ147" i="1"/>
  <c r="BQ148" i="1" a="1"/>
  <c r="BQ148" i="1"/>
  <c r="BQ149" i="1" a="1"/>
  <c r="BQ149" i="1"/>
  <c r="BQ150" i="1" a="1"/>
  <c r="BQ150" i="1"/>
  <c r="BQ151" i="1" a="1"/>
  <c r="BQ151" i="1"/>
  <c r="BQ152" i="1" a="1"/>
  <c r="BQ152" i="1"/>
  <c r="BQ153" i="1" a="1"/>
  <c r="BQ153" i="1"/>
  <c r="BQ154" i="1" a="1"/>
  <c r="BQ154" i="1"/>
  <c r="BQ155" i="1" a="1"/>
  <c r="BQ155" i="1"/>
  <c r="BQ156" i="1" a="1"/>
  <c r="BQ156" i="1"/>
  <c r="BQ157" i="1" a="1"/>
  <c r="BQ157" i="1"/>
  <c r="BQ158" i="1" a="1"/>
  <c r="BQ158" i="1"/>
  <c r="BQ159" i="1" a="1"/>
  <c r="BQ159" i="1"/>
  <c r="BQ160" i="1" a="1"/>
  <c r="BQ160" i="1"/>
  <c r="BQ161" i="1" a="1"/>
  <c r="BQ161" i="1"/>
  <c r="BQ162" i="1" a="1"/>
  <c r="BQ162" i="1"/>
  <c r="BQ163" i="1" a="1"/>
  <c r="BQ163" i="1"/>
  <c r="BQ164" i="1" a="1"/>
  <c r="BQ164" i="1"/>
  <c r="BQ165" i="1" a="1"/>
  <c r="BQ165" i="1"/>
  <c r="BQ166" i="1" a="1"/>
  <c r="BQ166" i="1"/>
  <c r="BQ167" i="1" a="1"/>
  <c r="BQ167" i="1"/>
  <c r="BQ168" i="1" a="1"/>
  <c r="BQ168" i="1"/>
  <c r="BQ169" i="1" a="1"/>
  <c r="BQ169" i="1"/>
  <c r="BQ170" i="1" a="1"/>
  <c r="BQ170" i="1"/>
  <c r="BQ171" i="1" a="1"/>
  <c r="BQ171" i="1"/>
  <c r="BQ172" i="1" a="1"/>
  <c r="BQ172" i="1"/>
  <c r="BQ173" i="1" a="1"/>
  <c r="BQ173" i="1"/>
  <c r="BQ174" i="1" a="1"/>
  <c r="BQ174" i="1"/>
  <c r="BQ175" i="1" a="1"/>
  <c r="BQ175" i="1"/>
  <c r="BQ176" i="1" a="1"/>
  <c r="BQ176" i="1"/>
  <c r="BQ177" i="1" a="1"/>
  <c r="BQ177" i="1"/>
  <c r="BQ178" i="1" a="1"/>
  <c r="BQ178" i="1"/>
  <c r="BQ179" i="1" a="1"/>
  <c r="BQ179" i="1"/>
  <c r="BQ180" i="1" a="1"/>
  <c r="BQ180" i="1"/>
  <c r="BQ181" i="1" a="1"/>
  <c r="BQ181" i="1"/>
  <c r="BQ182" i="1" a="1"/>
  <c r="BQ182" i="1"/>
  <c r="BQ183" i="1" a="1"/>
  <c r="BQ183" i="1"/>
  <c r="BQ184" i="1" a="1"/>
  <c r="BQ184" i="1"/>
  <c r="BQ185" i="1" a="1"/>
  <c r="BQ185" i="1"/>
  <c r="BQ186" i="1" a="1"/>
  <c r="BQ186" i="1"/>
  <c r="BQ187" i="1" a="1"/>
  <c r="BQ187" i="1"/>
  <c r="BQ188" i="1" a="1"/>
  <c r="BQ188" i="1"/>
  <c r="BQ189" i="1" a="1"/>
  <c r="BQ189" i="1"/>
  <c r="BQ190" i="1" a="1"/>
  <c r="BQ190" i="1"/>
  <c r="BQ191" i="1" a="1"/>
  <c r="BQ191" i="1"/>
  <c r="BQ192" i="1" a="1"/>
  <c r="BQ192" i="1"/>
  <c r="BQ193" i="1" a="1"/>
  <c r="BQ193" i="1"/>
  <c r="BQ194" i="1" a="1"/>
  <c r="BQ194" i="1"/>
  <c r="BQ195" i="1" a="1"/>
  <c r="BQ195" i="1"/>
  <c r="BQ196" i="1" a="1"/>
  <c r="BQ196" i="1"/>
  <c r="BQ197" i="1" a="1"/>
  <c r="BQ197" i="1"/>
  <c r="BQ198" i="1" a="1"/>
  <c r="BQ198" i="1"/>
  <c r="BQ199" i="1" a="1"/>
  <c r="BQ199" i="1"/>
  <c r="BQ200" i="1" a="1"/>
  <c r="BQ200" i="1"/>
  <c r="BQ201" i="1" a="1"/>
  <c r="BQ201" i="1"/>
  <c r="BQ202" i="1" a="1"/>
  <c r="BQ202" i="1"/>
  <c r="BQ203" i="1" a="1"/>
  <c r="BQ203" i="1"/>
  <c r="BQ204" i="1" a="1"/>
  <c r="BQ204" i="1"/>
  <c r="BQ205" i="1" a="1"/>
  <c r="BQ205" i="1"/>
  <c r="BQ206" i="1" a="1"/>
  <c r="BQ206" i="1"/>
  <c r="BQ207" i="1" a="1"/>
  <c r="BQ207" i="1"/>
  <c r="BQ208" i="1" a="1"/>
  <c r="BQ208" i="1"/>
  <c r="BQ209" i="1" a="1"/>
  <c r="BQ209" i="1"/>
  <c r="BQ210" i="1" a="1"/>
  <c r="BQ210" i="1"/>
  <c r="BQ211" i="1" a="1"/>
  <c r="BQ211" i="1"/>
  <c r="BQ212" i="1" a="1"/>
  <c r="BQ212" i="1"/>
  <c r="BQ213" i="1" a="1"/>
  <c r="BQ213" i="1"/>
  <c r="BQ214" i="1" a="1"/>
  <c r="BQ214" i="1"/>
  <c r="BQ215" i="1" a="1"/>
  <c r="BQ215" i="1"/>
  <c r="BQ216" i="1" a="1"/>
  <c r="BQ216" i="1"/>
  <c r="BQ217" i="1" a="1"/>
  <c r="BQ217" i="1"/>
  <c r="BQ218" i="1" a="1"/>
  <c r="BQ218" i="1"/>
  <c r="BQ219" i="1" a="1"/>
  <c r="BQ219" i="1"/>
  <c r="BQ220" i="1" a="1"/>
  <c r="BQ220" i="1"/>
  <c r="BQ221" i="1" a="1"/>
  <c r="BQ221" i="1"/>
  <c r="BQ222" i="1" a="1"/>
  <c r="BQ222" i="1"/>
  <c r="BQ223" i="1" a="1"/>
  <c r="BQ223" i="1"/>
  <c r="BQ224" i="1" a="1"/>
  <c r="BQ224" i="1"/>
  <c r="BQ225" i="1" a="1"/>
  <c r="BQ225" i="1"/>
  <c r="BQ226" i="1" a="1"/>
  <c r="BQ226" i="1"/>
  <c r="BQ227" i="1" a="1"/>
  <c r="BQ227" i="1"/>
  <c r="BQ228" i="1" a="1"/>
  <c r="BQ228" i="1"/>
  <c r="BQ229" i="1" a="1"/>
  <c r="BQ229" i="1"/>
  <c r="BQ230" i="1" a="1"/>
  <c r="BQ230" i="1"/>
  <c r="BQ231" i="1" a="1"/>
  <c r="BQ231" i="1"/>
  <c r="BQ232" i="1" a="1"/>
  <c r="BQ232" i="1"/>
  <c r="BQ233" i="1" a="1"/>
  <c r="BQ233" i="1"/>
  <c r="BQ234" i="1" a="1"/>
  <c r="BQ234" i="1"/>
  <c r="BQ235" i="1" a="1"/>
  <c r="BQ235" i="1"/>
  <c r="BQ236" i="1" a="1"/>
  <c r="BQ236" i="1"/>
  <c r="BQ237" i="1" a="1"/>
  <c r="BQ237" i="1"/>
  <c r="BQ238" i="1" a="1"/>
  <c r="BQ238" i="1"/>
  <c r="BQ239" i="1" a="1"/>
  <c r="BQ239" i="1"/>
  <c r="BQ240" i="1" a="1"/>
  <c r="BQ240" i="1"/>
  <c r="BQ241" i="1" a="1"/>
  <c r="BQ241" i="1"/>
  <c r="BQ242" i="1" a="1"/>
  <c r="BQ242" i="1"/>
  <c r="BQ243" i="1" a="1"/>
  <c r="BQ243" i="1"/>
  <c r="BQ244" i="1" a="1"/>
  <c r="BQ244" i="1"/>
  <c r="BQ245" i="1" a="1"/>
  <c r="BQ245" i="1"/>
  <c r="BQ246" i="1" a="1"/>
  <c r="BQ246" i="1"/>
  <c r="BQ247" i="1" a="1"/>
  <c r="BQ247" i="1"/>
  <c r="BQ248" i="1" a="1"/>
  <c r="BQ248" i="1"/>
  <c r="BQ249" i="1" a="1"/>
  <c r="BQ249" i="1"/>
  <c r="BQ250" i="1" a="1"/>
  <c r="BQ250" i="1"/>
  <c r="BQ251" i="1" a="1"/>
  <c r="BQ251" i="1"/>
  <c r="BQ252" i="1" a="1"/>
  <c r="BQ252" i="1"/>
  <c r="BQ253" i="1" a="1"/>
  <c r="BQ253" i="1"/>
  <c r="BQ254" i="1" a="1"/>
  <c r="BQ254" i="1"/>
  <c r="BQ255" i="1" a="1"/>
  <c r="BQ255" i="1"/>
  <c r="BQ256" i="1" a="1"/>
  <c r="BQ256" i="1"/>
  <c r="BQ257" i="1" a="1"/>
  <c r="BQ257" i="1"/>
  <c r="BQ258" i="1" a="1"/>
  <c r="BQ258" i="1"/>
  <c r="BQ259" i="1" a="1"/>
  <c r="BQ259" i="1"/>
  <c r="BQ260" i="1" a="1"/>
  <c r="BQ260" i="1"/>
  <c r="BQ261" i="1" a="1"/>
  <c r="BQ261" i="1"/>
  <c r="BQ262" i="1" a="1"/>
  <c r="BQ262" i="1"/>
  <c r="BQ263" i="1" a="1"/>
  <c r="BQ263" i="1"/>
  <c r="BQ264" i="1" a="1"/>
  <c r="BQ264" i="1"/>
  <c r="BQ265" i="1" a="1"/>
  <c r="BQ265" i="1"/>
  <c r="BQ266" i="1" a="1"/>
  <c r="BQ266" i="1"/>
  <c r="BQ267" i="1" a="1"/>
  <c r="BQ267" i="1"/>
  <c r="BQ268" i="1" a="1"/>
  <c r="BQ268" i="1"/>
  <c r="BQ269" i="1" a="1"/>
  <c r="BQ269" i="1"/>
  <c r="BQ270" i="1" a="1"/>
  <c r="BQ270" i="1"/>
  <c r="BQ271" i="1" a="1"/>
  <c r="BQ271" i="1"/>
  <c r="BQ272" i="1" a="1"/>
  <c r="BQ272" i="1"/>
  <c r="BQ273" i="1" a="1"/>
  <c r="BQ273" i="1"/>
  <c r="BQ274" i="1" a="1"/>
  <c r="BQ274" i="1"/>
  <c r="BQ275" i="1" a="1"/>
  <c r="BQ275" i="1"/>
  <c r="BQ276" i="1" a="1"/>
  <c r="BQ276" i="1"/>
  <c r="BQ277" i="1" a="1"/>
  <c r="BQ277" i="1"/>
  <c r="BQ278" i="1" a="1"/>
  <c r="BQ278" i="1"/>
  <c r="BQ279" i="1" a="1"/>
  <c r="BQ279" i="1"/>
  <c r="BQ280" i="1" a="1"/>
  <c r="BQ280" i="1"/>
  <c r="BQ281" i="1" a="1"/>
  <c r="BQ281" i="1"/>
  <c r="BQ282" i="1" a="1"/>
  <c r="BQ282" i="1"/>
  <c r="BQ283" i="1" a="1"/>
  <c r="BQ283" i="1"/>
  <c r="BQ284" i="1" a="1"/>
  <c r="BQ284" i="1"/>
  <c r="BQ285" i="1" a="1"/>
  <c r="BQ285" i="1"/>
  <c r="BQ286" i="1" a="1"/>
  <c r="BQ286" i="1"/>
  <c r="BQ287" i="1" a="1"/>
  <c r="BQ287" i="1"/>
  <c r="BQ288" i="1" a="1"/>
  <c r="BQ288" i="1"/>
  <c r="BQ289" i="1" a="1"/>
  <c r="BQ289" i="1"/>
  <c r="BQ290" i="1" a="1"/>
  <c r="BQ290" i="1"/>
  <c r="BQ291" i="1" a="1"/>
  <c r="BQ291" i="1"/>
  <c r="BQ292" i="1" a="1"/>
  <c r="BQ292" i="1"/>
  <c r="BQ293" i="1" a="1"/>
  <c r="BQ293" i="1"/>
  <c r="BQ294" i="1" a="1"/>
  <c r="BQ294" i="1"/>
  <c r="BQ295" i="1" a="1"/>
  <c r="BQ295" i="1"/>
  <c r="BQ296" i="1" a="1"/>
  <c r="BQ296" i="1"/>
  <c r="BQ297" i="1" a="1"/>
  <c r="BQ297" i="1"/>
  <c r="BQ298" i="1" a="1"/>
  <c r="BQ298" i="1"/>
  <c r="BQ299" i="1" a="1"/>
  <c r="BQ299" i="1"/>
  <c r="BQ300" i="1" a="1"/>
  <c r="BQ300" i="1"/>
  <c r="BQ301" i="1" a="1"/>
  <c r="BQ301" i="1"/>
  <c r="BQ302" i="1" a="1"/>
  <c r="BQ302" i="1"/>
  <c r="BQ303" i="1" a="1"/>
  <c r="BQ303" i="1"/>
  <c r="BQ304" i="1" a="1"/>
  <c r="BQ304" i="1"/>
  <c r="BQ305" i="1" a="1"/>
  <c r="BQ305" i="1"/>
  <c r="BQ306" i="1" a="1"/>
  <c r="BQ306" i="1"/>
  <c r="BQ307" i="1" a="1"/>
  <c r="BQ307" i="1"/>
  <c r="BQ308" i="1" a="1"/>
  <c r="BQ308" i="1"/>
  <c r="BQ309" i="1" a="1"/>
  <c r="BQ309" i="1"/>
  <c r="BQ310" i="1" a="1"/>
  <c r="BQ310" i="1"/>
  <c r="BQ311" i="1" a="1"/>
  <c r="BQ311" i="1"/>
  <c r="BQ312" i="1" a="1"/>
  <c r="BQ312" i="1"/>
  <c r="BQ313" i="1" a="1"/>
  <c r="BQ313" i="1"/>
  <c r="BQ314" i="1" a="1"/>
  <c r="BQ314" i="1"/>
  <c r="BQ315" i="1" a="1"/>
  <c r="BQ315" i="1"/>
  <c r="BQ316" i="1" a="1"/>
  <c r="BQ316" i="1"/>
  <c r="BQ317" i="1" a="1"/>
  <c r="BQ317" i="1"/>
  <c r="BQ318" i="1" a="1"/>
  <c r="BQ318" i="1"/>
  <c r="BQ319" i="1" a="1"/>
  <c r="BQ319" i="1"/>
  <c r="BQ320" i="1" a="1"/>
  <c r="BQ320" i="1"/>
  <c r="BQ321" i="1" a="1"/>
  <c r="BQ321" i="1"/>
  <c r="BQ322" i="1" a="1"/>
  <c r="BQ322" i="1"/>
  <c r="BQ323" i="1" a="1"/>
  <c r="BQ323" i="1"/>
  <c r="BQ324" i="1" a="1"/>
  <c r="BQ324" i="1"/>
  <c r="BQ325" i="1" a="1"/>
  <c r="BQ325" i="1"/>
  <c r="BQ326" i="1" a="1"/>
  <c r="BQ326" i="1"/>
  <c r="BQ327" i="1" a="1"/>
  <c r="BQ327" i="1"/>
  <c r="BQ328" i="1" a="1"/>
  <c r="BQ328" i="1"/>
  <c r="BQ329" i="1" a="1"/>
  <c r="BQ329" i="1"/>
  <c r="BQ330" i="1" a="1"/>
  <c r="BQ330" i="1"/>
  <c r="BQ331" i="1" a="1"/>
  <c r="BQ331" i="1"/>
  <c r="BQ332" i="1" a="1"/>
  <c r="BQ332" i="1"/>
  <c r="BQ333" i="1" a="1"/>
  <c r="BQ333" i="1"/>
  <c r="BQ334" i="1" a="1"/>
  <c r="BQ334" i="1"/>
  <c r="BQ335" i="1" a="1"/>
  <c r="BQ335" i="1"/>
  <c r="BQ336" i="1" a="1"/>
  <c r="BQ336" i="1"/>
  <c r="BQ337" i="1" a="1"/>
  <c r="BQ337" i="1"/>
  <c r="BQ338" i="1" a="1"/>
  <c r="BQ338" i="1"/>
  <c r="BQ339" i="1" a="1"/>
  <c r="BQ339" i="1"/>
  <c r="BQ340" i="1" a="1"/>
  <c r="BQ340" i="1"/>
  <c r="BQ341" i="1" a="1"/>
  <c r="BQ341" i="1"/>
  <c r="BQ342" i="1" a="1"/>
  <c r="BQ342" i="1"/>
  <c r="BQ343" i="1" a="1"/>
  <c r="BQ343" i="1"/>
  <c r="BQ344" i="1" a="1"/>
  <c r="BQ344" i="1"/>
  <c r="BQ345" i="1" a="1"/>
  <c r="BQ345" i="1"/>
  <c r="BQ346" i="1" a="1"/>
  <c r="BQ346" i="1"/>
  <c r="BQ347" i="1" a="1"/>
  <c r="BQ347" i="1"/>
  <c r="BQ348" i="1" a="1"/>
  <c r="BQ348" i="1"/>
  <c r="BQ349" i="1" a="1"/>
  <c r="BQ349" i="1"/>
  <c r="BQ350" i="1" a="1"/>
  <c r="BQ350" i="1"/>
  <c r="BQ351" i="1" a="1"/>
  <c r="BQ351" i="1"/>
  <c r="BQ352" i="1" a="1"/>
  <c r="BQ352" i="1"/>
  <c r="BQ353" i="1" a="1"/>
  <c r="BQ353" i="1"/>
  <c r="BQ354" i="1" a="1"/>
  <c r="BQ354" i="1"/>
  <c r="BQ355" i="1" a="1"/>
  <c r="BQ355" i="1"/>
  <c r="BQ356" i="1" a="1"/>
  <c r="BQ356" i="1"/>
  <c r="BQ357" i="1" a="1"/>
  <c r="BQ357" i="1"/>
  <c r="BQ358" i="1" a="1"/>
  <c r="BQ358" i="1"/>
  <c r="BQ359" i="1" a="1"/>
  <c r="BQ359" i="1"/>
  <c r="BQ360" i="1" a="1"/>
  <c r="BQ360" i="1"/>
  <c r="BQ361" i="1" a="1"/>
  <c r="BQ361" i="1"/>
  <c r="BQ362" i="1" a="1"/>
  <c r="BQ362" i="1"/>
  <c r="BQ363" i="1" a="1"/>
  <c r="BQ363" i="1"/>
  <c r="BQ364" i="1" a="1"/>
  <c r="BQ364" i="1"/>
  <c r="BQ365" i="1" a="1"/>
  <c r="BQ365" i="1"/>
  <c r="BQ366" i="1" a="1"/>
  <c r="BQ366" i="1"/>
  <c r="BQ367" i="1" a="1"/>
  <c r="BQ367" i="1"/>
  <c r="BQ368" i="1" a="1"/>
  <c r="BQ368" i="1"/>
  <c r="BQ369" i="1" a="1"/>
  <c r="BQ369" i="1"/>
  <c r="BQ370" i="1" a="1"/>
  <c r="BQ370" i="1"/>
  <c r="BQ371" i="1" a="1"/>
  <c r="BQ371" i="1"/>
  <c r="BQ372" i="1" a="1"/>
  <c r="BQ372" i="1"/>
  <c r="BQ373" i="1" a="1"/>
  <c r="BQ373" i="1"/>
  <c r="BQ374" i="1" a="1"/>
  <c r="BQ374" i="1"/>
  <c r="BQ375" i="1" a="1"/>
  <c r="BQ375" i="1"/>
  <c r="BQ376" i="1" a="1"/>
  <c r="BQ376" i="1"/>
  <c r="BQ377" i="1" a="1"/>
  <c r="BQ377" i="1"/>
  <c r="BQ378" i="1" a="1"/>
  <c r="BQ378" i="1"/>
  <c r="BQ379" i="1" a="1"/>
  <c r="BQ379" i="1"/>
  <c r="BQ380" i="1" a="1"/>
  <c r="BQ380" i="1"/>
  <c r="BQ381" i="1" a="1"/>
  <c r="BQ381" i="1"/>
  <c r="BQ382" i="1" a="1"/>
  <c r="BQ382" i="1"/>
  <c r="BQ383" i="1" a="1"/>
  <c r="BQ383" i="1"/>
  <c r="BQ384" i="1" a="1"/>
  <c r="BQ384" i="1"/>
  <c r="BQ385" i="1" a="1"/>
  <c r="BQ385" i="1"/>
  <c r="BQ386" i="1" a="1"/>
  <c r="BQ386" i="1"/>
  <c r="BQ387" i="1" a="1"/>
  <c r="BQ387" i="1"/>
  <c r="BQ388" i="1" a="1"/>
  <c r="BQ388" i="1"/>
  <c r="BQ389" i="1" a="1"/>
  <c r="BQ389" i="1"/>
  <c r="BQ390" i="1" a="1"/>
  <c r="BQ390" i="1"/>
  <c r="BQ391" i="1" a="1"/>
  <c r="BQ391" i="1"/>
  <c r="BQ392" i="1" a="1"/>
  <c r="BQ392" i="1"/>
  <c r="BQ393" i="1" a="1"/>
  <c r="BQ393" i="1"/>
  <c r="BQ394" i="1" a="1"/>
  <c r="BQ394" i="1"/>
  <c r="BQ395" i="1" a="1"/>
  <c r="BQ395" i="1"/>
  <c r="BQ396" i="1" a="1"/>
  <c r="BQ396" i="1"/>
  <c r="BQ397" i="1" a="1"/>
  <c r="BQ397" i="1"/>
  <c r="BQ398" i="1" a="1"/>
  <c r="BQ398" i="1"/>
  <c r="BQ399" i="1" a="1"/>
  <c r="BQ399" i="1"/>
  <c r="BQ400" i="1" a="1"/>
  <c r="BQ400" i="1"/>
  <c r="BQ401" i="1" a="1"/>
  <c r="BQ401" i="1"/>
  <c r="BQ402" i="1" a="1"/>
  <c r="BQ402" i="1"/>
  <c r="BQ403" i="1" a="1"/>
  <c r="BQ403" i="1"/>
  <c r="BQ404" i="1" a="1"/>
  <c r="BQ404" i="1"/>
  <c r="BQ405" i="1" a="1"/>
  <c r="BQ405" i="1"/>
  <c r="BQ406" i="1" a="1"/>
  <c r="BQ406" i="1"/>
  <c r="BQ407" i="1" a="1"/>
  <c r="BQ407" i="1"/>
  <c r="BQ408" i="1" a="1"/>
  <c r="BQ408" i="1"/>
  <c r="BQ409" i="1" a="1"/>
  <c r="BQ409" i="1"/>
  <c r="BQ410" i="1" a="1"/>
  <c r="BQ410" i="1"/>
  <c r="BQ411" i="1" a="1"/>
  <c r="BQ411" i="1"/>
  <c r="BQ412" i="1" a="1"/>
  <c r="BQ412" i="1"/>
  <c r="BQ413" i="1" a="1"/>
  <c r="BQ413" i="1"/>
  <c r="BQ414" i="1" a="1"/>
  <c r="BQ414" i="1"/>
  <c r="BQ415" i="1" a="1"/>
  <c r="BQ415" i="1"/>
  <c r="BQ416" i="1" a="1"/>
  <c r="BQ416" i="1"/>
  <c r="BQ417" i="1" a="1"/>
  <c r="BQ417" i="1"/>
  <c r="BQ418" i="1" a="1"/>
  <c r="BQ418" i="1"/>
  <c r="BQ419" i="1" a="1"/>
  <c r="BQ419" i="1"/>
  <c r="BQ420" i="1" a="1"/>
  <c r="BQ420" i="1"/>
  <c r="BQ421" i="1" a="1"/>
  <c r="BQ421" i="1"/>
  <c r="BQ422" i="1" a="1"/>
  <c r="BQ422" i="1"/>
  <c r="BQ423" i="1" a="1"/>
  <c r="BQ423" i="1"/>
  <c r="BQ424" i="1" a="1"/>
  <c r="BQ424" i="1"/>
  <c r="BQ425" i="1" a="1"/>
  <c r="BQ425" i="1"/>
  <c r="BQ426" i="1" a="1"/>
  <c r="BQ426" i="1"/>
  <c r="BQ427" i="1" a="1"/>
  <c r="BQ427" i="1"/>
  <c r="BQ428" i="1" a="1"/>
  <c r="BQ428" i="1"/>
  <c r="BQ429" i="1" a="1"/>
  <c r="BQ429" i="1"/>
  <c r="BQ430" i="1" a="1"/>
  <c r="BQ430" i="1"/>
  <c r="BQ431" i="1" a="1"/>
  <c r="BQ431" i="1"/>
  <c r="BQ432" i="1" a="1"/>
  <c r="BQ432" i="1"/>
  <c r="BQ433" i="1" a="1"/>
  <c r="BQ433" i="1"/>
  <c r="BQ434" i="1" a="1"/>
  <c r="BQ434" i="1"/>
  <c r="BQ435" i="1" a="1"/>
  <c r="BQ435" i="1"/>
  <c r="BQ436" i="1" a="1"/>
  <c r="BQ436" i="1"/>
  <c r="BQ437" i="1" a="1"/>
  <c r="BQ437" i="1"/>
  <c r="BQ438" i="1" a="1"/>
  <c r="BQ438" i="1"/>
  <c r="BQ439" i="1" a="1"/>
  <c r="BQ439" i="1"/>
  <c r="BQ440" i="1" a="1"/>
  <c r="BQ440" i="1"/>
  <c r="BQ441" i="1" a="1"/>
  <c r="BQ441" i="1"/>
  <c r="BQ442" i="1" a="1"/>
  <c r="BQ442" i="1"/>
  <c r="BQ443" i="1" a="1"/>
  <c r="BQ443" i="1"/>
  <c r="BQ444" i="1" a="1"/>
  <c r="BQ444" i="1"/>
  <c r="BQ445" i="1" a="1"/>
  <c r="BQ445" i="1"/>
  <c r="BQ446" i="1" a="1"/>
  <c r="BQ446" i="1"/>
  <c r="BQ447" i="1" a="1"/>
  <c r="BQ447" i="1"/>
  <c r="BQ448" i="1" a="1"/>
  <c r="BQ448" i="1"/>
  <c r="BQ449" i="1" a="1"/>
  <c r="BQ449" i="1"/>
  <c r="BQ450" i="1" a="1"/>
  <c r="BQ450" i="1"/>
  <c r="BQ451" i="1" a="1"/>
  <c r="BQ451" i="1"/>
  <c r="BQ452" i="1" a="1"/>
  <c r="BQ452" i="1"/>
  <c r="BQ453" i="1" a="1"/>
  <c r="BQ453" i="1"/>
  <c r="BQ454" i="1" a="1"/>
  <c r="BQ454" i="1"/>
  <c r="BQ455" i="1" a="1"/>
  <c r="BQ455" i="1"/>
  <c r="BQ456" i="1" a="1"/>
  <c r="BQ456" i="1"/>
  <c r="BQ457" i="1" a="1"/>
  <c r="BQ457" i="1"/>
  <c r="BQ458" i="1" a="1"/>
  <c r="BQ458" i="1"/>
  <c r="BQ459" i="1" a="1"/>
  <c r="BQ459" i="1"/>
  <c r="BQ460" i="1" a="1"/>
  <c r="BQ460" i="1"/>
  <c r="BQ461" i="1" a="1"/>
  <c r="BQ461" i="1"/>
  <c r="BQ462" i="1" a="1"/>
  <c r="BQ462" i="1"/>
  <c r="BQ463" i="1" a="1"/>
  <c r="BQ463" i="1"/>
  <c r="BQ464" i="1" a="1"/>
  <c r="BQ464" i="1"/>
  <c r="BQ465" i="1" a="1"/>
  <c r="BQ465" i="1"/>
  <c r="BQ466" i="1" a="1"/>
  <c r="BQ466" i="1"/>
  <c r="BQ467" i="1" a="1"/>
  <c r="BQ467" i="1"/>
  <c r="BQ468" i="1" a="1"/>
  <c r="BQ468" i="1"/>
  <c r="BQ469" i="1" a="1"/>
  <c r="BQ469" i="1"/>
  <c r="BQ470" i="1" a="1"/>
  <c r="BQ470" i="1"/>
  <c r="BQ471" i="1" a="1"/>
  <c r="BQ471" i="1"/>
  <c r="BQ472" i="1" a="1"/>
  <c r="BQ472" i="1"/>
  <c r="BQ473" i="1" a="1"/>
  <c r="BQ473" i="1"/>
  <c r="BQ474" i="1" a="1"/>
  <c r="BQ474" i="1"/>
  <c r="BQ475" i="1" a="1"/>
  <c r="BQ475" i="1"/>
  <c r="BQ476" i="1" a="1"/>
  <c r="BQ476" i="1"/>
  <c r="BQ477" i="1" a="1"/>
  <c r="BQ477" i="1"/>
  <c r="BQ478" i="1" a="1"/>
  <c r="BQ478" i="1"/>
  <c r="BQ479" i="1" a="1"/>
  <c r="BQ479" i="1"/>
  <c r="BQ480" i="1" a="1"/>
  <c r="BQ480" i="1"/>
  <c r="BQ481" i="1" a="1"/>
  <c r="BQ481" i="1"/>
  <c r="BQ482" i="1" a="1"/>
  <c r="BQ482" i="1"/>
  <c r="BQ483" i="1" a="1"/>
  <c r="BQ483" i="1"/>
  <c r="BQ484" i="1" a="1"/>
  <c r="BQ484" i="1"/>
  <c r="BQ485" i="1" a="1"/>
  <c r="BQ485" i="1"/>
  <c r="BQ486" i="1" a="1"/>
  <c r="BQ486" i="1"/>
  <c r="BQ487" i="1" a="1"/>
  <c r="BQ487" i="1"/>
  <c r="BQ488" i="1" a="1"/>
  <c r="BQ488" i="1"/>
  <c r="BQ489" i="1" a="1"/>
  <c r="BQ489" i="1"/>
  <c r="BQ490" i="1" a="1"/>
  <c r="BQ490" i="1"/>
  <c r="BQ491" i="1" a="1"/>
  <c r="BQ491" i="1"/>
  <c r="BQ492" i="1" a="1"/>
  <c r="BQ492" i="1"/>
  <c r="BQ493" i="1" a="1"/>
  <c r="BQ493" i="1"/>
  <c r="BQ494" i="1" a="1"/>
  <c r="BQ494" i="1"/>
  <c r="BQ495" i="1" a="1"/>
  <c r="BQ495" i="1"/>
  <c r="BQ496" i="1" a="1"/>
  <c r="BQ496" i="1"/>
  <c r="BQ497" i="1" a="1"/>
  <c r="BQ497" i="1"/>
  <c r="BQ498" i="1" a="1"/>
  <c r="BQ498" i="1"/>
  <c r="BQ499" i="1" a="1"/>
  <c r="BQ499" i="1"/>
  <c r="BQ500" i="1" a="1"/>
  <c r="BQ500" i="1"/>
  <c r="BQ501" i="1" a="1"/>
  <c r="BQ501" i="1"/>
  <c r="BQ502" i="1" a="1"/>
  <c r="BQ502" i="1"/>
  <c r="BQ503" i="1" a="1"/>
  <c r="BQ503" i="1"/>
  <c r="BQ504" i="1" a="1"/>
  <c r="BQ504" i="1"/>
  <c r="BQ505" i="1" a="1"/>
  <c r="BQ505" i="1"/>
  <c r="BQ506" i="1" a="1"/>
  <c r="BQ506" i="1"/>
  <c r="BQ507" i="1" a="1"/>
  <c r="BQ507" i="1"/>
  <c r="BQ508" i="1" a="1"/>
  <c r="BQ508" i="1"/>
  <c r="BQ509" i="1" a="1"/>
  <c r="BQ509" i="1"/>
  <c r="BQ510" i="1" a="1"/>
  <c r="BQ510" i="1"/>
  <c r="BQ511" i="1" a="1"/>
  <c r="BQ511" i="1"/>
  <c r="BQ512" i="1" a="1"/>
  <c r="BQ512" i="1"/>
  <c r="BQ513" i="1" a="1"/>
  <c r="BQ513" i="1"/>
  <c r="BQ514" i="1" a="1"/>
  <c r="BQ514" i="1"/>
  <c r="BQ515" i="1" a="1"/>
  <c r="BQ515" i="1"/>
  <c r="BQ516" i="1" a="1"/>
  <c r="BQ516" i="1"/>
  <c r="BQ517" i="1" a="1"/>
  <c r="BQ517" i="1"/>
  <c r="BQ518" i="1" a="1"/>
  <c r="BQ518" i="1"/>
  <c r="BQ519" i="1" a="1"/>
  <c r="BQ519" i="1"/>
  <c r="BQ520" i="1" a="1"/>
  <c r="BQ520" i="1"/>
  <c r="BQ521" i="1" a="1"/>
  <c r="BQ521" i="1"/>
  <c r="BQ522" i="1" a="1"/>
  <c r="BQ522" i="1"/>
  <c r="BQ523" i="1" a="1"/>
  <c r="BQ523" i="1"/>
  <c r="BQ524" i="1" a="1"/>
  <c r="BQ524" i="1"/>
  <c r="BQ525" i="1" a="1"/>
  <c r="BQ525" i="1"/>
  <c r="BQ526" i="1" a="1"/>
  <c r="BQ526" i="1"/>
  <c r="BQ527" i="1" a="1"/>
  <c r="BQ527" i="1"/>
  <c r="BQ528" i="1" a="1"/>
  <c r="BQ528" i="1"/>
  <c r="BQ529" i="1" a="1"/>
  <c r="BQ529" i="1"/>
  <c r="BQ530" i="1" a="1"/>
  <c r="BQ530" i="1"/>
  <c r="BQ531" i="1" a="1"/>
  <c r="BQ531" i="1"/>
  <c r="BQ532" i="1" a="1"/>
  <c r="BQ532" i="1"/>
  <c r="BQ533" i="1" a="1"/>
  <c r="BQ533" i="1"/>
  <c r="BQ534" i="1" a="1"/>
  <c r="BQ534" i="1"/>
  <c r="BQ535" i="1" a="1"/>
  <c r="BQ535" i="1"/>
  <c r="BQ536" i="1" a="1"/>
  <c r="BQ536" i="1"/>
  <c r="BQ537" i="1" a="1"/>
  <c r="BQ537" i="1"/>
  <c r="BQ538" i="1" a="1"/>
  <c r="BQ538" i="1"/>
  <c r="BQ539" i="1" a="1"/>
  <c r="BQ539" i="1"/>
  <c r="BQ540" i="1" a="1"/>
  <c r="BQ540" i="1"/>
  <c r="BQ541" i="1" a="1"/>
  <c r="BQ541" i="1"/>
  <c r="BQ542" i="1" a="1"/>
  <c r="BQ542" i="1"/>
  <c r="BQ543" i="1" a="1"/>
  <c r="BQ543" i="1"/>
  <c r="BQ544" i="1" a="1"/>
  <c r="BQ544" i="1"/>
  <c r="BQ545" i="1" a="1"/>
  <c r="BQ545" i="1"/>
  <c r="BQ546" i="1" a="1"/>
  <c r="BQ546" i="1"/>
  <c r="BQ547" i="1" a="1"/>
  <c r="BQ547" i="1"/>
  <c r="BQ548" i="1" a="1"/>
  <c r="BQ548" i="1"/>
  <c r="BQ549" i="1" a="1"/>
  <c r="BQ549" i="1"/>
  <c r="BQ550" i="1" a="1"/>
  <c r="BQ550" i="1"/>
  <c r="BQ551" i="1" a="1"/>
  <c r="BQ551" i="1"/>
  <c r="BQ552" i="1" a="1"/>
  <c r="BQ552" i="1"/>
  <c r="BQ553" i="1" a="1"/>
  <c r="BQ553" i="1"/>
  <c r="BQ554" i="1" a="1"/>
  <c r="BQ554" i="1"/>
  <c r="BQ555" i="1" a="1"/>
  <c r="BQ555" i="1"/>
  <c r="BQ556" i="1" a="1"/>
  <c r="BQ556" i="1"/>
  <c r="BQ557" i="1" a="1"/>
  <c r="BQ557" i="1"/>
  <c r="BQ558" i="1" a="1"/>
  <c r="BQ558" i="1"/>
  <c r="BQ559" i="1" a="1"/>
  <c r="BQ559" i="1"/>
  <c r="BQ560" i="1" a="1"/>
  <c r="BQ560" i="1"/>
  <c r="BQ561" i="1" a="1"/>
  <c r="BQ561" i="1"/>
  <c r="BQ562" i="1" a="1"/>
  <c r="BQ562" i="1"/>
  <c r="BQ563" i="1" a="1"/>
  <c r="BQ563" i="1"/>
  <c r="BQ564" i="1" a="1"/>
  <c r="BQ564" i="1"/>
  <c r="BQ565" i="1" a="1"/>
  <c r="BQ565" i="1"/>
  <c r="BQ566" i="1" a="1"/>
  <c r="BQ566" i="1"/>
  <c r="BQ567" i="1" a="1"/>
  <c r="BQ567" i="1"/>
  <c r="BQ568" i="1" a="1"/>
  <c r="BQ568" i="1"/>
  <c r="BQ569" i="1" a="1"/>
  <c r="BQ569" i="1"/>
  <c r="BQ570" i="1" a="1"/>
  <c r="BQ570" i="1"/>
  <c r="BQ571" i="1" a="1"/>
  <c r="BQ571" i="1"/>
  <c r="BQ572" i="1" a="1"/>
  <c r="BQ572" i="1"/>
  <c r="BQ573" i="1" a="1"/>
  <c r="BQ573" i="1"/>
  <c r="BQ574" i="1" a="1"/>
  <c r="BQ574" i="1"/>
  <c r="BQ575" i="1" a="1"/>
  <c r="BQ575" i="1"/>
  <c r="BQ576" i="1" a="1"/>
  <c r="BQ576" i="1"/>
  <c r="BQ577" i="1" a="1"/>
  <c r="BQ577" i="1"/>
  <c r="BQ578" i="1" a="1"/>
  <c r="BQ578" i="1"/>
  <c r="BQ579" i="1" a="1"/>
  <c r="BQ579" i="1"/>
  <c r="BQ580" i="1" a="1"/>
  <c r="BQ580" i="1"/>
  <c r="BQ581" i="1" a="1"/>
  <c r="BQ581" i="1"/>
  <c r="BQ582" i="1" a="1"/>
  <c r="BQ582" i="1"/>
  <c r="BQ583" i="1" a="1"/>
  <c r="BQ583" i="1"/>
  <c r="BQ584" i="1" a="1"/>
  <c r="BQ584" i="1"/>
  <c r="BQ585" i="1" a="1"/>
  <c r="BQ585" i="1"/>
  <c r="BQ586" i="1" a="1"/>
  <c r="BQ586" i="1"/>
  <c r="BQ587" i="1" a="1"/>
  <c r="BQ587" i="1"/>
  <c r="BQ588" i="1" a="1"/>
  <c r="BQ588" i="1"/>
  <c r="BQ589" i="1" a="1"/>
  <c r="BQ589" i="1"/>
  <c r="BQ590" i="1" a="1"/>
  <c r="BQ590" i="1"/>
  <c r="BQ591" i="1" a="1"/>
  <c r="BQ591" i="1"/>
  <c r="BQ592" i="1" a="1"/>
  <c r="BQ592" i="1"/>
  <c r="BQ593" i="1" a="1"/>
  <c r="BQ593" i="1"/>
  <c r="BQ594" i="1" a="1"/>
  <c r="BQ594" i="1"/>
  <c r="BQ595" i="1" a="1"/>
  <c r="BQ595" i="1"/>
  <c r="BQ596" i="1" a="1"/>
  <c r="BQ596" i="1"/>
  <c r="BQ597" i="1" a="1"/>
  <c r="BQ597" i="1"/>
  <c r="BQ598" i="1" a="1"/>
  <c r="BQ598" i="1"/>
  <c r="BQ599" i="1" a="1"/>
  <c r="BQ599" i="1"/>
  <c r="BQ600" i="1" a="1"/>
  <c r="BQ600" i="1"/>
  <c r="BQ601" i="1" a="1"/>
  <c r="BQ601" i="1"/>
  <c r="BQ602" i="1" a="1"/>
  <c r="BQ602" i="1"/>
  <c r="BQ603" i="1" a="1"/>
  <c r="BQ603" i="1"/>
  <c r="BQ604" i="1" a="1"/>
  <c r="BQ604" i="1"/>
  <c r="BQ605" i="1" a="1"/>
  <c r="BQ605" i="1"/>
  <c r="BQ606" i="1" a="1"/>
  <c r="BQ606" i="1"/>
  <c r="BQ607" i="1" a="1"/>
  <c r="BQ607" i="1"/>
  <c r="BQ608" i="1" a="1"/>
  <c r="BQ608" i="1"/>
  <c r="BQ609" i="1" a="1"/>
  <c r="BQ609" i="1"/>
  <c r="BQ610" i="1" a="1"/>
  <c r="BQ610" i="1"/>
  <c r="BQ611" i="1" a="1"/>
  <c r="BQ611" i="1"/>
  <c r="BQ612" i="1" a="1"/>
  <c r="BQ612" i="1"/>
  <c r="BQ613" i="1" a="1"/>
  <c r="BQ613" i="1"/>
  <c r="BQ614" i="1" a="1"/>
  <c r="BQ614" i="1"/>
  <c r="BQ615" i="1" a="1"/>
  <c r="BQ615" i="1"/>
  <c r="BQ616" i="1" a="1"/>
  <c r="BQ616" i="1"/>
  <c r="BQ617" i="1" a="1"/>
  <c r="BQ617" i="1"/>
  <c r="BQ618" i="1" a="1"/>
  <c r="BQ618" i="1"/>
  <c r="BQ619" i="1" a="1"/>
  <c r="BQ619" i="1"/>
  <c r="BQ620" i="1" a="1"/>
  <c r="BQ620" i="1"/>
  <c r="BQ621" i="1" a="1"/>
  <c r="BQ621" i="1"/>
  <c r="BQ622" i="1" a="1"/>
  <c r="BQ622" i="1"/>
  <c r="BQ623" i="1" a="1"/>
  <c r="BQ623" i="1"/>
  <c r="BQ624" i="1" a="1"/>
  <c r="BQ624" i="1"/>
  <c r="BQ625" i="1" a="1"/>
  <c r="BQ625" i="1"/>
  <c r="BQ626" i="1" a="1"/>
  <c r="BQ626" i="1"/>
  <c r="BQ627" i="1" a="1"/>
  <c r="BQ627" i="1"/>
  <c r="BQ628" i="1" a="1"/>
  <c r="BQ628" i="1"/>
  <c r="BQ629" i="1" a="1"/>
  <c r="BQ629" i="1"/>
  <c r="BQ630" i="1" a="1"/>
  <c r="BQ630" i="1"/>
  <c r="BQ631" i="1" a="1"/>
  <c r="BQ631" i="1"/>
  <c r="BQ632" i="1" a="1"/>
  <c r="BQ632" i="1"/>
  <c r="BQ633" i="1" a="1"/>
  <c r="BQ633" i="1"/>
  <c r="BQ634" i="1" a="1"/>
  <c r="BQ634" i="1"/>
  <c r="BQ635" i="1" a="1"/>
  <c r="BQ635" i="1"/>
  <c r="BQ636" i="1" a="1"/>
  <c r="BQ636" i="1"/>
  <c r="BQ637" i="1" a="1"/>
  <c r="BQ637" i="1"/>
  <c r="BQ638" i="1" a="1"/>
  <c r="BQ638" i="1"/>
  <c r="BQ639" i="1" a="1"/>
  <c r="BQ639" i="1"/>
  <c r="BQ640" i="1" a="1"/>
  <c r="BQ640" i="1"/>
  <c r="BQ641" i="1" a="1"/>
  <c r="BQ641" i="1"/>
  <c r="BQ642" i="1" a="1"/>
  <c r="BQ642" i="1"/>
  <c r="BQ643" i="1" a="1"/>
  <c r="BQ643" i="1"/>
  <c r="BQ644" i="1" a="1"/>
  <c r="BQ644" i="1"/>
  <c r="BQ645" i="1" a="1"/>
  <c r="BQ645" i="1"/>
  <c r="BQ646" i="1" a="1"/>
  <c r="BQ646" i="1"/>
  <c r="BQ647" i="1" a="1"/>
  <c r="BQ647" i="1"/>
  <c r="BQ648" i="1" a="1"/>
  <c r="BQ648" i="1"/>
  <c r="BQ649" i="1" a="1"/>
  <c r="BQ649" i="1"/>
  <c r="BQ650" i="1" a="1"/>
  <c r="BQ650" i="1"/>
  <c r="BQ651" i="1" a="1"/>
  <c r="BQ651" i="1"/>
  <c r="BQ652" i="1" a="1"/>
  <c r="BQ652" i="1"/>
  <c r="BQ653" i="1" a="1"/>
  <c r="BQ653" i="1"/>
  <c r="BQ654" i="1" a="1"/>
  <c r="BQ654" i="1"/>
  <c r="BQ655" i="1" a="1"/>
  <c r="BQ655" i="1"/>
  <c r="BQ656" i="1" a="1"/>
  <c r="BQ656" i="1"/>
  <c r="BQ657" i="1" a="1"/>
  <c r="BQ657" i="1"/>
  <c r="BQ658" i="1" a="1"/>
  <c r="BQ658" i="1"/>
  <c r="BQ659" i="1" a="1"/>
  <c r="BQ659" i="1"/>
  <c r="BQ660" i="1" a="1"/>
  <c r="BQ660" i="1"/>
  <c r="BQ661" i="1" a="1"/>
  <c r="BQ661" i="1"/>
  <c r="BQ662" i="1" a="1"/>
  <c r="BQ662" i="1"/>
  <c r="BQ663" i="1" a="1"/>
  <c r="BQ663" i="1"/>
  <c r="BQ664" i="1" a="1"/>
  <c r="BQ664" i="1"/>
  <c r="BQ665" i="1" a="1"/>
  <c r="BQ665" i="1"/>
  <c r="BQ666" i="1" a="1"/>
  <c r="BQ666" i="1"/>
  <c r="BQ667" i="1" a="1"/>
  <c r="BQ667" i="1"/>
  <c r="BQ668" i="1" a="1"/>
  <c r="BQ668" i="1"/>
  <c r="BQ669" i="1" a="1"/>
  <c r="BQ669" i="1"/>
  <c r="BQ670" i="1" a="1"/>
  <c r="BQ670" i="1"/>
  <c r="BQ671" i="1" a="1"/>
  <c r="BQ671" i="1"/>
  <c r="BQ672" i="1" a="1"/>
  <c r="BQ672" i="1"/>
  <c r="BQ673" i="1" a="1"/>
  <c r="BQ673" i="1"/>
  <c r="BQ674" i="1" a="1"/>
  <c r="BQ674" i="1"/>
  <c r="BQ675" i="1" a="1"/>
  <c r="BQ675" i="1"/>
  <c r="BQ676" i="1" a="1"/>
  <c r="BQ676" i="1"/>
  <c r="BQ677" i="1" a="1"/>
  <c r="BQ677" i="1"/>
  <c r="BQ678" i="1" a="1"/>
  <c r="BQ678" i="1"/>
  <c r="BQ679" i="1" a="1"/>
  <c r="BQ679" i="1"/>
  <c r="BQ680" i="1" a="1"/>
  <c r="BQ680" i="1"/>
  <c r="BQ681" i="1" a="1"/>
  <c r="BQ681" i="1"/>
  <c r="BQ682" i="1" a="1"/>
  <c r="BQ682" i="1"/>
  <c r="BQ683" i="1" a="1"/>
  <c r="BQ683" i="1"/>
  <c r="BQ684" i="1" a="1"/>
  <c r="BQ684" i="1"/>
  <c r="BQ685" i="1" a="1"/>
  <c r="BQ685" i="1"/>
  <c r="BQ686" i="1" a="1"/>
  <c r="BQ686" i="1"/>
  <c r="BQ687" i="1" a="1"/>
  <c r="BQ687" i="1"/>
  <c r="BQ688" i="1" a="1"/>
  <c r="BQ688" i="1"/>
  <c r="BQ689" i="1" a="1"/>
  <c r="BQ689" i="1"/>
  <c r="BQ690" i="1" a="1"/>
  <c r="BQ690" i="1"/>
  <c r="BQ691" i="1" a="1"/>
  <c r="BQ691" i="1"/>
  <c r="BQ692" i="1" a="1"/>
  <c r="BQ692" i="1"/>
  <c r="BQ693" i="1" a="1"/>
  <c r="BQ693" i="1"/>
  <c r="BQ694" i="1" a="1"/>
  <c r="BQ694" i="1"/>
  <c r="BQ695" i="1" a="1"/>
  <c r="BQ695" i="1"/>
  <c r="BQ696" i="1" a="1"/>
  <c r="BQ696" i="1"/>
  <c r="BQ697" i="1" a="1"/>
  <c r="BQ697" i="1"/>
  <c r="BQ698" i="1" a="1"/>
  <c r="BQ698" i="1"/>
  <c r="BQ699" i="1" a="1"/>
  <c r="BQ699" i="1"/>
  <c r="BQ700" i="1" a="1"/>
  <c r="BQ700" i="1"/>
  <c r="BQ701" i="1" a="1"/>
  <c r="BQ701" i="1"/>
  <c r="BQ702" i="1" a="1"/>
  <c r="BQ702" i="1"/>
  <c r="BQ703" i="1" a="1"/>
  <c r="BQ703" i="1"/>
  <c r="BQ704" i="1" a="1"/>
  <c r="BQ704" i="1"/>
  <c r="BQ705" i="1" a="1"/>
  <c r="BQ705" i="1"/>
  <c r="BQ706" i="1" a="1"/>
  <c r="BQ706" i="1"/>
  <c r="BQ707" i="1" a="1"/>
  <c r="BQ707" i="1"/>
  <c r="BQ708" i="1" a="1"/>
  <c r="BQ708" i="1"/>
  <c r="BQ709" i="1" a="1"/>
  <c r="BQ709" i="1"/>
  <c r="BQ710" i="1" a="1"/>
  <c r="BQ710" i="1"/>
  <c r="BQ711" i="1" a="1"/>
  <c r="BQ711" i="1"/>
  <c r="BQ712" i="1" a="1"/>
  <c r="BQ712" i="1"/>
  <c r="BQ713" i="1" a="1"/>
  <c r="BQ713" i="1"/>
  <c r="BQ714" i="1" a="1"/>
  <c r="BQ714" i="1"/>
  <c r="BQ715" i="1" a="1"/>
  <c r="BQ715" i="1"/>
  <c r="BQ716" i="1" a="1"/>
  <c r="BQ716" i="1"/>
  <c r="BQ717" i="1" a="1"/>
  <c r="BQ717" i="1"/>
  <c r="BQ718" i="1" a="1"/>
  <c r="BQ718" i="1"/>
  <c r="BQ719" i="1" a="1"/>
  <c r="BQ719" i="1"/>
  <c r="BQ720" i="1" a="1"/>
  <c r="BQ720" i="1"/>
  <c r="BQ721" i="1" a="1"/>
  <c r="BQ721" i="1"/>
  <c r="BQ722" i="1" a="1"/>
  <c r="BQ722" i="1"/>
  <c r="BQ723" i="1" a="1"/>
  <c r="BQ723" i="1"/>
  <c r="BQ724" i="1" a="1"/>
  <c r="BQ724" i="1"/>
  <c r="BQ725" i="1" a="1"/>
  <c r="BQ725" i="1"/>
  <c r="BQ726" i="1" a="1"/>
  <c r="BQ726" i="1"/>
  <c r="BQ727" i="1" a="1"/>
  <c r="BQ727" i="1"/>
  <c r="BQ728" i="1" a="1"/>
  <c r="BQ728" i="1"/>
  <c r="BQ729" i="1" a="1"/>
  <c r="BQ729" i="1"/>
  <c r="BQ730" i="1" a="1"/>
  <c r="BQ730" i="1"/>
  <c r="BQ731" i="1" a="1"/>
  <c r="BQ731" i="1"/>
  <c r="BQ732" i="1" a="1"/>
  <c r="BQ732" i="1"/>
  <c r="BQ733" i="1" a="1"/>
  <c r="BQ733" i="1"/>
  <c r="BQ734" i="1" a="1"/>
  <c r="BQ734" i="1"/>
  <c r="BQ735" i="1" a="1"/>
  <c r="BQ735" i="1"/>
  <c r="BQ736" i="1" a="1"/>
  <c r="BQ736" i="1"/>
  <c r="BQ737" i="1" a="1"/>
  <c r="BQ737" i="1"/>
  <c r="BQ738" i="1" a="1"/>
  <c r="BQ738" i="1"/>
  <c r="BQ739" i="1" a="1"/>
  <c r="BQ739" i="1"/>
  <c r="BQ740" i="1" a="1"/>
  <c r="BQ740" i="1"/>
  <c r="BQ741" i="1" a="1"/>
  <c r="BQ741" i="1"/>
  <c r="BQ742" i="1" a="1"/>
  <c r="BQ742" i="1"/>
  <c r="BQ743" i="1" a="1"/>
  <c r="BQ743" i="1"/>
  <c r="BQ744" i="1" a="1"/>
  <c r="BQ744" i="1"/>
  <c r="BQ745" i="1" a="1"/>
  <c r="BQ745" i="1"/>
  <c r="BQ746" i="1" a="1"/>
  <c r="BQ746" i="1"/>
  <c r="BQ747" i="1" a="1"/>
  <c r="BQ747" i="1"/>
  <c r="BQ748" i="1" a="1"/>
  <c r="BQ748" i="1"/>
  <c r="BQ749" i="1" a="1"/>
  <c r="BQ749" i="1"/>
  <c r="BQ750" i="1" a="1"/>
  <c r="BQ750" i="1"/>
  <c r="BQ751" i="1" a="1"/>
  <c r="BQ751" i="1"/>
  <c r="BQ752" i="1" a="1"/>
  <c r="BQ752" i="1"/>
  <c r="BQ753" i="1" a="1"/>
  <c r="BQ753" i="1"/>
  <c r="BQ754" i="1" a="1"/>
  <c r="BQ754" i="1"/>
  <c r="BQ755" i="1" a="1"/>
  <c r="BQ755" i="1"/>
  <c r="BQ756" i="1" a="1"/>
  <c r="BQ756" i="1"/>
  <c r="BQ757" i="1" a="1"/>
  <c r="BQ757" i="1"/>
  <c r="BQ758" i="1" a="1"/>
  <c r="BQ758" i="1"/>
  <c r="BQ759" i="1" a="1"/>
  <c r="BQ759" i="1"/>
  <c r="BQ760" i="1" a="1"/>
  <c r="BQ760" i="1"/>
  <c r="BQ761" i="1" a="1"/>
  <c r="BQ761" i="1"/>
  <c r="BQ762" i="1" a="1"/>
  <c r="BQ762" i="1"/>
  <c r="BQ763" i="1" a="1"/>
  <c r="BQ763" i="1"/>
  <c r="BQ764" i="1" a="1"/>
  <c r="BQ764" i="1"/>
  <c r="BQ765" i="1" a="1"/>
  <c r="BQ765" i="1"/>
  <c r="BQ766" i="1" a="1"/>
  <c r="BQ766" i="1"/>
  <c r="BQ767" i="1" a="1"/>
  <c r="BQ767" i="1"/>
  <c r="BQ768" i="1" a="1"/>
  <c r="BQ768" i="1"/>
  <c r="BQ769" i="1" a="1"/>
  <c r="BQ769" i="1"/>
  <c r="BQ770" i="1" a="1"/>
  <c r="BQ770" i="1"/>
  <c r="BQ771" i="1" a="1"/>
  <c r="BQ771" i="1"/>
  <c r="BQ772" i="1" a="1"/>
  <c r="BQ772" i="1"/>
  <c r="BQ773" i="1" a="1"/>
  <c r="BQ773" i="1"/>
  <c r="BQ774" i="1" a="1"/>
  <c r="BQ774" i="1"/>
  <c r="BQ775" i="1" a="1"/>
  <c r="BQ775" i="1"/>
  <c r="BQ776" i="1" a="1"/>
  <c r="BQ776" i="1"/>
  <c r="BQ777" i="1" a="1"/>
  <c r="BQ777" i="1"/>
  <c r="BQ778" i="1" a="1"/>
  <c r="BQ778" i="1"/>
  <c r="BQ779" i="1" a="1"/>
  <c r="BQ779" i="1"/>
  <c r="BQ780" i="1" a="1"/>
  <c r="BQ780" i="1"/>
  <c r="BQ781" i="1" a="1"/>
  <c r="BQ781" i="1"/>
  <c r="BQ782" i="1" a="1"/>
  <c r="BQ782" i="1"/>
  <c r="BQ783" i="1" a="1"/>
  <c r="BQ783" i="1"/>
  <c r="BQ784" i="1" a="1"/>
  <c r="BQ784" i="1"/>
  <c r="BQ785" i="1" a="1"/>
  <c r="BQ785" i="1"/>
  <c r="BQ786" i="1" a="1"/>
  <c r="BQ786" i="1"/>
  <c r="BQ787" i="1" a="1"/>
  <c r="BQ787" i="1"/>
  <c r="BQ788" i="1" a="1"/>
  <c r="BQ788" i="1"/>
  <c r="BQ789" i="1" a="1"/>
  <c r="BQ789" i="1"/>
  <c r="BQ790" i="1" a="1"/>
  <c r="BQ790" i="1"/>
  <c r="BQ791" i="1" a="1"/>
  <c r="BQ791" i="1"/>
  <c r="BQ792" i="1" a="1"/>
  <c r="BQ792" i="1"/>
  <c r="BQ793" i="1" a="1"/>
  <c r="BQ793" i="1"/>
  <c r="BQ794" i="1" a="1"/>
  <c r="BQ794" i="1"/>
  <c r="BQ795" i="1" a="1"/>
  <c r="BQ795" i="1"/>
  <c r="BQ796" i="1" a="1"/>
  <c r="BQ796" i="1"/>
  <c r="BQ797" i="1" a="1"/>
  <c r="BQ797" i="1"/>
  <c r="BQ798" i="1" a="1"/>
  <c r="BQ798" i="1"/>
  <c r="BQ799" i="1" a="1"/>
  <c r="BQ799" i="1"/>
  <c r="BQ800" i="1" a="1"/>
  <c r="BQ800" i="1"/>
  <c r="BQ801" i="1" a="1"/>
  <c r="BQ801" i="1"/>
  <c r="BQ802" i="1" a="1"/>
  <c r="BQ802" i="1"/>
  <c r="BQ803" i="1" a="1"/>
  <c r="BQ803" i="1"/>
  <c r="BQ804" i="1" a="1"/>
  <c r="BQ804" i="1"/>
  <c r="BQ805" i="1" a="1"/>
  <c r="BQ805" i="1"/>
  <c r="BQ806" i="1" a="1"/>
  <c r="BQ806" i="1"/>
  <c r="BQ807" i="1" a="1"/>
  <c r="BQ807" i="1"/>
  <c r="BQ808" i="1" a="1"/>
  <c r="BQ808" i="1"/>
  <c r="BQ809" i="1" a="1"/>
  <c r="BQ809" i="1"/>
  <c r="BQ810" i="1" a="1"/>
  <c r="BQ810" i="1"/>
  <c r="BQ811" i="1" a="1"/>
  <c r="BQ811" i="1"/>
  <c r="BQ812" i="1" a="1"/>
  <c r="BQ812" i="1"/>
  <c r="BQ813" i="1" a="1"/>
  <c r="BQ813" i="1"/>
  <c r="BQ814" i="1" a="1"/>
  <c r="BQ814" i="1"/>
  <c r="BQ815" i="1" a="1"/>
  <c r="BQ815" i="1"/>
  <c r="BQ816" i="1" a="1"/>
  <c r="BQ816" i="1"/>
  <c r="BQ817" i="1" a="1"/>
  <c r="BQ817" i="1"/>
  <c r="BQ818" i="1" a="1"/>
  <c r="BQ818" i="1"/>
  <c r="BQ819" i="1" a="1"/>
  <c r="BQ819" i="1"/>
  <c r="BQ820" i="1" a="1"/>
  <c r="BQ820" i="1"/>
  <c r="BQ821" i="1" a="1"/>
  <c r="BQ821" i="1"/>
  <c r="BQ822" i="1" a="1"/>
  <c r="BQ822" i="1"/>
  <c r="BQ823" i="1" a="1"/>
  <c r="BQ823" i="1"/>
  <c r="BQ824" i="1" a="1"/>
  <c r="BQ824" i="1"/>
  <c r="BQ825" i="1" a="1"/>
  <c r="BQ825" i="1"/>
  <c r="BQ826" i="1" a="1"/>
  <c r="BQ826" i="1"/>
  <c r="BQ827" i="1" a="1"/>
  <c r="BQ827" i="1"/>
  <c r="BQ828" i="1" a="1"/>
  <c r="BQ828" i="1"/>
  <c r="BQ829" i="1" a="1"/>
  <c r="BQ829" i="1"/>
  <c r="BQ830" i="1" a="1"/>
  <c r="BQ830" i="1"/>
  <c r="BQ831" i="1" a="1"/>
  <c r="BQ831" i="1"/>
  <c r="BQ832" i="1" a="1"/>
  <c r="BQ832" i="1"/>
  <c r="BQ833" i="1" a="1"/>
  <c r="BQ833" i="1"/>
  <c r="BQ834" i="1" a="1"/>
  <c r="BQ834" i="1"/>
  <c r="BQ835" i="1" a="1"/>
  <c r="BQ835" i="1"/>
  <c r="BQ836" i="1" a="1"/>
  <c r="BQ836" i="1"/>
  <c r="BQ837" i="1" a="1"/>
  <c r="BQ837" i="1"/>
  <c r="BQ838" i="1" a="1"/>
  <c r="BQ838" i="1"/>
  <c r="BQ839" i="1" a="1"/>
  <c r="BQ839" i="1"/>
  <c r="BQ840" i="1" a="1"/>
  <c r="BQ840" i="1"/>
  <c r="BQ841" i="1" a="1"/>
  <c r="BQ841" i="1"/>
  <c r="BQ842" i="1" a="1"/>
  <c r="BQ842" i="1"/>
  <c r="BQ843" i="1" a="1"/>
  <c r="BQ843" i="1"/>
  <c r="BQ844" i="1" a="1"/>
  <c r="BQ844" i="1"/>
  <c r="BQ845" i="1" a="1"/>
  <c r="BQ845" i="1"/>
  <c r="BQ846" i="1" a="1"/>
  <c r="BQ846" i="1"/>
  <c r="BQ847" i="1" a="1"/>
  <c r="BQ847" i="1"/>
  <c r="BQ848" i="1" a="1"/>
  <c r="BQ848" i="1"/>
  <c r="BQ849" i="1" a="1"/>
  <c r="BQ849" i="1"/>
  <c r="BQ850" i="1" a="1"/>
  <c r="BQ850" i="1"/>
  <c r="BQ851" i="1" a="1"/>
  <c r="BQ851" i="1"/>
  <c r="BQ852" i="1" a="1"/>
  <c r="BQ852" i="1"/>
  <c r="BQ853" i="1" a="1"/>
  <c r="BQ853" i="1"/>
  <c r="BQ854" i="1" a="1"/>
  <c r="BQ854" i="1"/>
  <c r="BQ855" i="1" a="1"/>
  <c r="BQ855" i="1"/>
  <c r="BQ856" i="1" a="1"/>
  <c r="BQ856" i="1"/>
  <c r="BQ857" i="1" a="1"/>
  <c r="BQ857" i="1"/>
  <c r="BQ858" i="1" a="1"/>
  <c r="BQ858" i="1"/>
  <c r="BQ859" i="1" a="1"/>
  <c r="BQ859" i="1"/>
  <c r="BQ860" i="1" a="1"/>
  <c r="BQ860" i="1"/>
  <c r="BQ861" i="1" a="1"/>
  <c r="BQ861" i="1"/>
  <c r="BQ862" i="1" a="1"/>
  <c r="BQ862" i="1"/>
  <c r="BQ863" i="1" a="1"/>
  <c r="BQ863" i="1"/>
  <c r="BQ864" i="1" a="1"/>
  <c r="BQ864" i="1"/>
  <c r="BQ865" i="1" a="1"/>
  <c r="BQ865" i="1"/>
  <c r="BQ866" i="1" a="1"/>
  <c r="BQ866" i="1"/>
  <c r="BQ867" i="1" a="1"/>
  <c r="BQ867" i="1"/>
  <c r="BQ868" i="1" a="1"/>
  <c r="BQ868" i="1"/>
  <c r="BQ869" i="1" a="1"/>
  <c r="BQ869" i="1"/>
  <c r="BQ870" i="1" a="1"/>
  <c r="BQ870" i="1"/>
  <c r="BQ871" i="1" a="1"/>
  <c r="BQ871" i="1"/>
  <c r="BQ872" i="1" a="1"/>
  <c r="BQ872" i="1"/>
  <c r="BQ873" i="1" a="1"/>
  <c r="BQ873" i="1"/>
  <c r="BQ874" i="1" a="1"/>
  <c r="BQ874" i="1"/>
  <c r="BQ875" i="1" a="1"/>
  <c r="BQ875" i="1"/>
  <c r="BQ876" i="1" a="1"/>
  <c r="BQ876" i="1"/>
  <c r="BQ877" i="1" a="1"/>
  <c r="BQ877" i="1"/>
  <c r="BQ878" i="1" a="1"/>
  <c r="BQ878" i="1"/>
  <c r="BQ879" i="1" a="1"/>
  <c r="BQ879" i="1"/>
  <c r="BQ880" i="1" a="1"/>
  <c r="BQ880" i="1"/>
  <c r="BQ881" i="1" a="1"/>
  <c r="BQ881" i="1"/>
  <c r="BQ882" i="1" a="1"/>
  <c r="BQ882" i="1"/>
  <c r="BQ883" i="1" a="1"/>
  <c r="BQ883" i="1"/>
  <c r="BQ884" i="1" a="1"/>
  <c r="BQ884" i="1"/>
  <c r="BQ885" i="1" a="1"/>
  <c r="BQ885" i="1"/>
  <c r="BQ886" i="1" a="1"/>
  <c r="BQ886" i="1"/>
  <c r="BQ887" i="1" a="1"/>
  <c r="BQ887" i="1"/>
  <c r="BQ888" i="1" a="1"/>
  <c r="BQ888" i="1"/>
  <c r="BQ889" i="1" a="1"/>
  <c r="BQ889" i="1"/>
  <c r="BQ890" i="1" a="1"/>
  <c r="BQ890" i="1"/>
  <c r="BQ891" i="1" a="1"/>
  <c r="BQ891" i="1"/>
  <c r="BQ892" i="1" a="1"/>
  <c r="BQ892" i="1"/>
  <c r="BQ893" i="1" a="1"/>
  <c r="BQ893" i="1"/>
  <c r="BQ894" i="1" a="1"/>
  <c r="BQ894" i="1"/>
  <c r="BQ895" i="1" a="1"/>
  <c r="BQ895" i="1"/>
  <c r="BQ896" i="1" a="1"/>
  <c r="BQ896" i="1"/>
  <c r="BQ897" i="1" a="1"/>
  <c r="BQ897" i="1"/>
  <c r="BQ898" i="1" a="1"/>
  <c r="BQ898" i="1"/>
  <c r="BQ899" i="1" a="1"/>
  <c r="BQ899" i="1"/>
  <c r="BQ900" i="1" a="1"/>
  <c r="BQ900" i="1"/>
  <c r="BQ901" i="1" a="1"/>
  <c r="BQ901" i="1"/>
  <c r="BQ902" i="1" a="1"/>
  <c r="BQ902" i="1"/>
  <c r="BQ903" i="1" a="1"/>
  <c r="BQ903" i="1"/>
  <c r="BQ904" i="1" a="1"/>
  <c r="BQ904" i="1"/>
  <c r="BQ905" i="1" a="1"/>
  <c r="BQ905" i="1"/>
  <c r="BQ906" i="1" a="1"/>
  <c r="BQ906" i="1"/>
  <c r="BQ907" i="1" a="1"/>
  <c r="BQ907" i="1"/>
  <c r="BQ908" i="1" a="1"/>
  <c r="BQ908" i="1"/>
  <c r="BQ909" i="1" a="1"/>
  <c r="BQ909" i="1"/>
  <c r="BQ910" i="1" a="1"/>
  <c r="BQ910" i="1"/>
  <c r="BQ911" i="1" a="1"/>
  <c r="BQ911" i="1"/>
  <c r="BQ912" i="1" a="1"/>
  <c r="BQ912" i="1"/>
  <c r="BQ913" i="1" a="1"/>
  <c r="BQ913" i="1"/>
  <c r="BQ914" i="1" a="1"/>
  <c r="BQ914" i="1"/>
  <c r="BQ915" i="1" a="1"/>
  <c r="BQ915" i="1"/>
  <c r="BQ916" i="1" a="1"/>
  <c r="BQ916" i="1"/>
  <c r="BQ917" i="1" a="1"/>
  <c r="BQ917" i="1"/>
  <c r="BQ918" i="1" a="1"/>
  <c r="BQ918" i="1"/>
  <c r="BQ919" i="1" a="1"/>
  <c r="BQ919" i="1"/>
  <c r="BQ920" i="1" a="1"/>
  <c r="BQ920" i="1"/>
  <c r="BQ921" i="1" a="1"/>
  <c r="BQ921" i="1"/>
  <c r="BQ922" i="1" a="1"/>
  <c r="BQ922" i="1"/>
  <c r="BQ923" i="1" a="1"/>
  <c r="BQ923" i="1"/>
  <c r="BQ924" i="1" a="1"/>
  <c r="BQ924" i="1"/>
  <c r="BQ925" i="1" a="1"/>
  <c r="BQ925" i="1"/>
  <c r="BQ926" i="1" a="1"/>
  <c r="BQ926" i="1"/>
  <c r="BQ927" i="1" a="1"/>
  <c r="BQ927" i="1"/>
  <c r="BQ928" i="1" a="1"/>
  <c r="BQ928" i="1"/>
  <c r="BQ929" i="1" a="1"/>
  <c r="BQ929" i="1"/>
  <c r="BQ930" i="1" a="1"/>
  <c r="BQ930" i="1"/>
  <c r="BQ931" i="1" a="1"/>
  <c r="BQ931" i="1"/>
  <c r="BQ932" i="1" a="1"/>
  <c r="BQ932" i="1"/>
  <c r="BQ933" i="1" a="1"/>
  <c r="BQ933" i="1"/>
  <c r="BQ934" i="1" a="1"/>
  <c r="BQ934" i="1"/>
  <c r="BQ935" i="1" a="1"/>
  <c r="BQ935" i="1"/>
  <c r="BQ936" i="1" a="1"/>
  <c r="BQ936" i="1"/>
  <c r="BQ937" i="1" a="1"/>
  <c r="BQ937" i="1"/>
  <c r="BQ938" i="1" a="1"/>
  <c r="BQ938" i="1"/>
  <c r="BQ939" i="1" a="1"/>
  <c r="BQ939" i="1"/>
  <c r="BQ940" i="1" a="1"/>
  <c r="BQ940" i="1"/>
  <c r="BQ941" i="1" a="1"/>
  <c r="BQ941" i="1"/>
  <c r="BQ942" i="1" a="1"/>
  <c r="BQ942" i="1"/>
  <c r="BQ943" i="1" a="1"/>
  <c r="BQ943" i="1"/>
  <c r="BQ944" i="1" a="1"/>
  <c r="BQ944" i="1"/>
  <c r="BQ945" i="1" a="1"/>
  <c r="BQ945" i="1"/>
  <c r="BQ946" i="1" a="1"/>
  <c r="BQ946" i="1"/>
  <c r="BQ947" i="1" a="1"/>
  <c r="BQ947" i="1"/>
  <c r="BQ948" i="1" a="1"/>
  <c r="BQ948" i="1"/>
  <c r="BQ949" i="1" a="1"/>
  <c r="BQ949" i="1"/>
  <c r="BQ950" i="1" a="1"/>
  <c r="BQ950" i="1"/>
  <c r="BQ951" i="1" a="1"/>
  <c r="BQ951" i="1"/>
  <c r="BQ952" i="1" a="1"/>
  <c r="BQ952" i="1"/>
  <c r="BQ953" i="1" a="1"/>
  <c r="BQ953" i="1"/>
  <c r="BQ954" i="1" a="1"/>
  <c r="BQ954" i="1"/>
  <c r="BQ955" i="1" a="1"/>
  <c r="BQ955" i="1"/>
  <c r="BQ956" i="1" a="1"/>
  <c r="BQ956" i="1"/>
  <c r="BQ957" i="1" a="1"/>
  <c r="BQ957" i="1"/>
  <c r="BQ958" i="1" a="1"/>
  <c r="BQ958" i="1"/>
  <c r="BQ959" i="1" a="1"/>
  <c r="BQ959" i="1"/>
  <c r="BQ960" i="1" a="1"/>
  <c r="BQ960" i="1"/>
  <c r="BQ961" i="1" a="1"/>
  <c r="BQ961" i="1"/>
  <c r="BQ962" i="1" a="1"/>
  <c r="BQ962" i="1"/>
  <c r="BQ963" i="1" a="1"/>
  <c r="BQ963" i="1"/>
  <c r="BQ964" i="1" a="1"/>
  <c r="BQ964" i="1"/>
  <c r="BQ965" i="1" a="1"/>
  <c r="BQ965" i="1"/>
  <c r="BQ966" i="1" a="1"/>
  <c r="BQ966" i="1"/>
  <c r="BQ967" i="1" a="1"/>
  <c r="BQ967" i="1"/>
  <c r="BQ968" i="1" a="1"/>
  <c r="BQ968" i="1"/>
  <c r="BQ969" i="1" a="1"/>
  <c r="BQ969" i="1"/>
  <c r="BQ970" i="1" a="1"/>
  <c r="BQ970" i="1"/>
  <c r="BQ971" i="1" a="1"/>
  <c r="BQ971" i="1"/>
  <c r="BQ972" i="1" a="1"/>
  <c r="BQ972" i="1"/>
  <c r="BQ973" i="1" a="1"/>
  <c r="BQ973" i="1"/>
  <c r="BQ974" i="1" a="1"/>
  <c r="BQ974" i="1"/>
  <c r="BQ975" i="1" a="1"/>
  <c r="BQ975" i="1"/>
  <c r="BQ976" i="1" a="1"/>
  <c r="BQ976" i="1"/>
  <c r="BQ977" i="1" a="1"/>
  <c r="BQ977" i="1"/>
  <c r="BQ978" i="1" a="1"/>
  <c r="BQ978" i="1"/>
  <c r="BQ979" i="1" a="1"/>
  <c r="BQ979" i="1"/>
  <c r="BQ980" i="1" a="1"/>
  <c r="BQ980" i="1"/>
  <c r="BQ981" i="1" a="1"/>
  <c r="BQ981" i="1"/>
  <c r="BQ982" i="1" a="1"/>
  <c r="BQ982" i="1"/>
  <c r="BQ983" i="1" a="1"/>
  <c r="BQ983" i="1"/>
  <c r="BQ984" i="1" a="1"/>
  <c r="BQ984" i="1"/>
  <c r="BQ985" i="1" a="1"/>
  <c r="BQ985" i="1"/>
  <c r="BQ986" i="1" a="1"/>
  <c r="BQ986" i="1"/>
  <c r="BQ987" i="1" a="1"/>
  <c r="BQ987" i="1"/>
  <c r="BQ988" i="1" a="1"/>
  <c r="BQ988" i="1"/>
  <c r="BQ989" i="1" a="1"/>
  <c r="BQ989" i="1"/>
  <c r="BQ990" i="1" a="1"/>
  <c r="BQ990" i="1"/>
  <c r="BQ991" i="1" a="1"/>
  <c r="BQ991" i="1"/>
  <c r="BQ992" i="1" a="1"/>
  <c r="BQ992" i="1"/>
  <c r="BQ993" i="1" a="1"/>
  <c r="BQ993" i="1"/>
  <c r="BQ994" i="1" a="1"/>
  <c r="BQ994" i="1"/>
  <c r="BQ995" i="1" a="1"/>
  <c r="BQ995" i="1"/>
  <c r="BQ996" i="1" a="1"/>
  <c r="BQ996" i="1"/>
  <c r="BQ997" i="1" a="1"/>
  <c r="BQ997" i="1"/>
  <c r="BQ998" i="1" a="1"/>
  <c r="BQ998" i="1"/>
  <c r="BQ999" i="1" a="1"/>
  <c r="BQ999" i="1"/>
  <c r="BQ1000" i="1" a="1"/>
  <c r="BQ1000" i="1"/>
  <c r="BQ1001" i="1" a="1"/>
  <c r="BQ1001" i="1"/>
  <c r="BQ1002" i="1" a="1"/>
  <c r="BQ1002" i="1"/>
  <c r="BQ1003" i="1" a="1"/>
  <c r="BQ1003" i="1"/>
  <c r="BQ1004" i="1" a="1"/>
  <c r="BQ1004" i="1"/>
  <c r="BQ1005" i="1" a="1"/>
  <c r="BQ1005" i="1"/>
  <c r="BQ1006" i="1" a="1"/>
  <c r="BQ1006" i="1"/>
  <c r="BQ1007" i="1" a="1"/>
  <c r="BQ1007" i="1"/>
  <c r="BQ1008" i="1" a="1"/>
  <c r="BQ1008" i="1"/>
  <c r="BQ1009" i="1" a="1"/>
  <c r="BQ1009" i="1"/>
  <c r="BQ1010" i="1" a="1"/>
  <c r="BQ1010" i="1"/>
  <c r="BQ1011" i="1" a="1"/>
  <c r="BQ1011" i="1"/>
  <c r="BQ1012" i="1" a="1"/>
  <c r="BQ1012" i="1"/>
  <c r="BQ1013" i="1" a="1"/>
  <c r="BQ1013" i="1"/>
  <c r="BQ1014" i="1" a="1"/>
  <c r="BQ1014" i="1"/>
  <c r="BQ1015" i="1" a="1"/>
  <c r="BQ1015" i="1"/>
  <c r="BQ1016" i="1" a="1"/>
  <c r="BQ1016" i="1"/>
  <c r="BQ1017" i="1" a="1"/>
  <c r="BQ1017" i="1"/>
  <c r="BQ1018" i="1" a="1"/>
  <c r="BQ1018" i="1"/>
  <c r="BQ1019" i="1" a="1"/>
  <c r="BQ1019" i="1"/>
  <c r="BQ1020" i="1" a="1"/>
  <c r="BQ1020" i="1"/>
  <c r="BQ1021" i="1" a="1"/>
  <c r="BQ1021" i="1"/>
  <c r="BQ1022" i="1" a="1"/>
  <c r="BQ1022" i="1"/>
  <c r="BQ1023" i="1" a="1"/>
  <c r="BQ1023" i="1"/>
  <c r="BQ1024" i="1" a="1"/>
  <c r="BQ1024" i="1"/>
  <c r="BQ1025" i="1" a="1"/>
  <c r="BQ1025" i="1"/>
  <c r="BQ1026" i="1" a="1"/>
  <c r="BQ1026" i="1"/>
  <c r="BQ1027" i="1" a="1"/>
  <c r="BQ1027" i="1"/>
  <c r="BQ1028" i="1" a="1"/>
  <c r="BQ1028" i="1"/>
  <c r="BQ1029" i="1" a="1"/>
  <c r="BQ1029" i="1"/>
  <c r="BQ1030" i="1" a="1"/>
  <c r="BQ1030" i="1"/>
  <c r="BQ1031" i="1" a="1"/>
  <c r="BQ1031" i="1"/>
  <c r="BQ1032" i="1" a="1"/>
  <c r="BQ1032" i="1"/>
  <c r="BQ1033" i="1" a="1"/>
  <c r="BQ1033" i="1"/>
  <c r="BQ1034" i="1" a="1"/>
  <c r="BQ1034" i="1"/>
  <c r="BQ1035" i="1" a="1"/>
  <c r="BQ1035" i="1"/>
  <c r="BQ1036" i="1" a="1"/>
  <c r="BQ1036" i="1"/>
  <c r="BQ1037" i="1" a="1"/>
  <c r="BQ1037" i="1"/>
  <c r="BQ1038" i="1" a="1"/>
  <c r="BQ1038" i="1"/>
  <c r="BQ1039" i="1" a="1"/>
  <c r="BQ1039" i="1"/>
  <c r="BQ1040" i="1" a="1"/>
  <c r="BQ1040" i="1"/>
  <c r="BQ1041" i="1" a="1"/>
  <c r="BQ1041" i="1"/>
  <c r="BQ1042" i="1" a="1"/>
  <c r="BQ1042" i="1"/>
  <c r="BQ1043" i="1" a="1"/>
  <c r="BQ1043" i="1"/>
  <c r="BQ1044" i="1" a="1"/>
  <c r="BQ1044" i="1"/>
  <c r="BQ1045" i="1" a="1"/>
  <c r="BQ1045" i="1"/>
  <c r="BQ1046" i="1" a="1"/>
  <c r="BQ1046" i="1"/>
  <c r="BQ1047" i="1" a="1"/>
  <c r="BQ1047" i="1"/>
  <c r="BQ1048" i="1" a="1"/>
  <c r="BQ1048" i="1"/>
  <c r="BQ1049" i="1" a="1"/>
  <c r="BQ1049" i="1"/>
  <c r="BQ1050" i="1" a="1"/>
  <c r="BQ1050" i="1"/>
  <c r="BQ1051" i="1" a="1"/>
  <c r="BQ1051" i="1"/>
  <c r="BQ1052" i="1" a="1"/>
  <c r="BQ1052" i="1"/>
  <c r="BQ1053" i="1" a="1"/>
  <c r="BQ1053" i="1"/>
  <c r="BQ1054" i="1" a="1"/>
  <c r="BQ1054" i="1"/>
  <c r="BQ1055" i="1" a="1"/>
  <c r="BQ1055" i="1"/>
  <c r="BQ1056" i="1" a="1"/>
  <c r="BQ1056" i="1"/>
  <c r="BQ1057" i="1" a="1"/>
  <c r="BQ1057" i="1"/>
  <c r="BQ1058" i="1" a="1"/>
  <c r="BQ1058" i="1"/>
  <c r="BQ1059" i="1" a="1"/>
  <c r="BQ1059" i="1"/>
  <c r="BQ1060" i="1" a="1"/>
  <c r="BQ1060" i="1"/>
  <c r="BQ1061" i="1" a="1"/>
  <c r="BQ1061" i="1"/>
  <c r="BQ1062" i="1" a="1"/>
  <c r="BQ1062" i="1"/>
  <c r="BQ1063" i="1" a="1"/>
  <c r="BQ1063" i="1"/>
  <c r="BQ1064" i="1" a="1"/>
  <c r="BQ1064" i="1"/>
  <c r="BQ1065" i="1" a="1"/>
  <c r="BQ1065" i="1"/>
  <c r="BQ1066" i="1" a="1"/>
  <c r="BQ1066" i="1"/>
  <c r="BQ1067" i="1" a="1"/>
  <c r="BQ1067" i="1"/>
  <c r="BQ1068" i="1" a="1"/>
  <c r="BQ1068" i="1"/>
  <c r="BQ1069" i="1" a="1"/>
  <c r="BQ1069" i="1"/>
  <c r="BQ1070" i="1" a="1"/>
  <c r="BQ1070" i="1"/>
  <c r="BQ1071" i="1" a="1"/>
  <c r="BQ1071" i="1"/>
  <c r="BQ1072" i="1" a="1"/>
  <c r="BQ1072" i="1"/>
  <c r="BQ1073" i="1" a="1"/>
  <c r="BQ1073" i="1"/>
  <c r="BQ1074" i="1" a="1"/>
  <c r="BQ1074" i="1"/>
  <c r="BQ1075" i="1" a="1"/>
  <c r="BQ1075" i="1"/>
  <c r="BQ1076" i="1" a="1"/>
  <c r="BQ1076" i="1"/>
  <c r="BQ1077" i="1" a="1"/>
  <c r="BQ1077" i="1"/>
  <c r="BQ1078" i="1" a="1"/>
  <c r="BQ1078" i="1"/>
  <c r="BQ1079" i="1" a="1"/>
  <c r="BQ1079" i="1"/>
  <c r="BQ1080" i="1" a="1"/>
  <c r="BQ1080" i="1"/>
  <c r="BQ1081" i="1" a="1"/>
  <c r="BQ1081" i="1"/>
  <c r="BQ1082" i="1" a="1"/>
  <c r="BQ1082" i="1"/>
  <c r="BQ1083" i="1" a="1"/>
  <c r="BQ1083" i="1"/>
  <c r="BQ1084" i="1" a="1"/>
  <c r="BQ1084" i="1"/>
  <c r="BQ1085" i="1" a="1"/>
  <c r="BQ1085" i="1"/>
  <c r="BQ1086" i="1" a="1"/>
  <c r="BQ1086" i="1"/>
  <c r="BQ1087" i="1" a="1"/>
  <c r="BQ1087" i="1"/>
  <c r="BQ1088" i="1" a="1"/>
  <c r="BQ1088" i="1"/>
  <c r="BQ1089" i="1" a="1"/>
  <c r="BQ1089" i="1"/>
  <c r="BQ1090" i="1" a="1"/>
  <c r="BQ1090" i="1"/>
  <c r="BQ1091" i="1" a="1"/>
  <c r="BQ1091" i="1"/>
  <c r="BQ1092" i="1" a="1"/>
  <c r="BQ1092" i="1"/>
  <c r="BQ1093" i="1" a="1"/>
  <c r="BQ1093" i="1"/>
  <c r="BQ1094" i="1" a="1"/>
  <c r="BQ1094" i="1"/>
  <c r="BQ1095" i="1" a="1"/>
  <c r="BQ1095" i="1"/>
  <c r="BQ1096" i="1" a="1"/>
  <c r="BQ1096" i="1"/>
  <c r="BQ1097" i="1" a="1"/>
  <c r="BQ1097" i="1"/>
  <c r="BQ1098" i="1" a="1"/>
  <c r="BQ1098" i="1"/>
  <c r="BQ1099" i="1" a="1"/>
  <c r="BQ1099" i="1"/>
  <c r="BQ1100" i="1" a="1"/>
  <c r="BQ1100" i="1"/>
  <c r="BQ1101" i="1" a="1"/>
  <c r="BQ1101" i="1"/>
  <c r="BQ1102" i="1" a="1"/>
  <c r="BQ1102" i="1"/>
  <c r="BQ1103" i="1" a="1"/>
  <c r="BQ1103" i="1"/>
  <c r="BQ1104" i="1" a="1"/>
  <c r="BQ1104" i="1"/>
  <c r="BQ1105" i="1" a="1"/>
  <c r="BQ1105" i="1"/>
  <c r="BQ1106" i="1" a="1"/>
  <c r="BQ1106" i="1"/>
  <c r="BQ1107" i="1" a="1"/>
  <c r="BQ1107" i="1"/>
  <c r="BQ1108" i="1" a="1"/>
  <c r="BQ1108" i="1"/>
  <c r="BQ1109" i="1" a="1"/>
  <c r="BQ1109" i="1"/>
  <c r="BQ1110" i="1" a="1"/>
  <c r="BQ1110" i="1"/>
  <c r="BQ1111" i="1" a="1"/>
  <c r="BQ1111" i="1"/>
  <c r="BQ1112" i="1" a="1"/>
  <c r="BQ1112" i="1"/>
  <c r="BQ1113" i="1" a="1"/>
  <c r="BQ1113" i="1"/>
  <c r="BQ1114" i="1" a="1"/>
  <c r="BQ1114" i="1"/>
  <c r="BQ1115" i="1" a="1"/>
  <c r="BQ1115" i="1"/>
  <c r="BQ1116" i="1" a="1"/>
  <c r="BQ1116" i="1"/>
  <c r="BQ1117" i="1" a="1"/>
  <c r="BQ1117" i="1"/>
  <c r="BQ1118" i="1" a="1"/>
  <c r="BQ1118" i="1"/>
  <c r="BQ1119" i="1" a="1"/>
  <c r="BQ1119" i="1"/>
  <c r="BQ1120" i="1" a="1"/>
  <c r="BQ1120" i="1"/>
  <c r="BQ1121" i="1" a="1"/>
  <c r="BQ1121" i="1"/>
  <c r="BQ1122" i="1" a="1"/>
  <c r="BQ1122" i="1"/>
  <c r="BQ1123" i="1" a="1"/>
  <c r="BQ1123" i="1"/>
  <c r="BQ1124" i="1" a="1"/>
  <c r="BQ1124" i="1"/>
  <c r="BQ1125" i="1" a="1"/>
  <c r="BQ1125" i="1"/>
  <c r="BQ1126" i="1" a="1"/>
  <c r="BQ1126" i="1"/>
  <c r="BQ1127" i="1" a="1"/>
  <c r="BQ1127" i="1"/>
  <c r="BQ1128" i="1" a="1"/>
  <c r="BQ1128" i="1"/>
  <c r="BQ1129" i="1" a="1"/>
  <c r="BQ1129" i="1"/>
  <c r="BQ1130" i="1" a="1"/>
  <c r="BQ1130" i="1"/>
  <c r="BQ1131" i="1" a="1"/>
  <c r="BQ1131" i="1"/>
  <c r="BQ1132" i="1" a="1"/>
  <c r="BQ1132" i="1"/>
  <c r="BQ1133" i="1" a="1"/>
  <c r="BQ1133" i="1"/>
  <c r="BQ1134" i="1" a="1"/>
  <c r="BQ1134" i="1"/>
  <c r="BQ1135" i="1" a="1"/>
  <c r="BQ1135" i="1"/>
  <c r="BQ1136" i="1" a="1"/>
  <c r="BQ1136" i="1"/>
  <c r="BQ1137" i="1" a="1"/>
  <c r="BQ1137" i="1"/>
  <c r="BQ1138" i="1" a="1"/>
  <c r="BQ1138" i="1"/>
  <c r="BQ1139" i="1" a="1"/>
  <c r="BQ1139" i="1"/>
  <c r="BQ1140" i="1" a="1"/>
  <c r="BQ1140" i="1"/>
  <c r="BQ1141" i="1" a="1"/>
  <c r="BQ1141" i="1"/>
  <c r="BQ1142" i="1" a="1"/>
  <c r="BQ1142" i="1"/>
  <c r="BQ1143" i="1" a="1"/>
  <c r="BQ1143" i="1"/>
  <c r="BQ1144" i="1" a="1"/>
  <c r="BQ1144" i="1"/>
  <c r="BQ1145" i="1" a="1"/>
  <c r="BQ1145" i="1"/>
  <c r="BQ1146" i="1" a="1"/>
  <c r="BQ1146" i="1"/>
  <c r="BQ1147" i="1" a="1"/>
  <c r="BQ1147" i="1"/>
  <c r="BQ1148" i="1" a="1"/>
  <c r="BQ1148" i="1"/>
  <c r="BQ1149" i="1" a="1"/>
  <c r="BQ1149" i="1"/>
  <c r="BQ1150" i="1" a="1"/>
  <c r="BQ1150" i="1"/>
  <c r="BQ1151" i="1" a="1"/>
  <c r="BQ1151" i="1"/>
  <c r="BQ1152" i="1" a="1"/>
  <c r="BQ1152" i="1"/>
  <c r="BQ1153" i="1" a="1"/>
  <c r="BQ1153" i="1"/>
  <c r="BQ1154" i="1" a="1"/>
  <c r="BQ1154" i="1"/>
  <c r="BQ1155" i="1" a="1"/>
  <c r="BQ1155" i="1"/>
  <c r="BQ1156" i="1" a="1"/>
  <c r="BQ1156" i="1"/>
  <c r="BQ1157" i="1" a="1"/>
  <c r="BQ1157" i="1"/>
  <c r="BQ1158" i="1" a="1"/>
  <c r="BQ1158" i="1"/>
  <c r="BQ1159" i="1" a="1"/>
  <c r="BQ1159" i="1"/>
  <c r="BQ1160" i="1" a="1"/>
  <c r="BQ1160" i="1"/>
  <c r="BQ1161" i="1" a="1"/>
  <c r="BQ1161" i="1"/>
  <c r="BQ1162" i="1" a="1"/>
  <c r="BQ1162" i="1"/>
  <c r="BQ1163" i="1" a="1"/>
  <c r="BQ1163" i="1"/>
  <c r="BQ1164" i="1" a="1"/>
  <c r="BQ1164" i="1"/>
  <c r="BQ1165" i="1" a="1"/>
  <c r="BQ1165" i="1"/>
  <c r="BQ1166" i="1" a="1"/>
  <c r="BQ1166" i="1"/>
  <c r="BQ1167" i="1" a="1"/>
  <c r="BQ1167" i="1"/>
  <c r="BQ1168" i="1" a="1"/>
  <c r="BQ1168" i="1"/>
  <c r="BQ1169" i="1" a="1"/>
  <c r="BQ1169" i="1"/>
  <c r="BQ1170" i="1" a="1"/>
  <c r="BQ1170" i="1"/>
  <c r="BQ1171" i="1" a="1"/>
  <c r="BQ1171" i="1"/>
  <c r="BQ1172" i="1" a="1"/>
  <c r="BQ1172" i="1"/>
  <c r="BQ1173" i="1" a="1"/>
  <c r="BQ1173" i="1"/>
  <c r="BQ1174" i="1" a="1"/>
  <c r="BQ1174" i="1"/>
  <c r="BQ1175" i="1" a="1"/>
  <c r="BQ1175" i="1"/>
  <c r="BQ1176" i="1" a="1"/>
  <c r="BQ1176" i="1"/>
  <c r="BQ1177" i="1" a="1"/>
  <c r="BQ1177" i="1"/>
  <c r="BQ1178" i="1" a="1"/>
  <c r="BQ1178" i="1"/>
  <c r="BQ1179" i="1" a="1"/>
  <c r="BQ1179" i="1"/>
  <c r="BQ1180" i="1" a="1"/>
  <c r="BQ1180" i="1"/>
  <c r="BQ1181" i="1" a="1"/>
  <c r="BQ1181" i="1"/>
  <c r="BQ1182" i="1" a="1"/>
  <c r="BQ1182" i="1"/>
  <c r="BQ1183" i="1" a="1"/>
  <c r="BQ1183" i="1"/>
  <c r="BQ1184" i="1" a="1"/>
  <c r="BQ1184" i="1"/>
  <c r="BQ1185" i="1" a="1"/>
  <c r="BQ1185" i="1"/>
  <c r="BQ1186" i="1" a="1"/>
  <c r="BQ1186" i="1"/>
  <c r="BQ1187" i="1" a="1"/>
  <c r="BQ1187" i="1"/>
  <c r="BQ1188" i="1" a="1"/>
  <c r="BQ1188" i="1"/>
  <c r="BQ1189" i="1" a="1"/>
  <c r="BQ1189" i="1"/>
  <c r="BQ1190" i="1" a="1"/>
  <c r="BQ1190" i="1"/>
  <c r="BQ1191" i="1" a="1"/>
  <c r="BQ1191" i="1"/>
  <c r="BQ1192" i="1" a="1"/>
  <c r="BQ1192" i="1"/>
  <c r="BQ1193" i="1" a="1"/>
  <c r="BQ1193" i="1"/>
  <c r="BQ1194" i="1" a="1"/>
  <c r="BQ1194" i="1"/>
  <c r="BQ1195" i="1" a="1"/>
  <c r="BQ1195" i="1"/>
  <c r="BQ1196" i="1" a="1"/>
  <c r="BQ1196" i="1"/>
  <c r="BQ1197" i="1" a="1"/>
  <c r="BQ1197" i="1"/>
  <c r="BQ1198" i="1" a="1"/>
  <c r="BQ1198" i="1"/>
  <c r="BQ1199" i="1" a="1"/>
  <c r="BQ1199" i="1"/>
  <c r="BQ1200" i="1" a="1"/>
  <c r="BQ1200" i="1"/>
  <c r="BQ1201" i="1" a="1"/>
  <c r="BQ1201" i="1"/>
  <c r="BQ1202" i="1" a="1"/>
  <c r="BQ1202" i="1"/>
  <c r="BQ1203" i="1" a="1"/>
  <c r="BQ1203" i="1"/>
  <c r="BQ1204" i="1" a="1"/>
  <c r="BQ1204" i="1"/>
  <c r="BQ1205" i="1" a="1"/>
  <c r="BQ1205" i="1"/>
  <c r="BQ1206" i="1" a="1"/>
  <c r="BQ1206" i="1"/>
  <c r="BQ1207" i="1" a="1"/>
  <c r="BQ1207" i="1"/>
  <c r="BQ1208" i="1" a="1"/>
  <c r="BQ1208" i="1"/>
  <c r="BQ1209" i="1" a="1"/>
  <c r="BQ1209" i="1"/>
  <c r="BQ1210" i="1" a="1"/>
  <c r="BQ1210" i="1"/>
  <c r="BQ1211" i="1" a="1"/>
  <c r="BQ1211" i="1"/>
  <c r="BQ1212" i="1" a="1"/>
  <c r="BQ1212" i="1"/>
  <c r="BQ1213" i="1" a="1"/>
  <c r="BQ1213" i="1"/>
  <c r="BQ1214" i="1" a="1"/>
  <c r="BQ1214" i="1"/>
  <c r="BQ1215" i="1" a="1"/>
  <c r="BQ1215" i="1"/>
  <c r="BQ2" i="1" a="1"/>
  <c r="BQ2" i="1"/>
  <c r="BN1215" i="1" a="1"/>
  <c r="BN1215" i="1" s="1"/>
  <c r="BN3" i="1" a="1"/>
  <c r="BN3" i="1" s="1"/>
  <c r="BR3" i="1"/>
  <c r="BS3" i="1"/>
  <c r="BN4" i="1" a="1"/>
  <c r="BN4" i="1" s="1"/>
  <c r="BR4" i="1"/>
  <c r="BS4" i="1"/>
  <c r="BN5" i="1" a="1"/>
  <c r="BN5" i="1" s="1"/>
  <c r="BR5" i="1"/>
  <c r="BS5" i="1"/>
  <c r="BN6" i="1" a="1"/>
  <c r="BN6" i="1" s="1"/>
  <c r="BR6" i="1"/>
  <c r="BS6" i="1"/>
  <c r="BN7" i="1" a="1"/>
  <c r="BN7" i="1" s="1"/>
  <c r="BR7" i="1"/>
  <c r="BS7" i="1"/>
  <c r="BN8" i="1" a="1"/>
  <c r="BN8" i="1" s="1"/>
  <c r="BR8" i="1"/>
  <c r="BS8" i="1"/>
  <c r="BN9" i="1" a="1"/>
  <c r="BN9" i="1" s="1"/>
  <c r="BR9" i="1"/>
  <c r="BS9" i="1"/>
  <c r="BN10" i="1" a="1"/>
  <c r="BN10" i="1" s="1"/>
  <c r="BR10" i="1"/>
  <c r="BS10" i="1"/>
  <c r="BN11" i="1" a="1"/>
  <c r="BN11" i="1" s="1"/>
  <c r="BR11" i="1"/>
  <c r="BS11" i="1"/>
  <c r="BN12" i="1" a="1"/>
  <c r="BN12" i="1" s="1"/>
  <c r="BR12" i="1"/>
  <c r="BS12" i="1"/>
  <c r="BN13" i="1" a="1"/>
  <c r="BN13" i="1" s="1"/>
  <c r="BR13" i="1"/>
  <c r="BS13" i="1"/>
  <c r="BN14" i="1" a="1"/>
  <c r="BN14" i="1" s="1"/>
  <c r="BR14" i="1"/>
  <c r="BS14" i="1"/>
  <c r="BN15" i="1" a="1"/>
  <c r="BN15" i="1" s="1"/>
  <c r="BR15" i="1"/>
  <c r="BS15" i="1"/>
  <c r="BN16" i="1" a="1"/>
  <c r="BN16" i="1" s="1"/>
  <c r="BR16" i="1"/>
  <c r="BS16" i="1"/>
  <c r="BN17" i="1" a="1"/>
  <c r="BN17" i="1" s="1"/>
  <c r="BR17" i="1"/>
  <c r="BS17" i="1"/>
  <c r="BN18" i="1" a="1"/>
  <c r="BN18" i="1" s="1"/>
  <c r="BR18" i="1"/>
  <c r="BS18" i="1"/>
  <c r="BN19" i="1" a="1"/>
  <c r="BN19" i="1" s="1"/>
  <c r="BR19" i="1"/>
  <c r="BS19" i="1"/>
  <c r="BN20" i="1" a="1"/>
  <c r="BN20" i="1" s="1"/>
  <c r="BR20" i="1"/>
  <c r="BS20" i="1"/>
  <c r="BN21" i="1" a="1"/>
  <c r="BN21" i="1" s="1"/>
  <c r="BR21" i="1"/>
  <c r="BS21" i="1"/>
  <c r="BN22" i="1" a="1"/>
  <c r="BN22" i="1" s="1"/>
  <c r="BR22" i="1"/>
  <c r="BS22" i="1"/>
  <c r="BN23" i="1" a="1"/>
  <c r="BN23" i="1" s="1"/>
  <c r="BR23" i="1"/>
  <c r="BS23" i="1"/>
  <c r="BN24" i="1" a="1"/>
  <c r="BN24" i="1" s="1"/>
  <c r="BR24" i="1"/>
  <c r="BS24" i="1"/>
  <c r="BN25" i="1" a="1"/>
  <c r="BN25" i="1" s="1"/>
  <c r="BR25" i="1"/>
  <c r="BS25" i="1"/>
  <c r="BN26" i="1" a="1"/>
  <c r="BN26" i="1" s="1"/>
  <c r="BR26" i="1"/>
  <c r="BS26" i="1"/>
  <c r="BN27" i="1" a="1"/>
  <c r="BN27" i="1" s="1"/>
  <c r="BR27" i="1"/>
  <c r="BS27" i="1"/>
  <c r="BN28" i="1" a="1"/>
  <c r="BN28" i="1" s="1"/>
  <c r="BR28" i="1"/>
  <c r="BS28" i="1"/>
  <c r="BN29" i="1" a="1"/>
  <c r="BN29" i="1" s="1"/>
  <c r="BR29" i="1"/>
  <c r="BS29" i="1"/>
  <c r="BN30" i="1" a="1"/>
  <c r="BN30" i="1" s="1"/>
  <c r="BR30" i="1"/>
  <c r="BS30" i="1"/>
  <c r="BN31" i="1" a="1"/>
  <c r="BN31" i="1" s="1"/>
  <c r="BR31" i="1"/>
  <c r="BS31" i="1"/>
  <c r="BN32" i="1" a="1"/>
  <c r="BN32" i="1" s="1"/>
  <c r="BR32" i="1"/>
  <c r="BS32" i="1"/>
  <c r="BN33" i="1" a="1"/>
  <c r="BN33" i="1" s="1"/>
  <c r="BR33" i="1"/>
  <c r="BS33" i="1"/>
  <c r="BN34" i="1" a="1"/>
  <c r="BN34" i="1" s="1"/>
  <c r="BR34" i="1"/>
  <c r="BS34" i="1"/>
  <c r="BN35" i="1" a="1"/>
  <c r="BN35" i="1" s="1"/>
  <c r="BR35" i="1"/>
  <c r="BS35" i="1"/>
  <c r="BN36" i="1" a="1"/>
  <c r="BN36" i="1" s="1"/>
  <c r="BR36" i="1"/>
  <c r="BS36" i="1"/>
  <c r="BN37" i="1" a="1"/>
  <c r="BN37" i="1" s="1"/>
  <c r="BR37" i="1"/>
  <c r="BS37" i="1"/>
  <c r="BN38" i="1" a="1"/>
  <c r="BN38" i="1" s="1"/>
  <c r="BR38" i="1"/>
  <c r="BS38" i="1"/>
  <c r="BN39" i="1" a="1"/>
  <c r="BN39" i="1" s="1"/>
  <c r="BR39" i="1"/>
  <c r="BS39" i="1"/>
  <c r="BN40" i="1" a="1"/>
  <c r="BN40" i="1" s="1"/>
  <c r="BR40" i="1"/>
  <c r="BS40" i="1"/>
  <c r="BN41" i="1" a="1"/>
  <c r="BN41" i="1" s="1"/>
  <c r="BR41" i="1"/>
  <c r="BS41" i="1"/>
  <c r="BN42" i="1" a="1"/>
  <c r="BN42" i="1" s="1"/>
  <c r="BR42" i="1"/>
  <c r="BS42" i="1"/>
  <c r="BN43" i="1" a="1"/>
  <c r="BN43" i="1" s="1"/>
  <c r="BR43" i="1"/>
  <c r="BS43" i="1"/>
  <c r="BN44" i="1" a="1"/>
  <c r="BN44" i="1" s="1"/>
  <c r="BR44" i="1"/>
  <c r="BS44" i="1"/>
  <c r="BN45" i="1" a="1"/>
  <c r="BN45" i="1" s="1"/>
  <c r="BR45" i="1"/>
  <c r="BS45" i="1"/>
  <c r="BN46" i="1" a="1"/>
  <c r="BN46" i="1" s="1"/>
  <c r="BR46" i="1"/>
  <c r="BS46" i="1"/>
  <c r="BN47" i="1" a="1"/>
  <c r="BN47" i="1" s="1"/>
  <c r="BR47" i="1"/>
  <c r="BS47" i="1"/>
  <c r="BN48" i="1" a="1"/>
  <c r="BN48" i="1" s="1"/>
  <c r="BR48" i="1"/>
  <c r="BS48" i="1"/>
  <c r="BN49" i="1" a="1"/>
  <c r="BN49" i="1" s="1"/>
  <c r="BR49" i="1"/>
  <c r="BS49" i="1"/>
  <c r="BN50" i="1" a="1"/>
  <c r="BN50" i="1" s="1"/>
  <c r="BR50" i="1"/>
  <c r="BS50" i="1"/>
  <c r="BN51" i="1" a="1"/>
  <c r="BN51" i="1" s="1"/>
  <c r="BR51" i="1"/>
  <c r="BS51" i="1"/>
  <c r="BN52" i="1" a="1"/>
  <c r="BN52" i="1" s="1"/>
  <c r="BR52" i="1"/>
  <c r="BS52" i="1"/>
  <c r="BN53" i="1" a="1"/>
  <c r="BN53" i="1" s="1"/>
  <c r="BR53" i="1"/>
  <c r="BS53" i="1"/>
  <c r="BN54" i="1" a="1"/>
  <c r="BN54" i="1" s="1"/>
  <c r="BR54" i="1"/>
  <c r="BS54" i="1"/>
  <c r="BN55" i="1" a="1"/>
  <c r="BN55" i="1" s="1"/>
  <c r="BR55" i="1"/>
  <c r="BS55" i="1"/>
  <c r="BN56" i="1" a="1"/>
  <c r="BN56" i="1" s="1"/>
  <c r="BR56" i="1"/>
  <c r="BS56" i="1"/>
  <c r="BN57" i="1" a="1"/>
  <c r="BN57" i="1" s="1"/>
  <c r="BR57" i="1"/>
  <c r="BS57" i="1"/>
  <c r="BN58" i="1" a="1"/>
  <c r="BN58" i="1" s="1"/>
  <c r="BR58" i="1"/>
  <c r="BS58" i="1"/>
  <c r="BN59" i="1" a="1"/>
  <c r="BN59" i="1" s="1"/>
  <c r="BR59" i="1"/>
  <c r="BS59" i="1"/>
  <c r="BN60" i="1" a="1"/>
  <c r="BN60" i="1" s="1"/>
  <c r="BR60" i="1"/>
  <c r="BS60" i="1"/>
  <c r="BN61" i="1" a="1"/>
  <c r="BN61" i="1" s="1"/>
  <c r="BR61" i="1"/>
  <c r="BS61" i="1"/>
  <c r="BN62" i="1" a="1"/>
  <c r="BN62" i="1" s="1"/>
  <c r="BR62" i="1"/>
  <c r="BS62" i="1"/>
  <c r="BN63" i="1" a="1"/>
  <c r="BN63" i="1" s="1"/>
  <c r="BR63" i="1"/>
  <c r="BS63" i="1"/>
  <c r="BN64" i="1" a="1"/>
  <c r="BN64" i="1" s="1"/>
  <c r="BR64" i="1"/>
  <c r="BS64" i="1"/>
  <c r="BN65" i="1" a="1"/>
  <c r="BN65" i="1" s="1"/>
  <c r="BR65" i="1"/>
  <c r="BS65" i="1"/>
  <c r="BN66" i="1" a="1"/>
  <c r="BN66" i="1" s="1"/>
  <c r="BR66" i="1"/>
  <c r="BS66" i="1"/>
  <c r="BN67" i="1" a="1"/>
  <c r="BN67" i="1" s="1"/>
  <c r="BR67" i="1"/>
  <c r="BS67" i="1"/>
  <c r="BN68" i="1" a="1"/>
  <c r="BN68" i="1" s="1"/>
  <c r="BR68" i="1"/>
  <c r="BS68" i="1"/>
  <c r="BN69" i="1" a="1"/>
  <c r="BN69" i="1" s="1"/>
  <c r="BR69" i="1"/>
  <c r="BS69" i="1"/>
  <c r="BN70" i="1" a="1"/>
  <c r="BN70" i="1" s="1"/>
  <c r="BR70" i="1"/>
  <c r="BS70" i="1"/>
  <c r="BN71" i="1" a="1"/>
  <c r="BN71" i="1" s="1"/>
  <c r="BR71" i="1"/>
  <c r="BS71" i="1"/>
  <c r="BN72" i="1" a="1"/>
  <c r="BN72" i="1" s="1"/>
  <c r="BR72" i="1"/>
  <c r="BS72" i="1"/>
  <c r="BN73" i="1" a="1"/>
  <c r="BN73" i="1" s="1"/>
  <c r="BR73" i="1"/>
  <c r="BS73" i="1"/>
  <c r="BN74" i="1" a="1"/>
  <c r="BN74" i="1" s="1"/>
  <c r="BR74" i="1"/>
  <c r="BS74" i="1"/>
  <c r="BN75" i="1" a="1"/>
  <c r="BN75" i="1" s="1"/>
  <c r="BR75" i="1"/>
  <c r="BS75" i="1"/>
  <c r="BN76" i="1" a="1"/>
  <c r="BN76" i="1" s="1"/>
  <c r="BR76" i="1"/>
  <c r="BS76" i="1"/>
  <c r="BN77" i="1" a="1"/>
  <c r="BN77" i="1" s="1"/>
  <c r="BR77" i="1"/>
  <c r="BS77" i="1"/>
  <c r="BN78" i="1" a="1"/>
  <c r="BN78" i="1" s="1"/>
  <c r="BR78" i="1"/>
  <c r="BS78" i="1"/>
  <c r="BN79" i="1" a="1"/>
  <c r="BN79" i="1" s="1"/>
  <c r="BR79" i="1"/>
  <c r="BS79" i="1"/>
  <c r="BN80" i="1" a="1"/>
  <c r="BN80" i="1" s="1"/>
  <c r="BR80" i="1"/>
  <c r="BS80" i="1"/>
  <c r="BN81" i="1" a="1"/>
  <c r="BN81" i="1" s="1"/>
  <c r="BR81" i="1"/>
  <c r="BS81" i="1"/>
  <c r="BN82" i="1" a="1"/>
  <c r="BN82" i="1" s="1"/>
  <c r="BR82" i="1"/>
  <c r="BS82" i="1"/>
  <c r="BN83" i="1" a="1"/>
  <c r="BN83" i="1" s="1"/>
  <c r="BR83" i="1"/>
  <c r="BS83" i="1"/>
  <c r="BN84" i="1" a="1"/>
  <c r="BN84" i="1" s="1"/>
  <c r="BR84" i="1"/>
  <c r="BS84" i="1"/>
  <c r="BN85" i="1" a="1"/>
  <c r="BN85" i="1" s="1"/>
  <c r="BR85" i="1"/>
  <c r="BS85" i="1"/>
  <c r="BN86" i="1" a="1"/>
  <c r="BN86" i="1" s="1"/>
  <c r="BR86" i="1"/>
  <c r="BS86" i="1"/>
  <c r="BN87" i="1" a="1"/>
  <c r="BN87" i="1" s="1"/>
  <c r="BR87" i="1"/>
  <c r="BS87" i="1"/>
  <c r="BN88" i="1" a="1"/>
  <c r="BN88" i="1" s="1"/>
  <c r="BR88" i="1"/>
  <c r="BS88" i="1"/>
  <c r="BN89" i="1" a="1"/>
  <c r="BN89" i="1" s="1"/>
  <c r="BR89" i="1"/>
  <c r="BS89" i="1"/>
  <c r="BN90" i="1" a="1"/>
  <c r="BN90" i="1" s="1"/>
  <c r="BR90" i="1"/>
  <c r="BS90" i="1"/>
  <c r="BN91" i="1" a="1"/>
  <c r="BN91" i="1" s="1"/>
  <c r="BR91" i="1"/>
  <c r="BS91" i="1"/>
  <c r="BN92" i="1" a="1"/>
  <c r="BN92" i="1" s="1"/>
  <c r="BR92" i="1"/>
  <c r="BS92" i="1"/>
  <c r="BN93" i="1" a="1"/>
  <c r="BN93" i="1" s="1"/>
  <c r="BR93" i="1"/>
  <c r="BS93" i="1"/>
  <c r="BN94" i="1" a="1"/>
  <c r="BN94" i="1" s="1"/>
  <c r="BR94" i="1"/>
  <c r="BS94" i="1"/>
  <c r="BN95" i="1" a="1"/>
  <c r="BN95" i="1" s="1"/>
  <c r="BR95" i="1"/>
  <c r="BS95" i="1"/>
  <c r="BN96" i="1" a="1"/>
  <c r="BN96" i="1" s="1"/>
  <c r="BR96" i="1"/>
  <c r="BS96" i="1"/>
  <c r="BN97" i="1" a="1"/>
  <c r="BN97" i="1" s="1"/>
  <c r="BR97" i="1"/>
  <c r="BS97" i="1"/>
  <c r="BN98" i="1" a="1"/>
  <c r="BN98" i="1" s="1"/>
  <c r="BR98" i="1"/>
  <c r="BS98" i="1"/>
  <c r="BN99" i="1" a="1"/>
  <c r="BN99" i="1" s="1"/>
  <c r="BR99" i="1"/>
  <c r="BS99" i="1"/>
  <c r="BN100" i="1" a="1"/>
  <c r="BN100" i="1" s="1"/>
  <c r="BR100" i="1"/>
  <c r="BS100" i="1"/>
  <c r="BN101" i="1" a="1"/>
  <c r="BN101" i="1" s="1"/>
  <c r="BR101" i="1"/>
  <c r="BS101" i="1"/>
  <c r="BN102" i="1" a="1"/>
  <c r="BN102" i="1" s="1"/>
  <c r="BR102" i="1"/>
  <c r="BS102" i="1"/>
  <c r="BN103" i="1" a="1"/>
  <c r="BN103" i="1" s="1"/>
  <c r="BR103" i="1"/>
  <c r="BS103" i="1"/>
  <c r="BN104" i="1" a="1"/>
  <c r="BN104" i="1" s="1"/>
  <c r="BR104" i="1"/>
  <c r="BS104" i="1"/>
  <c r="BN105" i="1" a="1"/>
  <c r="BN105" i="1" s="1"/>
  <c r="BR105" i="1"/>
  <c r="BS105" i="1"/>
  <c r="BN106" i="1" a="1"/>
  <c r="BN106" i="1" s="1"/>
  <c r="BR106" i="1"/>
  <c r="BS106" i="1"/>
  <c r="BN107" i="1" a="1"/>
  <c r="BN107" i="1" s="1"/>
  <c r="BR107" i="1"/>
  <c r="BS107" i="1"/>
  <c r="BN108" i="1" a="1"/>
  <c r="BN108" i="1" s="1"/>
  <c r="BR108" i="1"/>
  <c r="BS108" i="1"/>
  <c r="BN109" i="1" a="1"/>
  <c r="BN109" i="1" s="1"/>
  <c r="BR109" i="1"/>
  <c r="BS109" i="1"/>
  <c r="BN110" i="1" a="1"/>
  <c r="BN110" i="1" s="1"/>
  <c r="BR110" i="1"/>
  <c r="BS110" i="1"/>
  <c r="BN111" i="1" a="1"/>
  <c r="BN111" i="1" s="1"/>
  <c r="BR111" i="1"/>
  <c r="BS111" i="1"/>
  <c r="BN112" i="1" a="1"/>
  <c r="BN112" i="1" s="1"/>
  <c r="BR112" i="1"/>
  <c r="BS112" i="1"/>
  <c r="BN113" i="1" a="1"/>
  <c r="BN113" i="1" s="1"/>
  <c r="BR113" i="1"/>
  <c r="BS113" i="1"/>
  <c r="BN114" i="1" a="1"/>
  <c r="BN114" i="1" s="1"/>
  <c r="BR114" i="1"/>
  <c r="BS114" i="1"/>
  <c r="BN115" i="1" a="1"/>
  <c r="BN115" i="1" s="1"/>
  <c r="BR115" i="1"/>
  <c r="BS115" i="1"/>
  <c r="BN116" i="1" a="1"/>
  <c r="BN116" i="1" s="1"/>
  <c r="BR116" i="1"/>
  <c r="BS116" i="1"/>
  <c r="BN117" i="1" a="1"/>
  <c r="BN117" i="1" s="1"/>
  <c r="BR117" i="1"/>
  <c r="BS117" i="1"/>
  <c r="BN118" i="1" a="1"/>
  <c r="BN118" i="1" s="1"/>
  <c r="BR118" i="1"/>
  <c r="BS118" i="1"/>
  <c r="BN119" i="1" a="1"/>
  <c r="BN119" i="1" s="1"/>
  <c r="BR119" i="1"/>
  <c r="BS119" i="1"/>
  <c r="BN120" i="1" a="1"/>
  <c r="BN120" i="1" s="1"/>
  <c r="BR120" i="1"/>
  <c r="BS120" i="1"/>
  <c r="BN121" i="1" a="1"/>
  <c r="BN121" i="1" s="1"/>
  <c r="BR121" i="1"/>
  <c r="BS121" i="1"/>
  <c r="BN122" i="1" a="1"/>
  <c r="BN122" i="1" s="1"/>
  <c r="BR122" i="1"/>
  <c r="BS122" i="1"/>
  <c r="BN123" i="1" a="1"/>
  <c r="BN123" i="1" s="1"/>
  <c r="BR123" i="1"/>
  <c r="BS123" i="1"/>
  <c r="BN124" i="1" a="1"/>
  <c r="BN124" i="1" s="1"/>
  <c r="BR124" i="1"/>
  <c r="BS124" i="1"/>
  <c r="BN125" i="1" a="1"/>
  <c r="BN125" i="1" s="1"/>
  <c r="BR125" i="1"/>
  <c r="BS125" i="1"/>
  <c r="BN126" i="1" a="1"/>
  <c r="BN126" i="1" s="1"/>
  <c r="BR126" i="1"/>
  <c r="BS126" i="1"/>
  <c r="BN127" i="1" a="1"/>
  <c r="BN127" i="1" s="1"/>
  <c r="BR127" i="1"/>
  <c r="BS127" i="1"/>
  <c r="BN128" i="1" a="1"/>
  <c r="BN128" i="1" s="1"/>
  <c r="BR128" i="1"/>
  <c r="BS128" i="1"/>
  <c r="BN129" i="1" a="1"/>
  <c r="BN129" i="1" s="1"/>
  <c r="BR129" i="1"/>
  <c r="BS129" i="1"/>
  <c r="BN130" i="1" a="1"/>
  <c r="BN130" i="1" s="1"/>
  <c r="BR130" i="1"/>
  <c r="BS130" i="1"/>
  <c r="BN131" i="1" a="1"/>
  <c r="BN131" i="1" s="1"/>
  <c r="BR131" i="1"/>
  <c r="BS131" i="1"/>
  <c r="BN132" i="1" a="1"/>
  <c r="BN132" i="1" s="1"/>
  <c r="BR132" i="1"/>
  <c r="BS132" i="1"/>
  <c r="BN133" i="1" a="1"/>
  <c r="BN133" i="1" s="1"/>
  <c r="BR133" i="1"/>
  <c r="BS133" i="1"/>
  <c r="BN134" i="1" a="1"/>
  <c r="BN134" i="1" s="1"/>
  <c r="BR134" i="1"/>
  <c r="BS134" i="1"/>
  <c r="BN135" i="1" a="1"/>
  <c r="BN135" i="1" s="1"/>
  <c r="BR135" i="1"/>
  <c r="BS135" i="1"/>
  <c r="BN136" i="1" a="1"/>
  <c r="BN136" i="1" s="1"/>
  <c r="BR136" i="1"/>
  <c r="BS136" i="1"/>
  <c r="BN137" i="1" a="1"/>
  <c r="BN137" i="1" s="1"/>
  <c r="BR137" i="1"/>
  <c r="BS137" i="1"/>
  <c r="BN138" i="1" a="1"/>
  <c r="BN138" i="1" s="1"/>
  <c r="BR138" i="1"/>
  <c r="BS138" i="1"/>
  <c r="BN139" i="1" a="1"/>
  <c r="BN139" i="1" s="1"/>
  <c r="BR139" i="1"/>
  <c r="BS139" i="1"/>
  <c r="BN140" i="1" a="1"/>
  <c r="BN140" i="1" s="1"/>
  <c r="BR140" i="1"/>
  <c r="BS140" i="1"/>
  <c r="BN141" i="1" a="1"/>
  <c r="BN141" i="1" s="1"/>
  <c r="BR141" i="1"/>
  <c r="BS141" i="1"/>
  <c r="BN142" i="1" a="1"/>
  <c r="BN142" i="1" s="1"/>
  <c r="BR142" i="1"/>
  <c r="BS142" i="1"/>
  <c r="BN143" i="1" a="1"/>
  <c r="BN143" i="1" s="1"/>
  <c r="BR143" i="1"/>
  <c r="BS143" i="1"/>
  <c r="BN144" i="1" a="1"/>
  <c r="BN144" i="1" s="1"/>
  <c r="BR144" i="1"/>
  <c r="BS144" i="1"/>
  <c r="BN145" i="1" a="1"/>
  <c r="BN145" i="1" s="1"/>
  <c r="BR145" i="1"/>
  <c r="BS145" i="1"/>
  <c r="BN146" i="1" a="1"/>
  <c r="BN146" i="1" s="1"/>
  <c r="BR146" i="1"/>
  <c r="BS146" i="1"/>
  <c r="BN147" i="1" a="1"/>
  <c r="BN147" i="1" s="1"/>
  <c r="BR147" i="1"/>
  <c r="BS147" i="1"/>
  <c r="BN148" i="1" a="1"/>
  <c r="BN148" i="1" s="1"/>
  <c r="BR148" i="1"/>
  <c r="BS148" i="1"/>
  <c r="BN149" i="1" a="1"/>
  <c r="BN149" i="1" s="1"/>
  <c r="BR149" i="1"/>
  <c r="BS149" i="1"/>
  <c r="BN150" i="1" a="1"/>
  <c r="BN150" i="1" s="1"/>
  <c r="BR150" i="1"/>
  <c r="BS150" i="1"/>
  <c r="BN151" i="1" a="1"/>
  <c r="BN151" i="1" s="1"/>
  <c r="BR151" i="1"/>
  <c r="BS151" i="1"/>
  <c r="BN152" i="1" a="1"/>
  <c r="BN152" i="1" s="1"/>
  <c r="BR152" i="1"/>
  <c r="BS152" i="1"/>
  <c r="BN153" i="1" a="1"/>
  <c r="BN153" i="1" s="1"/>
  <c r="BR153" i="1"/>
  <c r="BS153" i="1"/>
  <c r="BN154" i="1" a="1"/>
  <c r="BN154" i="1" s="1"/>
  <c r="BR154" i="1"/>
  <c r="BS154" i="1"/>
  <c r="BN155" i="1" a="1"/>
  <c r="BN155" i="1" s="1"/>
  <c r="BR155" i="1"/>
  <c r="BS155" i="1"/>
  <c r="BN156" i="1" a="1"/>
  <c r="BN156" i="1" s="1"/>
  <c r="BR156" i="1"/>
  <c r="BS156" i="1"/>
  <c r="BN157" i="1" a="1"/>
  <c r="BN157" i="1" s="1"/>
  <c r="BR157" i="1"/>
  <c r="BS157" i="1"/>
  <c r="BN158" i="1" a="1"/>
  <c r="BN158" i="1" s="1"/>
  <c r="BR158" i="1"/>
  <c r="BS158" i="1"/>
  <c r="BN159" i="1" a="1"/>
  <c r="BN159" i="1" s="1"/>
  <c r="BR159" i="1"/>
  <c r="BS159" i="1"/>
  <c r="BN160" i="1" a="1"/>
  <c r="BN160" i="1" s="1"/>
  <c r="BR160" i="1"/>
  <c r="BS160" i="1"/>
  <c r="BN161" i="1" a="1"/>
  <c r="BN161" i="1" s="1"/>
  <c r="BR161" i="1"/>
  <c r="BS161" i="1"/>
  <c r="BN162" i="1" a="1"/>
  <c r="BN162" i="1" s="1"/>
  <c r="BR162" i="1"/>
  <c r="BS162" i="1"/>
  <c r="BN163" i="1" a="1"/>
  <c r="BN163" i="1" s="1"/>
  <c r="BR163" i="1"/>
  <c r="BS163" i="1"/>
  <c r="BN164" i="1" a="1"/>
  <c r="BN164" i="1" s="1"/>
  <c r="BR164" i="1"/>
  <c r="BS164" i="1"/>
  <c r="BN165" i="1" a="1"/>
  <c r="BN165" i="1" s="1"/>
  <c r="BR165" i="1"/>
  <c r="BS165" i="1"/>
  <c r="BN166" i="1" a="1"/>
  <c r="BN166" i="1" s="1"/>
  <c r="BR166" i="1"/>
  <c r="BS166" i="1"/>
  <c r="BN167" i="1" a="1"/>
  <c r="BN167" i="1" s="1"/>
  <c r="BR167" i="1"/>
  <c r="BS167" i="1"/>
  <c r="BN168" i="1" a="1"/>
  <c r="BN168" i="1" s="1"/>
  <c r="BR168" i="1"/>
  <c r="BS168" i="1"/>
  <c r="BN169" i="1" a="1"/>
  <c r="BN169" i="1" s="1"/>
  <c r="BR169" i="1"/>
  <c r="BS169" i="1"/>
  <c r="BN170" i="1" a="1"/>
  <c r="BN170" i="1" s="1"/>
  <c r="BR170" i="1"/>
  <c r="BS170" i="1"/>
  <c r="BN171" i="1" a="1"/>
  <c r="BN171" i="1" s="1"/>
  <c r="BR171" i="1"/>
  <c r="BS171" i="1"/>
  <c r="BN172" i="1" a="1"/>
  <c r="BN172" i="1" s="1"/>
  <c r="BR172" i="1"/>
  <c r="BS172" i="1"/>
  <c r="BN173" i="1" a="1"/>
  <c r="BN173" i="1" s="1"/>
  <c r="BR173" i="1"/>
  <c r="BS173" i="1"/>
  <c r="BN174" i="1" a="1"/>
  <c r="BN174" i="1" s="1"/>
  <c r="BR174" i="1"/>
  <c r="BS174" i="1"/>
  <c r="BN175" i="1" a="1"/>
  <c r="BN175" i="1" s="1"/>
  <c r="BR175" i="1"/>
  <c r="BS175" i="1"/>
  <c r="BN176" i="1" a="1"/>
  <c r="BN176" i="1" s="1"/>
  <c r="BR176" i="1"/>
  <c r="BS176" i="1"/>
  <c r="BN177" i="1" a="1"/>
  <c r="BN177" i="1" s="1"/>
  <c r="BR177" i="1"/>
  <c r="BS177" i="1"/>
  <c r="BN178" i="1" a="1"/>
  <c r="BN178" i="1" s="1"/>
  <c r="BR178" i="1"/>
  <c r="BS178" i="1"/>
  <c r="BN179" i="1" a="1"/>
  <c r="BN179" i="1" s="1"/>
  <c r="BR179" i="1"/>
  <c r="BS179" i="1"/>
  <c r="BN180" i="1" a="1"/>
  <c r="BN180" i="1" s="1"/>
  <c r="BR180" i="1"/>
  <c r="BS180" i="1"/>
  <c r="BN181" i="1" a="1"/>
  <c r="BN181" i="1" s="1"/>
  <c r="BR181" i="1"/>
  <c r="BS181" i="1"/>
  <c r="BN182" i="1" a="1"/>
  <c r="BN182" i="1" s="1"/>
  <c r="BR182" i="1"/>
  <c r="BS182" i="1"/>
  <c r="BN183" i="1" a="1"/>
  <c r="BN183" i="1" s="1"/>
  <c r="BR183" i="1"/>
  <c r="BS183" i="1"/>
  <c r="BN184" i="1" a="1"/>
  <c r="BN184" i="1" s="1"/>
  <c r="BR184" i="1"/>
  <c r="BS184" i="1"/>
  <c r="BN185" i="1" a="1"/>
  <c r="BN185" i="1" s="1"/>
  <c r="BR185" i="1"/>
  <c r="BS185" i="1"/>
  <c r="BN186" i="1" a="1"/>
  <c r="BN186" i="1" s="1"/>
  <c r="BR186" i="1"/>
  <c r="BS186" i="1"/>
  <c r="BN187" i="1" a="1"/>
  <c r="BN187" i="1" s="1"/>
  <c r="BR187" i="1"/>
  <c r="BS187" i="1"/>
  <c r="BN188" i="1" a="1"/>
  <c r="BN188" i="1" s="1"/>
  <c r="BR188" i="1"/>
  <c r="BS188" i="1"/>
  <c r="BN189" i="1" a="1"/>
  <c r="BN189" i="1" s="1"/>
  <c r="BR189" i="1"/>
  <c r="BS189" i="1"/>
  <c r="BN190" i="1" a="1"/>
  <c r="BN190" i="1" s="1"/>
  <c r="BR190" i="1"/>
  <c r="BS190" i="1"/>
  <c r="BN191" i="1" a="1"/>
  <c r="BN191" i="1" s="1"/>
  <c r="BR191" i="1"/>
  <c r="BS191" i="1"/>
  <c r="BN192" i="1" a="1"/>
  <c r="BN192" i="1" s="1"/>
  <c r="BR192" i="1"/>
  <c r="BS192" i="1"/>
  <c r="BN193" i="1" a="1"/>
  <c r="BN193" i="1" s="1"/>
  <c r="BR193" i="1"/>
  <c r="BS193" i="1"/>
  <c r="BN194" i="1" a="1"/>
  <c r="BN194" i="1" s="1"/>
  <c r="BR194" i="1"/>
  <c r="BS194" i="1"/>
  <c r="BN195" i="1" a="1"/>
  <c r="BN195" i="1" s="1"/>
  <c r="BR195" i="1"/>
  <c r="BS195" i="1"/>
  <c r="BN196" i="1" a="1"/>
  <c r="BN196" i="1" s="1"/>
  <c r="BR196" i="1"/>
  <c r="BS196" i="1"/>
  <c r="BN197" i="1" a="1"/>
  <c r="BN197" i="1" s="1"/>
  <c r="BR197" i="1"/>
  <c r="BS197" i="1"/>
  <c r="BN198" i="1" a="1"/>
  <c r="BN198" i="1" s="1"/>
  <c r="BR198" i="1"/>
  <c r="BS198" i="1"/>
  <c r="BN199" i="1" a="1"/>
  <c r="BN199" i="1" s="1"/>
  <c r="BR199" i="1"/>
  <c r="BS199" i="1"/>
  <c r="BN200" i="1" a="1"/>
  <c r="BN200" i="1" s="1"/>
  <c r="BR200" i="1"/>
  <c r="BS200" i="1"/>
  <c r="BN201" i="1" a="1"/>
  <c r="BN201" i="1" s="1"/>
  <c r="BR201" i="1"/>
  <c r="BS201" i="1"/>
  <c r="BN202" i="1" a="1"/>
  <c r="BN202" i="1" s="1"/>
  <c r="BR202" i="1"/>
  <c r="BS202" i="1"/>
  <c r="BN203" i="1" a="1"/>
  <c r="BN203" i="1" s="1"/>
  <c r="BR203" i="1"/>
  <c r="BS203" i="1"/>
  <c r="BN204" i="1" a="1"/>
  <c r="BN204" i="1" s="1"/>
  <c r="BR204" i="1"/>
  <c r="BS204" i="1"/>
  <c r="BN205" i="1" a="1"/>
  <c r="BN205" i="1" s="1"/>
  <c r="BR205" i="1"/>
  <c r="BS205" i="1"/>
  <c r="BN206" i="1" a="1"/>
  <c r="BN206" i="1" s="1"/>
  <c r="BR206" i="1"/>
  <c r="BS206" i="1"/>
  <c r="BN207" i="1" a="1"/>
  <c r="BN207" i="1" s="1"/>
  <c r="BR207" i="1"/>
  <c r="BS207" i="1"/>
  <c r="BN208" i="1" a="1"/>
  <c r="BN208" i="1" s="1"/>
  <c r="BR208" i="1"/>
  <c r="BS208" i="1"/>
  <c r="BN209" i="1" a="1"/>
  <c r="BN209" i="1" s="1"/>
  <c r="BR209" i="1"/>
  <c r="BS209" i="1"/>
  <c r="BN210" i="1" a="1"/>
  <c r="BN210" i="1" s="1"/>
  <c r="BR210" i="1"/>
  <c r="BS210" i="1"/>
  <c r="BN211" i="1" a="1"/>
  <c r="BN211" i="1" s="1"/>
  <c r="BR211" i="1"/>
  <c r="BS211" i="1"/>
  <c r="BN212" i="1" a="1"/>
  <c r="BN212" i="1" s="1"/>
  <c r="BR212" i="1"/>
  <c r="BS212" i="1"/>
  <c r="BN213" i="1" a="1"/>
  <c r="BN213" i="1" s="1"/>
  <c r="BR213" i="1"/>
  <c r="BS213" i="1"/>
  <c r="BN214" i="1" a="1"/>
  <c r="BN214" i="1" s="1"/>
  <c r="BR214" i="1"/>
  <c r="BS214" i="1"/>
  <c r="BN215" i="1" a="1"/>
  <c r="BN215" i="1" s="1"/>
  <c r="BR215" i="1"/>
  <c r="BS215" i="1"/>
  <c r="BN216" i="1" a="1"/>
  <c r="BN216" i="1" s="1"/>
  <c r="BR216" i="1"/>
  <c r="BS216" i="1"/>
  <c r="BN217" i="1" a="1"/>
  <c r="BN217" i="1" s="1"/>
  <c r="BR217" i="1"/>
  <c r="BS217" i="1"/>
  <c r="BN218" i="1" a="1"/>
  <c r="BN218" i="1" s="1"/>
  <c r="BR218" i="1"/>
  <c r="BS218" i="1"/>
  <c r="BN219" i="1" a="1"/>
  <c r="BN219" i="1" s="1"/>
  <c r="BR219" i="1"/>
  <c r="BS219" i="1"/>
  <c r="BN220" i="1" a="1"/>
  <c r="BN220" i="1" s="1"/>
  <c r="BR220" i="1"/>
  <c r="BS220" i="1"/>
  <c r="BN221" i="1" a="1"/>
  <c r="BN221" i="1" s="1"/>
  <c r="BR221" i="1"/>
  <c r="BS221" i="1"/>
  <c r="BN222" i="1" a="1"/>
  <c r="BN222" i="1" s="1"/>
  <c r="BR222" i="1"/>
  <c r="BS222" i="1"/>
  <c r="BN223" i="1" a="1"/>
  <c r="BN223" i="1" s="1"/>
  <c r="BR223" i="1"/>
  <c r="BS223" i="1"/>
  <c r="BN224" i="1" a="1"/>
  <c r="BN224" i="1" s="1"/>
  <c r="BR224" i="1"/>
  <c r="BS224" i="1"/>
  <c r="BN225" i="1" a="1"/>
  <c r="BN225" i="1" s="1"/>
  <c r="BR225" i="1"/>
  <c r="BS225" i="1"/>
  <c r="BN226" i="1" a="1"/>
  <c r="BN226" i="1" s="1"/>
  <c r="BR226" i="1"/>
  <c r="BS226" i="1"/>
  <c r="BN227" i="1" a="1"/>
  <c r="BN227" i="1" s="1"/>
  <c r="BR227" i="1"/>
  <c r="BS227" i="1"/>
  <c r="BN228" i="1" a="1"/>
  <c r="BN228" i="1" s="1"/>
  <c r="BR228" i="1"/>
  <c r="BS228" i="1"/>
  <c r="BN229" i="1" a="1"/>
  <c r="BN229" i="1" s="1"/>
  <c r="BR229" i="1"/>
  <c r="BS229" i="1"/>
  <c r="BN230" i="1" a="1"/>
  <c r="BN230" i="1" s="1"/>
  <c r="BR230" i="1"/>
  <c r="BS230" i="1"/>
  <c r="BN231" i="1" a="1"/>
  <c r="BN231" i="1" s="1"/>
  <c r="BR231" i="1"/>
  <c r="BS231" i="1"/>
  <c r="BN232" i="1" a="1"/>
  <c r="BN232" i="1" s="1"/>
  <c r="BR232" i="1"/>
  <c r="BS232" i="1"/>
  <c r="BN233" i="1" a="1"/>
  <c r="BN233" i="1" s="1"/>
  <c r="BR233" i="1"/>
  <c r="BS233" i="1"/>
  <c r="BN234" i="1" a="1"/>
  <c r="BN234" i="1" s="1"/>
  <c r="BR234" i="1"/>
  <c r="BS234" i="1"/>
  <c r="BN235" i="1" a="1"/>
  <c r="BN235" i="1" s="1"/>
  <c r="BR235" i="1"/>
  <c r="BS235" i="1"/>
  <c r="BN236" i="1" a="1"/>
  <c r="BN236" i="1" s="1"/>
  <c r="BR236" i="1"/>
  <c r="BS236" i="1"/>
  <c r="BN237" i="1" a="1"/>
  <c r="BN237" i="1" s="1"/>
  <c r="BR237" i="1"/>
  <c r="BS237" i="1"/>
  <c r="BN238" i="1" a="1"/>
  <c r="BN238" i="1" s="1"/>
  <c r="BR238" i="1"/>
  <c r="BS238" i="1"/>
  <c r="BN239" i="1" a="1"/>
  <c r="BN239" i="1" s="1"/>
  <c r="BR239" i="1"/>
  <c r="BS239" i="1"/>
  <c r="BN240" i="1" a="1"/>
  <c r="BN240" i="1" s="1"/>
  <c r="BR240" i="1"/>
  <c r="BS240" i="1"/>
  <c r="BN241" i="1" a="1"/>
  <c r="BN241" i="1" s="1"/>
  <c r="BR241" i="1"/>
  <c r="BS241" i="1"/>
  <c r="BN242" i="1" a="1"/>
  <c r="BN242" i="1" s="1"/>
  <c r="BR242" i="1"/>
  <c r="BS242" i="1"/>
  <c r="BN243" i="1" a="1"/>
  <c r="BN243" i="1" s="1"/>
  <c r="BR243" i="1"/>
  <c r="BS243" i="1"/>
  <c r="BN244" i="1" a="1"/>
  <c r="BN244" i="1" s="1"/>
  <c r="BR244" i="1"/>
  <c r="BS244" i="1"/>
  <c r="BN245" i="1" a="1"/>
  <c r="BN245" i="1" s="1"/>
  <c r="BR245" i="1"/>
  <c r="BS245" i="1"/>
  <c r="BN246" i="1" a="1"/>
  <c r="BN246" i="1" s="1"/>
  <c r="BR246" i="1"/>
  <c r="BS246" i="1"/>
  <c r="BN247" i="1" a="1"/>
  <c r="BN247" i="1" s="1"/>
  <c r="BR247" i="1"/>
  <c r="BS247" i="1"/>
  <c r="BN248" i="1" a="1"/>
  <c r="BN248" i="1" s="1"/>
  <c r="BR248" i="1"/>
  <c r="BS248" i="1"/>
  <c r="BN249" i="1" a="1"/>
  <c r="BN249" i="1" s="1"/>
  <c r="BR249" i="1"/>
  <c r="BS249" i="1"/>
  <c r="BN250" i="1" a="1"/>
  <c r="BN250" i="1" s="1"/>
  <c r="BR250" i="1"/>
  <c r="BS250" i="1"/>
  <c r="BN251" i="1" a="1"/>
  <c r="BN251" i="1" s="1"/>
  <c r="BR251" i="1"/>
  <c r="BS251" i="1"/>
  <c r="BN252" i="1" a="1"/>
  <c r="BN252" i="1" s="1"/>
  <c r="BR252" i="1"/>
  <c r="BS252" i="1"/>
  <c r="BN253" i="1" a="1"/>
  <c r="BN253" i="1" s="1"/>
  <c r="BR253" i="1"/>
  <c r="BS253" i="1"/>
  <c r="BN254" i="1" a="1"/>
  <c r="BN254" i="1" s="1"/>
  <c r="BR254" i="1"/>
  <c r="BS254" i="1"/>
  <c r="BN255" i="1" a="1"/>
  <c r="BN255" i="1" s="1"/>
  <c r="BR255" i="1"/>
  <c r="BS255" i="1"/>
  <c r="BN256" i="1" a="1"/>
  <c r="BN256" i="1" s="1"/>
  <c r="BR256" i="1"/>
  <c r="BS256" i="1"/>
  <c r="BN257" i="1" a="1"/>
  <c r="BN257" i="1" s="1"/>
  <c r="BR257" i="1"/>
  <c r="BS257" i="1"/>
  <c r="BN258" i="1" a="1"/>
  <c r="BN258" i="1" s="1"/>
  <c r="BR258" i="1"/>
  <c r="BS258" i="1"/>
  <c r="BN259" i="1" a="1"/>
  <c r="BN259" i="1" s="1"/>
  <c r="BR259" i="1"/>
  <c r="BS259" i="1"/>
  <c r="BN260" i="1" a="1"/>
  <c r="BN260" i="1" s="1"/>
  <c r="BR260" i="1"/>
  <c r="BS260" i="1"/>
  <c r="BN261" i="1" a="1"/>
  <c r="BN261" i="1" s="1"/>
  <c r="BR261" i="1"/>
  <c r="BS261" i="1"/>
  <c r="BN262" i="1" a="1"/>
  <c r="BN262" i="1" s="1"/>
  <c r="BR262" i="1"/>
  <c r="BS262" i="1"/>
  <c r="BN263" i="1" a="1"/>
  <c r="BN263" i="1" s="1"/>
  <c r="BR263" i="1"/>
  <c r="BS263" i="1"/>
  <c r="BN264" i="1" a="1"/>
  <c r="BN264" i="1" s="1"/>
  <c r="BR264" i="1"/>
  <c r="BS264" i="1"/>
  <c r="BN265" i="1" a="1"/>
  <c r="BN265" i="1" s="1"/>
  <c r="BR265" i="1"/>
  <c r="BS265" i="1"/>
  <c r="BN266" i="1" a="1"/>
  <c r="BN266" i="1" s="1"/>
  <c r="BR266" i="1"/>
  <c r="BS266" i="1"/>
  <c r="BN267" i="1" a="1"/>
  <c r="BN267" i="1" s="1"/>
  <c r="BR267" i="1"/>
  <c r="BS267" i="1"/>
  <c r="BN268" i="1" a="1"/>
  <c r="BN268" i="1" s="1"/>
  <c r="BR268" i="1"/>
  <c r="BS268" i="1"/>
  <c r="BN269" i="1" a="1"/>
  <c r="BN269" i="1" s="1"/>
  <c r="BR269" i="1"/>
  <c r="BS269" i="1"/>
  <c r="BN270" i="1" a="1"/>
  <c r="BN270" i="1" s="1"/>
  <c r="BR270" i="1"/>
  <c r="BS270" i="1"/>
  <c r="BN271" i="1" a="1"/>
  <c r="BN271" i="1" s="1"/>
  <c r="BR271" i="1"/>
  <c r="BS271" i="1"/>
  <c r="BN272" i="1" a="1"/>
  <c r="BN272" i="1" s="1"/>
  <c r="BR272" i="1"/>
  <c r="BS272" i="1"/>
  <c r="BN273" i="1" a="1"/>
  <c r="BN273" i="1" s="1"/>
  <c r="BR273" i="1"/>
  <c r="BS273" i="1"/>
  <c r="BN274" i="1" a="1"/>
  <c r="BN274" i="1" s="1"/>
  <c r="BR274" i="1"/>
  <c r="BS274" i="1"/>
  <c r="BN275" i="1" a="1"/>
  <c r="BN275" i="1" s="1"/>
  <c r="BR275" i="1"/>
  <c r="BS275" i="1"/>
  <c r="BN276" i="1" a="1"/>
  <c r="BN276" i="1" s="1"/>
  <c r="BR276" i="1"/>
  <c r="BS276" i="1"/>
  <c r="BN277" i="1" a="1"/>
  <c r="BN277" i="1" s="1"/>
  <c r="BR277" i="1"/>
  <c r="BS277" i="1"/>
  <c r="BN278" i="1" a="1"/>
  <c r="BN278" i="1" s="1"/>
  <c r="BR278" i="1"/>
  <c r="BS278" i="1"/>
  <c r="BN279" i="1" a="1"/>
  <c r="BN279" i="1" s="1"/>
  <c r="BR279" i="1"/>
  <c r="BS279" i="1"/>
  <c r="BN280" i="1" a="1"/>
  <c r="BN280" i="1" s="1"/>
  <c r="BR280" i="1"/>
  <c r="BS280" i="1"/>
  <c r="BN281" i="1" a="1"/>
  <c r="BN281" i="1" s="1"/>
  <c r="BR281" i="1"/>
  <c r="BS281" i="1"/>
  <c r="BN282" i="1" a="1"/>
  <c r="BN282" i="1" s="1"/>
  <c r="BR282" i="1"/>
  <c r="BS282" i="1"/>
  <c r="BN283" i="1" a="1"/>
  <c r="BN283" i="1" s="1"/>
  <c r="BR283" i="1"/>
  <c r="BS283" i="1"/>
  <c r="BN284" i="1" a="1"/>
  <c r="BN284" i="1" s="1"/>
  <c r="BR284" i="1"/>
  <c r="BS284" i="1"/>
  <c r="BN285" i="1" a="1"/>
  <c r="BN285" i="1" s="1"/>
  <c r="BR285" i="1"/>
  <c r="BS285" i="1"/>
  <c r="BN286" i="1" a="1"/>
  <c r="BN286" i="1" s="1"/>
  <c r="BR286" i="1"/>
  <c r="BS286" i="1"/>
  <c r="BN287" i="1" a="1"/>
  <c r="BN287" i="1" s="1"/>
  <c r="BR287" i="1"/>
  <c r="BS287" i="1"/>
  <c r="BN288" i="1" a="1"/>
  <c r="BN288" i="1" s="1"/>
  <c r="BR288" i="1"/>
  <c r="BS288" i="1"/>
  <c r="BN289" i="1" a="1"/>
  <c r="BN289" i="1" s="1"/>
  <c r="BR289" i="1"/>
  <c r="BS289" i="1"/>
  <c r="BN290" i="1" a="1"/>
  <c r="BN290" i="1" s="1"/>
  <c r="BR290" i="1"/>
  <c r="BS290" i="1"/>
  <c r="BN291" i="1" a="1"/>
  <c r="BN291" i="1" s="1"/>
  <c r="BR291" i="1"/>
  <c r="BS291" i="1"/>
  <c r="BN292" i="1" a="1"/>
  <c r="BN292" i="1" s="1"/>
  <c r="BR292" i="1"/>
  <c r="BS292" i="1"/>
  <c r="BN293" i="1" a="1"/>
  <c r="BN293" i="1" s="1"/>
  <c r="BR293" i="1"/>
  <c r="BS293" i="1"/>
  <c r="BN294" i="1" a="1"/>
  <c r="BN294" i="1" s="1"/>
  <c r="BR294" i="1"/>
  <c r="BS294" i="1"/>
  <c r="BN295" i="1" a="1"/>
  <c r="BN295" i="1" s="1"/>
  <c r="BR295" i="1"/>
  <c r="BS295" i="1"/>
  <c r="BN296" i="1" a="1"/>
  <c r="BN296" i="1" s="1"/>
  <c r="BR296" i="1"/>
  <c r="BS296" i="1"/>
  <c r="BN297" i="1" a="1"/>
  <c r="BN297" i="1" s="1"/>
  <c r="BR297" i="1"/>
  <c r="BS297" i="1"/>
  <c r="BN298" i="1" a="1"/>
  <c r="BN298" i="1" s="1"/>
  <c r="BR298" i="1"/>
  <c r="BS298" i="1"/>
  <c r="BN299" i="1" a="1"/>
  <c r="BN299" i="1" s="1"/>
  <c r="BR299" i="1"/>
  <c r="BS299" i="1"/>
  <c r="BN300" i="1" a="1"/>
  <c r="BN300" i="1" s="1"/>
  <c r="BR300" i="1"/>
  <c r="BS300" i="1"/>
  <c r="BN301" i="1" a="1"/>
  <c r="BN301" i="1" s="1"/>
  <c r="BR301" i="1"/>
  <c r="BS301" i="1"/>
  <c r="BN302" i="1" a="1"/>
  <c r="BN302" i="1" s="1"/>
  <c r="BR302" i="1"/>
  <c r="BS302" i="1"/>
  <c r="BN303" i="1" a="1"/>
  <c r="BN303" i="1" s="1"/>
  <c r="BR303" i="1"/>
  <c r="BS303" i="1"/>
  <c r="BN304" i="1" a="1"/>
  <c r="BN304" i="1" s="1"/>
  <c r="BR304" i="1"/>
  <c r="BS304" i="1"/>
  <c r="BN305" i="1" a="1"/>
  <c r="BN305" i="1" s="1"/>
  <c r="BR305" i="1"/>
  <c r="BS305" i="1"/>
  <c r="BN306" i="1" a="1"/>
  <c r="BN306" i="1" s="1"/>
  <c r="BR306" i="1"/>
  <c r="BS306" i="1"/>
  <c r="BN307" i="1" a="1"/>
  <c r="BN307" i="1" s="1"/>
  <c r="BR307" i="1"/>
  <c r="BS307" i="1"/>
  <c r="BN308" i="1" a="1"/>
  <c r="BN308" i="1" s="1"/>
  <c r="BR308" i="1"/>
  <c r="BS308" i="1"/>
  <c r="BN309" i="1" a="1"/>
  <c r="BN309" i="1" s="1"/>
  <c r="BR309" i="1"/>
  <c r="BS309" i="1"/>
  <c r="BN310" i="1" a="1"/>
  <c r="BN310" i="1" s="1"/>
  <c r="BR310" i="1"/>
  <c r="BS310" i="1"/>
  <c r="BN311" i="1" a="1"/>
  <c r="BN311" i="1" s="1"/>
  <c r="BR311" i="1"/>
  <c r="BS311" i="1"/>
  <c r="BN312" i="1" a="1"/>
  <c r="BN312" i="1" s="1"/>
  <c r="BR312" i="1"/>
  <c r="BS312" i="1"/>
  <c r="BN313" i="1" a="1"/>
  <c r="BN313" i="1" s="1"/>
  <c r="BR313" i="1"/>
  <c r="BS313" i="1"/>
  <c r="BN314" i="1" a="1"/>
  <c r="BN314" i="1" s="1"/>
  <c r="BR314" i="1"/>
  <c r="BS314" i="1"/>
  <c r="BN315" i="1" a="1"/>
  <c r="BN315" i="1" s="1"/>
  <c r="BR315" i="1"/>
  <c r="BS315" i="1"/>
  <c r="BN316" i="1" a="1"/>
  <c r="BN316" i="1" s="1"/>
  <c r="BR316" i="1"/>
  <c r="BS316" i="1"/>
  <c r="BN317" i="1" a="1"/>
  <c r="BN317" i="1" s="1"/>
  <c r="BR317" i="1"/>
  <c r="BS317" i="1"/>
  <c r="BN318" i="1" a="1"/>
  <c r="BN318" i="1" s="1"/>
  <c r="BR318" i="1"/>
  <c r="BS318" i="1"/>
  <c r="BN319" i="1" a="1"/>
  <c r="BN319" i="1" s="1"/>
  <c r="BR319" i="1"/>
  <c r="BS319" i="1"/>
  <c r="BN320" i="1" a="1"/>
  <c r="BN320" i="1" s="1"/>
  <c r="BR320" i="1"/>
  <c r="BS320" i="1"/>
  <c r="BN321" i="1" a="1"/>
  <c r="BN321" i="1" s="1"/>
  <c r="BR321" i="1"/>
  <c r="BS321" i="1"/>
  <c r="BN322" i="1" a="1"/>
  <c r="BN322" i="1" s="1"/>
  <c r="BR322" i="1"/>
  <c r="BS322" i="1"/>
  <c r="BN323" i="1" a="1"/>
  <c r="BN323" i="1" s="1"/>
  <c r="BR323" i="1"/>
  <c r="BS323" i="1"/>
  <c r="BN324" i="1" a="1"/>
  <c r="BN324" i="1" s="1"/>
  <c r="BR324" i="1"/>
  <c r="BS324" i="1"/>
  <c r="BN325" i="1" a="1"/>
  <c r="BN325" i="1" s="1"/>
  <c r="BR325" i="1"/>
  <c r="BS325" i="1"/>
  <c r="BN326" i="1" a="1"/>
  <c r="BN326" i="1" s="1"/>
  <c r="BR326" i="1"/>
  <c r="BS326" i="1"/>
  <c r="BN327" i="1" a="1"/>
  <c r="BN327" i="1" s="1"/>
  <c r="BR327" i="1"/>
  <c r="BS327" i="1"/>
  <c r="BN328" i="1" a="1"/>
  <c r="BN328" i="1" s="1"/>
  <c r="BR328" i="1"/>
  <c r="BS328" i="1"/>
  <c r="BN329" i="1" a="1"/>
  <c r="BN329" i="1" s="1"/>
  <c r="BR329" i="1"/>
  <c r="BS329" i="1"/>
  <c r="BN330" i="1" a="1"/>
  <c r="BN330" i="1" s="1"/>
  <c r="BR330" i="1"/>
  <c r="BS330" i="1"/>
  <c r="BN331" i="1" a="1"/>
  <c r="BN331" i="1" s="1"/>
  <c r="BR331" i="1"/>
  <c r="BS331" i="1"/>
  <c r="BN332" i="1" a="1"/>
  <c r="BN332" i="1" s="1"/>
  <c r="BR332" i="1"/>
  <c r="BS332" i="1"/>
  <c r="BN333" i="1" a="1"/>
  <c r="BN333" i="1" s="1"/>
  <c r="BR333" i="1"/>
  <c r="BS333" i="1"/>
  <c r="BN334" i="1" a="1"/>
  <c r="BN334" i="1" s="1"/>
  <c r="BR334" i="1"/>
  <c r="BS334" i="1"/>
  <c r="BN335" i="1" a="1"/>
  <c r="BN335" i="1" s="1"/>
  <c r="BR335" i="1"/>
  <c r="BS335" i="1"/>
  <c r="BN336" i="1" a="1"/>
  <c r="BN336" i="1" s="1"/>
  <c r="BR336" i="1"/>
  <c r="BS336" i="1"/>
  <c r="BN337" i="1" a="1"/>
  <c r="BN337" i="1" s="1"/>
  <c r="BR337" i="1"/>
  <c r="BS337" i="1"/>
  <c r="BN338" i="1" a="1"/>
  <c r="BN338" i="1" s="1"/>
  <c r="BR338" i="1"/>
  <c r="BS338" i="1"/>
  <c r="BN339" i="1" a="1"/>
  <c r="BN339" i="1" s="1"/>
  <c r="BR339" i="1"/>
  <c r="BS339" i="1"/>
  <c r="BN340" i="1" a="1"/>
  <c r="BN340" i="1" s="1"/>
  <c r="BR340" i="1"/>
  <c r="BS340" i="1"/>
  <c r="BN341" i="1" a="1"/>
  <c r="BN341" i="1" s="1"/>
  <c r="BR341" i="1"/>
  <c r="BS341" i="1"/>
  <c r="BN342" i="1" a="1"/>
  <c r="BN342" i="1" s="1"/>
  <c r="BR342" i="1"/>
  <c r="BS342" i="1"/>
  <c r="BN343" i="1" a="1"/>
  <c r="BN343" i="1" s="1"/>
  <c r="BR343" i="1"/>
  <c r="BS343" i="1"/>
  <c r="BN344" i="1" a="1"/>
  <c r="BN344" i="1" s="1"/>
  <c r="BR344" i="1"/>
  <c r="BS344" i="1"/>
  <c r="BN345" i="1" a="1"/>
  <c r="BN345" i="1" s="1"/>
  <c r="BR345" i="1"/>
  <c r="BS345" i="1"/>
  <c r="BN346" i="1" a="1"/>
  <c r="BN346" i="1" s="1"/>
  <c r="BR346" i="1"/>
  <c r="BS346" i="1"/>
  <c r="BN347" i="1" a="1"/>
  <c r="BN347" i="1" s="1"/>
  <c r="BR347" i="1"/>
  <c r="BS347" i="1"/>
  <c r="BN348" i="1" a="1"/>
  <c r="BN348" i="1" s="1"/>
  <c r="BR348" i="1"/>
  <c r="BS348" i="1"/>
  <c r="BN349" i="1" a="1"/>
  <c r="BN349" i="1" s="1"/>
  <c r="BR349" i="1"/>
  <c r="BS349" i="1"/>
  <c r="BN350" i="1" a="1"/>
  <c r="BN350" i="1" s="1"/>
  <c r="BR350" i="1"/>
  <c r="BS350" i="1"/>
  <c r="BN351" i="1" a="1"/>
  <c r="BN351" i="1" s="1"/>
  <c r="BR351" i="1"/>
  <c r="BS351" i="1"/>
  <c r="BN352" i="1" a="1"/>
  <c r="BN352" i="1" s="1"/>
  <c r="BR352" i="1"/>
  <c r="BS352" i="1"/>
  <c r="BN353" i="1" a="1"/>
  <c r="BN353" i="1" s="1"/>
  <c r="BR353" i="1"/>
  <c r="BS353" i="1"/>
  <c r="BN354" i="1" a="1"/>
  <c r="BN354" i="1" s="1"/>
  <c r="BR354" i="1"/>
  <c r="BS354" i="1"/>
  <c r="BN355" i="1" a="1"/>
  <c r="BN355" i="1" s="1"/>
  <c r="BR355" i="1"/>
  <c r="BS355" i="1"/>
  <c r="BN356" i="1" a="1"/>
  <c r="BN356" i="1" s="1"/>
  <c r="BR356" i="1"/>
  <c r="BS356" i="1"/>
  <c r="BN357" i="1" a="1"/>
  <c r="BN357" i="1" s="1"/>
  <c r="BR357" i="1"/>
  <c r="BS357" i="1"/>
  <c r="BN358" i="1" a="1"/>
  <c r="BN358" i="1" s="1"/>
  <c r="BR358" i="1"/>
  <c r="BS358" i="1"/>
  <c r="BN359" i="1" a="1"/>
  <c r="BN359" i="1" s="1"/>
  <c r="BR359" i="1"/>
  <c r="BS359" i="1"/>
  <c r="BN360" i="1" a="1"/>
  <c r="BN360" i="1" s="1"/>
  <c r="BR360" i="1"/>
  <c r="BS360" i="1"/>
  <c r="BN361" i="1" a="1"/>
  <c r="BN361" i="1" s="1"/>
  <c r="BR361" i="1"/>
  <c r="BS361" i="1"/>
  <c r="BN362" i="1" a="1"/>
  <c r="BN362" i="1" s="1"/>
  <c r="BR362" i="1"/>
  <c r="BS362" i="1"/>
  <c r="BN363" i="1" a="1"/>
  <c r="BN363" i="1" s="1"/>
  <c r="BR363" i="1"/>
  <c r="BS363" i="1"/>
  <c r="BN364" i="1" a="1"/>
  <c r="BN364" i="1" s="1"/>
  <c r="BR364" i="1"/>
  <c r="BS364" i="1"/>
  <c r="BN365" i="1" a="1"/>
  <c r="BN365" i="1" s="1"/>
  <c r="BR365" i="1"/>
  <c r="BS365" i="1"/>
  <c r="BN366" i="1" a="1"/>
  <c r="BN366" i="1" s="1"/>
  <c r="BR366" i="1"/>
  <c r="BS366" i="1"/>
  <c r="BN367" i="1" a="1"/>
  <c r="BN367" i="1" s="1"/>
  <c r="BR367" i="1"/>
  <c r="BS367" i="1"/>
  <c r="BN368" i="1" a="1"/>
  <c r="BN368" i="1" s="1"/>
  <c r="BR368" i="1"/>
  <c r="BS368" i="1"/>
  <c r="BN369" i="1" a="1"/>
  <c r="BN369" i="1" s="1"/>
  <c r="BR369" i="1"/>
  <c r="BS369" i="1"/>
  <c r="BN370" i="1" a="1"/>
  <c r="BN370" i="1" s="1"/>
  <c r="BR370" i="1"/>
  <c r="BS370" i="1"/>
  <c r="BN371" i="1" a="1"/>
  <c r="BN371" i="1" s="1"/>
  <c r="BR371" i="1"/>
  <c r="BS371" i="1"/>
  <c r="BN372" i="1" a="1"/>
  <c r="BN372" i="1" s="1"/>
  <c r="BR372" i="1"/>
  <c r="BS372" i="1"/>
  <c r="BN373" i="1" a="1"/>
  <c r="BN373" i="1" s="1"/>
  <c r="BR373" i="1"/>
  <c r="BS373" i="1"/>
  <c r="BN374" i="1" a="1"/>
  <c r="BN374" i="1" s="1"/>
  <c r="BR374" i="1"/>
  <c r="BS374" i="1"/>
  <c r="BN375" i="1" a="1"/>
  <c r="BN375" i="1" s="1"/>
  <c r="BR375" i="1"/>
  <c r="BS375" i="1"/>
  <c r="BN376" i="1" a="1"/>
  <c r="BN376" i="1" s="1"/>
  <c r="BR376" i="1"/>
  <c r="BS376" i="1"/>
  <c r="BN377" i="1" a="1"/>
  <c r="BN377" i="1" s="1"/>
  <c r="BR377" i="1"/>
  <c r="BS377" i="1"/>
  <c r="BN378" i="1" a="1"/>
  <c r="BN378" i="1" s="1"/>
  <c r="BR378" i="1"/>
  <c r="BS378" i="1"/>
  <c r="BN379" i="1" a="1"/>
  <c r="BN379" i="1" s="1"/>
  <c r="BR379" i="1"/>
  <c r="BS379" i="1"/>
  <c r="BN380" i="1" a="1"/>
  <c r="BN380" i="1" s="1"/>
  <c r="BR380" i="1"/>
  <c r="BS380" i="1"/>
  <c r="BN381" i="1" a="1"/>
  <c r="BN381" i="1" s="1"/>
  <c r="BR381" i="1"/>
  <c r="BS381" i="1"/>
  <c r="BN382" i="1" a="1"/>
  <c r="BN382" i="1" s="1"/>
  <c r="BR382" i="1"/>
  <c r="BS382" i="1"/>
  <c r="BN383" i="1" a="1"/>
  <c r="BN383" i="1" s="1"/>
  <c r="BR383" i="1"/>
  <c r="BS383" i="1"/>
  <c r="BN384" i="1" a="1"/>
  <c r="BN384" i="1" s="1"/>
  <c r="BR384" i="1"/>
  <c r="BS384" i="1"/>
  <c r="BN385" i="1" a="1"/>
  <c r="BN385" i="1" s="1"/>
  <c r="BR385" i="1"/>
  <c r="BS385" i="1"/>
  <c r="BN386" i="1" a="1"/>
  <c r="BN386" i="1" s="1"/>
  <c r="BR386" i="1"/>
  <c r="BS386" i="1"/>
  <c r="BN387" i="1" a="1"/>
  <c r="BN387" i="1" s="1"/>
  <c r="BR387" i="1"/>
  <c r="BS387" i="1"/>
  <c r="BN388" i="1" a="1"/>
  <c r="BN388" i="1" s="1"/>
  <c r="BR388" i="1"/>
  <c r="BS388" i="1"/>
  <c r="BN389" i="1" a="1"/>
  <c r="BN389" i="1" s="1"/>
  <c r="BR389" i="1"/>
  <c r="BS389" i="1"/>
  <c r="BN390" i="1" a="1"/>
  <c r="BN390" i="1" s="1"/>
  <c r="BR390" i="1"/>
  <c r="BS390" i="1"/>
  <c r="BN391" i="1" a="1"/>
  <c r="BN391" i="1" s="1"/>
  <c r="BR391" i="1"/>
  <c r="BS391" i="1"/>
  <c r="BN392" i="1" a="1"/>
  <c r="BN392" i="1" s="1"/>
  <c r="BR392" i="1"/>
  <c r="BS392" i="1"/>
  <c r="BN393" i="1" a="1"/>
  <c r="BN393" i="1" s="1"/>
  <c r="BR393" i="1"/>
  <c r="BS393" i="1"/>
  <c r="BN394" i="1" a="1"/>
  <c r="BN394" i="1" s="1"/>
  <c r="BR394" i="1"/>
  <c r="BS394" i="1"/>
  <c r="BN395" i="1" a="1"/>
  <c r="BN395" i="1" s="1"/>
  <c r="BR395" i="1"/>
  <c r="BS395" i="1"/>
  <c r="BN396" i="1" a="1"/>
  <c r="BN396" i="1" s="1"/>
  <c r="BR396" i="1"/>
  <c r="BS396" i="1"/>
  <c r="BN397" i="1" a="1"/>
  <c r="BN397" i="1" s="1"/>
  <c r="BR397" i="1"/>
  <c r="BS397" i="1"/>
  <c r="BN398" i="1" a="1"/>
  <c r="BN398" i="1" s="1"/>
  <c r="BR398" i="1"/>
  <c r="BS398" i="1"/>
  <c r="BN399" i="1" a="1"/>
  <c r="BN399" i="1" s="1"/>
  <c r="BR399" i="1"/>
  <c r="BS399" i="1"/>
  <c r="BN400" i="1" a="1"/>
  <c r="BN400" i="1" s="1"/>
  <c r="BR400" i="1"/>
  <c r="BS400" i="1"/>
  <c r="BN401" i="1" a="1"/>
  <c r="BN401" i="1" s="1"/>
  <c r="BR401" i="1"/>
  <c r="BS401" i="1"/>
  <c r="BN402" i="1" a="1"/>
  <c r="BN402" i="1" s="1"/>
  <c r="BR402" i="1"/>
  <c r="BS402" i="1"/>
  <c r="BN403" i="1" a="1"/>
  <c r="BN403" i="1" s="1"/>
  <c r="BR403" i="1"/>
  <c r="BS403" i="1"/>
  <c r="BN404" i="1" a="1"/>
  <c r="BN404" i="1" s="1"/>
  <c r="BR404" i="1"/>
  <c r="BS404" i="1"/>
  <c r="BN405" i="1" a="1"/>
  <c r="BN405" i="1" s="1"/>
  <c r="BR405" i="1"/>
  <c r="BS405" i="1"/>
  <c r="BN406" i="1" a="1"/>
  <c r="BN406" i="1" s="1"/>
  <c r="BR406" i="1"/>
  <c r="BS406" i="1"/>
  <c r="BN407" i="1" a="1"/>
  <c r="BN407" i="1" s="1"/>
  <c r="BR407" i="1"/>
  <c r="BS407" i="1"/>
  <c r="BN408" i="1" a="1"/>
  <c r="BN408" i="1" s="1"/>
  <c r="BR408" i="1"/>
  <c r="BS408" i="1"/>
  <c r="BN409" i="1" a="1"/>
  <c r="BN409" i="1" s="1"/>
  <c r="BR409" i="1"/>
  <c r="BS409" i="1"/>
  <c r="BN410" i="1" a="1"/>
  <c r="BN410" i="1" s="1"/>
  <c r="BR410" i="1"/>
  <c r="BS410" i="1"/>
  <c r="BN411" i="1" a="1"/>
  <c r="BN411" i="1" s="1"/>
  <c r="BR411" i="1"/>
  <c r="BS411" i="1"/>
  <c r="BN412" i="1" a="1"/>
  <c r="BN412" i="1" s="1"/>
  <c r="BR412" i="1"/>
  <c r="BS412" i="1"/>
  <c r="BN413" i="1" a="1"/>
  <c r="BN413" i="1" s="1"/>
  <c r="BR413" i="1"/>
  <c r="BS413" i="1"/>
  <c r="BN414" i="1" a="1"/>
  <c r="BN414" i="1" s="1"/>
  <c r="BR414" i="1"/>
  <c r="BS414" i="1"/>
  <c r="BN415" i="1" a="1"/>
  <c r="BN415" i="1" s="1"/>
  <c r="BR415" i="1"/>
  <c r="BS415" i="1"/>
  <c r="BN416" i="1" a="1"/>
  <c r="BN416" i="1" s="1"/>
  <c r="BR416" i="1"/>
  <c r="BS416" i="1"/>
  <c r="BN417" i="1" a="1"/>
  <c r="BN417" i="1" s="1"/>
  <c r="BR417" i="1"/>
  <c r="BS417" i="1"/>
  <c r="BN418" i="1" a="1"/>
  <c r="BN418" i="1" s="1"/>
  <c r="BR418" i="1"/>
  <c r="BS418" i="1"/>
  <c r="BN419" i="1" a="1"/>
  <c r="BN419" i="1" s="1"/>
  <c r="BR419" i="1"/>
  <c r="BS419" i="1"/>
  <c r="BN420" i="1" a="1"/>
  <c r="BN420" i="1" s="1"/>
  <c r="BR420" i="1"/>
  <c r="BS420" i="1"/>
  <c r="BN421" i="1" a="1"/>
  <c r="BN421" i="1" s="1"/>
  <c r="BR421" i="1"/>
  <c r="BS421" i="1"/>
  <c r="BN422" i="1" a="1"/>
  <c r="BN422" i="1" s="1"/>
  <c r="BR422" i="1"/>
  <c r="BS422" i="1"/>
  <c r="BN423" i="1" a="1"/>
  <c r="BN423" i="1" s="1"/>
  <c r="BR423" i="1"/>
  <c r="BS423" i="1"/>
  <c r="BN424" i="1" a="1"/>
  <c r="BN424" i="1" s="1"/>
  <c r="BR424" i="1"/>
  <c r="BS424" i="1"/>
  <c r="BN425" i="1" a="1"/>
  <c r="BN425" i="1" s="1"/>
  <c r="BR425" i="1"/>
  <c r="BS425" i="1"/>
  <c r="BN426" i="1" a="1"/>
  <c r="BN426" i="1" s="1"/>
  <c r="BR426" i="1"/>
  <c r="BS426" i="1"/>
  <c r="BN427" i="1" a="1"/>
  <c r="BN427" i="1" s="1"/>
  <c r="BR427" i="1"/>
  <c r="BS427" i="1"/>
  <c r="BN428" i="1" a="1"/>
  <c r="BN428" i="1" s="1"/>
  <c r="BR428" i="1"/>
  <c r="BS428" i="1"/>
  <c r="BN429" i="1" a="1"/>
  <c r="BN429" i="1" s="1"/>
  <c r="BR429" i="1"/>
  <c r="BS429" i="1"/>
  <c r="BN430" i="1" a="1"/>
  <c r="BN430" i="1" s="1"/>
  <c r="BR430" i="1"/>
  <c r="BS430" i="1"/>
  <c r="BN431" i="1" a="1"/>
  <c r="BN431" i="1" s="1"/>
  <c r="BR431" i="1"/>
  <c r="BS431" i="1"/>
  <c r="BN432" i="1" a="1"/>
  <c r="BN432" i="1" s="1"/>
  <c r="BR432" i="1"/>
  <c r="BS432" i="1"/>
  <c r="BN433" i="1" a="1"/>
  <c r="BN433" i="1" s="1"/>
  <c r="BR433" i="1"/>
  <c r="BS433" i="1"/>
  <c r="BN434" i="1" a="1"/>
  <c r="BN434" i="1" s="1"/>
  <c r="BR434" i="1"/>
  <c r="BS434" i="1"/>
  <c r="BN435" i="1" a="1"/>
  <c r="BN435" i="1" s="1"/>
  <c r="BR435" i="1"/>
  <c r="BS435" i="1"/>
  <c r="BN436" i="1" a="1"/>
  <c r="BN436" i="1" s="1"/>
  <c r="BR436" i="1"/>
  <c r="BS436" i="1"/>
  <c r="BN437" i="1" a="1"/>
  <c r="BN437" i="1" s="1"/>
  <c r="BR437" i="1"/>
  <c r="BS437" i="1"/>
  <c r="BN438" i="1" a="1"/>
  <c r="BN438" i="1" s="1"/>
  <c r="BR438" i="1"/>
  <c r="BS438" i="1"/>
  <c r="BN439" i="1" a="1"/>
  <c r="BN439" i="1" s="1"/>
  <c r="BR439" i="1"/>
  <c r="BS439" i="1"/>
  <c r="BN440" i="1" a="1"/>
  <c r="BN440" i="1" s="1"/>
  <c r="BR440" i="1"/>
  <c r="BS440" i="1"/>
  <c r="BN441" i="1" a="1"/>
  <c r="BN441" i="1" s="1"/>
  <c r="BR441" i="1"/>
  <c r="BS441" i="1"/>
  <c r="BN442" i="1" a="1"/>
  <c r="BN442" i="1" s="1"/>
  <c r="BR442" i="1"/>
  <c r="BS442" i="1"/>
  <c r="BN443" i="1" a="1"/>
  <c r="BN443" i="1" s="1"/>
  <c r="BR443" i="1"/>
  <c r="BS443" i="1"/>
  <c r="BN444" i="1" a="1"/>
  <c r="BN444" i="1" s="1"/>
  <c r="BR444" i="1"/>
  <c r="BS444" i="1"/>
  <c r="BN445" i="1" a="1"/>
  <c r="BN445" i="1" s="1"/>
  <c r="BR445" i="1"/>
  <c r="BS445" i="1"/>
  <c r="BN446" i="1" a="1"/>
  <c r="BN446" i="1" s="1"/>
  <c r="BR446" i="1"/>
  <c r="BS446" i="1"/>
  <c r="BN447" i="1" a="1"/>
  <c r="BN447" i="1" s="1"/>
  <c r="BR447" i="1"/>
  <c r="BS447" i="1"/>
  <c r="BN448" i="1" a="1"/>
  <c r="BN448" i="1" s="1"/>
  <c r="BR448" i="1"/>
  <c r="BS448" i="1"/>
  <c r="BN449" i="1" a="1"/>
  <c r="BN449" i="1" s="1"/>
  <c r="BR449" i="1"/>
  <c r="BS449" i="1"/>
  <c r="BN450" i="1" a="1"/>
  <c r="BN450" i="1" s="1"/>
  <c r="BR450" i="1"/>
  <c r="BS450" i="1"/>
  <c r="BN451" i="1" a="1"/>
  <c r="BN451" i="1" s="1"/>
  <c r="BR451" i="1"/>
  <c r="BS451" i="1"/>
  <c r="BN452" i="1" a="1"/>
  <c r="BN452" i="1" s="1"/>
  <c r="BR452" i="1"/>
  <c r="BS452" i="1"/>
  <c r="BN453" i="1" a="1"/>
  <c r="BN453" i="1" s="1"/>
  <c r="BR453" i="1"/>
  <c r="BS453" i="1"/>
  <c r="BN454" i="1" a="1"/>
  <c r="BN454" i="1" s="1"/>
  <c r="BR454" i="1"/>
  <c r="BS454" i="1"/>
  <c r="BN455" i="1" a="1"/>
  <c r="BN455" i="1" s="1"/>
  <c r="BR455" i="1"/>
  <c r="BS455" i="1"/>
  <c r="BN456" i="1" a="1"/>
  <c r="BN456" i="1" s="1"/>
  <c r="BR456" i="1"/>
  <c r="BS456" i="1"/>
  <c r="BN457" i="1" a="1"/>
  <c r="BN457" i="1" s="1"/>
  <c r="BR457" i="1"/>
  <c r="BS457" i="1"/>
  <c r="BN458" i="1" a="1"/>
  <c r="BN458" i="1" s="1"/>
  <c r="BR458" i="1"/>
  <c r="BS458" i="1"/>
  <c r="BN459" i="1" a="1"/>
  <c r="BN459" i="1" s="1"/>
  <c r="BR459" i="1"/>
  <c r="BS459" i="1"/>
  <c r="BN460" i="1" a="1"/>
  <c r="BN460" i="1" s="1"/>
  <c r="BR460" i="1"/>
  <c r="BS460" i="1"/>
  <c r="BN461" i="1" a="1"/>
  <c r="BN461" i="1" s="1"/>
  <c r="BR461" i="1"/>
  <c r="BS461" i="1"/>
  <c r="BN462" i="1" a="1"/>
  <c r="BN462" i="1" s="1"/>
  <c r="BR462" i="1"/>
  <c r="BS462" i="1"/>
  <c r="BN463" i="1" a="1"/>
  <c r="BN463" i="1" s="1"/>
  <c r="BR463" i="1"/>
  <c r="BS463" i="1"/>
  <c r="BN464" i="1" a="1"/>
  <c r="BN464" i="1" s="1"/>
  <c r="BR464" i="1"/>
  <c r="BS464" i="1"/>
  <c r="BN465" i="1" a="1"/>
  <c r="BN465" i="1" s="1"/>
  <c r="BR465" i="1"/>
  <c r="BS465" i="1"/>
  <c r="BN466" i="1" a="1"/>
  <c r="BN466" i="1" s="1"/>
  <c r="BR466" i="1"/>
  <c r="BS466" i="1"/>
  <c r="BN467" i="1" a="1"/>
  <c r="BN467" i="1" s="1"/>
  <c r="BR467" i="1"/>
  <c r="BS467" i="1"/>
  <c r="BN468" i="1" a="1"/>
  <c r="BN468" i="1" s="1"/>
  <c r="BR468" i="1"/>
  <c r="BS468" i="1"/>
  <c r="BN469" i="1" a="1"/>
  <c r="BN469" i="1" s="1"/>
  <c r="BR469" i="1"/>
  <c r="BS469" i="1"/>
  <c r="BN470" i="1" a="1"/>
  <c r="BN470" i="1" s="1"/>
  <c r="BR470" i="1"/>
  <c r="BS470" i="1"/>
  <c r="BN471" i="1" a="1"/>
  <c r="BN471" i="1" s="1"/>
  <c r="BR471" i="1"/>
  <c r="BS471" i="1"/>
  <c r="BN472" i="1" a="1"/>
  <c r="BN472" i="1" s="1"/>
  <c r="BR472" i="1"/>
  <c r="BS472" i="1"/>
  <c r="BN473" i="1" a="1"/>
  <c r="BN473" i="1" s="1"/>
  <c r="BR473" i="1"/>
  <c r="BS473" i="1"/>
  <c r="BN474" i="1" a="1"/>
  <c r="BN474" i="1" s="1"/>
  <c r="BR474" i="1"/>
  <c r="BS474" i="1"/>
  <c r="BN475" i="1" a="1"/>
  <c r="BN475" i="1" s="1"/>
  <c r="BR475" i="1"/>
  <c r="BS475" i="1"/>
  <c r="BN476" i="1" a="1"/>
  <c r="BN476" i="1" s="1"/>
  <c r="BR476" i="1"/>
  <c r="BS476" i="1"/>
  <c r="BN477" i="1" a="1"/>
  <c r="BN477" i="1" s="1"/>
  <c r="BR477" i="1"/>
  <c r="BS477" i="1"/>
  <c r="BN478" i="1" a="1"/>
  <c r="BN478" i="1" s="1"/>
  <c r="BR478" i="1"/>
  <c r="BS478" i="1"/>
  <c r="BN479" i="1" a="1"/>
  <c r="BN479" i="1" s="1"/>
  <c r="BR479" i="1"/>
  <c r="BS479" i="1"/>
  <c r="BN480" i="1" a="1"/>
  <c r="BN480" i="1" s="1"/>
  <c r="BR480" i="1"/>
  <c r="BS480" i="1"/>
  <c r="BN481" i="1" a="1"/>
  <c r="BN481" i="1" s="1"/>
  <c r="BR481" i="1"/>
  <c r="BS481" i="1"/>
  <c r="BN482" i="1" a="1"/>
  <c r="BN482" i="1" s="1"/>
  <c r="BR482" i="1"/>
  <c r="BS482" i="1"/>
  <c r="BN483" i="1" a="1"/>
  <c r="BN483" i="1" s="1"/>
  <c r="BR483" i="1"/>
  <c r="BS483" i="1"/>
  <c r="BN484" i="1" a="1"/>
  <c r="BN484" i="1" s="1"/>
  <c r="BR484" i="1"/>
  <c r="BS484" i="1"/>
  <c r="BN485" i="1" a="1"/>
  <c r="BN485" i="1" s="1"/>
  <c r="BR485" i="1"/>
  <c r="BS485" i="1"/>
  <c r="BN486" i="1" a="1"/>
  <c r="BN486" i="1" s="1"/>
  <c r="BR486" i="1"/>
  <c r="BS486" i="1"/>
  <c r="BN487" i="1" a="1"/>
  <c r="BN487" i="1" s="1"/>
  <c r="BR487" i="1"/>
  <c r="BS487" i="1"/>
  <c r="BN488" i="1" a="1"/>
  <c r="BN488" i="1" s="1"/>
  <c r="BR488" i="1"/>
  <c r="BS488" i="1"/>
  <c r="BN489" i="1" a="1"/>
  <c r="BN489" i="1" s="1"/>
  <c r="BR489" i="1"/>
  <c r="BS489" i="1"/>
  <c r="BN490" i="1" a="1"/>
  <c r="BN490" i="1" s="1"/>
  <c r="BR490" i="1"/>
  <c r="BS490" i="1"/>
  <c r="BN491" i="1" a="1"/>
  <c r="BN491" i="1" s="1"/>
  <c r="BR491" i="1"/>
  <c r="BS491" i="1"/>
  <c r="BN492" i="1" a="1"/>
  <c r="BN492" i="1" s="1"/>
  <c r="BR492" i="1"/>
  <c r="BS492" i="1"/>
  <c r="BN493" i="1" a="1"/>
  <c r="BN493" i="1" s="1"/>
  <c r="BR493" i="1"/>
  <c r="BS493" i="1"/>
  <c r="BN494" i="1" a="1"/>
  <c r="BN494" i="1" s="1"/>
  <c r="BR494" i="1"/>
  <c r="BS494" i="1"/>
  <c r="BN495" i="1" a="1"/>
  <c r="BN495" i="1" s="1"/>
  <c r="BR495" i="1"/>
  <c r="BS495" i="1"/>
  <c r="BN496" i="1" a="1"/>
  <c r="BN496" i="1" s="1"/>
  <c r="BR496" i="1"/>
  <c r="BS496" i="1"/>
  <c r="BN497" i="1" a="1"/>
  <c r="BN497" i="1" s="1"/>
  <c r="BR497" i="1"/>
  <c r="BS497" i="1"/>
  <c r="BN498" i="1" a="1"/>
  <c r="BN498" i="1" s="1"/>
  <c r="BR498" i="1"/>
  <c r="BS498" i="1"/>
  <c r="BN499" i="1" a="1"/>
  <c r="BN499" i="1" s="1"/>
  <c r="BR499" i="1"/>
  <c r="BS499" i="1"/>
  <c r="BN500" i="1" a="1"/>
  <c r="BN500" i="1" s="1"/>
  <c r="BR500" i="1"/>
  <c r="BS500" i="1"/>
  <c r="BN501" i="1" a="1"/>
  <c r="BN501" i="1" s="1"/>
  <c r="BR501" i="1"/>
  <c r="BS501" i="1"/>
  <c r="BN502" i="1" a="1"/>
  <c r="BN502" i="1" s="1"/>
  <c r="BR502" i="1"/>
  <c r="BS502" i="1"/>
  <c r="BN503" i="1" a="1"/>
  <c r="BN503" i="1" s="1"/>
  <c r="BR503" i="1"/>
  <c r="BS503" i="1"/>
  <c r="BN504" i="1" a="1"/>
  <c r="BN504" i="1" s="1"/>
  <c r="BR504" i="1"/>
  <c r="BS504" i="1"/>
  <c r="BN505" i="1" a="1"/>
  <c r="BN505" i="1" s="1"/>
  <c r="BR505" i="1"/>
  <c r="BS505" i="1"/>
  <c r="BN506" i="1" a="1"/>
  <c r="BN506" i="1" s="1"/>
  <c r="BR506" i="1"/>
  <c r="BS506" i="1"/>
  <c r="BN507" i="1" a="1"/>
  <c r="BN507" i="1" s="1"/>
  <c r="BR507" i="1"/>
  <c r="BS507" i="1"/>
  <c r="BN508" i="1" a="1"/>
  <c r="BN508" i="1" s="1"/>
  <c r="BR508" i="1"/>
  <c r="BS508" i="1"/>
  <c r="BN509" i="1" a="1"/>
  <c r="BN509" i="1" s="1"/>
  <c r="BR509" i="1"/>
  <c r="BS509" i="1"/>
  <c r="BN510" i="1" a="1"/>
  <c r="BN510" i="1" s="1"/>
  <c r="BR510" i="1"/>
  <c r="BS510" i="1"/>
  <c r="BN511" i="1" a="1"/>
  <c r="BN511" i="1" s="1"/>
  <c r="BR511" i="1"/>
  <c r="BS511" i="1"/>
  <c r="BN512" i="1" a="1"/>
  <c r="BN512" i="1" s="1"/>
  <c r="BR512" i="1"/>
  <c r="BS512" i="1"/>
  <c r="BN513" i="1" a="1"/>
  <c r="BN513" i="1" s="1"/>
  <c r="BR513" i="1"/>
  <c r="BS513" i="1"/>
  <c r="BN514" i="1" a="1"/>
  <c r="BN514" i="1" s="1"/>
  <c r="BR514" i="1"/>
  <c r="BS514" i="1"/>
  <c r="BN515" i="1" a="1"/>
  <c r="BN515" i="1" s="1"/>
  <c r="BR515" i="1"/>
  <c r="BS515" i="1"/>
  <c r="BN516" i="1" a="1"/>
  <c r="BN516" i="1" s="1"/>
  <c r="BR516" i="1"/>
  <c r="BS516" i="1"/>
  <c r="BN517" i="1" a="1"/>
  <c r="BN517" i="1" s="1"/>
  <c r="BR517" i="1"/>
  <c r="BS517" i="1"/>
  <c r="BN518" i="1" a="1"/>
  <c r="BN518" i="1" s="1"/>
  <c r="BR518" i="1"/>
  <c r="BS518" i="1"/>
  <c r="BN519" i="1" a="1"/>
  <c r="BN519" i="1" s="1"/>
  <c r="BR519" i="1"/>
  <c r="BS519" i="1"/>
  <c r="BN520" i="1" a="1"/>
  <c r="BN520" i="1" s="1"/>
  <c r="BR520" i="1"/>
  <c r="BS520" i="1"/>
  <c r="BN521" i="1" a="1"/>
  <c r="BN521" i="1" s="1"/>
  <c r="BR521" i="1"/>
  <c r="BS521" i="1"/>
  <c r="BN522" i="1" a="1"/>
  <c r="BN522" i="1" s="1"/>
  <c r="BR522" i="1"/>
  <c r="BS522" i="1"/>
  <c r="BN523" i="1" a="1"/>
  <c r="BN523" i="1" s="1"/>
  <c r="BR523" i="1"/>
  <c r="BS523" i="1"/>
  <c r="BN524" i="1" a="1"/>
  <c r="BN524" i="1" s="1"/>
  <c r="BR524" i="1"/>
  <c r="BS524" i="1"/>
  <c r="BN525" i="1" a="1"/>
  <c r="BN525" i="1" s="1"/>
  <c r="BR525" i="1"/>
  <c r="BS525" i="1"/>
  <c r="BN526" i="1" a="1"/>
  <c r="BN526" i="1" s="1"/>
  <c r="BR526" i="1"/>
  <c r="BS526" i="1"/>
  <c r="BN527" i="1" a="1"/>
  <c r="BN527" i="1" s="1"/>
  <c r="BR527" i="1"/>
  <c r="BS527" i="1"/>
  <c r="BN528" i="1" a="1"/>
  <c r="BN528" i="1" s="1"/>
  <c r="BR528" i="1"/>
  <c r="BS528" i="1"/>
  <c r="BN529" i="1" a="1"/>
  <c r="BN529" i="1" s="1"/>
  <c r="BR529" i="1"/>
  <c r="BS529" i="1"/>
  <c r="BN530" i="1" a="1"/>
  <c r="BN530" i="1" s="1"/>
  <c r="BR530" i="1"/>
  <c r="BS530" i="1"/>
  <c r="BN531" i="1" a="1"/>
  <c r="BN531" i="1" s="1"/>
  <c r="BR531" i="1"/>
  <c r="BS531" i="1"/>
  <c r="BN532" i="1" a="1"/>
  <c r="BN532" i="1" s="1"/>
  <c r="BR532" i="1"/>
  <c r="BS532" i="1"/>
  <c r="BN533" i="1" a="1"/>
  <c r="BN533" i="1" s="1"/>
  <c r="BR533" i="1"/>
  <c r="BS533" i="1"/>
  <c r="BN534" i="1" a="1"/>
  <c r="BN534" i="1" s="1"/>
  <c r="BR534" i="1"/>
  <c r="BS534" i="1"/>
  <c r="BN535" i="1" a="1"/>
  <c r="BN535" i="1" s="1"/>
  <c r="BR535" i="1"/>
  <c r="BS535" i="1"/>
  <c r="BN536" i="1" a="1"/>
  <c r="BN536" i="1" s="1"/>
  <c r="BR536" i="1"/>
  <c r="BS536" i="1"/>
  <c r="BN537" i="1" a="1"/>
  <c r="BN537" i="1" s="1"/>
  <c r="BR537" i="1"/>
  <c r="BS537" i="1"/>
  <c r="BN538" i="1" a="1"/>
  <c r="BN538" i="1" s="1"/>
  <c r="BR538" i="1"/>
  <c r="BS538" i="1"/>
  <c r="BN539" i="1" a="1"/>
  <c r="BN539" i="1" s="1"/>
  <c r="BR539" i="1"/>
  <c r="BS539" i="1"/>
  <c r="BN540" i="1" a="1"/>
  <c r="BN540" i="1" s="1"/>
  <c r="BR540" i="1"/>
  <c r="BS540" i="1"/>
  <c r="BN541" i="1" a="1"/>
  <c r="BN541" i="1" s="1"/>
  <c r="BR541" i="1"/>
  <c r="BS541" i="1"/>
  <c r="BN542" i="1" a="1"/>
  <c r="BN542" i="1" s="1"/>
  <c r="BR542" i="1"/>
  <c r="BS542" i="1"/>
  <c r="BN543" i="1" a="1"/>
  <c r="BN543" i="1" s="1"/>
  <c r="BR543" i="1"/>
  <c r="BS543" i="1"/>
  <c r="BN544" i="1" a="1"/>
  <c r="BN544" i="1" s="1"/>
  <c r="BR544" i="1"/>
  <c r="BS544" i="1"/>
  <c r="BN545" i="1" a="1"/>
  <c r="BN545" i="1" s="1"/>
  <c r="BR545" i="1"/>
  <c r="BS545" i="1"/>
  <c r="BN546" i="1" a="1"/>
  <c r="BN546" i="1" s="1"/>
  <c r="BR546" i="1"/>
  <c r="BS546" i="1"/>
  <c r="BN547" i="1" a="1"/>
  <c r="BN547" i="1" s="1"/>
  <c r="BR547" i="1"/>
  <c r="BS547" i="1"/>
  <c r="BN548" i="1" a="1"/>
  <c r="BN548" i="1" s="1"/>
  <c r="BR548" i="1"/>
  <c r="BS548" i="1"/>
  <c r="BN549" i="1" a="1"/>
  <c r="BN549" i="1" s="1"/>
  <c r="BR549" i="1"/>
  <c r="BS549" i="1"/>
  <c r="BN550" i="1" a="1"/>
  <c r="BN550" i="1" s="1"/>
  <c r="BR550" i="1"/>
  <c r="BS550" i="1"/>
  <c r="BN551" i="1" a="1"/>
  <c r="BN551" i="1" s="1"/>
  <c r="BR551" i="1"/>
  <c r="BS551" i="1"/>
  <c r="BN552" i="1" a="1"/>
  <c r="BN552" i="1" s="1"/>
  <c r="BR552" i="1"/>
  <c r="BS552" i="1"/>
  <c r="BN553" i="1" a="1"/>
  <c r="BN553" i="1" s="1"/>
  <c r="BR553" i="1"/>
  <c r="BS553" i="1"/>
  <c r="BN554" i="1" a="1"/>
  <c r="BN554" i="1" s="1"/>
  <c r="BR554" i="1"/>
  <c r="BS554" i="1"/>
  <c r="BN555" i="1" a="1"/>
  <c r="BN555" i="1" s="1"/>
  <c r="BR555" i="1"/>
  <c r="BS555" i="1"/>
  <c r="BN556" i="1" a="1"/>
  <c r="BN556" i="1" s="1"/>
  <c r="BR556" i="1"/>
  <c r="BS556" i="1"/>
  <c r="BN557" i="1" a="1"/>
  <c r="BN557" i="1" s="1"/>
  <c r="BR557" i="1"/>
  <c r="BS557" i="1"/>
  <c r="BN558" i="1" a="1"/>
  <c r="BN558" i="1" s="1"/>
  <c r="BR558" i="1"/>
  <c r="BS558" i="1"/>
  <c r="BN559" i="1" a="1"/>
  <c r="BN559" i="1" s="1"/>
  <c r="BR559" i="1"/>
  <c r="BS559" i="1"/>
  <c r="BN560" i="1" a="1"/>
  <c r="BN560" i="1" s="1"/>
  <c r="BR560" i="1"/>
  <c r="BS560" i="1"/>
  <c r="BN561" i="1" a="1"/>
  <c r="BN561" i="1" s="1"/>
  <c r="BR561" i="1"/>
  <c r="BS561" i="1"/>
  <c r="BN562" i="1" a="1"/>
  <c r="BN562" i="1" s="1"/>
  <c r="BR562" i="1"/>
  <c r="BS562" i="1"/>
  <c r="BN563" i="1" a="1"/>
  <c r="BN563" i="1" s="1"/>
  <c r="BR563" i="1"/>
  <c r="BS563" i="1"/>
  <c r="BN564" i="1" a="1"/>
  <c r="BN564" i="1" s="1"/>
  <c r="BR564" i="1"/>
  <c r="BS564" i="1"/>
  <c r="BN565" i="1" a="1"/>
  <c r="BN565" i="1" s="1"/>
  <c r="BR565" i="1"/>
  <c r="BS565" i="1"/>
  <c r="BN566" i="1" a="1"/>
  <c r="BN566" i="1" s="1"/>
  <c r="BR566" i="1"/>
  <c r="BS566" i="1"/>
  <c r="BN567" i="1" a="1"/>
  <c r="BN567" i="1" s="1"/>
  <c r="BR567" i="1"/>
  <c r="BS567" i="1"/>
  <c r="BN568" i="1" a="1"/>
  <c r="BN568" i="1" s="1"/>
  <c r="BR568" i="1"/>
  <c r="BS568" i="1"/>
  <c r="BN569" i="1" a="1"/>
  <c r="BN569" i="1" s="1"/>
  <c r="BR569" i="1"/>
  <c r="BS569" i="1"/>
  <c r="BN570" i="1" a="1"/>
  <c r="BN570" i="1" s="1"/>
  <c r="BR570" i="1"/>
  <c r="BS570" i="1"/>
  <c r="BN571" i="1" a="1"/>
  <c r="BN571" i="1" s="1"/>
  <c r="BR571" i="1"/>
  <c r="BS571" i="1"/>
  <c r="BN572" i="1" a="1"/>
  <c r="BN572" i="1" s="1"/>
  <c r="BR572" i="1"/>
  <c r="BS572" i="1"/>
  <c r="BN573" i="1" a="1"/>
  <c r="BN573" i="1" s="1"/>
  <c r="BR573" i="1"/>
  <c r="BS573" i="1"/>
  <c r="BN574" i="1" a="1"/>
  <c r="BN574" i="1" s="1"/>
  <c r="BR574" i="1"/>
  <c r="BS574" i="1"/>
  <c r="BN575" i="1" a="1"/>
  <c r="BN575" i="1" s="1"/>
  <c r="BR575" i="1"/>
  <c r="BS575" i="1"/>
  <c r="BN576" i="1" a="1"/>
  <c r="BN576" i="1" s="1"/>
  <c r="BR576" i="1"/>
  <c r="BS576" i="1"/>
  <c r="BN577" i="1" a="1"/>
  <c r="BN577" i="1" s="1"/>
  <c r="BR577" i="1"/>
  <c r="BS577" i="1"/>
  <c r="BN578" i="1" a="1"/>
  <c r="BN578" i="1" s="1"/>
  <c r="BR578" i="1"/>
  <c r="BS578" i="1"/>
  <c r="BN579" i="1" a="1"/>
  <c r="BN579" i="1" s="1"/>
  <c r="BR579" i="1"/>
  <c r="BS579" i="1"/>
  <c r="BN580" i="1" a="1"/>
  <c r="BN580" i="1" s="1"/>
  <c r="BR580" i="1"/>
  <c r="BS580" i="1"/>
  <c r="BN581" i="1" a="1"/>
  <c r="BN581" i="1" s="1"/>
  <c r="BR581" i="1"/>
  <c r="BS581" i="1"/>
  <c r="BN582" i="1" a="1"/>
  <c r="BN582" i="1" s="1"/>
  <c r="BR582" i="1"/>
  <c r="BS582" i="1"/>
  <c r="BN583" i="1" a="1"/>
  <c r="BN583" i="1" s="1"/>
  <c r="BR583" i="1"/>
  <c r="BS583" i="1"/>
  <c r="BN584" i="1" a="1"/>
  <c r="BN584" i="1" s="1"/>
  <c r="BR584" i="1"/>
  <c r="BS584" i="1"/>
  <c r="BN585" i="1" a="1"/>
  <c r="BN585" i="1" s="1"/>
  <c r="BR585" i="1"/>
  <c r="BS585" i="1"/>
  <c r="BN586" i="1" a="1"/>
  <c r="BN586" i="1" s="1"/>
  <c r="BR586" i="1"/>
  <c r="BS586" i="1"/>
  <c r="BN587" i="1" a="1"/>
  <c r="BN587" i="1" s="1"/>
  <c r="BR587" i="1"/>
  <c r="BS587" i="1"/>
  <c r="BN588" i="1" a="1"/>
  <c r="BN588" i="1" s="1"/>
  <c r="BR588" i="1"/>
  <c r="BS588" i="1"/>
  <c r="BN589" i="1" a="1"/>
  <c r="BN589" i="1" s="1"/>
  <c r="BR589" i="1"/>
  <c r="BS589" i="1"/>
  <c r="BN590" i="1" a="1"/>
  <c r="BN590" i="1" s="1"/>
  <c r="BR590" i="1"/>
  <c r="BS590" i="1"/>
  <c r="BN591" i="1" a="1"/>
  <c r="BN591" i="1" s="1"/>
  <c r="BR591" i="1"/>
  <c r="BS591" i="1"/>
  <c r="BN592" i="1" a="1"/>
  <c r="BN592" i="1" s="1"/>
  <c r="BR592" i="1"/>
  <c r="BS592" i="1"/>
  <c r="BN593" i="1" a="1"/>
  <c r="BN593" i="1" s="1"/>
  <c r="BR593" i="1"/>
  <c r="BS593" i="1"/>
  <c r="BN594" i="1" a="1"/>
  <c r="BN594" i="1" s="1"/>
  <c r="BR594" i="1"/>
  <c r="BS594" i="1"/>
  <c r="BN595" i="1" a="1"/>
  <c r="BN595" i="1" s="1"/>
  <c r="BR595" i="1"/>
  <c r="BS595" i="1"/>
  <c r="BN596" i="1" a="1"/>
  <c r="BN596" i="1" s="1"/>
  <c r="BR596" i="1"/>
  <c r="BS596" i="1"/>
  <c r="BN597" i="1" a="1"/>
  <c r="BN597" i="1" s="1"/>
  <c r="BR597" i="1"/>
  <c r="BS597" i="1"/>
  <c r="BN598" i="1" a="1"/>
  <c r="BN598" i="1" s="1"/>
  <c r="BR598" i="1"/>
  <c r="BS598" i="1"/>
  <c r="BN599" i="1" a="1"/>
  <c r="BN599" i="1" s="1"/>
  <c r="BR599" i="1"/>
  <c r="BS599" i="1"/>
  <c r="BN600" i="1" a="1"/>
  <c r="BN600" i="1" s="1"/>
  <c r="BR600" i="1"/>
  <c r="BS600" i="1"/>
  <c r="BN601" i="1" a="1"/>
  <c r="BN601" i="1" s="1"/>
  <c r="BR601" i="1"/>
  <c r="BS601" i="1"/>
  <c r="BN602" i="1" a="1"/>
  <c r="BN602" i="1" s="1"/>
  <c r="BR602" i="1"/>
  <c r="BS602" i="1"/>
  <c r="BN603" i="1" a="1"/>
  <c r="BN603" i="1" s="1"/>
  <c r="BR603" i="1"/>
  <c r="BS603" i="1"/>
  <c r="BN604" i="1" a="1"/>
  <c r="BN604" i="1" s="1"/>
  <c r="BR604" i="1"/>
  <c r="BS604" i="1"/>
  <c r="BN605" i="1" a="1"/>
  <c r="BN605" i="1" s="1"/>
  <c r="BR605" i="1"/>
  <c r="BS605" i="1"/>
  <c r="BN606" i="1" a="1"/>
  <c r="BN606" i="1" s="1"/>
  <c r="BR606" i="1"/>
  <c r="BS606" i="1"/>
  <c r="BN607" i="1" a="1"/>
  <c r="BN607" i="1" s="1"/>
  <c r="BR607" i="1"/>
  <c r="BS607" i="1"/>
  <c r="BN608" i="1" a="1"/>
  <c r="BN608" i="1" s="1"/>
  <c r="BR608" i="1"/>
  <c r="BS608" i="1"/>
  <c r="BN609" i="1" a="1"/>
  <c r="BN609" i="1" s="1"/>
  <c r="BR609" i="1"/>
  <c r="BS609" i="1"/>
  <c r="BN610" i="1" a="1"/>
  <c r="BN610" i="1" s="1"/>
  <c r="BR610" i="1"/>
  <c r="BS610" i="1"/>
  <c r="BN611" i="1" a="1"/>
  <c r="BN611" i="1" s="1"/>
  <c r="BR611" i="1"/>
  <c r="BS611" i="1"/>
  <c r="BN612" i="1" a="1"/>
  <c r="BN612" i="1" s="1"/>
  <c r="BR612" i="1"/>
  <c r="BS612" i="1"/>
  <c r="BN613" i="1" a="1"/>
  <c r="BN613" i="1" s="1"/>
  <c r="BR613" i="1"/>
  <c r="BS613" i="1"/>
  <c r="BN614" i="1" a="1"/>
  <c r="BN614" i="1" s="1"/>
  <c r="BR614" i="1"/>
  <c r="BS614" i="1"/>
  <c r="BN615" i="1" a="1"/>
  <c r="BN615" i="1" s="1"/>
  <c r="BR615" i="1"/>
  <c r="BS615" i="1"/>
  <c r="BN616" i="1" a="1"/>
  <c r="BN616" i="1" s="1"/>
  <c r="BR616" i="1"/>
  <c r="BS616" i="1"/>
  <c r="BN617" i="1" a="1"/>
  <c r="BN617" i="1" s="1"/>
  <c r="BR617" i="1"/>
  <c r="BS617" i="1"/>
  <c r="BN618" i="1" a="1"/>
  <c r="BN618" i="1" s="1"/>
  <c r="BR618" i="1"/>
  <c r="BS618" i="1"/>
  <c r="BN619" i="1" a="1"/>
  <c r="BN619" i="1" s="1"/>
  <c r="BR619" i="1"/>
  <c r="BS619" i="1"/>
  <c r="BN620" i="1" a="1"/>
  <c r="BN620" i="1" s="1"/>
  <c r="BR620" i="1"/>
  <c r="BS620" i="1"/>
  <c r="BN621" i="1" a="1"/>
  <c r="BN621" i="1" s="1"/>
  <c r="BR621" i="1"/>
  <c r="BS621" i="1"/>
  <c r="BN622" i="1" a="1"/>
  <c r="BN622" i="1" s="1"/>
  <c r="BR622" i="1"/>
  <c r="BS622" i="1"/>
  <c r="BN623" i="1" a="1"/>
  <c r="BN623" i="1" s="1"/>
  <c r="BR623" i="1"/>
  <c r="BS623" i="1"/>
  <c r="BN624" i="1" a="1"/>
  <c r="BN624" i="1" s="1"/>
  <c r="BR624" i="1"/>
  <c r="BS624" i="1"/>
  <c r="BN625" i="1" a="1"/>
  <c r="BN625" i="1" s="1"/>
  <c r="BR625" i="1"/>
  <c r="BS625" i="1"/>
  <c r="BN626" i="1" a="1"/>
  <c r="BN626" i="1" s="1"/>
  <c r="BR626" i="1"/>
  <c r="BS626" i="1"/>
  <c r="BN627" i="1" a="1"/>
  <c r="BN627" i="1" s="1"/>
  <c r="BR627" i="1"/>
  <c r="BS627" i="1"/>
  <c r="BN628" i="1" a="1"/>
  <c r="BN628" i="1" s="1"/>
  <c r="BR628" i="1"/>
  <c r="BS628" i="1"/>
  <c r="BN629" i="1" a="1"/>
  <c r="BN629" i="1" s="1"/>
  <c r="BR629" i="1"/>
  <c r="BS629" i="1"/>
  <c r="BN630" i="1" a="1"/>
  <c r="BN630" i="1" s="1"/>
  <c r="BR630" i="1"/>
  <c r="BS630" i="1"/>
  <c r="BN631" i="1" a="1"/>
  <c r="BN631" i="1" s="1"/>
  <c r="BR631" i="1"/>
  <c r="BS631" i="1"/>
  <c r="BN632" i="1" a="1"/>
  <c r="BN632" i="1" s="1"/>
  <c r="BR632" i="1"/>
  <c r="BS632" i="1"/>
  <c r="BN633" i="1" a="1"/>
  <c r="BN633" i="1" s="1"/>
  <c r="BR633" i="1"/>
  <c r="BS633" i="1"/>
  <c r="BN634" i="1" a="1"/>
  <c r="BN634" i="1" s="1"/>
  <c r="BR634" i="1"/>
  <c r="BS634" i="1"/>
  <c r="BN635" i="1" a="1"/>
  <c r="BN635" i="1" s="1"/>
  <c r="BR635" i="1"/>
  <c r="BS635" i="1"/>
  <c r="BN636" i="1" a="1"/>
  <c r="BN636" i="1" s="1"/>
  <c r="BR636" i="1"/>
  <c r="BS636" i="1"/>
  <c r="BN637" i="1" a="1"/>
  <c r="BN637" i="1" s="1"/>
  <c r="BR637" i="1"/>
  <c r="BS637" i="1"/>
  <c r="BN638" i="1" a="1"/>
  <c r="BN638" i="1" s="1"/>
  <c r="BR638" i="1"/>
  <c r="BS638" i="1"/>
  <c r="BN639" i="1" a="1"/>
  <c r="BN639" i="1" s="1"/>
  <c r="BR639" i="1"/>
  <c r="BS639" i="1"/>
  <c r="BN640" i="1" a="1"/>
  <c r="BN640" i="1" s="1"/>
  <c r="BR640" i="1"/>
  <c r="BS640" i="1"/>
  <c r="BN641" i="1" a="1"/>
  <c r="BN641" i="1" s="1"/>
  <c r="BR641" i="1"/>
  <c r="BS641" i="1"/>
  <c r="BN642" i="1" a="1"/>
  <c r="BN642" i="1" s="1"/>
  <c r="BR642" i="1"/>
  <c r="BS642" i="1"/>
  <c r="BN643" i="1" a="1"/>
  <c r="BN643" i="1" s="1"/>
  <c r="BR643" i="1"/>
  <c r="BS643" i="1"/>
  <c r="BN644" i="1" a="1"/>
  <c r="BN644" i="1" s="1"/>
  <c r="BR644" i="1"/>
  <c r="BS644" i="1"/>
  <c r="BN645" i="1" a="1"/>
  <c r="BN645" i="1" s="1"/>
  <c r="BR645" i="1"/>
  <c r="BS645" i="1"/>
  <c r="BN646" i="1" a="1"/>
  <c r="BN646" i="1" s="1"/>
  <c r="BR646" i="1"/>
  <c r="BS646" i="1"/>
  <c r="BN647" i="1" a="1"/>
  <c r="BN647" i="1" s="1"/>
  <c r="BR647" i="1"/>
  <c r="BS647" i="1"/>
  <c r="BN648" i="1" a="1"/>
  <c r="BN648" i="1" s="1"/>
  <c r="BR648" i="1"/>
  <c r="BS648" i="1"/>
  <c r="BN649" i="1" a="1"/>
  <c r="BN649" i="1" s="1"/>
  <c r="BR649" i="1"/>
  <c r="BS649" i="1"/>
  <c r="BN650" i="1" a="1"/>
  <c r="BN650" i="1" s="1"/>
  <c r="BR650" i="1"/>
  <c r="BS650" i="1"/>
  <c r="BN651" i="1" a="1"/>
  <c r="BN651" i="1" s="1"/>
  <c r="BR651" i="1"/>
  <c r="BS651" i="1"/>
  <c r="BN652" i="1" a="1"/>
  <c r="BN652" i="1" s="1"/>
  <c r="BR652" i="1"/>
  <c r="BS652" i="1"/>
  <c r="BN653" i="1" a="1"/>
  <c r="BN653" i="1" s="1"/>
  <c r="BR653" i="1"/>
  <c r="BS653" i="1"/>
  <c r="BN654" i="1" a="1"/>
  <c r="BN654" i="1" s="1"/>
  <c r="BR654" i="1"/>
  <c r="BS654" i="1"/>
  <c r="BN655" i="1" a="1"/>
  <c r="BN655" i="1" s="1"/>
  <c r="BR655" i="1"/>
  <c r="BS655" i="1"/>
  <c r="BN656" i="1" a="1"/>
  <c r="BN656" i="1" s="1"/>
  <c r="BR656" i="1"/>
  <c r="BS656" i="1"/>
  <c r="BN657" i="1" a="1"/>
  <c r="BN657" i="1" s="1"/>
  <c r="BR657" i="1"/>
  <c r="BS657" i="1"/>
  <c r="BN658" i="1" a="1"/>
  <c r="BN658" i="1" s="1"/>
  <c r="BR658" i="1"/>
  <c r="BS658" i="1"/>
  <c r="BN659" i="1" a="1"/>
  <c r="BN659" i="1" s="1"/>
  <c r="BR659" i="1"/>
  <c r="BS659" i="1"/>
  <c r="BN660" i="1" a="1"/>
  <c r="BN660" i="1" s="1"/>
  <c r="BR660" i="1"/>
  <c r="BS660" i="1"/>
  <c r="BN661" i="1" a="1"/>
  <c r="BN661" i="1" s="1"/>
  <c r="BR661" i="1"/>
  <c r="BS661" i="1"/>
  <c r="BN662" i="1" a="1"/>
  <c r="BN662" i="1" s="1"/>
  <c r="BR662" i="1"/>
  <c r="BS662" i="1"/>
  <c r="BN663" i="1" a="1"/>
  <c r="BN663" i="1" s="1"/>
  <c r="BR663" i="1"/>
  <c r="BS663" i="1"/>
  <c r="BN664" i="1" a="1"/>
  <c r="BN664" i="1" s="1"/>
  <c r="BR664" i="1"/>
  <c r="BS664" i="1"/>
  <c r="BN665" i="1" a="1"/>
  <c r="BN665" i="1" s="1"/>
  <c r="BR665" i="1"/>
  <c r="BS665" i="1"/>
  <c r="BN666" i="1" a="1"/>
  <c r="BN666" i="1" s="1"/>
  <c r="BR666" i="1"/>
  <c r="BS666" i="1"/>
  <c r="BN667" i="1" a="1"/>
  <c r="BN667" i="1" s="1"/>
  <c r="BR667" i="1"/>
  <c r="BS667" i="1"/>
  <c r="BN668" i="1" a="1"/>
  <c r="BN668" i="1" s="1"/>
  <c r="BR668" i="1"/>
  <c r="BS668" i="1"/>
  <c r="BN669" i="1" a="1"/>
  <c r="BN669" i="1" s="1"/>
  <c r="BR669" i="1"/>
  <c r="BS669" i="1"/>
  <c r="BN670" i="1" a="1"/>
  <c r="BN670" i="1" s="1"/>
  <c r="BR670" i="1"/>
  <c r="BS670" i="1"/>
  <c r="BN671" i="1" a="1"/>
  <c r="BN671" i="1" s="1"/>
  <c r="BR671" i="1"/>
  <c r="BS671" i="1"/>
  <c r="BN672" i="1" a="1"/>
  <c r="BN672" i="1" s="1"/>
  <c r="BR672" i="1"/>
  <c r="BS672" i="1"/>
  <c r="BN673" i="1" a="1"/>
  <c r="BN673" i="1" s="1"/>
  <c r="BR673" i="1"/>
  <c r="BS673" i="1"/>
  <c r="BN674" i="1" a="1"/>
  <c r="BN674" i="1" s="1"/>
  <c r="BR674" i="1"/>
  <c r="BS674" i="1"/>
  <c r="BN675" i="1" a="1"/>
  <c r="BN675" i="1" s="1"/>
  <c r="BR675" i="1"/>
  <c r="BS675" i="1"/>
  <c r="BN676" i="1" a="1"/>
  <c r="BN676" i="1" s="1"/>
  <c r="BR676" i="1"/>
  <c r="BS676" i="1"/>
  <c r="BN677" i="1" a="1"/>
  <c r="BN677" i="1" s="1"/>
  <c r="BR677" i="1"/>
  <c r="BS677" i="1"/>
  <c r="BN678" i="1" a="1"/>
  <c r="BN678" i="1" s="1"/>
  <c r="BR678" i="1"/>
  <c r="BS678" i="1"/>
  <c r="BN679" i="1" a="1"/>
  <c r="BN679" i="1" s="1"/>
  <c r="BR679" i="1"/>
  <c r="BS679" i="1"/>
  <c r="BN680" i="1" a="1"/>
  <c r="BN680" i="1" s="1"/>
  <c r="BR680" i="1"/>
  <c r="BS680" i="1"/>
  <c r="BN681" i="1" a="1"/>
  <c r="BN681" i="1" s="1"/>
  <c r="BR681" i="1"/>
  <c r="BS681" i="1"/>
  <c r="BN682" i="1" a="1"/>
  <c r="BN682" i="1" s="1"/>
  <c r="BR682" i="1"/>
  <c r="BS682" i="1"/>
  <c r="BN683" i="1" a="1"/>
  <c r="BN683" i="1" s="1"/>
  <c r="BR683" i="1"/>
  <c r="BS683" i="1"/>
  <c r="BN684" i="1" a="1"/>
  <c r="BN684" i="1" s="1"/>
  <c r="BR684" i="1"/>
  <c r="BS684" i="1"/>
  <c r="BN685" i="1" a="1"/>
  <c r="BN685" i="1" s="1"/>
  <c r="BR685" i="1"/>
  <c r="BS685" i="1"/>
  <c r="BN686" i="1" a="1"/>
  <c r="BN686" i="1" s="1"/>
  <c r="BR686" i="1"/>
  <c r="BS686" i="1"/>
  <c r="BN687" i="1" a="1"/>
  <c r="BN687" i="1" s="1"/>
  <c r="BR687" i="1"/>
  <c r="BS687" i="1"/>
  <c r="BN688" i="1" a="1"/>
  <c r="BN688" i="1" s="1"/>
  <c r="BR688" i="1"/>
  <c r="BS688" i="1"/>
  <c r="BN689" i="1" a="1"/>
  <c r="BN689" i="1" s="1"/>
  <c r="BR689" i="1"/>
  <c r="BS689" i="1"/>
  <c r="BN690" i="1" a="1"/>
  <c r="BN690" i="1" s="1"/>
  <c r="BR690" i="1"/>
  <c r="BS690" i="1"/>
  <c r="BN691" i="1" a="1"/>
  <c r="BN691" i="1" s="1"/>
  <c r="BR691" i="1"/>
  <c r="BS691" i="1"/>
  <c r="BN692" i="1" a="1"/>
  <c r="BN692" i="1" s="1"/>
  <c r="BR692" i="1"/>
  <c r="BS692" i="1"/>
  <c r="BN693" i="1" a="1"/>
  <c r="BN693" i="1" s="1"/>
  <c r="BR693" i="1"/>
  <c r="BS693" i="1"/>
  <c r="BN694" i="1" a="1"/>
  <c r="BN694" i="1" s="1"/>
  <c r="BR694" i="1"/>
  <c r="BS694" i="1"/>
  <c r="BN695" i="1" a="1"/>
  <c r="BN695" i="1" s="1"/>
  <c r="BR695" i="1"/>
  <c r="BS695" i="1"/>
  <c r="BN696" i="1" a="1"/>
  <c r="BN696" i="1" s="1"/>
  <c r="BR696" i="1"/>
  <c r="BS696" i="1"/>
  <c r="BN697" i="1" a="1"/>
  <c r="BN697" i="1" s="1"/>
  <c r="BR697" i="1"/>
  <c r="BS697" i="1"/>
  <c r="BN698" i="1" a="1"/>
  <c r="BN698" i="1" s="1"/>
  <c r="BR698" i="1"/>
  <c r="BS698" i="1"/>
  <c r="BN699" i="1" a="1"/>
  <c r="BN699" i="1" s="1"/>
  <c r="BR699" i="1"/>
  <c r="BS699" i="1"/>
  <c r="BN700" i="1" a="1"/>
  <c r="BN700" i="1" s="1"/>
  <c r="BR700" i="1"/>
  <c r="BS700" i="1"/>
  <c r="BN701" i="1" a="1"/>
  <c r="BN701" i="1" s="1"/>
  <c r="BR701" i="1"/>
  <c r="BS701" i="1"/>
  <c r="BN702" i="1" a="1"/>
  <c r="BN702" i="1" s="1"/>
  <c r="BR702" i="1"/>
  <c r="BS702" i="1"/>
  <c r="BN703" i="1" a="1"/>
  <c r="BN703" i="1" s="1"/>
  <c r="BR703" i="1"/>
  <c r="BS703" i="1"/>
  <c r="BN704" i="1" a="1"/>
  <c r="BN704" i="1" s="1"/>
  <c r="BR704" i="1"/>
  <c r="BS704" i="1"/>
  <c r="BN705" i="1" a="1"/>
  <c r="BN705" i="1" s="1"/>
  <c r="BR705" i="1"/>
  <c r="BS705" i="1"/>
  <c r="BN706" i="1" a="1"/>
  <c r="BN706" i="1" s="1"/>
  <c r="BR706" i="1"/>
  <c r="BS706" i="1"/>
  <c r="BN707" i="1" a="1"/>
  <c r="BN707" i="1" s="1"/>
  <c r="BR707" i="1"/>
  <c r="BS707" i="1"/>
  <c r="BN708" i="1" a="1"/>
  <c r="BN708" i="1" s="1"/>
  <c r="BR708" i="1"/>
  <c r="BS708" i="1"/>
  <c r="BN709" i="1" a="1"/>
  <c r="BN709" i="1" s="1"/>
  <c r="BR709" i="1"/>
  <c r="BS709" i="1"/>
  <c r="BN710" i="1" a="1"/>
  <c r="BN710" i="1" s="1"/>
  <c r="BR710" i="1"/>
  <c r="BS710" i="1"/>
  <c r="BN711" i="1" a="1"/>
  <c r="BN711" i="1" s="1"/>
  <c r="BR711" i="1"/>
  <c r="BS711" i="1"/>
  <c r="BN712" i="1" a="1"/>
  <c r="BN712" i="1" s="1"/>
  <c r="BR712" i="1"/>
  <c r="BS712" i="1"/>
  <c r="BN713" i="1" a="1"/>
  <c r="BN713" i="1" s="1"/>
  <c r="BR713" i="1"/>
  <c r="BS713" i="1"/>
  <c r="BN714" i="1" a="1"/>
  <c r="BN714" i="1" s="1"/>
  <c r="BR714" i="1"/>
  <c r="BS714" i="1"/>
  <c r="BN715" i="1" a="1"/>
  <c r="BN715" i="1" s="1"/>
  <c r="BR715" i="1"/>
  <c r="BS715" i="1"/>
  <c r="BN716" i="1" a="1"/>
  <c r="BN716" i="1" s="1"/>
  <c r="BR716" i="1"/>
  <c r="BS716" i="1"/>
  <c r="BN717" i="1" a="1"/>
  <c r="BN717" i="1" s="1"/>
  <c r="BR717" i="1"/>
  <c r="BS717" i="1"/>
  <c r="BN718" i="1" a="1"/>
  <c r="BN718" i="1" s="1"/>
  <c r="BR718" i="1"/>
  <c r="BS718" i="1"/>
  <c r="BN719" i="1" a="1"/>
  <c r="BN719" i="1" s="1"/>
  <c r="BR719" i="1"/>
  <c r="BS719" i="1"/>
  <c r="BN720" i="1" a="1"/>
  <c r="BN720" i="1" s="1"/>
  <c r="BR720" i="1"/>
  <c r="BS720" i="1"/>
  <c r="BN721" i="1" a="1"/>
  <c r="BN721" i="1" s="1"/>
  <c r="BR721" i="1"/>
  <c r="BS721" i="1"/>
  <c r="BN722" i="1" a="1"/>
  <c r="BN722" i="1" s="1"/>
  <c r="BR722" i="1"/>
  <c r="BS722" i="1"/>
  <c r="BN723" i="1" a="1"/>
  <c r="BN723" i="1" s="1"/>
  <c r="BR723" i="1"/>
  <c r="BS723" i="1"/>
  <c r="BN724" i="1" a="1"/>
  <c r="BN724" i="1" s="1"/>
  <c r="BR724" i="1"/>
  <c r="BS724" i="1"/>
  <c r="BN725" i="1" a="1"/>
  <c r="BN725" i="1" s="1"/>
  <c r="BR725" i="1"/>
  <c r="BS725" i="1"/>
  <c r="BN726" i="1" a="1"/>
  <c r="BN726" i="1" s="1"/>
  <c r="BR726" i="1"/>
  <c r="BS726" i="1"/>
  <c r="BN727" i="1" a="1"/>
  <c r="BN727" i="1" s="1"/>
  <c r="BR727" i="1"/>
  <c r="BS727" i="1"/>
  <c r="BN728" i="1" a="1"/>
  <c r="BN728" i="1" s="1"/>
  <c r="BR728" i="1"/>
  <c r="BS728" i="1"/>
  <c r="BN729" i="1" a="1"/>
  <c r="BN729" i="1" s="1"/>
  <c r="BR729" i="1"/>
  <c r="BS729" i="1"/>
  <c r="BN730" i="1" a="1"/>
  <c r="BN730" i="1" s="1"/>
  <c r="BR730" i="1"/>
  <c r="BS730" i="1"/>
  <c r="BN731" i="1" a="1"/>
  <c r="BN731" i="1" s="1"/>
  <c r="BR731" i="1"/>
  <c r="BS731" i="1"/>
  <c r="BN732" i="1" a="1"/>
  <c r="BN732" i="1" s="1"/>
  <c r="BR732" i="1"/>
  <c r="BS732" i="1"/>
  <c r="BN733" i="1" a="1"/>
  <c r="BN733" i="1" s="1"/>
  <c r="BR733" i="1"/>
  <c r="BS733" i="1"/>
  <c r="BN734" i="1" a="1"/>
  <c r="BN734" i="1" s="1"/>
  <c r="BR734" i="1"/>
  <c r="BS734" i="1"/>
  <c r="BN735" i="1" a="1"/>
  <c r="BN735" i="1" s="1"/>
  <c r="BR735" i="1"/>
  <c r="BS735" i="1"/>
  <c r="BN736" i="1" a="1"/>
  <c r="BN736" i="1" s="1"/>
  <c r="BR736" i="1"/>
  <c r="BS736" i="1"/>
  <c r="BN737" i="1" a="1"/>
  <c r="BN737" i="1" s="1"/>
  <c r="BR737" i="1"/>
  <c r="BS737" i="1"/>
  <c r="BN738" i="1" a="1"/>
  <c r="BN738" i="1" s="1"/>
  <c r="BR738" i="1"/>
  <c r="BS738" i="1"/>
  <c r="BN739" i="1" a="1"/>
  <c r="BN739" i="1" s="1"/>
  <c r="BR739" i="1"/>
  <c r="BS739" i="1"/>
  <c r="BN740" i="1" a="1"/>
  <c r="BN740" i="1" s="1"/>
  <c r="BR740" i="1"/>
  <c r="BS740" i="1"/>
  <c r="BN741" i="1" a="1"/>
  <c r="BN741" i="1" s="1"/>
  <c r="BR741" i="1"/>
  <c r="BS741" i="1"/>
  <c r="BN742" i="1" a="1"/>
  <c r="BN742" i="1" s="1"/>
  <c r="BR742" i="1"/>
  <c r="BS742" i="1"/>
  <c r="BN743" i="1" a="1"/>
  <c r="BN743" i="1" s="1"/>
  <c r="BR743" i="1"/>
  <c r="BS743" i="1"/>
  <c r="BN744" i="1" a="1"/>
  <c r="BN744" i="1" s="1"/>
  <c r="BR744" i="1"/>
  <c r="BS744" i="1"/>
  <c r="BN745" i="1" a="1"/>
  <c r="BN745" i="1" s="1"/>
  <c r="BR745" i="1"/>
  <c r="BS745" i="1"/>
  <c r="BN746" i="1" a="1"/>
  <c r="BN746" i="1" s="1"/>
  <c r="BR746" i="1"/>
  <c r="BS746" i="1"/>
  <c r="BN747" i="1" a="1"/>
  <c r="BN747" i="1" s="1"/>
  <c r="BR747" i="1"/>
  <c r="BS747" i="1"/>
  <c r="BN748" i="1" a="1"/>
  <c r="BN748" i="1" s="1"/>
  <c r="BR748" i="1"/>
  <c r="BS748" i="1"/>
  <c r="BN749" i="1" a="1"/>
  <c r="BN749" i="1" s="1"/>
  <c r="BR749" i="1"/>
  <c r="BS749" i="1"/>
  <c r="BN750" i="1" a="1"/>
  <c r="BN750" i="1" s="1"/>
  <c r="BR750" i="1"/>
  <c r="BS750" i="1"/>
  <c r="BN751" i="1" a="1"/>
  <c r="BN751" i="1" s="1"/>
  <c r="BR751" i="1"/>
  <c r="BS751" i="1"/>
  <c r="BN752" i="1" a="1"/>
  <c r="BN752" i="1" s="1"/>
  <c r="BR752" i="1"/>
  <c r="BS752" i="1"/>
  <c r="BN753" i="1" a="1"/>
  <c r="BN753" i="1" s="1"/>
  <c r="BR753" i="1"/>
  <c r="BS753" i="1"/>
  <c r="BN754" i="1" a="1"/>
  <c r="BN754" i="1" s="1"/>
  <c r="BR754" i="1"/>
  <c r="BS754" i="1"/>
  <c r="BN755" i="1" a="1"/>
  <c r="BN755" i="1" s="1"/>
  <c r="BR755" i="1"/>
  <c r="BS755" i="1"/>
  <c r="BN756" i="1" a="1"/>
  <c r="BN756" i="1" s="1"/>
  <c r="BR756" i="1"/>
  <c r="BS756" i="1"/>
  <c r="BN757" i="1" a="1"/>
  <c r="BN757" i="1" s="1"/>
  <c r="BR757" i="1"/>
  <c r="BS757" i="1"/>
  <c r="BN758" i="1" a="1"/>
  <c r="BN758" i="1" s="1"/>
  <c r="BR758" i="1"/>
  <c r="BS758" i="1"/>
  <c r="BN759" i="1" a="1"/>
  <c r="BN759" i="1" s="1"/>
  <c r="BR759" i="1"/>
  <c r="BS759" i="1"/>
  <c r="BN760" i="1" a="1"/>
  <c r="BN760" i="1" s="1"/>
  <c r="BR760" i="1"/>
  <c r="BS760" i="1"/>
  <c r="BN761" i="1" a="1"/>
  <c r="BN761" i="1" s="1"/>
  <c r="BR761" i="1"/>
  <c r="BS761" i="1"/>
  <c r="BN762" i="1" a="1"/>
  <c r="BN762" i="1" s="1"/>
  <c r="BR762" i="1"/>
  <c r="BS762" i="1"/>
  <c r="BN763" i="1" a="1"/>
  <c r="BN763" i="1" s="1"/>
  <c r="BR763" i="1"/>
  <c r="BS763" i="1"/>
  <c r="BN764" i="1" a="1"/>
  <c r="BN764" i="1" s="1"/>
  <c r="BR764" i="1"/>
  <c r="BS764" i="1"/>
  <c r="BN765" i="1" a="1"/>
  <c r="BN765" i="1" s="1"/>
  <c r="BR765" i="1"/>
  <c r="BS765" i="1"/>
  <c r="BN766" i="1" a="1"/>
  <c r="BN766" i="1" s="1"/>
  <c r="BR766" i="1"/>
  <c r="BS766" i="1"/>
  <c r="BN767" i="1" a="1"/>
  <c r="BN767" i="1" s="1"/>
  <c r="BR767" i="1"/>
  <c r="BS767" i="1"/>
  <c r="BN768" i="1" a="1"/>
  <c r="BN768" i="1" s="1"/>
  <c r="BR768" i="1"/>
  <c r="BS768" i="1"/>
  <c r="BN769" i="1" a="1"/>
  <c r="BN769" i="1" s="1"/>
  <c r="BR769" i="1"/>
  <c r="BS769" i="1"/>
  <c r="BN770" i="1" a="1"/>
  <c r="BN770" i="1" s="1"/>
  <c r="BR770" i="1"/>
  <c r="BS770" i="1"/>
  <c r="BN771" i="1" a="1"/>
  <c r="BN771" i="1" s="1"/>
  <c r="BR771" i="1"/>
  <c r="BS771" i="1"/>
  <c r="BN772" i="1" a="1"/>
  <c r="BN772" i="1" s="1"/>
  <c r="BR772" i="1"/>
  <c r="BS772" i="1"/>
  <c r="BN773" i="1" a="1"/>
  <c r="BN773" i="1" s="1"/>
  <c r="BR773" i="1"/>
  <c r="BS773" i="1"/>
  <c r="BN774" i="1" a="1"/>
  <c r="BN774" i="1" s="1"/>
  <c r="BR774" i="1"/>
  <c r="BS774" i="1"/>
  <c r="BN775" i="1" a="1"/>
  <c r="BN775" i="1" s="1"/>
  <c r="BR775" i="1"/>
  <c r="BS775" i="1"/>
  <c r="BN776" i="1" a="1"/>
  <c r="BN776" i="1" s="1"/>
  <c r="BR776" i="1"/>
  <c r="BS776" i="1"/>
  <c r="BN777" i="1" a="1"/>
  <c r="BN777" i="1" s="1"/>
  <c r="BR777" i="1"/>
  <c r="BS777" i="1"/>
  <c r="BN778" i="1" a="1"/>
  <c r="BN778" i="1" s="1"/>
  <c r="BR778" i="1"/>
  <c r="BS778" i="1"/>
  <c r="BN779" i="1" a="1"/>
  <c r="BN779" i="1" s="1"/>
  <c r="BR779" i="1"/>
  <c r="BS779" i="1"/>
  <c r="BN780" i="1" a="1"/>
  <c r="BN780" i="1" s="1"/>
  <c r="BR780" i="1"/>
  <c r="BS780" i="1"/>
  <c r="BN781" i="1" a="1"/>
  <c r="BN781" i="1" s="1"/>
  <c r="BR781" i="1"/>
  <c r="BS781" i="1"/>
  <c r="BN782" i="1" a="1"/>
  <c r="BN782" i="1" s="1"/>
  <c r="BR782" i="1"/>
  <c r="BS782" i="1"/>
  <c r="BN783" i="1" a="1"/>
  <c r="BN783" i="1" s="1"/>
  <c r="BR783" i="1"/>
  <c r="BS783" i="1"/>
  <c r="BN784" i="1" a="1"/>
  <c r="BN784" i="1" s="1"/>
  <c r="BR784" i="1"/>
  <c r="BS784" i="1"/>
  <c r="BN785" i="1" a="1"/>
  <c r="BN785" i="1" s="1"/>
  <c r="BR785" i="1"/>
  <c r="BS785" i="1"/>
  <c r="BN786" i="1" a="1"/>
  <c r="BN786" i="1" s="1"/>
  <c r="BR786" i="1"/>
  <c r="BS786" i="1"/>
  <c r="BN787" i="1" a="1"/>
  <c r="BN787" i="1" s="1"/>
  <c r="BR787" i="1"/>
  <c r="BS787" i="1"/>
  <c r="BN788" i="1" a="1"/>
  <c r="BN788" i="1" s="1"/>
  <c r="BR788" i="1"/>
  <c r="BS788" i="1"/>
  <c r="BN789" i="1" a="1"/>
  <c r="BN789" i="1" s="1"/>
  <c r="BR789" i="1"/>
  <c r="BS789" i="1"/>
  <c r="BN790" i="1" a="1"/>
  <c r="BN790" i="1" s="1"/>
  <c r="BR790" i="1"/>
  <c r="BS790" i="1"/>
  <c r="BN791" i="1" a="1"/>
  <c r="BN791" i="1" s="1"/>
  <c r="BR791" i="1"/>
  <c r="BS791" i="1"/>
  <c r="BN792" i="1" a="1"/>
  <c r="BN792" i="1" s="1"/>
  <c r="BR792" i="1"/>
  <c r="BS792" i="1"/>
  <c r="BN793" i="1" a="1"/>
  <c r="BN793" i="1" s="1"/>
  <c r="BR793" i="1"/>
  <c r="BS793" i="1"/>
  <c r="BN794" i="1" a="1"/>
  <c r="BN794" i="1" s="1"/>
  <c r="BR794" i="1"/>
  <c r="BS794" i="1"/>
  <c r="BN795" i="1" a="1"/>
  <c r="BN795" i="1" s="1"/>
  <c r="BR795" i="1"/>
  <c r="BS795" i="1"/>
  <c r="BN796" i="1" a="1"/>
  <c r="BN796" i="1" s="1"/>
  <c r="BR796" i="1"/>
  <c r="BS796" i="1"/>
  <c r="BN797" i="1" a="1"/>
  <c r="BN797" i="1" s="1"/>
  <c r="BR797" i="1"/>
  <c r="BS797" i="1"/>
  <c r="BN798" i="1" a="1"/>
  <c r="BN798" i="1" s="1"/>
  <c r="BR798" i="1"/>
  <c r="BS798" i="1"/>
  <c r="BN799" i="1" a="1"/>
  <c r="BN799" i="1" s="1"/>
  <c r="BR799" i="1"/>
  <c r="BS799" i="1"/>
  <c r="BN800" i="1" a="1"/>
  <c r="BN800" i="1" s="1"/>
  <c r="BR800" i="1"/>
  <c r="BS800" i="1"/>
  <c r="BN801" i="1" a="1"/>
  <c r="BN801" i="1" s="1"/>
  <c r="BR801" i="1"/>
  <c r="BS801" i="1"/>
  <c r="BN802" i="1" a="1"/>
  <c r="BN802" i="1" s="1"/>
  <c r="BR802" i="1"/>
  <c r="BS802" i="1"/>
  <c r="BN803" i="1" a="1"/>
  <c r="BN803" i="1" s="1"/>
  <c r="BR803" i="1"/>
  <c r="BS803" i="1"/>
  <c r="BN804" i="1" a="1"/>
  <c r="BN804" i="1" s="1"/>
  <c r="BR804" i="1"/>
  <c r="BS804" i="1"/>
  <c r="BN805" i="1" a="1"/>
  <c r="BN805" i="1" s="1"/>
  <c r="BR805" i="1"/>
  <c r="BS805" i="1"/>
  <c r="BN806" i="1" a="1"/>
  <c r="BN806" i="1" s="1"/>
  <c r="BR806" i="1"/>
  <c r="BS806" i="1"/>
  <c r="BN807" i="1" a="1"/>
  <c r="BN807" i="1" s="1"/>
  <c r="BR807" i="1"/>
  <c r="BS807" i="1"/>
  <c r="BN808" i="1" a="1"/>
  <c r="BN808" i="1" s="1"/>
  <c r="BR808" i="1"/>
  <c r="BS808" i="1"/>
  <c r="BN809" i="1" a="1"/>
  <c r="BN809" i="1" s="1"/>
  <c r="BR809" i="1"/>
  <c r="BS809" i="1"/>
  <c r="BN810" i="1" a="1"/>
  <c r="BN810" i="1" s="1"/>
  <c r="BR810" i="1"/>
  <c r="BS810" i="1"/>
  <c r="BN811" i="1" a="1"/>
  <c r="BN811" i="1" s="1"/>
  <c r="BR811" i="1"/>
  <c r="BS811" i="1"/>
  <c r="BN812" i="1" a="1"/>
  <c r="BN812" i="1" s="1"/>
  <c r="BR812" i="1"/>
  <c r="BS812" i="1"/>
  <c r="BN813" i="1" a="1"/>
  <c r="BN813" i="1" s="1"/>
  <c r="BR813" i="1"/>
  <c r="BS813" i="1"/>
  <c r="BN814" i="1" a="1"/>
  <c r="BN814" i="1" s="1"/>
  <c r="BR814" i="1"/>
  <c r="BS814" i="1"/>
  <c r="BN815" i="1" a="1"/>
  <c r="BN815" i="1" s="1"/>
  <c r="BR815" i="1"/>
  <c r="BS815" i="1"/>
  <c r="BN816" i="1" a="1"/>
  <c r="BN816" i="1" s="1"/>
  <c r="BR816" i="1"/>
  <c r="BS816" i="1"/>
  <c r="BN817" i="1" a="1"/>
  <c r="BN817" i="1" s="1"/>
  <c r="BR817" i="1"/>
  <c r="BS817" i="1"/>
  <c r="BN818" i="1" a="1"/>
  <c r="BN818" i="1" s="1"/>
  <c r="BR818" i="1"/>
  <c r="BS818" i="1"/>
  <c r="BN819" i="1" a="1"/>
  <c r="BN819" i="1" s="1"/>
  <c r="BR819" i="1"/>
  <c r="BS819" i="1"/>
  <c r="BN820" i="1" a="1"/>
  <c r="BN820" i="1" s="1"/>
  <c r="BR820" i="1"/>
  <c r="BS820" i="1"/>
  <c r="BN821" i="1" a="1"/>
  <c r="BN821" i="1" s="1"/>
  <c r="BR821" i="1"/>
  <c r="BS821" i="1"/>
  <c r="BN822" i="1" a="1"/>
  <c r="BN822" i="1" s="1"/>
  <c r="BR822" i="1"/>
  <c r="BS822" i="1"/>
  <c r="BN823" i="1" a="1"/>
  <c r="BN823" i="1" s="1"/>
  <c r="BR823" i="1"/>
  <c r="BS823" i="1"/>
  <c r="BN824" i="1" a="1"/>
  <c r="BN824" i="1" s="1"/>
  <c r="BR824" i="1"/>
  <c r="BS824" i="1"/>
  <c r="BN825" i="1" a="1"/>
  <c r="BN825" i="1" s="1"/>
  <c r="BR825" i="1"/>
  <c r="BS825" i="1"/>
  <c r="BN826" i="1" a="1"/>
  <c r="BN826" i="1" s="1"/>
  <c r="BR826" i="1"/>
  <c r="BS826" i="1"/>
  <c r="BN827" i="1" a="1"/>
  <c r="BN827" i="1" s="1"/>
  <c r="BR827" i="1"/>
  <c r="BS827" i="1"/>
  <c r="BN828" i="1" a="1"/>
  <c r="BN828" i="1" s="1"/>
  <c r="BR828" i="1"/>
  <c r="BS828" i="1"/>
  <c r="BN829" i="1" a="1"/>
  <c r="BN829" i="1" s="1"/>
  <c r="BR829" i="1"/>
  <c r="BS829" i="1"/>
  <c r="BN830" i="1" a="1"/>
  <c r="BN830" i="1" s="1"/>
  <c r="BR830" i="1"/>
  <c r="BS830" i="1"/>
  <c r="BN831" i="1" a="1"/>
  <c r="BN831" i="1" s="1"/>
  <c r="BR831" i="1"/>
  <c r="BS831" i="1"/>
  <c r="BN832" i="1" a="1"/>
  <c r="BN832" i="1" s="1"/>
  <c r="BR832" i="1"/>
  <c r="BS832" i="1"/>
  <c r="BN833" i="1" a="1"/>
  <c r="BN833" i="1" s="1"/>
  <c r="BR833" i="1"/>
  <c r="BS833" i="1"/>
  <c r="BN834" i="1" a="1"/>
  <c r="BN834" i="1" s="1"/>
  <c r="BR834" i="1"/>
  <c r="BS834" i="1"/>
  <c r="BN835" i="1" a="1"/>
  <c r="BN835" i="1" s="1"/>
  <c r="BR835" i="1"/>
  <c r="BS835" i="1"/>
  <c r="BN836" i="1" a="1"/>
  <c r="BN836" i="1" s="1"/>
  <c r="BR836" i="1"/>
  <c r="BS836" i="1"/>
  <c r="BN837" i="1" a="1"/>
  <c r="BN837" i="1" s="1"/>
  <c r="BR837" i="1"/>
  <c r="BS837" i="1"/>
  <c r="BN838" i="1" a="1"/>
  <c r="BN838" i="1" s="1"/>
  <c r="BR838" i="1"/>
  <c r="BS838" i="1"/>
  <c r="BN839" i="1" a="1"/>
  <c r="BN839" i="1" s="1"/>
  <c r="BR839" i="1"/>
  <c r="BS839" i="1"/>
  <c r="BN840" i="1" a="1"/>
  <c r="BN840" i="1" s="1"/>
  <c r="BR840" i="1"/>
  <c r="BS840" i="1"/>
  <c r="BN841" i="1" a="1"/>
  <c r="BN841" i="1" s="1"/>
  <c r="BR841" i="1"/>
  <c r="BS841" i="1"/>
  <c r="BN842" i="1" a="1"/>
  <c r="BN842" i="1" s="1"/>
  <c r="BR842" i="1"/>
  <c r="BS842" i="1"/>
  <c r="BN843" i="1" a="1"/>
  <c r="BN843" i="1" s="1"/>
  <c r="BR843" i="1"/>
  <c r="BS843" i="1"/>
  <c r="BN844" i="1" a="1"/>
  <c r="BN844" i="1" s="1"/>
  <c r="BR844" i="1"/>
  <c r="BS844" i="1"/>
  <c r="BN845" i="1" a="1"/>
  <c r="BN845" i="1" s="1"/>
  <c r="BR845" i="1"/>
  <c r="BS845" i="1"/>
  <c r="BN846" i="1" a="1"/>
  <c r="BN846" i="1" s="1"/>
  <c r="BR846" i="1"/>
  <c r="BS846" i="1"/>
  <c r="BN847" i="1" a="1"/>
  <c r="BN847" i="1" s="1"/>
  <c r="BR847" i="1"/>
  <c r="BS847" i="1"/>
  <c r="BN848" i="1" a="1"/>
  <c r="BN848" i="1" s="1"/>
  <c r="BR848" i="1"/>
  <c r="BS848" i="1"/>
  <c r="BN849" i="1" a="1"/>
  <c r="BN849" i="1" s="1"/>
  <c r="BR849" i="1"/>
  <c r="BS849" i="1"/>
  <c r="BN850" i="1" a="1"/>
  <c r="BN850" i="1" s="1"/>
  <c r="BR850" i="1"/>
  <c r="BS850" i="1"/>
  <c r="BN851" i="1" a="1"/>
  <c r="BN851" i="1" s="1"/>
  <c r="BR851" i="1"/>
  <c r="BS851" i="1"/>
  <c r="BN852" i="1" a="1"/>
  <c r="BN852" i="1" s="1"/>
  <c r="BR852" i="1"/>
  <c r="BS852" i="1"/>
  <c r="BN853" i="1" a="1"/>
  <c r="BN853" i="1" s="1"/>
  <c r="BR853" i="1"/>
  <c r="BS853" i="1"/>
  <c r="BN854" i="1" a="1"/>
  <c r="BN854" i="1" s="1"/>
  <c r="BR854" i="1"/>
  <c r="BS854" i="1"/>
  <c r="BN855" i="1" a="1"/>
  <c r="BN855" i="1" s="1"/>
  <c r="BR855" i="1"/>
  <c r="BS855" i="1"/>
  <c r="BN856" i="1" a="1"/>
  <c r="BN856" i="1" s="1"/>
  <c r="BR856" i="1"/>
  <c r="BS856" i="1"/>
  <c r="BN857" i="1" a="1"/>
  <c r="BN857" i="1" s="1"/>
  <c r="BR857" i="1"/>
  <c r="BS857" i="1"/>
  <c r="BN858" i="1" a="1"/>
  <c r="BN858" i="1" s="1"/>
  <c r="BR858" i="1"/>
  <c r="BS858" i="1"/>
  <c r="BN859" i="1" a="1"/>
  <c r="BN859" i="1" s="1"/>
  <c r="BR859" i="1"/>
  <c r="BS859" i="1"/>
  <c r="BN860" i="1" a="1"/>
  <c r="BN860" i="1" s="1"/>
  <c r="BR860" i="1"/>
  <c r="BS860" i="1"/>
  <c r="BN861" i="1" a="1"/>
  <c r="BN861" i="1" s="1"/>
  <c r="BR861" i="1"/>
  <c r="BS861" i="1"/>
  <c r="BN862" i="1" a="1"/>
  <c r="BN862" i="1" s="1"/>
  <c r="BR862" i="1"/>
  <c r="BS862" i="1"/>
  <c r="BN863" i="1" a="1"/>
  <c r="BN863" i="1" s="1"/>
  <c r="BR863" i="1"/>
  <c r="BS863" i="1"/>
  <c r="BN864" i="1" a="1"/>
  <c r="BN864" i="1" s="1"/>
  <c r="BR864" i="1"/>
  <c r="BS864" i="1"/>
  <c r="BN865" i="1" a="1"/>
  <c r="BN865" i="1" s="1"/>
  <c r="BR865" i="1"/>
  <c r="BS865" i="1"/>
  <c r="BN866" i="1" a="1"/>
  <c r="BN866" i="1" s="1"/>
  <c r="BR866" i="1"/>
  <c r="BS866" i="1"/>
  <c r="BN867" i="1" a="1"/>
  <c r="BN867" i="1" s="1"/>
  <c r="BR867" i="1"/>
  <c r="BS867" i="1"/>
  <c r="BN868" i="1" a="1"/>
  <c r="BN868" i="1" s="1"/>
  <c r="BR868" i="1"/>
  <c r="BS868" i="1"/>
  <c r="BN869" i="1" a="1"/>
  <c r="BN869" i="1" s="1"/>
  <c r="BR869" i="1"/>
  <c r="BS869" i="1"/>
  <c r="BN870" i="1" a="1"/>
  <c r="BN870" i="1" s="1"/>
  <c r="BR870" i="1"/>
  <c r="BS870" i="1"/>
  <c r="BN871" i="1" a="1"/>
  <c r="BN871" i="1" s="1"/>
  <c r="BR871" i="1"/>
  <c r="BS871" i="1"/>
  <c r="BN872" i="1" a="1"/>
  <c r="BN872" i="1" s="1"/>
  <c r="BR872" i="1"/>
  <c r="BS872" i="1"/>
  <c r="BN873" i="1" a="1"/>
  <c r="BN873" i="1" s="1"/>
  <c r="BR873" i="1"/>
  <c r="BS873" i="1"/>
  <c r="BN874" i="1" a="1"/>
  <c r="BN874" i="1" s="1"/>
  <c r="BR874" i="1"/>
  <c r="BS874" i="1"/>
  <c r="BN875" i="1" a="1"/>
  <c r="BN875" i="1" s="1"/>
  <c r="BR875" i="1"/>
  <c r="BS875" i="1"/>
  <c r="BN876" i="1" a="1"/>
  <c r="BN876" i="1" s="1"/>
  <c r="BR876" i="1"/>
  <c r="BS876" i="1"/>
  <c r="BN877" i="1" a="1"/>
  <c r="BN877" i="1" s="1"/>
  <c r="BR877" i="1"/>
  <c r="BS877" i="1"/>
  <c r="BN878" i="1" a="1"/>
  <c r="BN878" i="1" s="1"/>
  <c r="BR878" i="1"/>
  <c r="BS878" i="1"/>
  <c r="BN879" i="1" a="1"/>
  <c r="BN879" i="1" s="1"/>
  <c r="BR879" i="1"/>
  <c r="BS879" i="1"/>
  <c r="BN880" i="1" a="1"/>
  <c r="BN880" i="1" s="1"/>
  <c r="BR880" i="1"/>
  <c r="BS880" i="1"/>
  <c r="BN881" i="1" a="1"/>
  <c r="BN881" i="1" s="1"/>
  <c r="BR881" i="1"/>
  <c r="BS881" i="1"/>
  <c r="BN882" i="1" a="1"/>
  <c r="BN882" i="1" s="1"/>
  <c r="BR882" i="1"/>
  <c r="BS882" i="1"/>
  <c r="BN883" i="1" a="1"/>
  <c r="BN883" i="1" s="1"/>
  <c r="BR883" i="1"/>
  <c r="BS883" i="1"/>
  <c r="BN884" i="1" a="1"/>
  <c r="BN884" i="1" s="1"/>
  <c r="BR884" i="1"/>
  <c r="BS884" i="1"/>
  <c r="BN885" i="1" a="1"/>
  <c r="BN885" i="1" s="1"/>
  <c r="BR885" i="1"/>
  <c r="BS885" i="1"/>
  <c r="BN886" i="1" a="1"/>
  <c r="BN886" i="1" s="1"/>
  <c r="BR886" i="1"/>
  <c r="BS886" i="1"/>
  <c r="BN887" i="1" a="1"/>
  <c r="BN887" i="1" s="1"/>
  <c r="BR887" i="1"/>
  <c r="BS887" i="1"/>
  <c r="BN888" i="1" a="1"/>
  <c r="BN888" i="1" s="1"/>
  <c r="BR888" i="1"/>
  <c r="BS888" i="1"/>
  <c r="BN889" i="1" a="1"/>
  <c r="BN889" i="1" s="1"/>
  <c r="BR889" i="1"/>
  <c r="BS889" i="1"/>
  <c r="BN890" i="1" a="1"/>
  <c r="BN890" i="1" s="1"/>
  <c r="BR890" i="1"/>
  <c r="BS890" i="1"/>
  <c r="BN891" i="1" a="1"/>
  <c r="BN891" i="1" s="1"/>
  <c r="BR891" i="1"/>
  <c r="BS891" i="1"/>
  <c r="BN892" i="1" a="1"/>
  <c r="BN892" i="1" s="1"/>
  <c r="BR892" i="1"/>
  <c r="BS892" i="1"/>
  <c r="BN893" i="1" a="1"/>
  <c r="BN893" i="1" s="1"/>
  <c r="BR893" i="1"/>
  <c r="BS893" i="1"/>
  <c r="BN894" i="1" a="1"/>
  <c r="BN894" i="1" s="1"/>
  <c r="BR894" i="1"/>
  <c r="BS894" i="1"/>
  <c r="BN895" i="1" a="1"/>
  <c r="BN895" i="1" s="1"/>
  <c r="BR895" i="1"/>
  <c r="BS895" i="1"/>
  <c r="BN896" i="1" a="1"/>
  <c r="BN896" i="1" s="1"/>
  <c r="BR896" i="1"/>
  <c r="BS896" i="1"/>
  <c r="BN897" i="1" a="1"/>
  <c r="BN897" i="1" s="1"/>
  <c r="BR897" i="1"/>
  <c r="BS897" i="1"/>
  <c r="BN898" i="1" a="1"/>
  <c r="BN898" i="1" s="1"/>
  <c r="BR898" i="1"/>
  <c r="BS898" i="1"/>
  <c r="BN899" i="1" a="1"/>
  <c r="BN899" i="1" s="1"/>
  <c r="BR899" i="1"/>
  <c r="BS899" i="1"/>
  <c r="BN900" i="1" a="1"/>
  <c r="BN900" i="1" s="1"/>
  <c r="BR900" i="1"/>
  <c r="BS900" i="1"/>
  <c r="BN901" i="1" a="1"/>
  <c r="BN901" i="1" s="1"/>
  <c r="BR901" i="1"/>
  <c r="BS901" i="1"/>
  <c r="BN902" i="1" a="1"/>
  <c r="BN902" i="1" s="1"/>
  <c r="BR902" i="1"/>
  <c r="BS902" i="1"/>
  <c r="BN903" i="1" a="1"/>
  <c r="BN903" i="1" s="1"/>
  <c r="BR903" i="1"/>
  <c r="BS903" i="1"/>
  <c r="BN904" i="1" a="1"/>
  <c r="BN904" i="1" s="1"/>
  <c r="BR904" i="1"/>
  <c r="BS904" i="1"/>
  <c r="BN905" i="1" a="1"/>
  <c r="BN905" i="1" s="1"/>
  <c r="BR905" i="1"/>
  <c r="BS905" i="1"/>
  <c r="BN906" i="1" a="1"/>
  <c r="BN906" i="1" s="1"/>
  <c r="BR906" i="1"/>
  <c r="BS906" i="1"/>
  <c r="BN907" i="1" a="1"/>
  <c r="BN907" i="1" s="1"/>
  <c r="BR907" i="1"/>
  <c r="BS907" i="1"/>
  <c r="BN908" i="1" a="1"/>
  <c r="BN908" i="1" s="1"/>
  <c r="BR908" i="1"/>
  <c r="BS908" i="1"/>
  <c r="BN909" i="1" a="1"/>
  <c r="BN909" i="1" s="1"/>
  <c r="BR909" i="1"/>
  <c r="BS909" i="1"/>
  <c r="BN910" i="1" a="1"/>
  <c r="BN910" i="1" s="1"/>
  <c r="BR910" i="1"/>
  <c r="BS910" i="1"/>
  <c r="BN911" i="1" a="1"/>
  <c r="BN911" i="1" s="1"/>
  <c r="BR911" i="1"/>
  <c r="BS911" i="1"/>
  <c r="BN912" i="1" a="1"/>
  <c r="BN912" i="1" s="1"/>
  <c r="BR912" i="1"/>
  <c r="BS912" i="1"/>
  <c r="BN913" i="1" a="1"/>
  <c r="BN913" i="1" s="1"/>
  <c r="BR913" i="1"/>
  <c r="BS913" i="1"/>
  <c r="BN914" i="1" a="1"/>
  <c r="BN914" i="1" s="1"/>
  <c r="BR914" i="1"/>
  <c r="BS914" i="1"/>
  <c r="BN915" i="1" a="1"/>
  <c r="BN915" i="1" s="1"/>
  <c r="BR915" i="1"/>
  <c r="BS915" i="1"/>
  <c r="BN916" i="1" a="1"/>
  <c r="BN916" i="1" s="1"/>
  <c r="BR916" i="1"/>
  <c r="BS916" i="1"/>
  <c r="BN917" i="1" a="1"/>
  <c r="BN917" i="1" s="1"/>
  <c r="BR917" i="1"/>
  <c r="BS917" i="1"/>
  <c r="BN918" i="1" a="1"/>
  <c r="BN918" i="1" s="1"/>
  <c r="BR918" i="1"/>
  <c r="BS918" i="1"/>
  <c r="BN919" i="1" a="1"/>
  <c r="BN919" i="1" s="1"/>
  <c r="BR919" i="1"/>
  <c r="BS919" i="1"/>
  <c r="BN920" i="1" a="1"/>
  <c r="BN920" i="1" s="1"/>
  <c r="BR920" i="1"/>
  <c r="BS920" i="1"/>
  <c r="BN921" i="1" a="1"/>
  <c r="BN921" i="1" s="1"/>
  <c r="BR921" i="1"/>
  <c r="BS921" i="1"/>
  <c r="BN922" i="1" a="1"/>
  <c r="BN922" i="1" s="1"/>
  <c r="BR922" i="1"/>
  <c r="BS922" i="1"/>
  <c r="BN923" i="1" a="1"/>
  <c r="BN923" i="1" s="1"/>
  <c r="BR923" i="1"/>
  <c r="BS923" i="1"/>
  <c r="BN924" i="1" a="1"/>
  <c r="BN924" i="1" s="1"/>
  <c r="BR924" i="1"/>
  <c r="BS924" i="1"/>
  <c r="BN925" i="1" a="1"/>
  <c r="BN925" i="1" s="1"/>
  <c r="BR925" i="1"/>
  <c r="BS925" i="1"/>
  <c r="BN926" i="1" a="1"/>
  <c r="BN926" i="1" s="1"/>
  <c r="BR926" i="1"/>
  <c r="BS926" i="1"/>
  <c r="BN927" i="1" a="1"/>
  <c r="BN927" i="1" s="1"/>
  <c r="BR927" i="1"/>
  <c r="BS927" i="1"/>
  <c r="BN928" i="1" a="1"/>
  <c r="BN928" i="1" s="1"/>
  <c r="BR928" i="1"/>
  <c r="BS928" i="1"/>
  <c r="BN929" i="1" a="1"/>
  <c r="BN929" i="1" s="1"/>
  <c r="BR929" i="1"/>
  <c r="BS929" i="1"/>
  <c r="BN930" i="1" a="1"/>
  <c r="BN930" i="1" s="1"/>
  <c r="BR930" i="1"/>
  <c r="BS930" i="1"/>
  <c r="BN931" i="1" a="1"/>
  <c r="BN931" i="1" s="1"/>
  <c r="BR931" i="1"/>
  <c r="BS931" i="1"/>
  <c r="BN932" i="1" a="1"/>
  <c r="BN932" i="1" s="1"/>
  <c r="BR932" i="1"/>
  <c r="BS932" i="1"/>
  <c r="BN933" i="1" a="1"/>
  <c r="BN933" i="1" s="1"/>
  <c r="BR933" i="1"/>
  <c r="BS933" i="1"/>
  <c r="BN934" i="1" a="1"/>
  <c r="BN934" i="1" s="1"/>
  <c r="BR934" i="1"/>
  <c r="BS934" i="1"/>
  <c r="BN935" i="1" a="1"/>
  <c r="BN935" i="1" s="1"/>
  <c r="BR935" i="1"/>
  <c r="BS935" i="1"/>
  <c r="BN936" i="1" a="1"/>
  <c r="BN936" i="1" s="1"/>
  <c r="BR936" i="1"/>
  <c r="BS936" i="1"/>
  <c r="BN937" i="1" a="1"/>
  <c r="BN937" i="1" s="1"/>
  <c r="BR937" i="1"/>
  <c r="BS937" i="1"/>
  <c r="BN938" i="1" a="1"/>
  <c r="BN938" i="1" s="1"/>
  <c r="BR938" i="1"/>
  <c r="BS938" i="1"/>
  <c r="BN939" i="1" a="1"/>
  <c r="BN939" i="1" s="1"/>
  <c r="BR939" i="1"/>
  <c r="BS939" i="1"/>
  <c r="BN940" i="1" a="1"/>
  <c r="BN940" i="1" s="1"/>
  <c r="BR940" i="1"/>
  <c r="BS940" i="1"/>
  <c r="BN941" i="1" a="1"/>
  <c r="BN941" i="1" s="1"/>
  <c r="BR941" i="1"/>
  <c r="BS941" i="1"/>
  <c r="BN942" i="1" a="1"/>
  <c r="BN942" i="1" s="1"/>
  <c r="BR942" i="1"/>
  <c r="BS942" i="1"/>
  <c r="BN943" i="1" a="1"/>
  <c r="BN943" i="1" s="1"/>
  <c r="BR943" i="1"/>
  <c r="BS943" i="1"/>
  <c r="BN944" i="1" a="1"/>
  <c r="BN944" i="1" s="1"/>
  <c r="BR944" i="1"/>
  <c r="BS944" i="1"/>
  <c r="BN945" i="1" a="1"/>
  <c r="BN945" i="1" s="1"/>
  <c r="BR945" i="1"/>
  <c r="BS945" i="1"/>
  <c r="BN946" i="1" a="1"/>
  <c r="BN946" i="1" s="1"/>
  <c r="BR946" i="1"/>
  <c r="BS946" i="1"/>
  <c r="BN947" i="1" a="1"/>
  <c r="BN947" i="1" s="1"/>
  <c r="BR947" i="1"/>
  <c r="BS947" i="1"/>
  <c r="BN948" i="1" a="1"/>
  <c r="BN948" i="1" s="1"/>
  <c r="BR948" i="1"/>
  <c r="BS948" i="1"/>
  <c r="BN949" i="1" a="1"/>
  <c r="BN949" i="1" s="1"/>
  <c r="BR949" i="1"/>
  <c r="BS949" i="1"/>
  <c r="BN950" i="1" a="1"/>
  <c r="BN950" i="1" s="1"/>
  <c r="BR950" i="1"/>
  <c r="BS950" i="1"/>
  <c r="BN951" i="1" a="1"/>
  <c r="BN951" i="1" s="1"/>
  <c r="BR951" i="1"/>
  <c r="BS951" i="1"/>
  <c r="BN952" i="1" a="1"/>
  <c r="BN952" i="1" s="1"/>
  <c r="BR952" i="1"/>
  <c r="BS952" i="1"/>
  <c r="BN953" i="1" a="1"/>
  <c r="BN953" i="1" s="1"/>
  <c r="BR953" i="1"/>
  <c r="BS953" i="1"/>
  <c r="BN954" i="1" a="1"/>
  <c r="BN954" i="1" s="1"/>
  <c r="BR954" i="1"/>
  <c r="BS954" i="1"/>
  <c r="BN955" i="1" a="1"/>
  <c r="BN955" i="1" s="1"/>
  <c r="BR955" i="1"/>
  <c r="BS955" i="1"/>
  <c r="BN956" i="1" a="1"/>
  <c r="BN956" i="1" s="1"/>
  <c r="BR956" i="1"/>
  <c r="BS956" i="1"/>
  <c r="BN957" i="1" a="1"/>
  <c r="BN957" i="1" s="1"/>
  <c r="BR957" i="1"/>
  <c r="BS957" i="1"/>
  <c r="BN958" i="1" a="1"/>
  <c r="BN958" i="1" s="1"/>
  <c r="BR958" i="1"/>
  <c r="BS958" i="1"/>
  <c r="BN959" i="1" a="1"/>
  <c r="BN959" i="1" s="1"/>
  <c r="BR959" i="1"/>
  <c r="BS959" i="1"/>
  <c r="BN960" i="1" a="1"/>
  <c r="BN960" i="1" s="1"/>
  <c r="BR960" i="1"/>
  <c r="BS960" i="1"/>
  <c r="BN961" i="1" a="1"/>
  <c r="BN961" i="1" s="1"/>
  <c r="BR961" i="1"/>
  <c r="BS961" i="1"/>
  <c r="BN962" i="1" a="1"/>
  <c r="BN962" i="1" s="1"/>
  <c r="BR962" i="1"/>
  <c r="BS962" i="1"/>
  <c r="BN963" i="1" a="1"/>
  <c r="BN963" i="1" s="1"/>
  <c r="BR963" i="1"/>
  <c r="BS963" i="1"/>
  <c r="BN964" i="1" a="1"/>
  <c r="BN964" i="1" s="1"/>
  <c r="BR964" i="1"/>
  <c r="BS964" i="1"/>
  <c r="BN965" i="1" a="1"/>
  <c r="BN965" i="1" s="1"/>
  <c r="BR965" i="1"/>
  <c r="BS965" i="1"/>
  <c r="BN966" i="1" a="1"/>
  <c r="BN966" i="1" s="1"/>
  <c r="BR966" i="1"/>
  <c r="BS966" i="1"/>
  <c r="BN967" i="1" a="1"/>
  <c r="BN967" i="1" s="1"/>
  <c r="BR967" i="1"/>
  <c r="BS967" i="1"/>
  <c r="BN968" i="1" a="1"/>
  <c r="BN968" i="1" s="1"/>
  <c r="BR968" i="1"/>
  <c r="BS968" i="1"/>
  <c r="BN969" i="1" a="1"/>
  <c r="BN969" i="1" s="1"/>
  <c r="BR969" i="1"/>
  <c r="BS969" i="1"/>
  <c r="BN970" i="1" a="1"/>
  <c r="BN970" i="1" s="1"/>
  <c r="BR970" i="1"/>
  <c r="BS970" i="1"/>
  <c r="BN971" i="1" a="1"/>
  <c r="BN971" i="1" s="1"/>
  <c r="BR971" i="1"/>
  <c r="BS971" i="1"/>
  <c r="BN972" i="1" a="1"/>
  <c r="BN972" i="1" s="1"/>
  <c r="BR972" i="1"/>
  <c r="BS972" i="1"/>
  <c r="BN973" i="1" a="1"/>
  <c r="BN973" i="1" s="1"/>
  <c r="BR973" i="1"/>
  <c r="BS973" i="1"/>
  <c r="BN974" i="1" a="1"/>
  <c r="BN974" i="1" s="1"/>
  <c r="BR974" i="1"/>
  <c r="BS974" i="1"/>
  <c r="BN975" i="1" a="1"/>
  <c r="BN975" i="1" s="1"/>
  <c r="BR975" i="1"/>
  <c r="BS975" i="1"/>
  <c r="BN976" i="1" a="1"/>
  <c r="BN976" i="1" s="1"/>
  <c r="BR976" i="1"/>
  <c r="BS976" i="1"/>
  <c r="BN977" i="1" a="1"/>
  <c r="BN977" i="1" s="1"/>
  <c r="BR977" i="1"/>
  <c r="BS977" i="1"/>
  <c r="BN978" i="1" a="1"/>
  <c r="BN978" i="1" s="1"/>
  <c r="BR978" i="1"/>
  <c r="BS978" i="1"/>
  <c r="BN979" i="1" a="1"/>
  <c r="BN979" i="1" s="1"/>
  <c r="BR979" i="1"/>
  <c r="BS979" i="1"/>
  <c r="BN980" i="1" a="1"/>
  <c r="BN980" i="1" s="1"/>
  <c r="BR980" i="1"/>
  <c r="BS980" i="1"/>
  <c r="BN981" i="1" a="1"/>
  <c r="BN981" i="1" s="1"/>
  <c r="BR981" i="1"/>
  <c r="BS981" i="1"/>
  <c r="BN982" i="1" a="1"/>
  <c r="BN982" i="1" s="1"/>
  <c r="BR982" i="1"/>
  <c r="BS982" i="1"/>
  <c r="BN983" i="1" a="1"/>
  <c r="BN983" i="1" s="1"/>
  <c r="BR983" i="1"/>
  <c r="BS983" i="1"/>
  <c r="BN984" i="1" a="1"/>
  <c r="BN984" i="1" s="1"/>
  <c r="BR984" i="1"/>
  <c r="BS984" i="1"/>
  <c r="BN985" i="1" a="1"/>
  <c r="BN985" i="1" s="1"/>
  <c r="BR985" i="1"/>
  <c r="BS985" i="1"/>
  <c r="BN986" i="1" a="1"/>
  <c r="BN986" i="1" s="1"/>
  <c r="BR986" i="1"/>
  <c r="BS986" i="1"/>
  <c r="BN987" i="1" a="1"/>
  <c r="BN987" i="1" s="1"/>
  <c r="BR987" i="1"/>
  <c r="BS987" i="1"/>
  <c r="BN988" i="1" a="1"/>
  <c r="BN988" i="1" s="1"/>
  <c r="BR988" i="1"/>
  <c r="BS988" i="1"/>
  <c r="BN989" i="1" a="1"/>
  <c r="BN989" i="1" s="1"/>
  <c r="BR989" i="1"/>
  <c r="BS989" i="1"/>
  <c r="BN990" i="1" a="1"/>
  <c r="BN990" i="1" s="1"/>
  <c r="BR990" i="1"/>
  <c r="BS990" i="1"/>
  <c r="BN991" i="1" a="1"/>
  <c r="BN991" i="1" s="1"/>
  <c r="BR991" i="1"/>
  <c r="BS991" i="1"/>
  <c r="BN992" i="1" a="1"/>
  <c r="BN992" i="1" s="1"/>
  <c r="BR992" i="1"/>
  <c r="BS992" i="1"/>
  <c r="BN993" i="1" a="1"/>
  <c r="BN993" i="1" s="1"/>
  <c r="BR993" i="1"/>
  <c r="BS993" i="1"/>
  <c r="BN994" i="1" a="1"/>
  <c r="BN994" i="1" s="1"/>
  <c r="BR994" i="1"/>
  <c r="BS994" i="1"/>
  <c r="BN995" i="1" a="1"/>
  <c r="BN995" i="1" s="1"/>
  <c r="BR995" i="1"/>
  <c r="BS995" i="1"/>
  <c r="BN996" i="1" a="1"/>
  <c r="BN996" i="1" s="1"/>
  <c r="BR996" i="1"/>
  <c r="BS996" i="1"/>
  <c r="BN997" i="1" a="1"/>
  <c r="BN997" i="1" s="1"/>
  <c r="BR997" i="1"/>
  <c r="BS997" i="1"/>
  <c r="BN998" i="1" a="1"/>
  <c r="BN998" i="1" s="1"/>
  <c r="BR998" i="1"/>
  <c r="BS998" i="1"/>
  <c r="BN999" i="1" a="1"/>
  <c r="BN999" i="1" s="1"/>
  <c r="BR999" i="1"/>
  <c r="BS999" i="1"/>
  <c r="BN1000" i="1" a="1"/>
  <c r="BN1000" i="1" s="1"/>
  <c r="BR1000" i="1"/>
  <c r="BS1000" i="1"/>
  <c r="BN1001" i="1" a="1"/>
  <c r="BN1001" i="1" s="1"/>
  <c r="BR1001" i="1"/>
  <c r="BS1001" i="1"/>
  <c r="BN1002" i="1" a="1"/>
  <c r="BN1002" i="1" s="1"/>
  <c r="BR1002" i="1"/>
  <c r="BS1002" i="1"/>
  <c r="BN1003" i="1" a="1"/>
  <c r="BN1003" i="1" s="1"/>
  <c r="BR1003" i="1"/>
  <c r="BS1003" i="1"/>
  <c r="BN1004" i="1" a="1"/>
  <c r="BN1004" i="1" s="1"/>
  <c r="BR1004" i="1"/>
  <c r="BS1004" i="1"/>
  <c r="BN1005" i="1" a="1"/>
  <c r="BN1005" i="1" s="1"/>
  <c r="BR1005" i="1"/>
  <c r="BS1005" i="1"/>
  <c r="BN1006" i="1" a="1"/>
  <c r="BN1006" i="1" s="1"/>
  <c r="BR1006" i="1"/>
  <c r="BS1006" i="1"/>
  <c r="BN1007" i="1" a="1"/>
  <c r="BN1007" i="1" s="1"/>
  <c r="BR1007" i="1"/>
  <c r="BS1007" i="1"/>
  <c r="BN1008" i="1" a="1"/>
  <c r="BN1008" i="1" s="1"/>
  <c r="BR1008" i="1"/>
  <c r="BS1008" i="1"/>
  <c r="BN1009" i="1" a="1"/>
  <c r="BN1009" i="1" s="1"/>
  <c r="BR1009" i="1"/>
  <c r="BS1009" i="1"/>
  <c r="BN1010" i="1" a="1"/>
  <c r="BN1010" i="1" s="1"/>
  <c r="BR1010" i="1"/>
  <c r="BS1010" i="1"/>
  <c r="BN1011" i="1" a="1"/>
  <c r="BN1011" i="1" s="1"/>
  <c r="BR1011" i="1"/>
  <c r="BS1011" i="1"/>
  <c r="BN1012" i="1" a="1"/>
  <c r="BN1012" i="1" s="1"/>
  <c r="BR1012" i="1"/>
  <c r="BS1012" i="1"/>
  <c r="BN1013" i="1" a="1"/>
  <c r="BN1013" i="1" s="1"/>
  <c r="BR1013" i="1"/>
  <c r="BS1013" i="1"/>
  <c r="BN1014" i="1" a="1"/>
  <c r="BN1014" i="1" s="1"/>
  <c r="BR1014" i="1"/>
  <c r="BS1014" i="1"/>
  <c r="BN1015" i="1" a="1"/>
  <c r="BN1015" i="1" s="1"/>
  <c r="BR1015" i="1"/>
  <c r="BS1015" i="1"/>
  <c r="BN1016" i="1" a="1"/>
  <c r="BN1016" i="1" s="1"/>
  <c r="BR1016" i="1"/>
  <c r="BS1016" i="1"/>
  <c r="BN1017" i="1" a="1"/>
  <c r="BN1017" i="1" s="1"/>
  <c r="BR1017" i="1"/>
  <c r="BS1017" i="1"/>
  <c r="BN1018" i="1" a="1"/>
  <c r="BN1018" i="1" s="1"/>
  <c r="BR1018" i="1"/>
  <c r="BS1018" i="1"/>
  <c r="BN1019" i="1" a="1"/>
  <c r="BN1019" i="1" s="1"/>
  <c r="BR1019" i="1"/>
  <c r="BS1019" i="1"/>
  <c r="BN1020" i="1" a="1"/>
  <c r="BN1020" i="1" s="1"/>
  <c r="BR1020" i="1"/>
  <c r="BS1020" i="1"/>
  <c r="BN1021" i="1" a="1"/>
  <c r="BN1021" i="1" s="1"/>
  <c r="BR1021" i="1"/>
  <c r="BS1021" i="1"/>
  <c r="BN1022" i="1" a="1"/>
  <c r="BN1022" i="1" s="1"/>
  <c r="BR1022" i="1"/>
  <c r="BS1022" i="1"/>
  <c r="BN1023" i="1" a="1"/>
  <c r="BN1023" i="1" s="1"/>
  <c r="BR1023" i="1"/>
  <c r="BS1023" i="1"/>
  <c r="BN1024" i="1" a="1"/>
  <c r="BN1024" i="1" s="1"/>
  <c r="BR1024" i="1"/>
  <c r="BS1024" i="1"/>
  <c r="BN1025" i="1" a="1"/>
  <c r="BN1025" i="1" s="1"/>
  <c r="BR1025" i="1"/>
  <c r="BS1025" i="1"/>
  <c r="BN1026" i="1" a="1"/>
  <c r="BN1026" i="1" s="1"/>
  <c r="BR1026" i="1"/>
  <c r="BS1026" i="1"/>
  <c r="BN1027" i="1" a="1"/>
  <c r="BN1027" i="1" s="1"/>
  <c r="BR1027" i="1"/>
  <c r="BS1027" i="1"/>
  <c r="BN1028" i="1" a="1"/>
  <c r="BN1028" i="1" s="1"/>
  <c r="BR1028" i="1"/>
  <c r="BS1028" i="1"/>
  <c r="BN1029" i="1" a="1"/>
  <c r="BN1029" i="1" s="1"/>
  <c r="BR1029" i="1"/>
  <c r="BS1029" i="1"/>
  <c r="BN1030" i="1" a="1"/>
  <c r="BN1030" i="1" s="1"/>
  <c r="BR1030" i="1"/>
  <c r="BS1030" i="1"/>
  <c r="BN1031" i="1" a="1"/>
  <c r="BN1031" i="1" s="1"/>
  <c r="BR1031" i="1"/>
  <c r="BS1031" i="1"/>
  <c r="BN1032" i="1" a="1"/>
  <c r="BN1032" i="1" s="1"/>
  <c r="BR1032" i="1"/>
  <c r="BS1032" i="1"/>
  <c r="BN1033" i="1" a="1"/>
  <c r="BN1033" i="1" s="1"/>
  <c r="BR1033" i="1"/>
  <c r="BS1033" i="1"/>
  <c r="BN1034" i="1" a="1"/>
  <c r="BN1034" i="1" s="1"/>
  <c r="BR1034" i="1"/>
  <c r="BS1034" i="1"/>
  <c r="BN1035" i="1" a="1"/>
  <c r="BN1035" i="1" s="1"/>
  <c r="BR1035" i="1"/>
  <c r="BS1035" i="1"/>
  <c r="BN1036" i="1" a="1"/>
  <c r="BN1036" i="1" s="1"/>
  <c r="BR1036" i="1"/>
  <c r="BS1036" i="1"/>
  <c r="BN1037" i="1" a="1"/>
  <c r="BN1037" i="1" s="1"/>
  <c r="BR1037" i="1"/>
  <c r="BS1037" i="1"/>
  <c r="BN1038" i="1" a="1"/>
  <c r="BN1038" i="1" s="1"/>
  <c r="BR1038" i="1"/>
  <c r="BS1038" i="1"/>
  <c r="BN1039" i="1" a="1"/>
  <c r="BN1039" i="1" s="1"/>
  <c r="BR1039" i="1"/>
  <c r="BS1039" i="1"/>
  <c r="BN1040" i="1" a="1"/>
  <c r="BN1040" i="1" s="1"/>
  <c r="BR1040" i="1"/>
  <c r="BS1040" i="1"/>
  <c r="BN1041" i="1" a="1"/>
  <c r="BN1041" i="1" s="1"/>
  <c r="BR1041" i="1"/>
  <c r="BS1041" i="1"/>
  <c r="BN1042" i="1" a="1"/>
  <c r="BN1042" i="1" s="1"/>
  <c r="BR1042" i="1"/>
  <c r="BS1042" i="1"/>
  <c r="BN1043" i="1" a="1"/>
  <c r="BN1043" i="1" s="1"/>
  <c r="BR1043" i="1"/>
  <c r="BS1043" i="1"/>
  <c r="BN1044" i="1" a="1"/>
  <c r="BN1044" i="1" s="1"/>
  <c r="BR1044" i="1"/>
  <c r="BS1044" i="1"/>
  <c r="BN1045" i="1" a="1"/>
  <c r="BN1045" i="1" s="1"/>
  <c r="BR1045" i="1"/>
  <c r="BS1045" i="1"/>
  <c r="BN1046" i="1" a="1"/>
  <c r="BN1046" i="1" s="1"/>
  <c r="BR1046" i="1"/>
  <c r="BS1046" i="1"/>
  <c r="BN1047" i="1" a="1"/>
  <c r="BN1047" i="1" s="1"/>
  <c r="BR1047" i="1"/>
  <c r="BS1047" i="1"/>
  <c r="BN1048" i="1" a="1"/>
  <c r="BN1048" i="1" s="1"/>
  <c r="BR1048" i="1"/>
  <c r="BS1048" i="1"/>
  <c r="BN1049" i="1" a="1"/>
  <c r="BN1049" i="1" s="1"/>
  <c r="BR1049" i="1"/>
  <c r="BS1049" i="1"/>
  <c r="BN1050" i="1" a="1"/>
  <c r="BN1050" i="1" s="1"/>
  <c r="BR1050" i="1"/>
  <c r="BS1050" i="1"/>
  <c r="BN1051" i="1" a="1"/>
  <c r="BN1051" i="1" s="1"/>
  <c r="BR1051" i="1"/>
  <c r="BS1051" i="1"/>
  <c r="BN1052" i="1" a="1"/>
  <c r="BN1052" i="1" s="1"/>
  <c r="BR1052" i="1"/>
  <c r="BS1052" i="1"/>
  <c r="BN1053" i="1" a="1"/>
  <c r="BN1053" i="1" s="1"/>
  <c r="BR1053" i="1"/>
  <c r="BS1053" i="1"/>
  <c r="BN1054" i="1" a="1"/>
  <c r="BN1054" i="1" s="1"/>
  <c r="BR1054" i="1"/>
  <c r="BS1054" i="1"/>
  <c r="BN1055" i="1" a="1"/>
  <c r="BN1055" i="1" s="1"/>
  <c r="BR1055" i="1"/>
  <c r="BS1055" i="1"/>
  <c r="BN1056" i="1" a="1"/>
  <c r="BN1056" i="1" s="1"/>
  <c r="BR1056" i="1"/>
  <c r="BS1056" i="1"/>
  <c r="BN1057" i="1" a="1"/>
  <c r="BN1057" i="1" s="1"/>
  <c r="BR1057" i="1"/>
  <c r="BS1057" i="1"/>
  <c r="BN1058" i="1" a="1"/>
  <c r="BN1058" i="1" s="1"/>
  <c r="BR1058" i="1"/>
  <c r="BS1058" i="1"/>
  <c r="BN1059" i="1" a="1"/>
  <c r="BN1059" i="1" s="1"/>
  <c r="BR1059" i="1"/>
  <c r="BS1059" i="1"/>
  <c r="BN1060" i="1" a="1"/>
  <c r="BN1060" i="1" s="1"/>
  <c r="BR1060" i="1"/>
  <c r="BS1060" i="1"/>
  <c r="BN1061" i="1" a="1"/>
  <c r="BN1061" i="1" s="1"/>
  <c r="BR1061" i="1"/>
  <c r="BS1061" i="1"/>
  <c r="BN1062" i="1" a="1"/>
  <c r="BN1062" i="1" s="1"/>
  <c r="BR1062" i="1"/>
  <c r="BS1062" i="1"/>
  <c r="BN1063" i="1" a="1"/>
  <c r="BN1063" i="1" s="1"/>
  <c r="BR1063" i="1"/>
  <c r="BS1063" i="1"/>
  <c r="BN1064" i="1" a="1"/>
  <c r="BN1064" i="1" s="1"/>
  <c r="BR1064" i="1"/>
  <c r="BS1064" i="1"/>
  <c r="BN1065" i="1" a="1"/>
  <c r="BN1065" i="1" s="1"/>
  <c r="BR1065" i="1"/>
  <c r="BS1065" i="1"/>
  <c r="BN1066" i="1" a="1"/>
  <c r="BN1066" i="1" s="1"/>
  <c r="BR1066" i="1"/>
  <c r="BS1066" i="1"/>
  <c r="BN1067" i="1" a="1"/>
  <c r="BN1067" i="1" s="1"/>
  <c r="BR1067" i="1"/>
  <c r="BS1067" i="1"/>
  <c r="BN1068" i="1" a="1"/>
  <c r="BN1068" i="1" s="1"/>
  <c r="BR1068" i="1"/>
  <c r="BS1068" i="1"/>
  <c r="BN1069" i="1" a="1"/>
  <c r="BN1069" i="1" s="1"/>
  <c r="BR1069" i="1"/>
  <c r="BS1069" i="1"/>
  <c r="BN1070" i="1" a="1"/>
  <c r="BN1070" i="1" s="1"/>
  <c r="BR1070" i="1"/>
  <c r="BS1070" i="1"/>
  <c r="BN1071" i="1" a="1"/>
  <c r="BN1071" i="1" s="1"/>
  <c r="BR1071" i="1"/>
  <c r="BS1071" i="1"/>
  <c r="BN1072" i="1" a="1"/>
  <c r="BN1072" i="1" s="1"/>
  <c r="BR1072" i="1"/>
  <c r="BS1072" i="1"/>
  <c r="BN1073" i="1" a="1"/>
  <c r="BN1073" i="1" s="1"/>
  <c r="BR1073" i="1"/>
  <c r="BS1073" i="1"/>
  <c r="BN1074" i="1" a="1"/>
  <c r="BN1074" i="1" s="1"/>
  <c r="BR1074" i="1"/>
  <c r="BS1074" i="1"/>
  <c r="BN1075" i="1" a="1"/>
  <c r="BN1075" i="1" s="1"/>
  <c r="BR1075" i="1"/>
  <c r="BS1075" i="1"/>
  <c r="BN1076" i="1" a="1"/>
  <c r="BN1076" i="1" s="1"/>
  <c r="BR1076" i="1"/>
  <c r="BS1076" i="1"/>
  <c r="BN1077" i="1" a="1"/>
  <c r="BN1077" i="1" s="1"/>
  <c r="BR1077" i="1"/>
  <c r="BS1077" i="1"/>
  <c r="BN1078" i="1" a="1"/>
  <c r="BN1078" i="1" s="1"/>
  <c r="BR1078" i="1"/>
  <c r="BS1078" i="1"/>
  <c r="BN1079" i="1" a="1"/>
  <c r="BN1079" i="1" s="1"/>
  <c r="BR1079" i="1"/>
  <c r="BS1079" i="1"/>
  <c r="BN1080" i="1" a="1"/>
  <c r="BN1080" i="1" s="1"/>
  <c r="BR1080" i="1"/>
  <c r="BS1080" i="1"/>
  <c r="BN1081" i="1" a="1"/>
  <c r="BN1081" i="1" s="1"/>
  <c r="BR1081" i="1"/>
  <c r="BS1081" i="1"/>
  <c r="BN1082" i="1" a="1"/>
  <c r="BN1082" i="1" s="1"/>
  <c r="BR1082" i="1"/>
  <c r="BS1082" i="1"/>
  <c r="BN1083" i="1" a="1"/>
  <c r="BN1083" i="1" s="1"/>
  <c r="BR1083" i="1"/>
  <c r="BS1083" i="1"/>
  <c r="BN1084" i="1" a="1"/>
  <c r="BN1084" i="1" s="1"/>
  <c r="BR1084" i="1"/>
  <c r="BS1084" i="1"/>
  <c r="BN1085" i="1" a="1"/>
  <c r="BN1085" i="1" s="1"/>
  <c r="BR1085" i="1"/>
  <c r="BS1085" i="1"/>
  <c r="BN1086" i="1" a="1"/>
  <c r="BN1086" i="1" s="1"/>
  <c r="BR1086" i="1"/>
  <c r="BS1086" i="1"/>
  <c r="BN1087" i="1" a="1"/>
  <c r="BN1087" i="1" s="1"/>
  <c r="BR1087" i="1"/>
  <c r="BS1087" i="1"/>
  <c r="BN1088" i="1" a="1"/>
  <c r="BN1088" i="1" s="1"/>
  <c r="BR1088" i="1"/>
  <c r="BS1088" i="1"/>
  <c r="BN1089" i="1" a="1"/>
  <c r="BN1089" i="1" s="1"/>
  <c r="BR1089" i="1"/>
  <c r="BS1089" i="1"/>
  <c r="BN1090" i="1" a="1"/>
  <c r="BN1090" i="1" s="1"/>
  <c r="BR1090" i="1"/>
  <c r="BS1090" i="1"/>
  <c r="BN1091" i="1" a="1"/>
  <c r="BN1091" i="1" s="1"/>
  <c r="BR1091" i="1"/>
  <c r="BS1091" i="1"/>
  <c r="BN1092" i="1" a="1"/>
  <c r="BN1092" i="1" s="1"/>
  <c r="BR1092" i="1"/>
  <c r="BS1092" i="1"/>
  <c r="BN1093" i="1" a="1"/>
  <c r="BN1093" i="1" s="1"/>
  <c r="BR1093" i="1"/>
  <c r="BS1093" i="1"/>
  <c r="BN1094" i="1" a="1"/>
  <c r="BN1094" i="1" s="1"/>
  <c r="BR1094" i="1"/>
  <c r="BS1094" i="1"/>
  <c r="BN1095" i="1" a="1"/>
  <c r="BN1095" i="1" s="1"/>
  <c r="BR1095" i="1"/>
  <c r="BS1095" i="1"/>
  <c r="BN1096" i="1" a="1"/>
  <c r="BN1096" i="1" s="1"/>
  <c r="BR1096" i="1"/>
  <c r="BS1096" i="1"/>
  <c r="BN1097" i="1" a="1"/>
  <c r="BN1097" i="1" s="1"/>
  <c r="BR1097" i="1"/>
  <c r="BS1097" i="1"/>
  <c r="BN1098" i="1" a="1"/>
  <c r="BN1098" i="1" s="1"/>
  <c r="BR1098" i="1"/>
  <c r="BS1098" i="1"/>
  <c r="BN1099" i="1" a="1"/>
  <c r="BN1099" i="1" s="1"/>
  <c r="BR1099" i="1"/>
  <c r="BS1099" i="1"/>
  <c r="BN1100" i="1" a="1"/>
  <c r="BN1100" i="1" s="1"/>
  <c r="BR1100" i="1"/>
  <c r="BS1100" i="1"/>
  <c r="BN1101" i="1" a="1"/>
  <c r="BN1101" i="1" s="1"/>
  <c r="BR1101" i="1"/>
  <c r="BS1101" i="1"/>
  <c r="BN1102" i="1" a="1"/>
  <c r="BN1102" i="1" s="1"/>
  <c r="BR1102" i="1"/>
  <c r="BS1102" i="1"/>
  <c r="BN1103" i="1" a="1"/>
  <c r="BN1103" i="1" s="1"/>
  <c r="BR1103" i="1"/>
  <c r="BS1103" i="1"/>
  <c r="BN1104" i="1" a="1"/>
  <c r="BN1104" i="1" s="1"/>
  <c r="BR1104" i="1"/>
  <c r="BS1104" i="1"/>
  <c r="BN1105" i="1" a="1"/>
  <c r="BN1105" i="1" s="1"/>
  <c r="BR1105" i="1"/>
  <c r="BS1105" i="1"/>
  <c r="BN1106" i="1" a="1"/>
  <c r="BN1106" i="1" s="1"/>
  <c r="BR1106" i="1"/>
  <c r="BS1106" i="1"/>
  <c r="BN1107" i="1" a="1"/>
  <c r="BN1107" i="1" s="1"/>
  <c r="BR1107" i="1"/>
  <c r="BS1107" i="1"/>
  <c r="BN1108" i="1" a="1"/>
  <c r="BN1108" i="1" s="1"/>
  <c r="BR1108" i="1"/>
  <c r="BS1108" i="1"/>
  <c r="BN1109" i="1" a="1"/>
  <c r="BN1109" i="1" s="1"/>
  <c r="BR1109" i="1"/>
  <c r="BS1109" i="1"/>
  <c r="BN1110" i="1" a="1"/>
  <c r="BN1110" i="1" s="1"/>
  <c r="BR1110" i="1"/>
  <c r="BS1110" i="1"/>
  <c r="BN1111" i="1" a="1"/>
  <c r="BN1111" i="1" s="1"/>
  <c r="BR1111" i="1"/>
  <c r="BS1111" i="1"/>
  <c r="BN1112" i="1" a="1"/>
  <c r="BN1112" i="1" s="1"/>
  <c r="BR1112" i="1"/>
  <c r="BS1112" i="1"/>
  <c r="BN1113" i="1" a="1"/>
  <c r="BN1113" i="1" s="1"/>
  <c r="BR1113" i="1"/>
  <c r="BS1113" i="1"/>
  <c r="BN1114" i="1" a="1"/>
  <c r="BN1114" i="1" s="1"/>
  <c r="BR1114" i="1"/>
  <c r="BS1114" i="1"/>
  <c r="BN1115" i="1" a="1"/>
  <c r="BN1115" i="1" s="1"/>
  <c r="BR1115" i="1"/>
  <c r="BS1115" i="1"/>
  <c r="BN1116" i="1" a="1"/>
  <c r="BN1116" i="1" s="1"/>
  <c r="BR1116" i="1"/>
  <c r="BS1116" i="1"/>
  <c r="BN1117" i="1" a="1"/>
  <c r="BN1117" i="1" s="1"/>
  <c r="BR1117" i="1"/>
  <c r="BS1117" i="1"/>
  <c r="BN1118" i="1" a="1"/>
  <c r="BN1118" i="1" s="1"/>
  <c r="BR1118" i="1"/>
  <c r="BS1118" i="1"/>
  <c r="BN1119" i="1" a="1"/>
  <c r="BN1119" i="1" s="1"/>
  <c r="BR1119" i="1"/>
  <c r="BS1119" i="1"/>
  <c r="BN1120" i="1" a="1"/>
  <c r="BN1120" i="1" s="1"/>
  <c r="BR1120" i="1"/>
  <c r="BS1120" i="1"/>
  <c r="BN1121" i="1" a="1"/>
  <c r="BN1121" i="1" s="1"/>
  <c r="BR1121" i="1"/>
  <c r="BS1121" i="1"/>
  <c r="BN1122" i="1" a="1"/>
  <c r="BN1122" i="1" s="1"/>
  <c r="BR1122" i="1"/>
  <c r="BS1122" i="1"/>
  <c r="BN1123" i="1" a="1"/>
  <c r="BN1123" i="1" s="1"/>
  <c r="BR1123" i="1"/>
  <c r="BS1123" i="1"/>
  <c r="BN1124" i="1" a="1"/>
  <c r="BN1124" i="1" s="1"/>
  <c r="BR1124" i="1"/>
  <c r="BS1124" i="1"/>
  <c r="BN1125" i="1" a="1"/>
  <c r="BN1125" i="1" s="1"/>
  <c r="BR1125" i="1"/>
  <c r="BS1125" i="1"/>
  <c r="BN1126" i="1" a="1"/>
  <c r="BN1126" i="1" s="1"/>
  <c r="BR1126" i="1"/>
  <c r="BS1126" i="1"/>
  <c r="BN1127" i="1" a="1"/>
  <c r="BN1127" i="1" s="1"/>
  <c r="BR1127" i="1"/>
  <c r="BS1127" i="1"/>
  <c r="BN1128" i="1" a="1"/>
  <c r="BN1128" i="1" s="1"/>
  <c r="BR1128" i="1"/>
  <c r="BS1128" i="1"/>
  <c r="BN1129" i="1" a="1"/>
  <c r="BN1129" i="1" s="1"/>
  <c r="BR1129" i="1"/>
  <c r="BS1129" i="1"/>
  <c r="BN1130" i="1" a="1"/>
  <c r="BN1130" i="1" s="1"/>
  <c r="BR1130" i="1"/>
  <c r="BS1130" i="1"/>
  <c r="BN1131" i="1" a="1"/>
  <c r="BN1131" i="1" s="1"/>
  <c r="BR1131" i="1"/>
  <c r="BS1131" i="1"/>
  <c r="BN1132" i="1" a="1"/>
  <c r="BN1132" i="1" s="1"/>
  <c r="BR1132" i="1"/>
  <c r="BS1132" i="1"/>
  <c r="BN1133" i="1" a="1"/>
  <c r="BN1133" i="1" s="1"/>
  <c r="BR1133" i="1"/>
  <c r="BS1133" i="1"/>
  <c r="BN1134" i="1" a="1"/>
  <c r="BN1134" i="1" s="1"/>
  <c r="BR1134" i="1"/>
  <c r="BS1134" i="1"/>
  <c r="BN1135" i="1" a="1"/>
  <c r="BN1135" i="1" s="1"/>
  <c r="BR1135" i="1"/>
  <c r="BS1135" i="1"/>
  <c r="BN1136" i="1" a="1"/>
  <c r="BN1136" i="1" s="1"/>
  <c r="BR1136" i="1"/>
  <c r="BS1136" i="1"/>
  <c r="BN1137" i="1" a="1"/>
  <c r="BN1137" i="1" s="1"/>
  <c r="BR1137" i="1"/>
  <c r="BS1137" i="1"/>
  <c r="BN1138" i="1" a="1"/>
  <c r="BN1138" i="1" s="1"/>
  <c r="BR1138" i="1"/>
  <c r="BS1138" i="1"/>
  <c r="BN1139" i="1" a="1"/>
  <c r="BN1139" i="1" s="1"/>
  <c r="BR1139" i="1"/>
  <c r="BS1139" i="1"/>
  <c r="BN1140" i="1" a="1"/>
  <c r="BN1140" i="1" s="1"/>
  <c r="BR1140" i="1"/>
  <c r="BS1140" i="1"/>
  <c r="BN1141" i="1" a="1"/>
  <c r="BN1141" i="1" s="1"/>
  <c r="BR1141" i="1"/>
  <c r="BS1141" i="1"/>
  <c r="BN1142" i="1" a="1"/>
  <c r="BN1142" i="1" s="1"/>
  <c r="BR1142" i="1"/>
  <c r="BS1142" i="1"/>
  <c r="BN1143" i="1" a="1"/>
  <c r="BN1143" i="1" s="1"/>
  <c r="BR1143" i="1"/>
  <c r="BS1143" i="1"/>
  <c r="BN1144" i="1" a="1"/>
  <c r="BN1144" i="1" s="1"/>
  <c r="BR1144" i="1"/>
  <c r="BS1144" i="1"/>
  <c r="BN1145" i="1" a="1"/>
  <c r="BN1145" i="1" s="1"/>
  <c r="BR1145" i="1"/>
  <c r="BS1145" i="1"/>
  <c r="BN1146" i="1" a="1"/>
  <c r="BN1146" i="1" s="1"/>
  <c r="BR1146" i="1"/>
  <c r="BS1146" i="1"/>
  <c r="BN1147" i="1" a="1"/>
  <c r="BN1147" i="1" s="1"/>
  <c r="BR1147" i="1"/>
  <c r="BS1147" i="1"/>
  <c r="BN1148" i="1" a="1"/>
  <c r="BN1148" i="1" s="1"/>
  <c r="BR1148" i="1"/>
  <c r="BS1148" i="1"/>
  <c r="BN1149" i="1" a="1"/>
  <c r="BN1149" i="1" s="1"/>
  <c r="BR1149" i="1"/>
  <c r="BS1149" i="1"/>
  <c r="BN1150" i="1" a="1"/>
  <c r="BN1150" i="1" s="1"/>
  <c r="BR1150" i="1"/>
  <c r="BS1150" i="1"/>
  <c r="BN1151" i="1" a="1"/>
  <c r="BN1151" i="1" s="1"/>
  <c r="BR1151" i="1"/>
  <c r="BS1151" i="1"/>
  <c r="BN1152" i="1" a="1"/>
  <c r="BN1152" i="1" s="1"/>
  <c r="BR1152" i="1"/>
  <c r="BS1152" i="1"/>
  <c r="BN1153" i="1" a="1"/>
  <c r="BN1153" i="1" s="1"/>
  <c r="BR1153" i="1"/>
  <c r="BS1153" i="1"/>
  <c r="BN1154" i="1" a="1"/>
  <c r="BN1154" i="1" s="1"/>
  <c r="BR1154" i="1"/>
  <c r="BS1154" i="1"/>
  <c r="BN1155" i="1" a="1"/>
  <c r="BN1155" i="1" s="1"/>
  <c r="BR1155" i="1"/>
  <c r="BS1155" i="1"/>
  <c r="BN1156" i="1" a="1"/>
  <c r="BN1156" i="1" s="1"/>
  <c r="BR1156" i="1"/>
  <c r="BS1156" i="1"/>
  <c r="BN1157" i="1" a="1"/>
  <c r="BN1157" i="1" s="1"/>
  <c r="BR1157" i="1"/>
  <c r="BS1157" i="1"/>
  <c r="BN1158" i="1" a="1"/>
  <c r="BN1158" i="1" s="1"/>
  <c r="BR1158" i="1"/>
  <c r="BS1158" i="1"/>
  <c r="BN1159" i="1" a="1"/>
  <c r="BN1159" i="1" s="1"/>
  <c r="BR1159" i="1"/>
  <c r="BS1159" i="1"/>
  <c r="BN1160" i="1" a="1"/>
  <c r="BN1160" i="1" s="1"/>
  <c r="BR1160" i="1"/>
  <c r="BS1160" i="1"/>
  <c r="BN1161" i="1" a="1"/>
  <c r="BN1161" i="1" s="1"/>
  <c r="BR1161" i="1"/>
  <c r="BS1161" i="1"/>
  <c r="BN1162" i="1" a="1"/>
  <c r="BN1162" i="1" s="1"/>
  <c r="BR1162" i="1"/>
  <c r="BS1162" i="1"/>
  <c r="BN1163" i="1" a="1"/>
  <c r="BN1163" i="1" s="1"/>
  <c r="BR1163" i="1"/>
  <c r="BS1163" i="1"/>
  <c r="BN1164" i="1" a="1"/>
  <c r="BN1164" i="1" s="1"/>
  <c r="BR1164" i="1"/>
  <c r="BS1164" i="1"/>
  <c r="BN1165" i="1" a="1"/>
  <c r="BN1165" i="1" s="1"/>
  <c r="BR1165" i="1"/>
  <c r="BS1165" i="1"/>
  <c r="BN1166" i="1" a="1"/>
  <c r="BN1166" i="1" s="1"/>
  <c r="BR1166" i="1"/>
  <c r="BS1166" i="1"/>
  <c r="BN1167" i="1" a="1"/>
  <c r="BN1167" i="1" s="1"/>
  <c r="BR1167" i="1"/>
  <c r="BS1167" i="1"/>
  <c r="BN1168" i="1" a="1"/>
  <c r="BN1168" i="1" s="1"/>
  <c r="BR1168" i="1"/>
  <c r="BS1168" i="1"/>
  <c r="BN1169" i="1" a="1"/>
  <c r="BN1169" i="1" s="1"/>
  <c r="BR1169" i="1"/>
  <c r="BS1169" i="1"/>
  <c r="BN1170" i="1" a="1"/>
  <c r="BN1170" i="1" s="1"/>
  <c r="BR1170" i="1"/>
  <c r="BS1170" i="1"/>
  <c r="BN1171" i="1" a="1"/>
  <c r="BN1171" i="1" s="1"/>
  <c r="BR1171" i="1"/>
  <c r="BS1171" i="1"/>
  <c r="BN1172" i="1" a="1"/>
  <c r="BN1172" i="1" s="1"/>
  <c r="BR1172" i="1"/>
  <c r="BS1172" i="1"/>
  <c r="BN1173" i="1" a="1"/>
  <c r="BN1173" i="1" s="1"/>
  <c r="BR1173" i="1"/>
  <c r="BS1173" i="1"/>
  <c r="BN1174" i="1" a="1"/>
  <c r="BN1174" i="1" s="1"/>
  <c r="BR1174" i="1"/>
  <c r="BS1174" i="1"/>
  <c r="BN1175" i="1" a="1"/>
  <c r="BN1175" i="1" s="1"/>
  <c r="BR1175" i="1"/>
  <c r="BS1175" i="1"/>
  <c r="BN1176" i="1" a="1"/>
  <c r="BN1176" i="1" s="1"/>
  <c r="BR1176" i="1"/>
  <c r="BS1176" i="1"/>
  <c r="BN1177" i="1" a="1"/>
  <c r="BN1177" i="1" s="1"/>
  <c r="BR1177" i="1"/>
  <c r="BS1177" i="1"/>
  <c r="BN1178" i="1" a="1"/>
  <c r="BN1178" i="1" s="1"/>
  <c r="BR1178" i="1"/>
  <c r="BS1178" i="1"/>
  <c r="BN1179" i="1" a="1"/>
  <c r="BN1179" i="1" s="1"/>
  <c r="BR1179" i="1"/>
  <c r="BS1179" i="1"/>
  <c r="BN1180" i="1" a="1"/>
  <c r="BN1180" i="1" s="1"/>
  <c r="BR1180" i="1"/>
  <c r="BS1180" i="1"/>
  <c r="BN1181" i="1" a="1"/>
  <c r="BN1181" i="1" s="1"/>
  <c r="BR1181" i="1"/>
  <c r="BS1181" i="1"/>
  <c r="BN1182" i="1" a="1"/>
  <c r="BN1182" i="1" s="1"/>
  <c r="BR1182" i="1"/>
  <c r="BS1182" i="1"/>
  <c r="BN1183" i="1" a="1"/>
  <c r="BN1183" i="1" s="1"/>
  <c r="BR1183" i="1"/>
  <c r="BS1183" i="1"/>
  <c r="BN1184" i="1" a="1"/>
  <c r="BN1184" i="1" s="1"/>
  <c r="BR1184" i="1"/>
  <c r="BS1184" i="1"/>
  <c r="BN1185" i="1" a="1"/>
  <c r="BN1185" i="1" s="1"/>
  <c r="BR1185" i="1"/>
  <c r="BS1185" i="1"/>
  <c r="BN1186" i="1" a="1"/>
  <c r="BN1186" i="1" s="1"/>
  <c r="BR1186" i="1"/>
  <c r="BS1186" i="1"/>
  <c r="BN1187" i="1" a="1"/>
  <c r="BN1187" i="1" s="1"/>
  <c r="BR1187" i="1"/>
  <c r="BS1187" i="1"/>
  <c r="BN1188" i="1" a="1"/>
  <c r="BN1188" i="1" s="1"/>
  <c r="BR1188" i="1"/>
  <c r="BS1188" i="1"/>
  <c r="BN1189" i="1" a="1"/>
  <c r="BN1189" i="1" s="1"/>
  <c r="BR1189" i="1"/>
  <c r="BS1189" i="1"/>
  <c r="BN1190" i="1" a="1"/>
  <c r="BN1190" i="1" s="1"/>
  <c r="BR1190" i="1"/>
  <c r="BS1190" i="1"/>
  <c r="BN1191" i="1" a="1"/>
  <c r="BN1191" i="1" s="1"/>
  <c r="BR1191" i="1"/>
  <c r="BS1191" i="1"/>
  <c r="BN1192" i="1" a="1"/>
  <c r="BN1192" i="1" s="1"/>
  <c r="BR1192" i="1"/>
  <c r="BS1192" i="1"/>
  <c r="BN1193" i="1" a="1"/>
  <c r="BN1193" i="1" s="1"/>
  <c r="BR1193" i="1"/>
  <c r="BS1193" i="1"/>
  <c r="BN1194" i="1" a="1"/>
  <c r="BN1194" i="1" s="1"/>
  <c r="BR1194" i="1"/>
  <c r="BS1194" i="1"/>
  <c r="BN1195" i="1" a="1"/>
  <c r="BN1195" i="1" s="1"/>
  <c r="BR1195" i="1"/>
  <c r="BS1195" i="1"/>
  <c r="BN1196" i="1" a="1"/>
  <c r="BN1196" i="1" s="1"/>
  <c r="BR1196" i="1"/>
  <c r="BS1196" i="1"/>
  <c r="BN1197" i="1" a="1"/>
  <c r="BN1197" i="1" s="1"/>
  <c r="BR1197" i="1"/>
  <c r="BS1197" i="1"/>
  <c r="BN1198" i="1" a="1"/>
  <c r="BN1198" i="1" s="1"/>
  <c r="BR1198" i="1"/>
  <c r="BS1198" i="1"/>
  <c r="BN1199" i="1" a="1"/>
  <c r="BN1199" i="1" s="1"/>
  <c r="BR1199" i="1"/>
  <c r="BS1199" i="1"/>
  <c r="BN1200" i="1" a="1"/>
  <c r="BN1200" i="1" s="1"/>
  <c r="BR1200" i="1"/>
  <c r="BS1200" i="1"/>
  <c r="BN1201" i="1" a="1"/>
  <c r="BN1201" i="1" s="1"/>
  <c r="BR1201" i="1"/>
  <c r="BS1201" i="1"/>
  <c r="BN1202" i="1" a="1"/>
  <c r="BN1202" i="1" s="1"/>
  <c r="BR1202" i="1"/>
  <c r="BS1202" i="1"/>
  <c r="BN1203" i="1" a="1"/>
  <c r="BN1203" i="1" s="1"/>
  <c r="BR1203" i="1"/>
  <c r="BS1203" i="1"/>
  <c r="BN1204" i="1" a="1"/>
  <c r="BN1204" i="1" s="1"/>
  <c r="BR1204" i="1"/>
  <c r="BS1204" i="1"/>
  <c r="BN1205" i="1" a="1"/>
  <c r="BN1205" i="1" s="1"/>
  <c r="BR1205" i="1"/>
  <c r="BS1205" i="1"/>
  <c r="BN1206" i="1" a="1"/>
  <c r="BN1206" i="1" s="1"/>
  <c r="BR1206" i="1"/>
  <c r="BS1206" i="1"/>
  <c r="BN1207" i="1" a="1"/>
  <c r="BN1207" i="1" s="1"/>
  <c r="BR1207" i="1"/>
  <c r="BS1207" i="1"/>
  <c r="BN1208" i="1" a="1"/>
  <c r="BN1208" i="1" s="1"/>
  <c r="BR1208" i="1"/>
  <c r="BS1208" i="1"/>
  <c r="BN1209" i="1" a="1"/>
  <c r="BN1209" i="1" s="1"/>
  <c r="BR1209" i="1"/>
  <c r="BS1209" i="1"/>
  <c r="BN1210" i="1" a="1"/>
  <c r="BN1210" i="1" s="1"/>
  <c r="BR1210" i="1"/>
  <c r="BS1210" i="1"/>
  <c r="BN1211" i="1" a="1"/>
  <c r="BN1211" i="1" s="1"/>
  <c r="BR1211" i="1"/>
  <c r="BS1211" i="1"/>
  <c r="BN1212" i="1" a="1"/>
  <c r="BN1212" i="1" s="1"/>
  <c r="BR1212" i="1"/>
  <c r="BS1212" i="1"/>
  <c r="BN1213" i="1" a="1"/>
  <c r="BN1213" i="1" s="1"/>
  <c r="BR1213" i="1"/>
  <c r="BS1213" i="1"/>
  <c r="BN1214" i="1" a="1"/>
  <c r="BN1214" i="1" s="1"/>
  <c r="BR1214" i="1"/>
  <c r="BS1214" i="1"/>
  <c r="BR1215" i="1"/>
  <c r="BS1215" i="1"/>
  <c r="BM559" i="1" a="1"/>
  <c r="BM559" i="1"/>
  <c r="BL559" i="1" s="1"/>
  <c r="BT559" i="1" s="1"/>
  <c r="BM560" i="1" a="1"/>
  <c r="BM560" i="1"/>
  <c r="BL560" i="1" s="1"/>
  <c r="BP560" i="1" s="1"/>
  <c r="BT560" i="1" s="1"/>
  <c r="BL561" i="1"/>
  <c r="BT561" i="1" s="1"/>
  <c r="BM561" i="1" a="1"/>
  <c r="BM561" i="1"/>
  <c r="BL562" i="1"/>
  <c r="BT562" i="1" s="1"/>
  <c r="BM562" i="1" a="1"/>
  <c r="BM562" i="1"/>
  <c r="BM563" i="1" a="1"/>
  <c r="BM563" i="1"/>
  <c r="BL563" i="1" s="1"/>
  <c r="BP563" i="1" s="1"/>
  <c r="BT563" i="1" s="1"/>
  <c r="BL564" i="1"/>
  <c r="BT564" i="1" s="1"/>
  <c r="BM564" i="1" a="1"/>
  <c r="BM564" i="1"/>
  <c r="BL565" i="1"/>
  <c r="BT565" i="1" s="1"/>
  <c r="BM565" i="1" a="1"/>
  <c r="BM565" i="1"/>
  <c r="BM566" i="1" a="1"/>
  <c r="BM566" i="1"/>
  <c r="BL566" i="1" s="1"/>
  <c r="BT566" i="1" s="1"/>
  <c r="BL567" i="1"/>
  <c r="BT567" i="1" s="1"/>
  <c r="BM567" i="1" a="1"/>
  <c r="BM567" i="1"/>
  <c r="BM568" i="1" a="1"/>
  <c r="BM568" i="1"/>
  <c r="BL568" i="1" s="1"/>
  <c r="BT568" i="1" s="1"/>
  <c r="BL569" i="1"/>
  <c r="BT569" i="1" s="1"/>
  <c r="BM569" i="1" a="1"/>
  <c r="BM569" i="1"/>
  <c r="BL570" i="1"/>
  <c r="BT570" i="1" s="1"/>
  <c r="BM570" i="1" a="1"/>
  <c r="BM570" i="1"/>
  <c r="BL571" i="1"/>
  <c r="BT571" i="1" s="1"/>
  <c r="BM571" i="1" a="1"/>
  <c r="BM571" i="1"/>
  <c r="BM572" i="1" a="1"/>
  <c r="BM572" i="1"/>
  <c r="BL572" i="1" s="1"/>
  <c r="BT572" i="1" s="1"/>
  <c r="BL573" i="1"/>
  <c r="BT573" i="1" s="1"/>
  <c r="BM573" i="1" a="1"/>
  <c r="BM573" i="1"/>
  <c r="BL574" i="1"/>
  <c r="BT574" i="1" s="1"/>
  <c r="BM574" i="1" a="1"/>
  <c r="BM574" i="1"/>
  <c r="BM575" i="1" a="1"/>
  <c r="BM575" i="1"/>
  <c r="BL575" i="1" s="1"/>
  <c r="BT575" i="1" s="1"/>
  <c r="BL576" i="1"/>
  <c r="BT576" i="1" s="1"/>
  <c r="BM576" i="1" a="1"/>
  <c r="BM576" i="1"/>
  <c r="BM577" i="1" a="1"/>
  <c r="BM577" i="1"/>
  <c r="BL577" i="1" s="1"/>
  <c r="BT577" i="1" s="1"/>
  <c r="BM578" i="1" a="1"/>
  <c r="BM578" i="1"/>
  <c r="BL578" i="1" s="1"/>
  <c r="BT578" i="1" s="1"/>
  <c r="BM579" i="1" a="1"/>
  <c r="BM579" i="1"/>
  <c r="BL579" i="1" s="1"/>
  <c r="BT579" i="1" s="1"/>
  <c r="BM580" i="1" a="1"/>
  <c r="BM580" i="1"/>
  <c r="BL580" i="1" s="1"/>
  <c r="BT580" i="1" s="1"/>
  <c r="BL581" i="1"/>
  <c r="BT581" i="1" s="1"/>
  <c r="BM581" i="1" a="1"/>
  <c r="BM581" i="1"/>
  <c r="BL582" i="1"/>
  <c r="BT582" i="1" s="1"/>
  <c r="BM582" i="1" a="1"/>
  <c r="BM582" i="1"/>
  <c r="BL583" i="1"/>
  <c r="BT583" i="1" s="1"/>
  <c r="BM583" i="1" a="1"/>
  <c r="BM583" i="1"/>
  <c r="BL584" i="1"/>
  <c r="BT584" i="1" s="1"/>
  <c r="BM584" i="1" a="1"/>
  <c r="BM584" i="1"/>
  <c r="BM585" i="1" a="1"/>
  <c r="BM585" i="1"/>
  <c r="BL585" i="1" s="1"/>
  <c r="BT585" i="1" s="1"/>
  <c r="BM586" i="1" a="1"/>
  <c r="BM586" i="1"/>
  <c r="BL586" i="1" s="1"/>
  <c r="BT586" i="1" s="1"/>
  <c r="BL587" i="1"/>
  <c r="BT587" i="1" s="1"/>
  <c r="BM587" i="1" a="1"/>
  <c r="BM587" i="1"/>
  <c r="BL588" i="1"/>
  <c r="BT588" i="1" s="1"/>
  <c r="BM588" i="1" a="1"/>
  <c r="BM588" i="1"/>
  <c r="BL589" i="1"/>
  <c r="BT589" i="1" s="1"/>
  <c r="BM589" i="1" a="1"/>
  <c r="BM589" i="1"/>
  <c r="BL590" i="1"/>
  <c r="BT590" i="1" s="1"/>
  <c r="BM590" i="1" a="1"/>
  <c r="BM590" i="1"/>
  <c r="BL591" i="1"/>
  <c r="BT591" i="1" s="1"/>
  <c r="BM591" i="1" a="1"/>
  <c r="BM591" i="1"/>
  <c r="BL592" i="1"/>
  <c r="BT592" i="1" s="1"/>
  <c r="BM592" i="1" a="1"/>
  <c r="BM592" i="1"/>
  <c r="BL593" i="1"/>
  <c r="BT593" i="1" s="1"/>
  <c r="BM593" i="1" a="1"/>
  <c r="BM593" i="1"/>
  <c r="BL594" i="1"/>
  <c r="BT594" i="1" s="1"/>
  <c r="BM594" i="1" a="1"/>
  <c r="BM594" i="1"/>
  <c r="BL595" i="1"/>
  <c r="BT595" i="1" s="1"/>
  <c r="BM595" i="1" a="1"/>
  <c r="BM595" i="1"/>
  <c r="BM596" i="1" a="1"/>
  <c r="BM596" i="1"/>
  <c r="BL596" i="1" s="1"/>
  <c r="BT596" i="1" s="1"/>
  <c r="BL597" i="1"/>
  <c r="BT597" i="1" s="1"/>
  <c r="BM597" i="1" a="1"/>
  <c r="BM597" i="1"/>
  <c r="BL598" i="1"/>
  <c r="BT598" i="1" s="1"/>
  <c r="BM598" i="1" a="1"/>
  <c r="BM598" i="1"/>
  <c r="BL599" i="1"/>
  <c r="BT599" i="1" s="1"/>
  <c r="BM599" i="1" a="1"/>
  <c r="BM599" i="1"/>
  <c r="BL600" i="1"/>
  <c r="BT600" i="1" s="1"/>
  <c r="BM600" i="1" a="1"/>
  <c r="BM600" i="1"/>
  <c r="BL601" i="1"/>
  <c r="BT601" i="1" s="1"/>
  <c r="BM601" i="1" a="1"/>
  <c r="BM601" i="1"/>
  <c r="BL602" i="1"/>
  <c r="BT602" i="1" s="1"/>
  <c r="BM602" i="1" a="1"/>
  <c r="BM602" i="1"/>
  <c r="BL603" i="1"/>
  <c r="BT603" i="1" s="1"/>
  <c r="BM603" i="1" a="1"/>
  <c r="BM603" i="1"/>
  <c r="BM604" i="1" a="1"/>
  <c r="BM604" i="1"/>
  <c r="BL604" i="1" s="1"/>
  <c r="BT604" i="1" s="1"/>
  <c r="BM605" i="1" a="1"/>
  <c r="BM605" i="1"/>
  <c r="BL605" i="1" s="1"/>
  <c r="BT605" i="1" s="1"/>
  <c r="BL606" i="1"/>
  <c r="BT606" i="1" s="1"/>
  <c r="BM606" i="1" a="1"/>
  <c r="BM606" i="1"/>
  <c r="BL607" i="1"/>
  <c r="BT607" i="1" s="1"/>
  <c r="BM607" i="1" a="1"/>
  <c r="BM607" i="1"/>
  <c r="BL608" i="1"/>
  <c r="BT608" i="1" s="1"/>
  <c r="BM608" i="1" a="1"/>
  <c r="BM608" i="1"/>
  <c r="BM609" i="1" a="1"/>
  <c r="BM609" i="1"/>
  <c r="BL609" i="1" s="1"/>
  <c r="BT609" i="1" s="1"/>
  <c r="BM610" i="1" a="1"/>
  <c r="BM610" i="1"/>
  <c r="BL610" i="1" s="1"/>
  <c r="BP610" i="1" s="1"/>
  <c r="BT610" i="1" s="1"/>
  <c r="BM611" i="1" a="1"/>
  <c r="BM611" i="1"/>
  <c r="BL611" i="1" s="1"/>
  <c r="BP611" i="1" s="1"/>
  <c r="BT611" i="1" s="1"/>
  <c r="BM612" i="1" a="1"/>
  <c r="BM612" i="1"/>
  <c r="BL612" i="1" s="1"/>
  <c r="BT612" i="1" s="1"/>
  <c r="BM613" i="1" a="1"/>
  <c r="BM613" i="1"/>
  <c r="BL613" i="1" s="1"/>
  <c r="BP613" i="1" s="1"/>
  <c r="BT613" i="1" s="1"/>
  <c r="BM614" i="1" a="1"/>
  <c r="BM614" i="1"/>
  <c r="BL614" i="1" s="1"/>
  <c r="BP614" i="1" s="1"/>
  <c r="BT614" i="1" s="1"/>
  <c r="BM615" i="1" a="1"/>
  <c r="BM615" i="1"/>
  <c r="BL615" i="1" s="1"/>
  <c r="BT615" i="1" s="1"/>
  <c r="BM616" i="1" a="1"/>
  <c r="BM616" i="1"/>
  <c r="BL616" i="1" s="1"/>
  <c r="BP616" i="1" s="1"/>
  <c r="BT616" i="1" s="1"/>
  <c r="BM617" i="1" a="1"/>
  <c r="BM617" i="1"/>
  <c r="BL617" i="1" s="1"/>
  <c r="BP617" i="1" s="1"/>
  <c r="BT617" i="1" s="1"/>
  <c r="BL618" i="1"/>
  <c r="BT618" i="1" s="1"/>
  <c r="BM618" i="1" a="1"/>
  <c r="BM618" i="1"/>
  <c r="BL619" i="1"/>
  <c r="BT619" i="1" s="1"/>
  <c r="BM619" i="1" a="1"/>
  <c r="BM619" i="1"/>
  <c r="BM620" i="1" a="1"/>
  <c r="BM620" i="1"/>
  <c r="BL620" i="1" s="1"/>
  <c r="BP620" i="1" s="1"/>
  <c r="BT620" i="1" s="1"/>
  <c r="BL621" i="1"/>
  <c r="BT621" i="1" s="1"/>
  <c r="BM621" i="1" a="1"/>
  <c r="BM621" i="1"/>
  <c r="BM622" i="1" a="1"/>
  <c r="BM622" i="1"/>
  <c r="BL622" i="1" s="1"/>
  <c r="BP622" i="1" s="1"/>
  <c r="BT622" i="1" s="1"/>
  <c r="BM623" i="1" a="1"/>
  <c r="BM623" i="1"/>
  <c r="BL623" i="1" s="1"/>
  <c r="BP623" i="1" s="1"/>
  <c r="BT623" i="1" s="1"/>
  <c r="BL624" i="1"/>
  <c r="BT624" i="1" s="1"/>
  <c r="BM624" i="1" a="1"/>
  <c r="BM624" i="1"/>
  <c r="BM625" i="1" a="1"/>
  <c r="BM625" i="1"/>
  <c r="BL625" i="1" s="1"/>
  <c r="BP625" i="1" s="1"/>
  <c r="BT625" i="1" s="1"/>
  <c r="BM626" i="1" a="1"/>
  <c r="BM626" i="1"/>
  <c r="BL626" i="1" s="1"/>
  <c r="BT626" i="1" s="1"/>
  <c r="BM627" i="1" a="1"/>
  <c r="BM627" i="1"/>
  <c r="BL627" i="1" s="1"/>
  <c r="BT627" i="1" s="1"/>
  <c r="BM628" i="1" a="1"/>
  <c r="BM628" i="1"/>
  <c r="BL628" i="1" s="1"/>
  <c r="BT628" i="1" s="1"/>
  <c r="BL629" i="1"/>
  <c r="BT629" i="1" s="1"/>
  <c r="BM629" i="1" a="1"/>
  <c r="BM629" i="1"/>
  <c r="BL630" i="1"/>
  <c r="BT630" i="1" s="1"/>
  <c r="BM630" i="1" a="1"/>
  <c r="BM630" i="1"/>
  <c r="BL631" i="1"/>
  <c r="BT631" i="1" s="1"/>
  <c r="BM631" i="1" a="1"/>
  <c r="BM631" i="1"/>
  <c r="BM632" i="1" a="1"/>
  <c r="BM632" i="1"/>
  <c r="BL632" i="1" s="1"/>
  <c r="BT632" i="1" s="1"/>
  <c r="BM633" i="1" a="1"/>
  <c r="BM633" i="1"/>
  <c r="BL633" i="1" s="1"/>
  <c r="BT633" i="1" s="1"/>
  <c r="BL634" i="1"/>
  <c r="BT634" i="1" s="1"/>
  <c r="BM634" i="1" a="1"/>
  <c r="BM634" i="1"/>
  <c r="BM635" i="1" a="1"/>
  <c r="BM635" i="1"/>
  <c r="BL635" i="1" s="1"/>
  <c r="BP635" i="1" s="1"/>
  <c r="BT635" i="1" s="1"/>
  <c r="BM636" i="1" a="1"/>
  <c r="BM636" i="1"/>
  <c r="BL636" i="1" s="1"/>
  <c r="BP636" i="1" s="1"/>
  <c r="BT636" i="1" s="1"/>
  <c r="BL637" i="1"/>
  <c r="BT637" i="1" s="1"/>
  <c r="BM637" i="1" a="1"/>
  <c r="BM637" i="1"/>
  <c r="BM638" i="1" a="1"/>
  <c r="BM638" i="1"/>
  <c r="BL638" i="1" s="1"/>
  <c r="BP638" i="1" s="1"/>
  <c r="BT638" i="1" s="1"/>
  <c r="BL639" i="1"/>
  <c r="BT639" i="1" s="1"/>
  <c r="BM639" i="1" a="1"/>
  <c r="BM639" i="1"/>
  <c r="BM640" i="1" a="1"/>
  <c r="BM640" i="1"/>
  <c r="BL640" i="1" s="1"/>
  <c r="BP640" i="1" s="1"/>
  <c r="BT640" i="1" s="1"/>
  <c r="BM641" i="1" a="1"/>
  <c r="BM641" i="1"/>
  <c r="BL641" i="1" s="1"/>
  <c r="BT641" i="1" s="1"/>
  <c r="BL642" i="1"/>
  <c r="BT642" i="1" s="1"/>
  <c r="BM642" i="1" a="1"/>
  <c r="BM642" i="1"/>
  <c r="BL643" i="1"/>
  <c r="BT643" i="1" s="1"/>
  <c r="BM643" i="1" a="1"/>
  <c r="BM643" i="1"/>
  <c r="BL644" i="1"/>
  <c r="BT644" i="1" s="1"/>
  <c r="BM644" i="1" a="1"/>
  <c r="BM644" i="1"/>
  <c r="BM645" i="1" a="1"/>
  <c r="BM645" i="1"/>
  <c r="BL645" i="1" s="1"/>
  <c r="BP645" i="1" s="1"/>
  <c r="BT645" i="1" s="1"/>
  <c r="BL646" i="1"/>
  <c r="BT646" i="1" s="1"/>
  <c r="BM646" i="1" a="1"/>
  <c r="BM646" i="1"/>
  <c r="BL647" i="1"/>
  <c r="BT647" i="1" s="1"/>
  <c r="BM647" i="1" a="1"/>
  <c r="BM647" i="1"/>
  <c r="BL648" i="1"/>
  <c r="BT648" i="1" s="1"/>
  <c r="BM648" i="1" a="1"/>
  <c r="BM648" i="1"/>
  <c r="BM649" i="1" a="1"/>
  <c r="BM649" i="1"/>
  <c r="BL649" i="1" s="1"/>
  <c r="BP649" i="1" s="1"/>
  <c r="BT649" i="1" s="1"/>
  <c r="BM650" i="1" a="1"/>
  <c r="BM650" i="1"/>
  <c r="BL650" i="1" s="1"/>
  <c r="BT650" i="1" s="1"/>
  <c r="BL651" i="1"/>
  <c r="BT651" i="1" s="1"/>
  <c r="BM651" i="1" a="1"/>
  <c r="BM651" i="1"/>
  <c r="BM652" i="1" a="1"/>
  <c r="BM652" i="1"/>
  <c r="BL652" i="1" s="1"/>
  <c r="BP652" i="1" s="1"/>
  <c r="BT652" i="1" s="1"/>
  <c r="BM653" i="1" a="1"/>
  <c r="BM653" i="1"/>
  <c r="BL653" i="1" s="1"/>
  <c r="BP653" i="1" s="1"/>
  <c r="BT653" i="1" s="1"/>
  <c r="BL654" i="1"/>
  <c r="BT654" i="1" s="1"/>
  <c r="BM654" i="1" a="1"/>
  <c r="BM654" i="1"/>
  <c r="BL655" i="1"/>
  <c r="BT655" i="1" s="1"/>
  <c r="BM655" i="1" a="1"/>
  <c r="BM655" i="1"/>
  <c r="BM656" i="1" a="1"/>
  <c r="BM656" i="1"/>
  <c r="BL656" i="1" s="1"/>
  <c r="BT656" i="1" s="1"/>
  <c r="BM657" i="1" a="1"/>
  <c r="BM657" i="1"/>
  <c r="BL657" i="1" s="1"/>
  <c r="BP657" i="1" s="1"/>
  <c r="BT657" i="1" s="1"/>
  <c r="BL658" i="1"/>
  <c r="BT658" i="1" s="1"/>
  <c r="BM658" i="1" a="1"/>
  <c r="BM658" i="1"/>
  <c r="BL659" i="1"/>
  <c r="BT659" i="1" s="1"/>
  <c r="BM659" i="1" a="1"/>
  <c r="BM659" i="1"/>
  <c r="BM660" i="1" a="1"/>
  <c r="BM660" i="1"/>
  <c r="BL660" i="1" s="1"/>
  <c r="BP660" i="1" s="1"/>
  <c r="BT660" i="1" s="1"/>
  <c r="BM661" i="1" a="1"/>
  <c r="BM661" i="1"/>
  <c r="BL661" i="1" s="1"/>
  <c r="BP661" i="1" s="1"/>
  <c r="BT661" i="1" s="1"/>
  <c r="BM662" i="1" a="1"/>
  <c r="BM662" i="1"/>
  <c r="BL662" i="1" s="1"/>
  <c r="BT662" i="1" s="1"/>
  <c r="BL663" i="1"/>
  <c r="BT663" i="1" s="1"/>
  <c r="BM663" i="1" a="1"/>
  <c r="BM663" i="1"/>
  <c r="BL664" i="1"/>
  <c r="BT664" i="1" s="1"/>
  <c r="BM664" i="1" a="1"/>
  <c r="BM664" i="1"/>
  <c r="BL665" i="1"/>
  <c r="BT665" i="1" s="1"/>
  <c r="BM665" i="1" a="1"/>
  <c r="BM665" i="1"/>
  <c r="BL666" i="1"/>
  <c r="BT666" i="1" s="1"/>
  <c r="BM666" i="1" a="1"/>
  <c r="BM666" i="1"/>
  <c r="BL667" i="1"/>
  <c r="BT667" i="1" s="1"/>
  <c r="BM667" i="1" a="1"/>
  <c r="BM667" i="1"/>
  <c r="BL668" i="1"/>
  <c r="BT668" i="1" s="1"/>
  <c r="BM668" i="1" a="1"/>
  <c r="BM668" i="1"/>
  <c r="BL669" i="1"/>
  <c r="BT669" i="1" s="1"/>
  <c r="BM669" i="1" a="1"/>
  <c r="BM669" i="1"/>
  <c r="BL670" i="1"/>
  <c r="BT670" i="1" s="1"/>
  <c r="BM670" i="1" a="1"/>
  <c r="BM670" i="1"/>
  <c r="BM671" i="1" a="1"/>
  <c r="BM671" i="1"/>
  <c r="BL671" i="1" s="1"/>
  <c r="BP671" i="1" s="1"/>
  <c r="BT671" i="1" s="1"/>
  <c r="BM672" i="1" a="1"/>
  <c r="BM672" i="1"/>
  <c r="BL672" i="1" s="1"/>
  <c r="BP672" i="1" s="1"/>
  <c r="BT672" i="1" s="1"/>
  <c r="BL673" i="1"/>
  <c r="BT673" i="1" s="1"/>
  <c r="BM673" i="1" a="1"/>
  <c r="BM673" i="1"/>
  <c r="BM674" i="1" a="1"/>
  <c r="BM674" i="1"/>
  <c r="BL674" i="1" s="1"/>
  <c r="BP674" i="1" s="1"/>
  <c r="BT674" i="1" s="1"/>
  <c r="BL675" i="1"/>
  <c r="BT675" i="1" s="1"/>
  <c r="BM675" i="1" a="1"/>
  <c r="BM675" i="1"/>
  <c r="BL676" i="1"/>
  <c r="BT676" i="1" s="1"/>
  <c r="BM676" i="1" a="1"/>
  <c r="BM676" i="1"/>
  <c r="BL677" i="1"/>
  <c r="BT677" i="1" s="1"/>
  <c r="BM677" i="1" a="1"/>
  <c r="BM677" i="1"/>
  <c r="BL678" i="1"/>
  <c r="BT678" i="1" s="1"/>
  <c r="BM678" i="1" a="1"/>
  <c r="BM678" i="1"/>
  <c r="BL679" i="1"/>
  <c r="BT679" i="1" s="1"/>
  <c r="BM679" i="1" a="1"/>
  <c r="BM679" i="1"/>
  <c r="BL680" i="1"/>
  <c r="BT680" i="1" s="1"/>
  <c r="BM680" i="1" a="1"/>
  <c r="BM680" i="1"/>
  <c r="BM681" i="1" a="1"/>
  <c r="BM681" i="1"/>
  <c r="BL681" i="1" s="1"/>
  <c r="BP681" i="1" s="1"/>
  <c r="BT681" i="1" s="1"/>
  <c r="BL682" i="1"/>
  <c r="BT682" i="1" s="1"/>
  <c r="BM682" i="1" a="1"/>
  <c r="BM682" i="1"/>
  <c r="BM683" i="1" a="1"/>
  <c r="BM683" i="1"/>
  <c r="BL683" i="1" s="1"/>
  <c r="BP683" i="1" s="1"/>
  <c r="BT683" i="1" s="1"/>
  <c r="BL684" i="1"/>
  <c r="BT684" i="1" s="1"/>
  <c r="BM684" i="1" a="1"/>
  <c r="BM684" i="1"/>
  <c r="BM685" i="1" a="1"/>
  <c r="BM685" i="1"/>
  <c r="BL685" i="1" s="1"/>
  <c r="BT685" i="1" s="1"/>
  <c r="BM686" i="1" a="1"/>
  <c r="BM686" i="1"/>
  <c r="BL686" i="1" s="1"/>
  <c r="BP686" i="1" s="1"/>
  <c r="BT686" i="1" s="1"/>
  <c r="BM687" i="1" a="1"/>
  <c r="BM687" i="1"/>
  <c r="BL687" i="1" s="1"/>
  <c r="BT687" i="1" s="1"/>
  <c r="BL688" i="1"/>
  <c r="BT688" i="1" s="1"/>
  <c r="BM688" i="1" a="1"/>
  <c r="BM688" i="1"/>
  <c r="BM689" i="1" a="1"/>
  <c r="BM689" i="1"/>
  <c r="BL689" i="1" s="1"/>
  <c r="BP689" i="1" s="1"/>
  <c r="BT689" i="1" s="1"/>
  <c r="BL690" i="1"/>
  <c r="BT690" i="1" s="1"/>
  <c r="BM690" i="1" a="1"/>
  <c r="BM690" i="1"/>
  <c r="BM691" i="1" a="1"/>
  <c r="BM691" i="1"/>
  <c r="BL691" i="1" s="1"/>
  <c r="BP691" i="1" s="1"/>
  <c r="BT691" i="1" s="1"/>
  <c r="BM692" i="1" a="1"/>
  <c r="BM692" i="1"/>
  <c r="BL692" i="1" s="1"/>
  <c r="BT692" i="1" s="1"/>
  <c r="BM693" i="1" a="1"/>
  <c r="BM693" i="1"/>
  <c r="BL693" i="1" s="1"/>
  <c r="BP693" i="1" s="1"/>
  <c r="BT693" i="1" s="1"/>
  <c r="BM694" i="1" a="1"/>
  <c r="BM694" i="1"/>
  <c r="BL694" i="1" s="1"/>
  <c r="BT694" i="1" s="1"/>
  <c r="BM695" i="1" a="1"/>
  <c r="BM695" i="1"/>
  <c r="BL695" i="1" s="1"/>
  <c r="BP695" i="1" s="1"/>
  <c r="BT695" i="1" s="1"/>
  <c r="BM696" i="1" a="1"/>
  <c r="BM696" i="1"/>
  <c r="BL696" i="1" s="1"/>
  <c r="BP696" i="1" s="1"/>
  <c r="BT696" i="1" s="1"/>
  <c r="BL697" i="1"/>
  <c r="BT697" i="1" s="1"/>
  <c r="BM697" i="1" a="1"/>
  <c r="BM697" i="1"/>
  <c r="BL698" i="1"/>
  <c r="BT698" i="1" s="1"/>
  <c r="BM698" i="1" a="1"/>
  <c r="BM698" i="1"/>
  <c r="BL699" i="1"/>
  <c r="BT699" i="1" s="1"/>
  <c r="BM699" i="1" a="1"/>
  <c r="BM699" i="1"/>
  <c r="BL700" i="1"/>
  <c r="BT700" i="1" s="1"/>
  <c r="BM700" i="1" a="1"/>
  <c r="BM700" i="1"/>
  <c r="BM701" i="1" a="1"/>
  <c r="BM701" i="1"/>
  <c r="BL701" i="1" s="1"/>
  <c r="BP701" i="1" s="1"/>
  <c r="BT701" i="1" s="1"/>
  <c r="BM702" i="1" a="1"/>
  <c r="BM702" i="1"/>
  <c r="BL702" i="1" s="1"/>
  <c r="BP702" i="1" s="1"/>
  <c r="BT702" i="1" s="1"/>
  <c r="BM703" i="1" a="1"/>
  <c r="BM703" i="1"/>
  <c r="BL703" i="1" s="1"/>
  <c r="BT703" i="1" s="1"/>
  <c r="BM704" i="1" a="1"/>
  <c r="BM704" i="1"/>
  <c r="BL704" i="1" s="1"/>
  <c r="BP704" i="1" s="1"/>
  <c r="BT704" i="1" s="1"/>
  <c r="BM705" i="1" a="1"/>
  <c r="BM705" i="1"/>
  <c r="BL705" i="1" s="1"/>
  <c r="BP705" i="1" s="1"/>
  <c r="BT705" i="1" s="1"/>
  <c r="BM706" i="1" a="1"/>
  <c r="BM706" i="1"/>
  <c r="BL706" i="1" s="1"/>
  <c r="BT706" i="1" s="1"/>
  <c r="BM707" i="1" a="1"/>
  <c r="BM707" i="1"/>
  <c r="BL707" i="1" s="1"/>
  <c r="BP707" i="1" s="1"/>
  <c r="BT707" i="1" s="1"/>
  <c r="BL708" i="1"/>
  <c r="BT708" i="1" s="1"/>
  <c r="BM708" i="1" a="1"/>
  <c r="BM708" i="1"/>
  <c r="BM709" i="1" a="1"/>
  <c r="BM709" i="1"/>
  <c r="BL709" i="1" s="1"/>
  <c r="BP709" i="1" s="1"/>
  <c r="BT709" i="1" s="1"/>
  <c r="BM710" i="1" a="1"/>
  <c r="BM710" i="1"/>
  <c r="BL710" i="1" s="1"/>
  <c r="BP710" i="1" s="1"/>
  <c r="BT710" i="1" s="1"/>
  <c r="BM711" i="1" a="1"/>
  <c r="BM711" i="1"/>
  <c r="BL711" i="1" s="1"/>
  <c r="BT711" i="1" s="1"/>
  <c r="BM712" i="1" a="1"/>
  <c r="BM712" i="1"/>
  <c r="BL712" i="1" s="1"/>
  <c r="BP712" i="1" s="1"/>
  <c r="BT712" i="1" s="1"/>
  <c r="BM713" i="1" a="1"/>
  <c r="BM713" i="1"/>
  <c r="BL713" i="1" s="1"/>
  <c r="BP713" i="1" s="1"/>
  <c r="BT713" i="1" s="1"/>
  <c r="BM714" i="1" a="1"/>
  <c r="BM714" i="1"/>
  <c r="BL714" i="1" s="1"/>
  <c r="BP714" i="1" s="1"/>
  <c r="BT714" i="1" s="1"/>
  <c r="BM715" i="1" a="1"/>
  <c r="BM715" i="1"/>
  <c r="BL715" i="1" s="1"/>
  <c r="BP715" i="1" s="1"/>
  <c r="BT715" i="1" s="1"/>
  <c r="BL716" i="1"/>
  <c r="BT716" i="1" s="1"/>
  <c r="BM716" i="1" a="1"/>
  <c r="BM716" i="1"/>
  <c r="BL717" i="1"/>
  <c r="BT717" i="1" s="1"/>
  <c r="BM717" i="1" a="1"/>
  <c r="BM717" i="1"/>
  <c r="BL718" i="1"/>
  <c r="BT718" i="1" s="1"/>
  <c r="BM718" i="1" a="1"/>
  <c r="BM718" i="1"/>
  <c r="BM719" i="1" a="1"/>
  <c r="BM719" i="1"/>
  <c r="BL719" i="1" s="1"/>
  <c r="BT719" i="1" s="1"/>
  <c r="BM720" i="1" a="1"/>
  <c r="BM720" i="1"/>
  <c r="BL720" i="1" s="1"/>
  <c r="BP720" i="1" s="1"/>
  <c r="BT720" i="1" s="1"/>
  <c r="BL721" i="1"/>
  <c r="BT721" i="1" s="1"/>
  <c r="BM721" i="1" a="1"/>
  <c r="BM721" i="1"/>
  <c r="BM722" i="1" a="1"/>
  <c r="BM722" i="1"/>
  <c r="BL722" i="1" s="1"/>
  <c r="BP722" i="1" s="1"/>
  <c r="BT722" i="1" s="1"/>
  <c r="BL723" i="1"/>
  <c r="BT723" i="1" s="1"/>
  <c r="BM723" i="1" a="1"/>
  <c r="BM723" i="1"/>
  <c r="BM724" i="1" a="1"/>
  <c r="BM724" i="1"/>
  <c r="BL724" i="1" s="1"/>
  <c r="BT724" i="1" s="1"/>
  <c r="BM725" i="1" a="1"/>
  <c r="BM725" i="1"/>
  <c r="BL725" i="1" s="1"/>
  <c r="BP725" i="1" s="1"/>
  <c r="BT725" i="1" s="1"/>
  <c r="BL726" i="1"/>
  <c r="BT726" i="1" s="1"/>
  <c r="BM726" i="1" a="1"/>
  <c r="BM726" i="1"/>
  <c r="BM727" i="1" a="1"/>
  <c r="BM727" i="1"/>
  <c r="BL727" i="1" s="1"/>
  <c r="BP727" i="1" s="1"/>
  <c r="BT727" i="1" s="1"/>
  <c r="BL728" i="1"/>
  <c r="BT728" i="1" s="1"/>
  <c r="BM728" i="1" a="1"/>
  <c r="BM728" i="1"/>
  <c r="BM729" i="1" a="1"/>
  <c r="BM729" i="1"/>
  <c r="BL729" i="1" s="1"/>
  <c r="BP729" i="1" s="1"/>
  <c r="BT729" i="1" s="1"/>
  <c r="BM730" i="1" a="1"/>
  <c r="BM730" i="1"/>
  <c r="BL730" i="1" s="1"/>
  <c r="BP730" i="1" s="1"/>
  <c r="BT730" i="1" s="1"/>
  <c r="BL731" i="1"/>
  <c r="BT731" i="1" s="1"/>
  <c r="BM731" i="1" a="1"/>
  <c r="BM731" i="1"/>
  <c r="BM732" i="1" a="1"/>
  <c r="BM732" i="1"/>
  <c r="BL732" i="1" s="1"/>
  <c r="BP732" i="1" s="1"/>
  <c r="BT732" i="1" s="1"/>
  <c r="BL733" i="1"/>
  <c r="BT733" i="1" s="1"/>
  <c r="BM733" i="1" a="1"/>
  <c r="BM733" i="1"/>
  <c r="BL734" i="1"/>
  <c r="BT734" i="1" s="1"/>
  <c r="BM734" i="1" a="1"/>
  <c r="BM734" i="1"/>
  <c r="BM735" i="1" a="1"/>
  <c r="BM735" i="1"/>
  <c r="BL735" i="1" s="1"/>
  <c r="BP735" i="1" s="1"/>
  <c r="BT735" i="1" s="1"/>
  <c r="BL736" i="1"/>
  <c r="BT736" i="1" s="1"/>
  <c r="BM736" i="1" a="1"/>
  <c r="BM736" i="1"/>
  <c r="BM737" i="1" a="1"/>
  <c r="BM737" i="1"/>
  <c r="BL737" i="1" s="1"/>
  <c r="BP737" i="1" s="1"/>
  <c r="BT737" i="1" s="1"/>
  <c r="BL738" i="1"/>
  <c r="BT738" i="1" s="1"/>
  <c r="BM738" i="1" a="1"/>
  <c r="BM738" i="1"/>
  <c r="BL739" i="1"/>
  <c r="BT739" i="1" s="1"/>
  <c r="BM739" i="1" a="1"/>
  <c r="BM739" i="1"/>
  <c r="BM740" i="1" a="1"/>
  <c r="BM740" i="1"/>
  <c r="BL740" i="1" s="1"/>
  <c r="BP740" i="1" s="1"/>
  <c r="BT740" i="1" s="1"/>
  <c r="BM741" i="1" a="1"/>
  <c r="BM741" i="1"/>
  <c r="BL741" i="1" s="1"/>
  <c r="BP741" i="1" s="1"/>
  <c r="BT741" i="1" s="1"/>
  <c r="BL742" i="1"/>
  <c r="BT742" i="1" s="1"/>
  <c r="BM742" i="1" a="1"/>
  <c r="BM742" i="1"/>
  <c r="BM743" i="1" a="1"/>
  <c r="BM743" i="1"/>
  <c r="BL743" i="1" s="1"/>
  <c r="BP743" i="1" s="1"/>
  <c r="BT743" i="1" s="1"/>
  <c r="BL744" i="1"/>
  <c r="BT744" i="1" s="1"/>
  <c r="BM744" i="1" a="1"/>
  <c r="BM744" i="1"/>
  <c r="BM745" i="1" a="1"/>
  <c r="BM745" i="1"/>
  <c r="BL745" i="1" s="1"/>
  <c r="BT745" i="1" s="1"/>
  <c r="BL746" i="1"/>
  <c r="BT746" i="1" s="1"/>
  <c r="BM746" i="1" a="1"/>
  <c r="BM746" i="1"/>
  <c r="BL747" i="1"/>
  <c r="BT747" i="1" s="1"/>
  <c r="BM747" i="1" a="1"/>
  <c r="BM747" i="1"/>
  <c r="BL748" i="1"/>
  <c r="BT748" i="1" s="1"/>
  <c r="BM748" i="1" a="1"/>
  <c r="BM748" i="1"/>
  <c r="BL749" i="1"/>
  <c r="BT749" i="1" s="1"/>
  <c r="BM749" i="1" a="1"/>
  <c r="BM749" i="1"/>
  <c r="BM750" i="1" a="1"/>
  <c r="BM750" i="1"/>
  <c r="BL750" i="1" s="1"/>
  <c r="BP750" i="1" s="1"/>
  <c r="BT750" i="1" s="1"/>
  <c r="BL751" i="1"/>
  <c r="BT751" i="1" s="1"/>
  <c r="BM751" i="1" a="1"/>
  <c r="BM751" i="1"/>
  <c r="BL752" i="1"/>
  <c r="BT752" i="1" s="1"/>
  <c r="BM752" i="1" a="1"/>
  <c r="BM752" i="1"/>
  <c r="BM753" i="1" a="1"/>
  <c r="BM753" i="1"/>
  <c r="BL753" i="1" s="1"/>
  <c r="BP753" i="1" s="1"/>
  <c r="BT753" i="1" s="1"/>
  <c r="BM754" i="1" a="1"/>
  <c r="BM754" i="1"/>
  <c r="BL754" i="1" s="1"/>
  <c r="BT754" i="1" s="1"/>
  <c r="BM755" i="1" a="1"/>
  <c r="BM755" i="1"/>
  <c r="BL755" i="1" s="1"/>
  <c r="BP755" i="1" s="1"/>
  <c r="BT755" i="1" s="1"/>
  <c r="BL756" i="1"/>
  <c r="BT756" i="1" s="1"/>
  <c r="BM756" i="1" a="1"/>
  <c r="BM756" i="1"/>
  <c r="BL757" i="1"/>
  <c r="BT757" i="1" s="1"/>
  <c r="BM757" i="1" a="1"/>
  <c r="BM757" i="1"/>
  <c r="BM758" i="1" a="1"/>
  <c r="BM758" i="1"/>
  <c r="BL758" i="1" s="1"/>
  <c r="BP758" i="1" s="1"/>
  <c r="BT758" i="1" s="1"/>
  <c r="BM759" i="1" a="1"/>
  <c r="BM759" i="1"/>
  <c r="BL759" i="1" s="1"/>
  <c r="BT759" i="1" s="1"/>
  <c r="BL760" i="1"/>
  <c r="BT760" i="1" s="1"/>
  <c r="BM760" i="1" a="1"/>
  <c r="BM760" i="1"/>
  <c r="BM761" i="1" a="1"/>
  <c r="BM761" i="1"/>
  <c r="BL761" i="1" s="1"/>
  <c r="BP761" i="1" s="1"/>
  <c r="BT761" i="1" s="1"/>
  <c r="BM762" i="1" a="1"/>
  <c r="BM762" i="1"/>
  <c r="BL762" i="1" s="1"/>
  <c r="BT762" i="1" s="1"/>
  <c r="BM763" i="1" a="1"/>
  <c r="BM763" i="1"/>
  <c r="BL763" i="1" s="1"/>
  <c r="BT763" i="1" s="1"/>
  <c r="BL764" i="1"/>
  <c r="BT764" i="1" s="1"/>
  <c r="BM764" i="1" a="1"/>
  <c r="BM764" i="1"/>
  <c r="BM765" i="1" a="1"/>
  <c r="BM765" i="1"/>
  <c r="BL765" i="1" s="1"/>
  <c r="BP765" i="1" s="1"/>
  <c r="BT765" i="1" s="1"/>
  <c r="BM766" i="1" a="1"/>
  <c r="BM766" i="1"/>
  <c r="BL766" i="1" s="1"/>
  <c r="BP766" i="1" s="1"/>
  <c r="BT766" i="1" s="1"/>
  <c r="BL767" i="1"/>
  <c r="BT767" i="1" s="1"/>
  <c r="BM767" i="1" a="1"/>
  <c r="BM767" i="1"/>
  <c r="BM768" i="1" a="1"/>
  <c r="BM768" i="1"/>
  <c r="BL768" i="1" s="1"/>
  <c r="BP768" i="1" s="1"/>
  <c r="BT768" i="1" s="1"/>
  <c r="BL769" i="1"/>
  <c r="BT769" i="1" s="1"/>
  <c r="BM769" i="1" a="1"/>
  <c r="BM769" i="1"/>
  <c r="BL770" i="1"/>
  <c r="BT770" i="1" s="1"/>
  <c r="BM770" i="1" a="1"/>
  <c r="BM770" i="1"/>
  <c r="BL771" i="1"/>
  <c r="BT771" i="1" s="1"/>
  <c r="BM771" i="1" a="1"/>
  <c r="BM771" i="1"/>
  <c r="BM772" i="1" a="1"/>
  <c r="BM772" i="1"/>
  <c r="BL772" i="1" s="1"/>
  <c r="BT772" i="1" s="1"/>
  <c r="BL773" i="1"/>
  <c r="BT773" i="1" s="1"/>
  <c r="BM773" i="1" a="1"/>
  <c r="BM773" i="1"/>
  <c r="BL774" i="1"/>
  <c r="BT774" i="1" s="1"/>
  <c r="BM774" i="1" a="1"/>
  <c r="BM774" i="1"/>
  <c r="BL775" i="1"/>
  <c r="BT775" i="1" s="1"/>
  <c r="BM775" i="1" a="1"/>
  <c r="BM775" i="1"/>
  <c r="BL776" i="1"/>
  <c r="BT776" i="1" s="1"/>
  <c r="BM776" i="1" a="1"/>
  <c r="BM776" i="1"/>
  <c r="BM777" i="1" a="1"/>
  <c r="BM777" i="1"/>
  <c r="BL777" i="1" s="1"/>
  <c r="BT777" i="1" s="1"/>
  <c r="BL778" i="1"/>
  <c r="BT778" i="1" s="1"/>
  <c r="BM778" i="1" a="1"/>
  <c r="BM778" i="1"/>
  <c r="BM779" i="1" a="1"/>
  <c r="BM779" i="1"/>
  <c r="BL779" i="1" s="1"/>
  <c r="BT779" i="1" s="1"/>
  <c r="BM780" i="1" a="1"/>
  <c r="BM780" i="1"/>
  <c r="BL780" i="1" s="1"/>
  <c r="BT780" i="1" s="1"/>
  <c r="BM781" i="1" a="1"/>
  <c r="BM781" i="1"/>
  <c r="BL781" i="1" s="1"/>
  <c r="BT781" i="1" s="1"/>
  <c r="BM782" i="1" a="1"/>
  <c r="BM782" i="1"/>
  <c r="BL782" i="1" s="1"/>
  <c r="BT782" i="1" s="1"/>
  <c r="BL783" i="1"/>
  <c r="BT783" i="1" s="1"/>
  <c r="BM783" i="1" a="1"/>
  <c r="BM783" i="1"/>
  <c r="BM784" i="1" a="1"/>
  <c r="BM784" i="1"/>
  <c r="BL784" i="1" s="1"/>
  <c r="BT784" i="1" s="1"/>
  <c r="BL785" i="1"/>
  <c r="BT785" i="1" s="1"/>
  <c r="BM785" i="1" a="1"/>
  <c r="BM785" i="1"/>
  <c r="BL786" i="1"/>
  <c r="BT786" i="1" s="1"/>
  <c r="BM786" i="1" a="1"/>
  <c r="BM786" i="1"/>
  <c r="BM787" i="1" a="1"/>
  <c r="BM787" i="1"/>
  <c r="BL787" i="1" s="1"/>
  <c r="BT787" i="1" s="1"/>
  <c r="BM788" i="1" a="1"/>
  <c r="BM788" i="1"/>
  <c r="BL788" i="1" s="1"/>
  <c r="BP788" i="1" s="1"/>
  <c r="BT788" i="1" s="1"/>
  <c r="BM789" i="1" a="1"/>
  <c r="BM789" i="1"/>
  <c r="BL789" i="1" s="1"/>
  <c r="BP789" i="1" s="1"/>
  <c r="BT789" i="1" s="1"/>
  <c r="BM790" i="1" a="1"/>
  <c r="BM790" i="1"/>
  <c r="BL790" i="1" s="1"/>
  <c r="BT790" i="1" s="1"/>
  <c r="BM791" i="1" a="1"/>
  <c r="BM791" i="1"/>
  <c r="BL791" i="1" s="1"/>
  <c r="BP791" i="1" s="1"/>
  <c r="BT791" i="1" s="1"/>
  <c r="BM792" i="1" a="1"/>
  <c r="BM792" i="1"/>
  <c r="BL792" i="1" s="1"/>
  <c r="BP792" i="1" s="1"/>
  <c r="BT792" i="1" s="1"/>
  <c r="BL793" i="1"/>
  <c r="BT793" i="1" s="1"/>
  <c r="BM793" i="1" a="1"/>
  <c r="BM793" i="1"/>
  <c r="BM794" i="1" a="1"/>
  <c r="BM794" i="1"/>
  <c r="BL794" i="1" s="1"/>
  <c r="BP794" i="1" s="1"/>
  <c r="BT794" i="1" s="1"/>
  <c r="BM795" i="1" a="1"/>
  <c r="BM795" i="1"/>
  <c r="BL795" i="1" s="1"/>
  <c r="BP795" i="1" s="1"/>
  <c r="BT795" i="1" s="1"/>
  <c r="BL796" i="1"/>
  <c r="BT796" i="1" s="1"/>
  <c r="BM796" i="1" a="1"/>
  <c r="BM796" i="1"/>
  <c r="BL797" i="1"/>
  <c r="BT797" i="1" s="1"/>
  <c r="BM797" i="1" a="1"/>
  <c r="BM797" i="1"/>
  <c r="BM798" i="1" a="1"/>
  <c r="BM798" i="1"/>
  <c r="BL798" i="1" s="1"/>
  <c r="BP798" i="1" s="1"/>
  <c r="BT798" i="1" s="1"/>
  <c r="BM799" i="1" a="1"/>
  <c r="BM799" i="1"/>
  <c r="BL799" i="1" s="1"/>
  <c r="BT799" i="1" s="1"/>
  <c r="BM800" i="1" a="1"/>
  <c r="BM800" i="1"/>
  <c r="BL800" i="1" s="1"/>
  <c r="BP800" i="1" s="1"/>
  <c r="BT800" i="1" s="1"/>
  <c r="BM801" i="1" a="1"/>
  <c r="BM801" i="1"/>
  <c r="BL801" i="1" s="1"/>
  <c r="BP801" i="1" s="1"/>
  <c r="BT801" i="1" s="1"/>
  <c r="BL802" i="1"/>
  <c r="BT802" i="1" s="1"/>
  <c r="BM802" i="1" a="1"/>
  <c r="BM802" i="1"/>
  <c r="BM803" i="1" a="1"/>
  <c r="BM803" i="1"/>
  <c r="BL803" i="1" s="1"/>
  <c r="BP803" i="1" s="1"/>
  <c r="BT803" i="1" s="1"/>
  <c r="BM804" i="1" a="1"/>
  <c r="BM804" i="1"/>
  <c r="BL804" i="1" s="1"/>
  <c r="BP804" i="1" s="1"/>
  <c r="BT804" i="1" s="1"/>
  <c r="BL805" i="1"/>
  <c r="BT805" i="1" s="1"/>
  <c r="BM805" i="1" a="1"/>
  <c r="BM805" i="1"/>
  <c r="BL806" i="1"/>
  <c r="BT806" i="1" s="1"/>
  <c r="BM806" i="1" a="1"/>
  <c r="BM806" i="1"/>
  <c r="BM807" i="1" a="1"/>
  <c r="BM807" i="1"/>
  <c r="BL807" i="1" s="1"/>
  <c r="BT807" i="1" s="1"/>
  <c r="BL808" i="1"/>
  <c r="BT808" i="1" s="1"/>
  <c r="BM808" i="1" a="1"/>
  <c r="BM808" i="1"/>
  <c r="BM809" i="1" a="1"/>
  <c r="BM809" i="1"/>
  <c r="BL809" i="1" s="1"/>
  <c r="BT809" i="1" s="1"/>
  <c r="BL810" i="1"/>
  <c r="BT810" i="1" s="1"/>
  <c r="BM810" i="1" a="1"/>
  <c r="BM810" i="1"/>
  <c r="BL811" i="1"/>
  <c r="BT811" i="1" s="1"/>
  <c r="BM811" i="1" a="1"/>
  <c r="BM811" i="1"/>
  <c r="BL812" i="1"/>
  <c r="BT812" i="1" s="1"/>
  <c r="BM812" i="1" a="1"/>
  <c r="BM812" i="1"/>
  <c r="BL813" i="1"/>
  <c r="BT813" i="1" s="1"/>
  <c r="BM813" i="1" a="1"/>
  <c r="BM813" i="1"/>
  <c r="BM814" i="1" a="1"/>
  <c r="BM814" i="1"/>
  <c r="BL814" i="1" s="1"/>
  <c r="BP814" i="1" s="1"/>
  <c r="BT814" i="1" s="1"/>
  <c r="BM815" i="1" a="1"/>
  <c r="BM815" i="1"/>
  <c r="BL815" i="1" s="1"/>
  <c r="BT815" i="1" s="1"/>
  <c r="BM816" i="1" a="1"/>
  <c r="BM816" i="1"/>
  <c r="BL816" i="1" s="1"/>
  <c r="BP816" i="1" s="1"/>
  <c r="BT816" i="1" s="1"/>
  <c r="BL817" i="1"/>
  <c r="BT817" i="1" s="1"/>
  <c r="BM817" i="1" a="1"/>
  <c r="BM817" i="1"/>
  <c r="BL818" i="1"/>
  <c r="BT818" i="1" s="1"/>
  <c r="BM818" i="1" a="1"/>
  <c r="BM818" i="1"/>
  <c r="BM819" i="1" a="1"/>
  <c r="BM819" i="1"/>
  <c r="BL819" i="1" s="1"/>
  <c r="BP819" i="1" s="1"/>
  <c r="BT819" i="1" s="1"/>
  <c r="BL820" i="1"/>
  <c r="BT820" i="1" s="1"/>
  <c r="BM820" i="1" a="1"/>
  <c r="BM820" i="1"/>
  <c r="BM821" i="1" a="1"/>
  <c r="BM821" i="1"/>
  <c r="BL821" i="1" s="1"/>
  <c r="BP821" i="1" s="1"/>
  <c r="BT821" i="1" s="1"/>
  <c r="BM822" i="1" a="1"/>
  <c r="BM822" i="1"/>
  <c r="BL822" i="1" s="1"/>
  <c r="BT822" i="1" s="1"/>
  <c r="BM823" i="1" a="1"/>
  <c r="BM823" i="1"/>
  <c r="BL823" i="1" s="1"/>
  <c r="BT823" i="1" s="1"/>
  <c r="BM824" i="1" a="1"/>
  <c r="BM824" i="1"/>
  <c r="BL824" i="1" s="1"/>
  <c r="BP824" i="1" s="1"/>
  <c r="BT824" i="1" s="1"/>
  <c r="BL825" i="1"/>
  <c r="BT825" i="1" s="1"/>
  <c r="BM825" i="1" a="1"/>
  <c r="BM825" i="1"/>
  <c r="BL826" i="1"/>
  <c r="BT826" i="1" s="1"/>
  <c r="BM826" i="1" a="1"/>
  <c r="BM826" i="1"/>
  <c r="BM827" i="1" a="1"/>
  <c r="BM827" i="1"/>
  <c r="BL827" i="1" s="1"/>
  <c r="BP827" i="1" s="1"/>
  <c r="BT827" i="1" s="1"/>
  <c r="BL828" i="1"/>
  <c r="BT828" i="1" s="1"/>
  <c r="BM828" i="1" a="1"/>
  <c r="BM828" i="1"/>
  <c r="BL829" i="1"/>
  <c r="BT829" i="1" s="1"/>
  <c r="BM829" i="1" a="1"/>
  <c r="BM829" i="1"/>
  <c r="BL830" i="1"/>
  <c r="BT830" i="1" s="1"/>
  <c r="BM830" i="1" a="1"/>
  <c r="BM830" i="1"/>
  <c r="BL831" i="1"/>
  <c r="BT831" i="1" s="1"/>
  <c r="BM831" i="1" a="1"/>
  <c r="BM831" i="1"/>
  <c r="BM832" i="1" a="1"/>
  <c r="BM832" i="1"/>
  <c r="BL832" i="1" s="1"/>
  <c r="BT832" i="1" s="1"/>
  <c r="BL833" i="1"/>
  <c r="BT833" i="1" s="1"/>
  <c r="BM833" i="1" a="1"/>
  <c r="BM833" i="1"/>
  <c r="BL834" i="1"/>
  <c r="BT834" i="1" s="1"/>
  <c r="BM834" i="1" a="1"/>
  <c r="BM834" i="1"/>
  <c r="BM835" i="1" a="1"/>
  <c r="BM835" i="1"/>
  <c r="BL835" i="1" s="1"/>
  <c r="BP835" i="1" s="1"/>
  <c r="BT835" i="1" s="1"/>
  <c r="BL836" i="1"/>
  <c r="BT836" i="1" s="1"/>
  <c r="BM836" i="1" a="1"/>
  <c r="BM836" i="1"/>
  <c r="BM837" i="1" a="1"/>
  <c r="BM837" i="1"/>
  <c r="BL837" i="1" s="1"/>
  <c r="BP837" i="1" s="1"/>
  <c r="BT837" i="1" s="1"/>
  <c r="BM838" i="1" a="1"/>
  <c r="BM838" i="1"/>
  <c r="BL838" i="1" s="1"/>
  <c r="BT838" i="1" s="1"/>
  <c r="BM839" i="1" a="1"/>
  <c r="BM839" i="1"/>
  <c r="BL839" i="1" s="1"/>
  <c r="BP839" i="1" s="1"/>
  <c r="BT839" i="1" s="1"/>
  <c r="BL840" i="1"/>
  <c r="BT840" i="1" s="1"/>
  <c r="BM840" i="1" a="1"/>
  <c r="BM840" i="1"/>
  <c r="BM841" i="1" a="1"/>
  <c r="BM841" i="1"/>
  <c r="BL841" i="1" s="1"/>
  <c r="BP841" i="1" s="1"/>
  <c r="BT841" i="1" s="1"/>
  <c r="BL842" i="1"/>
  <c r="BT842" i="1" s="1"/>
  <c r="BM842" i="1" a="1"/>
  <c r="BM842" i="1"/>
  <c r="BL843" i="1"/>
  <c r="BT843" i="1" s="1"/>
  <c r="BM843" i="1" a="1"/>
  <c r="BM843" i="1"/>
  <c r="BL844" i="1"/>
  <c r="BT844" i="1" s="1"/>
  <c r="BM844" i="1" a="1"/>
  <c r="BM844" i="1"/>
  <c r="BM845" i="1" a="1"/>
  <c r="BM845" i="1"/>
  <c r="BL845" i="1" s="1"/>
  <c r="BP845" i="1" s="1"/>
  <c r="BT845" i="1" s="1"/>
  <c r="BL846" i="1"/>
  <c r="BT846" i="1" s="1"/>
  <c r="BM846" i="1" a="1"/>
  <c r="BM846" i="1"/>
  <c r="BM847" i="1" a="1"/>
  <c r="BM847" i="1"/>
  <c r="BL847" i="1" s="1"/>
  <c r="BP847" i="1" s="1"/>
  <c r="BT847" i="1" s="1"/>
  <c r="BL848" i="1"/>
  <c r="BT848" i="1" s="1"/>
  <c r="BM848" i="1" a="1"/>
  <c r="BM848" i="1"/>
  <c r="BL849" i="1"/>
  <c r="BT849" i="1" s="1"/>
  <c r="BM849" i="1" a="1"/>
  <c r="BM849" i="1"/>
  <c r="BM850" i="1" a="1"/>
  <c r="BM850" i="1"/>
  <c r="BL850" i="1" s="1"/>
  <c r="BT850" i="1" s="1"/>
  <c r="BL851" i="1"/>
  <c r="BT851" i="1" s="1"/>
  <c r="BM851" i="1" a="1"/>
  <c r="BM851" i="1"/>
  <c r="BL852" i="1"/>
  <c r="BT852" i="1" s="1"/>
  <c r="BM852" i="1" a="1"/>
  <c r="BM852" i="1"/>
  <c r="BM853" i="1" a="1"/>
  <c r="BM853" i="1"/>
  <c r="BL853" i="1" s="1"/>
  <c r="BP853" i="1" s="1"/>
  <c r="BT853" i="1" s="1"/>
  <c r="BM854" i="1" a="1"/>
  <c r="BM854" i="1"/>
  <c r="BL854" i="1" s="1"/>
  <c r="BP854" i="1" s="1"/>
  <c r="BT854" i="1" s="1"/>
  <c r="BM855" i="1" a="1"/>
  <c r="BM855" i="1"/>
  <c r="BL855" i="1" s="1"/>
  <c r="BP855" i="1" s="1"/>
  <c r="BT855" i="1" s="1"/>
  <c r="BL856" i="1"/>
  <c r="BT856" i="1" s="1"/>
  <c r="BM856" i="1" a="1"/>
  <c r="BM856" i="1"/>
  <c r="BL857" i="1"/>
  <c r="BT857" i="1" s="1"/>
  <c r="BM857" i="1" a="1"/>
  <c r="BM857" i="1"/>
  <c r="BL858" i="1"/>
  <c r="BT858" i="1" s="1"/>
  <c r="BM858" i="1" a="1"/>
  <c r="BM858" i="1"/>
  <c r="BL859" i="1"/>
  <c r="BT859" i="1" s="1"/>
  <c r="BM859" i="1" a="1"/>
  <c r="BM859" i="1"/>
  <c r="BL860" i="1"/>
  <c r="BT860" i="1" s="1"/>
  <c r="BM860" i="1" a="1"/>
  <c r="BM860" i="1"/>
  <c r="BM861" i="1" a="1"/>
  <c r="BM861" i="1"/>
  <c r="BL861" i="1" s="1"/>
  <c r="BT861" i="1" s="1"/>
  <c r="BM862" i="1" a="1"/>
  <c r="BM862" i="1"/>
  <c r="BL862" i="1" s="1"/>
  <c r="BT862" i="1" s="1"/>
  <c r="BM863" i="1" a="1"/>
  <c r="BM863" i="1"/>
  <c r="BL863" i="1" s="1"/>
  <c r="BT863" i="1" s="1"/>
  <c r="BM864" i="1" a="1"/>
  <c r="BM864" i="1"/>
  <c r="BL864" i="1" s="1"/>
  <c r="BT864" i="1" s="1"/>
  <c r="BM865" i="1" a="1"/>
  <c r="BM865" i="1"/>
  <c r="BL865" i="1" s="1"/>
  <c r="BT865" i="1" s="1"/>
  <c r="BL866" i="1"/>
  <c r="BT866" i="1" s="1"/>
  <c r="BM866" i="1" a="1"/>
  <c r="BM866" i="1"/>
  <c r="BL867" i="1"/>
  <c r="BT867" i="1" s="1"/>
  <c r="BM867" i="1" a="1"/>
  <c r="BM867" i="1"/>
  <c r="BL868" i="1"/>
  <c r="BT868" i="1" s="1"/>
  <c r="BM868" i="1" a="1"/>
  <c r="BM868" i="1"/>
  <c r="BM869" i="1" a="1"/>
  <c r="BM869" i="1"/>
  <c r="BL869" i="1" s="1"/>
  <c r="BP869" i="1" s="1"/>
  <c r="BT869" i="1" s="1"/>
  <c r="BL870" i="1"/>
  <c r="BT870" i="1" s="1"/>
  <c r="BM870" i="1" a="1"/>
  <c r="BM870" i="1"/>
  <c r="BL871" i="1"/>
  <c r="BT871" i="1" s="1"/>
  <c r="BM871" i="1" a="1"/>
  <c r="BM871" i="1"/>
  <c r="BM872" i="1" a="1"/>
  <c r="BM872" i="1"/>
  <c r="BL872" i="1" s="1"/>
  <c r="BP872" i="1" s="1"/>
  <c r="BT872" i="1" s="1"/>
  <c r="BL873" i="1"/>
  <c r="BT873" i="1" s="1"/>
  <c r="BM873" i="1" a="1"/>
  <c r="BM873" i="1"/>
  <c r="BM874" i="1" a="1"/>
  <c r="BM874" i="1"/>
  <c r="BL874" i="1" s="1"/>
  <c r="BT874" i="1" s="1"/>
  <c r="BM875" i="1" a="1"/>
  <c r="BM875" i="1"/>
  <c r="BL875" i="1" s="1"/>
  <c r="BT875" i="1" s="1"/>
  <c r="BL876" i="1"/>
  <c r="BT876" i="1" s="1"/>
  <c r="BM876" i="1" a="1"/>
  <c r="BM876" i="1"/>
  <c r="BL877" i="1"/>
  <c r="BT877" i="1" s="1"/>
  <c r="BM877" i="1" a="1"/>
  <c r="BM877" i="1"/>
  <c r="BL878" i="1"/>
  <c r="BT878" i="1" s="1"/>
  <c r="BM878" i="1" a="1"/>
  <c r="BM878" i="1"/>
  <c r="BL879" i="1"/>
  <c r="BT879" i="1" s="1"/>
  <c r="BM879" i="1" a="1"/>
  <c r="BM879" i="1"/>
  <c r="BL880" i="1"/>
  <c r="BT880" i="1" s="1"/>
  <c r="BM880" i="1" a="1"/>
  <c r="BM880" i="1"/>
  <c r="BM881" i="1" a="1"/>
  <c r="BM881" i="1"/>
  <c r="BL881" i="1" s="1"/>
  <c r="BT881" i="1" s="1"/>
  <c r="BL882" i="1"/>
  <c r="BT882" i="1" s="1"/>
  <c r="BM882" i="1" a="1"/>
  <c r="BM882" i="1"/>
  <c r="BL883" i="1"/>
  <c r="BT883" i="1" s="1"/>
  <c r="BM883" i="1" a="1"/>
  <c r="BM883" i="1"/>
  <c r="BM884" i="1" a="1"/>
  <c r="BM884" i="1"/>
  <c r="BL884" i="1" s="1"/>
  <c r="BP884" i="1" s="1"/>
  <c r="BT884" i="1" s="1"/>
  <c r="BM885" i="1" a="1"/>
  <c r="BM885" i="1"/>
  <c r="BL885" i="1" s="1"/>
  <c r="BP885" i="1" s="1"/>
  <c r="BT885" i="1" s="1"/>
  <c r="BM886" i="1" a="1"/>
  <c r="BM886" i="1"/>
  <c r="BL886" i="1" s="1"/>
  <c r="BT886" i="1" s="1"/>
  <c r="BM887" i="1" a="1"/>
  <c r="BM887" i="1"/>
  <c r="BL887" i="1" s="1"/>
  <c r="BT887" i="1" s="1"/>
  <c r="BM888" i="1" a="1"/>
  <c r="BM888" i="1"/>
  <c r="BL888" i="1" s="1"/>
  <c r="BP888" i="1" s="1"/>
  <c r="BT888" i="1" s="1"/>
  <c r="BM889" i="1" a="1"/>
  <c r="BM889" i="1"/>
  <c r="BL889" i="1" s="1"/>
  <c r="BP889" i="1" s="1"/>
  <c r="BT889" i="1" s="1"/>
  <c r="BL890" i="1"/>
  <c r="BT890" i="1" s="1"/>
  <c r="BM890" i="1" a="1"/>
  <c r="BM890" i="1"/>
  <c r="BM891" i="1" a="1"/>
  <c r="BM891" i="1"/>
  <c r="BL891" i="1" s="1"/>
  <c r="BP891" i="1" s="1"/>
  <c r="BT891" i="1" s="1"/>
  <c r="BM892" i="1" a="1"/>
  <c r="BM892" i="1"/>
  <c r="BL892" i="1" s="1"/>
  <c r="BP892" i="1" s="1"/>
  <c r="BT892" i="1" s="1"/>
  <c r="BL893" i="1"/>
  <c r="BT893" i="1" s="1"/>
  <c r="BM893" i="1" a="1"/>
  <c r="BM893" i="1"/>
  <c r="BM894" i="1" a="1"/>
  <c r="BM894" i="1"/>
  <c r="BL894" i="1" s="1"/>
  <c r="BP894" i="1" s="1"/>
  <c r="BT894" i="1" s="1"/>
  <c r="BM895" i="1" a="1"/>
  <c r="BM895" i="1"/>
  <c r="BL895" i="1" s="1"/>
  <c r="BP895" i="1" s="1"/>
  <c r="BT895" i="1" s="1"/>
  <c r="BL896" i="1"/>
  <c r="BT896" i="1" s="1"/>
  <c r="BM896" i="1" a="1"/>
  <c r="BM896" i="1"/>
  <c r="BM897" i="1" a="1"/>
  <c r="BM897" i="1"/>
  <c r="BL897" i="1" s="1"/>
  <c r="BP897" i="1" s="1"/>
  <c r="BT897" i="1" s="1"/>
  <c r="BL898" i="1"/>
  <c r="BT898" i="1" s="1"/>
  <c r="BM898" i="1" a="1"/>
  <c r="BM898" i="1"/>
  <c r="BM899" i="1" a="1"/>
  <c r="BM899" i="1"/>
  <c r="BL899" i="1" s="1"/>
  <c r="BP899" i="1" s="1"/>
  <c r="BT899" i="1" s="1"/>
  <c r="BL900" i="1"/>
  <c r="BT900" i="1" s="1"/>
  <c r="BM900" i="1" a="1"/>
  <c r="BM900" i="1"/>
  <c r="BM901" i="1" a="1"/>
  <c r="BM901" i="1"/>
  <c r="BL901" i="1" s="1"/>
  <c r="BT901" i="1" s="1"/>
  <c r="BL902" i="1"/>
  <c r="BT902" i="1" s="1"/>
  <c r="BM902" i="1" a="1"/>
  <c r="BM902" i="1"/>
  <c r="BL903" i="1"/>
  <c r="BT903" i="1" s="1"/>
  <c r="BM903" i="1" a="1"/>
  <c r="BM903" i="1"/>
  <c r="BM904" i="1" a="1"/>
  <c r="BM904" i="1"/>
  <c r="BL904" i="1" s="1"/>
  <c r="BT904" i="1" s="1"/>
  <c r="BL905" i="1"/>
  <c r="BT905" i="1" s="1"/>
  <c r="BM905" i="1" a="1"/>
  <c r="BM905" i="1"/>
  <c r="BL906" i="1"/>
  <c r="BT906" i="1" s="1"/>
  <c r="BM906" i="1" a="1"/>
  <c r="BM906" i="1"/>
  <c r="BL907" i="1"/>
  <c r="BT907" i="1" s="1"/>
  <c r="BM907" i="1" a="1"/>
  <c r="BM907" i="1"/>
  <c r="BM908" i="1" a="1"/>
  <c r="BM908" i="1"/>
  <c r="BL908" i="1" s="1"/>
  <c r="BP908" i="1" s="1"/>
  <c r="BT908" i="1" s="1"/>
  <c r="BM909" i="1" a="1"/>
  <c r="BM909" i="1"/>
  <c r="BL909" i="1" s="1"/>
  <c r="BT909" i="1" s="1"/>
  <c r="BM910" i="1" a="1"/>
  <c r="BM910" i="1"/>
  <c r="BL910" i="1" s="1"/>
  <c r="BP910" i="1" s="1"/>
  <c r="BT910" i="1" s="1"/>
  <c r="BM911" i="1" a="1"/>
  <c r="BM911" i="1"/>
  <c r="BL911" i="1" s="1"/>
  <c r="BP911" i="1" s="1"/>
  <c r="BT911" i="1" s="1"/>
  <c r="BL912" i="1"/>
  <c r="BT912" i="1" s="1"/>
  <c r="BM912" i="1" a="1"/>
  <c r="BM912" i="1"/>
  <c r="BM913" i="1" a="1"/>
  <c r="BM913" i="1"/>
  <c r="BL913" i="1" s="1"/>
  <c r="BT913" i="1" s="1"/>
  <c r="BL914" i="1"/>
  <c r="BT914" i="1" s="1"/>
  <c r="BM914" i="1" a="1"/>
  <c r="BM914" i="1"/>
  <c r="BM915" i="1" a="1"/>
  <c r="BM915" i="1"/>
  <c r="BL915" i="1" s="1"/>
  <c r="BT915" i="1" s="1"/>
  <c r="BL916" i="1"/>
  <c r="BT916" i="1" s="1"/>
  <c r="BM916" i="1" a="1"/>
  <c r="BM916" i="1"/>
  <c r="BM917" i="1" a="1"/>
  <c r="BM917" i="1"/>
  <c r="BL917" i="1" s="1"/>
  <c r="BP917" i="1" s="1"/>
  <c r="BT917" i="1" s="1"/>
  <c r="BL918" i="1"/>
  <c r="BT918" i="1" s="1"/>
  <c r="BM918" i="1" a="1"/>
  <c r="BM918" i="1"/>
  <c r="BM919" i="1" a="1"/>
  <c r="BM919" i="1"/>
  <c r="BL919" i="1" s="1"/>
  <c r="BP919" i="1" s="1"/>
  <c r="BT919" i="1" s="1"/>
  <c r="BL920" i="1"/>
  <c r="BT920" i="1" s="1"/>
  <c r="BM920" i="1" a="1"/>
  <c r="BM920" i="1"/>
  <c r="BM921" i="1" a="1"/>
  <c r="BM921" i="1"/>
  <c r="BL921" i="1" s="1"/>
  <c r="BP921" i="1" s="1"/>
  <c r="BT921" i="1" s="1"/>
  <c r="BL922" i="1"/>
  <c r="BT922" i="1" s="1"/>
  <c r="BM922" i="1" a="1"/>
  <c r="BM922" i="1"/>
  <c r="BM923" i="1" a="1"/>
  <c r="BM923" i="1"/>
  <c r="BL923" i="1" s="1"/>
  <c r="BP923" i="1" s="1"/>
  <c r="BT923" i="1" s="1"/>
  <c r="BL924" i="1"/>
  <c r="BT924" i="1" s="1"/>
  <c r="BM924" i="1" a="1"/>
  <c r="BM924" i="1"/>
  <c r="BM925" i="1" a="1"/>
  <c r="BM925" i="1"/>
  <c r="BL925" i="1" s="1"/>
  <c r="BP925" i="1" s="1"/>
  <c r="BT925" i="1" s="1"/>
  <c r="BM926" i="1" a="1"/>
  <c r="BM926" i="1"/>
  <c r="BL926" i="1" s="1"/>
  <c r="BT926" i="1" s="1"/>
  <c r="BM927" i="1" a="1"/>
  <c r="BM927" i="1"/>
  <c r="BL927" i="1" s="1"/>
  <c r="BP927" i="1" s="1"/>
  <c r="BT927" i="1" s="1"/>
  <c r="BM928" i="1" a="1"/>
  <c r="BM928" i="1"/>
  <c r="BL928" i="1" s="1"/>
  <c r="BT928" i="1" s="1"/>
  <c r="BM929" i="1" a="1"/>
  <c r="BM929" i="1"/>
  <c r="BL929" i="1" s="1"/>
  <c r="BP929" i="1" s="1"/>
  <c r="BT929" i="1" s="1"/>
  <c r="BL930" i="1"/>
  <c r="BT930" i="1" s="1"/>
  <c r="BM930" i="1" a="1"/>
  <c r="BM930" i="1"/>
  <c r="BM931" i="1" a="1"/>
  <c r="BM931" i="1"/>
  <c r="BL931" i="1" s="1"/>
  <c r="BP931" i="1" s="1"/>
  <c r="BT931" i="1" s="1"/>
  <c r="BM932" i="1" a="1"/>
  <c r="BM932" i="1"/>
  <c r="BL932" i="1" s="1"/>
  <c r="BT932" i="1" s="1"/>
  <c r="BM933" i="1" a="1"/>
  <c r="BM933" i="1"/>
  <c r="BL933" i="1" s="1"/>
  <c r="BT933" i="1" s="1"/>
  <c r="BL934" i="1"/>
  <c r="BT934" i="1" s="1"/>
  <c r="BM934" i="1" a="1"/>
  <c r="BM934" i="1"/>
  <c r="BM935" i="1" a="1"/>
  <c r="BM935" i="1"/>
  <c r="BL935" i="1" s="1"/>
  <c r="BT935" i="1" s="1"/>
  <c r="BL936" i="1"/>
  <c r="BT936" i="1" s="1"/>
  <c r="BM936" i="1" a="1"/>
  <c r="BM936" i="1"/>
  <c r="BM937" i="1" a="1"/>
  <c r="BM937" i="1"/>
  <c r="BL937" i="1" s="1"/>
  <c r="BP937" i="1" s="1"/>
  <c r="BT937" i="1" s="1"/>
  <c r="BM938" i="1" a="1"/>
  <c r="BM938" i="1"/>
  <c r="BL938" i="1" s="1"/>
  <c r="BT938" i="1" s="1"/>
  <c r="BM939" i="1" a="1"/>
  <c r="BM939" i="1"/>
  <c r="BL939" i="1" s="1"/>
  <c r="BP939" i="1" s="1"/>
  <c r="BT939" i="1" s="1"/>
  <c r="BL940" i="1"/>
  <c r="BT940" i="1" s="1"/>
  <c r="BM940" i="1" a="1"/>
  <c r="BM940" i="1"/>
  <c r="BL941" i="1"/>
  <c r="BT941" i="1" s="1"/>
  <c r="BM941" i="1" a="1"/>
  <c r="BM941" i="1"/>
  <c r="BL942" i="1"/>
  <c r="BT942" i="1" s="1"/>
  <c r="BM942" i="1" a="1"/>
  <c r="BM942" i="1"/>
  <c r="BL943" i="1"/>
  <c r="BT943" i="1" s="1"/>
  <c r="BM943" i="1" a="1"/>
  <c r="BM943" i="1"/>
  <c r="BL944" i="1"/>
  <c r="BT944" i="1" s="1"/>
  <c r="BM944" i="1" a="1"/>
  <c r="BM944" i="1"/>
  <c r="BM945" i="1" a="1"/>
  <c r="BM945" i="1"/>
  <c r="BL945" i="1" s="1"/>
  <c r="BT945" i="1" s="1"/>
  <c r="BL946" i="1"/>
  <c r="BT946" i="1" s="1"/>
  <c r="BM946" i="1" a="1"/>
  <c r="BM946" i="1"/>
  <c r="BL947" i="1"/>
  <c r="BT947" i="1" s="1"/>
  <c r="BM947" i="1" a="1"/>
  <c r="BM947" i="1"/>
  <c r="BM948" i="1" a="1"/>
  <c r="BM948" i="1"/>
  <c r="BL948" i="1" s="1"/>
  <c r="BT948" i="1" s="1"/>
  <c r="BM949" i="1" a="1"/>
  <c r="BM949" i="1"/>
  <c r="BL949" i="1" s="1"/>
  <c r="BT949" i="1" s="1"/>
  <c r="BL950" i="1"/>
  <c r="BT950" i="1" s="1"/>
  <c r="BM950" i="1" a="1"/>
  <c r="BM950" i="1"/>
  <c r="BM951" i="1" a="1"/>
  <c r="BM951" i="1"/>
  <c r="BL951" i="1" s="1"/>
  <c r="BT951" i="1" s="1"/>
  <c r="BM952" i="1" a="1"/>
  <c r="BM952" i="1"/>
  <c r="BL952" i="1" s="1"/>
  <c r="BT952" i="1" s="1"/>
  <c r="BL953" i="1"/>
  <c r="BT953" i="1" s="1"/>
  <c r="BM953" i="1" a="1"/>
  <c r="BM953" i="1"/>
  <c r="BM954" i="1" a="1"/>
  <c r="BM954" i="1"/>
  <c r="BL954" i="1" s="1"/>
  <c r="BT954" i="1" s="1"/>
  <c r="BL955" i="1"/>
  <c r="BT955" i="1" s="1"/>
  <c r="BM955" i="1" a="1"/>
  <c r="BM955" i="1"/>
  <c r="BM956" i="1" a="1"/>
  <c r="BM956" i="1"/>
  <c r="BL956" i="1" s="1"/>
  <c r="BT956" i="1" s="1"/>
  <c r="BM957" i="1" a="1"/>
  <c r="BM957" i="1"/>
  <c r="BL957" i="1" s="1"/>
  <c r="BT957" i="1" s="1"/>
  <c r="BM958" i="1" a="1"/>
  <c r="BM958" i="1"/>
  <c r="BL958" i="1" s="1"/>
  <c r="BT958" i="1" s="1"/>
  <c r="BM959" i="1" a="1"/>
  <c r="BM959" i="1"/>
  <c r="BL959" i="1" s="1"/>
  <c r="BP959" i="1" s="1"/>
  <c r="BT959" i="1" s="1"/>
  <c r="BM960" i="1" a="1"/>
  <c r="BM960" i="1"/>
  <c r="BL960" i="1" s="1"/>
  <c r="BP960" i="1" s="1"/>
  <c r="BT960" i="1" s="1"/>
  <c r="BL961" i="1"/>
  <c r="BT961" i="1" s="1"/>
  <c r="BM961" i="1" a="1"/>
  <c r="BM961" i="1"/>
  <c r="BL962" i="1"/>
  <c r="BT962" i="1" s="1"/>
  <c r="BM962" i="1" a="1"/>
  <c r="BM962" i="1"/>
  <c r="BL963" i="1"/>
  <c r="BT963" i="1" s="1"/>
  <c r="BM963" i="1" a="1"/>
  <c r="BM963" i="1"/>
  <c r="BL964" i="1"/>
  <c r="BT964" i="1" s="1"/>
  <c r="BM964" i="1" a="1"/>
  <c r="BM964" i="1"/>
  <c r="BM965" i="1" a="1"/>
  <c r="BM965" i="1"/>
  <c r="BL965" i="1" s="1"/>
  <c r="BT965" i="1" s="1"/>
  <c r="BM966" i="1" a="1"/>
  <c r="BM966" i="1"/>
  <c r="BL966" i="1" s="1"/>
  <c r="BP966" i="1" s="1"/>
  <c r="BT966" i="1" s="1"/>
  <c r="BM967" i="1" a="1"/>
  <c r="BM967" i="1"/>
  <c r="BL967" i="1" s="1"/>
  <c r="BP967" i="1" s="1"/>
  <c r="BT967" i="1" s="1"/>
  <c r="BL968" i="1"/>
  <c r="BT968" i="1" s="1"/>
  <c r="BM968" i="1" a="1"/>
  <c r="BM968" i="1"/>
  <c r="BL969" i="1"/>
  <c r="BT969" i="1" s="1"/>
  <c r="BM969" i="1" a="1"/>
  <c r="BM969" i="1"/>
  <c r="BM970" i="1" a="1"/>
  <c r="BM970" i="1"/>
  <c r="BL970" i="1" s="1"/>
  <c r="BT970" i="1" s="1"/>
  <c r="BM971" i="1" a="1"/>
  <c r="BM971" i="1"/>
  <c r="BL971" i="1" s="1"/>
  <c r="BT971" i="1" s="1"/>
  <c r="BL972" i="1"/>
  <c r="BT972" i="1" s="1"/>
  <c r="BM972" i="1" a="1"/>
  <c r="BM972" i="1"/>
  <c r="BL973" i="1"/>
  <c r="BT973" i="1" s="1"/>
  <c r="BM973" i="1" a="1"/>
  <c r="BM973" i="1"/>
  <c r="BL974" i="1"/>
  <c r="BT974" i="1" s="1"/>
  <c r="BM974" i="1" a="1"/>
  <c r="BM974" i="1"/>
  <c r="BM975" i="1" a="1"/>
  <c r="BM975" i="1"/>
  <c r="BL975" i="1" s="1"/>
  <c r="BT975" i="1" s="1"/>
  <c r="BL976" i="1"/>
  <c r="BT976" i="1" s="1"/>
  <c r="BM976" i="1" a="1"/>
  <c r="BM976" i="1"/>
  <c r="BL977" i="1"/>
  <c r="BT977" i="1" s="1"/>
  <c r="BM977" i="1" a="1"/>
  <c r="BM977" i="1"/>
  <c r="BM978" i="1" a="1"/>
  <c r="BM978" i="1"/>
  <c r="BL978" i="1" s="1"/>
  <c r="BT978" i="1" s="1"/>
  <c r="BM979" i="1" a="1"/>
  <c r="BM979" i="1"/>
  <c r="BL979" i="1" s="1"/>
  <c r="BT979" i="1" s="1"/>
  <c r="BM980" i="1" a="1"/>
  <c r="BM980" i="1"/>
  <c r="BL980" i="1" s="1"/>
  <c r="BT980" i="1" s="1"/>
  <c r="BM981" i="1" a="1"/>
  <c r="BM981" i="1"/>
  <c r="BL981" i="1" s="1"/>
  <c r="BT981" i="1" s="1"/>
  <c r="BL982" i="1"/>
  <c r="BT982" i="1" s="1"/>
  <c r="BM982" i="1" a="1"/>
  <c r="BM982" i="1"/>
  <c r="BM983" i="1" a="1"/>
  <c r="BM983" i="1"/>
  <c r="BL983" i="1" s="1"/>
  <c r="BT983" i="1" s="1"/>
  <c r="BL984" i="1"/>
  <c r="BT984" i="1" s="1"/>
  <c r="BM984" i="1" a="1"/>
  <c r="BM984" i="1"/>
  <c r="BM985" i="1" a="1"/>
  <c r="BM985" i="1"/>
  <c r="BL985" i="1" s="1"/>
  <c r="BT985" i="1" s="1"/>
  <c r="BL986" i="1"/>
  <c r="BT986" i="1" s="1"/>
  <c r="BM986" i="1" a="1"/>
  <c r="BM986" i="1"/>
  <c r="BM987" i="1" a="1"/>
  <c r="BM987" i="1"/>
  <c r="BL987" i="1" s="1"/>
  <c r="BT987" i="1" s="1"/>
  <c r="BM988" i="1" a="1"/>
  <c r="BM988" i="1"/>
  <c r="BL988" i="1" s="1"/>
  <c r="BT988" i="1" s="1"/>
  <c r="BL989" i="1"/>
  <c r="BT989" i="1" s="1"/>
  <c r="BM989" i="1" a="1"/>
  <c r="BM989" i="1"/>
  <c r="BM990" i="1" a="1"/>
  <c r="BM990" i="1"/>
  <c r="BL990" i="1" s="1"/>
  <c r="BT990" i="1" s="1"/>
  <c r="BM991" i="1" a="1"/>
  <c r="BM991" i="1"/>
  <c r="BL991" i="1" s="1"/>
  <c r="BP991" i="1" s="1"/>
  <c r="BT991" i="1" s="1"/>
  <c r="BM992" i="1" a="1"/>
  <c r="BM992" i="1"/>
  <c r="BL992" i="1" s="1"/>
  <c r="BP992" i="1" s="1"/>
  <c r="BT992" i="1" s="1"/>
  <c r="BM993" i="1" a="1"/>
  <c r="BM993" i="1"/>
  <c r="BL993" i="1" s="1"/>
  <c r="BT993" i="1" s="1"/>
  <c r="BM994" i="1" a="1"/>
  <c r="BM994" i="1"/>
  <c r="BL994" i="1" s="1"/>
  <c r="BP994" i="1" s="1"/>
  <c r="BT994" i="1" s="1"/>
  <c r="BM995" i="1" a="1"/>
  <c r="BM995" i="1"/>
  <c r="BL995" i="1" s="1"/>
  <c r="BP995" i="1" s="1"/>
  <c r="BT995" i="1" s="1"/>
  <c r="BL996" i="1"/>
  <c r="BT996" i="1" s="1"/>
  <c r="BM996" i="1" a="1"/>
  <c r="BM996" i="1"/>
  <c r="BM997" i="1" a="1"/>
  <c r="BM997" i="1"/>
  <c r="BL997" i="1" s="1"/>
  <c r="BP997" i="1" s="1"/>
  <c r="BT997" i="1" s="1"/>
  <c r="BM998" i="1" a="1"/>
  <c r="BM998" i="1"/>
  <c r="BL998" i="1" s="1"/>
  <c r="BP998" i="1" s="1"/>
  <c r="BT998" i="1" s="1"/>
  <c r="BL999" i="1"/>
  <c r="BT999" i="1" s="1"/>
  <c r="BM999" i="1" a="1"/>
  <c r="BM999" i="1"/>
  <c r="BM1000" i="1" a="1"/>
  <c r="BM1000" i="1"/>
  <c r="BL1000" i="1" s="1"/>
  <c r="BP1000" i="1" s="1"/>
  <c r="BT1000" i="1" s="1"/>
  <c r="BL1001" i="1"/>
  <c r="BT1001" i="1" s="1"/>
  <c r="BM1001" i="1" a="1"/>
  <c r="BM1001" i="1"/>
  <c r="BM1002" i="1" a="1"/>
  <c r="BM1002" i="1"/>
  <c r="BL1002" i="1" s="1"/>
  <c r="BP1002" i="1" s="1"/>
  <c r="BT1002" i="1" s="1"/>
  <c r="BM1003" i="1" a="1"/>
  <c r="BM1003" i="1"/>
  <c r="BL1003" i="1" s="1"/>
  <c r="BP1003" i="1" s="1"/>
  <c r="BT1003" i="1" s="1"/>
  <c r="BM1004" i="1" a="1"/>
  <c r="BM1004" i="1"/>
  <c r="BL1004" i="1" s="1"/>
  <c r="BT1004" i="1" s="1"/>
  <c r="BM1005" i="1" a="1"/>
  <c r="BM1005" i="1"/>
  <c r="BL1005" i="1" s="1"/>
  <c r="BP1005" i="1" s="1"/>
  <c r="BT1005" i="1" s="1"/>
  <c r="BM1006" i="1" a="1"/>
  <c r="BM1006" i="1"/>
  <c r="BL1006" i="1" s="1"/>
  <c r="BP1006" i="1" s="1"/>
  <c r="BT1006" i="1" s="1"/>
  <c r="BL1007" i="1"/>
  <c r="BT1007" i="1" s="1"/>
  <c r="BM1007" i="1" a="1"/>
  <c r="BM1007" i="1"/>
  <c r="BM1008" i="1" a="1"/>
  <c r="BM1008" i="1"/>
  <c r="BL1008" i="1" s="1"/>
  <c r="BP1008" i="1" s="1"/>
  <c r="BT1008" i="1" s="1"/>
  <c r="BL1009" i="1"/>
  <c r="BT1009" i="1" s="1"/>
  <c r="BM1009" i="1" a="1"/>
  <c r="BM1009" i="1"/>
  <c r="BM1010" i="1" a="1"/>
  <c r="BM1010" i="1"/>
  <c r="BL1010" i="1" s="1"/>
  <c r="BP1010" i="1" s="1"/>
  <c r="BT1010" i="1" s="1"/>
  <c r="BL1011" i="1"/>
  <c r="BT1011" i="1" s="1"/>
  <c r="BM1011" i="1" a="1"/>
  <c r="BM1011" i="1"/>
  <c r="BM1012" i="1" a="1"/>
  <c r="BM1012" i="1"/>
  <c r="BL1012" i="1" s="1"/>
  <c r="BP1012" i="1" s="1"/>
  <c r="BT1012" i="1" s="1"/>
  <c r="BM1013" i="1" a="1"/>
  <c r="BM1013" i="1"/>
  <c r="BL1013" i="1" s="1"/>
  <c r="BT1013" i="1" s="1"/>
  <c r="BM1014" i="1" a="1"/>
  <c r="BM1014" i="1"/>
  <c r="BL1014" i="1" s="1"/>
  <c r="BP1014" i="1" s="1"/>
  <c r="BT1014" i="1" s="1"/>
  <c r="BL1015" i="1"/>
  <c r="BT1015" i="1" s="1"/>
  <c r="BM1015" i="1" a="1"/>
  <c r="BM1015" i="1"/>
  <c r="BM1016" i="1" a="1"/>
  <c r="BM1016" i="1"/>
  <c r="BL1016" i="1" s="1"/>
  <c r="BP1016" i="1" s="1"/>
  <c r="BT1016" i="1" s="1"/>
  <c r="BL1017" i="1"/>
  <c r="BT1017" i="1" s="1"/>
  <c r="BM1017" i="1" a="1"/>
  <c r="BM1017" i="1"/>
  <c r="BM1018" i="1" a="1"/>
  <c r="BM1018" i="1"/>
  <c r="BL1018" i="1" s="1"/>
  <c r="BP1018" i="1" s="1"/>
  <c r="BT1018" i="1" s="1"/>
  <c r="BM1019" i="1" a="1"/>
  <c r="BM1019" i="1"/>
  <c r="BL1019" i="1" s="1"/>
  <c r="BP1019" i="1" s="1"/>
  <c r="BT1019" i="1" s="1"/>
  <c r="BL1020" i="1"/>
  <c r="BT1020" i="1" s="1"/>
  <c r="BM1020" i="1" a="1"/>
  <c r="BM1020" i="1"/>
  <c r="BM1021" i="1" a="1"/>
  <c r="BM1021" i="1"/>
  <c r="BL1021" i="1" s="1"/>
  <c r="BT1021" i="1" s="1"/>
  <c r="BM1022" i="1" a="1"/>
  <c r="BM1022" i="1"/>
  <c r="BL1022" i="1" s="1"/>
  <c r="BT1022" i="1" s="1"/>
  <c r="BL1023" i="1"/>
  <c r="BT1023" i="1" s="1"/>
  <c r="BM1023" i="1" a="1"/>
  <c r="BM1023" i="1"/>
  <c r="BM1024" i="1" a="1"/>
  <c r="BM1024" i="1"/>
  <c r="BL1024" i="1" s="1"/>
  <c r="BP1024" i="1" s="1"/>
  <c r="BT1024" i="1" s="1"/>
  <c r="BL1025" i="1"/>
  <c r="BT1025" i="1" s="1"/>
  <c r="BM1025" i="1" a="1"/>
  <c r="BM1025" i="1"/>
  <c r="BL1026" i="1"/>
  <c r="BT1026" i="1" s="1"/>
  <c r="BM1026" i="1" a="1"/>
  <c r="BM1026" i="1"/>
  <c r="BM1027" i="1" a="1"/>
  <c r="BM1027" i="1"/>
  <c r="BL1027" i="1" s="1"/>
  <c r="BP1027" i="1" s="1"/>
  <c r="BT1027" i="1" s="1"/>
  <c r="BL1028" i="1"/>
  <c r="BT1028" i="1" s="1"/>
  <c r="BM1028" i="1" a="1"/>
  <c r="BM1028" i="1"/>
  <c r="BM1029" i="1" a="1"/>
  <c r="BM1029" i="1"/>
  <c r="BL1029" i="1" s="1"/>
  <c r="BP1029" i="1" s="1"/>
  <c r="BT1029" i="1" s="1"/>
  <c r="BL1030" i="1"/>
  <c r="BT1030" i="1" s="1"/>
  <c r="BM1030" i="1" a="1"/>
  <c r="BM1030" i="1"/>
  <c r="BL1031" i="1"/>
  <c r="BT1031" i="1" s="1"/>
  <c r="BM1031" i="1" a="1"/>
  <c r="BM1031" i="1"/>
  <c r="BM1032" i="1" a="1"/>
  <c r="BM1032" i="1"/>
  <c r="BL1032" i="1" s="1"/>
  <c r="BP1032" i="1" s="1"/>
  <c r="BT1032" i="1" s="1"/>
  <c r="BL1033" i="1"/>
  <c r="BT1033" i="1" s="1"/>
  <c r="BM1033" i="1" a="1"/>
  <c r="BM1033" i="1"/>
  <c r="BM1034" i="1" a="1"/>
  <c r="BM1034" i="1"/>
  <c r="BL1034" i="1" s="1"/>
  <c r="BT1034" i="1" s="1"/>
  <c r="BL1035" i="1"/>
  <c r="BT1035" i="1" s="1"/>
  <c r="BM1035" i="1" a="1"/>
  <c r="BM1035" i="1"/>
  <c r="BM1036" i="1" a="1"/>
  <c r="BM1036" i="1"/>
  <c r="BL1036" i="1" s="1"/>
  <c r="BT1036" i="1" s="1"/>
  <c r="BL1037" i="1"/>
  <c r="BT1037" i="1" s="1"/>
  <c r="BM1037" i="1" a="1"/>
  <c r="BM1037" i="1"/>
  <c r="BM1038" i="1" a="1"/>
  <c r="BM1038" i="1"/>
  <c r="BL1038" i="1" s="1"/>
  <c r="BP1038" i="1" s="1"/>
  <c r="BT1038" i="1" s="1"/>
  <c r="BM1039" i="1" a="1"/>
  <c r="BM1039" i="1"/>
  <c r="BL1039" i="1" s="1"/>
  <c r="BP1039" i="1" s="1"/>
  <c r="BT1039" i="1" s="1"/>
  <c r="BL1040" i="1"/>
  <c r="BT1040" i="1" s="1"/>
  <c r="BM1040" i="1" a="1"/>
  <c r="BM1040" i="1"/>
  <c r="BM1041" i="1" a="1"/>
  <c r="BM1041" i="1"/>
  <c r="BL1041" i="1" s="1"/>
  <c r="BP1041" i="1" s="1"/>
  <c r="BT1041" i="1" s="1"/>
  <c r="BM1042" i="1" a="1"/>
  <c r="BM1042" i="1"/>
  <c r="BL1042" i="1" s="1"/>
  <c r="BP1042" i="1" s="1"/>
  <c r="BT1042" i="1" s="1"/>
  <c r="BM1043" i="1" a="1"/>
  <c r="BM1043" i="1"/>
  <c r="BL1043" i="1" s="1"/>
  <c r="BT1043" i="1" s="1"/>
  <c r="BL1044" i="1"/>
  <c r="BT1044" i="1" s="1"/>
  <c r="BM1044" i="1" a="1"/>
  <c r="BM1044" i="1"/>
  <c r="BL1045" i="1"/>
  <c r="BT1045" i="1" s="1"/>
  <c r="BM1045" i="1" a="1"/>
  <c r="BM1045" i="1"/>
  <c r="BL1046" i="1"/>
  <c r="BT1046" i="1" s="1"/>
  <c r="BM1046" i="1" a="1"/>
  <c r="BM1046" i="1"/>
  <c r="BL1047" i="1"/>
  <c r="BT1047" i="1" s="1"/>
  <c r="BM1047" i="1" a="1"/>
  <c r="BM1047" i="1"/>
  <c r="BL1048" i="1"/>
  <c r="BT1048" i="1" s="1"/>
  <c r="BM1048" i="1" a="1"/>
  <c r="BM1048" i="1"/>
  <c r="BL1049" i="1"/>
  <c r="BT1049" i="1" s="1"/>
  <c r="BM1049" i="1" a="1"/>
  <c r="BM1049" i="1"/>
  <c r="BL1050" i="1"/>
  <c r="BT1050" i="1" s="1"/>
  <c r="BM1050" i="1" a="1"/>
  <c r="BM1050" i="1"/>
  <c r="BM1051" i="1" a="1"/>
  <c r="BM1051" i="1"/>
  <c r="BL1051" i="1" s="1"/>
  <c r="BT1051" i="1" s="1"/>
  <c r="BM1052" i="1" a="1"/>
  <c r="BM1052" i="1"/>
  <c r="BL1052" i="1" s="1"/>
  <c r="BT1052" i="1" s="1"/>
  <c r="BL1053" i="1"/>
  <c r="BT1053" i="1" s="1"/>
  <c r="BM1053" i="1" a="1"/>
  <c r="BM1053" i="1"/>
  <c r="BM1054" i="1" a="1"/>
  <c r="BM1054" i="1"/>
  <c r="BL1054" i="1" s="1"/>
  <c r="BT1054" i="1" s="1"/>
  <c r="BL1055" i="1"/>
  <c r="BT1055" i="1" s="1"/>
  <c r="BM1055" i="1" a="1"/>
  <c r="BM1055" i="1"/>
  <c r="BL1056" i="1"/>
  <c r="BT1056" i="1" s="1"/>
  <c r="BM1056" i="1" a="1"/>
  <c r="BM1056" i="1"/>
  <c r="BL1057" i="1"/>
  <c r="BT1057" i="1" s="1"/>
  <c r="BM1057" i="1" a="1"/>
  <c r="BM1057" i="1"/>
  <c r="BL1058" i="1"/>
  <c r="BT1058" i="1" s="1"/>
  <c r="BM1058" i="1" a="1"/>
  <c r="BM1058" i="1"/>
  <c r="BL1059" i="1"/>
  <c r="BT1059" i="1" s="1"/>
  <c r="BM1059" i="1" a="1"/>
  <c r="BM1059" i="1"/>
  <c r="BM1060" i="1" a="1"/>
  <c r="BM1060" i="1"/>
  <c r="BL1060" i="1" s="1"/>
  <c r="BT1060" i="1" s="1"/>
  <c r="BM1061" i="1" a="1"/>
  <c r="BM1061" i="1"/>
  <c r="BL1061" i="1" s="1"/>
  <c r="BT1061" i="1" s="1"/>
  <c r="BL1062" i="1"/>
  <c r="BT1062" i="1" s="1"/>
  <c r="BM1062" i="1" a="1"/>
  <c r="BM1062" i="1"/>
  <c r="BM1063" i="1" a="1"/>
  <c r="BM1063" i="1"/>
  <c r="BL1063" i="1" s="1"/>
  <c r="BT1063" i="1" s="1"/>
  <c r="BL1064" i="1"/>
  <c r="BT1064" i="1" s="1"/>
  <c r="BM1064" i="1" a="1"/>
  <c r="BM1064" i="1"/>
  <c r="BM1065" i="1" a="1"/>
  <c r="BM1065" i="1"/>
  <c r="BL1065" i="1" s="1"/>
  <c r="BT1065" i="1" s="1"/>
  <c r="BM1066" i="1" a="1"/>
  <c r="BM1066" i="1"/>
  <c r="BL1066" i="1" s="1"/>
  <c r="BT1066" i="1" s="1"/>
  <c r="BM1067" i="1" a="1"/>
  <c r="BM1067" i="1"/>
  <c r="BL1067" i="1" s="1"/>
  <c r="BT1067" i="1" s="1"/>
  <c r="BM1068" i="1" a="1"/>
  <c r="BM1068" i="1"/>
  <c r="BL1068" i="1" s="1"/>
  <c r="BP1068" i="1" s="1"/>
  <c r="BT1068" i="1" s="1"/>
  <c r="BL1069" i="1"/>
  <c r="BT1069" i="1" s="1"/>
  <c r="BM1069" i="1" a="1"/>
  <c r="BM1069" i="1"/>
  <c r="BL1070" i="1"/>
  <c r="BT1070" i="1" s="1"/>
  <c r="BM1070" i="1" a="1"/>
  <c r="BM1070" i="1"/>
  <c r="BL1071" i="1"/>
  <c r="BT1071" i="1" s="1"/>
  <c r="BM1071" i="1" a="1"/>
  <c r="BM1071" i="1"/>
  <c r="BL1072" i="1"/>
  <c r="BT1072" i="1" s="1"/>
  <c r="BM1072" i="1" a="1"/>
  <c r="BM1072" i="1"/>
  <c r="BM1073" i="1" a="1"/>
  <c r="BM1073" i="1"/>
  <c r="BL1073" i="1" s="1"/>
  <c r="BT1073" i="1" s="1"/>
  <c r="BL1074" i="1"/>
  <c r="BT1074" i="1" s="1"/>
  <c r="BM1074" i="1" a="1"/>
  <c r="BM1074" i="1"/>
  <c r="BM1075" i="1" a="1"/>
  <c r="BM1075" i="1"/>
  <c r="BL1075" i="1" s="1"/>
  <c r="BP1075" i="1" s="1"/>
  <c r="BT1075" i="1" s="1"/>
  <c r="BM1076" i="1" a="1"/>
  <c r="BM1076" i="1"/>
  <c r="BL1076" i="1" s="1"/>
  <c r="BP1076" i="1" s="1"/>
  <c r="BT1076" i="1" s="1"/>
  <c r="BM1077" i="1" a="1"/>
  <c r="BM1077" i="1"/>
  <c r="BL1077" i="1" s="1"/>
  <c r="BT1077" i="1" s="1"/>
  <c r="BL1078" i="1"/>
  <c r="BT1078" i="1" s="1"/>
  <c r="BM1078" i="1" a="1"/>
  <c r="BM1078" i="1"/>
  <c r="BM1079" i="1" a="1"/>
  <c r="BM1079" i="1"/>
  <c r="BL1079" i="1" s="1"/>
  <c r="BT1079" i="1" s="1"/>
  <c r="BL1080" i="1"/>
  <c r="BT1080" i="1" s="1"/>
  <c r="BM1080" i="1" a="1"/>
  <c r="BM1080" i="1"/>
  <c r="BL1081" i="1"/>
  <c r="BT1081" i="1" s="1"/>
  <c r="BM1081" i="1" a="1"/>
  <c r="BM1081" i="1"/>
  <c r="BM1082" i="1" a="1"/>
  <c r="BM1082" i="1"/>
  <c r="BL1082" i="1" s="1"/>
  <c r="BT1082" i="1" s="1"/>
  <c r="BL1083" i="1"/>
  <c r="BT1083" i="1" s="1"/>
  <c r="BM1083" i="1" a="1"/>
  <c r="BM1083" i="1"/>
  <c r="BL1084" i="1"/>
  <c r="BT1084" i="1" s="1"/>
  <c r="BM1084" i="1" a="1"/>
  <c r="BM1084" i="1"/>
  <c r="BL1085" i="1"/>
  <c r="BT1085" i="1" s="1"/>
  <c r="BM1085" i="1" a="1"/>
  <c r="BM1085" i="1"/>
  <c r="BM1086" i="1" a="1"/>
  <c r="BM1086" i="1"/>
  <c r="BL1086" i="1" s="1"/>
  <c r="BT1086" i="1" s="1"/>
  <c r="BM1087" i="1" a="1"/>
  <c r="BM1087" i="1"/>
  <c r="BL1087" i="1" s="1"/>
  <c r="BT1087" i="1" s="1"/>
  <c r="BM1088" i="1" a="1"/>
  <c r="BM1088" i="1"/>
  <c r="BL1088" i="1" s="1"/>
  <c r="BT1088" i="1" s="1"/>
  <c r="BL1089" i="1"/>
  <c r="BT1089" i="1" s="1"/>
  <c r="BM1089" i="1" a="1"/>
  <c r="BM1089" i="1"/>
  <c r="BL1090" i="1"/>
  <c r="BT1090" i="1" s="1"/>
  <c r="BM1090" i="1" a="1"/>
  <c r="BM1090" i="1"/>
  <c r="BM1091" i="1" a="1"/>
  <c r="BM1091" i="1"/>
  <c r="BL1091" i="1" s="1"/>
  <c r="BT1091" i="1" s="1"/>
  <c r="BM1092" i="1" a="1"/>
  <c r="BM1092" i="1"/>
  <c r="BL1092" i="1" s="1"/>
  <c r="BT1092" i="1" s="1"/>
  <c r="BL1093" i="1"/>
  <c r="BT1093" i="1" s="1"/>
  <c r="BM1093" i="1" a="1"/>
  <c r="BM1093" i="1"/>
  <c r="BL1094" i="1"/>
  <c r="BT1094" i="1" s="1"/>
  <c r="BM1094" i="1" a="1"/>
  <c r="BM1094" i="1"/>
  <c r="BM1095" i="1" a="1"/>
  <c r="BM1095" i="1"/>
  <c r="BL1095" i="1" s="1"/>
  <c r="BT1095" i="1" s="1"/>
  <c r="BM1096" i="1" a="1"/>
  <c r="BM1096" i="1"/>
  <c r="BL1096" i="1" s="1"/>
  <c r="BT1096" i="1" s="1"/>
  <c r="BM1097" i="1" a="1"/>
  <c r="BM1097" i="1"/>
  <c r="BL1097" i="1" s="1"/>
  <c r="BT1097" i="1" s="1"/>
  <c r="BL1098" i="1"/>
  <c r="BT1098" i="1" s="1"/>
  <c r="BM1098" i="1" a="1"/>
  <c r="BM1098" i="1"/>
  <c r="BL1099" i="1"/>
  <c r="BT1099" i="1" s="1"/>
  <c r="BM1099" i="1" a="1"/>
  <c r="BM1099" i="1"/>
  <c r="BL1100" i="1"/>
  <c r="BT1100" i="1" s="1"/>
  <c r="BM1100" i="1" a="1"/>
  <c r="BM1100" i="1"/>
  <c r="BL1101" i="1"/>
  <c r="BT1101" i="1" s="1"/>
  <c r="BM1101" i="1" a="1"/>
  <c r="BM1101" i="1"/>
  <c r="BL1102" i="1"/>
  <c r="BT1102" i="1" s="1"/>
  <c r="BM1102" i="1" a="1"/>
  <c r="BM1102" i="1"/>
  <c r="BM1103" i="1" a="1"/>
  <c r="BM1103" i="1"/>
  <c r="BL1103" i="1" s="1"/>
  <c r="BP1103" i="1" s="1"/>
  <c r="BT1103" i="1" s="1"/>
  <c r="BM1104" i="1" a="1"/>
  <c r="BM1104" i="1"/>
  <c r="BL1104" i="1" s="1"/>
  <c r="BP1104" i="1" s="1"/>
  <c r="BT1104" i="1" s="1"/>
  <c r="BM1105" i="1" a="1"/>
  <c r="BM1105" i="1"/>
  <c r="BL1105" i="1" s="1"/>
  <c r="BT1105" i="1" s="1"/>
  <c r="BM1106" i="1" a="1"/>
  <c r="BM1106" i="1"/>
  <c r="BL1106" i="1" s="1"/>
  <c r="BP1106" i="1" s="1"/>
  <c r="BT1106" i="1" s="1"/>
  <c r="BM1107" i="1" a="1"/>
  <c r="BM1107" i="1"/>
  <c r="BL1107" i="1" s="1"/>
  <c r="BP1107" i="1" s="1"/>
  <c r="BT1107" i="1" s="1"/>
  <c r="BL1108" i="1"/>
  <c r="BT1108" i="1" s="1"/>
  <c r="BM1108" i="1" a="1"/>
  <c r="BM1108" i="1"/>
  <c r="BM1109" i="1" a="1"/>
  <c r="BM1109" i="1"/>
  <c r="BL1109" i="1" s="1"/>
  <c r="BP1109" i="1" s="1"/>
  <c r="BT1109" i="1" s="1"/>
  <c r="BM1110" i="1" a="1"/>
  <c r="BM1110" i="1"/>
  <c r="BL1110" i="1" s="1"/>
  <c r="BP1110" i="1" s="1"/>
  <c r="BT1110" i="1" s="1"/>
  <c r="BL1111" i="1"/>
  <c r="BT1111" i="1" s="1"/>
  <c r="BM1111" i="1" a="1"/>
  <c r="BM1111" i="1"/>
  <c r="BM1112" i="1" a="1"/>
  <c r="BM1112" i="1"/>
  <c r="BL1112" i="1" s="1"/>
  <c r="BP1112" i="1" s="1"/>
  <c r="BT1112" i="1" s="1"/>
  <c r="BL1113" i="1"/>
  <c r="BT1113" i="1" s="1"/>
  <c r="BM1113" i="1" a="1"/>
  <c r="BM1113" i="1"/>
  <c r="BM1114" i="1" a="1"/>
  <c r="BM1114" i="1"/>
  <c r="BL1114" i="1" s="1"/>
  <c r="BT1114" i="1" s="1"/>
  <c r="BM1115" i="1" a="1"/>
  <c r="BM1115" i="1"/>
  <c r="BL1115" i="1" s="1"/>
  <c r="BP1115" i="1" s="1"/>
  <c r="BT1115" i="1" s="1"/>
  <c r="BL1116" i="1"/>
  <c r="BT1116" i="1" s="1"/>
  <c r="BM1116" i="1" a="1"/>
  <c r="BM1116" i="1"/>
  <c r="BM1117" i="1" a="1"/>
  <c r="BM1117" i="1"/>
  <c r="BL1117" i="1" s="1"/>
  <c r="BP1117" i="1" s="1"/>
  <c r="BT1117" i="1" s="1"/>
  <c r="BM1118" i="1" a="1"/>
  <c r="BM1118" i="1"/>
  <c r="BL1118" i="1" s="1"/>
  <c r="BT1118" i="1" s="1"/>
  <c r="BM1119" i="1" a="1"/>
  <c r="BM1119" i="1"/>
  <c r="BL1119" i="1" s="1"/>
  <c r="BP1119" i="1" s="1"/>
  <c r="BT1119" i="1" s="1"/>
  <c r="BM1120" i="1" a="1"/>
  <c r="BM1120" i="1"/>
  <c r="BL1120" i="1" s="1"/>
  <c r="BT1120" i="1" s="1"/>
  <c r="BL1121" i="1"/>
  <c r="BT1121" i="1" s="1"/>
  <c r="BM1121" i="1" a="1"/>
  <c r="BM1121" i="1"/>
  <c r="BM1122" i="1" a="1"/>
  <c r="BM1122" i="1"/>
  <c r="BL1122" i="1" s="1"/>
  <c r="BP1122" i="1" s="1"/>
  <c r="BT1122" i="1" s="1"/>
  <c r="BL1123" i="1"/>
  <c r="BT1123" i="1" s="1"/>
  <c r="BM1123" i="1" a="1"/>
  <c r="BM1123" i="1"/>
  <c r="BL1124" i="1"/>
  <c r="BT1124" i="1" s="1"/>
  <c r="BM1124" i="1" a="1"/>
  <c r="BM1124" i="1"/>
  <c r="BM1125" i="1" a="1"/>
  <c r="BM1125" i="1"/>
  <c r="BL1125" i="1" s="1"/>
  <c r="BP1125" i="1" s="1"/>
  <c r="BT1125" i="1" s="1"/>
  <c r="BM1126" i="1" a="1"/>
  <c r="BM1126" i="1"/>
  <c r="BL1126" i="1" s="1"/>
  <c r="BT1126" i="1" s="1"/>
  <c r="BM1127" i="1" a="1"/>
  <c r="BM1127" i="1"/>
  <c r="BL1127" i="1" s="1"/>
  <c r="BP1127" i="1" s="1"/>
  <c r="BT1127" i="1" s="1"/>
  <c r="BM1128" i="1" a="1"/>
  <c r="BM1128" i="1"/>
  <c r="BL1128" i="1" s="1"/>
  <c r="BP1128" i="1" s="1"/>
  <c r="BT1128" i="1" s="1"/>
  <c r="BM1129" i="1" a="1"/>
  <c r="BM1129" i="1"/>
  <c r="BL1129" i="1" s="1"/>
  <c r="BT1129" i="1" s="1"/>
  <c r="BL1130" i="1"/>
  <c r="BT1130" i="1" s="1"/>
  <c r="BM1130" i="1" a="1"/>
  <c r="BM1130" i="1"/>
  <c r="BL1131" i="1"/>
  <c r="BT1131" i="1" s="1"/>
  <c r="BM1131" i="1" a="1"/>
  <c r="BM1131" i="1"/>
  <c r="BL1132" i="1"/>
  <c r="BT1132" i="1" s="1"/>
  <c r="BM1132" i="1" a="1"/>
  <c r="BM1132" i="1"/>
  <c r="BL1133" i="1"/>
  <c r="BT1133" i="1" s="1"/>
  <c r="BM1133" i="1" a="1"/>
  <c r="BM1133" i="1"/>
  <c r="BM1134" i="1" a="1"/>
  <c r="BM1134" i="1"/>
  <c r="BL1134" i="1" s="1"/>
  <c r="BP1134" i="1" s="1"/>
  <c r="BT1134" i="1" s="1"/>
  <c r="BM1135" i="1" a="1"/>
  <c r="BM1135" i="1"/>
  <c r="BL1135" i="1" s="1"/>
  <c r="BP1135" i="1" s="1"/>
  <c r="BT1135" i="1" s="1"/>
  <c r="BL1136" i="1"/>
  <c r="BT1136" i="1" s="1"/>
  <c r="BM1136" i="1" a="1"/>
  <c r="BM1136" i="1"/>
  <c r="BL1137" i="1"/>
  <c r="BT1137" i="1" s="1"/>
  <c r="BM1137" i="1" a="1"/>
  <c r="BM1137" i="1"/>
  <c r="BL1138" i="1"/>
  <c r="BT1138" i="1" s="1"/>
  <c r="BM1138" i="1" a="1"/>
  <c r="BM1138" i="1"/>
  <c r="BL1139" i="1"/>
  <c r="BT1139" i="1" s="1"/>
  <c r="BM1139" i="1" a="1"/>
  <c r="BM1139" i="1"/>
  <c r="BL1140" i="1"/>
  <c r="BT1140" i="1" s="1"/>
  <c r="BM1140" i="1" a="1"/>
  <c r="BM1140" i="1"/>
  <c r="BL1141" i="1"/>
  <c r="BT1141" i="1" s="1"/>
  <c r="BM1141" i="1" a="1"/>
  <c r="BM1141" i="1"/>
  <c r="BM1142" i="1" a="1"/>
  <c r="BM1142" i="1"/>
  <c r="BL1142" i="1" s="1"/>
  <c r="BP1142" i="1" s="1"/>
  <c r="BT1142" i="1" s="1"/>
  <c r="BL1143" i="1"/>
  <c r="BT1143" i="1" s="1"/>
  <c r="BM1143" i="1" a="1"/>
  <c r="BM1143" i="1"/>
  <c r="BM1144" i="1" a="1"/>
  <c r="BM1144" i="1"/>
  <c r="BL1144" i="1" s="1"/>
  <c r="BP1144" i="1" s="1"/>
  <c r="BT1144" i="1" s="1"/>
  <c r="BM1145" i="1" a="1"/>
  <c r="BM1145" i="1"/>
  <c r="BL1145" i="1" s="1"/>
  <c r="BT1145" i="1" s="1"/>
  <c r="BM1146" i="1" a="1"/>
  <c r="BM1146" i="1"/>
  <c r="BL1146" i="1" s="1"/>
  <c r="BP1146" i="1" s="1"/>
  <c r="BT1146" i="1" s="1"/>
  <c r="BM1147" i="1" a="1"/>
  <c r="BM1147" i="1"/>
  <c r="BL1147" i="1" s="1"/>
  <c r="BT1147" i="1" s="1"/>
  <c r="BL1148" i="1"/>
  <c r="BT1148" i="1" s="1"/>
  <c r="BM1148" i="1" a="1"/>
  <c r="BM1148" i="1"/>
  <c r="BL1149" i="1"/>
  <c r="BT1149" i="1" s="1"/>
  <c r="BM1149" i="1" a="1"/>
  <c r="BM1149" i="1"/>
  <c r="BM1150" i="1" a="1"/>
  <c r="BM1150" i="1"/>
  <c r="BL1150" i="1" s="1"/>
  <c r="BP1150" i="1" s="1"/>
  <c r="BT1150" i="1" s="1"/>
  <c r="BL1151" i="1"/>
  <c r="BT1151" i="1" s="1"/>
  <c r="BM1151" i="1" a="1"/>
  <c r="BM1151" i="1"/>
  <c r="BL1152" i="1"/>
  <c r="BT1152" i="1" s="1"/>
  <c r="BM1152" i="1" a="1"/>
  <c r="BM1152" i="1"/>
  <c r="BM1153" i="1" a="1"/>
  <c r="BM1153" i="1"/>
  <c r="BL1153" i="1" s="1"/>
  <c r="BT1153" i="1" s="1"/>
  <c r="BL1154" i="1"/>
  <c r="BT1154" i="1" s="1"/>
  <c r="BM1154" i="1" a="1"/>
  <c r="BM1154" i="1"/>
  <c r="BM1155" i="1" a="1"/>
  <c r="BM1155" i="1"/>
  <c r="BL1155" i="1" s="1"/>
  <c r="BT1155" i="1" s="1"/>
  <c r="BL1156" i="1"/>
  <c r="BT1156" i="1" s="1"/>
  <c r="BM1156" i="1" a="1"/>
  <c r="BM1156" i="1"/>
  <c r="BM1157" i="1" a="1"/>
  <c r="BM1157" i="1"/>
  <c r="BL1157" i="1" s="1"/>
  <c r="BP1157" i="1" s="1"/>
  <c r="BT1157" i="1" s="1"/>
  <c r="BL1158" i="1"/>
  <c r="BT1158" i="1" s="1"/>
  <c r="BM1158" i="1" a="1"/>
  <c r="BM1158" i="1"/>
  <c r="BM1159" i="1" a="1"/>
  <c r="BM1159" i="1"/>
  <c r="BL1159" i="1" s="1"/>
  <c r="BP1159" i="1" s="1"/>
  <c r="BT1159" i="1" s="1"/>
  <c r="BM1160" i="1" a="1"/>
  <c r="BM1160" i="1"/>
  <c r="BL1160" i="1" s="1"/>
  <c r="BP1160" i="1" s="1"/>
  <c r="BT1160" i="1" s="1"/>
  <c r="BL1161" i="1"/>
  <c r="BT1161" i="1" s="1"/>
  <c r="BM1161" i="1" a="1"/>
  <c r="BM1161" i="1"/>
  <c r="BM1162" i="1" a="1"/>
  <c r="BM1162" i="1"/>
  <c r="BL1162" i="1" s="1"/>
  <c r="BP1162" i="1" s="1"/>
  <c r="BT1162" i="1" s="1"/>
  <c r="BL1163" i="1"/>
  <c r="BT1163" i="1" s="1"/>
  <c r="BM1163" i="1" a="1"/>
  <c r="BM1163" i="1"/>
  <c r="BM1164" i="1" a="1"/>
  <c r="BM1164" i="1"/>
  <c r="BL1164" i="1" s="1"/>
  <c r="BT1164" i="1" s="1"/>
  <c r="BM1165" i="1" a="1"/>
  <c r="BM1165" i="1"/>
  <c r="BL1165" i="1" s="1"/>
  <c r="BP1165" i="1" s="1"/>
  <c r="BT1165" i="1" s="1"/>
  <c r="BM1166" i="1" a="1"/>
  <c r="BM1166" i="1"/>
  <c r="BL1166" i="1" s="1"/>
  <c r="BT1166" i="1" s="1"/>
  <c r="BM1167" i="1" a="1"/>
  <c r="BM1167" i="1"/>
  <c r="BL1167" i="1" s="1"/>
  <c r="BT1167" i="1" s="1"/>
  <c r="BM1168" i="1" a="1"/>
  <c r="BM1168" i="1"/>
  <c r="BL1168" i="1" s="1"/>
  <c r="BP1168" i="1" s="1"/>
  <c r="BT1168" i="1" s="1"/>
  <c r="BL1169" i="1"/>
  <c r="BT1169" i="1" s="1"/>
  <c r="BM1169" i="1" a="1"/>
  <c r="BM1169" i="1"/>
  <c r="BL1170" i="1"/>
  <c r="BT1170" i="1" s="1"/>
  <c r="BM1170" i="1" a="1"/>
  <c r="BM1170" i="1"/>
  <c r="BL1171" i="1"/>
  <c r="BT1171" i="1" s="1"/>
  <c r="BM1171" i="1" a="1"/>
  <c r="BM1171" i="1"/>
  <c r="BM1172" i="1" a="1"/>
  <c r="BM1172" i="1"/>
  <c r="BL1172" i="1" s="1"/>
  <c r="BP1172" i="1" s="1"/>
  <c r="BT1172" i="1" s="1"/>
  <c r="BL1173" i="1"/>
  <c r="BT1173" i="1" s="1"/>
  <c r="BM1173" i="1" a="1"/>
  <c r="BM1173" i="1"/>
  <c r="BM1174" i="1" a="1"/>
  <c r="BM1174" i="1"/>
  <c r="BL1174" i="1" s="1"/>
  <c r="BP1174" i="1" s="1"/>
  <c r="BT1174" i="1" s="1"/>
  <c r="BM1175" i="1" a="1"/>
  <c r="BM1175" i="1"/>
  <c r="BL1175" i="1" s="1"/>
  <c r="BT1175" i="1" s="1"/>
  <c r="BM1176" i="1" a="1"/>
  <c r="BM1176" i="1"/>
  <c r="BL1176" i="1" s="1"/>
  <c r="BT1176" i="1" s="1"/>
  <c r="BL1177" i="1"/>
  <c r="BT1177" i="1" s="1"/>
  <c r="BM1177" i="1" a="1"/>
  <c r="BM1177" i="1"/>
  <c r="BL1178" i="1"/>
  <c r="BT1178" i="1" s="1"/>
  <c r="BM1178" i="1" a="1"/>
  <c r="BM1178" i="1"/>
  <c r="BL1179" i="1"/>
  <c r="BT1179" i="1" s="1"/>
  <c r="BM1179" i="1" a="1"/>
  <c r="BM1179" i="1"/>
  <c r="BL1180" i="1"/>
  <c r="BT1180" i="1" s="1"/>
  <c r="BM1180" i="1" a="1"/>
  <c r="BM1180" i="1"/>
  <c r="BM1181" i="1" a="1"/>
  <c r="BM1181" i="1"/>
  <c r="BL1181" i="1" s="1"/>
  <c r="BT1181" i="1" s="1"/>
  <c r="BM1182" i="1" a="1"/>
  <c r="BM1182" i="1"/>
  <c r="BL1182" i="1" s="1"/>
  <c r="BT1182" i="1" s="1"/>
  <c r="BL1183" i="1"/>
  <c r="BT1183" i="1" s="1"/>
  <c r="BM1183" i="1" a="1"/>
  <c r="BM1183" i="1"/>
  <c r="BL1184" i="1"/>
  <c r="BT1184" i="1" s="1"/>
  <c r="BM1184" i="1" a="1"/>
  <c r="BM1184" i="1"/>
  <c r="BL1185" i="1"/>
  <c r="BT1185" i="1" s="1"/>
  <c r="BM1185" i="1" a="1"/>
  <c r="BM1185" i="1"/>
  <c r="BL1186" i="1"/>
  <c r="BT1186" i="1" s="1"/>
  <c r="BM1186" i="1" a="1"/>
  <c r="BM1186" i="1"/>
  <c r="BM1187" i="1" a="1"/>
  <c r="BM1187" i="1"/>
  <c r="BL1187" i="1" s="1"/>
  <c r="BT1187" i="1" s="1"/>
  <c r="BL1188" i="1"/>
  <c r="BT1188" i="1" s="1"/>
  <c r="BM1188" i="1" a="1"/>
  <c r="BM1188" i="1"/>
  <c r="BM1189" i="1" a="1"/>
  <c r="BM1189" i="1"/>
  <c r="BL1189" i="1" s="1"/>
  <c r="BT1189" i="1" s="1"/>
  <c r="BL1190" i="1"/>
  <c r="BT1190" i="1" s="1"/>
  <c r="BM1190" i="1" a="1"/>
  <c r="BM1190" i="1"/>
  <c r="BL1191" i="1"/>
  <c r="BT1191" i="1" s="1"/>
  <c r="BM1191" i="1" a="1"/>
  <c r="BM1191" i="1"/>
  <c r="BM1192" i="1" a="1"/>
  <c r="BM1192" i="1"/>
  <c r="BL1192" i="1" s="1"/>
  <c r="BT1192" i="1" s="1"/>
  <c r="BL1193" i="1"/>
  <c r="BT1193" i="1" s="1"/>
  <c r="BM1193" i="1" a="1"/>
  <c r="BM1193" i="1"/>
  <c r="BL1194" i="1"/>
  <c r="BT1194" i="1" s="1"/>
  <c r="BM1194" i="1" a="1"/>
  <c r="BM1194" i="1"/>
  <c r="BL1195" i="1"/>
  <c r="BT1195" i="1" s="1"/>
  <c r="BM1195" i="1" a="1"/>
  <c r="BM1195" i="1"/>
  <c r="BL1196" i="1"/>
  <c r="BT1196" i="1" s="1"/>
  <c r="BM1196" i="1" a="1"/>
  <c r="BM1196" i="1"/>
  <c r="BL1197" i="1"/>
  <c r="BT1197" i="1" s="1"/>
  <c r="BM1197" i="1" a="1"/>
  <c r="BM1197" i="1"/>
  <c r="BL1198" i="1"/>
  <c r="BT1198" i="1" s="1"/>
  <c r="BM1198" i="1" a="1"/>
  <c r="BM1198" i="1"/>
  <c r="BL1199" i="1"/>
  <c r="BT1199" i="1" s="1"/>
  <c r="BM1199" i="1" a="1"/>
  <c r="BM1199" i="1"/>
  <c r="BL1200" i="1"/>
  <c r="BT1200" i="1" s="1"/>
  <c r="BM1200" i="1" a="1"/>
  <c r="BM1200" i="1"/>
  <c r="BL1201" i="1"/>
  <c r="BT1201" i="1" s="1"/>
  <c r="BM1201" i="1" a="1"/>
  <c r="BM1201" i="1"/>
  <c r="BL1202" i="1"/>
  <c r="BT1202" i="1" s="1"/>
  <c r="BM1202" i="1" a="1"/>
  <c r="BM1202" i="1"/>
  <c r="BL1203" i="1"/>
  <c r="BT1203" i="1" s="1"/>
  <c r="BM1203" i="1" a="1"/>
  <c r="BM1203" i="1"/>
  <c r="BL1204" i="1"/>
  <c r="BT1204" i="1" s="1"/>
  <c r="BM1204" i="1" a="1"/>
  <c r="BM1204" i="1"/>
  <c r="BM1205" i="1" a="1"/>
  <c r="BM1205" i="1"/>
  <c r="BL1205" i="1" s="1"/>
  <c r="BT1205" i="1" s="1"/>
  <c r="BM1206" i="1" a="1"/>
  <c r="BM1206" i="1"/>
  <c r="BL1206" i="1" s="1"/>
  <c r="BT1206" i="1" s="1"/>
  <c r="BL1207" i="1"/>
  <c r="BT1207" i="1" s="1"/>
  <c r="BM1207" i="1" a="1"/>
  <c r="BM1207" i="1"/>
  <c r="BL1208" i="1"/>
  <c r="BT1208" i="1" s="1"/>
  <c r="BM1208" i="1" a="1"/>
  <c r="BM1208" i="1"/>
  <c r="BM1209" i="1" a="1"/>
  <c r="BM1209" i="1"/>
  <c r="BL1209" i="1" s="1"/>
  <c r="BT1209" i="1" s="1"/>
  <c r="BM1210" i="1" a="1"/>
  <c r="BM1210" i="1"/>
  <c r="BL1210" i="1" s="1"/>
  <c r="BT1210" i="1" s="1"/>
  <c r="BM1211" i="1" a="1"/>
  <c r="BM1211" i="1"/>
  <c r="BL1211" i="1" s="1"/>
  <c r="BT1211" i="1" s="1"/>
  <c r="BM1212" i="1" a="1"/>
  <c r="BM1212" i="1"/>
  <c r="BL1212" i="1" s="1"/>
  <c r="BT1212" i="1" s="1"/>
  <c r="BL1213" i="1"/>
  <c r="BT1213" i="1" s="1"/>
  <c r="BM1213" i="1" a="1"/>
  <c r="BM1213" i="1"/>
  <c r="BL1214" i="1"/>
  <c r="BT1214" i="1" s="1"/>
  <c r="BM1214" i="1" a="1"/>
  <c r="BM1214" i="1"/>
  <c r="BL1215" i="1"/>
  <c r="BT1215" i="1" s="1"/>
  <c r="BM1215" i="1" a="1"/>
  <c r="BM1215" i="1"/>
  <c r="BM3" i="1" a="1"/>
  <c r="BM3" i="1"/>
  <c r="BL3" i="1" s="1"/>
  <c r="BM4" i="1" a="1"/>
  <c r="BM4" i="1"/>
  <c r="BL4" i="1" s="1"/>
  <c r="BT4" i="1" s="1"/>
  <c r="BL5" i="1"/>
  <c r="BT5" i="1" s="1"/>
  <c r="BM5" i="1" a="1"/>
  <c r="BM5" i="1"/>
  <c r="BM6" i="1" a="1"/>
  <c r="BM6" i="1"/>
  <c r="BL6" i="1" s="1"/>
  <c r="BP6" i="1" s="1"/>
  <c r="BT6" i="1" s="1"/>
  <c r="BM7" i="1" a="1"/>
  <c r="BM7" i="1"/>
  <c r="BL7" i="1" s="1"/>
  <c r="BP7" i="1" s="1"/>
  <c r="BT7" i="1" s="1"/>
  <c r="BL8" i="1"/>
  <c r="BT8" i="1" s="1"/>
  <c r="BM8" i="1" a="1"/>
  <c r="BM8" i="1"/>
  <c r="BL9" i="1"/>
  <c r="BT9" i="1" s="1"/>
  <c r="BM9" i="1" a="1"/>
  <c r="BM9" i="1"/>
  <c r="BL10" i="1"/>
  <c r="BT10" i="1" s="1"/>
  <c r="BM10" i="1" a="1"/>
  <c r="BM10" i="1"/>
  <c r="BM11" i="1" a="1"/>
  <c r="BM11" i="1"/>
  <c r="BL11" i="1" s="1"/>
  <c r="BP11" i="1" s="1"/>
  <c r="BT11" i="1" s="1"/>
  <c r="BM12" i="1" a="1"/>
  <c r="BM12" i="1"/>
  <c r="BL12" i="1" s="1"/>
  <c r="BP12" i="1" s="1"/>
  <c r="BT12" i="1" s="1"/>
  <c r="BL13" i="1"/>
  <c r="BT13" i="1" s="1"/>
  <c r="BM13" i="1" a="1"/>
  <c r="BM13" i="1"/>
  <c r="BL14" i="1"/>
  <c r="BT14" i="1" s="1"/>
  <c r="BM14" i="1" a="1"/>
  <c r="BM14" i="1"/>
  <c r="BM15" i="1" a="1"/>
  <c r="BM15" i="1"/>
  <c r="BL15" i="1" s="1"/>
  <c r="BP15" i="1" s="1"/>
  <c r="BT15" i="1" s="1"/>
  <c r="BM16" i="1" a="1"/>
  <c r="BM16" i="1"/>
  <c r="BL16" i="1" s="1"/>
  <c r="BP16" i="1" s="1"/>
  <c r="BT16" i="1" s="1"/>
  <c r="BL17" i="1"/>
  <c r="BT17" i="1" s="1"/>
  <c r="BM17" i="1" a="1"/>
  <c r="BM17" i="1"/>
  <c r="BM18" i="1" a="1"/>
  <c r="BM18" i="1"/>
  <c r="BL18" i="1" s="1"/>
  <c r="BP18" i="1" s="1"/>
  <c r="BT18" i="1" s="1"/>
  <c r="BM19" i="1" a="1"/>
  <c r="BM19" i="1"/>
  <c r="BL19" i="1" s="1"/>
  <c r="BP19" i="1" s="1"/>
  <c r="BT19" i="1" s="1"/>
  <c r="BM20" i="1" a="1"/>
  <c r="BM20" i="1"/>
  <c r="BL20" i="1" s="1"/>
  <c r="BP20" i="1" s="1"/>
  <c r="BT20" i="1" s="1"/>
  <c r="BL21" i="1"/>
  <c r="BT21" i="1" s="1"/>
  <c r="BM21" i="1" a="1"/>
  <c r="BM21" i="1"/>
  <c r="BM22" i="1" a="1"/>
  <c r="BM22" i="1"/>
  <c r="BL22" i="1" s="1"/>
  <c r="BP22" i="1" s="1"/>
  <c r="BT22" i="1" s="1"/>
  <c r="BM23" i="1" a="1"/>
  <c r="BM23" i="1"/>
  <c r="BL23" i="1" s="1"/>
  <c r="BP23" i="1" s="1"/>
  <c r="BT23" i="1" s="1"/>
  <c r="BM24" i="1" a="1"/>
  <c r="BM24" i="1"/>
  <c r="BL24" i="1" s="1"/>
  <c r="BP24" i="1" s="1"/>
  <c r="BT24" i="1" s="1"/>
  <c r="BL25" i="1"/>
  <c r="BT25" i="1" s="1"/>
  <c r="BM25" i="1" a="1"/>
  <c r="BM25" i="1"/>
  <c r="BM26" i="1" a="1"/>
  <c r="BM26" i="1"/>
  <c r="BL26" i="1" s="1"/>
  <c r="BP26" i="1" s="1"/>
  <c r="BT26" i="1" s="1"/>
  <c r="BM27" i="1" a="1"/>
  <c r="BM27" i="1"/>
  <c r="BL27" i="1" s="1"/>
  <c r="BP27" i="1" s="1"/>
  <c r="BT27" i="1" s="1"/>
  <c r="BL28" i="1"/>
  <c r="BT28" i="1" s="1"/>
  <c r="BM28" i="1" a="1"/>
  <c r="BM28" i="1"/>
  <c r="BL29" i="1"/>
  <c r="BT29" i="1" s="1"/>
  <c r="BM29" i="1" a="1"/>
  <c r="BM29" i="1"/>
  <c r="BM30" i="1" a="1"/>
  <c r="BM30" i="1"/>
  <c r="BL30" i="1" s="1"/>
  <c r="BP30" i="1" s="1"/>
  <c r="BT30" i="1" s="1"/>
  <c r="BL31" i="1"/>
  <c r="BT31" i="1" s="1"/>
  <c r="BM31" i="1" a="1"/>
  <c r="BM31" i="1"/>
  <c r="BM32" i="1" a="1"/>
  <c r="BM32" i="1"/>
  <c r="BL32" i="1" s="1"/>
  <c r="BP32" i="1" s="1"/>
  <c r="BT32" i="1" s="1"/>
  <c r="BL33" i="1"/>
  <c r="BT33" i="1" s="1"/>
  <c r="BM33" i="1" a="1"/>
  <c r="BM33" i="1"/>
  <c r="BL34" i="1"/>
  <c r="BT34" i="1" s="1"/>
  <c r="BM34" i="1" a="1"/>
  <c r="BM34" i="1"/>
  <c r="BL35" i="1"/>
  <c r="BT35" i="1" s="1"/>
  <c r="BM35" i="1" a="1"/>
  <c r="BM35" i="1"/>
  <c r="BL36" i="1"/>
  <c r="BT36" i="1" s="1"/>
  <c r="BM36" i="1" a="1"/>
  <c r="BM36" i="1"/>
  <c r="BM37" i="1" a="1"/>
  <c r="BM37" i="1"/>
  <c r="BL37" i="1" s="1"/>
  <c r="BP37" i="1" s="1"/>
  <c r="BT37" i="1" s="1"/>
  <c r="BL38" i="1"/>
  <c r="BT38" i="1" s="1"/>
  <c r="BM38" i="1" a="1"/>
  <c r="BM38" i="1"/>
  <c r="BL39" i="1"/>
  <c r="BT39" i="1" s="1"/>
  <c r="BM39" i="1" a="1"/>
  <c r="BM39" i="1"/>
  <c r="BL40" i="1"/>
  <c r="BT40" i="1" s="1"/>
  <c r="BM40" i="1" a="1"/>
  <c r="BM40" i="1"/>
  <c r="BM41" i="1" a="1"/>
  <c r="BM41" i="1"/>
  <c r="BL41" i="1" s="1"/>
  <c r="BP41" i="1" s="1"/>
  <c r="BT41" i="1" s="1"/>
  <c r="BL42" i="1"/>
  <c r="BT42" i="1" s="1"/>
  <c r="BM42" i="1" a="1"/>
  <c r="BM42" i="1"/>
  <c r="BL43" i="1"/>
  <c r="BT43" i="1" s="1"/>
  <c r="BM43" i="1" a="1"/>
  <c r="BM43" i="1"/>
  <c r="BM44" i="1" a="1"/>
  <c r="BM44" i="1"/>
  <c r="BL44" i="1" s="1"/>
  <c r="BP44" i="1" s="1"/>
  <c r="BT44" i="1" s="1"/>
  <c r="BL45" i="1"/>
  <c r="BT45" i="1" s="1"/>
  <c r="BM45" i="1" a="1"/>
  <c r="BM45" i="1"/>
  <c r="BL46" i="1"/>
  <c r="BT46" i="1" s="1"/>
  <c r="BM46" i="1" a="1"/>
  <c r="BM46" i="1"/>
  <c r="BL47" i="1"/>
  <c r="BT47" i="1" s="1"/>
  <c r="BM47" i="1" a="1"/>
  <c r="BM47" i="1"/>
  <c r="BL48" i="1"/>
  <c r="BT48" i="1" s="1"/>
  <c r="BM48" i="1" a="1"/>
  <c r="BM48" i="1"/>
  <c r="BL49" i="1"/>
  <c r="BT49" i="1" s="1"/>
  <c r="BM49" i="1" a="1"/>
  <c r="BM49" i="1"/>
  <c r="BM50" i="1" a="1"/>
  <c r="BM50" i="1"/>
  <c r="BL50" i="1" s="1"/>
  <c r="BT50" i="1" s="1"/>
  <c r="BM51" i="1" a="1"/>
  <c r="BM51" i="1"/>
  <c r="BL51" i="1" s="1"/>
  <c r="BT51" i="1" s="1"/>
  <c r="BL52" i="1"/>
  <c r="BT52" i="1" s="1"/>
  <c r="BM52" i="1" a="1"/>
  <c r="BM52" i="1"/>
  <c r="BL53" i="1"/>
  <c r="BT53" i="1" s="1"/>
  <c r="BM53" i="1" a="1"/>
  <c r="BM53" i="1"/>
  <c r="BL54" i="1"/>
  <c r="BT54" i="1" s="1"/>
  <c r="BM54" i="1" a="1"/>
  <c r="BM54" i="1"/>
  <c r="BM55" i="1" a="1"/>
  <c r="BM55" i="1"/>
  <c r="BL55" i="1" s="1"/>
  <c r="BP55" i="1" s="1"/>
  <c r="BT55" i="1" s="1"/>
  <c r="BL56" i="1"/>
  <c r="BT56" i="1" s="1"/>
  <c r="BM56" i="1" a="1"/>
  <c r="BM56" i="1"/>
  <c r="BM57" i="1" a="1"/>
  <c r="BM57" i="1"/>
  <c r="BL57" i="1" s="1"/>
  <c r="BP57" i="1" s="1"/>
  <c r="BT57" i="1" s="1"/>
  <c r="BL58" i="1"/>
  <c r="BT58" i="1" s="1"/>
  <c r="BM58" i="1" a="1"/>
  <c r="BM58" i="1"/>
  <c r="BL59" i="1"/>
  <c r="BT59" i="1" s="1"/>
  <c r="BM59" i="1" a="1"/>
  <c r="BM59" i="1"/>
  <c r="BM60" i="1" a="1"/>
  <c r="BM60" i="1"/>
  <c r="BL60" i="1" s="1"/>
  <c r="BP60" i="1" s="1"/>
  <c r="BT60" i="1" s="1"/>
  <c r="BL61" i="1"/>
  <c r="BT61" i="1" s="1"/>
  <c r="BM61" i="1" a="1"/>
  <c r="BM61" i="1"/>
  <c r="BM62" i="1" a="1"/>
  <c r="BM62" i="1"/>
  <c r="BL62" i="1" s="1"/>
  <c r="BP62" i="1" s="1"/>
  <c r="BT62" i="1" s="1"/>
  <c r="BL63" i="1"/>
  <c r="BT63" i="1" s="1"/>
  <c r="BM63" i="1" a="1"/>
  <c r="BM63" i="1"/>
  <c r="BM64" i="1" a="1"/>
  <c r="BM64" i="1"/>
  <c r="BL64" i="1" s="1"/>
  <c r="BP64" i="1" s="1"/>
  <c r="BT64" i="1" s="1"/>
  <c r="BM65" i="1" a="1"/>
  <c r="BM65" i="1"/>
  <c r="BL65" i="1" s="1"/>
  <c r="BP65" i="1" s="1"/>
  <c r="BT65" i="1" s="1"/>
  <c r="BL66" i="1"/>
  <c r="BT66" i="1" s="1"/>
  <c r="BM66" i="1" a="1"/>
  <c r="BM66" i="1"/>
  <c r="BL67" i="1"/>
  <c r="BT67" i="1" s="1"/>
  <c r="BM67" i="1" a="1"/>
  <c r="BM67" i="1"/>
  <c r="BM68" i="1" a="1"/>
  <c r="BM68" i="1"/>
  <c r="BL68" i="1" s="1"/>
  <c r="BP68" i="1" s="1"/>
  <c r="BT68" i="1" s="1"/>
  <c r="BM69" i="1" a="1"/>
  <c r="BM69" i="1"/>
  <c r="BL69" i="1" s="1"/>
  <c r="BT69" i="1" s="1"/>
  <c r="BM70" i="1" a="1"/>
  <c r="BM70" i="1"/>
  <c r="BL70" i="1" s="1"/>
  <c r="BP70" i="1" s="1"/>
  <c r="BT70" i="1" s="1"/>
  <c r="BL71" i="1"/>
  <c r="BT71" i="1" s="1"/>
  <c r="BM71" i="1" a="1"/>
  <c r="BM71" i="1"/>
  <c r="BL72" i="1"/>
  <c r="BT72" i="1" s="1"/>
  <c r="BM72" i="1" a="1"/>
  <c r="BM72" i="1"/>
  <c r="BM73" i="1" a="1"/>
  <c r="BM73" i="1"/>
  <c r="BL73" i="1" s="1"/>
  <c r="BP73" i="1" s="1"/>
  <c r="BT73" i="1" s="1"/>
  <c r="BL74" i="1"/>
  <c r="BT74" i="1" s="1"/>
  <c r="BM74" i="1" a="1"/>
  <c r="BM74" i="1"/>
  <c r="BM75" i="1" a="1"/>
  <c r="BM75" i="1"/>
  <c r="BL75" i="1" s="1"/>
  <c r="BP75" i="1" s="1"/>
  <c r="BT75" i="1" s="1"/>
  <c r="BL76" i="1"/>
  <c r="BT76" i="1" s="1"/>
  <c r="BM76" i="1" a="1"/>
  <c r="BM76" i="1"/>
  <c r="BL77" i="1"/>
  <c r="BT77" i="1" s="1"/>
  <c r="BM77" i="1" a="1"/>
  <c r="BM77" i="1"/>
  <c r="BM78" i="1" a="1"/>
  <c r="BM78" i="1"/>
  <c r="BL78" i="1" s="1"/>
  <c r="BT78" i="1" s="1"/>
  <c r="BL79" i="1"/>
  <c r="BT79" i="1" s="1"/>
  <c r="BM79" i="1" a="1"/>
  <c r="BM79" i="1"/>
  <c r="BL80" i="1"/>
  <c r="BT80" i="1" s="1"/>
  <c r="BM80" i="1" a="1"/>
  <c r="BM80" i="1"/>
  <c r="BM81" i="1" a="1"/>
  <c r="BM81" i="1"/>
  <c r="BL81" i="1" s="1"/>
  <c r="BP81" i="1" s="1"/>
  <c r="BT81" i="1" s="1"/>
  <c r="BL82" i="1"/>
  <c r="BT82" i="1" s="1"/>
  <c r="BM82" i="1" a="1"/>
  <c r="BM82" i="1"/>
  <c r="BL83" i="1"/>
  <c r="BT83" i="1" s="1"/>
  <c r="BM83" i="1" a="1"/>
  <c r="BM83" i="1"/>
  <c r="BM84" i="1" a="1"/>
  <c r="BM84" i="1"/>
  <c r="BL84" i="1" s="1"/>
  <c r="BP84" i="1" s="1"/>
  <c r="BT84" i="1" s="1"/>
  <c r="BL85" i="1"/>
  <c r="BT85" i="1" s="1"/>
  <c r="BM85" i="1" a="1"/>
  <c r="BM85" i="1"/>
  <c r="BL86" i="1"/>
  <c r="BT86" i="1" s="1"/>
  <c r="BM86" i="1" a="1"/>
  <c r="BM86" i="1"/>
  <c r="BM87" i="1" a="1"/>
  <c r="BM87" i="1"/>
  <c r="BL87" i="1" s="1"/>
  <c r="BT87" i="1" s="1"/>
  <c r="BM88" i="1" a="1"/>
  <c r="BM88" i="1"/>
  <c r="BL88" i="1" s="1"/>
  <c r="BP88" i="1" s="1"/>
  <c r="BT88" i="1" s="1"/>
  <c r="BL89" i="1"/>
  <c r="BT89" i="1" s="1"/>
  <c r="BM89" i="1" a="1"/>
  <c r="BM89" i="1"/>
  <c r="BL90" i="1"/>
  <c r="BT90" i="1" s="1"/>
  <c r="BM90" i="1" a="1"/>
  <c r="BM90" i="1"/>
  <c r="BM91" i="1" a="1"/>
  <c r="BM91" i="1"/>
  <c r="BL91" i="1" s="1"/>
  <c r="BP91" i="1" s="1"/>
  <c r="BT91" i="1" s="1"/>
  <c r="BM92" i="1" a="1"/>
  <c r="BM92" i="1"/>
  <c r="BL92" i="1" s="1"/>
  <c r="BT92" i="1" s="1"/>
  <c r="BL93" i="1"/>
  <c r="BT93" i="1" s="1"/>
  <c r="BM93" i="1" a="1"/>
  <c r="BM93" i="1"/>
  <c r="BM94" i="1" a="1"/>
  <c r="BM94" i="1"/>
  <c r="BL94" i="1" s="1"/>
  <c r="BP94" i="1" s="1"/>
  <c r="BT94" i="1" s="1"/>
  <c r="BL95" i="1"/>
  <c r="BT95" i="1" s="1"/>
  <c r="BM95" i="1" a="1"/>
  <c r="BM95" i="1"/>
  <c r="BM96" i="1" a="1"/>
  <c r="BM96" i="1"/>
  <c r="BL96" i="1" s="1"/>
  <c r="BP96" i="1" s="1"/>
  <c r="BT96" i="1" s="1"/>
  <c r="BM97" i="1" a="1"/>
  <c r="BM97" i="1"/>
  <c r="BL97" i="1" s="1"/>
  <c r="BP97" i="1" s="1"/>
  <c r="BT97" i="1" s="1"/>
  <c r="BL98" i="1"/>
  <c r="BT98" i="1" s="1"/>
  <c r="BM98" i="1" a="1"/>
  <c r="BM98" i="1"/>
  <c r="BM99" i="1" a="1"/>
  <c r="BM99" i="1"/>
  <c r="BL99" i="1" s="1"/>
  <c r="BT99" i="1" s="1"/>
  <c r="BL100" i="1"/>
  <c r="BT100" i="1" s="1"/>
  <c r="BM100" i="1" a="1"/>
  <c r="BM100" i="1"/>
  <c r="BM101" i="1" a="1"/>
  <c r="BM101" i="1"/>
  <c r="BL101" i="1" s="1"/>
  <c r="BT101" i="1" s="1"/>
  <c r="BM102" i="1" a="1"/>
  <c r="BM102" i="1"/>
  <c r="BL102" i="1" s="1"/>
  <c r="BP102" i="1" s="1"/>
  <c r="BT102" i="1" s="1"/>
  <c r="BM103" i="1" a="1"/>
  <c r="BM103" i="1"/>
  <c r="BL103" i="1" s="1"/>
  <c r="BP103" i="1" s="1"/>
  <c r="BT103" i="1" s="1"/>
  <c r="BL104" i="1"/>
  <c r="BT104" i="1" s="1"/>
  <c r="BM104" i="1" a="1"/>
  <c r="BM104" i="1"/>
  <c r="BL105" i="1"/>
  <c r="BT105" i="1" s="1"/>
  <c r="BM105" i="1" a="1"/>
  <c r="BM105" i="1"/>
  <c r="BM106" i="1" a="1"/>
  <c r="BM106" i="1"/>
  <c r="BL106" i="1" s="1"/>
  <c r="BP106" i="1" s="1"/>
  <c r="BT106" i="1" s="1"/>
  <c r="BM107" i="1" a="1"/>
  <c r="BM107" i="1"/>
  <c r="BL107" i="1" s="1"/>
  <c r="BT107" i="1" s="1"/>
  <c r="BM108" i="1" a="1"/>
  <c r="BM108" i="1"/>
  <c r="BL108" i="1" s="1"/>
  <c r="BT108" i="1" s="1"/>
  <c r="BL109" i="1"/>
  <c r="BT109" i="1" s="1"/>
  <c r="BM109" i="1" a="1"/>
  <c r="BM109" i="1"/>
  <c r="BL110" i="1"/>
  <c r="BT110" i="1" s="1"/>
  <c r="BM110" i="1" a="1"/>
  <c r="BM110" i="1"/>
  <c r="BM111" i="1" a="1"/>
  <c r="BM111" i="1"/>
  <c r="BL111" i="1" s="1"/>
  <c r="BP111" i="1" s="1"/>
  <c r="BT111" i="1" s="1"/>
  <c r="BL112" i="1"/>
  <c r="BT112" i="1" s="1"/>
  <c r="BM112" i="1" a="1"/>
  <c r="BM112" i="1"/>
  <c r="BL113" i="1"/>
  <c r="BT113" i="1" s="1"/>
  <c r="BM113" i="1" a="1"/>
  <c r="BM113" i="1"/>
  <c r="BM114" i="1" a="1"/>
  <c r="BM114" i="1"/>
  <c r="BL114" i="1" s="1"/>
  <c r="BT114" i="1" s="1"/>
  <c r="BM115" i="1" a="1"/>
  <c r="BM115" i="1"/>
  <c r="BL115" i="1" s="1"/>
  <c r="BP115" i="1" s="1"/>
  <c r="BT115" i="1" s="1"/>
  <c r="BM116" i="1" a="1"/>
  <c r="BM116" i="1"/>
  <c r="BL116" i="1" s="1"/>
  <c r="BT116" i="1" s="1"/>
  <c r="BM117" i="1" a="1"/>
  <c r="BM117" i="1"/>
  <c r="BL117" i="1" s="1"/>
  <c r="BP117" i="1" s="1"/>
  <c r="BT117" i="1" s="1"/>
  <c r="BL118" i="1"/>
  <c r="BT118" i="1" s="1"/>
  <c r="BM118" i="1" a="1"/>
  <c r="BM118" i="1"/>
  <c r="BM119" i="1" a="1"/>
  <c r="BM119" i="1"/>
  <c r="BL119" i="1" s="1"/>
  <c r="BP119" i="1" s="1"/>
  <c r="BT119" i="1" s="1"/>
  <c r="BM120" i="1" a="1"/>
  <c r="BM120" i="1"/>
  <c r="BL120" i="1" s="1"/>
  <c r="BP120" i="1" s="1"/>
  <c r="BT120" i="1" s="1"/>
  <c r="BM121" i="1" a="1"/>
  <c r="BM121" i="1"/>
  <c r="BL121" i="1" s="1"/>
  <c r="BT121" i="1" s="1"/>
  <c r="BL122" i="1"/>
  <c r="BT122" i="1" s="1"/>
  <c r="BM122" i="1" a="1"/>
  <c r="BM122" i="1"/>
  <c r="BM123" i="1" a="1"/>
  <c r="BM123" i="1"/>
  <c r="BL123" i="1" s="1"/>
  <c r="BT123" i="1" s="1"/>
  <c r="BM124" i="1" a="1"/>
  <c r="BM124" i="1"/>
  <c r="BL124" i="1" s="1"/>
  <c r="BT124" i="1" s="1"/>
  <c r="BM125" i="1" a="1"/>
  <c r="BM125" i="1"/>
  <c r="BL125" i="1" s="1"/>
  <c r="BP125" i="1" s="1"/>
  <c r="BT125" i="1" s="1"/>
  <c r="BM126" i="1" a="1"/>
  <c r="BM126" i="1"/>
  <c r="BL126" i="1" s="1"/>
  <c r="BT126" i="1" s="1"/>
  <c r="BL127" i="1"/>
  <c r="BT127" i="1" s="1"/>
  <c r="BM127" i="1" a="1"/>
  <c r="BM127" i="1"/>
  <c r="BL128" i="1"/>
  <c r="BT128" i="1" s="1"/>
  <c r="BM128" i="1" a="1"/>
  <c r="BM128" i="1"/>
  <c r="BM129" i="1" a="1"/>
  <c r="BM129" i="1"/>
  <c r="BL129" i="1" s="1"/>
  <c r="BT129" i="1" s="1"/>
  <c r="BM130" i="1" a="1"/>
  <c r="BM130" i="1"/>
  <c r="BL130" i="1" s="1"/>
  <c r="BP130" i="1" s="1"/>
  <c r="BT130" i="1" s="1"/>
  <c r="BL131" i="1"/>
  <c r="BT131" i="1" s="1"/>
  <c r="BM131" i="1" a="1"/>
  <c r="BM131" i="1"/>
  <c r="BM132" i="1" a="1"/>
  <c r="BM132" i="1"/>
  <c r="BL132" i="1" s="1"/>
  <c r="BP132" i="1" s="1"/>
  <c r="BT132" i="1" s="1"/>
  <c r="BL133" i="1"/>
  <c r="BT133" i="1" s="1"/>
  <c r="BM133" i="1" a="1"/>
  <c r="BM133" i="1"/>
  <c r="BM134" i="1" a="1"/>
  <c r="BM134" i="1"/>
  <c r="BL134" i="1" s="1"/>
  <c r="BP134" i="1" s="1"/>
  <c r="BT134" i="1" s="1"/>
  <c r="BL135" i="1"/>
  <c r="BT135" i="1" s="1"/>
  <c r="BM135" i="1" a="1"/>
  <c r="BM135" i="1"/>
  <c r="BL136" i="1"/>
  <c r="BT136" i="1" s="1"/>
  <c r="BM136" i="1" a="1"/>
  <c r="BM136" i="1"/>
  <c r="BL137" i="1"/>
  <c r="BT137" i="1" s="1"/>
  <c r="BM137" i="1" a="1"/>
  <c r="BM137" i="1"/>
  <c r="BM138" i="1" a="1"/>
  <c r="BM138" i="1"/>
  <c r="BL138" i="1" s="1"/>
  <c r="BT138" i="1" s="1"/>
  <c r="BL139" i="1"/>
  <c r="BT139" i="1" s="1"/>
  <c r="BM139" i="1" a="1"/>
  <c r="BM139" i="1"/>
  <c r="BL140" i="1"/>
  <c r="BT140" i="1" s="1"/>
  <c r="BM140" i="1" a="1"/>
  <c r="BM140" i="1"/>
  <c r="BM141" i="1" a="1"/>
  <c r="BM141" i="1"/>
  <c r="BL141" i="1" s="1"/>
  <c r="BP141" i="1" s="1"/>
  <c r="BT141" i="1" s="1"/>
  <c r="BM142" i="1" a="1"/>
  <c r="BM142" i="1"/>
  <c r="BL142" i="1" s="1"/>
  <c r="BT142" i="1" s="1"/>
  <c r="BL143" i="1"/>
  <c r="BT143" i="1" s="1"/>
  <c r="BM143" i="1" a="1"/>
  <c r="BM143" i="1"/>
  <c r="BL144" i="1"/>
  <c r="BT144" i="1" s="1"/>
  <c r="BM144" i="1" a="1"/>
  <c r="BM144" i="1"/>
  <c r="BL145" i="1"/>
  <c r="BT145" i="1" s="1"/>
  <c r="BM145" i="1" a="1"/>
  <c r="BM145" i="1"/>
  <c r="BL146" i="1"/>
  <c r="BT146" i="1" s="1"/>
  <c r="BM146" i="1" a="1"/>
  <c r="BM146" i="1"/>
  <c r="BM147" i="1" a="1"/>
  <c r="BM147" i="1"/>
  <c r="BL147" i="1" s="1"/>
  <c r="BP147" i="1" s="1"/>
  <c r="BT147" i="1" s="1"/>
  <c r="BL148" i="1"/>
  <c r="BT148" i="1" s="1"/>
  <c r="BM148" i="1" a="1"/>
  <c r="BM148" i="1"/>
  <c r="BL149" i="1"/>
  <c r="BT149" i="1" s="1"/>
  <c r="BM149" i="1" a="1"/>
  <c r="BM149" i="1"/>
  <c r="BM150" i="1" a="1"/>
  <c r="BM150" i="1"/>
  <c r="BL150" i="1" s="1"/>
  <c r="BP150" i="1" s="1"/>
  <c r="BT150" i="1" s="1"/>
  <c r="BL151" i="1"/>
  <c r="BT151" i="1" s="1"/>
  <c r="BM151" i="1" a="1"/>
  <c r="BM151" i="1"/>
  <c r="BL152" i="1"/>
  <c r="BT152" i="1" s="1"/>
  <c r="BM152" i="1" a="1"/>
  <c r="BM152" i="1"/>
  <c r="BL153" i="1"/>
  <c r="BT153" i="1" s="1"/>
  <c r="BM153" i="1" a="1"/>
  <c r="BM153" i="1"/>
  <c r="BL154" i="1"/>
  <c r="BT154" i="1" s="1"/>
  <c r="BM154" i="1" a="1"/>
  <c r="BM154" i="1"/>
  <c r="BL155" i="1"/>
  <c r="BT155" i="1" s="1"/>
  <c r="BM155" i="1" a="1"/>
  <c r="BM155" i="1"/>
  <c r="BM156" i="1" a="1"/>
  <c r="BM156" i="1"/>
  <c r="BL156" i="1" s="1"/>
  <c r="BP156" i="1" s="1"/>
  <c r="BT156" i="1" s="1"/>
  <c r="BL157" i="1"/>
  <c r="BT157" i="1" s="1"/>
  <c r="BM157" i="1" a="1"/>
  <c r="BM157" i="1"/>
  <c r="BM158" i="1" a="1"/>
  <c r="BM158" i="1"/>
  <c r="BL158" i="1" s="1"/>
  <c r="BP158" i="1" s="1"/>
  <c r="BT158" i="1" s="1"/>
  <c r="BL159" i="1"/>
  <c r="BT159" i="1" s="1"/>
  <c r="BM159" i="1" a="1"/>
  <c r="BM159" i="1"/>
  <c r="BL160" i="1"/>
  <c r="BT160" i="1" s="1"/>
  <c r="BM160" i="1" a="1"/>
  <c r="BM160" i="1"/>
  <c r="BM161" i="1" a="1"/>
  <c r="BM161" i="1"/>
  <c r="BL161" i="1" s="1"/>
  <c r="BT161" i="1" s="1"/>
  <c r="BM162" i="1" a="1"/>
  <c r="BM162" i="1"/>
  <c r="BL162" i="1" s="1"/>
  <c r="BT162" i="1" s="1"/>
  <c r="BM163" i="1" a="1"/>
  <c r="BM163" i="1"/>
  <c r="BL163" i="1" s="1"/>
  <c r="BP163" i="1" s="1"/>
  <c r="BT163" i="1" s="1"/>
  <c r="BL164" i="1"/>
  <c r="BT164" i="1" s="1"/>
  <c r="BM164" i="1" a="1"/>
  <c r="BM164" i="1"/>
  <c r="BL165" i="1"/>
  <c r="BT165" i="1" s="1"/>
  <c r="BM165" i="1" a="1"/>
  <c r="BM165" i="1"/>
  <c r="BM166" i="1" a="1"/>
  <c r="BM166" i="1"/>
  <c r="BL166" i="1" s="1"/>
  <c r="BT166" i="1" s="1"/>
  <c r="BL167" i="1"/>
  <c r="BT167" i="1" s="1"/>
  <c r="BM167" i="1" a="1"/>
  <c r="BM167" i="1"/>
  <c r="BM168" i="1" a="1"/>
  <c r="BM168" i="1"/>
  <c r="BL168" i="1" s="1"/>
  <c r="BT168" i="1" s="1"/>
  <c r="BM169" i="1" a="1"/>
  <c r="BM169" i="1"/>
  <c r="BL169" i="1" s="1"/>
  <c r="BT169" i="1" s="1"/>
  <c r="BL170" i="1"/>
  <c r="BT170" i="1" s="1"/>
  <c r="BM170" i="1" a="1"/>
  <c r="BM170" i="1"/>
  <c r="BM171" i="1" a="1"/>
  <c r="BM171" i="1"/>
  <c r="BL171" i="1" s="1"/>
  <c r="BT171" i="1" s="1"/>
  <c r="BM172" i="1" a="1"/>
  <c r="BM172" i="1"/>
  <c r="BL172" i="1" s="1"/>
  <c r="BT172" i="1" s="1"/>
  <c r="BL173" i="1"/>
  <c r="BT173" i="1" s="1"/>
  <c r="BM173" i="1" a="1"/>
  <c r="BM173" i="1"/>
  <c r="BM174" i="1" a="1"/>
  <c r="BM174" i="1"/>
  <c r="BL174" i="1" s="1"/>
  <c r="BP174" i="1" s="1"/>
  <c r="BT174" i="1" s="1"/>
  <c r="BL175" i="1"/>
  <c r="BT175" i="1" s="1"/>
  <c r="BM175" i="1" a="1"/>
  <c r="BM175" i="1"/>
  <c r="BL176" i="1"/>
  <c r="BT176" i="1" s="1"/>
  <c r="BM176" i="1" a="1"/>
  <c r="BM176" i="1"/>
  <c r="BL177" i="1"/>
  <c r="BT177" i="1" s="1"/>
  <c r="BM177" i="1" a="1"/>
  <c r="BM177" i="1"/>
  <c r="BL178" i="1"/>
  <c r="BT178" i="1" s="1"/>
  <c r="BM178" i="1" a="1"/>
  <c r="BM178" i="1"/>
  <c r="BL179" i="1"/>
  <c r="BT179" i="1" s="1"/>
  <c r="BM179" i="1" a="1"/>
  <c r="BM179" i="1"/>
  <c r="BM180" i="1" a="1"/>
  <c r="BM180" i="1"/>
  <c r="BL180" i="1" s="1"/>
  <c r="BT180" i="1" s="1"/>
  <c r="BL181" i="1"/>
  <c r="BT181" i="1" s="1"/>
  <c r="BM181" i="1" a="1"/>
  <c r="BM181" i="1"/>
  <c r="BL182" i="1"/>
  <c r="BT182" i="1" s="1"/>
  <c r="BM182" i="1" a="1"/>
  <c r="BM182" i="1"/>
  <c r="BL183" i="1"/>
  <c r="BT183" i="1" s="1"/>
  <c r="BM183" i="1" a="1"/>
  <c r="BM183" i="1"/>
  <c r="BM184" i="1" a="1"/>
  <c r="BM184" i="1"/>
  <c r="BL184" i="1" s="1"/>
  <c r="BP184" i="1" s="1"/>
  <c r="BT184" i="1" s="1"/>
  <c r="BL185" i="1"/>
  <c r="BT185" i="1" s="1"/>
  <c r="BM185" i="1" a="1"/>
  <c r="BM185" i="1"/>
  <c r="BM186" i="1" a="1"/>
  <c r="BM186" i="1"/>
  <c r="BL186" i="1" s="1"/>
  <c r="BP186" i="1" s="1"/>
  <c r="BT186" i="1" s="1"/>
  <c r="BL187" i="1"/>
  <c r="BT187" i="1" s="1"/>
  <c r="BM187" i="1" a="1"/>
  <c r="BM187" i="1"/>
  <c r="BL188" i="1"/>
  <c r="BT188" i="1" s="1"/>
  <c r="BM188" i="1" a="1"/>
  <c r="BM188" i="1"/>
  <c r="BL189" i="1"/>
  <c r="BT189" i="1" s="1"/>
  <c r="BM189" i="1" a="1"/>
  <c r="BM189" i="1"/>
  <c r="BL190" i="1"/>
  <c r="BT190" i="1" s="1"/>
  <c r="BM190" i="1" a="1"/>
  <c r="BM190" i="1"/>
  <c r="BL191" i="1"/>
  <c r="BT191" i="1" s="1"/>
  <c r="BM191" i="1" a="1"/>
  <c r="BM191" i="1"/>
  <c r="BM192" i="1" a="1"/>
  <c r="BM192" i="1"/>
  <c r="BL192" i="1" s="1"/>
  <c r="BT192" i="1" s="1"/>
  <c r="BM193" i="1" a="1"/>
  <c r="BM193" i="1"/>
  <c r="BL193" i="1" s="1"/>
  <c r="BT193" i="1" s="1"/>
  <c r="BL194" i="1"/>
  <c r="BT194" i="1" s="1"/>
  <c r="BM194" i="1" a="1"/>
  <c r="BM194" i="1"/>
  <c r="BL195" i="1"/>
  <c r="BT195" i="1" s="1"/>
  <c r="BM195" i="1" a="1"/>
  <c r="BM195" i="1"/>
  <c r="BL196" i="1"/>
  <c r="BT196" i="1" s="1"/>
  <c r="BM196" i="1" a="1"/>
  <c r="BM196" i="1"/>
  <c r="BM197" i="1" a="1"/>
  <c r="BM197" i="1"/>
  <c r="BL197" i="1" s="1"/>
  <c r="BP197" i="1" s="1"/>
  <c r="BT197" i="1" s="1"/>
  <c r="BM198" i="1" a="1"/>
  <c r="BM198" i="1"/>
  <c r="BL198" i="1" s="1"/>
  <c r="BP198" i="1" s="1"/>
  <c r="BT198" i="1" s="1"/>
  <c r="BM199" i="1" a="1"/>
  <c r="BM199" i="1"/>
  <c r="BL199" i="1" s="1"/>
  <c r="BT199" i="1" s="1"/>
  <c r="BL200" i="1"/>
  <c r="BT200" i="1" s="1"/>
  <c r="BM200" i="1" a="1"/>
  <c r="BM200" i="1"/>
  <c r="BM201" i="1" a="1"/>
  <c r="BM201" i="1"/>
  <c r="BL201" i="1" s="1"/>
  <c r="BT201" i="1" s="1"/>
  <c r="BM202" i="1" a="1"/>
  <c r="BM202" i="1"/>
  <c r="BL202" i="1" s="1"/>
  <c r="BT202" i="1" s="1"/>
  <c r="BM203" i="1" a="1"/>
  <c r="BM203" i="1"/>
  <c r="BL203" i="1" s="1"/>
  <c r="BT203" i="1" s="1"/>
  <c r="BM204" i="1" a="1"/>
  <c r="BM204" i="1"/>
  <c r="BL204" i="1" s="1"/>
  <c r="BP204" i="1" s="1"/>
  <c r="BT204" i="1" s="1"/>
  <c r="BM205" i="1" a="1"/>
  <c r="BM205" i="1"/>
  <c r="BL205" i="1" s="1"/>
  <c r="BP205" i="1" s="1"/>
  <c r="BT205" i="1" s="1"/>
  <c r="BL206" i="1"/>
  <c r="BT206" i="1" s="1"/>
  <c r="BM206" i="1" a="1"/>
  <c r="BM206" i="1"/>
  <c r="BM207" i="1" a="1"/>
  <c r="BM207" i="1"/>
  <c r="BL207" i="1" s="1"/>
  <c r="BP207" i="1" s="1"/>
  <c r="BT207" i="1" s="1"/>
  <c r="BM208" i="1" a="1"/>
  <c r="BM208" i="1"/>
  <c r="BL208" i="1" s="1"/>
  <c r="BP208" i="1" s="1"/>
  <c r="BT208" i="1" s="1"/>
  <c r="BM209" i="1" a="1"/>
  <c r="BM209" i="1"/>
  <c r="BL209" i="1" s="1"/>
  <c r="BT209" i="1" s="1"/>
  <c r="BL210" i="1"/>
  <c r="BT210" i="1" s="1"/>
  <c r="BM210" i="1" a="1"/>
  <c r="BM210" i="1"/>
  <c r="BM211" i="1" a="1"/>
  <c r="BM211" i="1"/>
  <c r="BL211" i="1" s="1"/>
  <c r="BP211" i="1" s="1"/>
  <c r="BT211" i="1" s="1"/>
  <c r="BM212" i="1" a="1"/>
  <c r="BM212" i="1"/>
  <c r="BL212" i="1" s="1"/>
  <c r="BP212" i="1" s="1"/>
  <c r="BT212" i="1" s="1"/>
  <c r="BL213" i="1"/>
  <c r="BT213" i="1" s="1"/>
  <c r="BM213" i="1" a="1"/>
  <c r="BM213" i="1"/>
  <c r="BM214" i="1" a="1"/>
  <c r="BM214" i="1"/>
  <c r="BL214" i="1" s="1"/>
  <c r="BP214" i="1" s="1"/>
  <c r="BT214" i="1" s="1"/>
  <c r="BM215" i="1" a="1"/>
  <c r="BM215" i="1"/>
  <c r="BL215" i="1" s="1"/>
  <c r="BT215" i="1" s="1"/>
  <c r="BM216" i="1" a="1"/>
  <c r="BM216" i="1"/>
  <c r="BL216" i="1" s="1"/>
  <c r="BP216" i="1" s="1"/>
  <c r="BT216" i="1" s="1"/>
  <c r="BL217" i="1"/>
  <c r="BT217" i="1" s="1"/>
  <c r="BM217" i="1" a="1"/>
  <c r="BM217" i="1"/>
  <c r="BM218" i="1" a="1"/>
  <c r="BM218" i="1"/>
  <c r="BL218" i="1" s="1"/>
  <c r="BP218" i="1" s="1"/>
  <c r="BT218" i="1" s="1"/>
  <c r="BM219" i="1" a="1"/>
  <c r="BM219" i="1"/>
  <c r="BL219" i="1" s="1"/>
  <c r="BT219" i="1" s="1"/>
  <c r="BM220" i="1" a="1"/>
  <c r="BM220" i="1"/>
  <c r="BL220" i="1" s="1"/>
  <c r="BP220" i="1" s="1"/>
  <c r="BT220" i="1" s="1"/>
  <c r="BL221" i="1"/>
  <c r="BT221" i="1" s="1"/>
  <c r="BM221" i="1" a="1"/>
  <c r="BM221" i="1"/>
  <c r="BM222" i="1" a="1"/>
  <c r="BM222" i="1"/>
  <c r="BL222" i="1" s="1"/>
  <c r="BT222" i="1" s="1"/>
  <c r="BM223" i="1" a="1"/>
  <c r="BM223" i="1"/>
  <c r="BL223" i="1" s="1"/>
  <c r="BP223" i="1" s="1"/>
  <c r="BT223" i="1" s="1"/>
  <c r="BM224" i="1" a="1"/>
  <c r="BM224" i="1"/>
  <c r="BL224" i="1" s="1"/>
  <c r="BT224" i="1" s="1"/>
  <c r="BL225" i="1"/>
  <c r="BT225" i="1" s="1"/>
  <c r="BM225" i="1" a="1"/>
  <c r="BM225" i="1"/>
  <c r="BL226" i="1"/>
  <c r="BT226" i="1" s="1"/>
  <c r="BM226" i="1" a="1"/>
  <c r="BM226" i="1"/>
  <c r="BL227" i="1"/>
  <c r="BT227" i="1" s="1"/>
  <c r="BM227" i="1" a="1"/>
  <c r="BM227" i="1"/>
  <c r="BL228" i="1"/>
  <c r="BT228" i="1" s="1"/>
  <c r="BM228" i="1" a="1"/>
  <c r="BM228" i="1"/>
  <c r="BL229" i="1"/>
  <c r="BT229" i="1" s="1"/>
  <c r="BM229" i="1" a="1"/>
  <c r="BM229" i="1"/>
  <c r="BM230" i="1" a="1"/>
  <c r="BM230" i="1"/>
  <c r="BL230" i="1" s="1"/>
  <c r="BP230" i="1" s="1"/>
  <c r="BT230" i="1" s="1"/>
  <c r="BM231" i="1" a="1"/>
  <c r="BM231" i="1"/>
  <c r="BL231" i="1" s="1"/>
  <c r="BT231" i="1" s="1"/>
  <c r="BM232" i="1" a="1"/>
  <c r="BM232" i="1"/>
  <c r="BL232" i="1" s="1"/>
  <c r="BP232" i="1" s="1"/>
  <c r="BT232" i="1" s="1"/>
  <c r="BM233" i="1" a="1"/>
  <c r="BM233" i="1"/>
  <c r="BL233" i="1" s="1"/>
  <c r="BP233" i="1" s="1"/>
  <c r="BT233" i="1" s="1"/>
  <c r="BL234" i="1"/>
  <c r="BT234" i="1" s="1"/>
  <c r="BM234" i="1" a="1"/>
  <c r="BM234" i="1"/>
  <c r="BL235" i="1"/>
  <c r="BT235" i="1" s="1"/>
  <c r="BM235" i="1" a="1"/>
  <c r="BM235" i="1"/>
  <c r="BL236" i="1"/>
  <c r="BT236" i="1" s="1"/>
  <c r="BM236" i="1" a="1"/>
  <c r="BM236" i="1"/>
  <c r="BM237" i="1" a="1"/>
  <c r="BM237" i="1"/>
  <c r="BL237" i="1" s="1"/>
  <c r="BP237" i="1" s="1"/>
  <c r="BT237" i="1" s="1"/>
  <c r="BM238" i="1" a="1"/>
  <c r="BM238" i="1"/>
  <c r="BL238" i="1" s="1"/>
  <c r="BT238" i="1" s="1"/>
  <c r="BM239" i="1" a="1"/>
  <c r="BM239" i="1"/>
  <c r="BL239" i="1" s="1"/>
  <c r="BT239" i="1" s="1"/>
  <c r="BM240" i="1" a="1"/>
  <c r="BM240" i="1"/>
  <c r="BL240" i="1" s="1"/>
  <c r="BT240" i="1" s="1"/>
  <c r="BM241" i="1" a="1"/>
  <c r="BM241" i="1"/>
  <c r="BL241" i="1" s="1"/>
  <c r="BP241" i="1" s="1"/>
  <c r="BT241" i="1" s="1"/>
  <c r="BM242" i="1" a="1"/>
  <c r="BM242" i="1"/>
  <c r="BL242" i="1" s="1"/>
  <c r="BP242" i="1" s="1"/>
  <c r="BT242" i="1" s="1"/>
  <c r="BL243" i="1"/>
  <c r="BT243" i="1" s="1"/>
  <c r="BM243" i="1" a="1"/>
  <c r="BM243" i="1"/>
  <c r="BL244" i="1"/>
  <c r="BT244" i="1" s="1"/>
  <c r="BM244" i="1" a="1"/>
  <c r="BM244" i="1"/>
  <c r="BL245" i="1"/>
  <c r="BT245" i="1" s="1"/>
  <c r="BM245" i="1" a="1"/>
  <c r="BM245" i="1"/>
  <c r="BL246" i="1"/>
  <c r="BT246" i="1" s="1"/>
  <c r="BM246" i="1" a="1"/>
  <c r="BM246" i="1"/>
  <c r="BL247" i="1"/>
  <c r="BT247" i="1" s="1"/>
  <c r="BM247" i="1" a="1"/>
  <c r="BM247" i="1"/>
  <c r="BM248" i="1" a="1"/>
  <c r="BM248" i="1"/>
  <c r="BL248" i="1" s="1"/>
  <c r="BP248" i="1" s="1"/>
  <c r="BT248" i="1" s="1"/>
  <c r="BM249" i="1" a="1"/>
  <c r="BM249" i="1"/>
  <c r="BL249" i="1" s="1"/>
  <c r="BP249" i="1" s="1"/>
  <c r="BT249" i="1" s="1"/>
  <c r="BM250" i="1" a="1"/>
  <c r="BM250" i="1"/>
  <c r="BL250" i="1" s="1"/>
  <c r="BT250" i="1" s="1"/>
  <c r="BM251" i="1" a="1"/>
  <c r="BM251" i="1"/>
  <c r="BL251" i="1" s="1"/>
  <c r="BT251" i="1" s="1"/>
  <c r="BL252" i="1"/>
  <c r="BT252" i="1" s="1"/>
  <c r="BM252" i="1" a="1"/>
  <c r="BM252" i="1"/>
  <c r="BL253" i="1"/>
  <c r="BT253" i="1" s="1"/>
  <c r="BM253" i="1" a="1"/>
  <c r="BM253" i="1"/>
  <c r="BL254" i="1"/>
  <c r="BT254" i="1" s="1"/>
  <c r="BM254" i="1" a="1"/>
  <c r="BM254" i="1"/>
  <c r="BL255" i="1"/>
  <c r="BT255" i="1" s="1"/>
  <c r="BM255" i="1" a="1"/>
  <c r="BM255" i="1"/>
  <c r="BL256" i="1"/>
  <c r="BT256" i="1" s="1"/>
  <c r="BM256" i="1" a="1"/>
  <c r="BM256" i="1"/>
  <c r="BL257" i="1"/>
  <c r="BT257" i="1" s="1"/>
  <c r="BM257" i="1" a="1"/>
  <c r="BM257" i="1"/>
  <c r="BM258" i="1" a="1"/>
  <c r="BM258" i="1"/>
  <c r="BL258" i="1" s="1"/>
  <c r="BT258" i="1" s="1"/>
  <c r="BM259" i="1" a="1"/>
  <c r="BM259" i="1"/>
  <c r="BL259" i="1" s="1"/>
  <c r="BT259" i="1" s="1"/>
  <c r="BM260" i="1" a="1"/>
  <c r="BM260" i="1"/>
  <c r="BL260" i="1" s="1"/>
  <c r="BP260" i="1" s="1"/>
  <c r="BT260" i="1" s="1"/>
  <c r="BL261" i="1"/>
  <c r="BT261" i="1" s="1"/>
  <c r="BM261" i="1" a="1"/>
  <c r="BM261" i="1"/>
  <c r="BM262" i="1" a="1"/>
  <c r="BM262" i="1"/>
  <c r="BL262" i="1" s="1"/>
  <c r="BT262" i="1" s="1"/>
  <c r="BM263" i="1" a="1"/>
  <c r="BM263" i="1"/>
  <c r="BL263" i="1" s="1"/>
  <c r="BT263" i="1" s="1"/>
  <c r="BL264" i="1"/>
  <c r="BT264" i="1" s="1"/>
  <c r="BM264" i="1" a="1"/>
  <c r="BM264" i="1"/>
  <c r="BL265" i="1"/>
  <c r="BT265" i="1" s="1"/>
  <c r="BM265" i="1" a="1"/>
  <c r="BM265" i="1"/>
  <c r="BM266" i="1" a="1"/>
  <c r="BM266" i="1"/>
  <c r="BL266" i="1" s="1"/>
  <c r="BP266" i="1" s="1"/>
  <c r="BT266" i="1" s="1"/>
  <c r="BL267" i="1"/>
  <c r="BT267" i="1" s="1"/>
  <c r="BM267" i="1" a="1"/>
  <c r="BM267" i="1"/>
  <c r="BL268" i="1"/>
  <c r="BT268" i="1" s="1"/>
  <c r="BM268" i="1" a="1"/>
  <c r="BM268" i="1"/>
  <c r="BL269" i="1"/>
  <c r="BT269" i="1" s="1"/>
  <c r="BM269" i="1" a="1"/>
  <c r="BM269" i="1"/>
  <c r="BL270" i="1"/>
  <c r="BT270" i="1" s="1"/>
  <c r="BM270" i="1" a="1"/>
  <c r="BM270" i="1"/>
  <c r="BL271" i="1"/>
  <c r="BT271" i="1" s="1"/>
  <c r="BM271" i="1" a="1"/>
  <c r="BM271" i="1"/>
  <c r="BM272" i="1" a="1"/>
  <c r="BM272" i="1"/>
  <c r="BL272" i="1" s="1"/>
  <c r="BT272" i="1" s="1"/>
  <c r="BL273" i="1"/>
  <c r="BT273" i="1" s="1"/>
  <c r="BM273" i="1" a="1"/>
  <c r="BM273" i="1"/>
  <c r="BM274" i="1" a="1"/>
  <c r="BM274" i="1"/>
  <c r="BL274" i="1" s="1"/>
  <c r="BT274" i="1" s="1"/>
  <c r="BL275" i="1"/>
  <c r="BT275" i="1" s="1"/>
  <c r="BM275" i="1" a="1"/>
  <c r="BM275" i="1"/>
  <c r="BL276" i="1"/>
  <c r="BT276" i="1" s="1"/>
  <c r="BM276" i="1" a="1"/>
  <c r="BM276" i="1"/>
  <c r="BM277" i="1" a="1"/>
  <c r="BM277" i="1"/>
  <c r="BL277" i="1" s="1"/>
  <c r="BP277" i="1" s="1"/>
  <c r="BT277" i="1" s="1"/>
  <c r="BL278" i="1"/>
  <c r="BT278" i="1" s="1"/>
  <c r="BM278" i="1" a="1"/>
  <c r="BM278" i="1"/>
  <c r="BM279" i="1" a="1"/>
  <c r="BM279" i="1"/>
  <c r="BL279" i="1" s="1"/>
  <c r="BP279" i="1" s="1"/>
  <c r="BT279" i="1" s="1"/>
  <c r="BL280" i="1"/>
  <c r="BT280" i="1" s="1"/>
  <c r="BM280" i="1" a="1"/>
  <c r="BM280" i="1"/>
  <c r="BM281" i="1" a="1"/>
  <c r="BM281" i="1"/>
  <c r="BL281" i="1" s="1"/>
  <c r="BP281" i="1" s="1"/>
  <c r="BT281" i="1" s="1"/>
  <c r="BM282" i="1" a="1"/>
  <c r="BM282" i="1"/>
  <c r="BL282" i="1" s="1"/>
  <c r="BT282" i="1" s="1"/>
  <c r="BM283" i="1" a="1"/>
  <c r="BM283" i="1"/>
  <c r="BL283" i="1" s="1"/>
  <c r="BT283" i="1" s="1"/>
  <c r="BM284" i="1" a="1"/>
  <c r="BM284" i="1"/>
  <c r="BL284" i="1" s="1"/>
  <c r="BP284" i="1" s="1"/>
  <c r="BT284" i="1" s="1"/>
  <c r="BM285" i="1" a="1"/>
  <c r="BM285" i="1"/>
  <c r="BL285" i="1" s="1"/>
  <c r="BP285" i="1" s="1"/>
  <c r="BT285" i="1" s="1"/>
  <c r="BL286" i="1"/>
  <c r="BT286" i="1" s="1"/>
  <c r="BM286" i="1" a="1"/>
  <c r="BM286" i="1"/>
  <c r="BM287" i="1" a="1"/>
  <c r="BM287" i="1"/>
  <c r="BL287" i="1" s="1"/>
  <c r="BT287" i="1" s="1"/>
  <c r="BL288" i="1"/>
  <c r="BT288" i="1" s="1"/>
  <c r="BM288" i="1" a="1"/>
  <c r="BM288" i="1"/>
  <c r="BL289" i="1"/>
  <c r="BT289" i="1" s="1"/>
  <c r="BM289" i="1" a="1"/>
  <c r="BM289" i="1"/>
  <c r="BM290" i="1" a="1"/>
  <c r="BM290" i="1"/>
  <c r="BL290" i="1" s="1"/>
  <c r="BP290" i="1" s="1"/>
  <c r="BT290" i="1" s="1"/>
  <c r="BL291" i="1"/>
  <c r="BT291" i="1" s="1"/>
  <c r="BM291" i="1" a="1"/>
  <c r="BM291" i="1"/>
  <c r="BL292" i="1"/>
  <c r="BT292" i="1" s="1"/>
  <c r="BM292" i="1" a="1"/>
  <c r="BM292" i="1"/>
  <c r="BM293" i="1" a="1"/>
  <c r="BM293" i="1"/>
  <c r="BL293" i="1" s="1"/>
  <c r="BT293" i="1" s="1"/>
  <c r="BM294" i="1" a="1"/>
  <c r="BM294" i="1"/>
  <c r="BL294" i="1" s="1"/>
  <c r="BP294" i="1" s="1"/>
  <c r="BT294" i="1" s="1"/>
  <c r="BL295" i="1"/>
  <c r="BT295" i="1" s="1"/>
  <c r="BM295" i="1" a="1"/>
  <c r="BM295" i="1"/>
  <c r="BL296" i="1"/>
  <c r="BT296" i="1" s="1"/>
  <c r="BM296" i="1" a="1"/>
  <c r="BM296" i="1"/>
  <c r="BL297" i="1"/>
  <c r="BT297" i="1" s="1"/>
  <c r="BM297" i="1" a="1"/>
  <c r="BM297" i="1"/>
  <c r="BM298" i="1" a="1"/>
  <c r="BM298" i="1"/>
  <c r="BL298" i="1" s="1"/>
  <c r="BT298" i="1" s="1"/>
  <c r="BM299" i="1" a="1"/>
  <c r="BM299" i="1"/>
  <c r="BL299" i="1" s="1"/>
  <c r="BP299" i="1" s="1"/>
  <c r="BT299" i="1" s="1"/>
  <c r="BM300" i="1" a="1"/>
  <c r="BM300" i="1"/>
  <c r="BL300" i="1" s="1"/>
  <c r="BT300" i="1" s="1"/>
  <c r="BM301" i="1" a="1"/>
  <c r="BM301" i="1"/>
  <c r="BL301" i="1" s="1"/>
  <c r="BP301" i="1" s="1"/>
  <c r="BT301" i="1" s="1"/>
  <c r="BM302" i="1" a="1"/>
  <c r="BM302" i="1"/>
  <c r="BL302" i="1" s="1"/>
  <c r="BP302" i="1" s="1"/>
  <c r="BT302" i="1" s="1"/>
  <c r="BM303" i="1" a="1"/>
  <c r="BM303" i="1"/>
  <c r="BL303" i="1" s="1"/>
  <c r="BP303" i="1" s="1"/>
  <c r="BT303" i="1" s="1"/>
  <c r="BL304" i="1"/>
  <c r="BT304" i="1" s="1"/>
  <c r="BM304" i="1" a="1"/>
  <c r="BM304" i="1"/>
  <c r="BL305" i="1"/>
  <c r="BT305" i="1" s="1"/>
  <c r="BM305" i="1" a="1"/>
  <c r="BM305" i="1"/>
  <c r="BM306" i="1" a="1"/>
  <c r="BM306" i="1"/>
  <c r="BL306" i="1" s="1"/>
  <c r="BT306" i="1" s="1"/>
  <c r="BL307" i="1"/>
  <c r="BT307" i="1" s="1"/>
  <c r="BM307" i="1" a="1"/>
  <c r="BM307" i="1"/>
  <c r="BL308" i="1"/>
  <c r="BT308" i="1" s="1"/>
  <c r="BM308" i="1" a="1"/>
  <c r="BM308" i="1"/>
  <c r="BM309" i="1" a="1"/>
  <c r="BM309" i="1"/>
  <c r="BL309" i="1" s="1"/>
  <c r="BP309" i="1" s="1"/>
  <c r="BT309" i="1" s="1"/>
  <c r="BM310" i="1" a="1"/>
  <c r="BM310" i="1"/>
  <c r="BL310" i="1" s="1"/>
  <c r="BP310" i="1" s="1"/>
  <c r="BT310" i="1" s="1"/>
  <c r="BL311" i="1"/>
  <c r="BT311" i="1" s="1"/>
  <c r="BM311" i="1" a="1"/>
  <c r="BM311" i="1"/>
  <c r="BL312" i="1"/>
  <c r="BT312" i="1" s="1"/>
  <c r="BM312" i="1" a="1"/>
  <c r="BM312" i="1"/>
  <c r="BM313" i="1" a="1"/>
  <c r="BM313" i="1"/>
  <c r="BL313" i="1" s="1"/>
  <c r="BT313" i="1" s="1"/>
  <c r="BM314" i="1" a="1"/>
  <c r="BM314" i="1"/>
  <c r="BL314" i="1" s="1"/>
  <c r="BT314" i="1" s="1"/>
  <c r="BL315" i="1"/>
  <c r="BT315" i="1" s="1"/>
  <c r="BM315" i="1" a="1"/>
  <c r="BM315" i="1"/>
  <c r="BM316" i="1" a="1"/>
  <c r="BM316" i="1"/>
  <c r="BL316" i="1" s="1"/>
  <c r="BP316" i="1" s="1"/>
  <c r="BT316" i="1" s="1"/>
  <c r="BM317" i="1" a="1"/>
  <c r="BM317" i="1"/>
  <c r="BL317" i="1" s="1"/>
  <c r="BP317" i="1" s="1"/>
  <c r="BT317" i="1" s="1"/>
  <c r="BL318" i="1"/>
  <c r="BT318" i="1" s="1"/>
  <c r="BM318" i="1" a="1"/>
  <c r="BM318" i="1"/>
  <c r="BL319" i="1"/>
  <c r="BT319" i="1" s="1"/>
  <c r="BM319" i="1" a="1"/>
  <c r="BM319" i="1"/>
  <c r="BM320" i="1" a="1"/>
  <c r="BM320" i="1"/>
  <c r="BL320" i="1" s="1"/>
  <c r="BP320" i="1" s="1"/>
  <c r="BT320" i="1" s="1"/>
  <c r="BM321" i="1" a="1"/>
  <c r="BM321" i="1"/>
  <c r="BL321" i="1" s="1"/>
  <c r="BP321" i="1" s="1"/>
  <c r="BT321" i="1" s="1"/>
  <c r="BL322" i="1"/>
  <c r="BT322" i="1" s="1"/>
  <c r="BM322" i="1" a="1"/>
  <c r="BM322" i="1"/>
  <c r="BL323" i="1"/>
  <c r="BT323" i="1" s="1"/>
  <c r="BM323" i="1" a="1"/>
  <c r="BM323" i="1"/>
  <c r="BM324" i="1" a="1"/>
  <c r="BM324" i="1"/>
  <c r="BL324" i="1" s="1"/>
  <c r="BP324" i="1" s="1"/>
  <c r="BT324" i="1" s="1"/>
  <c r="BM325" i="1" a="1"/>
  <c r="BM325" i="1"/>
  <c r="BL325" i="1" s="1"/>
  <c r="BP325" i="1" s="1"/>
  <c r="BT325" i="1" s="1"/>
  <c r="BL326" i="1"/>
  <c r="BT326" i="1" s="1"/>
  <c r="BM326" i="1" a="1"/>
  <c r="BM326" i="1"/>
  <c r="BL327" i="1"/>
  <c r="BT327" i="1" s="1"/>
  <c r="BM327" i="1" a="1"/>
  <c r="BM327" i="1"/>
  <c r="BM328" i="1" a="1"/>
  <c r="BM328" i="1"/>
  <c r="BL328" i="1" s="1"/>
  <c r="BP328" i="1" s="1"/>
  <c r="BT328" i="1" s="1"/>
  <c r="BL329" i="1"/>
  <c r="BT329" i="1" s="1"/>
  <c r="BM329" i="1" a="1"/>
  <c r="BM329" i="1"/>
  <c r="BM330" i="1" a="1"/>
  <c r="BM330" i="1"/>
  <c r="BL330" i="1" s="1"/>
  <c r="BP330" i="1" s="1"/>
  <c r="BT330" i="1" s="1"/>
  <c r="BM331" i="1" a="1"/>
  <c r="BM331" i="1"/>
  <c r="BL331" i="1" s="1"/>
  <c r="BP331" i="1" s="1"/>
  <c r="BT331" i="1" s="1"/>
  <c r="BL332" i="1"/>
  <c r="BT332" i="1" s="1"/>
  <c r="BM332" i="1" a="1"/>
  <c r="BM332" i="1"/>
  <c r="BM333" i="1" a="1"/>
  <c r="BM333" i="1"/>
  <c r="BL333" i="1" s="1"/>
  <c r="BP333" i="1" s="1"/>
  <c r="BT333" i="1" s="1"/>
  <c r="BM334" i="1" a="1"/>
  <c r="BM334" i="1"/>
  <c r="BL334" i="1" s="1"/>
  <c r="BP334" i="1" s="1"/>
  <c r="BT334" i="1" s="1"/>
  <c r="BM335" i="1" a="1"/>
  <c r="BM335" i="1"/>
  <c r="BL335" i="1" s="1"/>
  <c r="BP335" i="1" s="1"/>
  <c r="BT335" i="1" s="1"/>
  <c r="BL336" i="1"/>
  <c r="BT336" i="1" s="1"/>
  <c r="BM336" i="1" a="1"/>
  <c r="BM336" i="1"/>
  <c r="BM337" i="1" a="1"/>
  <c r="BM337" i="1"/>
  <c r="BL337" i="1" s="1"/>
  <c r="BP337" i="1" s="1"/>
  <c r="BT337" i="1" s="1"/>
  <c r="BL338" i="1"/>
  <c r="BT338" i="1" s="1"/>
  <c r="BM338" i="1" a="1"/>
  <c r="BM338" i="1"/>
  <c r="BM339" i="1" a="1"/>
  <c r="BM339" i="1"/>
  <c r="BL339" i="1" s="1"/>
  <c r="BP339" i="1" s="1"/>
  <c r="BT339" i="1" s="1"/>
  <c r="BL340" i="1"/>
  <c r="BT340" i="1" s="1"/>
  <c r="BM340" i="1" a="1"/>
  <c r="BM340" i="1"/>
  <c r="BM341" i="1" a="1"/>
  <c r="BM341" i="1"/>
  <c r="BL341" i="1" s="1"/>
  <c r="BT341" i="1" s="1"/>
  <c r="BM342" i="1" a="1"/>
  <c r="BM342" i="1"/>
  <c r="BL342" i="1" s="1"/>
  <c r="BP342" i="1" s="1"/>
  <c r="BT342" i="1" s="1"/>
  <c r="BM343" i="1" a="1"/>
  <c r="BM343" i="1"/>
  <c r="BL343" i="1" s="1"/>
  <c r="BT343" i="1" s="1"/>
  <c r="BM344" i="1" a="1"/>
  <c r="BM344" i="1"/>
  <c r="BL344" i="1" s="1"/>
  <c r="BT344" i="1" s="1"/>
  <c r="BM345" i="1" a="1"/>
  <c r="BM345" i="1"/>
  <c r="BL345" i="1" s="1"/>
  <c r="BP345" i="1" s="1"/>
  <c r="BT345" i="1" s="1"/>
  <c r="BL346" i="1"/>
  <c r="BT346" i="1" s="1"/>
  <c r="BM346" i="1" a="1"/>
  <c r="BM346" i="1"/>
  <c r="BM347" i="1" a="1"/>
  <c r="BM347" i="1"/>
  <c r="BL347" i="1" s="1"/>
  <c r="BP347" i="1" s="1"/>
  <c r="BT347" i="1" s="1"/>
  <c r="BL348" i="1"/>
  <c r="BT348" i="1" s="1"/>
  <c r="BM348" i="1" a="1"/>
  <c r="BM348" i="1"/>
  <c r="BM349" i="1" a="1"/>
  <c r="BM349" i="1"/>
  <c r="BL349" i="1" s="1"/>
  <c r="BP349" i="1" s="1"/>
  <c r="BT349" i="1" s="1"/>
  <c r="BM350" i="1" a="1"/>
  <c r="BM350" i="1"/>
  <c r="BL350" i="1" s="1"/>
  <c r="BP350" i="1" s="1"/>
  <c r="BT350" i="1" s="1"/>
  <c r="BM351" i="1" a="1"/>
  <c r="BM351" i="1"/>
  <c r="BL351" i="1" s="1"/>
  <c r="BT351" i="1" s="1"/>
  <c r="BL352" i="1"/>
  <c r="BT352" i="1" s="1"/>
  <c r="BM352" i="1" a="1"/>
  <c r="BM352" i="1"/>
  <c r="BM353" i="1" a="1"/>
  <c r="BM353" i="1"/>
  <c r="BL353" i="1" s="1"/>
  <c r="BP353" i="1" s="1"/>
  <c r="BT353" i="1" s="1"/>
  <c r="BM354" i="1" a="1"/>
  <c r="BM354" i="1"/>
  <c r="BL354" i="1" s="1"/>
  <c r="BT354" i="1" s="1"/>
  <c r="BM355" i="1" a="1"/>
  <c r="BM355" i="1"/>
  <c r="BL355" i="1" s="1"/>
  <c r="BP355" i="1" s="1"/>
  <c r="BT355" i="1" s="1"/>
  <c r="BL356" i="1"/>
  <c r="BT356" i="1" s="1"/>
  <c r="BM356" i="1" a="1"/>
  <c r="BM356" i="1"/>
  <c r="BM357" i="1" a="1"/>
  <c r="BM357" i="1"/>
  <c r="BL357" i="1" s="1"/>
  <c r="BP357" i="1" s="1"/>
  <c r="BT357" i="1" s="1"/>
  <c r="BM358" i="1" a="1"/>
  <c r="BM358" i="1"/>
  <c r="BL358" i="1" s="1"/>
  <c r="BP358" i="1" s="1"/>
  <c r="BT358" i="1" s="1"/>
  <c r="BM359" i="1" a="1"/>
  <c r="BM359" i="1"/>
  <c r="BL359" i="1" s="1"/>
  <c r="BT359" i="1" s="1"/>
  <c r="BM360" i="1" a="1"/>
  <c r="BM360" i="1"/>
  <c r="BL360" i="1" s="1"/>
  <c r="BP360" i="1" s="1"/>
  <c r="BT360" i="1" s="1"/>
  <c r="BM361" i="1" a="1"/>
  <c r="BM361" i="1"/>
  <c r="BL361" i="1" s="1"/>
  <c r="BT361" i="1" s="1"/>
  <c r="BL362" i="1"/>
  <c r="BT362" i="1" s="1"/>
  <c r="BM362" i="1" a="1"/>
  <c r="BM362" i="1"/>
  <c r="BM363" i="1" a="1"/>
  <c r="BM363" i="1"/>
  <c r="BL363" i="1" s="1"/>
  <c r="BP363" i="1" s="1"/>
  <c r="BT363" i="1" s="1"/>
  <c r="BM364" i="1" a="1"/>
  <c r="BM364" i="1"/>
  <c r="BL364" i="1" s="1"/>
  <c r="BP364" i="1" s="1"/>
  <c r="BT364" i="1" s="1"/>
  <c r="BM365" i="1" a="1"/>
  <c r="BM365" i="1"/>
  <c r="BL365" i="1" s="1"/>
  <c r="BT365" i="1" s="1"/>
  <c r="BM366" i="1" a="1"/>
  <c r="BM366" i="1"/>
  <c r="BL366" i="1" s="1"/>
  <c r="BP366" i="1" s="1"/>
  <c r="BT366" i="1" s="1"/>
  <c r="BL367" i="1"/>
  <c r="BT367" i="1" s="1"/>
  <c r="BM367" i="1" a="1"/>
  <c r="BM367" i="1"/>
  <c r="BM368" i="1" a="1"/>
  <c r="BM368" i="1"/>
  <c r="BL368" i="1" s="1"/>
  <c r="BT368" i="1" s="1"/>
  <c r="BL369" i="1"/>
  <c r="BT369" i="1" s="1"/>
  <c r="BM369" i="1" a="1"/>
  <c r="BM369" i="1"/>
  <c r="BL370" i="1"/>
  <c r="BT370" i="1" s="1"/>
  <c r="BM370" i="1" a="1"/>
  <c r="BM370" i="1"/>
  <c r="BM371" i="1" a="1"/>
  <c r="BM371" i="1"/>
  <c r="BL371" i="1" s="1"/>
  <c r="BT371" i="1" s="1"/>
  <c r="BL372" i="1"/>
  <c r="BT372" i="1" s="1"/>
  <c r="BM372" i="1" a="1"/>
  <c r="BM372" i="1"/>
  <c r="BL373" i="1"/>
  <c r="BT373" i="1" s="1"/>
  <c r="BM373" i="1" a="1"/>
  <c r="BM373" i="1"/>
  <c r="BL374" i="1"/>
  <c r="BT374" i="1" s="1"/>
  <c r="BM374" i="1" a="1"/>
  <c r="BM374" i="1"/>
  <c r="BL375" i="1"/>
  <c r="BT375" i="1" s="1"/>
  <c r="BM375" i="1" a="1"/>
  <c r="BM375" i="1"/>
  <c r="BM376" i="1" a="1"/>
  <c r="BM376" i="1"/>
  <c r="BL376" i="1" s="1"/>
  <c r="BP376" i="1" s="1"/>
  <c r="BT376" i="1" s="1"/>
  <c r="BM377" i="1" a="1"/>
  <c r="BM377" i="1"/>
  <c r="BL377" i="1" s="1"/>
  <c r="BP377" i="1" s="1"/>
  <c r="BT377" i="1" s="1"/>
  <c r="BL378" i="1"/>
  <c r="BT378" i="1" s="1"/>
  <c r="BM378" i="1" a="1"/>
  <c r="BM378" i="1"/>
  <c r="BL379" i="1"/>
  <c r="BT379" i="1" s="1"/>
  <c r="BM379" i="1" a="1"/>
  <c r="BM379" i="1"/>
  <c r="BM380" i="1" a="1"/>
  <c r="BM380" i="1"/>
  <c r="BL380" i="1" s="1"/>
  <c r="BP380" i="1" s="1"/>
  <c r="BT380" i="1" s="1"/>
  <c r="BM381" i="1" a="1"/>
  <c r="BM381" i="1"/>
  <c r="BL381" i="1" s="1"/>
  <c r="BT381" i="1" s="1"/>
  <c r="BL382" i="1"/>
  <c r="BT382" i="1" s="1"/>
  <c r="BM382" i="1" a="1"/>
  <c r="BM382" i="1"/>
  <c r="BM383" i="1" a="1"/>
  <c r="BM383" i="1"/>
  <c r="BL383" i="1" s="1"/>
  <c r="BP383" i="1" s="1"/>
  <c r="BT383" i="1" s="1"/>
  <c r="BL384" i="1"/>
  <c r="BT384" i="1" s="1"/>
  <c r="BM384" i="1" a="1"/>
  <c r="BM384" i="1"/>
  <c r="BL385" i="1"/>
  <c r="BT385" i="1" s="1"/>
  <c r="BM385" i="1" a="1"/>
  <c r="BM385" i="1"/>
  <c r="BL386" i="1"/>
  <c r="BT386" i="1" s="1"/>
  <c r="BM386" i="1" a="1"/>
  <c r="BM386" i="1"/>
  <c r="BM387" i="1" a="1"/>
  <c r="BM387" i="1"/>
  <c r="BL387" i="1" s="1"/>
  <c r="BT387" i="1" s="1"/>
  <c r="BM388" i="1" a="1"/>
  <c r="BM388" i="1"/>
  <c r="BL388" i="1" s="1"/>
  <c r="BT388" i="1" s="1"/>
  <c r="BL389" i="1"/>
  <c r="BT389" i="1" s="1"/>
  <c r="BM389" i="1" a="1"/>
  <c r="BM389" i="1"/>
  <c r="BM390" i="1" a="1"/>
  <c r="BM390" i="1"/>
  <c r="BL390" i="1" s="1"/>
  <c r="BT390" i="1" s="1"/>
  <c r="BM391" i="1" a="1"/>
  <c r="BM391" i="1"/>
  <c r="BL391" i="1" s="1"/>
  <c r="BP391" i="1" s="1"/>
  <c r="BT391" i="1" s="1"/>
  <c r="BL392" i="1"/>
  <c r="BT392" i="1" s="1"/>
  <c r="BM392" i="1" a="1"/>
  <c r="BM392" i="1"/>
  <c r="BM393" i="1" a="1"/>
  <c r="BM393" i="1"/>
  <c r="BL393" i="1" s="1"/>
  <c r="BP393" i="1" s="1"/>
  <c r="BT393" i="1" s="1"/>
  <c r="BL394" i="1"/>
  <c r="BT394" i="1" s="1"/>
  <c r="BM394" i="1" a="1"/>
  <c r="BM394" i="1"/>
  <c r="BL395" i="1"/>
  <c r="BT395" i="1" s="1"/>
  <c r="BM395" i="1" a="1"/>
  <c r="BM395" i="1"/>
  <c r="BM396" i="1" a="1"/>
  <c r="BM396" i="1"/>
  <c r="BL396" i="1" s="1"/>
  <c r="BP396" i="1" s="1"/>
  <c r="BT396" i="1" s="1"/>
  <c r="BL397" i="1"/>
  <c r="BT397" i="1" s="1"/>
  <c r="BM397" i="1" a="1"/>
  <c r="BM397" i="1"/>
  <c r="BM398" i="1" a="1"/>
  <c r="BM398" i="1"/>
  <c r="BL398" i="1" s="1"/>
  <c r="BP398" i="1" s="1"/>
  <c r="BT398" i="1" s="1"/>
  <c r="BL399" i="1"/>
  <c r="BT399" i="1" s="1"/>
  <c r="BM399" i="1" a="1"/>
  <c r="BM399" i="1"/>
  <c r="BM400" i="1" a="1"/>
  <c r="BM400" i="1"/>
  <c r="BL400" i="1" s="1"/>
  <c r="BT400" i="1" s="1"/>
  <c r="BL401" i="1"/>
  <c r="BT401" i="1" s="1"/>
  <c r="BM401" i="1" a="1"/>
  <c r="BM401" i="1"/>
  <c r="BM402" i="1" a="1"/>
  <c r="BM402" i="1"/>
  <c r="BL402" i="1" s="1"/>
  <c r="BP402" i="1" s="1"/>
  <c r="BT402" i="1" s="1"/>
  <c r="BM403" i="1" a="1"/>
  <c r="BM403" i="1"/>
  <c r="BL403" i="1" s="1"/>
  <c r="BT403" i="1" s="1"/>
  <c r="BL404" i="1"/>
  <c r="BT404" i="1" s="1"/>
  <c r="BM404" i="1" a="1"/>
  <c r="BM404" i="1"/>
  <c r="BM405" i="1" a="1"/>
  <c r="BM405" i="1"/>
  <c r="BL405" i="1" s="1"/>
  <c r="BP405" i="1" s="1"/>
  <c r="BT405" i="1" s="1"/>
  <c r="BM406" i="1" a="1"/>
  <c r="BM406" i="1"/>
  <c r="BL406" i="1" s="1"/>
  <c r="BP406" i="1" s="1"/>
  <c r="BT406" i="1" s="1"/>
  <c r="BL407" i="1"/>
  <c r="BT407" i="1" s="1"/>
  <c r="BM407" i="1" a="1"/>
  <c r="BM407" i="1"/>
  <c r="BM408" i="1" a="1"/>
  <c r="BM408" i="1"/>
  <c r="BL408" i="1" s="1"/>
  <c r="BP408" i="1" s="1"/>
  <c r="BT408" i="1" s="1"/>
  <c r="BM409" i="1" a="1"/>
  <c r="BM409" i="1"/>
  <c r="BL409" i="1" s="1"/>
  <c r="BT409" i="1" s="1"/>
  <c r="BM410" i="1" a="1"/>
  <c r="BM410" i="1"/>
  <c r="BL410" i="1" s="1"/>
  <c r="BP410" i="1" s="1"/>
  <c r="BT410" i="1" s="1"/>
  <c r="BL411" i="1"/>
  <c r="BT411" i="1" s="1"/>
  <c r="BM411" i="1" a="1"/>
  <c r="BM411" i="1"/>
  <c r="BL412" i="1"/>
  <c r="BT412" i="1" s="1"/>
  <c r="BM412" i="1" a="1"/>
  <c r="BM412" i="1"/>
  <c r="BM413" i="1" a="1"/>
  <c r="BM413" i="1"/>
  <c r="BL413" i="1" s="1"/>
  <c r="BT413" i="1" s="1"/>
  <c r="BL414" i="1"/>
  <c r="BT414" i="1" s="1"/>
  <c r="BM414" i="1" a="1"/>
  <c r="BM414" i="1"/>
  <c r="BL415" i="1"/>
  <c r="BT415" i="1" s="1"/>
  <c r="BM415" i="1" a="1"/>
  <c r="BM415" i="1"/>
  <c r="BL416" i="1"/>
  <c r="BT416" i="1" s="1"/>
  <c r="BM416" i="1" a="1"/>
  <c r="BM416" i="1"/>
  <c r="BM417" i="1" a="1"/>
  <c r="BM417" i="1"/>
  <c r="BL417" i="1" s="1"/>
  <c r="BP417" i="1" s="1"/>
  <c r="BT417" i="1" s="1"/>
  <c r="BM418" i="1" a="1"/>
  <c r="BM418" i="1"/>
  <c r="BL418" i="1" s="1"/>
  <c r="BT418" i="1" s="1"/>
  <c r="BM419" i="1" a="1"/>
  <c r="BM419" i="1"/>
  <c r="BL419" i="1" s="1"/>
  <c r="BP419" i="1" s="1"/>
  <c r="BT419" i="1" s="1"/>
  <c r="BM420" i="1" a="1"/>
  <c r="BM420" i="1"/>
  <c r="BL420" i="1" s="1"/>
  <c r="BT420" i="1" s="1"/>
  <c r="BM421" i="1" a="1"/>
  <c r="BM421" i="1"/>
  <c r="BL421" i="1" s="1"/>
  <c r="BP421" i="1" s="1"/>
  <c r="BT421" i="1" s="1"/>
  <c r="BL422" i="1"/>
  <c r="BT422" i="1" s="1"/>
  <c r="BM422" i="1" a="1"/>
  <c r="BM422" i="1"/>
  <c r="BM423" i="1" a="1"/>
  <c r="BM423" i="1"/>
  <c r="BL423" i="1" s="1"/>
  <c r="BP423" i="1" s="1"/>
  <c r="BT423" i="1" s="1"/>
  <c r="BL424" i="1"/>
  <c r="BT424" i="1" s="1"/>
  <c r="BM424" i="1" a="1"/>
  <c r="BM424" i="1"/>
  <c r="BM425" i="1" a="1"/>
  <c r="BM425" i="1"/>
  <c r="BL425" i="1" s="1"/>
  <c r="BP425" i="1" s="1"/>
  <c r="BT425" i="1" s="1"/>
  <c r="BL426" i="1"/>
  <c r="BT426" i="1" s="1"/>
  <c r="BM426" i="1" a="1"/>
  <c r="BM426" i="1"/>
  <c r="BL427" i="1"/>
  <c r="BT427" i="1" s="1"/>
  <c r="BM427" i="1" a="1"/>
  <c r="BM427" i="1"/>
  <c r="BL428" i="1"/>
  <c r="BT428" i="1" s="1"/>
  <c r="BM428" i="1" a="1"/>
  <c r="BM428" i="1"/>
  <c r="BL429" i="1"/>
  <c r="BT429" i="1" s="1"/>
  <c r="BM429" i="1" a="1"/>
  <c r="BM429" i="1"/>
  <c r="BL430" i="1"/>
  <c r="BT430" i="1" s="1"/>
  <c r="BM430" i="1" a="1"/>
  <c r="BM430" i="1"/>
  <c r="BL431" i="1"/>
  <c r="BT431" i="1" s="1"/>
  <c r="BM431" i="1" a="1"/>
  <c r="BM431" i="1"/>
  <c r="BL432" i="1"/>
  <c r="BT432" i="1" s="1"/>
  <c r="BM432" i="1" a="1"/>
  <c r="BM432" i="1"/>
  <c r="BL433" i="1"/>
  <c r="BT433" i="1" s="1"/>
  <c r="BM433" i="1" a="1"/>
  <c r="BM433" i="1"/>
  <c r="BM434" i="1" a="1"/>
  <c r="BM434" i="1"/>
  <c r="BL434" i="1" s="1"/>
  <c r="BP434" i="1" s="1"/>
  <c r="BT434" i="1" s="1"/>
  <c r="BL435" i="1"/>
  <c r="BT435" i="1" s="1"/>
  <c r="BM435" i="1" a="1"/>
  <c r="BM435" i="1"/>
  <c r="BL436" i="1"/>
  <c r="BT436" i="1" s="1"/>
  <c r="BM436" i="1" a="1"/>
  <c r="BM436" i="1"/>
  <c r="BM437" i="1" a="1"/>
  <c r="BM437" i="1"/>
  <c r="BL437" i="1" s="1"/>
  <c r="BP437" i="1" s="1"/>
  <c r="BT437" i="1" s="1"/>
  <c r="BM438" i="1" a="1"/>
  <c r="BM438" i="1"/>
  <c r="BL438" i="1" s="1"/>
  <c r="BT438" i="1" s="1"/>
  <c r="BL439" i="1"/>
  <c r="BT439" i="1" s="1"/>
  <c r="BM439" i="1" a="1"/>
  <c r="BM439" i="1"/>
  <c r="BM440" i="1" a="1"/>
  <c r="BM440" i="1"/>
  <c r="BL440" i="1" s="1"/>
  <c r="BT440" i="1" s="1"/>
  <c r="BM441" i="1" a="1"/>
  <c r="BM441" i="1"/>
  <c r="BL441" i="1" s="1"/>
  <c r="BT441" i="1" s="1"/>
  <c r="BL442" i="1"/>
  <c r="BT442" i="1" s="1"/>
  <c r="BM442" i="1" a="1"/>
  <c r="BM442" i="1"/>
  <c r="BM443" i="1" a="1"/>
  <c r="BM443" i="1"/>
  <c r="BL443" i="1" s="1"/>
  <c r="BP443" i="1" s="1"/>
  <c r="BT443" i="1" s="1"/>
  <c r="BM444" i="1" a="1"/>
  <c r="BM444" i="1"/>
  <c r="BL444" i="1" s="1"/>
  <c r="BP444" i="1" s="1"/>
  <c r="BT444" i="1" s="1"/>
  <c r="BL445" i="1"/>
  <c r="BT445" i="1" s="1"/>
  <c r="BM445" i="1" a="1"/>
  <c r="BM445" i="1"/>
  <c r="BL446" i="1"/>
  <c r="BT446" i="1" s="1"/>
  <c r="BM446" i="1" a="1"/>
  <c r="BM446" i="1"/>
  <c r="BM447" i="1" a="1"/>
  <c r="BM447" i="1"/>
  <c r="BL447" i="1" s="1"/>
  <c r="BP447" i="1" s="1"/>
  <c r="BT447" i="1" s="1"/>
  <c r="BM448" i="1" a="1"/>
  <c r="BM448" i="1"/>
  <c r="BL448" i="1" s="1"/>
  <c r="BP448" i="1" s="1"/>
  <c r="BT448" i="1" s="1"/>
  <c r="BM449" i="1" a="1"/>
  <c r="BM449" i="1"/>
  <c r="BL449" i="1" s="1"/>
  <c r="BT449" i="1" s="1"/>
  <c r="BL450" i="1"/>
  <c r="BT450" i="1" s="1"/>
  <c r="BM450" i="1" a="1"/>
  <c r="BM450" i="1"/>
  <c r="BL451" i="1"/>
  <c r="BT451" i="1" s="1"/>
  <c r="BM451" i="1" a="1"/>
  <c r="BM451" i="1"/>
  <c r="BL452" i="1"/>
  <c r="BT452" i="1" s="1"/>
  <c r="BM452" i="1" a="1"/>
  <c r="BM452" i="1"/>
  <c r="BL453" i="1"/>
  <c r="BT453" i="1" s="1"/>
  <c r="BM453" i="1" a="1"/>
  <c r="BM453" i="1"/>
  <c r="BL454" i="1"/>
  <c r="BT454" i="1" s="1"/>
  <c r="BM454" i="1" a="1"/>
  <c r="BM454" i="1"/>
  <c r="BM455" i="1" a="1"/>
  <c r="BM455" i="1"/>
  <c r="BL455" i="1" s="1"/>
  <c r="BP455" i="1" s="1"/>
  <c r="BT455" i="1" s="1"/>
  <c r="BM456" i="1" a="1"/>
  <c r="BM456" i="1"/>
  <c r="BL456" i="1" s="1"/>
  <c r="BP456" i="1" s="1"/>
  <c r="BT456" i="1" s="1"/>
  <c r="BL457" i="1"/>
  <c r="BT457" i="1" s="1"/>
  <c r="BM457" i="1" a="1"/>
  <c r="BM457" i="1"/>
  <c r="BM458" i="1" a="1"/>
  <c r="BM458" i="1"/>
  <c r="BL458" i="1" s="1"/>
  <c r="BT458" i="1" s="1"/>
  <c r="BM459" i="1" a="1"/>
  <c r="BM459" i="1"/>
  <c r="BL459" i="1" s="1"/>
  <c r="BP459" i="1" s="1"/>
  <c r="BT459" i="1" s="1"/>
  <c r="BM460" i="1" a="1"/>
  <c r="BM460" i="1"/>
  <c r="BL460" i="1" s="1"/>
  <c r="BP460" i="1" s="1"/>
  <c r="BT460" i="1" s="1"/>
  <c r="BL461" i="1"/>
  <c r="BT461" i="1" s="1"/>
  <c r="BM461" i="1" a="1"/>
  <c r="BM461" i="1"/>
  <c r="BL462" i="1"/>
  <c r="BT462" i="1" s="1"/>
  <c r="BM462" i="1" a="1"/>
  <c r="BM462" i="1"/>
  <c r="BL463" i="1"/>
  <c r="BT463" i="1" s="1"/>
  <c r="BM463" i="1" a="1"/>
  <c r="BM463" i="1"/>
  <c r="BL464" i="1"/>
  <c r="BT464" i="1" s="1"/>
  <c r="BM464" i="1" a="1"/>
  <c r="BM464" i="1"/>
  <c r="BL465" i="1"/>
  <c r="BT465" i="1" s="1"/>
  <c r="BM465" i="1" a="1"/>
  <c r="BM465" i="1"/>
  <c r="BL466" i="1"/>
  <c r="BT466" i="1" s="1"/>
  <c r="BM466" i="1" a="1"/>
  <c r="BM466" i="1"/>
  <c r="BL467" i="1"/>
  <c r="BT467" i="1" s="1"/>
  <c r="BM467" i="1" a="1"/>
  <c r="BM467" i="1"/>
  <c r="BL468" i="1"/>
  <c r="BT468" i="1" s="1"/>
  <c r="BM468" i="1" a="1"/>
  <c r="BM468" i="1"/>
  <c r="BL469" i="1"/>
  <c r="BT469" i="1" s="1"/>
  <c r="BM469" i="1" a="1"/>
  <c r="BM469" i="1"/>
  <c r="BM470" i="1" a="1"/>
  <c r="BM470" i="1"/>
  <c r="BL470" i="1" s="1"/>
  <c r="BT470" i="1" s="1"/>
  <c r="BM471" i="1" a="1"/>
  <c r="BM471" i="1"/>
  <c r="BL471" i="1" s="1"/>
  <c r="BT471" i="1" s="1"/>
  <c r="BL472" i="1"/>
  <c r="BT472" i="1" s="1"/>
  <c r="BM472" i="1" a="1"/>
  <c r="BM472" i="1"/>
  <c r="BL473" i="1"/>
  <c r="BT473" i="1" s="1"/>
  <c r="BM473" i="1" a="1"/>
  <c r="BM473" i="1"/>
  <c r="BL474" i="1"/>
  <c r="BT474" i="1" s="1"/>
  <c r="BM474" i="1" a="1"/>
  <c r="BM474" i="1"/>
  <c r="BL475" i="1"/>
  <c r="BT475" i="1" s="1"/>
  <c r="BM475" i="1" a="1"/>
  <c r="BM475" i="1"/>
  <c r="BL476" i="1"/>
  <c r="BT476" i="1" s="1"/>
  <c r="BM476" i="1" a="1"/>
  <c r="BM476" i="1"/>
  <c r="BM477" i="1" a="1"/>
  <c r="BM477" i="1"/>
  <c r="BL477" i="1" s="1"/>
  <c r="BT477" i="1" s="1"/>
  <c r="BL478" i="1"/>
  <c r="BT478" i="1" s="1"/>
  <c r="BM478" i="1" a="1"/>
  <c r="BM478" i="1"/>
  <c r="BL479" i="1"/>
  <c r="BT479" i="1" s="1"/>
  <c r="BM479" i="1" a="1"/>
  <c r="BM479" i="1"/>
  <c r="BL480" i="1"/>
  <c r="BT480" i="1" s="1"/>
  <c r="BM480" i="1" a="1"/>
  <c r="BM480" i="1"/>
  <c r="BM481" i="1" a="1"/>
  <c r="BM481" i="1"/>
  <c r="BL481" i="1" s="1"/>
  <c r="BP481" i="1" s="1"/>
  <c r="BT481" i="1" s="1"/>
  <c r="BM482" i="1" a="1"/>
  <c r="BM482" i="1"/>
  <c r="BL482" i="1" s="1"/>
  <c r="BP482" i="1" s="1"/>
  <c r="BT482" i="1" s="1"/>
  <c r="BM483" i="1" a="1"/>
  <c r="BM483" i="1"/>
  <c r="BL483" i="1" s="1"/>
  <c r="BT483" i="1" s="1"/>
  <c r="BM484" i="1" a="1"/>
  <c r="BM484" i="1"/>
  <c r="BL484" i="1" s="1"/>
  <c r="BP484" i="1" s="1"/>
  <c r="BT484" i="1" s="1"/>
  <c r="BM485" i="1" a="1"/>
  <c r="BM485" i="1"/>
  <c r="BL485" i="1" s="1"/>
  <c r="BP485" i="1" s="1"/>
  <c r="BT485" i="1" s="1"/>
  <c r="BM486" i="1" a="1"/>
  <c r="BM486" i="1"/>
  <c r="BL486" i="1" s="1"/>
  <c r="BT486" i="1" s="1"/>
  <c r="BM487" i="1" a="1"/>
  <c r="BM487" i="1"/>
  <c r="BL487" i="1" s="1"/>
  <c r="BP487" i="1" s="1"/>
  <c r="BT487" i="1" s="1"/>
  <c r="BM488" i="1" a="1"/>
  <c r="BM488" i="1"/>
  <c r="BL488" i="1" s="1"/>
  <c r="BP488" i="1" s="1"/>
  <c r="BT488" i="1" s="1"/>
  <c r="BL489" i="1"/>
  <c r="BT489" i="1" s="1"/>
  <c r="BM489" i="1" a="1"/>
  <c r="BM489" i="1"/>
  <c r="BM490" i="1" a="1"/>
  <c r="BM490" i="1"/>
  <c r="BL490" i="1" s="1"/>
  <c r="BP490" i="1" s="1"/>
  <c r="BT490" i="1" s="1"/>
  <c r="BM491" i="1" a="1"/>
  <c r="BM491" i="1"/>
  <c r="BL491" i="1" s="1"/>
  <c r="BP491" i="1" s="1"/>
  <c r="BT491" i="1" s="1"/>
  <c r="BL492" i="1"/>
  <c r="BT492" i="1" s="1"/>
  <c r="BM492" i="1" a="1"/>
  <c r="BM492" i="1"/>
  <c r="BM493" i="1" a="1"/>
  <c r="BM493" i="1"/>
  <c r="BL493" i="1" s="1"/>
  <c r="BP493" i="1" s="1"/>
  <c r="BT493" i="1" s="1"/>
  <c r="BL494" i="1"/>
  <c r="BT494" i="1" s="1"/>
  <c r="BM494" i="1" a="1"/>
  <c r="BM494" i="1"/>
  <c r="BM495" i="1" a="1"/>
  <c r="BM495" i="1"/>
  <c r="BL495" i="1" s="1"/>
  <c r="BP495" i="1" s="1"/>
  <c r="BT495" i="1" s="1"/>
  <c r="BL496" i="1"/>
  <c r="BT496" i="1" s="1"/>
  <c r="BM496" i="1" a="1"/>
  <c r="BM496" i="1"/>
  <c r="BM497" i="1" a="1"/>
  <c r="BM497" i="1"/>
  <c r="BL497" i="1" s="1"/>
  <c r="BP497" i="1" s="1"/>
  <c r="BT497" i="1" s="1"/>
  <c r="BM498" i="1" a="1"/>
  <c r="BM498" i="1"/>
  <c r="BL498" i="1" s="1"/>
  <c r="BP498" i="1" s="1"/>
  <c r="BT498" i="1" s="1"/>
  <c r="BL499" i="1"/>
  <c r="BT499" i="1" s="1"/>
  <c r="BM499" i="1" a="1"/>
  <c r="BM499" i="1"/>
  <c r="BL500" i="1"/>
  <c r="BT500" i="1" s="1"/>
  <c r="BM500" i="1" a="1"/>
  <c r="BM500" i="1"/>
  <c r="BL501" i="1"/>
  <c r="BT501" i="1" s="1"/>
  <c r="BM501" i="1" a="1"/>
  <c r="BM501" i="1"/>
  <c r="BM502" i="1" a="1"/>
  <c r="BM502" i="1"/>
  <c r="BL502" i="1" s="1"/>
  <c r="BP502" i="1" s="1"/>
  <c r="BT502" i="1" s="1"/>
  <c r="BL503" i="1"/>
  <c r="BT503" i="1" s="1"/>
  <c r="BM503" i="1" a="1"/>
  <c r="BM503" i="1"/>
  <c r="BM504" i="1" a="1"/>
  <c r="BM504" i="1"/>
  <c r="BL504" i="1" s="1"/>
  <c r="BP504" i="1" s="1"/>
  <c r="BT504" i="1" s="1"/>
  <c r="BL505" i="1"/>
  <c r="BT505" i="1" s="1"/>
  <c r="BM505" i="1" a="1"/>
  <c r="BM505" i="1"/>
  <c r="BM506" i="1" a="1"/>
  <c r="BM506" i="1"/>
  <c r="BL506" i="1" s="1"/>
  <c r="BP506" i="1" s="1"/>
  <c r="BT506" i="1" s="1"/>
  <c r="BM507" i="1" a="1"/>
  <c r="BM507" i="1"/>
  <c r="BL507" i="1" s="1"/>
  <c r="BP507" i="1" s="1"/>
  <c r="BT507" i="1" s="1"/>
  <c r="BM508" i="1" a="1"/>
  <c r="BM508" i="1"/>
  <c r="BL508" i="1" s="1"/>
  <c r="BP508" i="1" s="1"/>
  <c r="BT508" i="1" s="1"/>
  <c r="BL509" i="1"/>
  <c r="BT509" i="1" s="1"/>
  <c r="BM509" i="1" a="1"/>
  <c r="BM509" i="1"/>
  <c r="BL510" i="1"/>
  <c r="BT510" i="1" s="1"/>
  <c r="BM510" i="1" a="1"/>
  <c r="BM510" i="1"/>
  <c r="BL511" i="1"/>
  <c r="BT511" i="1" s="1"/>
  <c r="BM511" i="1" a="1"/>
  <c r="BM511" i="1"/>
  <c r="BL512" i="1"/>
  <c r="BT512" i="1" s="1"/>
  <c r="BM512" i="1" a="1"/>
  <c r="BM512" i="1"/>
  <c r="BM513" i="1" a="1"/>
  <c r="BM513" i="1"/>
  <c r="BL513" i="1" s="1"/>
  <c r="BP513" i="1" s="1"/>
  <c r="BT513" i="1" s="1"/>
  <c r="BL514" i="1"/>
  <c r="BT514" i="1" s="1"/>
  <c r="BM514" i="1" a="1"/>
  <c r="BM514" i="1"/>
  <c r="BL515" i="1"/>
  <c r="BT515" i="1" s="1"/>
  <c r="BM515" i="1" a="1"/>
  <c r="BM515" i="1"/>
  <c r="BM516" i="1" a="1"/>
  <c r="BM516" i="1"/>
  <c r="BL516" i="1" s="1"/>
  <c r="BP516" i="1" s="1"/>
  <c r="BT516" i="1" s="1"/>
  <c r="BL517" i="1"/>
  <c r="BT517" i="1" s="1"/>
  <c r="BM517" i="1" a="1"/>
  <c r="BM517" i="1"/>
  <c r="BM518" i="1" a="1"/>
  <c r="BM518" i="1"/>
  <c r="BL518" i="1" s="1"/>
  <c r="BP518" i="1" s="1"/>
  <c r="BT518" i="1" s="1"/>
  <c r="BM519" i="1" a="1"/>
  <c r="BM519" i="1"/>
  <c r="BL519" i="1" s="1"/>
  <c r="BT519" i="1" s="1"/>
  <c r="BL520" i="1"/>
  <c r="BT520" i="1" s="1"/>
  <c r="BM520" i="1" a="1"/>
  <c r="BM520" i="1"/>
  <c r="BM521" i="1" a="1"/>
  <c r="BM521" i="1"/>
  <c r="BL521" i="1" s="1"/>
  <c r="BP521" i="1" s="1"/>
  <c r="BT521" i="1" s="1"/>
  <c r="BM522" i="1" a="1"/>
  <c r="BM522" i="1"/>
  <c r="BL522" i="1" s="1"/>
  <c r="BP522" i="1" s="1"/>
  <c r="BT522" i="1" s="1"/>
  <c r="BL523" i="1"/>
  <c r="BT523" i="1" s="1"/>
  <c r="BM523" i="1" a="1"/>
  <c r="BM523" i="1"/>
  <c r="BL524" i="1"/>
  <c r="BT524" i="1" s="1"/>
  <c r="BM524" i="1" a="1"/>
  <c r="BM524" i="1"/>
  <c r="BL525" i="1"/>
  <c r="BT525" i="1" s="1"/>
  <c r="BM525" i="1" a="1"/>
  <c r="BM525" i="1"/>
  <c r="BM526" i="1" a="1"/>
  <c r="BM526" i="1"/>
  <c r="BL526" i="1" s="1"/>
  <c r="BP526" i="1" s="1"/>
  <c r="BT526" i="1" s="1"/>
  <c r="BL527" i="1"/>
  <c r="BT527" i="1" s="1"/>
  <c r="BM527" i="1" a="1"/>
  <c r="BM527" i="1"/>
  <c r="BL528" i="1"/>
  <c r="BT528" i="1" s="1"/>
  <c r="BM528" i="1" a="1"/>
  <c r="BM528" i="1"/>
  <c r="BL529" i="1"/>
  <c r="BT529" i="1" s="1"/>
  <c r="BM529" i="1" a="1"/>
  <c r="BM529" i="1"/>
  <c r="BM530" i="1" a="1"/>
  <c r="BM530" i="1"/>
  <c r="BL530" i="1" s="1"/>
  <c r="BT530" i="1" s="1"/>
  <c r="BM531" i="1" a="1"/>
  <c r="BM531" i="1"/>
  <c r="BL531" i="1" s="1"/>
  <c r="BT531" i="1" s="1"/>
  <c r="BL532" i="1"/>
  <c r="BT532" i="1" s="1"/>
  <c r="BM532" i="1" a="1"/>
  <c r="BM532" i="1"/>
  <c r="BM533" i="1" a="1"/>
  <c r="BM533" i="1"/>
  <c r="BL533" i="1" s="1"/>
  <c r="BP533" i="1" s="1"/>
  <c r="BT533" i="1" s="1"/>
  <c r="BL534" i="1"/>
  <c r="BT534" i="1" s="1"/>
  <c r="BM534" i="1" a="1"/>
  <c r="BM534" i="1"/>
  <c r="BM535" i="1" a="1"/>
  <c r="BM535" i="1"/>
  <c r="BL535" i="1" s="1"/>
  <c r="BT535" i="1" s="1"/>
  <c r="BM536" i="1" a="1"/>
  <c r="BM536" i="1"/>
  <c r="BL536" i="1" s="1"/>
  <c r="BP536" i="1" s="1"/>
  <c r="BT536" i="1" s="1"/>
  <c r="BM537" i="1" a="1"/>
  <c r="BM537" i="1"/>
  <c r="BL537" i="1" s="1"/>
  <c r="BT537" i="1" s="1"/>
  <c r="BM538" i="1" a="1"/>
  <c r="BM538" i="1"/>
  <c r="BL538" i="1" s="1"/>
  <c r="BP538" i="1" s="1"/>
  <c r="BT538" i="1" s="1"/>
  <c r="BL539" i="1"/>
  <c r="BT539" i="1" s="1"/>
  <c r="BM539" i="1" a="1"/>
  <c r="BM539" i="1"/>
  <c r="BL540" i="1"/>
  <c r="BT540" i="1" s="1"/>
  <c r="BM540" i="1" a="1"/>
  <c r="BM540" i="1"/>
  <c r="BM541" i="1" a="1"/>
  <c r="BM541" i="1"/>
  <c r="BL541" i="1" s="1"/>
  <c r="BT541" i="1" s="1"/>
  <c r="BM542" i="1" a="1"/>
  <c r="BM542" i="1"/>
  <c r="BL542" i="1" s="1"/>
  <c r="BT542" i="1" s="1"/>
  <c r="BL543" i="1"/>
  <c r="BT543" i="1" s="1"/>
  <c r="BM543" i="1" a="1"/>
  <c r="BM543" i="1"/>
  <c r="BM544" i="1" a="1"/>
  <c r="BM544" i="1"/>
  <c r="BL544" i="1" s="1"/>
  <c r="BT544" i="1" s="1"/>
  <c r="BM545" i="1" a="1"/>
  <c r="BM545" i="1"/>
  <c r="BL545" i="1" s="1"/>
  <c r="BP545" i="1" s="1"/>
  <c r="BT545" i="1" s="1"/>
  <c r="BM546" i="1" a="1"/>
  <c r="BM546" i="1"/>
  <c r="BL546" i="1" s="1"/>
  <c r="BP546" i="1" s="1"/>
  <c r="BT546" i="1" s="1"/>
  <c r="BL547" i="1"/>
  <c r="BT547" i="1" s="1"/>
  <c r="BM547" i="1" a="1"/>
  <c r="BM547" i="1"/>
  <c r="BL548" i="1"/>
  <c r="BT548" i="1" s="1"/>
  <c r="BM548" i="1" a="1"/>
  <c r="BM548" i="1"/>
  <c r="BL549" i="1"/>
  <c r="BT549" i="1" s="1"/>
  <c r="BM549" i="1" a="1"/>
  <c r="BM549" i="1"/>
  <c r="BL550" i="1"/>
  <c r="BT550" i="1" s="1"/>
  <c r="BM550" i="1" a="1"/>
  <c r="BM550" i="1"/>
  <c r="BL551" i="1"/>
  <c r="BT551" i="1" s="1"/>
  <c r="BM551" i="1" a="1"/>
  <c r="BM551" i="1"/>
  <c r="BM552" i="1" a="1"/>
  <c r="BM552" i="1"/>
  <c r="BL552" i="1" s="1"/>
  <c r="BT552" i="1" s="1"/>
  <c r="BM553" i="1" a="1"/>
  <c r="BM553" i="1"/>
  <c r="BL553" i="1" s="1"/>
  <c r="BP553" i="1" s="1"/>
  <c r="BT553" i="1" s="1"/>
  <c r="BL554" i="1"/>
  <c r="BT554" i="1" s="1"/>
  <c r="BM554" i="1" a="1"/>
  <c r="BM554" i="1"/>
  <c r="BM555" i="1" a="1"/>
  <c r="BM555" i="1"/>
  <c r="BL555" i="1" s="1"/>
  <c r="BP555" i="1" s="1"/>
  <c r="BT555" i="1" s="1"/>
  <c r="BL556" i="1"/>
  <c r="BT556" i="1" s="1"/>
  <c r="BM556" i="1" a="1"/>
  <c r="BM556" i="1"/>
  <c r="BM557" i="1" a="1"/>
  <c r="BM557" i="1"/>
  <c r="BL557" i="1" s="1"/>
  <c r="BP557" i="1" s="1"/>
  <c r="BT557" i="1" s="1"/>
  <c r="BM558" i="1" a="1"/>
  <c r="BM558" i="1"/>
  <c r="BL558" i="1" s="1"/>
  <c r="BT558" i="1" s="1"/>
  <c r="BM2" i="1" a="1"/>
  <c r="BM2" i="1"/>
  <c r="BL2" i="1" s="1"/>
  <c r="T37" i="14"/>
  <c r="T45" i="13"/>
  <c r="T44" i="13"/>
  <c r="T43" i="13"/>
  <c r="T42" i="13"/>
  <c r="T41" i="13"/>
  <c r="T40" i="13"/>
  <c r="T39" i="13"/>
  <c r="T38" i="13"/>
  <c r="T37" i="13"/>
  <c r="T36" i="13"/>
  <c r="T35" i="13"/>
  <c r="T34" i="13"/>
  <c r="T33" i="13"/>
  <c r="T32" i="13"/>
  <c r="T31" i="13"/>
  <c r="T30" i="13"/>
  <c r="T29" i="13"/>
  <c r="T28" i="13"/>
  <c r="T27" i="13"/>
  <c r="T26" i="13"/>
  <c r="T25" i="13"/>
  <c r="T24" i="13"/>
  <c r="T23" i="13"/>
  <c r="T22" i="13"/>
  <c r="T21" i="13"/>
  <c r="T20" i="13"/>
  <c r="T19" i="13"/>
  <c r="T18" i="13"/>
  <c r="T17" i="13"/>
  <c r="T16" i="13"/>
  <c r="T15" i="13"/>
  <c r="T14" i="13"/>
  <c r="T13" i="13"/>
  <c r="T12" i="13"/>
  <c r="T11" i="13"/>
  <c r="S10" i="13"/>
  <c r="T10" i="13" s="1"/>
  <c r="T9" i="13"/>
  <c r="T8" i="13"/>
  <c r="T7" i="13"/>
  <c r="T6" i="13"/>
  <c r="T5" i="13"/>
  <c r="T4" i="13"/>
  <c r="T3" i="13"/>
  <c r="T45" i="12"/>
  <c r="T44" i="12"/>
  <c r="T43" i="12"/>
  <c r="T42" i="12"/>
  <c r="T41" i="12"/>
  <c r="T40" i="12"/>
  <c r="T39" i="12"/>
  <c r="T38" i="12"/>
  <c r="T37" i="12"/>
  <c r="T36" i="12"/>
  <c r="T35" i="12"/>
  <c r="T34" i="12"/>
  <c r="T33" i="12"/>
  <c r="T32" i="12"/>
  <c r="T31" i="12"/>
  <c r="T30" i="12"/>
  <c r="T29" i="12"/>
  <c r="T28" i="12"/>
  <c r="T27" i="12"/>
  <c r="T26" i="12"/>
  <c r="T25" i="12"/>
  <c r="T24" i="12"/>
  <c r="T23" i="12"/>
  <c r="T22" i="12"/>
  <c r="T21" i="12"/>
  <c r="T20" i="12"/>
  <c r="T19" i="12"/>
  <c r="T18" i="12"/>
  <c r="T17" i="12"/>
  <c r="T16" i="12"/>
  <c r="T15" i="12"/>
  <c r="T14" i="12"/>
  <c r="T13" i="12"/>
  <c r="T12" i="12"/>
  <c r="T11" i="12"/>
  <c r="T10" i="12"/>
  <c r="T9" i="12"/>
  <c r="T8" i="12"/>
  <c r="T7" i="12"/>
  <c r="T6" i="12"/>
  <c r="T5" i="12"/>
  <c r="T4" i="12"/>
  <c r="T3" i="12"/>
  <c r="R189" i="6"/>
  <c r="R188" i="6"/>
  <c r="R187" i="6"/>
  <c r="R186" i="6"/>
  <c r="R185" i="6"/>
  <c r="R184" i="6"/>
  <c r="R183" i="6"/>
  <c r="R182" i="6"/>
  <c r="R181" i="6"/>
  <c r="R180" i="6"/>
  <c r="R179" i="6"/>
  <c r="R178" i="6"/>
  <c r="R177" i="6"/>
  <c r="R176" i="6"/>
  <c r="R175" i="6"/>
  <c r="R174" i="6"/>
  <c r="R173" i="6"/>
  <c r="R172" i="6"/>
  <c r="R171" i="6"/>
  <c r="R170" i="6"/>
  <c r="R169" i="6"/>
  <c r="R168" i="6"/>
  <c r="R167" i="6"/>
  <c r="R166" i="6"/>
  <c r="R165" i="6"/>
  <c r="R164" i="6"/>
  <c r="R163" i="6"/>
  <c r="R162" i="6"/>
  <c r="R161" i="6"/>
  <c r="R160" i="6"/>
  <c r="R159" i="6"/>
  <c r="R158" i="6"/>
  <c r="R157" i="6"/>
  <c r="R156" i="6"/>
  <c r="R155" i="6"/>
  <c r="R154" i="6"/>
  <c r="R153" i="6"/>
  <c r="R152" i="6"/>
  <c r="R151" i="6"/>
  <c r="R150" i="6"/>
  <c r="R149" i="6"/>
  <c r="R148" i="6"/>
  <c r="R147" i="6"/>
  <c r="R146" i="6"/>
  <c r="R145" i="6"/>
  <c r="R144" i="6"/>
  <c r="R143" i="6"/>
  <c r="R142" i="6"/>
  <c r="R141" i="6"/>
  <c r="R140" i="6"/>
  <c r="R139" i="6"/>
  <c r="R138" i="6"/>
  <c r="R137" i="6"/>
  <c r="R136" i="6"/>
  <c r="R135" i="6"/>
  <c r="R134" i="6"/>
  <c r="R133" i="6"/>
  <c r="R132" i="6"/>
  <c r="R131" i="6"/>
  <c r="R130" i="6"/>
  <c r="R129" i="6"/>
  <c r="R128" i="6"/>
  <c r="R127" i="6"/>
  <c r="R126" i="6"/>
  <c r="R125" i="6"/>
  <c r="R124" i="6"/>
  <c r="R123" i="6"/>
  <c r="R122" i="6"/>
  <c r="R121" i="6"/>
  <c r="R120" i="6"/>
  <c r="R119" i="6"/>
  <c r="R118" i="6"/>
  <c r="R117" i="6"/>
  <c r="R116" i="6"/>
  <c r="R115" i="6"/>
  <c r="R114" i="6"/>
  <c r="R113" i="6"/>
  <c r="R112" i="6"/>
  <c r="R111" i="6"/>
  <c r="R110" i="6"/>
  <c r="R109" i="6"/>
  <c r="R108" i="6"/>
  <c r="R107" i="6"/>
  <c r="R106" i="6"/>
  <c r="R105" i="6"/>
  <c r="R10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P5" i="6"/>
  <c r="M5" i="6"/>
  <c r="L5" i="6"/>
  <c r="K5" i="6"/>
  <c r="J5" i="6"/>
  <c r="I5" i="6"/>
  <c r="H5" i="6"/>
  <c r="G5" i="6"/>
  <c r="F5" i="6"/>
  <c r="E5" i="6"/>
  <c r="D5" i="6"/>
  <c r="C5" i="6"/>
  <c r="B5" i="6"/>
  <c r="R5" i="6" s="1"/>
  <c r="P4" i="6"/>
  <c r="O4" i="6"/>
  <c r="M4" i="6"/>
  <c r="L4" i="6"/>
  <c r="K4" i="6"/>
  <c r="J4" i="6"/>
  <c r="I4" i="6"/>
  <c r="H4" i="6"/>
  <c r="G4" i="6"/>
  <c r="F4" i="6"/>
  <c r="E4" i="6"/>
  <c r="D4" i="6"/>
  <c r="C4" i="6"/>
  <c r="B4" i="6"/>
  <c r="R4" i="6" s="1"/>
  <c r="Y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R3" i="6" s="1"/>
  <c r="R189" i="5"/>
  <c r="D189" i="5" s="1"/>
  <c r="Q189" i="5" a="1"/>
  <c r="Q189" i="5" s="1"/>
  <c r="P189" i="5" a="1"/>
  <c r="P189" i="5" s="1"/>
  <c r="R188" i="5"/>
  <c r="B188" i="5" s="1"/>
  <c r="Q188" i="5" a="1"/>
  <c r="Q188" i="5" s="1"/>
  <c r="P188" i="5" a="1"/>
  <c r="P188" i="5" s="1"/>
  <c r="R187" i="5"/>
  <c r="B187" i="5" s="1"/>
  <c r="Q187" i="5" a="1"/>
  <c r="Q187" i="5"/>
  <c r="P187" i="5" a="1"/>
  <c r="P187" i="5" s="1"/>
  <c r="D187" i="5"/>
  <c r="R186" i="5"/>
  <c r="Q186" i="5" a="1"/>
  <c r="Q186" i="5"/>
  <c r="P186" i="5" a="1"/>
  <c r="P186" i="5" s="1"/>
  <c r="D186" i="5"/>
  <c r="B186" i="5"/>
  <c r="R185" i="5"/>
  <c r="B185" i="5" s="1"/>
  <c r="Q185" i="5" a="1"/>
  <c r="Q185" i="5"/>
  <c r="P185" i="5" a="1"/>
  <c r="P185" i="5"/>
  <c r="R184" i="5"/>
  <c r="B184" i="5" s="1"/>
  <c r="Q184" i="5" a="1"/>
  <c r="Q184" i="5"/>
  <c r="P184" i="5" a="1"/>
  <c r="P184" i="5"/>
  <c r="D184" i="5"/>
  <c r="R183" i="5"/>
  <c r="D183" i="5" s="1"/>
  <c r="Q183" i="5" a="1"/>
  <c r="Q183" i="5"/>
  <c r="P183" i="5" a="1"/>
  <c r="P183" i="5"/>
  <c r="R182" i="5"/>
  <c r="Q182" i="5" a="1"/>
  <c r="Q182" i="5"/>
  <c r="P182" i="5" a="1"/>
  <c r="P182" i="5"/>
  <c r="D182" i="5"/>
  <c r="B182" i="5"/>
  <c r="R181" i="5"/>
  <c r="Q181" i="5" a="1"/>
  <c r="Q181" i="5"/>
  <c r="P181" i="5" a="1"/>
  <c r="P181" i="5"/>
  <c r="R180" i="5"/>
  <c r="D180" i="5" s="1"/>
  <c r="Q180" i="5" a="1"/>
  <c r="Q180" i="5" s="1"/>
  <c r="P180" i="5" a="1"/>
  <c r="P180" i="5"/>
  <c r="R179" i="5"/>
  <c r="Q179" i="5" a="1"/>
  <c r="Q179" i="5" s="1"/>
  <c r="P179" i="5" a="1"/>
  <c r="P179" i="5"/>
  <c r="D179" i="5"/>
  <c r="B179" i="5"/>
  <c r="R178" i="5"/>
  <c r="Q178" i="5" a="1"/>
  <c r="Q178" i="5"/>
  <c r="P178" i="5" a="1"/>
  <c r="P178" i="5"/>
  <c r="D178" i="5"/>
  <c r="B178" i="5"/>
  <c r="R177" i="5"/>
  <c r="Q177" i="5" a="1"/>
  <c r="Q177" i="5"/>
  <c r="P177" i="5" a="1"/>
  <c r="P177" i="5" s="1"/>
  <c r="D177" i="5"/>
  <c r="B177" i="5"/>
  <c r="R176" i="5"/>
  <c r="Q176" i="5" a="1"/>
  <c r="Q176" i="5" s="1"/>
  <c r="P176" i="5" a="1"/>
  <c r="P176" i="5"/>
  <c r="D176" i="5"/>
  <c r="B176" i="5"/>
  <c r="R175" i="5"/>
  <c r="D175" i="5" s="1"/>
  <c r="Q175" i="5" a="1"/>
  <c r="Q175" i="5" s="1"/>
  <c r="P175" i="5" a="1"/>
  <c r="P175" i="5"/>
  <c r="R174" i="5"/>
  <c r="D174" i="5" s="1"/>
  <c r="Q174" i="5" a="1"/>
  <c r="Q174" i="5" s="1"/>
  <c r="P174" i="5" a="1"/>
  <c r="P174" i="5" s="1"/>
  <c r="B174" i="5"/>
  <c r="R173" i="5"/>
  <c r="D173" i="5" s="1"/>
  <c r="Q173" i="5" a="1"/>
  <c r="Q173" i="5"/>
  <c r="P173" i="5" a="1"/>
  <c r="P173" i="5" s="1"/>
  <c r="B173" i="5"/>
  <c r="R172" i="5"/>
  <c r="B172" i="5" s="1"/>
  <c r="Q172" i="5" a="1"/>
  <c r="Q172" i="5" s="1"/>
  <c r="P172" i="5" a="1"/>
  <c r="P172" i="5" s="1"/>
  <c r="R171" i="5"/>
  <c r="B171" i="5" s="1"/>
  <c r="Q171" i="5" a="1"/>
  <c r="Q171" i="5"/>
  <c r="P171" i="5" a="1"/>
  <c r="P171" i="5"/>
  <c r="D171" i="5"/>
  <c r="R170" i="5"/>
  <c r="Q170" i="5" a="1"/>
  <c r="Q170" i="5"/>
  <c r="P170" i="5" a="1"/>
  <c r="P170" i="5" s="1"/>
  <c r="D170" i="5"/>
  <c r="B170" i="5"/>
  <c r="R169" i="5"/>
  <c r="B169" i="5" s="1"/>
  <c r="Q169" i="5" a="1"/>
  <c r="Q169" i="5"/>
  <c r="P169" i="5" a="1"/>
  <c r="P169" i="5"/>
  <c r="D169" i="5"/>
  <c r="R168" i="5"/>
  <c r="B168" i="5" s="1"/>
  <c r="Q168" i="5" a="1"/>
  <c r="Q168" i="5"/>
  <c r="P168" i="5" a="1"/>
  <c r="P168" i="5"/>
  <c r="D168" i="5"/>
  <c r="R167" i="5"/>
  <c r="D167" i="5" s="1"/>
  <c r="Q167" i="5" a="1"/>
  <c r="Q167" i="5"/>
  <c r="P167" i="5" a="1"/>
  <c r="P167" i="5"/>
  <c r="R166" i="5"/>
  <c r="Q166" i="5" a="1"/>
  <c r="Q166" i="5"/>
  <c r="P166" i="5" a="1"/>
  <c r="P166" i="5"/>
  <c r="D166" i="5"/>
  <c r="B166" i="5"/>
  <c r="R165" i="5"/>
  <c r="Q165" i="5" a="1"/>
  <c r="Q165" i="5"/>
  <c r="P165" i="5" a="1"/>
  <c r="P165" i="5"/>
  <c r="R164" i="5"/>
  <c r="D164" i="5" s="1"/>
  <c r="Q164" i="5" a="1"/>
  <c r="Q164" i="5" s="1"/>
  <c r="P164" i="5" a="1"/>
  <c r="P164" i="5"/>
  <c r="R163" i="5"/>
  <c r="Q163" i="5" a="1"/>
  <c r="Q163" i="5" s="1"/>
  <c r="P163" i="5" a="1"/>
  <c r="P163" i="5"/>
  <c r="D163" i="5"/>
  <c r="B163" i="5"/>
  <c r="R162" i="5"/>
  <c r="Q162" i="5" a="1"/>
  <c r="Q162" i="5"/>
  <c r="P162" i="5" a="1"/>
  <c r="P162" i="5"/>
  <c r="D162" i="5"/>
  <c r="B162" i="5"/>
  <c r="R161" i="5"/>
  <c r="Q161" i="5" a="1"/>
  <c r="Q161" i="5"/>
  <c r="P161" i="5" a="1"/>
  <c r="P161" i="5" s="1"/>
  <c r="D161" i="5"/>
  <c r="B161" i="5"/>
  <c r="R160" i="5"/>
  <c r="Q160" i="5" a="1"/>
  <c r="Q160" i="5" s="1"/>
  <c r="P160" i="5" a="1"/>
  <c r="P160" i="5"/>
  <c r="D160" i="5"/>
  <c r="B160" i="5"/>
  <c r="R159" i="5"/>
  <c r="D159" i="5" s="1"/>
  <c r="Q159" i="5" a="1"/>
  <c r="Q159" i="5" s="1"/>
  <c r="P159" i="5" a="1"/>
  <c r="P159" i="5"/>
  <c r="R158" i="5"/>
  <c r="D158" i="5" s="1"/>
  <c r="Q158" i="5" a="1"/>
  <c r="Q158" i="5" s="1"/>
  <c r="P158" i="5" a="1"/>
  <c r="P158" i="5" s="1"/>
  <c r="B158" i="5"/>
  <c r="R157" i="5"/>
  <c r="D157" i="5" s="1"/>
  <c r="Q157" i="5" a="1"/>
  <c r="Q157" i="5"/>
  <c r="P157" i="5" a="1"/>
  <c r="P157" i="5" s="1"/>
  <c r="B157" i="5"/>
  <c r="R156" i="5"/>
  <c r="B156" i="5" s="1"/>
  <c r="Q156" i="5" a="1"/>
  <c r="Q156" i="5" s="1"/>
  <c r="P156" i="5" a="1"/>
  <c r="P156" i="5" s="1"/>
  <c r="R155" i="5"/>
  <c r="B155" i="5" s="1"/>
  <c r="Q155" i="5" a="1"/>
  <c r="Q155" i="5"/>
  <c r="P155" i="5" a="1"/>
  <c r="P155" i="5"/>
  <c r="D155" i="5"/>
  <c r="R154" i="5"/>
  <c r="Q154" i="5" a="1"/>
  <c r="Q154" i="5"/>
  <c r="P154" i="5" a="1"/>
  <c r="P154" i="5" s="1"/>
  <c r="D154" i="5"/>
  <c r="B154" i="5"/>
  <c r="R153" i="5"/>
  <c r="B153" i="5" s="1"/>
  <c r="Q153" i="5" a="1"/>
  <c r="Q153" i="5"/>
  <c r="P153" i="5" a="1"/>
  <c r="P153" i="5"/>
  <c r="D153" i="5"/>
  <c r="R152" i="5"/>
  <c r="B152" i="5" s="1"/>
  <c r="Q152" i="5" a="1"/>
  <c r="Q152" i="5"/>
  <c r="P152" i="5" a="1"/>
  <c r="P152" i="5"/>
  <c r="D152" i="5"/>
  <c r="R151" i="5"/>
  <c r="D151" i="5" s="1"/>
  <c r="Q151" i="5" a="1"/>
  <c r="Q151" i="5"/>
  <c r="P151" i="5" a="1"/>
  <c r="P151" i="5"/>
  <c r="R150" i="5"/>
  <c r="Q150" i="5" a="1"/>
  <c r="Q150" i="5"/>
  <c r="P150" i="5" a="1"/>
  <c r="P150" i="5"/>
  <c r="D150" i="5"/>
  <c r="B150" i="5"/>
  <c r="R149" i="5"/>
  <c r="Q149" i="5" a="1"/>
  <c r="Q149" i="5"/>
  <c r="P149" i="5" a="1"/>
  <c r="P149" i="5"/>
  <c r="R148" i="5"/>
  <c r="D148" i="5" s="1"/>
  <c r="Q148" i="5" a="1"/>
  <c r="Q148" i="5" s="1"/>
  <c r="P148" i="5" a="1"/>
  <c r="P148" i="5"/>
  <c r="R147" i="5"/>
  <c r="Q147" i="5" a="1"/>
  <c r="Q147" i="5" s="1"/>
  <c r="P147" i="5" a="1"/>
  <c r="P147" i="5"/>
  <c r="D147" i="5"/>
  <c r="B147" i="5"/>
  <c r="R146" i="5"/>
  <c r="Q146" i="5" a="1"/>
  <c r="Q146" i="5"/>
  <c r="P146" i="5" a="1"/>
  <c r="P146" i="5"/>
  <c r="D146" i="5"/>
  <c r="B146" i="5"/>
  <c r="R145" i="5"/>
  <c r="Q145" i="5" a="1"/>
  <c r="Q145" i="5"/>
  <c r="P145" i="5" a="1"/>
  <c r="P145" i="5" s="1"/>
  <c r="D145" i="5"/>
  <c r="B145" i="5"/>
  <c r="R144" i="5"/>
  <c r="Q144" i="5" a="1"/>
  <c r="Q144" i="5" s="1"/>
  <c r="P144" i="5" a="1"/>
  <c r="P144" i="5"/>
  <c r="D144" i="5"/>
  <c r="B144" i="5"/>
  <c r="R143" i="5"/>
  <c r="D143" i="5" s="1"/>
  <c r="Q143" i="5" a="1"/>
  <c r="Q143" i="5" s="1"/>
  <c r="P143" i="5" a="1"/>
  <c r="P143" i="5"/>
  <c r="R142" i="5"/>
  <c r="D142" i="5" s="1"/>
  <c r="Q142" i="5" a="1"/>
  <c r="Q142" i="5" s="1"/>
  <c r="P142" i="5" a="1"/>
  <c r="P142" i="5" s="1"/>
  <c r="B142" i="5"/>
  <c r="R141" i="5"/>
  <c r="D141" i="5" s="1"/>
  <c r="Q141" i="5" a="1"/>
  <c r="Q141" i="5"/>
  <c r="P141" i="5" a="1"/>
  <c r="P141" i="5" s="1"/>
  <c r="B141" i="5"/>
  <c r="R140" i="5"/>
  <c r="B140" i="5" s="1"/>
  <c r="Q140" i="5" a="1"/>
  <c r="Q140" i="5" s="1"/>
  <c r="P140" i="5" a="1"/>
  <c r="P140" i="5" s="1"/>
  <c r="R139" i="5"/>
  <c r="B139" i="5" s="1"/>
  <c r="Q139" i="5" a="1"/>
  <c r="Q139" i="5"/>
  <c r="P139" i="5" a="1"/>
  <c r="P139" i="5"/>
  <c r="D139" i="5"/>
  <c r="R138" i="5"/>
  <c r="Q138" i="5" a="1"/>
  <c r="Q138" i="5"/>
  <c r="P138" i="5" a="1"/>
  <c r="P138" i="5" s="1"/>
  <c r="D138" i="5"/>
  <c r="B138" i="5"/>
  <c r="R137" i="5"/>
  <c r="B137" i="5" s="1"/>
  <c r="Q137" i="5" a="1"/>
  <c r="Q137" i="5"/>
  <c r="P137" i="5" a="1"/>
  <c r="P137" i="5"/>
  <c r="D137" i="5"/>
  <c r="R136" i="5"/>
  <c r="B136" i="5" s="1"/>
  <c r="Q136" i="5" a="1"/>
  <c r="Q136" i="5"/>
  <c r="P136" i="5" a="1"/>
  <c r="P136" i="5"/>
  <c r="D136" i="5"/>
  <c r="R135" i="5"/>
  <c r="D135" i="5" s="1"/>
  <c r="Q135" i="5" a="1"/>
  <c r="Q135" i="5"/>
  <c r="P135" i="5" a="1"/>
  <c r="P135" i="5"/>
  <c r="R134" i="5"/>
  <c r="Q134" i="5" a="1"/>
  <c r="Q134" i="5"/>
  <c r="P134" i="5" a="1"/>
  <c r="P134" i="5"/>
  <c r="D134" i="5"/>
  <c r="B134" i="5"/>
  <c r="R133" i="5"/>
  <c r="Q133" i="5" a="1"/>
  <c r="Q133" i="5"/>
  <c r="P133" i="5" a="1"/>
  <c r="P133" i="5"/>
  <c r="R132" i="5"/>
  <c r="D132" i="5" s="1"/>
  <c r="Q132" i="5" a="1"/>
  <c r="Q132" i="5" s="1"/>
  <c r="P132" i="5" a="1"/>
  <c r="P132" i="5"/>
  <c r="R131" i="5"/>
  <c r="Q131" i="5" a="1"/>
  <c r="Q131" i="5" s="1"/>
  <c r="P131" i="5" a="1"/>
  <c r="P131" i="5"/>
  <c r="D131" i="5"/>
  <c r="B131" i="5"/>
  <c r="R130" i="5"/>
  <c r="Q130" i="5" a="1"/>
  <c r="Q130" i="5"/>
  <c r="P130" i="5" a="1"/>
  <c r="P130" i="5"/>
  <c r="D130" i="5"/>
  <c r="B130" i="5"/>
  <c r="R129" i="5"/>
  <c r="Q129" i="5" a="1"/>
  <c r="Q129" i="5"/>
  <c r="P129" i="5" a="1"/>
  <c r="P129" i="5" s="1"/>
  <c r="D129" i="5"/>
  <c r="B129" i="5"/>
  <c r="R128" i="5"/>
  <c r="Q128" i="5" a="1"/>
  <c r="Q128" i="5" s="1"/>
  <c r="P128" i="5" a="1"/>
  <c r="P128" i="5"/>
  <c r="D128" i="5"/>
  <c r="B128" i="5"/>
  <c r="R127" i="5"/>
  <c r="D127" i="5" s="1"/>
  <c r="Q127" i="5" a="1"/>
  <c r="Q127" i="5" s="1"/>
  <c r="P127" i="5" a="1"/>
  <c r="P127" i="5"/>
  <c r="R126" i="5"/>
  <c r="D126" i="5" s="1"/>
  <c r="Q126" i="5" a="1"/>
  <c r="Q126" i="5"/>
  <c r="P126" i="5" a="1"/>
  <c r="P126" i="5" s="1"/>
  <c r="B126" i="5"/>
  <c r="R125" i="5"/>
  <c r="D125" i="5" s="1"/>
  <c r="Q125" i="5" a="1"/>
  <c r="Q125" i="5"/>
  <c r="P125" i="5" a="1"/>
  <c r="P125" i="5" s="1"/>
  <c r="B125" i="5"/>
  <c r="R124" i="5"/>
  <c r="B124" i="5" s="1"/>
  <c r="Q124" i="5" a="1"/>
  <c r="Q124" i="5" s="1"/>
  <c r="P124" i="5" a="1"/>
  <c r="P124" i="5" s="1"/>
  <c r="R123" i="5"/>
  <c r="B123" i="5" s="1"/>
  <c r="Q123" i="5" a="1"/>
  <c r="Q123" i="5"/>
  <c r="P123" i="5" a="1"/>
  <c r="P123" i="5"/>
  <c r="D123" i="5"/>
  <c r="R122" i="5"/>
  <c r="Q122" i="5" a="1"/>
  <c r="Q122" i="5"/>
  <c r="P122" i="5" a="1"/>
  <c r="P122" i="5" s="1"/>
  <c r="D122" i="5"/>
  <c r="B122" i="5"/>
  <c r="R121" i="5"/>
  <c r="B121" i="5" s="1"/>
  <c r="Q121" i="5" a="1"/>
  <c r="Q121" i="5"/>
  <c r="P121" i="5" a="1"/>
  <c r="P121" i="5"/>
  <c r="D121" i="5"/>
  <c r="R120" i="5"/>
  <c r="B120" i="5" s="1"/>
  <c r="Q120" i="5" a="1"/>
  <c r="Q120" i="5"/>
  <c r="P120" i="5" a="1"/>
  <c r="P120" i="5"/>
  <c r="D120" i="5"/>
  <c r="R119" i="5"/>
  <c r="D119" i="5" s="1"/>
  <c r="Q119" i="5" a="1"/>
  <c r="Q119" i="5"/>
  <c r="P119" i="5" a="1"/>
  <c r="P119" i="5"/>
  <c r="R118" i="5"/>
  <c r="Q118" i="5" a="1"/>
  <c r="Q118" i="5"/>
  <c r="P118" i="5" a="1"/>
  <c r="P118" i="5"/>
  <c r="D118" i="5"/>
  <c r="B118" i="5"/>
  <c r="R117" i="5"/>
  <c r="Q117" i="5" a="1"/>
  <c r="Q117" i="5"/>
  <c r="P117" i="5" a="1"/>
  <c r="P117" i="5"/>
  <c r="R116" i="5"/>
  <c r="D116" i="5" s="1"/>
  <c r="Q116" i="5" a="1"/>
  <c r="Q116" i="5" s="1"/>
  <c r="P116" i="5" a="1"/>
  <c r="P116" i="5"/>
  <c r="R115" i="5"/>
  <c r="Q115" i="5" a="1"/>
  <c r="Q115" i="5" s="1"/>
  <c r="P115" i="5" a="1"/>
  <c r="P115" i="5"/>
  <c r="D115" i="5"/>
  <c r="B115" i="5"/>
  <c r="R114" i="5"/>
  <c r="Q114" i="5" a="1"/>
  <c r="Q114" i="5"/>
  <c r="P114" i="5" a="1"/>
  <c r="P114" i="5"/>
  <c r="D114" i="5"/>
  <c r="B114" i="5"/>
  <c r="R113" i="5"/>
  <c r="Q113" i="5" a="1"/>
  <c r="Q113" i="5"/>
  <c r="P113" i="5" a="1"/>
  <c r="P113" i="5" s="1"/>
  <c r="D113" i="5"/>
  <c r="B113" i="5"/>
  <c r="R112" i="5"/>
  <c r="Q112" i="5" a="1"/>
  <c r="Q112" i="5" s="1"/>
  <c r="P112" i="5" a="1"/>
  <c r="P112" i="5"/>
  <c r="D112" i="5"/>
  <c r="B112" i="5"/>
  <c r="R111" i="5"/>
  <c r="D111" i="5" s="1"/>
  <c r="Q111" i="5" a="1"/>
  <c r="Q111" i="5" s="1"/>
  <c r="P111" i="5" a="1"/>
  <c r="P111" i="5"/>
  <c r="R110" i="5"/>
  <c r="D110" i="5" s="1"/>
  <c r="Q110" i="5" a="1"/>
  <c r="Q110" i="5"/>
  <c r="P110" i="5" a="1"/>
  <c r="P110" i="5" s="1"/>
  <c r="B110" i="5"/>
  <c r="R109" i="5"/>
  <c r="D109" i="5" s="1"/>
  <c r="Q109" i="5" a="1"/>
  <c r="Q109" i="5"/>
  <c r="P109" i="5" a="1"/>
  <c r="P109" i="5" s="1"/>
  <c r="B109" i="5"/>
  <c r="R108" i="5"/>
  <c r="B108" i="5" s="1"/>
  <c r="Q108" i="5" a="1"/>
  <c r="Q108" i="5" s="1"/>
  <c r="P108" i="5" a="1"/>
  <c r="P108" i="5" s="1"/>
  <c r="R107" i="5"/>
  <c r="B107" i="5" s="1"/>
  <c r="Q107" i="5" a="1"/>
  <c r="Q107" i="5"/>
  <c r="P107" i="5" a="1"/>
  <c r="P107" i="5"/>
  <c r="D107" i="5"/>
  <c r="R106" i="5"/>
  <c r="Q106" i="5" a="1"/>
  <c r="Q106" i="5"/>
  <c r="P106" i="5" a="1"/>
  <c r="P106" i="5" s="1"/>
  <c r="D106" i="5"/>
  <c r="B106" i="5"/>
  <c r="R105" i="5"/>
  <c r="B105" i="5" s="1"/>
  <c r="Q105" i="5" a="1"/>
  <c r="Q105" i="5"/>
  <c r="P105" i="5" a="1"/>
  <c r="P105" i="5"/>
  <c r="D105" i="5"/>
  <c r="R104" i="5"/>
  <c r="B104" i="5" s="1"/>
  <c r="Q104" i="5" a="1"/>
  <c r="Q104" i="5"/>
  <c r="P104" i="5" a="1"/>
  <c r="P104" i="5"/>
  <c r="D104" i="5"/>
  <c r="R103" i="5"/>
  <c r="D103" i="5" s="1"/>
  <c r="Q103" i="5" a="1"/>
  <c r="Q103" i="5"/>
  <c r="P103" i="5" a="1"/>
  <c r="P103" i="5"/>
  <c r="R102" i="5"/>
  <c r="Q102" i="5" a="1"/>
  <c r="Q102" i="5"/>
  <c r="P102" i="5" a="1"/>
  <c r="P102" i="5"/>
  <c r="D102" i="5"/>
  <c r="B102" i="5"/>
  <c r="R101" i="5"/>
  <c r="Q101" i="5" a="1"/>
  <c r="Q101" i="5"/>
  <c r="P101" i="5" a="1"/>
  <c r="P101" i="5"/>
  <c r="R100" i="5"/>
  <c r="D100" i="5" s="1"/>
  <c r="Q100" i="5" a="1"/>
  <c r="Q100" i="5" s="1"/>
  <c r="P100" i="5" a="1"/>
  <c r="P100" i="5" s="1"/>
  <c r="R99" i="5"/>
  <c r="Q99" i="5" a="1"/>
  <c r="Q99" i="5" s="1"/>
  <c r="P99" i="5" a="1"/>
  <c r="P99" i="5"/>
  <c r="D99" i="5"/>
  <c r="B99" i="5"/>
  <c r="R98" i="5"/>
  <c r="Q98" i="5" a="1"/>
  <c r="Q98" i="5"/>
  <c r="P98" i="5" a="1"/>
  <c r="P98" i="5"/>
  <c r="D98" i="5"/>
  <c r="B98" i="5"/>
  <c r="R97" i="5"/>
  <c r="Q97" i="5" a="1"/>
  <c r="Q97" i="5"/>
  <c r="P97" i="5" a="1"/>
  <c r="P97" i="5" s="1"/>
  <c r="D97" i="5"/>
  <c r="B97" i="5"/>
  <c r="R96" i="5"/>
  <c r="Q96" i="5" a="1"/>
  <c r="Q96" i="5" s="1"/>
  <c r="P96" i="5" a="1"/>
  <c r="P96" i="5"/>
  <c r="D96" i="5"/>
  <c r="B96" i="5"/>
  <c r="R95" i="5"/>
  <c r="D95" i="5" s="1"/>
  <c r="Q95" i="5" a="1"/>
  <c r="Q95" i="5" s="1"/>
  <c r="P95" i="5" a="1"/>
  <c r="P95" i="5"/>
  <c r="R94" i="5"/>
  <c r="D94" i="5" s="1"/>
  <c r="Q94" i="5" a="1"/>
  <c r="Q94" i="5"/>
  <c r="P94" i="5" a="1"/>
  <c r="P94" i="5" s="1"/>
  <c r="B94" i="5"/>
  <c r="R93" i="5"/>
  <c r="D93" i="5" s="1"/>
  <c r="Q93" i="5" a="1"/>
  <c r="Q93" i="5"/>
  <c r="P93" i="5" a="1"/>
  <c r="P93" i="5" s="1"/>
  <c r="B93" i="5"/>
  <c r="R92" i="5"/>
  <c r="B92" i="5" s="1"/>
  <c r="Q92" i="5" a="1"/>
  <c r="Q92" i="5" s="1"/>
  <c r="P92" i="5" a="1"/>
  <c r="P92" i="5" s="1"/>
  <c r="R91" i="5"/>
  <c r="B91" i="5" s="1"/>
  <c r="Q91" i="5" a="1"/>
  <c r="Q91" i="5"/>
  <c r="P91" i="5" a="1"/>
  <c r="P91" i="5"/>
  <c r="D91" i="5"/>
  <c r="R90" i="5"/>
  <c r="Q90" i="5" a="1"/>
  <c r="Q90" i="5"/>
  <c r="P90" i="5" a="1"/>
  <c r="P90" i="5" s="1"/>
  <c r="D90" i="5"/>
  <c r="B90" i="5"/>
  <c r="R89" i="5"/>
  <c r="B89" i="5" s="1"/>
  <c r="Q89" i="5" a="1"/>
  <c r="Q89" i="5"/>
  <c r="P89" i="5" a="1"/>
  <c r="P89" i="5"/>
  <c r="D89" i="5"/>
  <c r="R88" i="5"/>
  <c r="B88" i="5" s="1"/>
  <c r="Q88" i="5" a="1"/>
  <c r="Q88" i="5"/>
  <c r="P88" i="5" a="1"/>
  <c r="P88" i="5"/>
  <c r="D88" i="5"/>
  <c r="R87" i="5"/>
  <c r="D87" i="5" s="1"/>
  <c r="Q87" i="5" a="1"/>
  <c r="Q87" i="5"/>
  <c r="P87" i="5" a="1"/>
  <c r="P87" i="5"/>
  <c r="R86" i="5"/>
  <c r="Q86" i="5" a="1"/>
  <c r="Q86" i="5"/>
  <c r="P86" i="5" a="1"/>
  <c r="P86" i="5"/>
  <c r="D86" i="5"/>
  <c r="B86" i="5"/>
  <c r="R85" i="5"/>
  <c r="Q85" i="5" a="1"/>
  <c r="Q85" i="5"/>
  <c r="P85" i="5" a="1"/>
  <c r="P85" i="5"/>
  <c r="R84" i="5"/>
  <c r="D84" i="5" s="1"/>
  <c r="Q84" i="5" a="1"/>
  <c r="Q84" i="5" s="1"/>
  <c r="P84" i="5" a="1"/>
  <c r="P84" i="5" s="1"/>
  <c r="R83" i="5"/>
  <c r="Q83" i="5" a="1"/>
  <c r="Q83" i="5" s="1"/>
  <c r="P83" i="5" a="1"/>
  <c r="P83" i="5"/>
  <c r="D83" i="5"/>
  <c r="B83" i="5"/>
  <c r="R82" i="5"/>
  <c r="Q82" i="5" a="1"/>
  <c r="Q82" i="5"/>
  <c r="P82" i="5" a="1"/>
  <c r="P82" i="5"/>
  <c r="D82" i="5"/>
  <c r="B82" i="5"/>
  <c r="R81" i="5"/>
  <c r="Q81" i="5" a="1"/>
  <c r="Q81" i="5"/>
  <c r="P81" i="5" a="1"/>
  <c r="P81" i="5" s="1"/>
  <c r="D81" i="5"/>
  <c r="B81" i="5"/>
  <c r="R80" i="5"/>
  <c r="Q80" i="5" a="1"/>
  <c r="Q80" i="5" s="1"/>
  <c r="P80" i="5" a="1"/>
  <c r="P80" i="5"/>
  <c r="D80" i="5"/>
  <c r="B80" i="5"/>
  <c r="R79" i="5"/>
  <c r="D79" i="5" s="1"/>
  <c r="Q79" i="5" a="1"/>
  <c r="Q79" i="5" s="1"/>
  <c r="P79" i="5" a="1"/>
  <c r="P79" i="5"/>
  <c r="R78" i="5"/>
  <c r="D78" i="5" s="1"/>
  <c r="Q78" i="5" a="1"/>
  <c r="Q78" i="5" s="1"/>
  <c r="P78" i="5" a="1"/>
  <c r="P78" i="5" s="1"/>
  <c r="B78" i="5"/>
  <c r="R77" i="5"/>
  <c r="D77" i="5" s="1"/>
  <c r="Q77" i="5" a="1"/>
  <c r="Q77" i="5"/>
  <c r="P77" i="5" a="1"/>
  <c r="P77" i="5" s="1"/>
  <c r="B77" i="5"/>
  <c r="R76" i="5"/>
  <c r="B76" i="5" s="1"/>
  <c r="Q76" i="5" a="1"/>
  <c r="Q76" i="5" s="1"/>
  <c r="P76" i="5" a="1"/>
  <c r="P76" i="5" s="1"/>
  <c r="R75" i="5"/>
  <c r="B75" i="5" s="1"/>
  <c r="Q75" i="5" a="1"/>
  <c r="Q75" i="5"/>
  <c r="P75" i="5" a="1"/>
  <c r="P75" i="5"/>
  <c r="D75" i="5"/>
  <c r="R74" i="5"/>
  <c r="Q74" i="5" a="1"/>
  <c r="Q74" i="5"/>
  <c r="P74" i="5" a="1"/>
  <c r="P74" i="5" s="1"/>
  <c r="D74" i="5"/>
  <c r="B74" i="5"/>
  <c r="R73" i="5"/>
  <c r="B73" i="5" s="1"/>
  <c r="Q73" i="5" a="1"/>
  <c r="Q73" i="5"/>
  <c r="P73" i="5" a="1"/>
  <c r="P73" i="5"/>
  <c r="D73" i="5"/>
  <c r="R72" i="5"/>
  <c r="B72" i="5" s="1"/>
  <c r="Q72" i="5" a="1"/>
  <c r="Q72" i="5"/>
  <c r="P72" i="5" a="1"/>
  <c r="P72" i="5"/>
  <c r="D72" i="5"/>
  <c r="R71" i="5"/>
  <c r="D71" i="5" s="1"/>
  <c r="Q71" i="5" a="1"/>
  <c r="Q71" i="5"/>
  <c r="P71" i="5" a="1"/>
  <c r="P71" i="5"/>
  <c r="R70" i="5"/>
  <c r="Q70" i="5" a="1"/>
  <c r="Q70" i="5"/>
  <c r="P70" i="5" a="1"/>
  <c r="P70" i="5"/>
  <c r="D70" i="5"/>
  <c r="B70" i="5"/>
  <c r="R69" i="5"/>
  <c r="Q69" i="5" a="1"/>
  <c r="Q69" i="5"/>
  <c r="P69" i="5" a="1"/>
  <c r="P69" i="5"/>
  <c r="R68" i="5"/>
  <c r="D68" i="5" s="1"/>
  <c r="Q68" i="5" a="1"/>
  <c r="Q68" i="5" s="1"/>
  <c r="P68" i="5" a="1"/>
  <c r="P68" i="5" s="1"/>
  <c r="R67" i="5"/>
  <c r="Q67" i="5" a="1"/>
  <c r="Q67" i="5" s="1"/>
  <c r="P67" i="5" a="1"/>
  <c r="P67" i="5"/>
  <c r="D67" i="5"/>
  <c r="B67" i="5"/>
  <c r="R66" i="5"/>
  <c r="Q66" i="5" a="1"/>
  <c r="Q66" i="5"/>
  <c r="P66" i="5" a="1"/>
  <c r="P66" i="5"/>
  <c r="D66" i="5"/>
  <c r="B66" i="5"/>
  <c r="R65" i="5"/>
  <c r="Q65" i="5" a="1"/>
  <c r="Q65" i="5"/>
  <c r="P65" i="5" a="1"/>
  <c r="P65" i="5" s="1"/>
  <c r="D65" i="5"/>
  <c r="B65" i="5"/>
  <c r="R64" i="5"/>
  <c r="Q64" i="5" a="1"/>
  <c r="Q64" i="5" s="1"/>
  <c r="P64" i="5" a="1"/>
  <c r="P64" i="5"/>
  <c r="D64" i="5"/>
  <c r="B64" i="5"/>
  <c r="R63" i="5"/>
  <c r="D63" i="5" s="1"/>
  <c r="Q63" i="5" a="1"/>
  <c r="Q63" i="5" s="1"/>
  <c r="P63" i="5" a="1"/>
  <c r="P63" i="5"/>
  <c r="R62" i="5"/>
  <c r="Q62" i="5" a="1"/>
  <c r="Q62" i="5" s="1"/>
  <c r="P62" i="5" a="1"/>
  <c r="P62" i="5" s="1"/>
  <c r="D62" i="5"/>
  <c r="B62" i="5"/>
  <c r="R61" i="5"/>
  <c r="D61" i="5" s="1"/>
  <c r="Q61" i="5" a="1"/>
  <c r="Q61" i="5"/>
  <c r="P61" i="5" a="1"/>
  <c r="P61" i="5" s="1"/>
  <c r="B61" i="5"/>
  <c r="R60" i="5"/>
  <c r="B60" i="5" s="1"/>
  <c r="Q60" i="5" a="1"/>
  <c r="Q60" i="5" s="1"/>
  <c r="P60" i="5" a="1"/>
  <c r="P60" i="5" s="1"/>
  <c r="R59" i="5"/>
  <c r="B59" i="5" s="1"/>
  <c r="Q59" i="5" a="1"/>
  <c r="Q59" i="5"/>
  <c r="P59" i="5" a="1"/>
  <c r="P59" i="5" s="1"/>
  <c r="D59" i="5"/>
  <c r="R58" i="5"/>
  <c r="Q58" i="5" a="1"/>
  <c r="Q58" i="5"/>
  <c r="P58" i="5" a="1"/>
  <c r="P58" i="5" s="1"/>
  <c r="D58" i="5"/>
  <c r="B58" i="5"/>
  <c r="R57" i="5"/>
  <c r="Q57" i="5" a="1"/>
  <c r="Q57" i="5"/>
  <c r="P57" i="5" a="1"/>
  <c r="P57" i="5"/>
  <c r="D57" i="5"/>
  <c r="B57" i="5"/>
  <c r="R56" i="5"/>
  <c r="B56" i="5" s="1"/>
  <c r="Q56" i="5" a="1"/>
  <c r="Q56" i="5"/>
  <c r="P56" i="5" a="1"/>
  <c r="P56" i="5"/>
  <c r="D56" i="5"/>
  <c r="R55" i="5"/>
  <c r="D55" i="5" s="1"/>
  <c r="Q55" i="5" a="1"/>
  <c r="Q55" i="5" s="1"/>
  <c r="P55" i="5" a="1"/>
  <c r="P55" i="5"/>
  <c r="R54" i="5"/>
  <c r="Q54" i="5" a="1"/>
  <c r="Q54" i="5" s="1"/>
  <c r="P54" i="5" a="1"/>
  <c r="P54" i="5"/>
  <c r="D54" i="5"/>
  <c r="B54" i="5"/>
  <c r="R53" i="5"/>
  <c r="Q53" i="5" a="1"/>
  <c r="Q53" i="5"/>
  <c r="P53" i="5" a="1"/>
  <c r="P53" i="5"/>
  <c r="R52" i="5"/>
  <c r="D52" i="5" s="1"/>
  <c r="Q52" i="5" a="1"/>
  <c r="Q52" i="5" s="1"/>
  <c r="P52" i="5" a="1"/>
  <c r="P52" i="5"/>
  <c r="R51" i="5"/>
  <c r="Q51" i="5" a="1"/>
  <c r="Q51" i="5" s="1"/>
  <c r="P51" i="5" a="1"/>
  <c r="P51" i="5"/>
  <c r="D51" i="5"/>
  <c r="B51" i="5"/>
  <c r="R50" i="5"/>
  <c r="Q50" i="5" a="1"/>
  <c r="Q50" i="5"/>
  <c r="P50" i="5" a="1"/>
  <c r="P50" i="5" s="1"/>
  <c r="D50" i="5"/>
  <c r="B50" i="5"/>
  <c r="R49" i="5"/>
  <c r="D49" i="5" s="1"/>
  <c r="Q49" i="5" a="1"/>
  <c r="Q49" i="5"/>
  <c r="P49" i="5" a="1"/>
  <c r="P49" i="5" s="1"/>
  <c r="B49" i="5"/>
  <c r="R48" i="5"/>
  <c r="Q48" i="5" a="1"/>
  <c r="Q48" i="5" s="1"/>
  <c r="P48" i="5" a="1"/>
  <c r="P48" i="5"/>
  <c r="D48" i="5"/>
  <c r="B48" i="5"/>
  <c r="R47" i="5"/>
  <c r="D47" i="5" s="1"/>
  <c r="Q47" i="5" a="1"/>
  <c r="Q47" i="5" s="1"/>
  <c r="P47" i="5" a="1"/>
  <c r="P47" i="5"/>
  <c r="R46" i="5"/>
  <c r="Q46" i="5" a="1"/>
  <c r="Q46" i="5" s="1"/>
  <c r="P46" i="5" a="1"/>
  <c r="P46" i="5" s="1"/>
  <c r="D46" i="5"/>
  <c r="B46" i="5"/>
  <c r="R45" i="5"/>
  <c r="D45" i="5" s="1"/>
  <c r="Q45" i="5" a="1"/>
  <c r="Q45" i="5"/>
  <c r="P45" i="5" a="1"/>
  <c r="P45" i="5" s="1"/>
  <c r="B45" i="5"/>
  <c r="R44" i="5"/>
  <c r="B44" i="5" s="1"/>
  <c r="Q44" i="5" a="1"/>
  <c r="Q44" i="5" s="1"/>
  <c r="P44" i="5" a="1"/>
  <c r="P44" i="5" s="1"/>
  <c r="R43" i="5"/>
  <c r="B43" i="5" s="1"/>
  <c r="Q43" i="5" a="1"/>
  <c r="Q43" i="5"/>
  <c r="P43" i="5" a="1"/>
  <c r="P43" i="5" s="1"/>
  <c r="D43" i="5"/>
  <c r="R42" i="5"/>
  <c r="Q42" i="5" a="1"/>
  <c r="Q42" i="5"/>
  <c r="P42" i="5" a="1"/>
  <c r="P42" i="5" s="1"/>
  <c r="D42" i="5"/>
  <c r="B42" i="5"/>
  <c r="R41" i="5"/>
  <c r="B41" i="5" s="1"/>
  <c r="Q41" i="5" a="1"/>
  <c r="Q41" i="5"/>
  <c r="P41" i="5" a="1"/>
  <c r="P41" i="5"/>
  <c r="D41" i="5"/>
  <c r="R40" i="5"/>
  <c r="B40" i="5" s="1"/>
  <c r="Q40" i="5" a="1"/>
  <c r="Q40" i="5"/>
  <c r="P40" i="5" a="1"/>
  <c r="P40" i="5"/>
  <c r="D40" i="5"/>
  <c r="R39" i="5"/>
  <c r="D39" i="5" s="1"/>
  <c r="Q39" i="5" a="1"/>
  <c r="Q39" i="5" s="1"/>
  <c r="P39" i="5" a="1"/>
  <c r="P39" i="5"/>
  <c r="R38" i="5"/>
  <c r="Q38" i="5" a="1"/>
  <c r="Q38" i="5" s="1"/>
  <c r="P38" i="5" a="1"/>
  <c r="P38" i="5"/>
  <c r="D38" i="5"/>
  <c r="B38" i="5"/>
  <c r="R37" i="5"/>
  <c r="Q37" i="5" a="1"/>
  <c r="Q37" i="5"/>
  <c r="P37" i="5" a="1"/>
  <c r="P37" i="5"/>
  <c r="R36" i="5"/>
  <c r="D36" i="5" s="1"/>
  <c r="Q36" i="5" a="1"/>
  <c r="Q36" i="5" s="1"/>
  <c r="P36" i="5" a="1"/>
  <c r="P36" i="5"/>
  <c r="R35" i="5"/>
  <c r="Q35" i="5" a="1"/>
  <c r="Q35" i="5" s="1"/>
  <c r="P35" i="5" a="1"/>
  <c r="P35" i="5"/>
  <c r="D35" i="5"/>
  <c r="B35" i="5"/>
  <c r="R34" i="5"/>
  <c r="Q34" i="5" a="1"/>
  <c r="Q34" i="5"/>
  <c r="P34" i="5" a="1"/>
  <c r="P34" i="5" s="1"/>
  <c r="D34" i="5"/>
  <c r="B34" i="5"/>
  <c r="R33" i="5"/>
  <c r="D33" i="5" s="1"/>
  <c r="Q33" i="5" a="1"/>
  <c r="Q33" i="5"/>
  <c r="P33" i="5" a="1"/>
  <c r="P33" i="5" s="1"/>
  <c r="B33" i="5"/>
  <c r="R32" i="5"/>
  <c r="Q32" i="5" a="1"/>
  <c r="Q32" i="5" s="1"/>
  <c r="P32" i="5" a="1"/>
  <c r="P32" i="5"/>
  <c r="D32" i="5"/>
  <c r="B32" i="5"/>
  <c r="R31" i="5"/>
  <c r="D31" i="5" s="1"/>
  <c r="Q31" i="5" a="1"/>
  <c r="Q31" i="5" s="1"/>
  <c r="P31" i="5" a="1"/>
  <c r="P31" i="5"/>
  <c r="R30" i="5"/>
  <c r="Q30" i="5" a="1"/>
  <c r="Q30" i="5" s="1"/>
  <c r="P30" i="5" a="1"/>
  <c r="P30" i="5" s="1"/>
  <c r="D30" i="5"/>
  <c r="B30" i="5"/>
  <c r="R29" i="5"/>
  <c r="D29" i="5" s="1"/>
  <c r="Q29" i="5" a="1"/>
  <c r="Q29" i="5"/>
  <c r="P29" i="5" a="1"/>
  <c r="P29" i="5" s="1"/>
  <c r="B29" i="5"/>
  <c r="R28" i="5"/>
  <c r="B28" i="5" s="1"/>
  <c r="Q28" i="5" a="1"/>
  <c r="Q28" i="5" s="1"/>
  <c r="P28" i="5" a="1"/>
  <c r="P28" i="5" s="1"/>
  <c r="R27" i="5"/>
  <c r="B27" i="5" s="1"/>
  <c r="Q27" i="5" a="1"/>
  <c r="Q27" i="5"/>
  <c r="P27" i="5" a="1"/>
  <c r="P27" i="5" s="1"/>
  <c r="D27" i="5"/>
  <c r="R26" i="5"/>
  <c r="Q26" i="5" a="1"/>
  <c r="Q26" i="5"/>
  <c r="P26" i="5" a="1"/>
  <c r="P26" i="5" s="1"/>
  <c r="D26" i="5"/>
  <c r="B26" i="5"/>
  <c r="R25" i="5"/>
  <c r="B25" i="5" s="1"/>
  <c r="Q25" i="5" a="1"/>
  <c r="Q25" i="5"/>
  <c r="P25" i="5" a="1"/>
  <c r="P25" i="5"/>
  <c r="D25" i="5"/>
  <c r="R24" i="5"/>
  <c r="B24" i="5" s="1"/>
  <c r="Q24" i="5" a="1"/>
  <c r="Q24" i="5"/>
  <c r="P24" i="5" a="1"/>
  <c r="P24" i="5"/>
  <c r="D24" i="5"/>
  <c r="R23" i="5"/>
  <c r="D23" i="5" s="1"/>
  <c r="Q23" i="5" a="1"/>
  <c r="Q23" i="5" s="1"/>
  <c r="P23" i="5" a="1"/>
  <c r="P23" i="5"/>
  <c r="R22" i="5"/>
  <c r="Q22" i="5" a="1"/>
  <c r="Q22" i="5" s="1"/>
  <c r="P22" i="5" a="1"/>
  <c r="P22" i="5"/>
  <c r="D22" i="5"/>
  <c r="B22" i="5"/>
  <c r="R21" i="5"/>
  <c r="Q21" i="5" a="1"/>
  <c r="Q21" i="5"/>
  <c r="P21" i="5" a="1"/>
  <c r="P21" i="5"/>
  <c r="R20" i="5"/>
  <c r="D20" i="5" s="1"/>
  <c r="Q20" i="5" a="1"/>
  <c r="Q20" i="5" s="1"/>
  <c r="P20" i="5" a="1"/>
  <c r="P20" i="5"/>
  <c r="R19" i="5"/>
  <c r="Q19" i="5" a="1"/>
  <c r="Q19" i="5" s="1"/>
  <c r="P19" i="5" a="1"/>
  <c r="P19" i="5"/>
  <c r="D19" i="5"/>
  <c r="B19" i="5"/>
  <c r="R18" i="5"/>
  <c r="Q18" i="5" a="1"/>
  <c r="Q18" i="5"/>
  <c r="P18" i="5" a="1"/>
  <c r="P18" i="5" s="1"/>
  <c r="D18" i="5"/>
  <c r="B18" i="5"/>
  <c r="R17" i="5"/>
  <c r="D17" i="5" s="1"/>
  <c r="Q17" i="5" a="1"/>
  <c r="Q17" i="5"/>
  <c r="P17" i="5" a="1"/>
  <c r="P17" i="5" s="1"/>
  <c r="B17" i="5"/>
  <c r="R16" i="5"/>
  <c r="Q16" i="5" a="1"/>
  <c r="Q16" i="5" s="1"/>
  <c r="P16" i="5" a="1"/>
  <c r="P16" i="5"/>
  <c r="D16" i="5"/>
  <c r="B16" i="5"/>
  <c r="R15" i="5"/>
  <c r="D15" i="5" s="1"/>
  <c r="Q15" i="5" a="1"/>
  <c r="Q15" i="5" s="1"/>
  <c r="P15" i="5" a="1"/>
  <c r="P15" i="5"/>
  <c r="R14" i="5"/>
  <c r="Q14" i="5" a="1"/>
  <c r="Q14" i="5" s="1"/>
  <c r="P14" i="5" a="1"/>
  <c r="P14" i="5" s="1"/>
  <c r="D14" i="5"/>
  <c r="B14" i="5"/>
  <c r="R13" i="5"/>
  <c r="D13" i="5" s="1"/>
  <c r="Q13" i="5" a="1"/>
  <c r="Q13" i="5"/>
  <c r="P13" i="5" a="1"/>
  <c r="P13" i="5" s="1"/>
  <c r="B13" i="5"/>
  <c r="R12" i="5"/>
  <c r="B12" i="5" s="1"/>
  <c r="Q12" i="5" a="1"/>
  <c r="Q12" i="5" s="1"/>
  <c r="P12" i="5" a="1"/>
  <c r="P12" i="5" s="1"/>
  <c r="R11" i="5"/>
  <c r="B11" i="5" s="1"/>
  <c r="Q11" i="5" a="1"/>
  <c r="Q11" i="5"/>
  <c r="P11" i="5" a="1"/>
  <c r="P11" i="5" s="1"/>
  <c r="D11" i="5"/>
  <c r="R10" i="5"/>
  <c r="Q10" i="5" a="1"/>
  <c r="Q10" i="5"/>
  <c r="P10" i="5" a="1"/>
  <c r="P10" i="5" s="1"/>
  <c r="D10" i="5"/>
  <c r="B10" i="5"/>
  <c r="R9" i="5"/>
  <c r="B9" i="5" s="1"/>
  <c r="Q9" i="5" a="1"/>
  <c r="Q9" i="5"/>
  <c r="P9" i="5" a="1"/>
  <c r="P9" i="5"/>
  <c r="D9" i="5"/>
  <c r="R8" i="5"/>
  <c r="B8" i="5" s="1"/>
  <c r="Q8" i="5" a="1"/>
  <c r="Q8" i="5"/>
  <c r="P8" i="5" a="1"/>
  <c r="P8" i="5"/>
  <c r="D8" i="5"/>
  <c r="R7" i="5"/>
  <c r="D7" i="5" s="1"/>
  <c r="Q7" i="5" a="1"/>
  <c r="Q7" i="5" s="1"/>
  <c r="P7" i="5" a="1"/>
  <c r="P7" i="5"/>
  <c r="R6" i="5"/>
  <c r="Q6" i="5" a="1"/>
  <c r="Q6" i="5" s="1"/>
  <c r="P6" i="5" a="1"/>
  <c r="P6" i="5" s="1"/>
  <c r="D6" i="5"/>
  <c r="B6" i="5"/>
  <c r="R5" i="5"/>
  <c r="Q5" i="5" a="1"/>
  <c r="Q5" i="5"/>
  <c r="P5" i="5" a="1"/>
  <c r="P5" i="5"/>
  <c r="R4" i="5"/>
  <c r="B4" i="5" s="1"/>
  <c r="Q4" i="5" a="1"/>
  <c r="Q4" i="5" s="1"/>
  <c r="P4" i="5" a="1"/>
  <c r="P4" i="5" s="1"/>
  <c r="D4" i="5"/>
  <c r="R3" i="5"/>
  <c r="D3" i="5" s="1"/>
  <c r="Q3" i="5"/>
  <c r="P3" i="5"/>
  <c r="B3" i="5"/>
  <c r="A1" i="5"/>
  <c r="R189" i="4"/>
  <c r="Q189" i="4" a="1"/>
  <c r="Q189" i="4" s="1"/>
  <c r="P189" i="4" a="1"/>
  <c r="P189" i="4"/>
  <c r="D189" i="4"/>
  <c r="B189" i="4"/>
  <c r="R188" i="4"/>
  <c r="B188" i="4" s="1"/>
  <c r="Q188" i="4" a="1"/>
  <c r="Q188" i="4" s="1"/>
  <c r="P188" i="4" a="1"/>
  <c r="P188" i="4" s="1"/>
  <c r="R187" i="4"/>
  <c r="D187" i="4" s="1"/>
  <c r="Q187" i="4" a="1"/>
  <c r="Q187" i="4" s="1"/>
  <c r="P187" i="4" a="1"/>
  <c r="P187" i="4" s="1"/>
  <c r="R186" i="4"/>
  <c r="Q186" i="4" a="1"/>
  <c r="Q186" i="4"/>
  <c r="P186" i="4" a="1"/>
  <c r="P186" i="4" s="1"/>
  <c r="D186" i="4"/>
  <c r="B186" i="4"/>
  <c r="R185" i="4"/>
  <c r="Q185" i="4" a="1"/>
  <c r="Q185" i="4"/>
  <c r="P185" i="4" a="1"/>
  <c r="P185" i="4"/>
  <c r="R184" i="4"/>
  <c r="B184" i="4" s="1"/>
  <c r="Q184" i="4" a="1"/>
  <c r="Q184" i="4" s="1"/>
  <c r="P184" i="4" a="1"/>
  <c r="P184" i="4" s="1"/>
  <c r="D184" i="4"/>
  <c r="R183" i="4"/>
  <c r="D183" i="4" s="1"/>
  <c r="Q183" i="4" a="1"/>
  <c r="Q183" i="4"/>
  <c r="P183" i="4" a="1"/>
  <c r="P183" i="4"/>
  <c r="R182" i="4"/>
  <c r="Q182" i="4" a="1"/>
  <c r="Q182" i="4"/>
  <c r="P182" i="4" a="1"/>
  <c r="P182" i="4" s="1"/>
  <c r="D182" i="4"/>
  <c r="B182" i="4"/>
  <c r="R181" i="4"/>
  <c r="D181" i="4" s="1"/>
  <c r="Q181" i="4" a="1"/>
  <c r="Q181" i="4"/>
  <c r="P181" i="4" a="1"/>
  <c r="P181" i="4"/>
  <c r="B181" i="4"/>
  <c r="R180" i="4"/>
  <c r="D180" i="4" s="1"/>
  <c r="Q180" i="4" a="1"/>
  <c r="Q180" i="4" s="1"/>
  <c r="P180" i="4" a="1"/>
  <c r="P180" i="4"/>
  <c r="R179" i="4"/>
  <c r="D179" i="4" s="1"/>
  <c r="Q179" i="4" a="1"/>
  <c r="Q179" i="4" s="1"/>
  <c r="P179" i="4" a="1"/>
  <c r="P179" i="4"/>
  <c r="B179" i="4"/>
  <c r="R178" i="4"/>
  <c r="D178" i="4" s="1"/>
  <c r="Q178" i="4" a="1"/>
  <c r="Q178" i="4"/>
  <c r="P178" i="4" a="1"/>
  <c r="P178" i="4" s="1"/>
  <c r="B178" i="4"/>
  <c r="R177" i="4"/>
  <c r="D177" i="4" s="1"/>
  <c r="Q177" i="4" a="1"/>
  <c r="Q177" i="4" s="1"/>
  <c r="P177" i="4" a="1"/>
  <c r="P177" i="4" s="1"/>
  <c r="R176" i="4"/>
  <c r="B176" i="4" s="1"/>
  <c r="Q176" i="4" a="1"/>
  <c r="Q176" i="4" s="1"/>
  <c r="P176" i="4" a="1"/>
  <c r="P176" i="4"/>
  <c r="R175" i="4"/>
  <c r="Q175" i="4" a="1"/>
  <c r="Q175" i="4"/>
  <c r="P175" i="4" a="1"/>
  <c r="P175" i="4"/>
  <c r="D175" i="4"/>
  <c r="B175" i="4"/>
  <c r="R174" i="4"/>
  <c r="Q174" i="4" a="1"/>
  <c r="Q174" i="4" s="1"/>
  <c r="P174" i="4" a="1"/>
  <c r="P174" i="4" s="1"/>
  <c r="D174" i="4"/>
  <c r="B174" i="4"/>
  <c r="R173" i="4"/>
  <c r="Q173" i="4" a="1"/>
  <c r="Q173" i="4" s="1"/>
  <c r="P173" i="4" a="1"/>
  <c r="P173" i="4"/>
  <c r="D173" i="4"/>
  <c r="B173" i="4"/>
  <c r="R172" i="4"/>
  <c r="B172" i="4" s="1"/>
  <c r="Q172" i="4" a="1"/>
  <c r="Q172" i="4" s="1"/>
  <c r="P172" i="4" a="1"/>
  <c r="P172" i="4" s="1"/>
  <c r="R171" i="4"/>
  <c r="D171" i="4" s="1"/>
  <c r="Q171" i="4" a="1"/>
  <c r="Q171" i="4"/>
  <c r="P171" i="4" a="1"/>
  <c r="P171" i="4" s="1"/>
  <c r="B171" i="4"/>
  <c r="R170" i="4"/>
  <c r="Q170" i="4" a="1"/>
  <c r="Q170" i="4" s="1"/>
  <c r="P170" i="4" a="1"/>
  <c r="P170" i="4" s="1"/>
  <c r="D170" i="4"/>
  <c r="B170" i="4"/>
  <c r="R169" i="4"/>
  <c r="Q169" i="4" a="1"/>
  <c r="Q169" i="4"/>
  <c r="P169" i="4" a="1"/>
  <c r="P169" i="4" s="1"/>
  <c r="R168" i="4"/>
  <c r="B168" i="4" s="1"/>
  <c r="Q168" i="4" a="1"/>
  <c r="Q168" i="4"/>
  <c r="P168" i="4" a="1"/>
  <c r="P168" i="4" s="1"/>
  <c r="D168" i="4"/>
  <c r="R167" i="4"/>
  <c r="Q167" i="4" a="1"/>
  <c r="Q167" i="4"/>
  <c r="P167" i="4" a="1"/>
  <c r="P167" i="4"/>
  <c r="D167" i="4"/>
  <c r="B167" i="4"/>
  <c r="R166" i="4"/>
  <c r="Q166" i="4" a="1"/>
  <c r="Q166" i="4"/>
  <c r="P166" i="4" a="1"/>
  <c r="P166" i="4" s="1"/>
  <c r="D166" i="4"/>
  <c r="B166" i="4"/>
  <c r="R165" i="4"/>
  <c r="D165" i="4" s="1"/>
  <c r="Q165" i="4" a="1"/>
  <c r="Q165" i="4"/>
  <c r="P165" i="4" a="1"/>
  <c r="P165" i="4"/>
  <c r="B165" i="4"/>
  <c r="R164" i="4"/>
  <c r="D164" i="4" s="1"/>
  <c r="Q164" i="4" a="1"/>
  <c r="Q164" i="4" s="1"/>
  <c r="P164" i="4" a="1"/>
  <c r="P164" i="4"/>
  <c r="R163" i="4"/>
  <c r="B163" i="4" s="1"/>
  <c r="Q163" i="4" a="1"/>
  <c r="Q163" i="4" s="1"/>
  <c r="P163" i="4" a="1"/>
  <c r="P163" i="4"/>
  <c r="D163" i="4"/>
  <c r="R162" i="4"/>
  <c r="D162" i="4" s="1"/>
  <c r="Q162" i="4" a="1"/>
  <c r="Q162" i="4"/>
  <c r="P162" i="4" a="1"/>
  <c r="P162" i="4" s="1"/>
  <c r="B162" i="4"/>
  <c r="R161" i="4"/>
  <c r="D161" i="4" s="1"/>
  <c r="Q161" i="4" a="1"/>
  <c r="Q161" i="4"/>
  <c r="P161" i="4" a="1"/>
  <c r="P161" i="4" s="1"/>
  <c r="R160" i="4"/>
  <c r="B160" i="4" s="1"/>
  <c r="Q160" i="4" a="1"/>
  <c r="Q160" i="4" s="1"/>
  <c r="P160" i="4" a="1"/>
  <c r="P160" i="4"/>
  <c r="D160" i="4"/>
  <c r="R159" i="4"/>
  <c r="Q159" i="4" a="1"/>
  <c r="Q159" i="4"/>
  <c r="P159" i="4" a="1"/>
  <c r="P159" i="4"/>
  <c r="D159" i="4"/>
  <c r="B159" i="4"/>
  <c r="R158" i="4"/>
  <c r="Q158" i="4" a="1"/>
  <c r="Q158" i="4" s="1"/>
  <c r="P158" i="4" a="1"/>
  <c r="P158" i="4" s="1"/>
  <c r="D158" i="4"/>
  <c r="B158" i="4"/>
  <c r="R157" i="4"/>
  <c r="Q157" i="4" a="1"/>
  <c r="Q157" i="4" s="1"/>
  <c r="P157" i="4" a="1"/>
  <c r="P157" i="4"/>
  <c r="D157" i="4"/>
  <c r="B157" i="4"/>
  <c r="R156" i="4"/>
  <c r="B156" i="4" s="1"/>
  <c r="Q156" i="4" a="1"/>
  <c r="Q156" i="4" s="1"/>
  <c r="P156" i="4" a="1"/>
  <c r="P156" i="4"/>
  <c r="D156" i="4"/>
  <c r="R155" i="4"/>
  <c r="D155" i="4" s="1"/>
  <c r="Q155" i="4" a="1"/>
  <c r="Q155" i="4" s="1"/>
  <c r="P155" i="4" a="1"/>
  <c r="P155" i="4" s="1"/>
  <c r="R154" i="4"/>
  <c r="Q154" i="4" a="1"/>
  <c r="Q154" i="4" s="1"/>
  <c r="P154" i="4" a="1"/>
  <c r="P154" i="4" s="1"/>
  <c r="D154" i="4"/>
  <c r="B154" i="4"/>
  <c r="R153" i="4"/>
  <c r="Q153" i="4" a="1"/>
  <c r="Q153" i="4"/>
  <c r="P153" i="4" a="1"/>
  <c r="P153" i="4"/>
  <c r="R152" i="4"/>
  <c r="B152" i="4" s="1"/>
  <c r="Q152" i="4" a="1"/>
  <c r="Q152" i="4" s="1"/>
  <c r="P152" i="4" a="1"/>
  <c r="P152" i="4" s="1"/>
  <c r="D152" i="4"/>
  <c r="R151" i="4"/>
  <c r="Q151" i="4" a="1"/>
  <c r="Q151" i="4" s="1"/>
  <c r="P151" i="4" a="1"/>
  <c r="P151" i="4"/>
  <c r="D151" i="4"/>
  <c r="B151" i="4"/>
  <c r="R150" i="4"/>
  <c r="Q150" i="4" a="1"/>
  <c r="Q150" i="4"/>
  <c r="P150" i="4" a="1"/>
  <c r="P150" i="4" s="1"/>
  <c r="D150" i="4"/>
  <c r="B150" i="4"/>
  <c r="R149" i="4"/>
  <c r="D149" i="4" s="1"/>
  <c r="Q149" i="4" a="1"/>
  <c r="Q149" i="4"/>
  <c r="P149" i="4" a="1"/>
  <c r="P149" i="4" s="1"/>
  <c r="B149" i="4"/>
  <c r="R148" i="4"/>
  <c r="Q148" i="4" a="1"/>
  <c r="Q148" i="4" s="1"/>
  <c r="P148" i="4" a="1"/>
  <c r="P148" i="4"/>
  <c r="D148" i="4"/>
  <c r="B148" i="4"/>
  <c r="R147" i="4"/>
  <c r="D147" i="4" s="1"/>
  <c r="Q147" i="4" a="1"/>
  <c r="Q147" i="4" s="1"/>
  <c r="P147" i="4" a="1"/>
  <c r="P147" i="4"/>
  <c r="R146" i="4"/>
  <c r="D146" i="4" s="1"/>
  <c r="Q146" i="4" a="1"/>
  <c r="Q146" i="4" s="1"/>
  <c r="P146" i="4" a="1"/>
  <c r="P146" i="4" s="1"/>
  <c r="B146" i="4"/>
  <c r="R145" i="4"/>
  <c r="D145" i="4" s="1"/>
  <c r="Q145" i="4" a="1"/>
  <c r="Q145" i="4"/>
  <c r="P145" i="4" a="1"/>
  <c r="P145" i="4" s="1"/>
  <c r="B145" i="4"/>
  <c r="R144" i="4"/>
  <c r="B144" i="4" s="1"/>
  <c r="Q144" i="4" a="1"/>
  <c r="Q144" i="4" s="1"/>
  <c r="P144" i="4" a="1"/>
  <c r="P144" i="4"/>
  <c r="R143" i="4"/>
  <c r="Q143" i="4" a="1"/>
  <c r="Q143" i="4"/>
  <c r="P143" i="4" a="1"/>
  <c r="P143" i="4"/>
  <c r="D143" i="4"/>
  <c r="B143" i="4"/>
  <c r="R142" i="4"/>
  <c r="Q142" i="4" a="1"/>
  <c r="Q142" i="4"/>
  <c r="P142" i="4" a="1"/>
  <c r="P142" i="4" s="1"/>
  <c r="D142" i="4"/>
  <c r="B142" i="4"/>
  <c r="R141" i="4"/>
  <c r="Q141" i="4" a="1"/>
  <c r="Q141" i="4" s="1"/>
  <c r="P141" i="4" a="1"/>
  <c r="P141" i="4"/>
  <c r="D141" i="4"/>
  <c r="B141" i="4"/>
  <c r="R140" i="4"/>
  <c r="B140" i="4" s="1"/>
  <c r="Q140" i="4" a="1"/>
  <c r="Q140" i="4" s="1"/>
  <c r="P140" i="4" a="1"/>
  <c r="P140" i="4"/>
  <c r="D140" i="4"/>
  <c r="R139" i="4"/>
  <c r="D139" i="4" s="1"/>
  <c r="Q139" i="4" a="1"/>
  <c r="Q139" i="4"/>
  <c r="P139" i="4" a="1"/>
  <c r="P139" i="4" s="1"/>
  <c r="R138" i="4"/>
  <c r="Q138" i="4" a="1"/>
  <c r="Q138" i="4" s="1"/>
  <c r="P138" i="4" a="1"/>
  <c r="P138" i="4" s="1"/>
  <c r="D138" i="4"/>
  <c r="B138" i="4"/>
  <c r="R137" i="4"/>
  <c r="Q137" i="4" a="1"/>
  <c r="Q137" i="4"/>
  <c r="P137" i="4" a="1"/>
  <c r="P137" i="4"/>
  <c r="R136" i="4"/>
  <c r="B136" i="4" s="1"/>
  <c r="Q136" i="4" a="1"/>
  <c r="Q136" i="4"/>
  <c r="P136" i="4" a="1"/>
  <c r="P136" i="4" s="1"/>
  <c r="D136" i="4"/>
  <c r="R135" i="4"/>
  <c r="D135" i="4" s="1"/>
  <c r="Q135" i="4" a="1"/>
  <c r="Q135" i="4"/>
  <c r="P135" i="4" a="1"/>
  <c r="P135" i="4"/>
  <c r="B135" i="4"/>
  <c r="R134" i="4"/>
  <c r="Q134" i="4" a="1"/>
  <c r="Q134" i="4"/>
  <c r="P134" i="4" a="1"/>
  <c r="P134" i="4"/>
  <c r="D134" i="4"/>
  <c r="B134" i="4"/>
  <c r="R133" i="4"/>
  <c r="D133" i="4" s="1"/>
  <c r="Q133" i="4" a="1"/>
  <c r="Q133" i="4"/>
  <c r="P133" i="4" a="1"/>
  <c r="P133" i="4" s="1"/>
  <c r="B133" i="4"/>
  <c r="R132" i="4"/>
  <c r="Q132" i="4" a="1"/>
  <c r="Q132" i="4" s="1"/>
  <c r="P132" i="4" a="1"/>
  <c r="P132" i="4"/>
  <c r="D132" i="4"/>
  <c r="B132" i="4"/>
  <c r="R131" i="4"/>
  <c r="D131" i="4" s="1"/>
  <c r="Q131" i="4" a="1"/>
  <c r="Q131" i="4" s="1"/>
  <c r="P131" i="4" a="1"/>
  <c r="P131" i="4"/>
  <c r="R130" i="4"/>
  <c r="D130" i="4" s="1"/>
  <c r="Q130" i="4" a="1"/>
  <c r="Q130" i="4" s="1"/>
  <c r="P130" i="4" a="1"/>
  <c r="P130" i="4" s="1"/>
  <c r="B130" i="4"/>
  <c r="R129" i="4"/>
  <c r="D129" i="4" s="1"/>
  <c r="Q129" i="4" a="1"/>
  <c r="Q129" i="4" s="1"/>
  <c r="P129" i="4" a="1"/>
  <c r="P129" i="4" s="1"/>
  <c r="B129" i="4"/>
  <c r="R128" i="4"/>
  <c r="B128" i="4" s="1"/>
  <c r="Q128" i="4" a="1"/>
  <c r="Q128" i="4" s="1"/>
  <c r="P128" i="4" a="1"/>
  <c r="P128" i="4"/>
  <c r="R127" i="4"/>
  <c r="Q127" i="4" a="1"/>
  <c r="Q127" i="4"/>
  <c r="P127" i="4" a="1"/>
  <c r="P127" i="4"/>
  <c r="D127" i="4"/>
  <c r="B127" i="4"/>
  <c r="R126" i="4"/>
  <c r="Q126" i="4" a="1"/>
  <c r="Q126" i="4"/>
  <c r="P126" i="4" a="1"/>
  <c r="P126" i="4" s="1"/>
  <c r="D126" i="4"/>
  <c r="B126" i="4"/>
  <c r="R125" i="4"/>
  <c r="D125" i="4" s="1"/>
  <c r="Q125" i="4" a="1"/>
  <c r="Q125" i="4" s="1"/>
  <c r="P125" i="4" a="1"/>
  <c r="P125" i="4"/>
  <c r="R124" i="4"/>
  <c r="B124" i="4" s="1"/>
  <c r="Q124" i="4" a="1"/>
  <c r="Q124" i="4" s="1"/>
  <c r="P124" i="4" a="1"/>
  <c r="P124" i="4" s="1"/>
  <c r="D124" i="4"/>
  <c r="R123" i="4"/>
  <c r="D123" i="4" s="1"/>
  <c r="Q123" i="4" a="1"/>
  <c r="Q123" i="4"/>
  <c r="P123" i="4" a="1"/>
  <c r="P123" i="4" s="1"/>
  <c r="B123" i="4"/>
  <c r="R122" i="4"/>
  <c r="D122" i="4" s="1"/>
  <c r="Q122" i="4" a="1"/>
  <c r="Q122" i="4" s="1"/>
  <c r="P122" i="4" a="1"/>
  <c r="P122" i="4" s="1"/>
  <c r="R121" i="4"/>
  <c r="Q121" i="4" a="1"/>
  <c r="Q121" i="4"/>
  <c r="P121" i="4" a="1"/>
  <c r="P121" i="4"/>
  <c r="R120" i="4"/>
  <c r="B120" i="4" s="1"/>
  <c r="Q120" i="4" a="1"/>
  <c r="Q120" i="4"/>
  <c r="P120" i="4" a="1"/>
  <c r="P120" i="4"/>
  <c r="D120" i="4"/>
  <c r="R119" i="4"/>
  <c r="B119" i="4" s="1"/>
  <c r="Q119" i="4" a="1"/>
  <c r="Q119" i="4" s="1"/>
  <c r="P119" i="4" a="1"/>
  <c r="P119" i="4"/>
  <c r="R118" i="4"/>
  <c r="Q118" i="4" a="1"/>
  <c r="Q118" i="4"/>
  <c r="P118" i="4" a="1"/>
  <c r="P118" i="4"/>
  <c r="D118" i="4"/>
  <c r="B118" i="4"/>
  <c r="R117" i="4"/>
  <c r="D117" i="4" s="1"/>
  <c r="Q117" i="4" a="1"/>
  <c r="Q117" i="4"/>
  <c r="P117" i="4" a="1"/>
  <c r="P117" i="4" s="1"/>
  <c r="R116" i="4"/>
  <c r="D116" i="4" s="1"/>
  <c r="Q116" i="4" a="1"/>
  <c r="Q116" i="4" s="1"/>
  <c r="P116" i="4" a="1"/>
  <c r="P116" i="4"/>
  <c r="B116" i="4"/>
  <c r="R115" i="4"/>
  <c r="Q115" i="4" a="1"/>
  <c r="Q115" i="4"/>
  <c r="P115" i="4" a="1"/>
  <c r="P115" i="4"/>
  <c r="D115" i="4"/>
  <c r="B115" i="4"/>
  <c r="R114" i="4"/>
  <c r="D114" i="4" s="1"/>
  <c r="Q114" i="4" a="1"/>
  <c r="Q114" i="4"/>
  <c r="P114" i="4" a="1"/>
  <c r="P114" i="4" s="1"/>
  <c r="B114" i="4"/>
  <c r="R113" i="4"/>
  <c r="D113" i="4" s="1"/>
  <c r="Q113" i="4" a="1"/>
  <c r="Q113" i="4" s="1"/>
  <c r="P113" i="4" a="1"/>
  <c r="P113" i="4" s="1"/>
  <c r="B113" i="4"/>
  <c r="R112" i="4"/>
  <c r="B112" i="4" s="1"/>
  <c r="Q112" i="4" a="1"/>
  <c r="Q112" i="4" s="1"/>
  <c r="P112" i="4" a="1"/>
  <c r="P112" i="4"/>
  <c r="D112" i="4"/>
  <c r="R111" i="4"/>
  <c r="Q111" i="4" a="1"/>
  <c r="Q111" i="4"/>
  <c r="P111" i="4" a="1"/>
  <c r="P111" i="4" s="1"/>
  <c r="D111" i="4"/>
  <c r="B111" i="4"/>
  <c r="R110" i="4"/>
  <c r="Q110" i="4" a="1"/>
  <c r="Q110" i="4" s="1"/>
  <c r="P110" i="4" a="1"/>
  <c r="P110" i="4" s="1"/>
  <c r="D110" i="4"/>
  <c r="B110" i="4"/>
  <c r="R109" i="4"/>
  <c r="D109" i="4" s="1"/>
  <c r="Q109" i="4" a="1"/>
  <c r="Q109" i="4" s="1"/>
  <c r="P109" i="4" a="1"/>
  <c r="P109" i="4"/>
  <c r="R108" i="4"/>
  <c r="B108" i="4" s="1"/>
  <c r="Q108" i="4" a="1"/>
  <c r="Q108" i="4" s="1"/>
  <c r="P108" i="4" a="1"/>
  <c r="P108" i="4" s="1"/>
  <c r="R107" i="4"/>
  <c r="D107" i="4" s="1"/>
  <c r="Q107" i="4" a="1"/>
  <c r="Q107" i="4"/>
  <c r="P107" i="4" a="1"/>
  <c r="P107" i="4" s="1"/>
  <c r="B107" i="4"/>
  <c r="R106" i="4"/>
  <c r="D106" i="4" s="1"/>
  <c r="Q106" i="4" a="1"/>
  <c r="Q106" i="4"/>
  <c r="P106" i="4" a="1"/>
  <c r="P106" i="4" s="1"/>
  <c r="R105" i="4"/>
  <c r="Q105" i="4" a="1"/>
  <c r="Q105" i="4"/>
  <c r="P105" i="4" a="1"/>
  <c r="P105" i="4" s="1"/>
  <c r="R104" i="4"/>
  <c r="B104" i="4" s="1"/>
  <c r="Q104" i="4" a="1"/>
  <c r="Q104" i="4"/>
  <c r="P104" i="4" a="1"/>
  <c r="P104" i="4"/>
  <c r="D104" i="4"/>
  <c r="R103" i="4"/>
  <c r="D103" i="4" s="1"/>
  <c r="Q103" i="4" a="1"/>
  <c r="Q103" i="4" s="1"/>
  <c r="P103" i="4" a="1"/>
  <c r="P103" i="4"/>
  <c r="R102" i="4"/>
  <c r="Q102" i="4" a="1"/>
  <c r="Q102" i="4"/>
  <c r="P102" i="4" a="1"/>
  <c r="P102" i="4"/>
  <c r="D102" i="4"/>
  <c r="B102" i="4"/>
  <c r="R101" i="4"/>
  <c r="D101" i="4" s="1"/>
  <c r="Q101" i="4" a="1"/>
  <c r="Q101" i="4"/>
  <c r="P101" i="4" a="1"/>
  <c r="P101" i="4" s="1"/>
  <c r="R100" i="4"/>
  <c r="B100" i="4" s="1"/>
  <c r="Q100" i="4" a="1"/>
  <c r="Q100" i="4" s="1"/>
  <c r="P100" i="4" a="1"/>
  <c r="P100" i="4"/>
  <c r="D100" i="4"/>
  <c r="R99" i="4"/>
  <c r="Q99" i="4" a="1"/>
  <c r="Q99" i="4"/>
  <c r="P99" i="4" a="1"/>
  <c r="P99" i="4"/>
  <c r="D99" i="4"/>
  <c r="B99" i="4"/>
  <c r="R98" i="4"/>
  <c r="D98" i="4" s="1"/>
  <c r="Q98" i="4" a="1"/>
  <c r="Q98" i="4" s="1"/>
  <c r="P98" i="4" a="1"/>
  <c r="P98" i="4" s="1"/>
  <c r="B98" i="4"/>
  <c r="R97" i="4"/>
  <c r="D97" i="4" s="1"/>
  <c r="Q97" i="4" a="1"/>
  <c r="Q97" i="4" s="1"/>
  <c r="P97" i="4" a="1"/>
  <c r="P97" i="4"/>
  <c r="B97" i="4"/>
  <c r="R96" i="4"/>
  <c r="B96" i="4" s="1"/>
  <c r="Q96" i="4" a="1"/>
  <c r="Q96" i="4" s="1"/>
  <c r="P96" i="4" a="1"/>
  <c r="P96" i="4"/>
  <c r="D96" i="4"/>
  <c r="R95" i="4"/>
  <c r="Q95" i="4" a="1"/>
  <c r="Q95" i="4"/>
  <c r="P95" i="4" a="1"/>
  <c r="P95" i="4"/>
  <c r="D95" i="4"/>
  <c r="B95" i="4"/>
  <c r="R94" i="4"/>
  <c r="Q94" i="4" a="1"/>
  <c r="Q94" i="4"/>
  <c r="P94" i="4" a="1"/>
  <c r="P94" i="4" s="1"/>
  <c r="D94" i="4"/>
  <c r="B94" i="4"/>
  <c r="R93" i="4"/>
  <c r="D93" i="4" s="1"/>
  <c r="Q93" i="4" a="1"/>
  <c r="Q93" i="4" s="1"/>
  <c r="P93" i="4" a="1"/>
  <c r="P93" i="4"/>
  <c r="R92" i="4"/>
  <c r="B92" i="4" s="1"/>
  <c r="Q92" i="4" a="1"/>
  <c r="Q92" i="4" s="1"/>
  <c r="P92" i="4" a="1"/>
  <c r="P92" i="4"/>
  <c r="D92" i="4"/>
  <c r="R91" i="4"/>
  <c r="D91" i="4" s="1"/>
  <c r="Q91" i="4" a="1"/>
  <c r="Q91" i="4"/>
  <c r="P91" i="4" a="1"/>
  <c r="P91" i="4" s="1"/>
  <c r="B91" i="4"/>
  <c r="R90" i="4"/>
  <c r="D90" i="4" s="1"/>
  <c r="Q90" i="4" a="1"/>
  <c r="Q90" i="4"/>
  <c r="P90" i="4" a="1"/>
  <c r="P90" i="4" s="1"/>
  <c r="R89" i="4"/>
  <c r="Q89" i="4" a="1"/>
  <c r="Q89" i="4"/>
  <c r="P89" i="4" a="1"/>
  <c r="P89" i="4" s="1"/>
  <c r="R88" i="4"/>
  <c r="B88" i="4" s="1"/>
  <c r="Q88" i="4" a="1"/>
  <c r="Q88" i="4"/>
  <c r="P88" i="4" a="1"/>
  <c r="P88" i="4"/>
  <c r="D88" i="4"/>
  <c r="R87" i="4"/>
  <c r="D87" i="4" s="1"/>
  <c r="Q87" i="4" a="1"/>
  <c r="Q87" i="4"/>
  <c r="P87" i="4" a="1"/>
  <c r="P87" i="4"/>
  <c r="R86" i="4"/>
  <c r="Q86" i="4" a="1"/>
  <c r="Q86" i="4"/>
  <c r="P86" i="4" a="1"/>
  <c r="P86" i="4"/>
  <c r="D86" i="4"/>
  <c r="B86" i="4"/>
  <c r="R85" i="4"/>
  <c r="D85" i="4" s="1"/>
  <c r="Q85" i="4" a="1"/>
  <c r="Q85" i="4"/>
  <c r="P85" i="4" a="1"/>
  <c r="P85" i="4"/>
  <c r="R84" i="4"/>
  <c r="Q84" i="4" a="1"/>
  <c r="Q84" i="4" s="1"/>
  <c r="P84" i="4" a="1"/>
  <c r="P84" i="4"/>
  <c r="D84" i="4"/>
  <c r="B84" i="4"/>
  <c r="R83" i="4"/>
  <c r="Q83" i="4" a="1"/>
  <c r="Q83" i="4"/>
  <c r="P83" i="4" a="1"/>
  <c r="P83" i="4"/>
  <c r="D83" i="4"/>
  <c r="B83" i="4"/>
  <c r="R82" i="4"/>
  <c r="D82" i="4" s="1"/>
  <c r="Q82" i="4" a="1"/>
  <c r="Q82" i="4" s="1"/>
  <c r="P82" i="4" a="1"/>
  <c r="P82" i="4" s="1"/>
  <c r="B82" i="4"/>
  <c r="R81" i="4"/>
  <c r="D81" i="4" s="1"/>
  <c r="Q81" i="4" a="1"/>
  <c r="Q81" i="4"/>
  <c r="P81" i="4" a="1"/>
  <c r="P81" i="4" s="1"/>
  <c r="B81" i="4"/>
  <c r="R80" i="4"/>
  <c r="B80" i="4" s="1"/>
  <c r="Q80" i="4" a="1"/>
  <c r="Q80" i="4" s="1"/>
  <c r="P80" i="4" a="1"/>
  <c r="P80" i="4"/>
  <c r="D80" i="4"/>
  <c r="R79" i="4"/>
  <c r="Q79" i="4" a="1"/>
  <c r="Q79" i="4"/>
  <c r="P79" i="4" a="1"/>
  <c r="P79" i="4"/>
  <c r="D79" i="4"/>
  <c r="B79" i="4"/>
  <c r="R78" i="4"/>
  <c r="Q78" i="4" a="1"/>
  <c r="Q78" i="4" s="1"/>
  <c r="P78" i="4" a="1"/>
  <c r="P78" i="4" s="1"/>
  <c r="D78" i="4"/>
  <c r="B78" i="4"/>
  <c r="R77" i="4"/>
  <c r="B77" i="4" s="1"/>
  <c r="Q77" i="4" a="1"/>
  <c r="Q77" i="4" s="1"/>
  <c r="P77" i="4" a="1"/>
  <c r="P77" i="4"/>
  <c r="D77" i="4"/>
  <c r="R76" i="4"/>
  <c r="B76" i="4" s="1"/>
  <c r="Q76" i="4" a="1"/>
  <c r="Q76" i="4" s="1"/>
  <c r="P76" i="4" a="1"/>
  <c r="P76" i="4" s="1"/>
  <c r="D76" i="4"/>
  <c r="R75" i="4"/>
  <c r="Q75" i="4" a="1"/>
  <c r="Q75" i="4"/>
  <c r="P75" i="4" a="1"/>
  <c r="P75" i="4" s="1"/>
  <c r="D75" i="4"/>
  <c r="B75" i="4"/>
  <c r="R74" i="4"/>
  <c r="D74" i="4" s="1"/>
  <c r="Q74" i="4" a="1"/>
  <c r="Q74" i="4"/>
  <c r="P74" i="4" a="1"/>
  <c r="P74" i="4" s="1"/>
  <c r="R73" i="4"/>
  <c r="Q73" i="4" a="1"/>
  <c r="Q73" i="4"/>
  <c r="P73" i="4" a="1"/>
  <c r="P73" i="4" s="1"/>
  <c r="R72" i="4"/>
  <c r="B72" i="4" s="1"/>
  <c r="Q72" i="4" a="1"/>
  <c r="Q72" i="4"/>
  <c r="P72" i="4" a="1"/>
  <c r="P72" i="4"/>
  <c r="D72" i="4"/>
  <c r="R71" i="4"/>
  <c r="D71" i="4" s="1"/>
  <c r="Q71" i="4" a="1"/>
  <c r="Q71" i="4"/>
  <c r="P71" i="4" a="1"/>
  <c r="P71" i="4"/>
  <c r="R70" i="4"/>
  <c r="Q70" i="4" a="1"/>
  <c r="Q70" i="4"/>
  <c r="P70" i="4" a="1"/>
  <c r="P70" i="4"/>
  <c r="D70" i="4"/>
  <c r="B70" i="4"/>
  <c r="R69" i="4"/>
  <c r="D69" i="4" s="1"/>
  <c r="Q69" i="4" a="1"/>
  <c r="Q69" i="4"/>
  <c r="P69" i="4" a="1"/>
  <c r="P69" i="4"/>
  <c r="R68" i="4"/>
  <c r="Q68" i="4" a="1"/>
  <c r="Q68" i="4" s="1"/>
  <c r="P68" i="4" a="1"/>
  <c r="P68" i="4"/>
  <c r="D68" i="4"/>
  <c r="B68" i="4"/>
  <c r="R67" i="4"/>
  <c r="Q67" i="4" a="1"/>
  <c r="Q67" i="4"/>
  <c r="P67" i="4" a="1"/>
  <c r="P67" i="4"/>
  <c r="D67" i="4"/>
  <c r="B67" i="4"/>
  <c r="R66" i="4"/>
  <c r="D66" i="4" s="1"/>
  <c r="Q66" i="4" a="1"/>
  <c r="Q66" i="4" s="1"/>
  <c r="P66" i="4" a="1"/>
  <c r="P66" i="4" s="1"/>
  <c r="B66" i="4"/>
  <c r="R65" i="4"/>
  <c r="D65" i="4" s="1"/>
  <c r="Q65" i="4" a="1"/>
  <c r="Q65" i="4"/>
  <c r="P65" i="4" a="1"/>
  <c r="P65" i="4" s="1"/>
  <c r="B65" i="4"/>
  <c r="R64" i="4"/>
  <c r="B64" i="4" s="1"/>
  <c r="Q64" i="4" a="1"/>
  <c r="Q64" i="4" s="1"/>
  <c r="P64" i="4" a="1"/>
  <c r="P64" i="4"/>
  <c r="R63" i="4"/>
  <c r="Q63" i="4" a="1"/>
  <c r="Q63" i="4" s="1"/>
  <c r="P63" i="4" a="1"/>
  <c r="P63" i="4"/>
  <c r="D63" i="4"/>
  <c r="B63" i="4"/>
  <c r="R62" i="4"/>
  <c r="Q62" i="4" a="1"/>
  <c r="Q62" i="4" s="1"/>
  <c r="P62" i="4" a="1"/>
  <c r="P62" i="4" s="1"/>
  <c r="D62" i="4"/>
  <c r="B62" i="4"/>
  <c r="R61" i="4"/>
  <c r="B61" i="4" s="1"/>
  <c r="Q61" i="4" a="1"/>
  <c r="Q61" i="4" s="1"/>
  <c r="P61" i="4" a="1"/>
  <c r="P61" i="4"/>
  <c r="D61" i="4"/>
  <c r="R60" i="4"/>
  <c r="B60" i="4" s="1"/>
  <c r="Q60" i="4" a="1"/>
  <c r="Q60" i="4" s="1"/>
  <c r="P60" i="4" a="1"/>
  <c r="P60" i="4" s="1"/>
  <c r="D60" i="4"/>
  <c r="R59" i="4"/>
  <c r="Q59" i="4" a="1"/>
  <c r="Q59" i="4"/>
  <c r="P59" i="4" a="1"/>
  <c r="P59" i="4" s="1"/>
  <c r="D59" i="4"/>
  <c r="B59" i="4"/>
  <c r="R58" i="4"/>
  <c r="D58" i="4" s="1"/>
  <c r="Q58" i="4" a="1"/>
  <c r="Q58" i="4"/>
  <c r="P58" i="4" a="1"/>
  <c r="P58" i="4" s="1"/>
  <c r="R57" i="4"/>
  <c r="Q57" i="4" a="1"/>
  <c r="Q57" i="4"/>
  <c r="P57" i="4" a="1"/>
  <c r="P57" i="4" s="1"/>
  <c r="R56" i="4"/>
  <c r="B56" i="4" s="1"/>
  <c r="Q56" i="4" a="1"/>
  <c r="Q56" i="4"/>
  <c r="P56" i="4" a="1"/>
  <c r="P56" i="4"/>
  <c r="D56" i="4"/>
  <c r="R55" i="4"/>
  <c r="D55" i="4" s="1"/>
  <c r="Q55" i="4" a="1"/>
  <c r="Q55" i="4"/>
  <c r="P55" i="4" a="1"/>
  <c r="P55" i="4" s="1"/>
  <c r="R54" i="4"/>
  <c r="Q54" i="4" a="1"/>
  <c r="Q54" i="4"/>
  <c r="P54" i="4" a="1"/>
  <c r="P54" i="4"/>
  <c r="D54" i="4"/>
  <c r="B54" i="4"/>
  <c r="R53" i="4"/>
  <c r="D53" i="4" s="1"/>
  <c r="Q53" i="4" a="1"/>
  <c r="Q53" i="4"/>
  <c r="P53" i="4" a="1"/>
  <c r="P53" i="4"/>
  <c r="R52" i="4"/>
  <c r="B52" i="4" s="1"/>
  <c r="Q52" i="4" a="1"/>
  <c r="Q52" i="4" s="1"/>
  <c r="P52" i="4" a="1"/>
  <c r="P52" i="4"/>
  <c r="D52" i="4"/>
  <c r="R51" i="4"/>
  <c r="Q51" i="4" a="1"/>
  <c r="Q51" i="4"/>
  <c r="P51" i="4" a="1"/>
  <c r="P51" i="4"/>
  <c r="D51" i="4"/>
  <c r="B51" i="4"/>
  <c r="R50" i="4"/>
  <c r="D50" i="4" s="1"/>
  <c r="Q50" i="4" a="1"/>
  <c r="Q50" i="4" s="1"/>
  <c r="P50" i="4" a="1"/>
  <c r="P50" i="4" s="1"/>
  <c r="R49" i="4"/>
  <c r="D49" i="4" s="1"/>
  <c r="Q49" i="4" a="1"/>
  <c r="Q49" i="4" s="1"/>
  <c r="P49" i="4" a="1"/>
  <c r="P49" i="4"/>
  <c r="B49" i="4"/>
  <c r="R48" i="4"/>
  <c r="B48" i="4" s="1"/>
  <c r="Q48" i="4" a="1"/>
  <c r="Q48" i="4"/>
  <c r="P48" i="4" a="1"/>
  <c r="P48" i="4"/>
  <c r="D48" i="4"/>
  <c r="R47" i="4"/>
  <c r="Q47" i="4" a="1"/>
  <c r="Q47" i="4"/>
  <c r="P47" i="4" a="1"/>
  <c r="P47" i="4" s="1"/>
  <c r="D47" i="4"/>
  <c r="B47" i="4"/>
  <c r="R46" i="4"/>
  <c r="Q46" i="4" a="1"/>
  <c r="Q46" i="4"/>
  <c r="P46" i="4" a="1"/>
  <c r="P46" i="4"/>
  <c r="D46" i="4"/>
  <c r="B46" i="4"/>
  <c r="R45" i="4"/>
  <c r="D45" i="4" s="1"/>
  <c r="Q45" i="4" a="1"/>
  <c r="Q45" i="4" s="1"/>
  <c r="P45" i="4" a="1"/>
  <c r="P45" i="4" s="1"/>
  <c r="R44" i="4"/>
  <c r="Q44" i="4" a="1"/>
  <c r="Q44" i="4" s="1"/>
  <c r="P44" i="4" a="1"/>
  <c r="P44" i="4" s="1"/>
  <c r="D44" i="4"/>
  <c r="B44" i="4"/>
  <c r="R43" i="4"/>
  <c r="Q43" i="4" a="1"/>
  <c r="Q43" i="4"/>
  <c r="P43" i="4" a="1"/>
  <c r="P43" i="4" s="1"/>
  <c r="D43" i="4"/>
  <c r="B43" i="4"/>
  <c r="R42" i="4"/>
  <c r="B42" i="4" s="1"/>
  <c r="Q42" i="4" a="1"/>
  <c r="Q42" i="4"/>
  <c r="P42" i="4" a="1"/>
  <c r="P42" i="4" s="1"/>
  <c r="R41" i="4"/>
  <c r="Q41" i="4" a="1"/>
  <c r="Q41" i="4"/>
  <c r="P41" i="4" a="1"/>
  <c r="P41" i="4"/>
  <c r="R40" i="4"/>
  <c r="B40" i="4" s="1"/>
  <c r="Q40" i="4" a="1"/>
  <c r="Q40" i="4"/>
  <c r="P40" i="4" a="1"/>
  <c r="P40" i="4"/>
  <c r="R39" i="4"/>
  <c r="B39" i="4" s="1"/>
  <c r="Q39" i="4" a="1"/>
  <c r="Q39" i="4"/>
  <c r="P39" i="4" a="1"/>
  <c r="P39" i="4"/>
  <c r="D39" i="4"/>
  <c r="R38" i="4"/>
  <c r="Q38" i="4" a="1"/>
  <c r="Q38" i="4"/>
  <c r="P38" i="4" a="1"/>
  <c r="P38" i="4"/>
  <c r="D38" i="4"/>
  <c r="B38" i="4"/>
  <c r="R37" i="4"/>
  <c r="B37" i="4" s="1"/>
  <c r="Q37" i="4" a="1"/>
  <c r="Q37" i="4"/>
  <c r="P37" i="4" a="1"/>
  <c r="P37" i="4"/>
  <c r="R36" i="4"/>
  <c r="Q36" i="4" a="1"/>
  <c r="Q36" i="4" s="1"/>
  <c r="P36" i="4" a="1"/>
  <c r="P36" i="4"/>
  <c r="D36" i="4"/>
  <c r="B36" i="4"/>
  <c r="R35" i="4"/>
  <c r="D35" i="4" s="1"/>
  <c r="Q35" i="4" a="1"/>
  <c r="Q35" i="4"/>
  <c r="P35" i="4" a="1"/>
  <c r="P35" i="4"/>
  <c r="R34" i="4"/>
  <c r="D34" i="4" s="1"/>
  <c r="Q34" i="4" a="1"/>
  <c r="Q34" i="4"/>
  <c r="P34" i="4" a="1"/>
  <c r="P34" i="4" s="1"/>
  <c r="R33" i="4"/>
  <c r="Q33" i="4" a="1"/>
  <c r="Q33" i="4"/>
  <c r="P33" i="4" a="1"/>
  <c r="P33" i="4"/>
  <c r="D33" i="4"/>
  <c r="B33" i="4"/>
  <c r="R32" i="4"/>
  <c r="B32" i="4" s="1"/>
  <c r="Q32" i="4" a="1"/>
  <c r="Q32" i="4" s="1"/>
  <c r="P32" i="4" a="1"/>
  <c r="P32" i="4"/>
  <c r="R31" i="4"/>
  <c r="Q31" i="4" a="1"/>
  <c r="Q31" i="4"/>
  <c r="P31" i="4" a="1"/>
  <c r="P31" i="4"/>
  <c r="D31" i="4"/>
  <c r="B31" i="4"/>
  <c r="R30" i="4"/>
  <c r="D30" i="4" s="1"/>
  <c r="Q30" i="4" a="1"/>
  <c r="Q30" i="4"/>
  <c r="P30" i="4" a="1"/>
  <c r="P30" i="4" s="1"/>
  <c r="R29" i="4"/>
  <c r="Q29" i="4" a="1"/>
  <c r="Q29" i="4" s="1"/>
  <c r="P29" i="4" a="1"/>
  <c r="P29" i="4"/>
  <c r="D29" i="4"/>
  <c r="B29" i="4"/>
  <c r="R28" i="4"/>
  <c r="D28" i="4" s="1"/>
  <c r="Q28" i="4" a="1"/>
  <c r="Q28" i="4"/>
  <c r="P28" i="4" a="1"/>
  <c r="P28" i="4"/>
  <c r="R27" i="4"/>
  <c r="D27" i="4" s="1"/>
  <c r="Q27" i="4" a="1"/>
  <c r="Q27" i="4" s="1"/>
  <c r="P27" i="4" a="1"/>
  <c r="P27" i="4" s="1"/>
  <c r="B27" i="4"/>
  <c r="R26" i="4"/>
  <c r="Q26" i="4" a="1"/>
  <c r="Q26" i="4"/>
  <c r="P26" i="4" a="1"/>
  <c r="P26" i="4"/>
  <c r="D26" i="4"/>
  <c r="B26" i="4"/>
  <c r="R25" i="4"/>
  <c r="D25" i="4" s="1"/>
  <c r="Q25" i="4" a="1"/>
  <c r="Q25" i="4"/>
  <c r="P25" i="4" a="1"/>
  <c r="P25" i="4" s="1"/>
  <c r="R24" i="4"/>
  <c r="Q24" i="4" a="1"/>
  <c r="Q24" i="4"/>
  <c r="P24" i="4" a="1"/>
  <c r="P24" i="4"/>
  <c r="D24" i="4"/>
  <c r="B24" i="4"/>
  <c r="R23" i="4"/>
  <c r="D23" i="4" s="1"/>
  <c r="Q23" i="4" a="1"/>
  <c r="Q23" i="4" s="1"/>
  <c r="P23" i="4" a="1"/>
  <c r="P23" i="4"/>
  <c r="R22" i="4"/>
  <c r="Q22" i="4" a="1"/>
  <c r="Q22" i="4" s="1"/>
  <c r="P22" i="4" a="1"/>
  <c r="P22" i="4"/>
  <c r="D22" i="4"/>
  <c r="B22" i="4"/>
  <c r="R21" i="4"/>
  <c r="D21" i="4" s="1"/>
  <c r="Q21" i="4" a="1"/>
  <c r="Q21" i="4"/>
  <c r="P21" i="4" a="1"/>
  <c r="P21" i="4" s="1"/>
  <c r="R20" i="4"/>
  <c r="Q20" i="4" a="1"/>
  <c r="Q20" i="4"/>
  <c r="P20" i="4" a="1"/>
  <c r="P20" i="4" s="1"/>
  <c r="D20" i="4"/>
  <c r="B20" i="4"/>
  <c r="R19" i="4"/>
  <c r="B19" i="4" s="1"/>
  <c r="Q19" i="4" a="1"/>
  <c r="Q19" i="4"/>
  <c r="P19" i="4" a="1"/>
  <c r="P19" i="4"/>
  <c r="D19" i="4"/>
  <c r="R18" i="4"/>
  <c r="B18" i="4" s="1"/>
  <c r="Q18" i="4" a="1"/>
  <c r="Q18" i="4"/>
  <c r="P18" i="4" a="1"/>
  <c r="P18" i="4"/>
  <c r="D18" i="4"/>
  <c r="R17" i="4"/>
  <c r="Q17" i="4" a="1"/>
  <c r="Q17" i="4"/>
  <c r="P17" i="4" a="1"/>
  <c r="P17" i="4"/>
  <c r="D17" i="4"/>
  <c r="B17" i="4"/>
  <c r="R16" i="4"/>
  <c r="B16" i="4" s="1"/>
  <c r="Q16" i="4" a="1"/>
  <c r="Q16" i="4" s="1"/>
  <c r="P16" i="4" a="1"/>
  <c r="P16" i="4"/>
  <c r="R15" i="4"/>
  <c r="Q15" i="4" a="1"/>
  <c r="Q15" i="4"/>
  <c r="P15" i="4" a="1"/>
  <c r="P15" i="4"/>
  <c r="D15" i="4"/>
  <c r="B15" i="4"/>
  <c r="R14" i="4"/>
  <c r="D14" i="4" s="1"/>
  <c r="Q14" i="4" a="1"/>
  <c r="Q14" i="4"/>
  <c r="P14" i="4" a="1"/>
  <c r="P14" i="4" s="1"/>
  <c r="R13" i="4"/>
  <c r="Q13" i="4" a="1"/>
  <c r="Q13" i="4" s="1"/>
  <c r="P13" i="4" a="1"/>
  <c r="P13" i="4"/>
  <c r="D13" i="4"/>
  <c r="B13" i="4"/>
  <c r="R12" i="4"/>
  <c r="D12" i="4" s="1"/>
  <c r="Q12" i="4" a="1"/>
  <c r="Q12" i="4"/>
  <c r="P12" i="4" a="1"/>
  <c r="P12" i="4"/>
  <c r="R11" i="4"/>
  <c r="D11" i="4" s="1"/>
  <c r="Q11" i="4" a="1"/>
  <c r="Q11" i="4" s="1"/>
  <c r="P11" i="4" a="1"/>
  <c r="P11" i="4" s="1"/>
  <c r="B11" i="4"/>
  <c r="R10" i="4"/>
  <c r="Q10" i="4" a="1"/>
  <c r="Q10" i="4"/>
  <c r="P10" i="4" a="1"/>
  <c r="P10" i="4"/>
  <c r="D10" i="4"/>
  <c r="B10" i="4"/>
  <c r="R9" i="4"/>
  <c r="D9" i="4" s="1"/>
  <c r="Q9" i="4" a="1"/>
  <c r="Q9" i="4"/>
  <c r="P9" i="4" a="1"/>
  <c r="P9" i="4" s="1"/>
  <c r="R8" i="4"/>
  <c r="Q8" i="4" a="1"/>
  <c r="Q8" i="4"/>
  <c r="P8" i="4" a="1"/>
  <c r="P8" i="4"/>
  <c r="D8" i="4"/>
  <c r="B8" i="4"/>
  <c r="R7" i="4"/>
  <c r="D7" i="4" s="1"/>
  <c r="Q7" i="4" a="1"/>
  <c r="Q7" i="4" s="1"/>
  <c r="P7" i="4" a="1"/>
  <c r="P7" i="4"/>
  <c r="R6" i="4"/>
  <c r="Q6" i="4" a="1"/>
  <c r="Q6" i="4" s="1"/>
  <c r="P6" i="4" a="1"/>
  <c r="P6" i="4"/>
  <c r="D6" i="4"/>
  <c r="B6" i="4"/>
  <c r="Q5" i="4" a="1"/>
  <c r="Q5" i="4"/>
  <c r="P5" i="4" a="1"/>
  <c r="P5" i="4" s="1"/>
  <c r="A5" i="4"/>
  <c r="R5" i="4" s="1"/>
  <c r="Q4" i="4" a="1"/>
  <c r="Q4" i="4" s="1"/>
  <c r="P4" i="4" a="1"/>
  <c r="P4" i="4"/>
  <c r="A4" i="4"/>
  <c r="R4" i="4" s="1"/>
  <c r="B4" i="4" s="1"/>
  <c r="A3" i="4"/>
  <c r="R3" i="4" s="1"/>
  <c r="I10" i="3"/>
  <c r="I9" i="3"/>
  <c r="I8" i="3"/>
  <c r="I7" i="3"/>
  <c r="I6" i="3"/>
  <c r="H5" i="3"/>
  <c r="I5" i="3" s="1"/>
  <c r="H4" i="3"/>
  <c r="I4" i="3" s="1"/>
  <c r="H3" i="3"/>
  <c r="I3" i="3" s="1"/>
  <c r="H2" i="3"/>
  <c r="I2" i="3" s="1"/>
  <c r="H1" i="3"/>
  <c r="I1" i="3" s="1"/>
  <c r="G1" i="3"/>
  <c r="F1" i="3" s="1"/>
  <c r="B2" i="2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L2" i="1"/>
  <c r="BP558" i="1" l="1"/>
  <c r="BP556" i="1"/>
  <c r="BP554" i="1"/>
  <c r="BP552" i="1"/>
  <c r="BP551" i="1"/>
  <c r="BP550" i="1"/>
  <c r="BP549" i="1"/>
  <c r="BP548" i="1"/>
  <c r="BP547" i="1"/>
  <c r="BP544" i="1"/>
  <c r="BP543" i="1"/>
  <c r="BP542" i="1"/>
  <c r="BP541" i="1"/>
  <c r="BP540" i="1"/>
  <c r="BP539" i="1"/>
  <c r="BP537" i="1"/>
  <c r="BP535" i="1"/>
  <c r="BP534" i="1"/>
  <c r="BP532" i="1"/>
  <c r="BP531" i="1"/>
  <c r="BP530" i="1"/>
  <c r="BP529" i="1"/>
  <c r="BP528" i="1"/>
  <c r="BP527" i="1"/>
  <c r="BP525" i="1"/>
  <c r="BP524" i="1"/>
  <c r="BP523" i="1"/>
  <c r="BP520" i="1"/>
  <c r="BP519" i="1"/>
  <c r="BP517" i="1"/>
  <c r="BP515" i="1"/>
  <c r="BP514" i="1"/>
  <c r="BP512" i="1"/>
  <c r="BP511" i="1"/>
  <c r="BP510" i="1"/>
  <c r="BP509" i="1"/>
  <c r="BP505" i="1"/>
  <c r="BP503" i="1"/>
  <c r="BP501" i="1"/>
  <c r="BP500" i="1"/>
  <c r="BP499" i="1"/>
  <c r="BP496" i="1"/>
  <c r="BP494" i="1"/>
  <c r="BP492" i="1"/>
  <c r="BP489" i="1"/>
  <c r="BP486" i="1"/>
  <c r="BP483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58" i="1"/>
  <c r="BP457" i="1"/>
  <c r="BP454" i="1"/>
  <c r="BP453" i="1"/>
  <c r="BP452" i="1"/>
  <c r="BP451" i="1"/>
  <c r="BP450" i="1"/>
  <c r="BP449" i="1"/>
  <c r="BP446" i="1"/>
  <c r="BP445" i="1"/>
  <c r="BP442" i="1"/>
  <c r="BP441" i="1"/>
  <c r="BP440" i="1"/>
  <c r="BP439" i="1"/>
  <c r="BP438" i="1"/>
  <c r="BP436" i="1"/>
  <c r="BP435" i="1"/>
  <c r="BP433" i="1"/>
  <c r="BP432" i="1"/>
  <c r="BP431" i="1"/>
  <c r="BP430" i="1"/>
  <c r="BP429" i="1"/>
  <c r="BP428" i="1"/>
  <c r="BP427" i="1"/>
  <c r="BP426" i="1"/>
  <c r="BP424" i="1"/>
  <c r="BP422" i="1"/>
  <c r="BP420" i="1"/>
  <c r="BP418" i="1"/>
  <c r="BP416" i="1"/>
  <c r="BP415" i="1"/>
  <c r="BP414" i="1"/>
  <c r="BP413" i="1"/>
  <c r="BP412" i="1"/>
  <c r="BP411" i="1"/>
  <c r="BP409" i="1"/>
  <c r="BP407" i="1"/>
  <c r="BP404" i="1"/>
  <c r="BP403" i="1"/>
  <c r="BP401" i="1"/>
  <c r="BP400" i="1"/>
  <c r="BP399" i="1"/>
  <c r="BP397" i="1"/>
  <c r="BP395" i="1"/>
  <c r="BP394" i="1"/>
  <c r="BP392" i="1"/>
  <c r="BP390" i="1"/>
  <c r="BP389" i="1"/>
  <c r="BP388" i="1"/>
  <c r="BP387" i="1"/>
  <c r="BP386" i="1"/>
  <c r="BP385" i="1"/>
  <c r="BP384" i="1"/>
  <c r="BP382" i="1"/>
  <c r="BP381" i="1"/>
  <c r="BP379" i="1"/>
  <c r="BP378" i="1"/>
  <c r="BP375" i="1"/>
  <c r="BP374" i="1"/>
  <c r="BP373" i="1"/>
  <c r="BP372" i="1"/>
  <c r="BP371" i="1"/>
  <c r="BP370" i="1"/>
  <c r="BP369" i="1"/>
  <c r="BP368" i="1"/>
  <c r="BP367" i="1"/>
  <c r="BP365" i="1"/>
  <c r="BP362" i="1"/>
  <c r="BP361" i="1"/>
  <c r="BP359" i="1"/>
  <c r="BP356" i="1"/>
  <c r="BP354" i="1"/>
  <c r="BP352" i="1"/>
  <c r="BP351" i="1"/>
  <c r="BP348" i="1"/>
  <c r="BP346" i="1"/>
  <c r="BP344" i="1"/>
  <c r="BP343" i="1"/>
  <c r="BP341" i="1"/>
  <c r="BP340" i="1"/>
  <c r="BP338" i="1"/>
  <c r="BP336" i="1"/>
  <c r="BP332" i="1"/>
  <c r="BP329" i="1"/>
  <c r="BP327" i="1"/>
  <c r="BP326" i="1"/>
  <c r="BP323" i="1"/>
  <c r="BP322" i="1"/>
  <c r="BP319" i="1"/>
  <c r="BP318" i="1"/>
  <c r="BP315" i="1"/>
  <c r="BP314" i="1"/>
  <c r="BP313" i="1"/>
  <c r="BP312" i="1"/>
  <c r="BP311" i="1"/>
  <c r="BP308" i="1"/>
  <c r="BP307" i="1"/>
  <c r="BP306" i="1"/>
  <c r="BP305" i="1"/>
  <c r="BP304" i="1"/>
  <c r="BP300" i="1"/>
  <c r="BP298" i="1"/>
  <c r="BP297" i="1"/>
  <c r="BP296" i="1"/>
  <c r="BP295" i="1"/>
  <c r="BP293" i="1"/>
  <c r="BP292" i="1"/>
  <c r="BP291" i="1"/>
  <c r="BP289" i="1"/>
  <c r="BP288" i="1"/>
  <c r="BP287" i="1"/>
  <c r="BP286" i="1"/>
  <c r="BP283" i="1"/>
  <c r="BP282" i="1"/>
  <c r="BP280" i="1"/>
  <c r="BP278" i="1"/>
  <c r="BP276" i="1"/>
  <c r="BP275" i="1"/>
  <c r="BP274" i="1"/>
  <c r="BP273" i="1"/>
  <c r="BP272" i="1"/>
  <c r="BP271" i="1"/>
  <c r="BP270" i="1"/>
  <c r="BP269" i="1"/>
  <c r="BP268" i="1"/>
  <c r="BP267" i="1"/>
  <c r="BP265" i="1"/>
  <c r="BP264" i="1"/>
  <c r="BP263" i="1"/>
  <c r="BP262" i="1"/>
  <c r="BP261" i="1"/>
  <c r="BP259" i="1"/>
  <c r="BP258" i="1"/>
  <c r="BP257" i="1"/>
  <c r="BP256" i="1"/>
  <c r="BP255" i="1"/>
  <c r="BP254" i="1"/>
  <c r="BP253" i="1"/>
  <c r="BP252" i="1"/>
  <c r="BP251" i="1"/>
  <c r="BP250" i="1"/>
  <c r="BP247" i="1"/>
  <c r="BP246" i="1"/>
  <c r="BP245" i="1"/>
  <c r="BP244" i="1"/>
  <c r="BP243" i="1"/>
  <c r="BP240" i="1"/>
  <c r="BP239" i="1"/>
  <c r="BP238" i="1"/>
  <c r="BP236" i="1"/>
  <c r="BP235" i="1"/>
  <c r="BP234" i="1"/>
  <c r="BP231" i="1"/>
  <c r="BP229" i="1"/>
  <c r="BP228" i="1"/>
  <c r="BP227" i="1"/>
  <c r="BP226" i="1"/>
  <c r="BP225" i="1"/>
  <c r="BP224" i="1"/>
  <c r="BP222" i="1"/>
  <c r="BP221" i="1"/>
  <c r="BP219" i="1"/>
  <c r="BP217" i="1"/>
  <c r="BP215" i="1"/>
  <c r="BP213" i="1"/>
  <c r="BP210" i="1"/>
  <c r="BP209" i="1"/>
  <c r="BP206" i="1"/>
  <c r="BP203" i="1"/>
  <c r="BP202" i="1"/>
  <c r="BP201" i="1"/>
  <c r="BP200" i="1"/>
  <c r="BP199" i="1"/>
  <c r="BP196" i="1"/>
  <c r="BP195" i="1"/>
  <c r="BP194" i="1"/>
  <c r="BP193" i="1"/>
  <c r="BP192" i="1"/>
  <c r="BP191" i="1"/>
  <c r="BP190" i="1"/>
  <c r="BP189" i="1"/>
  <c r="BP188" i="1"/>
  <c r="BP187" i="1"/>
  <c r="BP185" i="1"/>
  <c r="BP183" i="1"/>
  <c r="BP182" i="1"/>
  <c r="BP181" i="1"/>
  <c r="BP180" i="1"/>
  <c r="BP179" i="1"/>
  <c r="BP178" i="1"/>
  <c r="BP177" i="1"/>
  <c r="BP176" i="1"/>
  <c r="BP175" i="1"/>
  <c r="BP173" i="1"/>
  <c r="BP172" i="1"/>
  <c r="BP171" i="1"/>
  <c r="BP170" i="1"/>
  <c r="BP169" i="1"/>
  <c r="BP168" i="1"/>
  <c r="BP167" i="1"/>
  <c r="BP166" i="1"/>
  <c r="BP165" i="1"/>
  <c r="BP164" i="1"/>
  <c r="BP162" i="1"/>
  <c r="BP161" i="1"/>
  <c r="BP160" i="1"/>
  <c r="BP159" i="1"/>
  <c r="BP157" i="1"/>
  <c r="BP155" i="1"/>
  <c r="BP154" i="1"/>
  <c r="BP153" i="1"/>
  <c r="BP152" i="1"/>
  <c r="BP151" i="1"/>
  <c r="BP149" i="1"/>
  <c r="BP148" i="1"/>
  <c r="BP146" i="1"/>
  <c r="BP145" i="1"/>
  <c r="BP144" i="1"/>
  <c r="BP143" i="1"/>
  <c r="BP142" i="1"/>
  <c r="BP140" i="1"/>
  <c r="BP139" i="1"/>
  <c r="BP138" i="1"/>
  <c r="BP137" i="1"/>
  <c r="BP136" i="1"/>
  <c r="BP135" i="1"/>
  <c r="BP133" i="1"/>
  <c r="BP131" i="1"/>
  <c r="BP129" i="1"/>
  <c r="BP128" i="1"/>
  <c r="BP127" i="1"/>
  <c r="BP126" i="1"/>
  <c r="BP124" i="1"/>
  <c r="BP123" i="1"/>
  <c r="BP122" i="1"/>
  <c r="BP121" i="1"/>
  <c r="BP118" i="1"/>
  <c r="BP116" i="1"/>
  <c r="BP114" i="1"/>
  <c r="BP113" i="1"/>
  <c r="BP112" i="1"/>
  <c r="BP110" i="1"/>
  <c r="BP109" i="1"/>
  <c r="BP108" i="1"/>
  <c r="BP107" i="1"/>
  <c r="BP105" i="1"/>
  <c r="BP104" i="1"/>
  <c r="BP101" i="1"/>
  <c r="BP100" i="1"/>
  <c r="BP99" i="1"/>
  <c r="BP98" i="1"/>
  <c r="BP95" i="1"/>
  <c r="BP93" i="1"/>
  <c r="BP92" i="1"/>
  <c r="BP90" i="1"/>
  <c r="BP89" i="1"/>
  <c r="BP87" i="1"/>
  <c r="BP86" i="1"/>
  <c r="BP85" i="1"/>
  <c r="BP83" i="1"/>
  <c r="BP82" i="1"/>
  <c r="BP80" i="1"/>
  <c r="BP79" i="1"/>
  <c r="BP78" i="1"/>
  <c r="BP77" i="1"/>
  <c r="BP76" i="1"/>
  <c r="BP74" i="1"/>
  <c r="BP72" i="1"/>
  <c r="BP71" i="1"/>
  <c r="BP69" i="1"/>
  <c r="BP67" i="1"/>
  <c r="BP66" i="1"/>
  <c r="BP63" i="1"/>
  <c r="BP61" i="1"/>
  <c r="BP59" i="1"/>
  <c r="BP58" i="1"/>
  <c r="BP56" i="1"/>
  <c r="BP54" i="1"/>
  <c r="BP53" i="1"/>
  <c r="BP52" i="1"/>
  <c r="BP51" i="1"/>
  <c r="BP50" i="1"/>
  <c r="BP49" i="1"/>
  <c r="BP48" i="1"/>
  <c r="BP47" i="1"/>
  <c r="BP46" i="1"/>
  <c r="BP45" i="1"/>
  <c r="BP43" i="1"/>
  <c r="BP42" i="1"/>
  <c r="BP40" i="1"/>
  <c r="BP39" i="1"/>
  <c r="BP38" i="1"/>
  <c r="BP36" i="1"/>
  <c r="BP35" i="1"/>
  <c r="BP34" i="1"/>
  <c r="BP33" i="1"/>
  <c r="BP31" i="1"/>
  <c r="BP29" i="1"/>
  <c r="BP28" i="1"/>
  <c r="BP25" i="1"/>
  <c r="BP21" i="1"/>
  <c r="BP17" i="1"/>
  <c r="BP14" i="1"/>
  <c r="BP13" i="1"/>
  <c r="BP10" i="1"/>
  <c r="BP9" i="1"/>
  <c r="BP8" i="1"/>
  <c r="BP5" i="1"/>
  <c r="BP4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3" i="1"/>
  <c r="BP1171" i="1"/>
  <c r="BP1170" i="1"/>
  <c r="BP1169" i="1"/>
  <c r="BP1167" i="1"/>
  <c r="BP1166" i="1"/>
  <c r="BP1164" i="1"/>
  <c r="BP1163" i="1"/>
  <c r="BP1161" i="1"/>
  <c r="BP1158" i="1"/>
  <c r="BP1156" i="1"/>
  <c r="BP1155" i="1"/>
  <c r="BP1154" i="1"/>
  <c r="BP1153" i="1"/>
  <c r="BP1152" i="1"/>
  <c r="BP1151" i="1"/>
  <c r="BP1149" i="1"/>
  <c r="BP1148" i="1"/>
  <c r="BP1147" i="1"/>
  <c r="BP1145" i="1"/>
  <c r="BP1143" i="1"/>
  <c r="BP1141" i="1"/>
  <c r="BP1140" i="1"/>
  <c r="BP1139" i="1"/>
  <c r="BP1138" i="1"/>
  <c r="BP1137" i="1"/>
  <c r="BP1136" i="1"/>
  <c r="BP1133" i="1"/>
  <c r="BP1132" i="1"/>
  <c r="BP1131" i="1"/>
  <c r="BP1130" i="1"/>
  <c r="BP1129" i="1"/>
  <c r="BP1126" i="1"/>
  <c r="BP1124" i="1"/>
  <c r="BP1123" i="1"/>
  <c r="BP1121" i="1"/>
  <c r="BP1120" i="1"/>
  <c r="BP1118" i="1"/>
  <c r="BP1116" i="1"/>
  <c r="BP1114" i="1"/>
  <c r="BP1113" i="1"/>
  <c r="BP1111" i="1"/>
  <c r="BP1108" i="1"/>
  <c r="BP1105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4" i="1"/>
  <c r="BP1073" i="1"/>
  <c r="BP1072" i="1"/>
  <c r="BP1071" i="1"/>
  <c r="BP1070" i="1"/>
  <c r="BP1069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0" i="1"/>
  <c r="BP1037" i="1"/>
  <c r="BP1036" i="1"/>
  <c r="BP1035" i="1"/>
  <c r="BP1034" i="1"/>
  <c r="BP1033" i="1"/>
  <c r="BP1031" i="1"/>
  <c r="BP1030" i="1"/>
  <c r="BP1028" i="1"/>
  <c r="BP1026" i="1"/>
  <c r="BP1025" i="1"/>
  <c r="BP1023" i="1"/>
  <c r="BP1022" i="1"/>
  <c r="BP1021" i="1"/>
  <c r="BP1020" i="1"/>
  <c r="BP1017" i="1"/>
  <c r="BP1015" i="1"/>
  <c r="BP1013" i="1"/>
  <c r="BP1011" i="1"/>
  <c r="BP1009" i="1"/>
  <c r="BP1007" i="1"/>
  <c r="BP1004" i="1"/>
  <c r="BP1001" i="1"/>
  <c r="BP999" i="1"/>
  <c r="BP996" i="1"/>
  <c r="BP993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5" i="1"/>
  <c r="BP964" i="1"/>
  <c r="BP963" i="1"/>
  <c r="BP962" i="1"/>
  <c r="BP961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8" i="1"/>
  <c r="BP936" i="1"/>
  <c r="BP935" i="1"/>
  <c r="BP934" i="1"/>
  <c r="BP933" i="1"/>
  <c r="BP932" i="1"/>
  <c r="BP930" i="1"/>
  <c r="BP928" i="1"/>
  <c r="BP926" i="1"/>
  <c r="BP924" i="1"/>
  <c r="BP922" i="1"/>
  <c r="BP920" i="1"/>
  <c r="BP918" i="1"/>
  <c r="BP916" i="1"/>
  <c r="BP915" i="1"/>
  <c r="BP914" i="1"/>
  <c r="BP913" i="1"/>
  <c r="BP912" i="1"/>
  <c r="BP909" i="1"/>
  <c r="BP907" i="1"/>
  <c r="BP906" i="1"/>
  <c r="BP905" i="1"/>
  <c r="BP904" i="1"/>
  <c r="BP903" i="1"/>
  <c r="BP902" i="1"/>
  <c r="BP901" i="1"/>
  <c r="BP900" i="1"/>
  <c r="BP898" i="1"/>
  <c r="BP896" i="1"/>
  <c r="BP893" i="1"/>
  <c r="BP890" i="1"/>
  <c r="BP887" i="1"/>
  <c r="BP886" i="1"/>
  <c r="BP883" i="1"/>
  <c r="BP882" i="1"/>
  <c r="BP881" i="1"/>
  <c r="BP880" i="1"/>
  <c r="BP879" i="1"/>
  <c r="BP878" i="1"/>
  <c r="BP877" i="1"/>
  <c r="BP876" i="1"/>
  <c r="BP875" i="1"/>
  <c r="BP874" i="1"/>
  <c r="BP873" i="1"/>
  <c r="BP871" i="1"/>
  <c r="BP870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2" i="1"/>
  <c r="BP851" i="1"/>
  <c r="BP850" i="1"/>
  <c r="BP849" i="1"/>
  <c r="BP848" i="1"/>
  <c r="BP846" i="1"/>
  <c r="BP844" i="1"/>
  <c r="BP843" i="1"/>
  <c r="BP842" i="1"/>
  <c r="BP840" i="1"/>
  <c r="BP838" i="1"/>
  <c r="BP836" i="1"/>
  <c r="BP834" i="1"/>
  <c r="BP833" i="1"/>
  <c r="BP832" i="1"/>
  <c r="BP831" i="1"/>
  <c r="BP830" i="1"/>
  <c r="BP829" i="1"/>
  <c r="BP828" i="1"/>
  <c r="BP826" i="1"/>
  <c r="BP825" i="1"/>
  <c r="BP823" i="1"/>
  <c r="BP822" i="1"/>
  <c r="BP820" i="1"/>
  <c r="BP818" i="1"/>
  <c r="BP817" i="1"/>
  <c r="BP815" i="1"/>
  <c r="BP813" i="1"/>
  <c r="BP812" i="1"/>
  <c r="BP811" i="1"/>
  <c r="BP810" i="1"/>
  <c r="BP809" i="1"/>
  <c r="BP808" i="1"/>
  <c r="BP807" i="1"/>
  <c r="BP806" i="1"/>
  <c r="BP805" i="1"/>
  <c r="BP802" i="1"/>
  <c r="BP799" i="1"/>
  <c r="BP797" i="1"/>
  <c r="BP796" i="1"/>
  <c r="BP793" i="1"/>
  <c r="BP790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7" i="1"/>
  <c r="BP764" i="1"/>
  <c r="BP763" i="1"/>
  <c r="BP762" i="1"/>
  <c r="BP760" i="1"/>
  <c r="BP759" i="1"/>
  <c r="BP757" i="1"/>
  <c r="BP756" i="1"/>
  <c r="BP754" i="1"/>
  <c r="BP752" i="1"/>
  <c r="BP751" i="1"/>
  <c r="BP749" i="1"/>
  <c r="BP748" i="1"/>
  <c r="BP747" i="1"/>
  <c r="BP746" i="1"/>
  <c r="BP745" i="1"/>
  <c r="BP744" i="1"/>
  <c r="BP742" i="1"/>
  <c r="BP739" i="1"/>
  <c r="BP738" i="1"/>
  <c r="BP736" i="1"/>
  <c r="BP734" i="1"/>
  <c r="BP733" i="1"/>
  <c r="BP731" i="1"/>
  <c r="BP728" i="1"/>
  <c r="BP726" i="1"/>
  <c r="BP724" i="1"/>
  <c r="BP723" i="1"/>
  <c r="BP721" i="1"/>
  <c r="BP719" i="1"/>
  <c r="BP718" i="1"/>
  <c r="BP717" i="1"/>
  <c r="BP716" i="1"/>
  <c r="BP711" i="1"/>
  <c r="BP708" i="1"/>
  <c r="BP706" i="1"/>
  <c r="BP703" i="1"/>
  <c r="BP700" i="1"/>
  <c r="BP699" i="1"/>
  <c r="BP698" i="1"/>
  <c r="BP697" i="1"/>
  <c r="BP694" i="1"/>
  <c r="BP692" i="1"/>
  <c r="BP690" i="1"/>
  <c r="BP688" i="1"/>
  <c r="BP687" i="1"/>
  <c r="BP685" i="1"/>
  <c r="BP684" i="1"/>
  <c r="BP682" i="1"/>
  <c r="BP680" i="1"/>
  <c r="BP679" i="1"/>
  <c r="BP678" i="1"/>
  <c r="BP677" i="1"/>
  <c r="BP676" i="1"/>
  <c r="BP675" i="1"/>
  <c r="BP673" i="1"/>
  <c r="BP670" i="1"/>
  <c r="BP669" i="1"/>
  <c r="BP668" i="1"/>
  <c r="BP667" i="1"/>
  <c r="BP666" i="1"/>
  <c r="BP665" i="1"/>
  <c r="BP664" i="1"/>
  <c r="BP663" i="1"/>
  <c r="BP662" i="1"/>
  <c r="BP659" i="1"/>
  <c r="BP658" i="1"/>
  <c r="BP656" i="1"/>
  <c r="BP655" i="1"/>
  <c r="BP654" i="1"/>
  <c r="BP651" i="1"/>
  <c r="BP650" i="1"/>
  <c r="BP648" i="1"/>
  <c r="BP647" i="1"/>
  <c r="BP646" i="1"/>
  <c r="BP644" i="1"/>
  <c r="BP643" i="1"/>
  <c r="BP642" i="1"/>
  <c r="BP641" i="1"/>
  <c r="BP639" i="1"/>
  <c r="BP637" i="1"/>
  <c r="BP634" i="1"/>
  <c r="BP633" i="1"/>
  <c r="BP632" i="1"/>
  <c r="BP631" i="1"/>
  <c r="BP630" i="1"/>
  <c r="BP629" i="1"/>
  <c r="BP628" i="1"/>
  <c r="BP627" i="1"/>
  <c r="BP626" i="1"/>
  <c r="BP624" i="1"/>
  <c r="BP621" i="1"/>
  <c r="BP619" i="1"/>
  <c r="BP618" i="1"/>
  <c r="BP615" i="1"/>
  <c r="BP612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2" i="1"/>
  <c r="BP561" i="1"/>
  <c r="BP559" i="1"/>
  <c r="BP3" i="1"/>
  <c r="BT3" i="1" s="1"/>
  <c r="BS2" i="1"/>
  <c r="BR2" i="1"/>
  <c r="BN2" i="1" a="1"/>
  <c r="BN2" i="1" s="1"/>
  <c r="BP2" i="1" s="1"/>
  <c r="BT2" i="1" s="1"/>
  <c r="D5" i="4"/>
  <c r="B5" i="4"/>
  <c r="B3" i="4"/>
  <c r="D3" i="4"/>
  <c r="P3" i="4"/>
  <c r="Q3" i="4"/>
  <c r="D4" i="4"/>
  <c r="D149" i="5"/>
  <c r="B149" i="5"/>
  <c r="D176" i="4"/>
  <c r="B187" i="4"/>
  <c r="D53" i="5"/>
  <c r="B53" i="5"/>
  <c r="D5" i="5"/>
  <c r="B5" i="5"/>
  <c r="D165" i="5"/>
  <c r="B165" i="5"/>
  <c r="B34" i="4"/>
  <c r="D108" i="4"/>
  <c r="D137" i="4"/>
  <c r="B137" i="4"/>
  <c r="D169" i="4"/>
  <c r="B169" i="4"/>
  <c r="D153" i="4"/>
  <c r="B153" i="4"/>
  <c r="B9" i="4"/>
  <c r="B25" i="4"/>
  <c r="D41" i="4"/>
  <c r="B41" i="4"/>
  <c r="D185" i="5"/>
  <c r="D188" i="5"/>
  <c r="B7" i="4"/>
  <c r="D16" i="4"/>
  <c r="B23" i="4"/>
  <c r="D32" i="4"/>
  <c r="D37" i="4"/>
  <c r="D42" i="4"/>
  <c r="B103" i="4"/>
  <c r="D119" i="4"/>
  <c r="D121" i="4"/>
  <c r="B121" i="4"/>
  <c r="B147" i="4"/>
  <c r="B177" i="4"/>
  <c r="B180" i="4"/>
  <c r="D188" i="4"/>
  <c r="D12" i="5"/>
  <c r="B15" i="5"/>
  <c r="D28" i="5"/>
  <c r="B31" i="5"/>
  <c r="D44" i="5"/>
  <c r="B47" i="5"/>
  <c r="D60" i="5"/>
  <c r="B63" i="5"/>
  <c r="B79" i="5"/>
  <c r="B95" i="5"/>
  <c r="B111" i="5"/>
  <c r="B127" i="5"/>
  <c r="B143" i="5"/>
  <c r="B159" i="5"/>
  <c r="B175" i="5"/>
  <c r="B30" i="4"/>
  <c r="B45" i="4"/>
  <c r="B50" i="4"/>
  <c r="B55" i="4"/>
  <c r="B71" i="4"/>
  <c r="B87" i="4"/>
  <c r="D105" i="4"/>
  <c r="B105" i="4"/>
  <c r="B122" i="4"/>
  <c r="B125" i="4"/>
  <c r="D144" i="4"/>
  <c r="B155" i="4"/>
  <c r="B7" i="5"/>
  <c r="B23" i="5"/>
  <c r="B39" i="5"/>
  <c r="B55" i="5"/>
  <c r="D76" i="5"/>
  <c r="D92" i="5"/>
  <c r="D108" i="5"/>
  <c r="D124" i="5"/>
  <c r="D140" i="5"/>
  <c r="D156" i="5"/>
  <c r="D172" i="5"/>
  <c r="D64" i="4"/>
  <c r="D21" i="5"/>
  <c r="B21" i="5"/>
  <c r="D69" i="5"/>
  <c r="B69" i="5"/>
  <c r="D85" i="5"/>
  <c r="B85" i="5"/>
  <c r="D101" i="5"/>
  <c r="B101" i="5"/>
  <c r="D117" i="5"/>
  <c r="B117" i="5"/>
  <c r="D181" i="5"/>
  <c r="B181" i="5"/>
  <c r="B21" i="4"/>
  <c r="B35" i="4"/>
  <c r="D57" i="4"/>
  <c r="B57" i="4"/>
  <c r="D73" i="4"/>
  <c r="B73" i="4"/>
  <c r="D89" i="4"/>
  <c r="B89" i="4"/>
  <c r="B106" i="4"/>
  <c r="B109" i="4"/>
  <c r="B117" i="4"/>
  <c r="B71" i="5"/>
  <c r="B87" i="5"/>
  <c r="B103" i="5"/>
  <c r="B119" i="5"/>
  <c r="B135" i="5"/>
  <c r="B151" i="5"/>
  <c r="B167" i="5"/>
  <c r="B183" i="5"/>
  <c r="D133" i="5"/>
  <c r="B133" i="5"/>
  <c r="B14" i="4"/>
  <c r="B12" i="4"/>
  <c r="B28" i="4"/>
  <c r="B53" i="4"/>
  <c r="B58" i="4"/>
  <c r="B74" i="4"/>
  <c r="B90" i="4"/>
  <c r="B93" i="4"/>
  <c r="B101" i="4"/>
  <c r="B131" i="4"/>
  <c r="B161" i="4"/>
  <c r="B164" i="4"/>
  <c r="D172" i="4"/>
  <c r="B183" i="4"/>
  <c r="D37" i="5"/>
  <c r="B37" i="5"/>
  <c r="D40" i="4"/>
  <c r="B69" i="4"/>
  <c r="B85" i="4"/>
  <c r="D128" i="4"/>
  <c r="B139" i="4"/>
  <c r="D185" i="4"/>
  <c r="B185" i="4"/>
  <c r="B189" i="5"/>
  <c r="B20" i="5"/>
  <c r="B36" i="5"/>
  <c r="B52" i="5"/>
  <c r="B68" i="5"/>
  <c r="B84" i="5"/>
  <c r="B100" i="5"/>
  <c r="B116" i="5"/>
  <c r="B132" i="5"/>
  <c r="B148" i="5"/>
  <c r="B164" i="5"/>
  <c r="B180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300-000001000000}">
      <text>
        <r>
          <rPr>
            <sz val="10"/>
            <color rgb="FF000000"/>
            <rFont val="Arial"/>
            <scheme val="minor"/>
          </rPr>
          <t>Create a copy to use
	-cameron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500-000001000000}">
      <text>
        <r>
          <rPr>
            <sz val="10"/>
            <color rgb="FF000000"/>
            <rFont val="Arial"/>
            <scheme val="minor"/>
          </rPr>
          <t>Create a copy to use
	-cameron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400-000001000000}">
      <text>
        <r>
          <rPr>
            <sz val="10"/>
            <color rgb="FF000000"/>
            <rFont val="Arial"/>
            <scheme val="minor"/>
          </rPr>
          <t>Random Number Generator
	-cameron</t>
        </r>
      </text>
    </comment>
    <comment ref="A2" authorId="0" shapeId="0" xr:uid="{00000000-0006-0000-0400-000002000000}">
      <text>
        <r>
          <rPr>
            <sz val="10"/>
            <color rgb="FF000000"/>
            <rFont val="Arial"/>
            <scheme val="minor"/>
          </rPr>
          <t>Create a copy to use
	-cameron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<sst xmlns="http://schemas.openxmlformats.org/spreadsheetml/2006/main" count="17285" uniqueCount="2320">
  <si>
    <t>National
Dex</t>
  </si>
  <si>
    <t>Pokemon
Name</t>
  </si>
  <si>
    <t>Type</t>
  </si>
  <si>
    <t>Kanto Dex #
(RBYFRLG)</t>
  </si>
  <si>
    <t>Kanto Dex #
(LGPE)</t>
  </si>
  <si>
    <t>New Dex #
(GSC)</t>
  </si>
  <si>
    <t>Johto Dex #
(HGSS)</t>
  </si>
  <si>
    <t>Hoenn Dex #
(RSE)</t>
  </si>
  <si>
    <t>Hoenn Dex #
(ORAS)</t>
  </si>
  <si>
    <t>Sinnoh Dex #
(DPBDSP)</t>
  </si>
  <si>
    <t>Sinnoh Dex #
(Pt)</t>
  </si>
  <si>
    <t>Unova Dex #
(BW)</t>
  </si>
  <si>
    <t>Unova Dex #
(B2W2)</t>
  </si>
  <si>
    <t>Central Kalos Dex #
(XY)</t>
  </si>
  <si>
    <t>Coastal Kalos Dex #
(XY)</t>
  </si>
  <si>
    <t>Mount Kalos Dex #
(XY)</t>
  </si>
  <si>
    <t>Alola Dex #
(SM)</t>
  </si>
  <si>
    <t>Melemele Dex #
(SM)</t>
  </si>
  <si>
    <t>Akala Dex #
(SM)</t>
  </si>
  <si>
    <t>Ula'ula Dex #
(SM)</t>
  </si>
  <si>
    <t>Poni Dex #
(SM)</t>
  </si>
  <si>
    <t>Alola Dex #
(USUM)</t>
  </si>
  <si>
    <t>Melemele Dex #
(USUM)</t>
  </si>
  <si>
    <t>Akala Dex #
(USUM)</t>
  </si>
  <si>
    <t>Ula'ula Dex #
(USUM)</t>
  </si>
  <si>
    <t>Poni Dex #
(USUM)</t>
  </si>
  <si>
    <t>Galar Dex #
(SwSh)</t>
  </si>
  <si>
    <t>Isle of Armor Dex #
(SwSh)</t>
  </si>
  <si>
    <t>Crown Tund Dex #
(SwSh)</t>
  </si>
  <si>
    <t>Hisui Dex #
(LA)</t>
  </si>
  <si>
    <t>Paldea Dex #
(SV)</t>
  </si>
  <si>
    <t>HP</t>
  </si>
  <si>
    <t>Attack</t>
  </si>
  <si>
    <t>Defense</t>
  </si>
  <si>
    <t>Special
Attack</t>
  </si>
  <si>
    <t>Special
Defense</t>
  </si>
  <si>
    <t>Speed</t>
  </si>
  <si>
    <t>Total</t>
  </si>
  <si>
    <t>Type I</t>
  </si>
  <si>
    <t>Type II</t>
  </si>
  <si>
    <t>Ability I</t>
  </si>
  <si>
    <t>Ability II</t>
  </si>
  <si>
    <t>Hidden Ability</t>
  </si>
  <si>
    <t>Height (ft)</t>
  </si>
  <si>
    <t>Height (m)</t>
  </si>
  <si>
    <t>Weight (lbs)</t>
  </si>
  <si>
    <t>Weight (kg)</t>
  </si>
  <si>
    <t>HP EVs</t>
  </si>
  <si>
    <t>Attcak EVs</t>
  </si>
  <si>
    <t>Defense EVs</t>
  </si>
  <si>
    <t>Special Attack EVs</t>
  </si>
  <si>
    <t>Special Defense EVs</t>
  </si>
  <si>
    <t>Speed EVs</t>
  </si>
  <si>
    <t>Experience
Value</t>
  </si>
  <si>
    <t>Catch Rate</t>
  </si>
  <si>
    <t>Experience
Growth</t>
  </si>
  <si>
    <t>Base Friendship</t>
  </si>
  <si>
    <t>Pokedex Color</t>
  </si>
  <si>
    <t>Gender Ratio</t>
  </si>
  <si>
    <t>Egg Cycles</t>
  </si>
  <si>
    <t>Egg Group I</t>
  </si>
  <si>
    <t>Egg Group II</t>
  </si>
  <si>
    <t>Evolution
Method</t>
  </si>
  <si>
    <t>Level der Entwicklung</t>
  </si>
  <si>
    <t>Level der Pot entwicklung</t>
  </si>
  <si>
    <t>Pokedex Number in Newest Pokedex</t>
  </si>
  <si>
    <t>National Pokedex Number</t>
  </si>
  <si>
    <t>Get National Pokedex Evolution Number</t>
  </si>
  <si>
    <t>Newest Pokedex number of column</t>
  </si>
  <si>
    <t>Adresse erster Zeile der Pokedex Spalte</t>
  </si>
  <si>
    <t>Adresse letzte Zeile der Pokedex Spalte</t>
  </si>
  <si>
    <t>Input Befehl: (ID, Name, Category, HP, Attack, Defence, Special Attack, Special Defence, Speed, Catch Rate Evolution, evo Level)</t>
  </si>
  <si>
    <t>Bulbasaur</t>
  </si>
  <si>
    <t>Starter</t>
  </si>
  <si>
    <t>Grass</t>
  </si>
  <si>
    <t>Poison</t>
  </si>
  <si>
    <t>Overgrow</t>
  </si>
  <si>
    <t>Chlorophyll</t>
  </si>
  <si>
    <t>2′04″</t>
  </si>
  <si>
    <t>Med Slow</t>
  </si>
  <si>
    <t>Green</t>
  </si>
  <si>
    <t>M (87.5%)</t>
  </si>
  <si>
    <t>Monster</t>
  </si>
  <si>
    <t>Lv. 16</t>
  </si>
  <si>
    <t>Ivysaur</t>
  </si>
  <si>
    <t>3′03″</t>
  </si>
  <si>
    <t>Lv. 32</t>
  </si>
  <si>
    <t>Venusaur</t>
  </si>
  <si>
    <t>6′07″</t>
  </si>
  <si>
    <t>Venusaur (Mega)</t>
  </si>
  <si>
    <t>Starter, Mega Evolution</t>
  </si>
  <si>
    <t>Thick Fat</t>
  </si>
  <si>
    <t>7′10″</t>
  </si>
  <si>
    <t>Charmander</t>
  </si>
  <si>
    <t>Fire</t>
  </si>
  <si>
    <t>Blaze</t>
  </si>
  <si>
    <t>Solar Power</t>
  </si>
  <si>
    <t>2′00″</t>
  </si>
  <si>
    <t>Red</t>
  </si>
  <si>
    <t>Dragon</t>
  </si>
  <si>
    <t>Charmeleon</t>
  </si>
  <si>
    <t>3′07″</t>
  </si>
  <si>
    <t>Lv. 36</t>
  </si>
  <si>
    <t>Charizard</t>
  </si>
  <si>
    <t>Flying</t>
  </si>
  <si>
    <t>5′07″</t>
  </si>
  <si>
    <t>Charizard (Mega X)</t>
  </si>
  <si>
    <t>Tough Claws</t>
  </si>
  <si>
    <t>Black</t>
  </si>
  <si>
    <t>Charizard (Mega Y)</t>
  </si>
  <si>
    <t>Drought</t>
  </si>
  <si>
    <t>Squirtle</t>
  </si>
  <si>
    <t>Water</t>
  </si>
  <si>
    <t>Torrent</t>
  </si>
  <si>
    <t>Rain Dish</t>
  </si>
  <si>
    <t>1′08″</t>
  </si>
  <si>
    <t>Blue</t>
  </si>
  <si>
    <t>Water 1</t>
  </si>
  <si>
    <t>Wartortle</t>
  </si>
  <si>
    <t>Blastoise</t>
  </si>
  <si>
    <t>5′03″</t>
  </si>
  <si>
    <t>Blastoise (Mega)</t>
  </si>
  <si>
    <t>Mega Launcher</t>
  </si>
  <si>
    <t>Caterpie</t>
  </si>
  <si>
    <t>Bug</t>
  </si>
  <si>
    <t>Shield Dust</t>
  </si>
  <si>
    <t>Run Away</t>
  </si>
  <si>
    <t>1′00″</t>
  </si>
  <si>
    <t>Med Fast</t>
  </si>
  <si>
    <t>Neutral</t>
  </si>
  <si>
    <t>Lv. 7</t>
  </si>
  <si>
    <t>Metapod</t>
  </si>
  <si>
    <t>Shed Skin</t>
  </si>
  <si>
    <t>Lv. 10</t>
  </si>
  <si>
    <t>Butterfree</t>
  </si>
  <si>
    <t>Compoundeyes</t>
  </si>
  <si>
    <t>Tinted Lens</t>
  </si>
  <si>
    <t>White</t>
  </si>
  <si>
    <t>Weedle</t>
  </si>
  <si>
    <t>Brown</t>
  </si>
  <si>
    <t>Kakuna</t>
  </si>
  <si>
    <t>Yellow</t>
  </si>
  <si>
    <t>Beedrill</t>
  </si>
  <si>
    <t>Swarm</t>
  </si>
  <si>
    <t>Sniper</t>
  </si>
  <si>
    <t>Beedrill (Mega)</t>
  </si>
  <si>
    <t>Mega Evolution</t>
  </si>
  <si>
    <t>Adaptability</t>
  </si>
  <si>
    <t>4′07″</t>
  </si>
  <si>
    <t>Pidgey</t>
  </si>
  <si>
    <t>Normal</t>
  </si>
  <si>
    <t>Keen Eye</t>
  </si>
  <si>
    <t>Tangled Feet</t>
  </si>
  <si>
    <t>Big Pecks</t>
  </si>
  <si>
    <t>Lv. 18</t>
  </si>
  <si>
    <t>Pidgeotto</t>
  </si>
  <si>
    <t>Pidgeot</t>
  </si>
  <si>
    <t>4′11″</t>
  </si>
  <si>
    <t>Pidgeot (Mega)</t>
  </si>
  <si>
    <t>No Guard</t>
  </si>
  <si>
    <t>7′03″</t>
  </si>
  <si>
    <t>Rattata</t>
  </si>
  <si>
    <t>Guts</t>
  </si>
  <si>
    <t>Hustle</t>
  </si>
  <si>
    <t>Purple</t>
  </si>
  <si>
    <t>Field</t>
  </si>
  <si>
    <t>Lv. 20</t>
  </si>
  <si>
    <t>Rattata (Alolan)</t>
  </si>
  <si>
    <t>Alolan Form</t>
  </si>
  <si>
    <t>Dark</t>
  </si>
  <si>
    <t>Gluttony</t>
  </si>
  <si>
    <t>Lv. 20 (Night)</t>
  </si>
  <si>
    <t>Raticate</t>
  </si>
  <si>
    <t>Raticate (Alolan)</t>
  </si>
  <si>
    <t>Spearow</t>
  </si>
  <si>
    <t>Fearow</t>
  </si>
  <si>
    <t>3′11″</t>
  </si>
  <si>
    <t>Ekans</t>
  </si>
  <si>
    <t>Intimidate</t>
  </si>
  <si>
    <t>Unnerve</t>
  </si>
  <si>
    <t>Lv. 22</t>
  </si>
  <si>
    <t>Arbok</t>
  </si>
  <si>
    <t>11′06″</t>
  </si>
  <si>
    <t>Pikachu</t>
  </si>
  <si>
    <t>Electric</t>
  </si>
  <si>
    <t>Static</t>
  </si>
  <si>
    <t>Lightningrod</t>
  </si>
  <si>
    <t>1′04″</t>
  </si>
  <si>
    <t>Fairy</t>
  </si>
  <si>
    <t>Thunder Stone</t>
  </si>
  <si>
    <t>Raichu</t>
  </si>
  <si>
    <t>2′07″</t>
  </si>
  <si>
    <t>Raichu (Alolan)</t>
  </si>
  <si>
    <t>Psychic</t>
  </si>
  <si>
    <t>Surge Surfer</t>
  </si>
  <si>
    <t>Sandshrew</t>
  </si>
  <si>
    <t>Ground</t>
  </si>
  <si>
    <t>Sand Veil</t>
  </si>
  <si>
    <t>Sand Rush</t>
  </si>
  <si>
    <t>Sandshrew (Alolan)</t>
  </si>
  <si>
    <t>Ice</t>
  </si>
  <si>
    <t>Steel</t>
  </si>
  <si>
    <t>Snow Cloak</t>
  </si>
  <si>
    <t>Slush Rush</t>
  </si>
  <si>
    <t>Ice Stone</t>
  </si>
  <si>
    <t>Sandslash</t>
  </si>
  <si>
    <t>Sandslash (Alolan)</t>
  </si>
  <si>
    <t>Nidoran (Female)</t>
  </si>
  <si>
    <t>Poison Point</t>
  </si>
  <si>
    <t>Rivalry</t>
  </si>
  <si>
    <t>F (100%)</t>
  </si>
  <si>
    <t>Nidorina</t>
  </si>
  <si>
    <t>Undiscovered</t>
  </si>
  <si>
    <t>Moon Stone</t>
  </si>
  <si>
    <t>Nidoqueen</t>
  </si>
  <si>
    <t>Sheer Force</t>
  </si>
  <si>
    <t>4′03″</t>
  </si>
  <si>
    <t>Nidoran (Male)</t>
  </si>
  <si>
    <t>M (100%)</t>
  </si>
  <si>
    <t>Nidorino</t>
  </si>
  <si>
    <t>2′11″</t>
  </si>
  <si>
    <t>Nidoking</t>
  </si>
  <si>
    <t>Clefairy</t>
  </si>
  <si>
    <t>Cute Charm</t>
  </si>
  <si>
    <t>Magic Guard</t>
  </si>
  <si>
    <t>Friend Guard</t>
  </si>
  <si>
    <t>Fast</t>
  </si>
  <si>
    <t>Pink</t>
  </si>
  <si>
    <t>F (75%)</t>
  </si>
  <si>
    <t>Clefable</t>
  </si>
  <si>
    <t>Unaware</t>
  </si>
  <si>
    <t>Vulpix</t>
  </si>
  <si>
    <t>Flash Fire</t>
  </si>
  <si>
    <t>Fire Stone</t>
  </si>
  <si>
    <t>Vulpix (Alolan)</t>
  </si>
  <si>
    <t>Snow Warning</t>
  </si>
  <si>
    <t>Ninetales</t>
  </si>
  <si>
    <t>Ninetales (Alolan)</t>
  </si>
  <si>
    <t>Jigglypuff</t>
  </si>
  <si>
    <t>Competitive</t>
  </si>
  <si>
    <t>Wigglytuff</t>
  </si>
  <si>
    <t>Frisk</t>
  </si>
  <si>
    <t>Zubat</t>
  </si>
  <si>
    <t>Inner Focus</t>
  </si>
  <si>
    <t>Infiltrator</t>
  </si>
  <si>
    <t>Golbat</t>
  </si>
  <si>
    <t>Friendship</t>
  </si>
  <si>
    <t>Oddish</t>
  </si>
  <si>
    <t>Gloom</t>
  </si>
  <si>
    <t>Stench</t>
  </si>
  <si>
    <t>Leaf Stone/Sun Stone</t>
  </si>
  <si>
    <t>Vileplume</t>
  </si>
  <si>
    <t>Effect Spore</t>
  </si>
  <si>
    <t>Paras</t>
  </si>
  <si>
    <t>Dry Skin</t>
  </si>
  <si>
    <t>Damp</t>
  </si>
  <si>
    <t>Lv. 24</t>
  </si>
  <si>
    <t>Parasect</t>
  </si>
  <si>
    <t>Venonat</t>
  </si>
  <si>
    <t>Lv. 31</t>
  </si>
  <si>
    <t>Venomoth</t>
  </si>
  <si>
    <t>Wonder Skin</t>
  </si>
  <si>
    <t>Diglett</t>
  </si>
  <si>
    <t>Arena Trap</t>
  </si>
  <si>
    <t>Sand Force</t>
  </si>
  <si>
    <t>0′08″</t>
  </si>
  <si>
    <t>Lv. 26</t>
  </si>
  <si>
    <t>Diglett (Alolan)</t>
  </si>
  <si>
    <t>Tangling Hair</t>
  </si>
  <si>
    <t>Dugtrio</t>
  </si>
  <si>
    <t>Dugtrio (Alolan)</t>
  </si>
  <si>
    <t>Meowth</t>
  </si>
  <si>
    <t>Pickup</t>
  </si>
  <si>
    <t>Technician</t>
  </si>
  <si>
    <t>Lv. 28</t>
  </si>
  <si>
    <t>Meowth (Alolan)</t>
  </si>
  <si>
    <t>Rattled</t>
  </si>
  <si>
    <t>Meowth (Galarian)</t>
  </si>
  <si>
    <t>Galarian Form</t>
  </si>
  <si>
    <t>Persian</t>
  </si>
  <si>
    <t>Limber</t>
  </si>
  <si>
    <t>Persian (Alolan)</t>
  </si>
  <si>
    <t>Fur Coat</t>
  </si>
  <si>
    <t>Psyduck</t>
  </si>
  <si>
    <t>Cloud Nine</t>
  </si>
  <si>
    <t>Swift Swim</t>
  </si>
  <si>
    <t>Lv. 33</t>
  </si>
  <si>
    <t>Golduck</t>
  </si>
  <si>
    <t>Mankey</t>
  </si>
  <si>
    <t>Fighting</t>
  </si>
  <si>
    <t>Vital Spirit</t>
  </si>
  <si>
    <t>Anger Point</t>
  </si>
  <si>
    <t>Defiant</t>
  </si>
  <si>
    <t>Primeape</t>
  </si>
  <si>
    <t>Level Up (After Using Rage Fist 20 Times)</t>
  </si>
  <si>
    <t>Growlithe</t>
  </si>
  <si>
    <t>Justified</t>
  </si>
  <si>
    <t>Slow</t>
  </si>
  <si>
    <t>M (75%)</t>
  </si>
  <si>
    <t>Growlithe (Hisuian)</t>
  </si>
  <si>
    <t>Hisuian Form</t>
  </si>
  <si>
    <t>Rock</t>
  </si>
  <si>
    <t>Rock Head</t>
  </si>
  <si>
    <t>Arcanine</t>
  </si>
  <si>
    <t>6′03″</t>
  </si>
  <si>
    <t>Arcanine (Hisuian)</t>
  </si>
  <si>
    <t>Poliwag</t>
  </si>
  <si>
    <t>Water Absorb</t>
  </si>
  <si>
    <t>Lv. 25</t>
  </si>
  <si>
    <t>Poliwhirl</t>
  </si>
  <si>
    <t>Water Stone/Trade (Holding King's Rock)</t>
  </si>
  <si>
    <t>Poliwrath</t>
  </si>
  <si>
    <t>Abra</t>
  </si>
  <si>
    <t>Synchronize</t>
  </si>
  <si>
    <t>Human-Like</t>
  </si>
  <si>
    <t>Kadabra</t>
  </si>
  <si>
    <t>Trade</t>
  </si>
  <si>
    <t>Alakazam</t>
  </si>
  <si>
    <t>Alakazam (Mega)</t>
  </si>
  <si>
    <t>Trace</t>
  </si>
  <si>
    <t>Machop</t>
  </si>
  <si>
    <t>Steadfast</t>
  </si>
  <si>
    <t>Gray</t>
  </si>
  <si>
    <t>Machoke</t>
  </si>
  <si>
    <t>Machamp</t>
  </si>
  <si>
    <t>Bellsprout</t>
  </si>
  <si>
    <t>Lv. 21</t>
  </si>
  <si>
    <t>Weepinbell</t>
  </si>
  <si>
    <t>Leaf Stone</t>
  </si>
  <si>
    <t>Victreebel</t>
  </si>
  <si>
    <t>Tentacool</t>
  </si>
  <si>
    <t>Clear Body</t>
  </si>
  <si>
    <t>Liquid Ooze</t>
  </si>
  <si>
    <t>Water 3</t>
  </si>
  <si>
    <t>Lv. 30</t>
  </si>
  <si>
    <t>Tentacruel</t>
  </si>
  <si>
    <t>Geodude</t>
  </si>
  <si>
    <t>Sturdy</t>
  </si>
  <si>
    <t>Mineral</t>
  </si>
  <si>
    <t>Geodude (Alolan)</t>
  </si>
  <si>
    <t>Magnet Pull</t>
  </si>
  <si>
    <t>Galvanize</t>
  </si>
  <si>
    <t>Graveler</t>
  </si>
  <si>
    <t>Graveler (Alolan)</t>
  </si>
  <si>
    <t>Golem</t>
  </si>
  <si>
    <t>Golem (Alolan)</t>
  </si>
  <si>
    <t>Ponyta</t>
  </si>
  <si>
    <t>Flame Body</t>
  </si>
  <si>
    <t>Lv. 40</t>
  </si>
  <si>
    <t>Ponyta (Galarian)</t>
  </si>
  <si>
    <t>Pastel Veil</t>
  </si>
  <si>
    <t>Anticipation</t>
  </si>
  <si>
    <t>Rapidash</t>
  </si>
  <si>
    <t>Rapidash (Galarian)</t>
  </si>
  <si>
    <t>Slowpoke</t>
  </si>
  <si>
    <t>Oblivious</t>
  </si>
  <si>
    <t>Own Tempo</t>
  </si>
  <si>
    <t>Regenerator</t>
  </si>
  <si>
    <t>Lv. 37/Trade (Holding King's Rock)</t>
  </si>
  <si>
    <t>Slowpoke (Galarian)</t>
  </si>
  <si>
    <t>Galarica Cuff/Galarica Wreath</t>
  </si>
  <si>
    <t>Slowbro</t>
  </si>
  <si>
    <t>Slowbro (Mega)</t>
  </si>
  <si>
    <t>Shell Armor</t>
  </si>
  <si>
    <t>Slowbro (Galarian)</t>
  </si>
  <si>
    <t>Quick Draw</t>
  </si>
  <si>
    <t>Magnemite</t>
  </si>
  <si>
    <t>Analytic</t>
  </si>
  <si>
    <t>None</t>
  </si>
  <si>
    <t>Magneton</t>
  </si>
  <si>
    <t>Farfetch`d</t>
  </si>
  <si>
    <t>Farfetch`d (Galarian)</t>
  </si>
  <si>
    <t>Scrappy</t>
  </si>
  <si>
    <t>3 Critical Hits in 1 Battle</t>
  </si>
  <si>
    <t>Doduo</t>
  </si>
  <si>
    <t>Early Bird</t>
  </si>
  <si>
    <t>Dodrio</t>
  </si>
  <si>
    <t>5′11″</t>
  </si>
  <si>
    <t>Seel</t>
  </si>
  <si>
    <t>Hydration</t>
  </si>
  <si>
    <t>Ice Body</t>
  </si>
  <si>
    <t>Lv. 34</t>
  </si>
  <si>
    <t>Dewgong</t>
  </si>
  <si>
    <t>Grimer</t>
  </si>
  <si>
    <t>Sticky Hold</t>
  </si>
  <si>
    <t>Poison Touch</t>
  </si>
  <si>
    <t>Amorphous</t>
  </si>
  <si>
    <t>Lv. 38</t>
  </si>
  <si>
    <t>Grimer (Alolan)</t>
  </si>
  <si>
    <t>Power of Alchemy</t>
  </si>
  <si>
    <t>Muk</t>
  </si>
  <si>
    <t>Muk (Alolan)</t>
  </si>
  <si>
    <t>Shellder</t>
  </si>
  <si>
    <t>Skill Link</t>
  </si>
  <si>
    <t>Overcoat</t>
  </si>
  <si>
    <t>Water Stone</t>
  </si>
  <si>
    <t>Cloyster</t>
  </si>
  <si>
    <t>Gastly</t>
  </si>
  <si>
    <t>Ghost</t>
  </si>
  <si>
    <t>Levitate</t>
  </si>
  <si>
    <t>Haunter</t>
  </si>
  <si>
    <t>Gengar</t>
  </si>
  <si>
    <t>Cursed Body</t>
  </si>
  <si>
    <t>Gengar (Mega)</t>
  </si>
  <si>
    <t>Shadow Tag</t>
  </si>
  <si>
    <t>Onix</t>
  </si>
  <si>
    <t>Weak Armor</t>
  </si>
  <si>
    <t>28′10″</t>
  </si>
  <si>
    <t>Trade (Holding Metal Coat)</t>
  </si>
  <si>
    <t>Drowzee</t>
  </si>
  <si>
    <t>Insomnia</t>
  </si>
  <si>
    <t>Forewarn</t>
  </si>
  <si>
    <t>Hypno</t>
  </si>
  <si>
    <t>Krabby</t>
  </si>
  <si>
    <t>Hyper Cutter</t>
  </si>
  <si>
    <t>Kingler</t>
  </si>
  <si>
    <t>Voltorb</t>
  </si>
  <si>
    <t>Soundproof</t>
  </si>
  <si>
    <t>Aftermath</t>
  </si>
  <si>
    <t>Voltorb (Hisuian)</t>
  </si>
  <si>
    <t>Electrode</t>
  </si>
  <si>
    <t>Electrode (Hisuian)</t>
  </si>
  <si>
    <t>Exeggcute</t>
  </si>
  <si>
    <t>Harvest</t>
  </si>
  <si>
    <t>Exeggutor</t>
  </si>
  <si>
    <t>Exeggutor (Alolan)</t>
  </si>
  <si>
    <t>35′09″</t>
  </si>
  <si>
    <t>Cubone</t>
  </si>
  <si>
    <t>Battle Armor</t>
  </si>
  <si>
    <t>Lv. 28/Lv. 28 (Night)</t>
  </si>
  <si>
    <t>Marowak</t>
  </si>
  <si>
    <t>Marowak (Alolan)</t>
  </si>
  <si>
    <t>Hitmonlee</t>
  </si>
  <si>
    <t>Reckless</t>
  </si>
  <si>
    <t>Unburden</t>
  </si>
  <si>
    <t>Hitmonchan</t>
  </si>
  <si>
    <t>Iron Fist</t>
  </si>
  <si>
    <t>Lickitung</t>
  </si>
  <si>
    <t>Level Up (Knowing Rollout)</t>
  </si>
  <si>
    <t>Koffing</t>
  </si>
  <si>
    <t>Neutralizing Gas</t>
  </si>
  <si>
    <t>Lv. 35</t>
  </si>
  <si>
    <t>Weezing</t>
  </si>
  <si>
    <t>Weezing (Galarian)</t>
  </si>
  <si>
    <t>Misty Surge</t>
  </si>
  <si>
    <t>9′10″</t>
  </si>
  <si>
    <t>Rhyhorn</t>
  </si>
  <si>
    <t>Lv. 42</t>
  </si>
  <si>
    <t>Rhydon</t>
  </si>
  <si>
    <t>Trade (Holding Protector)</t>
  </si>
  <si>
    <t>Chansey</t>
  </si>
  <si>
    <t>Natural Cure</t>
  </si>
  <si>
    <t>Serene Grace</t>
  </si>
  <si>
    <t>Healer</t>
  </si>
  <si>
    <t>Tangela</t>
  </si>
  <si>
    <t>Leaf Guard</t>
  </si>
  <si>
    <t>Level Up (Knowing Ancient Power)</t>
  </si>
  <si>
    <t>Kangaskhan</t>
  </si>
  <si>
    <t>Kangaskhan (Mega)</t>
  </si>
  <si>
    <t>Parental Bond</t>
  </si>
  <si>
    <t>Horsea</t>
  </si>
  <si>
    <t>Seadra</t>
  </si>
  <si>
    <t>Trade (Holding Dragon Scale)</t>
  </si>
  <si>
    <t>Goldeen</t>
  </si>
  <si>
    <t>Water Veil</t>
  </si>
  <si>
    <t>Water 2</t>
  </si>
  <si>
    <t>Seaking</t>
  </si>
  <si>
    <t>Staryu</t>
  </si>
  <si>
    <t>Illuminate</t>
  </si>
  <si>
    <t>Starmie</t>
  </si>
  <si>
    <t>Mr. Mime</t>
  </si>
  <si>
    <t>Filter</t>
  </si>
  <si>
    <t>Mr. Mime (Galarian)</t>
  </si>
  <si>
    <t>Screen Cleaner</t>
  </si>
  <si>
    <t>Scyther</t>
  </si>
  <si>
    <t>Trade (Holding Metal Coat)/Black Augurite</t>
  </si>
  <si>
    <t>Jynx</t>
  </si>
  <si>
    <t>Electabuzz</t>
  </si>
  <si>
    <t>Trade (Holding Electrizer)</t>
  </si>
  <si>
    <t>Magmar</t>
  </si>
  <si>
    <t>Trade (Holding Magmarizer)</t>
  </si>
  <si>
    <t>Pinsir</t>
  </si>
  <si>
    <t>Mold Breaker</t>
  </si>
  <si>
    <t>Moxie</t>
  </si>
  <si>
    <t>Pinsir (Mega)</t>
  </si>
  <si>
    <t>Aerilate</t>
  </si>
  <si>
    <t>Tauros</t>
  </si>
  <si>
    <t>Tauros (Paldean, Combat)</t>
  </si>
  <si>
    <t>Paldean Form</t>
  </si>
  <si>
    <t>Cud Chew</t>
  </si>
  <si>
    <t>Tauros (Paldean, Blaze)</t>
  </si>
  <si>
    <t>Tauros (Paldean, Aqua)</t>
  </si>
  <si>
    <t>Magikarp</t>
  </si>
  <si>
    <t>Gyarados</t>
  </si>
  <si>
    <t>21′04″</t>
  </si>
  <si>
    <t>Gyarados (Mega)</t>
  </si>
  <si>
    <t>Lapras</t>
  </si>
  <si>
    <t>8′02″</t>
  </si>
  <si>
    <t>Ditto</t>
  </si>
  <si>
    <t>Imposter</t>
  </si>
  <si>
    <t>Eevee</t>
  </si>
  <si>
    <t>Stone (Water/Thunder/Fire/Leaf/Ice)/Friendhsip (Day/Night/Fairy Move)</t>
  </si>
  <si>
    <t>Vaporeon</t>
  </si>
  <si>
    <t>Eeveelution</t>
  </si>
  <si>
    <t>Jolteon</t>
  </si>
  <si>
    <t>Volt Absorb</t>
  </si>
  <si>
    <t>Quick Feet</t>
  </si>
  <si>
    <t>Flareon</t>
  </si>
  <si>
    <t>Porygon</t>
  </si>
  <si>
    <t>Download</t>
  </si>
  <si>
    <t>Trade (Holding Up-Grade)</t>
  </si>
  <si>
    <t>Omanyte</t>
  </si>
  <si>
    <t>Fossil</t>
  </si>
  <si>
    <t>Omastar</t>
  </si>
  <si>
    <t>Kabuto</t>
  </si>
  <si>
    <t>Kabutops</t>
  </si>
  <si>
    <t>Aerodactyl</t>
  </si>
  <si>
    <t>Pressure</t>
  </si>
  <si>
    <t>Aerodactyl (Mega)</t>
  </si>
  <si>
    <t>6′11″</t>
  </si>
  <si>
    <t>Snorlax</t>
  </si>
  <si>
    <t>Immunity</t>
  </si>
  <si>
    <t>Articuno</t>
  </si>
  <si>
    <t>Sub-Legendary</t>
  </si>
  <si>
    <t>Articuno (Galarian)</t>
  </si>
  <si>
    <t>Sub-Legendary, Galarian Form</t>
  </si>
  <si>
    <t>Zapdos</t>
  </si>
  <si>
    <t>Zapdos (Galarian)</t>
  </si>
  <si>
    <t>Moltres</t>
  </si>
  <si>
    <t>Moltres (Galarian)</t>
  </si>
  <si>
    <t>Berserk</t>
  </si>
  <si>
    <t>Dratini</t>
  </si>
  <si>
    <t>Pseudo Legendary</t>
  </si>
  <si>
    <t>Marvel Scale</t>
  </si>
  <si>
    <t>Dragonair</t>
  </si>
  <si>
    <t>13′01″</t>
  </si>
  <si>
    <t>Lv. 55</t>
  </si>
  <si>
    <t>Dragonite</t>
  </si>
  <si>
    <t>Multiscale</t>
  </si>
  <si>
    <t>Mewtwo</t>
  </si>
  <si>
    <t>Legendary</t>
  </si>
  <si>
    <t>Mewtwo (Mega X)</t>
  </si>
  <si>
    <t>Legendary, Mega Evolution</t>
  </si>
  <si>
    <t>7′07″</t>
  </si>
  <si>
    <t>Mewtwo (Mega Y)</t>
  </si>
  <si>
    <t>Mew</t>
  </si>
  <si>
    <t>Mythical</t>
  </si>
  <si>
    <t>Chikorita</t>
  </si>
  <si>
    <t>Bayleef</t>
  </si>
  <si>
    <t>Meganium</t>
  </si>
  <si>
    <t>Cyndaquil</t>
  </si>
  <si>
    <t>Lv. 14</t>
  </si>
  <si>
    <t>Quilava</t>
  </si>
  <si>
    <t>Typhlosion</t>
  </si>
  <si>
    <t>Typhlosion (Hisuian)</t>
  </si>
  <si>
    <t>Starter, Hisuian Variant</t>
  </si>
  <si>
    <t>Totodile</t>
  </si>
  <si>
    <t>Croconaw</t>
  </si>
  <si>
    <t>Feraligatr</t>
  </si>
  <si>
    <t>Sentret</t>
  </si>
  <si>
    <t>Lv. 15</t>
  </si>
  <si>
    <t>Furret</t>
  </si>
  <si>
    <t>Hoothoot</t>
  </si>
  <si>
    <t>Noctowl</t>
  </si>
  <si>
    <t>Ledyba</t>
  </si>
  <si>
    <t>Ledian</t>
  </si>
  <si>
    <t>Spinarak</t>
  </si>
  <si>
    <t>Ariados</t>
  </si>
  <si>
    <t>Crobat</t>
  </si>
  <si>
    <t>Chinchou</t>
  </si>
  <si>
    <t>Lv. 27</t>
  </si>
  <si>
    <t>Lanturn</t>
  </si>
  <si>
    <t>Pichu</t>
  </si>
  <si>
    <t>Baby</t>
  </si>
  <si>
    <t>Cleffa</t>
  </si>
  <si>
    <t>Igglybuff</t>
  </si>
  <si>
    <t>Togepi</t>
  </si>
  <si>
    <t>Super Luck</t>
  </si>
  <si>
    <t>Togetic</t>
  </si>
  <si>
    <t>Shiny Stone</t>
  </si>
  <si>
    <t>Natu</t>
  </si>
  <si>
    <t>Magic Bounce</t>
  </si>
  <si>
    <t>Xatu</t>
  </si>
  <si>
    <t>Mareep</t>
  </si>
  <si>
    <t>Plus</t>
  </si>
  <si>
    <t>Flaaffy</t>
  </si>
  <si>
    <t>Ampharos</t>
  </si>
  <si>
    <t>Ampharos (Mega)</t>
  </si>
  <si>
    <t>Bellossom</t>
  </si>
  <si>
    <t>Marill</t>
  </si>
  <si>
    <t>Huge Power</t>
  </si>
  <si>
    <t>Sap Sipper</t>
  </si>
  <si>
    <t>Azumarill</t>
  </si>
  <si>
    <t>Sudowoodo</t>
  </si>
  <si>
    <t>Politoed</t>
  </si>
  <si>
    <t>Drizzle</t>
  </si>
  <si>
    <t>Hoppip</t>
  </si>
  <si>
    <t>Skiploom</t>
  </si>
  <si>
    <t>Jumpluff</t>
  </si>
  <si>
    <t>Aipom</t>
  </si>
  <si>
    <t>Level Up (Knowing Double Hit)</t>
  </si>
  <si>
    <t>Sunkern</t>
  </si>
  <si>
    <t>Sun Stone</t>
  </si>
  <si>
    <t>Sunflora</t>
  </si>
  <si>
    <t>Yanma</t>
  </si>
  <si>
    <t>Speed Boost</t>
  </si>
  <si>
    <t>Wooper</t>
  </si>
  <si>
    <t>Wooper (Paldean)</t>
  </si>
  <si>
    <t>Quagsire</t>
  </si>
  <si>
    <t>Espeon</t>
  </si>
  <si>
    <t>Umbreon</t>
  </si>
  <si>
    <t>Murkrow</t>
  </si>
  <si>
    <t>Prankster</t>
  </si>
  <si>
    <t>Dusk Stone</t>
  </si>
  <si>
    <t>Slowking</t>
  </si>
  <si>
    <t>Slowking (Galarian)</t>
  </si>
  <si>
    <t>Curious Medicine</t>
  </si>
  <si>
    <t>Misdreavus</t>
  </si>
  <si>
    <t>Unown</t>
  </si>
  <si>
    <t>Wobbuffet</t>
  </si>
  <si>
    <t>Telepathy</t>
  </si>
  <si>
    <t>Girafarig</t>
  </si>
  <si>
    <t>Level Up (Knowing Twin Beam)</t>
  </si>
  <si>
    <t>Pineco</t>
  </si>
  <si>
    <t>Forretress</t>
  </si>
  <si>
    <t>Dunsparce</t>
  </si>
  <si>
    <t>Level Up (Knowing Hyper Drill)</t>
  </si>
  <si>
    <t>Gligar</t>
  </si>
  <si>
    <t>Level Up (Holding Razor Fang, Night)</t>
  </si>
  <si>
    <t>Steelix</t>
  </si>
  <si>
    <t>30′02″</t>
  </si>
  <si>
    <t>Steelix (Mega)</t>
  </si>
  <si>
    <t>34′05″</t>
  </si>
  <si>
    <t>Snubbull</t>
  </si>
  <si>
    <t>Lv. 23</t>
  </si>
  <si>
    <t>Granbull</t>
  </si>
  <si>
    <t>Qwilfish</t>
  </si>
  <si>
    <t>Qwilfish (Hisuian)</t>
  </si>
  <si>
    <t>Use Strong Style Barb Barrage 20 Times</t>
  </si>
  <si>
    <t>Scizor</t>
  </si>
  <si>
    <t>Light Metal</t>
  </si>
  <si>
    <t>Scizor (Mega)</t>
  </si>
  <si>
    <t>Shuckle</t>
  </si>
  <si>
    <t>Contrary</t>
  </si>
  <si>
    <t>Heracross</t>
  </si>
  <si>
    <t>Heracross (Mega)</t>
  </si>
  <si>
    <t>Sneasel</t>
  </si>
  <si>
    <t>Pickpocket</t>
  </si>
  <si>
    <t>Level Up (Holding Razor Claw, Night)</t>
  </si>
  <si>
    <t>Sneasel (Hisuian)</t>
  </si>
  <si>
    <t>Level Up (Holding Razor Claw During Day)</t>
  </si>
  <si>
    <t>Teddiursa</t>
  </si>
  <si>
    <t>Honey Gather</t>
  </si>
  <si>
    <t>Ursaring</t>
  </si>
  <si>
    <t>Peat Block (During Full Moon)</t>
  </si>
  <si>
    <t>Slugma</t>
  </si>
  <si>
    <t>Magma Armor</t>
  </si>
  <si>
    <t>Magcargo</t>
  </si>
  <si>
    <t>Swinub</t>
  </si>
  <si>
    <t>Piloswine</t>
  </si>
  <si>
    <t>Corsola</t>
  </si>
  <si>
    <t>Corsola (Galarian)</t>
  </si>
  <si>
    <t>Remoraid</t>
  </si>
  <si>
    <t>Moody</t>
  </si>
  <si>
    <t>Octillery</t>
  </si>
  <si>
    <t>Suction Cups</t>
  </si>
  <si>
    <t>Delibird</t>
  </si>
  <si>
    <t>Mantine</t>
  </si>
  <si>
    <t>Skarmory</t>
  </si>
  <si>
    <t>Houndour</t>
  </si>
  <si>
    <t>Houndoom</t>
  </si>
  <si>
    <t>Houndoom (Mega)</t>
  </si>
  <si>
    <t>Kingdra</t>
  </si>
  <si>
    <t>Phanpy</t>
  </si>
  <si>
    <t>Donphan</t>
  </si>
  <si>
    <t>Porygon2</t>
  </si>
  <si>
    <t>Trade (Holding Dubious Disc)</t>
  </si>
  <si>
    <t>Stantler</t>
  </si>
  <si>
    <t>Use Agile Psyshield Bash 20 Times</t>
  </si>
  <si>
    <t>Smeargle</t>
  </si>
  <si>
    <t>Tyrogue</t>
  </si>
  <si>
    <t>Lv. 20 (Atk&gt;Def)/Lv. 20 (Atk&lt;Def)/Lv. 20 (Atk=Def)</t>
  </si>
  <si>
    <t>Hitmontop</t>
  </si>
  <si>
    <t>Smoochum</t>
  </si>
  <si>
    <t>Elekid</t>
  </si>
  <si>
    <t>Magby</t>
  </si>
  <si>
    <t>Miltank</t>
  </si>
  <si>
    <t>Blissey</t>
  </si>
  <si>
    <t>Raikou</t>
  </si>
  <si>
    <t>Entei</t>
  </si>
  <si>
    <t>Suicune</t>
  </si>
  <si>
    <t>Larvitar</t>
  </si>
  <si>
    <t>Pupitar</t>
  </si>
  <si>
    <t>Tyranitar</t>
  </si>
  <si>
    <t>Sand Stream</t>
  </si>
  <si>
    <t>Tyranitar (Mega)</t>
  </si>
  <si>
    <t>Psuedo Legendary, Mega Evolution</t>
  </si>
  <si>
    <t>Lugia</t>
  </si>
  <si>
    <t>17′01″</t>
  </si>
  <si>
    <t>Ho-oh</t>
  </si>
  <si>
    <t>12′06″</t>
  </si>
  <si>
    <t>Celebi</t>
  </si>
  <si>
    <t>Treecko</t>
  </si>
  <si>
    <t>Grovyle</t>
  </si>
  <si>
    <t>Sceptile</t>
  </si>
  <si>
    <t>Sceptile (Mega)</t>
  </si>
  <si>
    <t>Torchic</t>
  </si>
  <si>
    <t>Combusken</t>
  </si>
  <si>
    <t>Blaziken</t>
  </si>
  <si>
    <t>Blaziken (Mega)</t>
  </si>
  <si>
    <t>Mudkip</t>
  </si>
  <si>
    <t>Marshtomp</t>
  </si>
  <si>
    <t>Swampert</t>
  </si>
  <si>
    <t>Swampert (Mega)</t>
  </si>
  <si>
    <t>Poochyena</t>
  </si>
  <si>
    <t>Mightyena</t>
  </si>
  <si>
    <t>Zigzagoon</t>
  </si>
  <si>
    <t>Zigzagoon (Galarian)</t>
  </si>
  <si>
    <t>Linoone</t>
  </si>
  <si>
    <t>Linoone (Galarian)</t>
  </si>
  <si>
    <t>Lv. 35 (Night)</t>
  </si>
  <si>
    <t>Wurmple</t>
  </si>
  <si>
    <t>Silcoon</t>
  </si>
  <si>
    <t>Beautifly</t>
  </si>
  <si>
    <t>Cascoon</t>
  </si>
  <si>
    <t>Dustox</t>
  </si>
  <si>
    <t>Lotad</t>
  </si>
  <si>
    <t>Lombre</t>
  </si>
  <si>
    <t>Ludicolo</t>
  </si>
  <si>
    <t>Seedot</t>
  </si>
  <si>
    <t>Nuzleaf</t>
  </si>
  <si>
    <t>Shiftry</t>
  </si>
  <si>
    <t>Taillow</t>
  </si>
  <si>
    <t>Swellow</t>
  </si>
  <si>
    <t>Wingull</t>
  </si>
  <si>
    <t>Pelipper</t>
  </si>
  <si>
    <t>Ralts</t>
  </si>
  <si>
    <t>Kirlia</t>
  </si>
  <si>
    <t>Lv. 30/Dawn Stone (Male)</t>
  </si>
  <si>
    <t>Gardevoir</t>
  </si>
  <si>
    <t>Gardevoir (Mega)</t>
  </si>
  <si>
    <t>Pixilate</t>
  </si>
  <si>
    <t>Surskit</t>
  </si>
  <si>
    <t>Masquerain</t>
  </si>
  <si>
    <t>Shroomish</t>
  </si>
  <si>
    <t>Poison Heal</t>
  </si>
  <si>
    <t>Fluctuating</t>
  </si>
  <si>
    <t>Breloom</t>
  </si>
  <si>
    <t>Slakoth</t>
  </si>
  <si>
    <t>Truant</t>
  </si>
  <si>
    <t>Vigoroth</t>
  </si>
  <si>
    <t>Slaking</t>
  </si>
  <si>
    <t>Nincada</t>
  </si>
  <si>
    <t>Erratic</t>
  </si>
  <si>
    <t>Lv. 20/Lv. 20 (Empty Party Slot)</t>
  </si>
  <si>
    <t>Ninjask</t>
  </si>
  <si>
    <t>Shedinja</t>
  </si>
  <si>
    <t>Wonder Guard</t>
  </si>
  <si>
    <t>Whismur</t>
  </si>
  <si>
    <t>Loudred</t>
  </si>
  <si>
    <t>Exploud</t>
  </si>
  <si>
    <t>Makuhita</t>
  </si>
  <si>
    <t>Hariyama</t>
  </si>
  <si>
    <t>Azurill</t>
  </si>
  <si>
    <t>Nosepass</t>
  </si>
  <si>
    <t>Skitty</t>
  </si>
  <si>
    <t>Normalize</t>
  </si>
  <si>
    <t>Delcatty</t>
  </si>
  <si>
    <t>Sableye</t>
  </si>
  <si>
    <t>Stall</t>
  </si>
  <si>
    <t>Sableye (Mega)</t>
  </si>
  <si>
    <t>Mawile</t>
  </si>
  <si>
    <t>Mawile (Mega)</t>
  </si>
  <si>
    <t>Aron</t>
  </si>
  <si>
    <t>Heavy Metal</t>
  </si>
  <si>
    <t>Lairon</t>
  </si>
  <si>
    <t>Aggron</t>
  </si>
  <si>
    <t>Aggron (Mega)</t>
  </si>
  <si>
    <t>Meditite</t>
  </si>
  <si>
    <t>Pure Power</t>
  </si>
  <si>
    <t>Lv. 37</t>
  </si>
  <si>
    <t>Medicham</t>
  </si>
  <si>
    <t>Medicham (Mega)</t>
  </si>
  <si>
    <t>Electrike</t>
  </si>
  <si>
    <t>Minus</t>
  </si>
  <si>
    <t>Manectric</t>
  </si>
  <si>
    <t>Manetric (Mega)</t>
  </si>
  <si>
    <t>Plusle</t>
  </si>
  <si>
    <t>Minun</t>
  </si>
  <si>
    <t>Volbeat</t>
  </si>
  <si>
    <t>Illumise</t>
  </si>
  <si>
    <t>Roselia</t>
  </si>
  <si>
    <t>Gulpin</t>
  </si>
  <si>
    <t>Swalot</t>
  </si>
  <si>
    <t>Carvanha</t>
  </si>
  <si>
    <t>Rough Skin</t>
  </si>
  <si>
    <t>Sharpedo</t>
  </si>
  <si>
    <t>Sharpedo (Mega)</t>
  </si>
  <si>
    <t>Strong Jaw</t>
  </si>
  <si>
    <t>Wailmer</t>
  </si>
  <si>
    <t>Wailord</t>
  </si>
  <si>
    <t>47′07″</t>
  </si>
  <si>
    <t>Numel</t>
  </si>
  <si>
    <t>Simple</t>
  </si>
  <si>
    <t>Camerupt</t>
  </si>
  <si>
    <t>Solid Rock</t>
  </si>
  <si>
    <t>Camerupt (Mega)</t>
  </si>
  <si>
    <t>Torkoal</t>
  </si>
  <si>
    <t>White Smoke</t>
  </si>
  <si>
    <t>Spoink</t>
  </si>
  <si>
    <t>Grumpig</t>
  </si>
  <si>
    <t>Spinda</t>
  </si>
  <si>
    <t>Trapinch</t>
  </si>
  <si>
    <t>Vibrava</t>
  </si>
  <si>
    <t>Lv. 45</t>
  </si>
  <si>
    <t>Flygon</t>
  </si>
  <si>
    <t>Cacnea</t>
  </si>
  <si>
    <t>Cacturne</t>
  </si>
  <si>
    <t>Swablu</t>
  </si>
  <si>
    <t>Altaria</t>
  </si>
  <si>
    <t>Altaria (Mega)</t>
  </si>
  <si>
    <t>Zangoose</t>
  </si>
  <si>
    <t>Poison Rampage</t>
  </si>
  <si>
    <t>Seviper</t>
  </si>
  <si>
    <t>8′10″</t>
  </si>
  <si>
    <t>Lunatone</t>
  </si>
  <si>
    <t>Solrock</t>
  </si>
  <si>
    <t>Barboach</t>
  </si>
  <si>
    <t>Whiscash</t>
  </si>
  <si>
    <t>Corphish</t>
  </si>
  <si>
    <t>Crawdaunt</t>
  </si>
  <si>
    <t>Baltoy</t>
  </si>
  <si>
    <t>Claydol</t>
  </si>
  <si>
    <t>Lileep</t>
  </si>
  <si>
    <t>Storm Drain</t>
  </si>
  <si>
    <t>Cradily</t>
  </si>
  <si>
    <t>Anorith</t>
  </si>
  <si>
    <t>Armaldo</t>
  </si>
  <si>
    <t>Feebas</t>
  </si>
  <si>
    <t>Trade (Holding Prism Scale)</t>
  </si>
  <si>
    <t>Milotic</t>
  </si>
  <si>
    <t>20′04″</t>
  </si>
  <si>
    <t>Castform (Normal)</t>
  </si>
  <si>
    <t>Forecast</t>
  </si>
  <si>
    <t>Castform (Rainy)</t>
  </si>
  <si>
    <t>Castform (Snowy)</t>
  </si>
  <si>
    <t>Castform (Sunny)</t>
  </si>
  <si>
    <t>Kecleon</t>
  </si>
  <si>
    <t>Color Change</t>
  </si>
  <si>
    <t>Shuppet</t>
  </si>
  <si>
    <t>Banette</t>
  </si>
  <si>
    <t>Banette (Mega)</t>
  </si>
  <si>
    <t>Duskull</t>
  </si>
  <si>
    <t>Dusclops</t>
  </si>
  <si>
    <t>Trade (Holding Reaper Cloth)</t>
  </si>
  <si>
    <t>Tropius</t>
  </si>
  <si>
    <t>Chimecho</t>
  </si>
  <si>
    <t>Absol</t>
  </si>
  <si>
    <t>Absol (Mega)</t>
  </si>
  <si>
    <t>Wynaut</t>
  </si>
  <si>
    <t>Snorunt</t>
  </si>
  <si>
    <t>Lv. 42/Dawn Stone (Female)</t>
  </si>
  <si>
    <t>Glalie</t>
  </si>
  <si>
    <t>Glalie (Mega)</t>
  </si>
  <si>
    <t>Refrigerate</t>
  </si>
  <si>
    <t>Spheal</t>
  </si>
  <si>
    <t>Sealeo</t>
  </si>
  <si>
    <t>Lv. 44</t>
  </si>
  <si>
    <t>Walrein</t>
  </si>
  <si>
    <t>Clamperl</t>
  </si>
  <si>
    <t>Trade (Holding Deep Sea Tooth)/Trade (Holding Deep Sea Scale)</t>
  </si>
  <si>
    <t>Huntail</t>
  </si>
  <si>
    <t>Gorebyss</t>
  </si>
  <si>
    <t>Relicanth</t>
  </si>
  <si>
    <t>Luvdisc</t>
  </si>
  <si>
    <t>Bagon</t>
  </si>
  <si>
    <t>Shelgon</t>
  </si>
  <si>
    <t>Lv. 50</t>
  </si>
  <si>
    <t>Salamence</t>
  </si>
  <si>
    <t>Salamence (Mega)</t>
  </si>
  <si>
    <t>Beldum</t>
  </si>
  <si>
    <t>Metang</t>
  </si>
  <si>
    <t>Metagross</t>
  </si>
  <si>
    <t>Metagross (Mega)</t>
  </si>
  <si>
    <t>Regirock</t>
  </si>
  <si>
    <t>Regice</t>
  </si>
  <si>
    <t>Registeel</t>
  </si>
  <si>
    <t>Latias</t>
  </si>
  <si>
    <t>Latios</t>
  </si>
  <si>
    <t>Kyogre</t>
  </si>
  <si>
    <t>14′09″</t>
  </si>
  <si>
    <t>Kyogre (Primal)</t>
  </si>
  <si>
    <t>Legendary, Primal Reversion</t>
  </si>
  <si>
    <t>Primordial Sea</t>
  </si>
  <si>
    <t>32′02″</t>
  </si>
  <si>
    <t>Groudon</t>
  </si>
  <si>
    <t>Groudon (Primal)</t>
  </si>
  <si>
    <t>Desolate Land</t>
  </si>
  <si>
    <t>16′05″</t>
  </si>
  <si>
    <t>Rayquaza</t>
  </si>
  <si>
    <t>Air Lock</t>
  </si>
  <si>
    <t>23′00″</t>
  </si>
  <si>
    <t>Delta Stream</t>
  </si>
  <si>
    <t>Jirachi</t>
  </si>
  <si>
    <t>Deoxys (Normal)</t>
  </si>
  <si>
    <t>Deoxys (Attack)</t>
  </si>
  <si>
    <t>Deoxys (Defense)</t>
  </si>
  <si>
    <t>Deoxys (Speed)</t>
  </si>
  <si>
    <t>Turtwig</t>
  </si>
  <si>
    <t>Grotle</t>
  </si>
  <si>
    <t>Torterra</t>
  </si>
  <si>
    <t>Chimchar</t>
  </si>
  <si>
    <t>Monferno</t>
  </si>
  <si>
    <t>Infernape</t>
  </si>
  <si>
    <t>Piplup</t>
  </si>
  <si>
    <t>Prinplup</t>
  </si>
  <si>
    <t>Empoleon</t>
  </si>
  <si>
    <t>Starly</t>
  </si>
  <si>
    <t>Staravia</t>
  </si>
  <si>
    <t>Staraptor</t>
  </si>
  <si>
    <t>Bidoof</t>
  </si>
  <si>
    <t>Bibarel</t>
  </si>
  <si>
    <t>Kricketot</t>
  </si>
  <si>
    <t>Kricketune</t>
  </si>
  <si>
    <t>Shinx</t>
  </si>
  <si>
    <t>Luxio</t>
  </si>
  <si>
    <t>Luxray</t>
  </si>
  <si>
    <t>Budew</t>
  </si>
  <si>
    <t>Friendship (Day)</t>
  </si>
  <si>
    <t>Roserade</t>
  </si>
  <si>
    <t>Cranidos</t>
  </si>
  <si>
    <t>Rampardos</t>
  </si>
  <si>
    <t>Shieldon</t>
  </si>
  <si>
    <t>Bastiodon</t>
  </si>
  <si>
    <t>Burmy (Plant)</t>
  </si>
  <si>
    <t>Lv. 20 (Male)/Lv. 20 (Female)</t>
  </si>
  <si>
    <t>Burmy (Sandy)</t>
  </si>
  <si>
    <t>Burmy (Trash)</t>
  </si>
  <si>
    <t>Wormadam (Plant)</t>
  </si>
  <si>
    <t>Wormadam (Sandy)</t>
  </si>
  <si>
    <t>Wormadam (Trash)</t>
  </si>
  <si>
    <t>Mothim</t>
  </si>
  <si>
    <t>Combee</t>
  </si>
  <si>
    <t>Lv. 21 (Female)</t>
  </si>
  <si>
    <t>Vespiquen</t>
  </si>
  <si>
    <t>Pachirisu</t>
  </si>
  <si>
    <t>Buizel</t>
  </si>
  <si>
    <t>Floatzel</t>
  </si>
  <si>
    <t>Cherubi</t>
  </si>
  <si>
    <t>Cherrim (Overcast)</t>
  </si>
  <si>
    <t>Flower Gift</t>
  </si>
  <si>
    <t>Cherrim (Sunshine)</t>
  </si>
  <si>
    <t>Shellos (East)</t>
  </si>
  <si>
    <t>Shellos (West)</t>
  </si>
  <si>
    <t>Gastrodon (East)</t>
  </si>
  <si>
    <t>Gastrodon (West)</t>
  </si>
  <si>
    <t>Ambipom</t>
  </si>
  <si>
    <t>Drifloon</t>
  </si>
  <si>
    <t>Flare Boost</t>
  </si>
  <si>
    <t>Drifblim</t>
  </si>
  <si>
    <t>Buneary</t>
  </si>
  <si>
    <t>Klutz</t>
  </si>
  <si>
    <t>Lopunny</t>
  </si>
  <si>
    <t>Lopunny (Mega)</t>
  </si>
  <si>
    <t>Mismagius</t>
  </si>
  <si>
    <t>Honchkrow</t>
  </si>
  <si>
    <t>Glameow</t>
  </si>
  <si>
    <t>Purugly</t>
  </si>
  <si>
    <t>Chingling</t>
  </si>
  <si>
    <t>Friendship (Night)</t>
  </si>
  <si>
    <t>Stunky</t>
  </si>
  <si>
    <t>Skuntank</t>
  </si>
  <si>
    <t>Bronzor</t>
  </si>
  <si>
    <t>Heatproof</t>
  </si>
  <si>
    <t>Bronzong</t>
  </si>
  <si>
    <t>Bonsly</t>
  </si>
  <si>
    <t>Level Up (Knowing Mimic)</t>
  </si>
  <si>
    <t>Mime Jr.</t>
  </si>
  <si>
    <t>Happiny</t>
  </si>
  <si>
    <t>Level Up (Holding Oval Stone)</t>
  </si>
  <si>
    <t>Chatot</t>
  </si>
  <si>
    <t>Spiritomb</t>
  </si>
  <si>
    <t>Gible</t>
  </si>
  <si>
    <t>Gabite</t>
  </si>
  <si>
    <t>Lv. 48</t>
  </si>
  <si>
    <t>Garchomp</t>
  </si>
  <si>
    <t>Garchomp (Mega)</t>
  </si>
  <si>
    <t>Munchlax</t>
  </si>
  <si>
    <t>Riolu</t>
  </si>
  <si>
    <t>Lucario</t>
  </si>
  <si>
    <t>Lucario (Mega)</t>
  </si>
  <si>
    <t>Hippopotas</t>
  </si>
  <si>
    <t>Hippowdon</t>
  </si>
  <si>
    <t>Skorupi</t>
  </si>
  <si>
    <t>Drapion</t>
  </si>
  <si>
    <t>Croagunk</t>
  </si>
  <si>
    <t>Toxicroak</t>
  </si>
  <si>
    <t>Carnivine</t>
  </si>
  <si>
    <t>Finneon</t>
  </si>
  <si>
    <t>Lumineon</t>
  </si>
  <si>
    <t>Mantyke</t>
  </si>
  <si>
    <t>Level Up (Remoraid in Party)</t>
  </si>
  <si>
    <t>Snover</t>
  </si>
  <si>
    <t>Abomasnow</t>
  </si>
  <si>
    <t>Abomasnow (Mega)</t>
  </si>
  <si>
    <t>Weavile</t>
  </si>
  <si>
    <t>Magnezone</t>
  </si>
  <si>
    <t>Lickilicky</t>
  </si>
  <si>
    <t>Rhyperior</t>
  </si>
  <si>
    <t>Tangrowth</t>
  </si>
  <si>
    <t>Electivire</t>
  </si>
  <si>
    <t>Motor Drive</t>
  </si>
  <si>
    <t>Magmortar</t>
  </si>
  <si>
    <t>Togekiss</t>
  </si>
  <si>
    <t>Yanmega</t>
  </si>
  <si>
    <t>Leafeon</t>
  </si>
  <si>
    <t>Glaceon</t>
  </si>
  <si>
    <t>Gliscor</t>
  </si>
  <si>
    <t>Mamoswine</t>
  </si>
  <si>
    <t>Porygon-Z</t>
  </si>
  <si>
    <t>Gallade</t>
  </si>
  <si>
    <t>Sharpness</t>
  </si>
  <si>
    <t>Gallade (Mega)</t>
  </si>
  <si>
    <t>Probopass</t>
  </si>
  <si>
    <t>Dusknoir</t>
  </si>
  <si>
    <t>Froslass</t>
  </si>
  <si>
    <t>Rotom</t>
  </si>
  <si>
    <t>Rotom (Heat)</t>
  </si>
  <si>
    <t>Rotom (Wash)</t>
  </si>
  <si>
    <t>Rotom (Frost)</t>
  </si>
  <si>
    <t>Rotom (Fan)</t>
  </si>
  <si>
    <t>Rotom (Mow)</t>
  </si>
  <si>
    <t>Uxie</t>
  </si>
  <si>
    <t>Mesprit</t>
  </si>
  <si>
    <t>Azelf</t>
  </si>
  <si>
    <t>Dialga (Altered)</t>
  </si>
  <si>
    <t>17′09″</t>
  </si>
  <si>
    <t>Dialga (Origin)</t>
  </si>
  <si>
    <t>Palkia (Altered)</t>
  </si>
  <si>
    <t>13′09″</t>
  </si>
  <si>
    <t>Palkia (Origin)</t>
  </si>
  <si>
    <t>20′08″</t>
  </si>
  <si>
    <t>Heatran</t>
  </si>
  <si>
    <t>Regigigas</t>
  </si>
  <si>
    <t>Slow Start</t>
  </si>
  <si>
    <t>12′02″</t>
  </si>
  <si>
    <t>Giratina (Altered)</t>
  </si>
  <si>
    <t>Giratina (Origin)</t>
  </si>
  <si>
    <t>22′08″</t>
  </si>
  <si>
    <t>Cresselia</t>
  </si>
  <si>
    <t>Phione</t>
  </si>
  <si>
    <t>Manaphy</t>
  </si>
  <si>
    <t>Darkrai</t>
  </si>
  <si>
    <t>Bad Dreams</t>
  </si>
  <si>
    <t>Shaymin (Land)</t>
  </si>
  <si>
    <t>Shaymin (Sky)</t>
  </si>
  <si>
    <t>Arceus</t>
  </si>
  <si>
    <t>Multitype</t>
  </si>
  <si>
    <t>10′06″</t>
  </si>
  <si>
    <t>Victini</t>
  </si>
  <si>
    <t>Victory Star</t>
  </si>
  <si>
    <t>Snivy</t>
  </si>
  <si>
    <t>Lv. 17</t>
  </si>
  <si>
    <t>Servine</t>
  </si>
  <si>
    <t>Serperior</t>
  </si>
  <si>
    <t>10′10″</t>
  </si>
  <si>
    <t>Tepig</t>
  </si>
  <si>
    <t>Pignite</t>
  </si>
  <si>
    <t>Emboar</t>
  </si>
  <si>
    <t>Oshawott</t>
  </si>
  <si>
    <t>Dewott</t>
  </si>
  <si>
    <t>Samurott</t>
  </si>
  <si>
    <t>Samurott (Hisuian)</t>
  </si>
  <si>
    <t>Patrat</t>
  </si>
  <si>
    <t>Watchog</t>
  </si>
  <si>
    <t>Lillipup</t>
  </si>
  <si>
    <t>Herdier</t>
  </si>
  <si>
    <t>Stoutland</t>
  </si>
  <si>
    <t>Purrloin</t>
  </si>
  <si>
    <t>Liepard</t>
  </si>
  <si>
    <t>Pansage</t>
  </si>
  <si>
    <t>Simisage</t>
  </si>
  <si>
    <t>Pansear</t>
  </si>
  <si>
    <t>Simisear</t>
  </si>
  <si>
    <t>Panpour</t>
  </si>
  <si>
    <t>Simipour</t>
  </si>
  <si>
    <t>Munna</t>
  </si>
  <si>
    <t>Musharna</t>
  </si>
  <si>
    <t>Pidove</t>
  </si>
  <si>
    <t>Tranquill</t>
  </si>
  <si>
    <t>Unfezant</t>
  </si>
  <si>
    <t>Blitzle</t>
  </si>
  <si>
    <t>Zebstrika</t>
  </si>
  <si>
    <t>Roggenrola</t>
  </si>
  <si>
    <t>Boldore</t>
  </si>
  <si>
    <t>Gigalith</t>
  </si>
  <si>
    <t>Woobat</t>
  </si>
  <si>
    <t>Swoobat</t>
  </si>
  <si>
    <t>Drilbur</t>
  </si>
  <si>
    <t>Excadrill</t>
  </si>
  <si>
    <t>Audino</t>
  </si>
  <si>
    <t>Audino (Mega)</t>
  </si>
  <si>
    <t>Timburr</t>
  </si>
  <si>
    <t>Gurdurr</t>
  </si>
  <si>
    <t>Conkeldurr</t>
  </si>
  <si>
    <t>Tympole</t>
  </si>
  <si>
    <t>Palpitoad</t>
  </si>
  <si>
    <t>Seismitoad</t>
  </si>
  <si>
    <t>Throh</t>
  </si>
  <si>
    <t>Sawk</t>
  </si>
  <si>
    <t>Sewaddle</t>
  </si>
  <si>
    <t>Swadloon</t>
  </si>
  <si>
    <t>Leavanny</t>
  </si>
  <si>
    <t>Venipede</t>
  </si>
  <si>
    <t>Whirlipede</t>
  </si>
  <si>
    <t>Scolipede</t>
  </si>
  <si>
    <t>Cottonee</t>
  </si>
  <si>
    <t>Whimsicott</t>
  </si>
  <si>
    <t>Petilil</t>
  </si>
  <si>
    <t>Lilligant</t>
  </si>
  <si>
    <t>Lilligant (Hisuian)</t>
  </si>
  <si>
    <t>Basculin (Red-Striped)</t>
  </si>
  <si>
    <t>Basculin (Blue-STriped)</t>
  </si>
  <si>
    <t>Basculin (Hisuian)</t>
  </si>
  <si>
    <t>294 HP Recoil Damage without Fainting</t>
  </si>
  <si>
    <t>Sandile</t>
  </si>
  <si>
    <t>Lv. 29</t>
  </si>
  <si>
    <t>Krokorok</t>
  </si>
  <si>
    <t>Krookodile</t>
  </si>
  <si>
    <t>Darumaka</t>
  </si>
  <si>
    <t>Darumaka (Galarian)</t>
  </si>
  <si>
    <t>Darmanitan</t>
  </si>
  <si>
    <t>Zen Mode</t>
  </si>
  <si>
    <t>Darmanitan (Zen Mode)</t>
  </si>
  <si>
    <t>Darmanitan (Galarian)</t>
  </si>
  <si>
    <t>Gorilla Tactics</t>
  </si>
  <si>
    <t>Darmanitan (Galarian, Zen Mode)</t>
  </si>
  <si>
    <t>Maractus</t>
  </si>
  <si>
    <t>Dwebble</t>
  </si>
  <si>
    <t>Crustle</t>
  </si>
  <si>
    <t>Scraggy</t>
  </si>
  <si>
    <t>Lv. 39</t>
  </si>
  <si>
    <t>Scrafty</t>
  </si>
  <si>
    <t>Sigilyph</t>
  </si>
  <si>
    <t>Yamask</t>
  </si>
  <si>
    <t>Mummy</t>
  </si>
  <si>
    <t>Yamask (Galarian)</t>
  </si>
  <si>
    <t>Wandering Spirit</t>
  </si>
  <si>
    <t>Take 49 HP Damage in Battle, Walk under Stone in Dusty Bowl</t>
  </si>
  <si>
    <t>Cofagrigus</t>
  </si>
  <si>
    <t>Tirtouga</t>
  </si>
  <si>
    <t>Carracosta</t>
  </si>
  <si>
    <t>Archen</t>
  </si>
  <si>
    <t>Defeatist</t>
  </si>
  <si>
    <t>Archeops</t>
  </si>
  <si>
    <t>Trubbish</t>
  </si>
  <si>
    <t>Garbodor</t>
  </si>
  <si>
    <t>Zorua</t>
  </si>
  <si>
    <t>Illusion</t>
  </si>
  <si>
    <t>Zorua (Hisuian)</t>
  </si>
  <si>
    <t>Zoroark</t>
  </si>
  <si>
    <t>Zoroark (Hisuian)</t>
  </si>
  <si>
    <t>Minccino</t>
  </si>
  <si>
    <t>Cinccino</t>
  </si>
  <si>
    <t>Gothita</t>
  </si>
  <si>
    <t>Gothorita</t>
  </si>
  <si>
    <t>Lv. 41</t>
  </si>
  <si>
    <t>Gothitelle</t>
  </si>
  <si>
    <t>Solosis</t>
  </si>
  <si>
    <t>Duosion</t>
  </si>
  <si>
    <t>Reuniclus</t>
  </si>
  <si>
    <t>Ducklett</t>
  </si>
  <si>
    <t>Swanna</t>
  </si>
  <si>
    <t>Vanillite</t>
  </si>
  <si>
    <t>Vanillish</t>
  </si>
  <si>
    <t>Lv. 47</t>
  </si>
  <si>
    <t>Vanilluxe</t>
  </si>
  <si>
    <t>Deerling (Spring)</t>
  </si>
  <si>
    <t>Deerling (Summer)</t>
  </si>
  <si>
    <t>Deerling (Autumn)</t>
  </si>
  <si>
    <t>Deerling (Winter)</t>
  </si>
  <si>
    <t>Sawsbuck</t>
  </si>
  <si>
    <t>Emolga</t>
  </si>
  <si>
    <t>Karrablast</t>
  </si>
  <si>
    <t>Trade (For Shelmet)</t>
  </si>
  <si>
    <t>Escavalier</t>
  </si>
  <si>
    <t>Foongus</t>
  </si>
  <si>
    <t>Amoonguss</t>
  </si>
  <si>
    <t>Frillish</t>
  </si>
  <si>
    <t>Jellicent</t>
  </si>
  <si>
    <t>Alomomola</t>
  </si>
  <si>
    <t>Joltik</t>
  </si>
  <si>
    <t>0′04″</t>
  </si>
  <si>
    <t>Galvantula</t>
  </si>
  <si>
    <t>Ferroseed</t>
  </si>
  <si>
    <t>Iron Barbs</t>
  </si>
  <si>
    <t>Ferrothorn</t>
  </si>
  <si>
    <t>Klink</t>
  </si>
  <si>
    <t>Klang</t>
  </si>
  <si>
    <t>Lv. 49</t>
  </si>
  <si>
    <t>Klinklang</t>
  </si>
  <si>
    <t>Tynamo</t>
  </si>
  <si>
    <t>Eelektrik</t>
  </si>
  <si>
    <t>Eelektross</t>
  </si>
  <si>
    <t>Elgyem</t>
  </si>
  <si>
    <t>Beheeyem</t>
  </si>
  <si>
    <t>Litwick</t>
  </si>
  <si>
    <t>Lampent</t>
  </si>
  <si>
    <t>Chandelure</t>
  </si>
  <si>
    <t>Axew</t>
  </si>
  <si>
    <t>Fraxure</t>
  </si>
  <si>
    <t>Haxorus</t>
  </si>
  <si>
    <t>Cubchoo</t>
  </si>
  <si>
    <t>Beartic</t>
  </si>
  <si>
    <t>8′06″</t>
  </si>
  <si>
    <t>Cryogonal</t>
  </si>
  <si>
    <t>Shelmet</t>
  </si>
  <si>
    <t>Trade (For Karrablast)</t>
  </si>
  <si>
    <t>Accelgor</t>
  </si>
  <si>
    <t>Stunfisk</t>
  </si>
  <si>
    <t>Stunfisk (Galarian)</t>
  </si>
  <si>
    <t>Mimicry</t>
  </si>
  <si>
    <t>Mienfoo</t>
  </si>
  <si>
    <t>Mienshao</t>
  </si>
  <si>
    <t>Druddigon</t>
  </si>
  <si>
    <t>Golett</t>
  </si>
  <si>
    <t>Lv. 43</t>
  </si>
  <si>
    <t>Golurk</t>
  </si>
  <si>
    <t>9′02″</t>
  </si>
  <si>
    <t>Pawniard</t>
  </si>
  <si>
    <t>Lv. 52</t>
  </si>
  <si>
    <t>Bisharp</t>
  </si>
  <si>
    <t>Level Up (After Defeating 3 Leader Bisharp)</t>
  </si>
  <si>
    <t>Bouffalant</t>
  </si>
  <si>
    <t>Rufflet</t>
  </si>
  <si>
    <t>Lv. 54</t>
  </si>
  <si>
    <t>Braviary</t>
  </si>
  <si>
    <t>Braviary (Hisuian)</t>
  </si>
  <si>
    <t>Vullaby</t>
  </si>
  <si>
    <t>Mandibuzz</t>
  </si>
  <si>
    <t>Heatmor</t>
  </si>
  <si>
    <t>Durant</t>
  </si>
  <si>
    <t>Deino</t>
  </si>
  <si>
    <t>Zweilous</t>
  </si>
  <si>
    <t>Lv. 64</t>
  </si>
  <si>
    <t>Hydreigon</t>
  </si>
  <si>
    <t>Larvesta</t>
  </si>
  <si>
    <t>Lv. 59</t>
  </si>
  <si>
    <t>Volcarona</t>
  </si>
  <si>
    <t>Cobalion</t>
  </si>
  <si>
    <t>Terrakion</t>
  </si>
  <si>
    <t>Virizion</t>
  </si>
  <si>
    <t>Tornadus (Incarnate)</t>
  </si>
  <si>
    <t>Tornadus (Therian)</t>
  </si>
  <si>
    <t>Thundurus (Incarnate)</t>
  </si>
  <si>
    <t>Thundurus (Therian)</t>
  </si>
  <si>
    <t>Reshiram</t>
  </si>
  <si>
    <t>Turboblaze</t>
  </si>
  <si>
    <t>Zekrom</t>
  </si>
  <si>
    <t>Teravolt</t>
  </si>
  <si>
    <t>9′06″</t>
  </si>
  <si>
    <t>Landorus (Incarnate)</t>
  </si>
  <si>
    <t>Landorus (Therian)</t>
  </si>
  <si>
    <t>Kyurem</t>
  </si>
  <si>
    <t>Kyurem (Black)</t>
  </si>
  <si>
    <t>Kyurem (White)</t>
  </si>
  <si>
    <t>11′10″</t>
  </si>
  <si>
    <t>Keldeo</t>
  </si>
  <si>
    <t>Meloetta (Aria)</t>
  </si>
  <si>
    <t>Meloetta (Pirouette)</t>
  </si>
  <si>
    <t>Genesect</t>
  </si>
  <si>
    <t>Chespin</t>
  </si>
  <si>
    <t>Bulletproof</t>
  </si>
  <si>
    <t>Quilladin</t>
  </si>
  <si>
    <t>Chesnaught</t>
  </si>
  <si>
    <t>Fennekin</t>
  </si>
  <si>
    <t>Magician</t>
  </si>
  <si>
    <t>Braixen</t>
  </si>
  <si>
    <t>Delphox</t>
  </si>
  <si>
    <t>Froakie</t>
  </si>
  <si>
    <t>Protean</t>
  </si>
  <si>
    <t>Frogadier</t>
  </si>
  <si>
    <t>Greninja</t>
  </si>
  <si>
    <t>Ash-Greninja</t>
  </si>
  <si>
    <t>Battle Bond</t>
  </si>
  <si>
    <t>Bunnelby</t>
  </si>
  <si>
    <t>Cheek Pouch</t>
  </si>
  <si>
    <t>Diggersby</t>
  </si>
  <si>
    <t>Fletchling</t>
  </si>
  <si>
    <t>Gale Wings</t>
  </si>
  <si>
    <t>Fletchinder</t>
  </si>
  <si>
    <t>Talonflame</t>
  </si>
  <si>
    <t>Scatterbug</t>
  </si>
  <si>
    <t>Compound Eyes</t>
  </si>
  <si>
    <t>Lv. 9</t>
  </si>
  <si>
    <t>Spewpa</t>
  </si>
  <si>
    <t>Lv. 12</t>
  </si>
  <si>
    <t>Vivillon (Meadow/Fancy)</t>
  </si>
  <si>
    <t>Vivillon (Polar/Tundra/Marine)</t>
  </si>
  <si>
    <t>Vivillon (Continental)</t>
  </si>
  <si>
    <t>Vivillon (Garden/Savanna/Jungle)</t>
  </si>
  <si>
    <t>Vivillon (Elegant)</t>
  </si>
  <si>
    <t>Vivillon (Icy Snow)</t>
  </si>
  <si>
    <t>Vivillon (Mod/Sun/Ocean/Poke Ball)</t>
  </si>
  <si>
    <t>Vivillon (HiPl/SS/Arch/Riv)</t>
  </si>
  <si>
    <t>Vivillon (Monsoon)</t>
  </si>
  <si>
    <t>Litleo</t>
  </si>
  <si>
    <t>Pyroar</t>
  </si>
  <si>
    <t>Flabébé</t>
  </si>
  <si>
    <t>Flower Veil</t>
  </si>
  <si>
    <t>Symbiosis</t>
  </si>
  <si>
    <t>Lv. 19</t>
  </si>
  <si>
    <t>Floette</t>
  </si>
  <si>
    <t>Florges</t>
  </si>
  <si>
    <t>Skiddo</t>
  </si>
  <si>
    <t>Grass Pelt</t>
  </si>
  <si>
    <t>Gogoat</t>
  </si>
  <si>
    <t>Pancham</t>
  </si>
  <si>
    <t>Lv. 32 (Dark Type in Party)</t>
  </si>
  <si>
    <t>Pangoro</t>
  </si>
  <si>
    <t>Furfrou</t>
  </si>
  <si>
    <t>Espurr</t>
  </si>
  <si>
    <t>Lv. 25 (Male)/Lv. 25 (Male)</t>
  </si>
  <si>
    <t>Meowstic (Female)</t>
  </si>
  <si>
    <t>Meowstic (Male)</t>
  </si>
  <si>
    <t>Honedge</t>
  </si>
  <si>
    <t>Doublade</t>
  </si>
  <si>
    <t>Aegislash (Shield)</t>
  </si>
  <si>
    <t>Stance Change</t>
  </si>
  <si>
    <t>Aegislash (Blade)</t>
  </si>
  <si>
    <t>Spritzee</t>
  </si>
  <si>
    <t>Aroma Veil</t>
  </si>
  <si>
    <t>Trade (Holding Sachet)</t>
  </si>
  <si>
    <t>Aromatisse</t>
  </si>
  <si>
    <t>Swirlix</t>
  </si>
  <si>
    <t>Sweet Veil</t>
  </si>
  <si>
    <t>Trade (Holding Whipped Dream)</t>
  </si>
  <si>
    <t>Slurpuff</t>
  </si>
  <si>
    <t>Inkay</t>
  </si>
  <si>
    <t>Lv. 30 (Switch Upside Down)</t>
  </si>
  <si>
    <t>Malamar</t>
  </si>
  <si>
    <t>Binacle</t>
  </si>
  <si>
    <t>Barbaracle</t>
  </si>
  <si>
    <t>Skrelp</t>
  </si>
  <si>
    <t>Dragalge</t>
  </si>
  <si>
    <t>Clauncher</t>
  </si>
  <si>
    <t>Clawitzer</t>
  </si>
  <si>
    <t>Helioptile</t>
  </si>
  <si>
    <t>Heliolisk</t>
  </si>
  <si>
    <t>Tyrunt</t>
  </si>
  <si>
    <t>Lv. 39 (Day)</t>
  </si>
  <si>
    <t>Tyrantrum</t>
  </si>
  <si>
    <t>Amaura</t>
  </si>
  <si>
    <t>Lv. 39 (Night)</t>
  </si>
  <si>
    <t>Aurorus</t>
  </si>
  <si>
    <t>Sylveon</t>
  </si>
  <si>
    <t>Hawlucha</t>
  </si>
  <si>
    <t>Dedenne</t>
  </si>
  <si>
    <t>Carbink</t>
  </si>
  <si>
    <t>Goomy</t>
  </si>
  <si>
    <t>Gooey</t>
  </si>
  <si>
    <t>Sliggoo</t>
  </si>
  <si>
    <t>Lv. 50 (Rain or Fog)</t>
  </si>
  <si>
    <t>Sliggoo (Hisuian)</t>
  </si>
  <si>
    <t>Pseudo Legendary, Hisuian Form</t>
  </si>
  <si>
    <t>Goodra</t>
  </si>
  <si>
    <t>Goodra (Hisuian)</t>
  </si>
  <si>
    <t>Klefki</t>
  </si>
  <si>
    <t>Phantump</t>
  </si>
  <si>
    <t>Trevenant</t>
  </si>
  <si>
    <t>Pumpkaboo (Small)</t>
  </si>
  <si>
    <t>Pumpkaboo (Average)</t>
  </si>
  <si>
    <t>Pumpkaboo (Large)</t>
  </si>
  <si>
    <t>Pumpkaboo (Super Size)</t>
  </si>
  <si>
    <t>Gourgeist (Small)</t>
  </si>
  <si>
    <t>Gourgeist (Average)</t>
  </si>
  <si>
    <t>Gourgeist (Large)</t>
  </si>
  <si>
    <t>Gourgeist (Super Size)</t>
  </si>
  <si>
    <t>Bergmite</t>
  </si>
  <si>
    <t>Avalugg</t>
  </si>
  <si>
    <t>Avalugg (Hisuian)</t>
  </si>
  <si>
    <t>Noibat</t>
  </si>
  <si>
    <t>Noivern</t>
  </si>
  <si>
    <t>Xerneas</t>
  </si>
  <si>
    <t>Fairy Aura</t>
  </si>
  <si>
    <t>Yveltal</t>
  </si>
  <si>
    <t>Dark Aura</t>
  </si>
  <si>
    <t>19′00″</t>
  </si>
  <si>
    <t>Zygarde (10%)</t>
  </si>
  <si>
    <t>Aura Break</t>
  </si>
  <si>
    <t>Power Construct</t>
  </si>
  <si>
    <t>Zygarde (50%)</t>
  </si>
  <si>
    <t>Zygarde (Complete)</t>
  </si>
  <si>
    <t>Diancie</t>
  </si>
  <si>
    <t>Diancie (Mega)</t>
  </si>
  <si>
    <t>Mythical, Mega Evolution</t>
  </si>
  <si>
    <t>Hoopa (Confined)</t>
  </si>
  <si>
    <t>Hoopa (Unbound)</t>
  </si>
  <si>
    <t>Volcanion</t>
  </si>
  <si>
    <t>Rowlet</t>
  </si>
  <si>
    <t xml:space="preserve">Overgrow </t>
  </si>
  <si>
    <t>Long Reach</t>
  </si>
  <si>
    <t>Dartrix</t>
  </si>
  <si>
    <t>Decidueye</t>
  </si>
  <si>
    <t>Decidueye (Hisuian)</t>
  </si>
  <si>
    <t>Litten</t>
  </si>
  <si>
    <t>Torracat</t>
  </si>
  <si>
    <t>Incineroar</t>
  </si>
  <si>
    <t>Popplio</t>
  </si>
  <si>
    <t>Liquid Voice</t>
  </si>
  <si>
    <t>Brionne</t>
  </si>
  <si>
    <t>Primarina</t>
  </si>
  <si>
    <t>Pikipek</t>
  </si>
  <si>
    <t xml:space="preserve">Skill Link </t>
  </si>
  <si>
    <t>Trumbeak</t>
  </si>
  <si>
    <t>Toucannon</t>
  </si>
  <si>
    <t>Yungoos</t>
  </si>
  <si>
    <t>Stakeout</t>
  </si>
  <si>
    <t xml:space="preserve">Strong Jaw </t>
  </si>
  <si>
    <t>Lv. 20 (Day)</t>
  </si>
  <si>
    <t>Gumshoos</t>
  </si>
  <si>
    <t>Grubbin</t>
  </si>
  <si>
    <t>Charjabug</t>
  </si>
  <si>
    <t>Battery</t>
  </si>
  <si>
    <t>Vikavolt</t>
  </si>
  <si>
    <t>Crabrawler</t>
  </si>
  <si>
    <t xml:space="preserve">Hyper Cutter </t>
  </si>
  <si>
    <t xml:space="preserve">Iron Fist </t>
  </si>
  <si>
    <t>Crabominable</t>
  </si>
  <si>
    <t>Oricorio (Baile)</t>
  </si>
  <si>
    <t>Dancer</t>
  </si>
  <si>
    <t>Oricorio (Pa´u)</t>
  </si>
  <si>
    <t>Oricorio (Pom-Pom)</t>
  </si>
  <si>
    <t>Oricorio (Sensu)</t>
  </si>
  <si>
    <t>Cutiefly</t>
  </si>
  <si>
    <t xml:space="preserve">Honey Gather </t>
  </si>
  <si>
    <t xml:space="preserve">Shield Dust </t>
  </si>
  <si>
    <t>Ribombee</t>
  </si>
  <si>
    <t>Rockruff</t>
  </si>
  <si>
    <t xml:space="preserve">Keen Eye </t>
  </si>
  <si>
    <t xml:space="preserve">Vital Spirit </t>
  </si>
  <si>
    <t>Lv. 25 (Day)/Lv. 25 (Night)</t>
  </si>
  <si>
    <t>Rockruff (Own Tempo)</t>
  </si>
  <si>
    <t>Lv. 25 (Dusk)</t>
  </si>
  <si>
    <t>Lycanroc (Midday)</t>
  </si>
  <si>
    <t xml:space="preserve">Sand Rush </t>
  </si>
  <si>
    <t>Lycanroc (Midnight)</t>
  </si>
  <si>
    <t>Lycanroc (Dusk)</t>
  </si>
  <si>
    <t>Wishiwashi (Solo)</t>
  </si>
  <si>
    <t>Schooling</t>
  </si>
  <si>
    <t>Wishiwashi (School)</t>
  </si>
  <si>
    <t>26′11″</t>
  </si>
  <si>
    <t>Mareanie</t>
  </si>
  <si>
    <t xml:space="preserve">Merciless </t>
  </si>
  <si>
    <t xml:space="preserve">Limber </t>
  </si>
  <si>
    <t>Toxapex</t>
  </si>
  <si>
    <t>Mudbray</t>
  </si>
  <si>
    <t xml:space="preserve">Stamina </t>
  </si>
  <si>
    <t>Mudsdale</t>
  </si>
  <si>
    <t>Dewpider</t>
  </si>
  <si>
    <t xml:space="preserve">Water Bubble </t>
  </si>
  <si>
    <t>Araquanid</t>
  </si>
  <si>
    <t>Fomantis</t>
  </si>
  <si>
    <t xml:space="preserve">Leaf Guard </t>
  </si>
  <si>
    <t>Lv. 34 (Day)</t>
  </si>
  <si>
    <t>Lurantis</t>
  </si>
  <si>
    <t>Morelull</t>
  </si>
  <si>
    <t xml:space="preserve">Illuminate </t>
  </si>
  <si>
    <t>Shiinotic</t>
  </si>
  <si>
    <t>Salandit</t>
  </si>
  <si>
    <t xml:space="preserve">Corrosion </t>
  </si>
  <si>
    <t>Lv. 33 (Female)</t>
  </si>
  <si>
    <t>Salazzle</t>
  </si>
  <si>
    <t>Stufful</t>
  </si>
  <si>
    <t xml:space="preserve">Fluffy </t>
  </si>
  <si>
    <t xml:space="preserve">Klutz </t>
  </si>
  <si>
    <t>Bewear</t>
  </si>
  <si>
    <t>Bounsweet</t>
  </si>
  <si>
    <t xml:space="preserve">Oblivious </t>
  </si>
  <si>
    <t>Steenee</t>
  </si>
  <si>
    <t>Level Up (Knowing Stomp)</t>
  </si>
  <si>
    <t>Tsareena</t>
  </si>
  <si>
    <t xml:space="preserve">Queenly Majesty </t>
  </si>
  <si>
    <t>Comfey</t>
  </si>
  <si>
    <t xml:space="preserve">Flower Veil </t>
  </si>
  <si>
    <t xml:space="preserve">Triage </t>
  </si>
  <si>
    <t>Oranguru</t>
  </si>
  <si>
    <t xml:space="preserve">Inner Focus </t>
  </si>
  <si>
    <t xml:space="preserve">Telepathy </t>
  </si>
  <si>
    <t>Passimian</t>
  </si>
  <si>
    <t xml:space="preserve">Receiver </t>
  </si>
  <si>
    <t>Wimpod</t>
  </si>
  <si>
    <t>Wimp Out</t>
  </si>
  <si>
    <t>Golisopod</t>
  </si>
  <si>
    <t>Emergency Exit</t>
  </si>
  <si>
    <t>Sandygast</t>
  </si>
  <si>
    <t xml:space="preserve">Water Compaction </t>
  </si>
  <si>
    <t>Palossand</t>
  </si>
  <si>
    <t>Pyukumuku</t>
  </si>
  <si>
    <t>Innards Out</t>
  </si>
  <si>
    <t>Type: Null</t>
  </si>
  <si>
    <t>Silvally</t>
  </si>
  <si>
    <t>RKS System</t>
  </si>
  <si>
    <t>Minior (Meteor)</t>
  </si>
  <si>
    <t>Shields Down</t>
  </si>
  <si>
    <t>Minior (Red Core)</t>
  </si>
  <si>
    <t>Minior (Orange Core)</t>
  </si>
  <si>
    <t>Minior (Yellow Core)</t>
  </si>
  <si>
    <t>Minior (Green Core)</t>
  </si>
  <si>
    <t>Minior (Blue Core)</t>
  </si>
  <si>
    <t>Minior (Indigo Core)</t>
  </si>
  <si>
    <t>Minior (Violet Core)</t>
  </si>
  <si>
    <t>Komala</t>
  </si>
  <si>
    <t>Comatose</t>
  </si>
  <si>
    <t>Turtonator</t>
  </si>
  <si>
    <t>Togedemaru</t>
  </si>
  <si>
    <t xml:space="preserve">Iron Barbs </t>
  </si>
  <si>
    <t>Mimikyu</t>
  </si>
  <si>
    <t>Disguise</t>
  </si>
  <si>
    <t>Bruxish</t>
  </si>
  <si>
    <t xml:space="preserve">Dazzling </t>
  </si>
  <si>
    <t>Drampa</t>
  </si>
  <si>
    <t xml:space="preserve">Berserk </t>
  </si>
  <si>
    <t xml:space="preserve">Sap Sipper </t>
  </si>
  <si>
    <t>Dhelmise</t>
  </si>
  <si>
    <t>Steelworker</t>
  </si>
  <si>
    <t>12′10″</t>
  </si>
  <si>
    <t>Jangmo-o</t>
  </si>
  <si>
    <t xml:space="preserve">Bulletproof </t>
  </si>
  <si>
    <t xml:space="preserve">Soundproof </t>
  </si>
  <si>
    <t>Hakamo-o</t>
  </si>
  <si>
    <t>Kommo-o</t>
  </si>
  <si>
    <t>Tapu Koko</t>
  </si>
  <si>
    <t xml:space="preserve">Electric Surge </t>
  </si>
  <si>
    <t>Tapu Lele</t>
  </si>
  <si>
    <t xml:space="preserve">Psychic Surge </t>
  </si>
  <si>
    <t>Tapu Bulu</t>
  </si>
  <si>
    <t xml:space="preserve">Grassy Surge </t>
  </si>
  <si>
    <t>Tapu Fini</t>
  </si>
  <si>
    <t xml:space="preserve">Misty Surge </t>
  </si>
  <si>
    <t>Cosmog</t>
  </si>
  <si>
    <t>Cosmoem</t>
  </si>
  <si>
    <t>Lv. 53 (Sun/Sword)/Lv. 53 (Moon/Shield)</t>
  </si>
  <si>
    <t>Solgaleo</t>
  </si>
  <si>
    <t>Full Metal Body</t>
  </si>
  <si>
    <t>11′02″</t>
  </si>
  <si>
    <t>Lunala</t>
  </si>
  <si>
    <t>Shadow Shield</t>
  </si>
  <si>
    <t>Nihilego</t>
  </si>
  <si>
    <t>Ultra Beast</t>
  </si>
  <si>
    <t>Beast Boost</t>
  </si>
  <si>
    <t>Buzzwole</t>
  </si>
  <si>
    <t>Pheromosa</t>
  </si>
  <si>
    <t>Xurkitree</t>
  </si>
  <si>
    <t>Celesteela</t>
  </si>
  <si>
    <t>Kartana</t>
  </si>
  <si>
    <t>Guzzlord</t>
  </si>
  <si>
    <t>18′01″</t>
  </si>
  <si>
    <t>Necrozma</t>
  </si>
  <si>
    <t>Prism Armor</t>
  </si>
  <si>
    <t>Necrozma (Dusk Mane)</t>
  </si>
  <si>
    <t>Necrozma (Dawn Wings)</t>
  </si>
  <si>
    <t>Necrozma (Ultra)</t>
  </si>
  <si>
    <t>Neuroforce</t>
  </si>
  <si>
    <t>24′07″</t>
  </si>
  <si>
    <t>Magearna</t>
  </si>
  <si>
    <t>Soul-Heart</t>
  </si>
  <si>
    <t>Magearna (Original Color)</t>
  </si>
  <si>
    <t>Marshadow</t>
  </si>
  <si>
    <t>Poipole</t>
  </si>
  <si>
    <t>Level Up (Knowing Dragon Pulse)</t>
  </si>
  <si>
    <t>Naganadel</t>
  </si>
  <si>
    <t>Stakataka</t>
  </si>
  <si>
    <t>Blacephalon</t>
  </si>
  <si>
    <t>Zeraora</t>
  </si>
  <si>
    <t>Meltan</t>
  </si>
  <si>
    <t>400 Candies (Pokemon Go)</t>
  </si>
  <si>
    <t>Melmetal</t>
  </si>
  <si>
    <t>Grookey</t>
  </si>
  <si>
    <t>Grassy Surge</t>
  </si>
  <si>
    <t>Thwackey</t>
  </si>
  <si>
    <t>Rillaboom</t>
  </si>
  <si>
    <t>Scorbunny</t>
  </si>
  <si>
    <t>Libero</t>
  </si>
  <si>
    <t>Raboot</t>
  </si>
  <si>
    <t>Cinderace</t>
  </si>
  <si>
    <t>Sobble</t>
  </si>
  <si>
    <t>Drizzile</t>
  </si>
  <si>
    <t>Inteleon</t>
  </si>
  <si>
    <t>Skwovet</t>
  </si>
  <si>
    <t>Greedent</t>
  </si>
  <si>
    <t>Rookidee</t>
  </si>
  <si>
    <t>Corvisquire</t>
  </si>
  <si>
    <t>Corviknight</t>
  </si>
  <si>
    <t>Mirror Armor</t>
  </si>
  <si>
    <t>Blipbug</t>
  </si>
  <si>
    <t>Dottler</t>
  </si>
  <si>
    <t>Orbeetle</t>
  </si>
  <si>
    <t>Nickit</t>
  </si>
  <si>
    <t>Thievul</t>
  </si>
  <si>
    <t>Gossifleur</t>
  </si>
  <si>
    <t>Cotton Down</t>
  </si>
  <si>
    <t>Eldegoss</t>
  </si>
  <si>
    <t>Wooloo</t>
  </si>
  <si>
    <t>Dubwool</t>
  </si>
  <si>
    <t>Chewtle</t>
  </si>
  <si>
    <t>Drednaw</t>
  </si>
  <si>
    <t>Yamper</t>
  </si>
  <si>
    <t>Ball Fetch</t>
  </si>
  <si>
    <t>Boltund</t>
  </si>
  <si>
    <t>Rolycoly</t>
  </si>
  <si>
    <t>Steam Engine</t>
  </si>
  <si>
    <t>Carkol</t>
  </si>
  <si>
    <t>Coalossal</t>
  </si>
  <si>
    <t>Applin</t>
  </si>
  <si>
    <t>Ripen</t>
  </si>
  <si>
    <t>Tart Apple</t>
  </si>
  <si>
    <t>Flapple</t>
  </si>
  <si>
    <t>Sweet Apple</t>
  </si>
  <si>
    <t>Appletun</t>
  </si>
  <si>
    <t>Silicobra</t>
  </si>
  <si>
    <t>Sand Spit</t>
  </si>
  <si>
    <t>Sandaconda</t>
  </si>
  <si>
    <t>Cramorant</t>
  </si>
  <si>
    <t>Gulp Missile</t>
  </si>
  <si>
    <t>Arrokuda</t>
  </si>
  <si>
    <t>Propeller Tail</t>
  </si>
  <si>
    <t>Barraskewda</t>
  </si>
  <si>
    <t>Toxel</t>
  </si>
  <si>
    <t>Toxtricity (Amped)</t>
  </si>
  <si>
    <t>Punk Rock</t>
  </si>
  <si>
    <t>Toxtricity (Low Key)</t>
  </si>
  <si>
    <t>Sizzlipede</t>
  </si>
  <si>
    <t>Centiskorch</t>
  </si>
  <si>
    <t>Clobbopus</t>
  </si>
  <si>
    <t>Level Up (Knowing Taunt)</t>
  </si>
  <si>
    <t>Grapploct</t>
  </si>
  <si>
    <t>Sinistea</t>
  </si>
  <si>
    <t>Cracked Pot/Chipped Pot</t>
  </si>
  <si>
    <t>Polteageist</t>
  </si>
  <si>
    <t>Hatenna</t>
  </si>
  <si>
    <t>Hattrem</t>
  </si>
  <si>
    <t>Hatterene</t>
  </si>
  <si>
    <t>Impidimp</t>
  </si>
  <si>
    <t>Morgrem</t>
  </si>
  <si>
    <t>Grimmsnarl</t>
  </si>
  <si>
    <t>Obstagoon</t>
  </si>
  <si>
    <t>Perrserker</t>
  </si>
  <si>
    <t>Steely Spirit</t>
  </si>
  <si>
    <t>Cursola</t>
  </si>
  <si>
    <t>Perish Body</t>
  </si>
  <si>
    <t>Sirfetch`d</t>
  </si>
  <si>
    <t>Mr. Rime</t>
  </si>
  <si>
    <t>Runerigus</t>
  </si>
  <si>
    <t>Milcery</t>
  </si>
  <si>
    <t>Spin in Overworld (Holding Sweet)</t>
  </si>
  <si>
    <t>Alcremie (VaCr/SaCr)</t>
  </si>
  <si>
    <t>Alcremie (RuCr)</t>
  </si>
  <si>
    <t>Alcremie (MaCr)</t>
  </si>
  <si>
    <t>Alcremie (MiCr)</t>
  </si>
  <si>
    <t>Alcremie (LeCr/RuSw/RaSw)</t>
  </si>
  <si>
    <t>Alcremie (CaSw)</t>
  </si>
  <si>
    <t>Falinks</t>
  </si>
  <si>
    <t>Pincurchin</t>
  </si>
  <si>
    <t>Electric Surge</t>
  </si>
  <si>
    <t>Snom</t>
  </si>
  <si>
    <t>Ice Scales</t>
  </si>
  <si>
    <t>Frosmoth</t>
  </si>
  <si>
    <t>Stonjourner</t>
  </si>
  <si>
    <t>Power Spot</t>
  </si>
  <si>
    <t>Eiscue (Ice Face)</t>
  </si>
  <si>
    <t>Ice Face</t>
  </si>
  <si>
    <t>Eiscue (No Ice Face)</t>
  </si>
  <si>
    <t>Indeedee (Male)</t>
  </si>
  <si>
    <t>Psychic Surge</t>
  </si>
  <si>
    <t>Indeedee (Female)</t>
  </si>
  <si>
    <t>Morpeko (Full Belly)</t>
  </si>
  <si>
    <t>Hunger Switch</t>
  </si>
  <si>
    <t>Morpeko (Hangry)</t>
  </si>
  <si>
    <t>Cufant</t>
  </si>
  <si>
    <t>Copperajah</t>
  </si>
  <si>
    <t>Dracozolt</t>
  </si>
  <si>
    <t>Arctozolt</t>
  </si>
  <si>
    <t>Dracovish</t>
  </si>
  <si>
    <t>Arctovish</t>
  </si>
  <si>
    <t>Duraludon</t>
  </si>
  <si>
    <t>Stalwart</t>
  </si>
  <si>
    <t>Dreepy</t>
  </si>
  <si>
    <t>Drakloak</t>
  </si>
  <si>
    <t>Lv. 60</t>
  </si>
  <si>
    <t>Dragapult</t>
  </si>
  <si>
    <t>Zacian (Hero)</t>
  </si>
  <si>
    <t>Intrepid Sword</t>
  </si>
  <si>
    <t>Zacian (Crowned)</t>
  </si>
  <si>
    <t>Zamazenta (Hero)</t>
  </si>
  <si>
    <t>Dauntless Shield</t>
  </si>
  <si>
    <t>Zamazenta (Crowned)</t>
  </si>
  <si>
    <t>Eternatus</t>
  </si>
  <si>
    <t>65′07″</t>
  </si>
  <si>
    <t>Kubfu</t>
  </si>
  <si>
    <t>Scroll of Darkness/Scroll of Water</t>
  </si>
  <si>
    <t>Urshifu (Single Strike)</t>
  </si>
  <si>
    <t>Unseen Fist</t>
  </si>
  <si>
    <t>Urshifu (Rapid Strike)</t>
  </si>
  <si>
    <t>Zarude</t>
  </si>
  <si>
    <t>Regieleki</t>
  </si>
  <si>
    <t>Transistor</t>
  </si>
  <si>
    <t>Regidrago</t>
  </si>
  <si>
    <t>Dragon's Maw</t>
  </si>
  <si>
    <t>Glastrier</t>
  </si>
  <si>
    <t>Chilling Neigh</t>
  </si>
  <si>
    <t>Spectrier</t>
  </si>
  <si>
    <t>Grim Neigh</t>
  </si>
  <si>
    <t>Calyrex</t>
  </si>
  <si>
    <t>Calyrex (Ice Rider)</t>
  </si>
  <si>
    <t>As One</t>
  </si>
  <si>
    <t>Calyrex (Shadow Rider)</t>
  </si>
  <si>
    <t>Wyrdeer</t>
  </si>
  <si>
    <t>Kleavor</t>
  </si>
  <si>
    <t>Ursaluna</t>
  </si>
  <si>
    <t>Basculegion (Male)</t>
  </si>
  <si>
    <t>Basculegion (Female)</t>
  </si>
  <si>
    <t>Sneasler</t>
  </si>
  <si>
    <t>Overqwil</t>
  </si>
  <si>
    <t>Enamorus (Incarnate)</t>
  </si>
  <si>
    <t>Enamorus (Therian)</t>
  </si>
  <si>
    <t>Sprigatito</t>
  </si>
  <si>
    <t>Floragato</t>
  </si>
  <si>
    <t>Meowscarada</t>
  </si>
  <si>
    <t>Fuecoco</t>
  </si>
  <si>
    <t>Crocalor</t>
  </si>
  <si>
    <t>Skeledirge</t>
  </si>
  <si>
    <t>Quaxly</t>
  </si>
  <si>
    <t>Quaxwell</t>
  </si>
  <si>
    <t>Quaquaval</t>
  </si>
  <si>
    <t>Lechonk</t>
  </si>
  <si>
    <t>Oinkologne (Male)</t>
  </si>
  <si>
    <t>Lingering Aroma</t>
  </si>
  <si>
    <t>Oinkologne (Female)</t>
  </si>
  <si>
    <t>Tarountula</t>
  </si>
  <si>
    <t>Spidops</t>
  </si>
  <si>
    <t>Nymble</t>
  </si>
  <si>
    <t>Lokix</t>
  </si>
  <si>
    <t>Pawmi</t>
  </si>
  <si>
    <t>Pawmo</t>
  </si>
  <si>
    <t>Level Up Outside Pokeball (After 1000 Let's Go Steps)</t>
  </si>
  <si>
    <t>Pawmot</t>
  </si>
  <si>
    <t>Tandemaus</t>
  </si>
  <si>
    <t>Maushold (Family of 4)</t>
  </si>
  <si>
    <t>Maushold (Family of 3)</t>
  </si>
  <si>
    <t>Fidough</t>
  </si>
  <si>
    <t>Dachsbun</t>
  </si>
  <si>
    <t>Well- Baked Body</t>
  </si>
  <si>
    <t>Smoliv</t>
  </si>
  <si>
    <t>Dolliv</t>
  </si>
  <si>
    <t>Arboliva</t>
  </si>
  <si>
    <t>Seed Sower</t>
  </si>
  <si>
    <t>Squawkabilly (Green)</t>
  </si>
  <si>
    <t>Squawkabilly (Blue)</t>
  </si>
  <si>
    <t>Squawkabilly (Yellow)</t>
  </si>
  <si>
    <t>Squawkabilly (White)</t>
  </si>
  <si>
    <t>Nacli</t>
  </si>
  <si>
    <t>Purifying Salt</t>
  </si>
  <si>
    <t>Naclstack</t>
  </si>
  <si>
    <t>Garganacl</t>
  </si>
  <si>
    <t>Charcadet</t>
  </si>
  <si>
    <t>Auspicious Armor/Malicious Armor</t>
  </si>
  <si>
    <t>Armarouge</t>
  </si>
  <si>
    <t>Ceruledge</t>
  </si>
  <si>
    <t>Tadbulb</t>
  </si>
  <si>
    <t>Bellibolt</t>
  </si>
  <si>
    <t>Electromorphosis</t>
  </si>
  <si>
    <t>Wattrel</t>
  </si>
  <si>
    <t>Wind Power</t>
  </si>
  <si>
    <t>Kilowattrel</t>
  </si>
  <si>
    <t>Maschiff</t>
  </si>
  <si>
    <t>Mabosstiff</t>
  </si>
  <si>
    <t>Guard Dog</t>
  </si>
  <si>
    <t>Shroodle</t>
  </si>
  <si>
    <t>Grafaiai</t>
  </si>
  <si>
    <t>Bramblin</t>
  </si>
  <si>
    <t>Wind Rider</t>
  </si>
  <si>
    <t>Brambleghast</t>
  </si>
  <si>
    <t>Toedscool</t>
  </si>
  <si>
    <t>Mycelium Might</t>
  </si>
  <si>
    <t>Toedscruel</t>
  </si>
  <si>
    <t>Klawf</t>
  </si>
  <si>
    <t>Anger Shell</t>
  </si>
  <si>
    <t>Capsakid</t>
  </si>
  <si>
    <t>Scovillain</t>
  </si>
  <si>
    <t>Rellor</t>
  </si>
  <si>
    <t>Rabsca</t>
  </si>
  <si>
    <t>Flittle</t>
  </si>
  <si>
    <t>Espathra</t>
  </si>
  <si>
    <t>Opportunist</t>
  </si>
  <si>
    <t>Tinkatink</t>
  </si>
  <si>
    <t>Tinkatuff</t>
  </si>
  <si>
    <t>Tinkaton</t>
  </si>
  <si>
    <t>Wiglett</t>
  </si>
  <si>
    <t>Wugtrio</t>
  </si>
  <si>
    <t>Bombirdier</t>
  </si>
  <si>
    <t>Rocky Payload</t>
  </si>
  <si>
    <t>Finizen</t>
  </si>
  <si>
    <t>Lv. 38 (Union Circle)</t>
  </si>
  <si>
    <t>Palafin (Zero)</t>
  </si>
  <si>
    <t>Zero to Hero</t>
  </si>
  <si>
    <t>Palafin (Hero)</t>
  </si>
  <si>
    <t>Varoom</t>
  </si>
  <si>
    <t>Revavroom</t>
  </si>
  <si>
    <t>Cyclizar</t>
  </si>
  <si>
    <t>Orthworm</t>
  </si>
  <si>
    <t>Earth Eater</t>
  </si>
  <si>
    <t>Glimmet</t>
  </si>
  <si>
    <t>Toxic Debris</t>
  </si>
  <si>
    <t>Corrosion</t>
  </si>
  <si>
    <t>Glimmora</t>
  </si>
  <si>
    <t>Greavard</t>
  </si>
  <si>
    <t>Fluffy</t>
  </si>
  <si>
    <t>Lv. 30 (Night)</t>
  </si>
  <si>
    <t>Houndstone</t>
  </si>
  <si>
    <t>Flamigo</t>
  </si>
  <si>
    <t>Costar</t>
  </si>
  <si>
    <t>Cetoddle</t>
  </si>
  <si>
    <t>Cetitan</t>
  </si>
  <si>
    <t>Veluza</t>
  </si>
  <si>
    <t>Dondozo</t>
  </si>
  <si>
    <t>39′04″</t>
  </si>
  <si>
    <t>Tatsugiri (Curly)</t>
  </si>
  <si>
    <t>Commander</t>
  </si>
  <si>
    <t>Tatsugiri (Droopy)</t>
  </si>
  <si>
    <t>Tatsugiri (Stretchy)</t>
  </si>
  <si>
    <t>Annihilape</t>
  </si>
  <si>
    <t>Clodsire</t>
  </si>
  <si>
    <t>Farigiraf</t>
  </si>
  <si>
    <t>Armor Tail</t>
  </si>
  <si>
    <t>Dudunsparce (Two-Segment)</t>
  </si>
  <si>
    <t>Dudunsparce (Three Segment)</t>
  </si>
  <si>
    <t>Kingambit</t>
  </si>
  <si>
    <t>Supreme Overlord</t>
  </si>
  <si>
    <t>Great Tusk</t>
  </si>
  <si>
    <t>Paradox Pokemon</t>
  </si>
  <si>
    <t>Protosynthesis</t>
  </si>
  <si>
    <t>Scream Tail</t>
  </si>
  <si>
    <t>Brute Bonnet</t>
  </si>
  <si>
    <t>Flutter Mane</t>
  </si>
  <si>
    <t>Slither Wing</t>
  </si>
  <si>
    <t>Sandy Shocks</t>
  </si>
  <si>
    <t>Iron Treads</t>
  </si>
  <si>
    <t>Quark Drive</t>
  </si>
  <si>
    <t>Iron Bundle</t>
  </si>
  <si>
    <t>Iron Hands</t>
  </si>
  <si>
    <t>Iron Jugulis</t>
  </si>
  <si>
    <t>Iron Moth</t>
  </si>
  <si>
    <t>Iron Thorns</t>
  </si>
  <si>
    <t>Frigibax</t>
  </si>
  <si>
    <t>Thermal Exchange</t>
  </si>
  <si>
    <t>Arctibax</t>
  </si>
  <si>
    <t>Baxcalibur</t>
  </si>
  <si>
    <t>Gimmighoul (Chest)</t>
  </si>
  <si>
    <t>Level Up (999 Gimmighoul Coins in Bag)</t>
  </si>
  <si>
    <t>Gimmighoul (Roaming)</t>
  </si>
  <si>
    <t>Gholdengo</t>
  </si>
  <si>
    <t>Good as Gold</t>
  </si>
  <si>
    <t>Wo-Chien</t>
  </si>
  <si>
    <t>Tablets of Ruin</t>
  </si>
  <si>
    <t>Chien-Pao</t>
  </si>
  <si>
    <t>Sword of Ruin</t>
  </si>
  <si>
    <t>Ting-Lu</t>
  </si>
  <si>
    <t>Vessel of Ruin</t>
  </si>
  <si>
    <t>Chi-Yu</t>
  </si>
  <si>
    <t>Beads of Ruin</t>
  </si>
  <si>
    <t>Roaring Moon</t>
  </si>
  <si>
    <t>Iron Valiant</t>
  </si>
  <si>
    <t>Koraidon</t>
  </si>
  <si>
    <t>Orichalcum Pulse</t>
  </si>
  <si>
    <t>Miraidon</t>
  </si>
  <si>
    <t>Hadron Engine</t>
  </si>
  <si>
    <t>Search Type</t>
  </si>
  <si>
    <t>Name</t>
  </si>
  <si>
    <t>Input Finder</t>
  </si>
  <si>
    <t>Bulbasaur, Venusaur (Mega), Charizard, Charizard (Mega X), Charizard (Mega Y)</t>
  </si>
  <si>
    <t>Number</t>
  </si>
  <si>
    <t>Farfetch'd</t>
  </si>
  <si>
    <t>Farfetch'd (Galarian)</t>
  </si>
  <si>
    <t>Oricorio (Pa'u)</t>
  </si>
  <si>
    <t>Sirfetch'd</t>
  </si>
  <si>
    <t>Venipede, Lechonk, Yungoos</t>
  </si>
  <si>
    <t>Input /\</t>
  </si>
  <si>
    <t>#</t>
  </si>
  <si>
    <t>Pokemon</t>
  </si>
  <si>
    <t>Atk</t>
  </si>
  <si>
    <t>Def</t>
  </si>
  <si>
    <t>SpA</t>
  </si>
  <si>
    <t>SpD</t>
  </si>
  <si>
    <t>Spe</t>
  </si>
  <si>
    <t>Tot</t>
  </si>
  <si>
    <t>EXP</t>
  </si>
  <si>
    <t>Evolution</t>
  </si>
  <si>
    <t>Row # (in spreadsheet)</t>
  </si>
  <si>
    <t>Input (Max 2)</t>
  </si>
  <si>
    <t>First Type</t>
  </si>
  <si>
    <t>Second Type</t>
  </si>
  <si>
    <t>Trainer</t>
  </si>
  <si>
    <t>Level</t>
  </si>
  <si>
    <t>Pokemon 1</t>
  </si>
  <si>
    <t>Pokemon 2</t>
  </si>
  <si>
    <t>Pokemon 3</t>
  </si>
  <si>
    <t>Pokemon 4</t>
  </si>
  <si>
    <t>Pokemon 5</t>
  </si>
  <si>
    <t>Pokemon 6</t>
  </si>
  <si>
    <t>Location</t>
  </si>
  <si>
    <t>Notes</t>
  </si>
  <si>
    <t>Gary</t>
  </si>
  <si>
    <t>Celadon City</t>
  </si>
  <si>
    <t>Celadon City Gift</t>
  </si>
  <si>
    <t>T/W/F Stone</t>
  </si>
  <si>
    <t>Brock</t>
  </si>
  <si>
    <t>Cerulean City</t>
  </si>
  <si>
    <t>Cerulean City Gift</t>
  </si>
  <si>
    <t>Lv 16, Lv 32</t>
  </si>
  <si>
    <t>Cinnabar Island</t>
  </si>
  <si>
    <t>Misty</t>
  </si>
  <si>
    <t>Cinnabar Island Gift Fossil</t>
  </si>
  <si>
    <t>Lv 30</t>
  </si>
  <si>
    <t>Omanyte/Kabuto</t>
  </si>
  <si>
    <t>Vul/Mag/She</t>
  </si>
  <si>
    <t>Lt. Surge</t>
  </si>
  <si>
    <t>Diglett's Cave</t>
  </si>
  <si>
    <t>Giovanni</t>
  </si>
  <si>
    <t>Fuschia City</t>
  </si>
  <si>
    <t>Erika</t>
  </si>
  <si>
    <t>Mt. Moon</t>
  </si>
  <si>
    <t>Mag/Nin/Cloy</t>
  </si>
  <si>
    <t>Vap/Jol/Fla</t>
  </si>
  <si>
    <t>Pallet Town</t>
  </si>
  <si>
    <t>Pallet Town Gift</t>
  </si>
  <si>
    <t>Koga</t>
  </si>
  <si>
    <t>Pokemon Mansion</t>
  </si>
  <si>
    <t>Sabrina</t>
  </si>
  <si>
    <t>Pokemon Tower</t>
  </si>
  <si>
    <t>Power Plant</t>
  </si>
  <si>
    <t>Blaine</t>
  </si>
  <si>
    <t>Rock Tunnel</t>
  </si>
  <si>
    <t>Route 1</t>
  </si>
  <si>
    <t>Lorelei</t>
  </si>
  <si>
    <t>Route 10</t>
  </si>
  <si>
    <t>Bruno</t>
  </si>
  <si>
    <t>Route 11</t>
  </si>
  <si>
    <t>Agatha</t>
  </si>
  <si>
    <t>Route 12</t>
  </si>
  <si>
    <t>Snorlax Available</t>
  </si>
  <si>
    <t>Lance</t>
  </si>
  <si>
    <t>Route 12/16 Static</t>
  </si>
  <si>
    <t>Route 13</t>
  </si>
  <si>
    <t>Route 14</t>
  </si>
  <si>
    <t>Route 15</t>
  </si>
  <si>
    <t>Route 16</t>
  </si>
  <si>
    <t>Route 17</t>
  </si>
  <si>
    <t>Route 18</t>
  </si>
  <si>
    <t>Route 19</t>
  </si>
  <si>
    <t>Route 2</t>
  </si>
  <si>
    <t>Route 20</t>
  </si>
  <si>
    <t>Route 21</t>
  </si>
  <si>
    <t>Route 22</t>
  </si>
  <si>
    <t>Route 23</t>
  </si>
  <si>
    <t>Route 24</t>
  </si>
  <si>
    <t>Route 24 Gift</t>
  </si>
  <si>
    <t>Lv 16, Lv 36</t>
  </si>
  <si>
    <t>Route 25</t>
  </si>
  <si>
    <t>Route 3</t>
  </si>
  <si>
    <t>Route 4</t>
  </si>
  <si>
    <t>Route 4 Gift</t>
  </si>
  <si>
    <t>Lv 20</t>
  </si>
  <si>
    <t>Route 5</t>
  </si>
  <si>
    <t>Route 6</t>
  </si>
  <si>
    <t>Route 7</t>
  </si>
  <si>
    <t>Route 8</t>
  </si>
  <si>
    <t>Route 9</t>
  </si>
  <si>
    <t>Safari Zone</t>
  </si>
  <si>
    <t>Saffron City Gift</t>
  </si>
  <si>
    <t>Hitmonlee/Hitmonchan</t>
  </si>
  <si>
    <t>Silph Co Gift</t>
  </si>
  <si>
    <t>Vermillion City</t>
  </si>
  <si>
    <t>Vermillion City Gift</t>
  </si>
  <si>
    <t>Victory Road</t>
  </si>
  <si>
    <t>Viridian City</t>
  </si>
  <si>
    <t>Viridian Forest</t>
  </si>
  <si>
    <t>Rival</t>
  </si>
  <si>
    <t>Chik/Cyn/Toto</t>
  </si>
  <si>
    <t>New Bark Gift</t>
  </si>
  <si>
    <t>Lv 16/14/18, Lv 32/36/30</t>
  </si>
  <si>
    <t>Chikorita/Cyndaquil/Totodile</t>
  </si>
  <si>
    <t>Falkner</t>
  </si>
  <si>
    <t>Goldenrod Gift</t>
  </si>
  <si>
    <t>Bugsy</t>
  </si>
  <si>
    <t>T/W/F Stone, Happiness</t>
  </si>
  <si>
    <t>Bay/Qui/Cro</t>
  </si>
  <si>
    <t>Dragon's Den Gift</t>
  </si>
  <si>
    <t>Lv 30, Lv 55</t>
  </si>
  <si>
    <t>Whitney</t>
  </si>
  <si>
    <t>Violet City Gift Egg</t>
  </si>
  <si>
    <t>Happiness</t>
  </si>
  <si>
    <t>Cianwood Gift</t>
  </si>
  <si>
    <t>Morty</t>
  </si>
  <si>
    <t>Mt. Mortar Gift</t>
  </si>
  <si>
    <t>Chuck</t>
  </si>
  <si>
    <t>Route 34 Gift Egg</t>
  </si>
  <si>
    <t>Happy, St/St/St/20/30/30/30</t>
  </si>
  <si>
    <t>Pi/Cl/Ig/Ty/Sm/El/Ma</t>
  </si>
  <si>
    <t>Pryce</t>
  </si>
  <si>
    <t>Mahogany Static</t>
  </si>
  <si>
    <t>Meg/Qui/Fer</t>
  </si>
  <si>
    <t>Lake of Rage Static</t>
  </si>
  <si>
    <t>Jasmine</t>
  </si>
  <si>
    <t>Union Cave Static Friday</t>
  </si>
  <si>
    <t>Meg/Ty/Fer</t>
  </si>
  <si>
    <t>Route 36 Static</t>
  </si>
  <si>
    <t>Clair</t>
  </si>
  <si>
    <t>Kindgra</t>
  </si>
  <si>
    <t>Route 29</t>
  </si>
  <si>
    <t>Will</t>
  </si>
  <si>
    <t>Route 30</t>
  </si>
  <si>
    <t>Venemoth</t>
  </si>
  <si>
    <t>Route 31</t>
  </si>
  <si>
    <t>Route 32</t>
  </si>
  <si>
    <t>Karen</t>
  </si>
  <si>
    <t>Route 33</t>
  </si>
  <si>
    <t>Route 34</t>
  </si>
  <si>
    <t>Route 35</t>
  </si>
  <si>
    <t>Route 36</t>
  </si>
  <si>
    <t>Route 37</t>
  </si>
  <si>
    <t>Route 38</t>
  </si>
  <si>
    <t>Route 39</t>
  </si>
  <si>
    <t>Route 40</t>
  </si>
  <si>
    <t>Route 41</t>
  </si>
  <si>
    <t>Route 42</t>
  </si>
  <si>
    <t>Route 43</t>
  </si>
  <si>
    <t>Route 44</t>
  </si>
  <si>
    <t>Route 45</t>
  </si>
  <si>
    <t>Route 46</t>
  </si>
  <si>
    <t>Route 47</t>
  </si>
  <si>
    <t>Route 48</t>
  </si>
  <si>
    <t>Route 27</t>
  </si>
  <si>
    <t>Route 26</t>
  </si>
  <si>
    <t>Tre/Tor/Mud</t>
  </si>
  <si>
    <t>Lavaridge Gift Egg</t>
  </si>
  <si>
    <t>Lv 15</t>
  </si>
  <si>
    <t>Roxanne</t>
  </si>
  <si>
    <t>Noespass</t>
  </si>
  <si>
    <t>Route 119 Gift</t>
  </si>
  <si>
    <t>Castform</t>
  </si>
  <si>
    <t>Win/Lot/Tor</t>
  </si>
  <si>
    <t>Route 119/120 Static</t>
  </si>
  <si>
    <t>Brawly</t>
  </si>
  <si>
    <t>Rustboro Gift Fossil</t>
  </si>
  <si>
    <t>Lv 40</t>
  </si>
  <si>
    <t>Lileep/Anorith</t>
  </si>
  <si>
    <t>Win/Lom/Slu</t>
  </si>
  <si>
    <t>Gro/Com/Mar</t>
  </si>
  <si>
    <t>Wattson</t>
  </si>
  <si>
    <t>Maxie</t>
  </si>
  <si>
    <t>Flannery</t>
  </si>
  <si>
    <t>Norman</t>
  </si>
  <si>
    <t>Pel/Lom/Slu</t>
  </si>
  <si>
    <t>Winona</t>
  </si>
  <si>
    <t>Pel/Lud/Slu</t>
  </si>
  <si>
    <t>Tate &amp; Liza</t>
  </si>
  <si>
    <t>Archie</t>
  </si>
  <si>
    <t>Maxie/Tabitha</t>
  </si>
  <si>
    <t>Juan</t>
  </si>
  <si>
    <t>Wally</t>
  </si>
  <si>
    <t>Sidney</t>
  </si>
  <si>
    <t>Phoebe</t>
  </si>
  <si>
    <t>Dableye</t>
  </si>
  <si>
    <t>Glacia</t>
  </si>
  <si>
    <t>Drake</t>
  </si>
  <si>
    <t>Wallace</t>
  </si>
  <si>
    <t>Barry</t>
  </si>
  <si>
    <t>Chim/Pip/Turt</t>
  </si>
  <si>
    <t>Route 201 Gift</t>
  </si>
  <si>
    <t>Lv 18/14/16, Lv 32/36/36</t>
  </si>
  <si>
    <t>Turtwig/Chimchar/Piplup</t>
  </si>
  <si>
    <t>Hearthome Gift</t>
  </si>
  <si>
    <t>Stone, Happiness, Rock</t>
  </si>
  <si>
    <t>Roark</t>
  </si>
  <si>
    <t>Veilstone Gift</t>
  </si>
  <si>
    <t>Trade Item</t>
  </si>
  <si>
    <t>Mars</t>
  </si>
  <si>
    <t>Eterna Gift Egg</t>
  </si>
  <si>
    <t>Happiness, Shiny Stone</t>
  </si>
  <si>
    <t>Gardenia</t>
  </si>
  <si>
    <t>Cherim</t>
  </si>
  <si>
    <t>Drifloon Static Friday</t>
  </si>
  <si>
    <t>Lv 28</t>
  </si>
  <si>
    <t>Driflooon</t>
  </si>
  <si>
    <t>Jupiter</t>
  </si>
  <si>
    <t>Route 209 Static</t>
  </si>
  <si>
    <t>Fantina</t>
  </si>
  <si>
    <t>Old Chateau Night</t>
  </si>
  <si>
    <t>Bui/Ros/Pon</t>
  </si>
  <si>
    <t>Mon/Prin/Gro</t>
  </si>
  <si>
    <t>Iron Island Gift Egg</t>
  </si>
  <si>
    <t>Maylene</t>
  </si>
  <si>
    <t>Cyrus</t>
  </si>
  <si>
    <t>Wake</t>
  </si>
  <si>
    <t>Flo/Ros/Rap</t>
  </si>
  <si>
    <t>Inf/Emp/Tor</t>
  </si>
  <si>
    <t>Saturn</t>
  </si>
  <si>
    <t>Byron</t>
  </si>
  <si>
    <t>Candice</t>
  </si>
  <si>
    <t>Mars/Jup</t>
  </si>
  <si>
    <t>Volkner</t>
  </si>
  <si>
    <t>Aaron</t>
  </si>
  <si>
    <t>Bertha</t>
  </si>
  <si>
    <t>Flint</t>
  </si>
  <si>
    <t>Lucian</t>
  </si>
  <si>
    <t>Cynthia</t>
  </si>
  <si>
    <t>Hugh</t>
  </si>
  <si>
    <t>Asperita City Gift</t>
  </si>
  <si>
    <t>Lv 17, Lv 36</t>
  </si>
  <si>
    <t>Snivy/Tepig/Oshawott</t>
  </si>
  <si>
    <t>Seaside Cave Gift</t>
  </si>
  <si>
    <t>Cheren</t>
  </si>
  <si>
    <t>Route 6 Gift</t>
  </si>
  <si>
    <t>Lv 34</t>
  </si>
  <si>
    <t>Deerling</t>
  </si>
  <si>
    <t>Roxie</t>
  </si>
  <si>
    <t>Undella Bay Static Thurs</t>
  </si>
  <si>
    <t>Burgh</t>
  </si>
  <si>
    <t>Route 4 Static Monday</t>
  </si>
  <si>
    <t>Colress</t>
  </si>
  <si>
    <t>Dreiftveil Gift</t>
  </si>
  <si>
    <t>Rood</t>
  </si>
  <si>
    <t>Relic Castle Static</t>
  </si>
  <si>
    <t>Elesa</t>
  </si>
  <si>
    <t>Clay</t>
  </si>
  <si>
    <t>Skyla</t>
  </si>
  <si>
    <t>Zinzolin</t>
  </si>
  <si>
    <t>Drayden</t>
  </si>
  <si>
    <t>Crogonal</t>
  </si>
  <si>
    <t>Shadow</t>
  </si>
  <si>
    <t>Marlson</t>
  </si>
  <si>
    <t>Ghetsis</t>
  </si>
  <si>
    <t>Shauntal</t>
  </si>
  <si>
    <t>Grimsley</t>
  </si>
  <si>
    <t>Caitlin</t>
  </si>
  <si>
    <t>Marshall</t>
  </si>
  <si>
    <t>Iris</t>
  </si>
  <si>
    <t>EV'd</t>
  </si>
  <si>
    <t>EV's</t>
  </si>
  <si>
    <t>Viola</t>
  </si>
  <si>
    <t>Vivillon</t>
  </si>
  <si>
    <t>Lumiose Gift</t>
  </si>
  <si>
    <t>Lv 16/16/16, Lv 32/36/36</t>
  </si>
  <si>
    <t>Bulbasaur/Charmander/Squirtle</t>
  </si>
  <si>
    <t>Grant</t>
  </si>
  <si>
    <t>Aquacorde Gift</t>
  </si>
  <si>
    <t>Chespin/Fennekin/Froakie</t>
  </si>
  <si>
    <t>Serena</t>
  </si>
  <si>
    <t>Meowstic</t>
  </si>
  <si>
    <t>Fragadier</t>
  </si>
  <si>
    <t>Route 7 Static</t>
  </si>
  <si>
    <t>Korrina</t>
  </si>
  <si>
    <t>Ambrette Gift</t>
  </si>
  <si>
    <t>Lv 39 Day/Night</t>
  </si>
  <si>
    <t>Tyrunt/Amaura</t>
  </si>
  <si>
    <t>Ramos</t>
  </si>
  <si>
    <t>Route 12 Gift</t>
  </si>
  <si>
    <t>Clemont</t>
  </si>
  <si>
    <t>Tower of Mastery Gift</t>
  </si>
  <si>
    <t>Valerie</t>
  </si>
  <si>
    <t>Olympia</t>
  </si>
  <si>
    <t>Lysandre</t>
  </si>
  <si>
    <t>Gyarados (M)</t>
  </si>
  <si>
    <t>Sycamore</t>
  </si>
  <si>
    <t>Shauna</t>
  </si>
  <si>
    <t>Tierno</t>
  </si>
  <si>
    <t>Trevor</t>
  </si>
  <si>
    <t>Wulfric</t>
  </si>
  <si>
    <t>Malva</t>
  </si>
  <si>
    <t>Wikstrom</t>
  </si>
  <si>
    <t>Aegislash</t>
  </si>
  <si>
    <t>Drasna</t>
  </si>
  <si>
    <t>Siebold</t>
  </si>
  <si>
    <t>Diantha</t>
  </si>
  <si>
    <t>Gourgeist</t>
  </si>
  <si>
    <t>May</t>
  </si>
  <si>
    <t>Kalos Champion</t>
  </si>
  <si>
    <t>No</t>
  </si>
  <si>
    <t>252 Atk, 252 HP/Spe</t>
  </si>
  <si>
    <t>Route 103</t>
  </si>
  <si>
    <t>Lv 18</t>
  </si>
  <si>
    <t>Rusturf Tunnel</t>
  </si>
  <si>
    <t>Petalburg Woods</t>
  </si>
  <si>
    <t>Reset</t>
  </si>
  <si>
    <t>Lv 23</t>
  </si>
  <si>
    <t>252 Atk, 252 Spe</t>
  </si>
  <si>
    <t>Route 102</t>
  </si>
  <si>
    <t>Lv 14, Water Stone</t>
  </si>
  <si>
    <t>252 SpA, 252 Spe</t>
  </si>
  <si>
    <t>Shelly</t>
  </si>
  <si>
    <t>Route 104</t>
  </si>
  <si>
    <t>Yes</t>
  </si>
  <si>
    <t>Happiness, Lv 18</t>
  </si>
  <si>
    <t>Lv 24</t>
  </si>
  <si>
    <t>Matt</t>
  </si>
  <si>
    <t>Route 101</t>
  </si>
  <si>
    <t>Lv 10</t>
  </si>
  <si>
    <t>Route 101 Gift</t>
  </si>
  <si>
    <t>Lavaridge Town Gift Egg</t>
  </si>
  <si>
    <t>Rustboro City Gift Fossil</t>
  </si>
  <si>
    <t>Anorith/Lileep</t>
  </si>
  <si>
    <t>Slateport City Gift</t>
  </si>
  <si>
    <t>Cosplay Pikachu</t>
  </si>
  <si>
    <t>Southern Island Gift</t>
  </si>
  <si>
    <t>Weather Institute Gift</t>
  </si>
  <si>
    <t>Liza &amp; Tate</t>
  </si>
  <si>
    <t>Steven</t>
  </si>
  <si>
    <t>Tot Ev's</t>
  </si>
  <si>
    <t>Hau</t>
  </si>
  <si>
    <t>Pop/Row/Lit</t>
  </si>
  <si>
    <t>Route 1 Gift</t>
  </si>
  <si>
    <t>Lv 17, Lv 34</t>
  </si>
  <si>
    <t>Rowlet/Litten/Popplio</t>
  </si>
  <si>
    <t>Heahea City Gift</t>
  </si>
  <si>
    <t>Thunderstone</t>
  </si>
  <si>
    <t>Totem Gumshoos</t>
  </si>
  <si>
    <t>Yngoos</t>
  </si>
  <si>
    <t>Trainer's School Static</t>
  </si>
  <si>
    <t>Lv 25, Trade</t>
  </si>
  <si>
    <t>Hala</t>
  </si>
  <si>
    <t>Hau'oli Static</t>
  </si>
  <si>
    <t>Bri/Dart/Tor</t>
  </si>
  <si>
    <t>Exeggutor Island Static</t>
  </si>
  <si>
    <t>Gladion</t>
  </si>
  <si>
    <t>Route 9 Static</t>
  </si>
  <si>
    <t>Totem Araquanid</t>
  </si>
  <si>
    <t>Masq/Dewp</t>
  </si>
  <si>
    <t>Paniola Ranch Gift Egg</t>
  </si>
  <si>
    <t>Totem Marowak</t>
  </si>
  <si>
    <t>Seafolk Village Gift</t>
  </si>
  <si>
    <t>Totem Lurantis</t>
  </si>
  <si>
    <t>Kec/Comf</t>
  </si>
  <si>
    <t>Route 14 Static</t>
  </si>
  <si>
    <t>Olivia</t>
  </si>
  <si>
    <t>Lycanroc</t>
  </si>
  <si>
    <t>Flar/Vap/Leaf</t>
  </si>
  <si>
    <t>Route 15 Static</t>
  </si>
  <si>
    <t>Totem Togedemaru</t>
  </si>
  <si>
    <t>Skar/Dede</t>
  </si>
  <si>
    <t>Totem Sticker Gift</t>
  </si>
  <si>
    <t>Guzma</t>
  </si>
  <si>
    <t>Marowak (A)</t>
  </si>
  <si>
    <t>Totem Mimikyu</t>
  </si>
  <si>
    <t>Ban/Jelli</t>
  </si>
  <si>
    <t>Typye: Null</t>
  </si>
  <si>
    <t>Nanu</t>
  </si>
  <si>
    <t>Faba</t>
  </si>
  <si>
    <t>Lusamine</t>
  </si>
  <si>
    <t>Totem Kommo-o</t>
  </si>
  <si>
    <t>Sciz/Noiv</t>
  </si>
  <si>
    <t>Totem Ribombee</t>
  </si>
  <si>
    <t>Bliss/Peli</t>
  </si>
  <si>
    <t>Hapu</t>
  </si>
  <si>
    <t>Gastrodon</t>
  </si>
  <si>
    <t>Molayne</t>
  </si>
  <si>
    <t>Acerola</t>
  </si>
  <si>
    <t>Kahili</t>
  </si>
  <si>
    <t>Oricorio</t>
  </si>
  <si>
    <t>Prim/Dec/Inc</t>
  </si>
  <si>
    <t>Hop</t>
  </si>
  <si>
    <t>Sob/Gr/Sc</t>
  </si>
  <si>
    <t>Postwick Gift</t>
  </si>
  <si>
    <t>Lv 16, Lv 35</t>
  </si>
  <si>
    <t>Grookey/Scrobunny/Sobble</t>
  </si>
  <si>
    <t>Wedgehurst Staion Static</t>
  </si>
  <si>
    <t>Galarica Cuff/Wreath</t>
  </si>
  <si>
    <t>Slowpoke (G)</t>
  </si>
  <si>
    <t>Mustard</t>
  </si>
  <si>
    <t>Route 5 Gift</t>
  </si>
  <si>
    <t>Master Dojo Gift</t>
  </si>
  <si>
    <t>Lv 16/16, Lv 32/36</t>
  </si>
  <si>
    <t>Bulbasaur/Squirtle</t>
  </si>
  <si>
    <t>Bede</t>
  </si>
  <si>
    <t>Training</t>
  </si>
  <si>
    <t>Milo</t>
  </si>
  <si>
    <t>Diglett Gift</t>
  </si>
  <si>
    <t>Meowth (A)</t>
  </si>
  <si>
    <t>Dri/Thw/Ra</t>
  </si>
  <si>
    <t>Lv 37, Trade Item</t>
  </si>
  <si>
    <t>Ponyta (G)</t>
  </si>
  <si>
    <t>Vulpix (A)</t>
  </si>
  <si>
    <t>Nessa</t>
  </si>
  <si>
    <t>Sandshrew (A)</t>
  </si>
  <si>
    <t>Marnie</t>
  </si>
  <si>
    <t>Morpeko</t>
  </si>
  <si>
    <t>Raichu (A)</t>
  </si>
  <si>
    <t>Kabu</t>
  </si>
  <si>
    <t>Exeggutor (A)</t>
  </si>
  <si>
    <t>Lv 26</t>
  </si>
  <si>
    <t>Diglett (A)</t>
  </si>
  <si>
    <t>Allister</t>
  </si>
  <si>
    <t>Yamask (G)</t>
  </si>
  <si>
    <t>Route 6 Gift Fossil</t>
  </si>
  <si>
    <t>Int/Rill/Cind</t>
  </si>
  <si>
    <t>Opal</t>
  </si>
  <si>
    <t>Weezing (G)</t>
  </si>
  <si>
    <t>Toggekiss</t>
  </si>
  <si>
    <t>Alcremie</t>
  </si>
  <si>
    <t>Melony</t>
  </si>
  <si>
    <t>Darmanitan (G)</t>
  </si>
  <si>
    <t>Eiscue</t>
  </si>
  <si>
    <t>Piers</t>
  </si>
  <si>
    <t>Raihan</t>
  </si>
  <si>
    <t>Oleana</t>
  </si>
  <si>
    <t>Rapidash (G)</t>
  </si>
  <si>
    <t>Rose</t>
  </si>
  <si>
    <t>Ferrothotn</t>
  </si>
  <si>
    <t>Leon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</si>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</sst>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0"/>
      <color rgb="FF000000"/>
      <name val="Arial"/>
      <scheme val="minor"/>
    </font>
    <font>
      <b/>
      <sz val="9"/>
      <color rgb="FF000000"/>
      <name val="Arial"/>
    </font>
    <font>
      <b/>
      <sz val="9"/>
      <color theme="1"/>
      <name val="Arial"/>
    </font>
    <font>
      <sz val="9"/>
      <color rgb="FF000000"/>
      <name val="Arial"/>
    </font>
    <font>
      <sz val="9"/>
      <color theme="1"/>
      <name val="Arial"/>
    </font>
    <font>
      <sz val="9"/>
      <color rgb="FFFF00FF"/>
      <name val="Arial"/>
    </font>
    <font>
      <sz val="10"/>
      <color theme="1"/>
      <name val="Arial"/>
      <scheme val="minor"/>
    </font>
    <font>
      <sz val="9"/>
      <color rgb="FF000000"/>
      <name val="&quot;Google Sans Mono&quot;"/>
    </font>
    <font>
      <b/>
      <sz val="9"/>
      <color rgb="FFD9D9D9"/>
      <name val="Arial"/>
    </font>
    <font>
      <sz val="9"/>
      <color rgb="FFD9D9D9"/>
      <name val="Arial"/>
    </font>
    <font>
      <b/>
      <i/>
      <sz val="9"/>
      <color theme="1"/>
      <name val="Arial"/>
    </font>
    <font>
      <sz val="9"/>
      <color rgb="FFFFFFFF"/>
      <name val="Arial"/>
    </font>
    <font>
      <sz val="10"/>
      <color rgb="FF000000"/>
      <name val="Arial"/>
    </font>
  </fonts>
  <fills count="21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D9D9D9"/>
        <bgColor rgb="FFD9D9D9"/>
      </patternFill>
    </fill>
    <fill>
      <patternFill patternType="solid">
        <fgColor rgb="FFFDEADA"/>
        <bgColor rgb="FFFDEADA"/>
      </patternFill>
    </fill>
    <fill>
      <patternFill patternType="solid">
        <fgColor rgb="FFFCD5B5"/>
        <bgColor rgb="FFFCD5B5"/>
      </patternFill>
    </fill>
    <fill>
      <patternFill patternType="solid">
        <fgColor rgb="FFDBEEF4"/>
        <bgColor rgb="FFDBEEF4"/>
      </patternFill>
    </fill>
    <fill>
      <patternFill patternType="solid">
        <fgColor rgb="FFB7DEE8"/>
        <bgColor rgb="FFB7DEE8"/>
      </patternFill>
    </fill>
    <fill>
      <patternFill patternType="solid">
        <fgColor rgb="FFF2F2F2"/>
        <bgColor rgb="FFF2F2F2"/>
      </patternFill>
    </fill>
    <fill>
      <patternFill patternType="solid">
        <fgColor rgb="FFD6D4CB"/>
        <bgColor rgb="FFD6D4CB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A8D08D"/>
        <bgColor rgb="FFA8D08D"/>
      </patternFill>
    </fill>
    <fill>
      <patternFill patternType="solid">
        <fgColor rgb="FFECECEC"/>
        <bgColor rgb="FFECECEC"/>
      </patternFill>
    </fill>
    <fill>
      <patternFill patternType="solid">
        <fgColor rgb="FFA5A5A5"/>
        <bgColor rgb="FFA5A5A5"/>
      </patternFill>
    </fill>
    <fill>
      <patternFill patternType="solid">
        <fgColor rgb="FFFF6600"/>
        <bgColor rgb="FFFF6600"/>
      </patternFill>
    </fill>
    <fill>
      <patternFill patternType="solid">
        <fgColor rgb="FFCC99FF"/>
        <bgColor rgb="FFCC99FF"/>
      </patternFill>
    </fill>
    <fill>
      <patternFill patternType="solid">
        <fgColor rgb="FFFF9900"/>
        <bgColor rgb="FFFF9900"/>
      </patternFill>
    </fill>
    <fill>
      <patternFill patternType="solid">
        <fgColor rgb="FF0099CC"/>
        <bgColor rgb="FF0099CC"/>
      </patternFill>
    </fill>
    <fill>
      <patternFill patternType="solid">
        <fgColor rgb="FFD9EAD3"/>
        <bgColor rgb="FFD9EAD3"/>
      </patternFill>
    </fill>
    <fill>
      <patternFill patternType="solid">
        <fgColor rgb="FF7F7F7F"/>
        <bgColor rgb="FF7F7F7F"/>
      </patternFill>
    </fill>
  </fills>
  <borders count="3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200"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textRotation="65" wrapText="1"/>
    </xf>
    <xf numFmtId="0" fontId="1" fillId="0" borderId="1" xfId="0" applyFont="1" applyBorder="1" applyAlignment="1">
      <alignment horizontal="center" vertical="top" textRotation="65"/>
    </xf>
    <xf numFmtId="0" fontId="1" fillId="0" borderId="2" xfId="0" applyFont="1" applyBorder="1" applyAlignment="1">
      <alignment horizontal="center" vertical="top" textRotation="65" wrapText="1"/>
    </xf>
    <xf numFmtId="0" fontId="1" fillId="0" borderId="3" xfId="0" applyFont="1" applyBorder="1" applyAlignment="1">
      <alignment horizontal="center" vertical="top" textRotation="65" wrapText="1"/>
    </xf>
    <xf numFmtId="0" fontId="1" fillId="0" borderId="4" xfId="0" applyFont="1" applyBorder="1" applyAlignment="1">
      <alignment horizontal="center" vertical="top" textRotation="65" wrapText="1"/>
    </xf>
    <xf numFmtId="0" fontId="1" fillId="0" borderId="2" xfId="0" applyFont="1" applyBorder="1" applyAlignment="1">
      <alignment horizontal="center" vertical="top" textRotation="65"/>
    </xf>
    <xf numFmtId="0" fontId="1" fillId="0" borderId="3" xfId="0" applyFont="1" applyBorder="1" applyAlignment="1">
      <alignment horizontal="center" vertical="top" textRotation="65"/>
    </xf>
    <xf numFmtId="0" fontId="1" fillId="0" borderId="4" xfId="0" applyFont="1" applyBorder="1" applyAlignment="1">
      <alignment horizontal="center" vertical="top" textRotation="65"/>
    </xf>
    <xf numFmtId="0" fontId="1" fillId="0" borderId="5" xfId="0" applyFont="1" applyBorder="1" applyAlignment="1">
      <alignment horizontal="center" vertical="top" textRotation="65"/>
    </xf>
    <xf numFmtId="0" fontId="1" fillId="0" borderId="6" xfId="0" applyFont="1" applyBorder="1" applyAlignment="1">
      <alignment horizontal="center" vertical="top" textRotation="65"/>
    </xf>
    <xf numFmtId="0" fontId="2" fillId="0" borderId="3" xfId="0" applyFont="1" applyBorder="1" applyAlignment="1">
      <alignment horizontal="center" vertical="top" textRotation="65"/>
    </xf>
    <xf numFmtId="0" fontId="3" fillId="0" borderId="7" xfId="0" applyFont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top"/>
    </xf>
    <xf numFmtId="0" fontId="3" fillId="2" borderId="9" xfId="0" applyFont="1" applyFill="1" applyBorder="1" applyAlignment="1">
      <alignment horizontal="center" vertical="top"/>
    </xf>
    <xf numFmtId="0" fontId="3" fillId="2" borderId="10" xfId="0" applyFont="1" applyFill="1" applyBorder="1" applyAlignment="1">
      <alignment horizontal="center" vertical="top"/>
    </xf>
    <xf numFmtId="0" fontId="3" fillId="3" borderId="8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0" fontId="3" fillId="6" borderId="9" xfId="0" applyFont="1" applyFill="1" applyBorder="1" applyAlignment="1">
      <alignment horizontal="center" vertical="center"/>
    </xf>
    <xf numFmtId="0" fontId="3" fillId="7" borderId="9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9" borderId="10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3" fontId="3" fillId="0" borderId="9" xfId="0" applyNumberFormat="1" applyFont="1" applyBorder="1" applyAlignment="1">
      <alignment horizontal="center" vertical="center"/>
    </xf>
    <xf numFmtId="0" fontId="3" fillId="10" borderId="9" xfId="0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 wrapText="1"/>
    </xf>
    <xf numFmtId="0" fontId="3" fillId="10" borderId="9" xfId="0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top" wrapText="1"/>
    </xf>
    <xf numFmtId="0" fontId="3" fillId="2" borderId="10" xfId="0" applyFont="1" applyFill="1" applyBorder="1" applyAlignment="1">
      <alignment horizontal="center" vertical="top" wrapText="1"/>
    </xf>
    <xf numFmtId="0" fontId="5" fillId="0" borderId="9" xfId="0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11" borderId="7" xfId="0" applyFont="1" applyFill="1" applyBorder="1" applyAlignment="1">
      <alignment horizontal="center" vertical="center"/>
    </xf>
    <xf numFmtId="0" fontId="3" fillId="11" borderId="8" xfId="0" applyFont="1" applyFill="1" applyBorder="1" applyAlignment="1">
      <alignment horizontal="center" vertical="top"/>
    </xf>
    <xf numFmtId="0" fontId="3" fillId="11" borderId="9" xfId="0" applyFont="1" applyFill="1" applyBorder="1" applyAlignment="1">
      <alignment horizontal="center" vertical="top"/>
    </xf>
    <xf numFmtId="0" fontId="3" fillId="11" borderId="10" xfId="0" applyFont="1" applyFill="1" applyBorder="1" applyAlignment="1">
      <alignment horizontal="center" vertical="top"/>
    </xf>
    <xf numFmtId="0" fontId="3" fillId="11" borderId="7" xfId="0" applyFont="1" applyFill="1" applyBorder="1" applyAlignment="1">
      <alignment horizontal="center" vertical="center" wrapText="1"/>
    </xf>
    <xf numFmtId="0" fontId="3" fillId="11" borderId="8" xfId="0" applyFont="1" applyFill="1" applyBorder="1" applyAlignment="1">
      <alignment horizontal="center" vertical="top" wrapText="1"/>
    </xf>
    <xf numFmtId="0" fontId="3" fillId="11" borderId="9" xfId="0" applyFont="1" applyFill="1" applyBorder="1" applyAlignment="1">
      <alignment horizontal="center" vertical="top" wrapText="1"/>
    </xf>
    <xf numFmtId="0" fontId="3" fillId="11" borderId="10" xfId="0" applyFont="1" applyFill="1" applyBorder="1" applyAlignment="1">
      <alignment horizontal="center" vertical="top" wrapText="1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top"/>
    </xf>
    <xf numFmtId="0" fontId="3" fillId="12" borderId="9" xfId="0" applyFont="1" applyFill="1" applyBorder="1" applyAlignment="1">
      <alignment horizontal="center" vertical="top"/>
    </xf>
    <xf numFmtId="0" fontId="3" fillId="12" borderId="10" xfId="0" applyFont="1" applyFill="1" applyBorder="1" applyAlignment="1">
      <alignment horizontal="center" vertical="top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top"/>
    </xf>
    <xf numFmtId="0" fontId="3" fillId="13" borderId="9" xfId="0" applyFont="1" applyFill="1" applyBorder="1" applyAlignment="1">
      <alignment horizontal="center" vertical="top"/>
    </xf>
    <xf numFmtId="0" fontId="3" fillId="13" borderId="10" xfId="0" applyFont="1" applyFill="1" applyBorder="1" applyAlignment="1">
      <alignment horizontal="center" vertical="top"/>
    </xf>
    <xf numFmtId="0" fontId="4" fillId="0" borderId="1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 wrapText="1"/>
    </xf>
    <xf numFmtId="0" fontId="3" fillId="13" borderId="7" xfId="0" applyFont="1" applyFill="1" applyBorder="1" applyAlignment="1">
      <alignment horizontal="center" vertical="center" wrapText="1"/>
    </xf>
    <xf numFmtId="0" fontId="3" fillId="13" borderId="8" xfId="0" applyFont="1" applyFill="1" applyBorder="1" applyAlignment="1">
      <alignment horizontal="center" vertical="top" wrapText="1"/>
    </xf>
    <xf numFmtId="0" fontId="3" fillId="13" borderId="9" xfId="0" applyFont="1" applyFill="1" applyBorder="1" applyAlignment="1">
      <alignment horizontal="center" vertical="top" wrapText="1"/>
    </xf>
    <xf numFmtId="0" fontId="3" fillId="13" borderId="10" xfId="0" applyFont="1" applyFill="1" applyBorder="1" applyAlignment="1">
      <alignment horizontal="center" vertical="top" wrapText="1"/>
    </xf>
    <xf numFmtId="0" fontId="4" fillId="0" borderId="7" xfId="0" applyFont="1" applyBorder="1" applyAlignment="1">
      <alignment horizontal="center" vertical="center" wrapText="1"/>
    </xf>
    <xf numFmtId="0" fontId="3" fillId="14" borderId="7" xfId="0" applyFont="1" applyFill="1" applyBorder="1" applyAlignment="1">
      <alignment horizontal="center" vertical="center"/>
    </xf>
    <xf numFmtId="0" fontId="3" fillId="14" borderId="8" xfId="0" applyFont="1" applyFill="1" applyBorder="1" applyAlignment="1">
      <alignment horizontal="center" vertical="top"/>
    </xf>
    <xf numFmtId="0" fontId="3" fillId="14" borderId="9" xfId="0" applyFont="1" applyFill="1" applyBorder="1" applyAlignment="1">
      <alignment horizontal="center" vertical="top"/>
    </xf>
    <xf numFmtId="0" fontId="3" fillId="14" borderId="10" xfId="0" applyFont="1" applyFill="1" applyBorder="1" applyAlignment="1">
      <alignment horizontal="center" vertical="top"/>
    </xf>
    <xf numFmtId="0" fontId="3" fillId="0" borderId="8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15" borderId="7" xfId="0" applyFont="1" applyFill="1" applyBorder="1" applyAlignment="1">
      <alignment horizontal="center" vertical="center"/>
    </xf>
    <xf numFmtId="0" fontId="3" fillId="15" borderId="8" xfId="0" applyFont="1" applyFill="1" applyBorder="1" applyAlignment="1">
      <alignment horizontal="center" vertical="top"/>
    </xf>
    <xf numFmtId="0" fontId="3" fillId="15" borderId="9" xfId="0" applyFont="1" applyFill="1" applyBorder="1" applyAlignment="1">
      <alignment horizontal="center" vertical="top"/>
    </xf>
    <xf numFmtId="0" fontId="3" fillId="15" borderId="10" xfId="0" applyFont="1" applyFill="1" applyBorder="1" applyAlignment="1">
      <alignment horizontal="center" vertical="top"/>
    </xf>
    <xf numFmtId="0" fontId="3" fillId="10" borderId="7" xfId="0" applyFont="1" applyFill="1" applyBorder="1" applyAlignment="1">
      <alignment horizontal="center" vertical="center"/>
    </xf>
    <xf numFmtId="0" fontId="3" fillId="16" borderId="7" xfId="0" applyFont="1" applyFill="1" applyBorder="1" applyAlignment="1">
      <alignment horizontal="center" vertical="center"/>
    </xf>
    <xf numFmtId="0" fontId="3" fillId="16" borderId="8" xfId="0" applyFont="1" applyFill="1" applyBorder="1" applyAlignment="1">
      <alignment horizontal="center" vertical="top"/>
    </xf>
    <xf numFmtId="0" fontId="3" fillId="16" borderId="9" xfId="0" applyFont="1" applyFill="1" applyBorder="1" applyAlignment="1">
      <alignment horizontal="center" vertical="top"/>
    </xf>
    <xf numFmtId="0" fontId="3" fillId="16" borderId="10" xfId="0" applyFont="1" applyFill="1" applyBorder="1" applyAlignment="1">
      <alignment horizontal="center" vertical="top"/>
    </xf>
    <xf numFmtId="0" fontId="3" fillId="10" borderId="7" xfId="0" applyFont="1" applyFill="1" applyBorder="1" applyAlignment="1">
      <alignment horizontal="center" vertical="center" wrapText="1"/>
    </xf>
    <xf numFmtId="0" fontId="4" fillId="16" borderId="7" xfId="0" applyFont="1" applyFill="1" applyBorder="1" applyAlignment="1">
      <alignment horizontal="center" vertical="center" wrapText="1"/>
    </xf>
    <xf numFmtId="0" fontId="4" fillId="16" borderId="8" xfId="0" applyFont="1" applyFill="1" applyBorder="1" applyAlignment="1">
      <alignment horizontal="center" vertical="top" wrapText="1"/>
    </xf>
    <xf numFmtId="0" fontId="4" fillId="16" borderId="9" xfId="0" applyFont="1" applyFill="1" applyBorder="1" applyAlignment="1">
      <alignment horizontal="center" vertical="top" wrapText="1"/>
    </xf>
    <xf numFmtId="0" fontId="4" fillId="16" borderId="10" xfId="0" applyFont="1" applyFill="1" applyBorder="1" applyAlignment="1">
      <alignment horizontal="center" vertical="top" wrapText="1"/>
    </xf>
    <xf numFmtId="0" fontId="3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 wrapText="1"/>
    </xf>
    <xf numFmtId="0" fontId="4" fillId="17" borderId="7" xfId="0" applyFont="1" applyFill="1" applyBorder="1" applyAlignment="1">
      <alignment horizontal="center" vertical="center"/>
    </xf>
    <xf numFmtId="0" fontId="4" fillId="17" borderId="8" xfId="0" applyFont="1" applyFill="1" applyBorder="1" applyAlignment="1">
      <alignment horizontal="center" vertical="top"/>
    </xf>
    <xf numFmtId="0" fontId="4" fillId="17" borderId="9" xfId="0" applyFont="1" applyFill="1" applyBorder="1" applyAlignment="1">
      <alignment horizontal="center" vertical="top"/>
    </xf>
    <xf numFmtId="0" fontId="4" fillId="17" borderId="10" xfId="0" applyFont="1" applyFill="1" applyBorder="1" applyAlignment="1">
      <alignment horizontal="center" vertical="top"/>
    </xf>
    <xf numFmtId="0" fontId="4" fillId="17" borderId="7" xfId="0" applyFont="1" applyFill="1" applyBorder="1" applyAlignment="1">
      <alignment horizontal="center" vertical="center" wrapText="1"/>
    </xf>
    <xf numFmtId="0" fontId="4" fillId="17" borderId="8" xfId="0" applyFont="1" applyFill="1" applyBorder="1" applyAlignment="1">
      <alignment horizontal="center" vertical="top" wrapText="1"/>
    </xf>
    <xf numFmtId="0" fontId="4" fillId="17" borderId="9" xfId="0" applyFont="1" applyFill="1" applyBorder="1" applyAlignment="1">
      <alignment horizontal="center" vertical="top" wrapText="1"/>
    </xf>
    <xf numFmtId="0" fontId="4" fillId="17" borderId="10" xfId="0" applyFont="1" applyFill="1" applyBorder="1" applyAlignment="1">
      <alignment horizontal="center" vertical="top" wrapText="1"/>
    </xf>
    <xf numFmtId="0" fontId="3" fillId="0" borderId="11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4" fillId="18" borderId="7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4" fillId="18" borderId="8" xfId="0" applyFont="1" applyFill="1" applyBorder="1" applyAlignment="1">
      <alignment horizontal="center" vertical="top"/>
    </xf>
    <xf numFmtId="0" fontId="4" fillId="18" borderId="9" xfId="0" applyFont="1" applyFill="1" applyBorder="1" applyAlignment="1">
      <alignment horizontal="center" vertical="top"/>
    </xf>
    <xf numFmtId="0" fontId="4" fillId="18" borderId="10" xfId="0" applyFont="1" applyFill="1" applyBorder="1" applyAlignment="1">
      <alignment horizontal="center" vertical="top"/>
    </xf>
    <xf numFmtId="0" fontId="3" fillId="0" borderId="25" xfId="0" applyFont="1" applyBorder="1" applyAlignment="1">
      <alignment horizontal="center" vertical="center"/>
    </xf>
    <xf numFmtId="0" fontId="4" fillId="18" borderId="25" xfId="0" applyFont="1" applyFill="1" applyBorder="1" applyAlignment="1">
      <alignment horizontal="center" vertical="center"/>
    </xf>
    <xf numFmtId="0" fontId="4" fillId="18" borderId="26" xfId="0" applyFont="1" applyFill="1" applyBorder="1" applyAlignment="1">
      <alignment horizontal="center" vertical="top"/>
    </xf>
    <xf numFmtId="0" fontId="4" fillId="18" borderId="27" xfId="0" applyFont="1" applyFill="1" applyBorder="1" applyAlignment="1">
      <alignment horizontal="center" vertical="top"/>
    </xf>
    <xf numFmtId="0" fontId="4" fillId="18" borderId="28" xfId="0" applyFont="1" applyFill="1" applyBorder="1" applyAlignment="1">
      <alignment horizontal="center" vertical="top"/>
    </xf>
    <xf numFmtId="0" fontId="3" fillId="3" borderId="26" xfId="0" applyFont="1" applyFill="1" applyBorder="1" applyAlignment="1">
      <alignment horizontal="center" vertical="center"/>
    </xf>
    <xf numFmtId="0" fontId="3" fillId="4" borderId="27" xfId="0" applyFont="1" applyFill="1" applyBorder="1" applyAlignment="1">
      <alignment horizontal="center" vertical="center"/>
    </xf>
    <xf numFmtId="0" fontId="3" fillId="5" borderId="27" xfId="0" applyFont="1" applyFill="1" applyBorder="1" applyAlignment="1">
      <alignment horizontal="center" vertical="center"/>
    </xf>
    <xf numFmtId="0" fontId="3" fillId="6" borderId="27" xfId="0" applyFont="1" applyFill="1" applyBorder="1" applyAlignment="1">
      <alignment horizontal="center" vertical="center"/>
    </xf>
    <xf numFmtId="0" fontId="3" fillId="7" borderId="27" xfId="0" applyFont="1" applyFill="1" applyBorder="1" applyAlignment="1">
      <alignment horizontal="center" vertical="center"/>
    </xf>
    <xf numFmtId="0" fontId="3" fillId="8" borderId="27" xfId="0" applyFont="1" applyFill="1" applyBorder="1" applyAlignment="1">
      <alignment horizontal="center" vertical="center"/>
    </xf>
    <xf numFmtId="0" fontId="3" fillId="9" borderId="28" xfId="0" applyFont="1" applyFill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3" fontId="3" fillId="0" borderId="27" xfId="0" applyNumberFormat="1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6" fillId="0" borderId="0" xfId="0" applyFont="1" applyAlignment="1">
      <alignment wrapText="1"/>
    </xf>
    <xf numFmtId="0" fontId="4" fillId="0" borderId="9" xfId="0" applyFont="1" applyBorder="1" applyAlignment="1">
      <alignment horizontal="center" wrapText="1"/>
    </xf>
    <xf numFmtId="0" fontId="7" fillId="10" borderId="0" xfId="0" applyFont="1" applyFill="1" applyAlignment="1">
      <alignment wrapText="1"/>
    </xf>
    <xf numFmtId="0" fontId="1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10" fillId="0" borderId="9" xfId="0" applyFont="1" applyBorder="1" applyAlignment="1">
      <alignment horizontal="center" vertical="center"/>
    </xf>
    <xf numFmtId="0" fontId="4" fillId="0" borderId="9" xfId="0" applyFont="1" applyBorder="1" applyAlignment="1">
      <alignment horizontal="left" vertical="center"/>
    </xf>
    <xf numFmtId="0" fontId="1" fillId="19" borderId="9" xfId="0" applyFont="1" applyFill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7" fillId="0" borderId="9" xfId="0" applyFont="1" applyBorder="1" applyAlignment="1">
      <alignment wrapText="1"/>
    </xf>
    <xf numFmtId="0" fontId="1" fillId="19" borderId="0" xfId="0" applyFont="1" applyFill="1" applyAlignment="1">
      <alignment horizontal="center" vertical="center"/>
    </xf>
    <xf numFmtId="0" fontId="3" fillId="19" borderId="9" xfId="0" applyFont="1" applyFill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3" fontId="6" fillId="0" borderId="0" xfId="0" applyNumberFormat="1" applyFont="1" applyAlignment="1">
      <alignment wrapText="1"/>
    </xf>
    <xf numFmtId="0" fontId="1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wrapText="1"/>
    </xf>
    <xf numFmtId="0" fontId="12" fillId="0" borderId="0" xfId="0" applyFont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9" xfId="0" applyFont="1" applyBorder="1" applyAlignment="1">
      <alignment horizontal="left" vertical="center"/>
    </xf>
    <xf numFmtId="0" fontId="12" fillId="0" borderId="9" xfId="0" applyFont="1" applyBorder="1" applyAlignment="1">
      <alignment vertical="center"/>
    </xf>
    <xf numFmtId="0" fontId="12" fillId="20" borderId="9" xfId="0" applyFont="1" applyFill="1" applyBorder="1" applyAlignment="1">
      <alignment horizontal="center" vertical="center"/>
    </xf>
    <xf numFmtId="0" fontId="0" fillId="0" borderId="0" xfId="0" quotePrefix="1" applyAlignment="1">
      <alignment wrapText="1"/>
    </xf>
    <xf numFmtId="0" fontId="3" fillId="10" borderId="16" xfId="0" applyFont="1" applyFill="1" applyBorder="1" applyAlignment="1">
      <alignment horizontal="center" vertical="center" wrapText="1"/>
    </xf>
    <xf numFmtId="0" fontId="3" fillId="10" borderId="13" xfId="0" applyFont="1" applyFill="1" applyBorder="1" applyAlignment="1">
      <alignment horizontal="center" vertical="center" wrapText="1"/>
    </xf>
    <xf numFmtId="0" fontId="4" fillId="16" borderId="13" xfId="0" applyFont="1" applyFill="1" applyBorder="1" applyAlignment="1">
      <alignment horizontal="center" vertical="center" wrapText="1"/>
    </xf>
    <xf numFmtId="0" fontId="4" fillId="16" borderId="14" xfId="0" applyFont="1" applyFill="1" applyBorder="1" applyAlignment="1">
      <alignment horizontal="center" vertical="top" wrapText="1"/>
    </xf>
    <xf numFmtId="0" fontId="4" fillId="16" borderId="16" xfId="0" applyFont="1" applyFill="1" applyBorder="1" applyAlignment="1">
      <alignment horizontal="center" vertical="top" wrapText="1"/>
    </xf>
    <xf numFmtId="0" fontId="4" fillId="16" borderId="15" xfId="0" applyFont="1" applyFill="1" applyBorder="1" applyAlignment="1">
      <alignment horizontal="center" vertical="top" wrapText="1"/>
    </xf>
    <xf numFmtId="0" fontId="3" fillId="3" borderId="14" xfId="0" applyFont="1" applyFill="1" applyBorder="1" applyAlignment="1">
      <alignment horizontal="center" vertical="center"/>
    </xf>
    <xf numFmtId="0" fontId="3" fillId="4" borderId="16" xfId="0" applyFont="1" applyFill="1" applyBorder="1" applyAlignment="1">
      <alignment horizontal="center" vertical="center"/>
    </xf>
    <xf numFmtId="0" fontId="3" fillId="5" borderId="16" xfId="0" applyFont="1" applyFill="1" applyBorder="1" applyAlignment="1">
      <alignment horizontal="center" vertical="center"/>
    </xf>
    <xf numFmtId="0" fontId="3" fillId="6" borderId="16" xfId="0" applyFont="1" applyFill="1" applyBorder="1" applyAlignment="1">
      <alignment horizontal="center" vertical="center"/>
    </xf>
    <xf numFmtId="0" fontId="3" fillId="7" borderId="16" xfId="0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3" fillId="10" borderId="24" xfId="0" applyFont="1" applyFill="1" applyBorder="1" applyAlignment="1">
      <alignment horizontal="center" vertical="center" wrapText="1"/>
    </xf>
    <xf numFmtId="0" fontId="4" fillId="16" borderId="24" xfId="0" applyFont="1" applyFill="1" applyBorder="1" applyAlignment="1">
      <alignment horizontal="center" vertical="center" wrapText="1"/>
    </xf>
    <xf numFmtId="0" fontId="4" fillId="16" borderId="19" xfId="0" applyFont="1" applyFill="1" applyBorder="1" applyAlignment="1">
      <alignment horizontal="center" vertical="top" wrapText="1"/>
    </xf>
    <xf numFmtId="0" fontId="4" fillId="16" borderId="21" xfId="0" applyFont="1" applyFill="1" applyBorder="1" applyAlignment="1">
      <alignment horizontal="center" vertical="top" wrapText="1"/>
    </xf>
    <xf numFmtId="0" fontId="4" fillId="16" borderId="20" xfId="0" applyFont="1" applyFill="1" applyBorder="1" applyAlignment="1">
      <alignment horizontal="center" vertical="top" wrapText="1"/>
    </xf>
    <xf numFmtId="0" fontId="3" fillId="3" borderId="19" xfId="0" applyFont="1" applyFill="1" applyBorder="1" applyAlignment="1">
      <alignment horizontal="center" vertical="center"/>
    </xf>
    <xf numFmtId="0" fontId="3" fillId="4" borderId="21" xfId="0" applyFont="1" applyFill="1" applyBorder="1" applyAlignment="1">
      <alignment horizontal="center" vertical="center"/>
    </xf>
    <xf numFmtId="0" fontId="3" fillId="5" borderId="21" xfId="0" applyFont="1" applyFill="1" applyBorder="1" applyAlignment="1">
      <alignment horizontal="center" vertical="center"/>
    </xf>
    <xf numFmtId="0" fontId="3" fillId="6" borderId="21" xfId="0" applyFont="1" applyFill="1" applyBorder="1" applyAlignment="1">
      <alignment horizontal="center" vertical="center"/>
    </xf>
    <xf numFmtId="0" fontId="3" fillId="7" borderId="21" xfId="0" applyFont="1" applyFill="1" applyBorder="1" applyAlignment="1">
      <alignment horizontal="center" vertical="center"/>
    </xf>
    <xf numFmtId="0" fontId="3" fillId="8" borderId="21" xfId="0" applyFont="1" applyFill="1" applyBorder="1" applyAlignment="1">
      <alignment horizontal="center" vertical="center"/>
    </xf>
    <xf numFmtId="0" fontId="3" fillId="10" borderId="21" xfId="0" applyFont="1" applyFill="1" applyBorder="1" applyAlignment="1">
      <alignment horizontal="center" vertical="center" wrapText="1"/>
    </xf>
    <xf numFmtId="0" fontId="4" fillId="18" borderId="13" xfId="0" applyFont="1" applyFill="1" applyBorder="1" applyAlignment="1">
      <alignment horizontal="center" vertical="center"/>
    </xf>
    <xf numFmtId="0" fontId="4" fillId="18" borderId="14" xfId="0" applyFont="1" applyFill="1" applyBorder="1" applyAlignment="1">
      <alignment horizontal="center" vertical="top"/>
    </xf>
    <xf numFmtId="0" fontId="4" fillId="18" borderId="16" xfId="0" applyFont="1" applyFill="1" applyBorder="1" applyAlignment="1">
      <alignment horizontal="center" vertical="top"/>
    </xf>
    <xf numFmtId="0" fontId="4" fillId="18" borderId="15" xfId="0" applyFont="1" applyFill="1" applyBorder="1" applyAlignment="1">
      <alignment horizontal="center" vertical="top"/>
    </xf>
  </cellXfs>
  <cellStyles count="1">
    <cellStyle name="Standard" xfId="0" builtinId="0"/>
  </cellStyles>
  <dxfs count="107">
    <dxf>
      <font>
        <color rgb="FFFFFFFF"/>
      </font>
      <fill>
        <patternFill patternType="solid">
          <fgColor rgb="FF76A5AF"/>
          <bgColor rgb="FF76A5AF"/>
        </patternFill>
      </fill>
    </dxf>
    <dxf>
      <font>
        <color rgb="FFFFFFFF"/>
      </font>
      <fill>
        <patternFill patternType="solid">
          <fgColor rgb="FFF4BDC9"/>
          <bgColor rgb="FFF4BDC9"/>
        </patternFill>
      </fill>
    </dxf>
    <dxf>
      <font>
        <color rgb="FFFFFFFF"/>
      </font>
      <fill>
        <patternFill patternType="solid">
          <fgColor rgb="FFD1D2E1"/>
          <bgColor rgb="FFD1D2E1"/>
        </patternFill>
      </fill>
    </dxf>
    <dxf>
      <font>
        <color rgb="FFFFFFFF"/>
      </font>
      <fill>
        <patternFill patternType="solid">
          <fgColor rgb="FF7C4B23"/>
          <bgColor rgb="FF7C4B23"/>
        </patternFill>
      </fill>
    </dxf>
    <dxf>
      <font>
        <color rgb="FFFFFFFF"/>
      </font>
      <fill>
        <patternFill patternType="solid">
          <fgColor rgb="FF8B6DA0"/>
          <bgColor rgb="FF8B6DA0"/>
        </patternFill>
      </fill>
    </dxf>
    <dxf>
      <font>
        <color rgb="FFFFFFFF"/>
      </font>
      <fill>
        <patternFill patternType="solid">
          <fgColor rgb="FF6D3FC0"/>
          <bgColor rgb="FF6D3FC0"/>
        </patternFill>
      </fill>
    </dxf>
    <dxf>
      <font>
        <color rgb="FFFFFFFF"/>
      </font>
      <fill>
        <patternFill patternType="solid">
          <fgColor rgb="FFCBE748"/>
          <bgColor rgb="FFCBE748"/>
        </patternFill>
      </fill>
    </dxf>
    <dxf>
      <font>
        <color rgb="FFFFFFFF"/>
      </font>
      <fill>
        <patternFill patternType="solid">
          <fgColor rgb="FF94DBEE"/>
          <bgColor rgb="FF94DBEE"/>
        </patternFill>
      </fill>
    </dxf>
    <dxf>
      <font>
        <color rgb="FFFFFFFF"/>
      </font>
      <fill>
        <patternFill patternType="solid">
          <fgColor rgb="FFBF9000"/>
          <bgColor rgb="FFBF9000"/>
        </patternFill>
      </fill>
    </dxf>
    <dxf>
      <font>
        <color rgb="FFFFFFFF"/>
      </font>
      <fill>
        <patternFill patternType="solid">
          <fgColor rgb="FFFF3399"/>
          <bgColor rgb="FFFF3399"/>
        </patternFill>
      </fill>
    </dxf>
    <dxf>
      <font>
        <color rgb="FFFFFFFF"/>
      </font>
      <fill>
        <patternFill patternType="solid">
          <fgColor rgb="FFE9C38F"/>
          <bgColor rgb="FFE9C38F"/>
        </patternFill>
      </fill>
    </dxf>
    <dxf>
      <font>
        <color rgb="FFFFFFFF"/>
      </font>
      <fill>
        <patternFill patternType="solid">
          <fgColor rgb="FFF1C232"/>
          <bgColor rgb="FFF1C232"/>
        </patternFill>
      </fill>
    </dxf>
    <dxf>
      <font>
        <color rgb="FFFFFFFF"/>
      </font>
      <fill>
        <patternFill patternType="solid">
          <fgColor rgb="FFB249C2"/>
          <bgColor rgb="FFB249C2"/>
        </patternFill>
      </fill>
    </dxf>
    <dxf>
      <font>
        <color rgb="FFFFFFFF"/>
      </font>
      <fill>
        <patternFill patternType="solid">
          <fgColor rgb="FF8CDE53"/>
          <bgColor rgb="FF8CDE53"/>
        </patternFill>
      </fill>
    </dxf>
    <dxf>
      <font>
        <color rgb="FFFFFFFF"/>
      </font>
      <fill>
        <patternFill patternType="solid">
          <fgColor rgb="FFBAA9DA"/>
          <bgColor rgb="FFBAA9DA"/>
        </patternFill>
      </fill>
    </dxf>
    <dxf>
      <font>
        <color rgb="FFFFFFFF"/>
      </font>
      <fill>
        <patternFill patternType="solid">
          <fgColor rgb="FF3D85C6"/>
          <bgColor rgb="FF3D85C6"/>
        </patternFill>
      </fill>
    </dxf>
    <dxf>
      <font>
        <color rgb="FFFFFFFF"/>
      </font>
      <fill>
        <patternFill patternType="solid">
          <fgColor rgb="FF980000"/>
          <bgColor rgb="FF980000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CCC0A4"/>
          <bgColor rgb="FFCCC0A4"/>
        </patternFill>
      </fill>
    </dxf>
    <dxf>
      <font>
        <color rgb="FFFFFFFF"/>
      </font>
      <fill>
        <patternFill patternType="solid">
          <fgColor rgb="FF76A5AF"/>
          <bgColor rgb="FF76A5AF"/>
        </patternFill>
      </fill>
    </dxf>
    <dxf>
      <font>
        <color rgb="FFFFFFFF"/>
      </font>
      <fill>
        <patternFill patternType="solid">
          <fgColor rgb="FFF4BDC9"/>
          <bgColor rgb="FFF4BDC9"/>
        </patternFill>
      </fill>
    </dxf>
    <dxf>
      <font>
        <color rgb="FFFFFFFF"/>
      </font>
      <fill>
        <patternFill patternType="solid">
          <fgColor rgb="FFD1D2E1"/>
          <bgColor rgb="FFD1D2E1"/>
        </patternFill>
      </fill>
    </dxf>
    <dxf>
      <font>
        <color rgb="FFFFFFFF"/>
      </font>
      <fill>
        <patternFill patternType="solid">
          <fgColor rgb="FF7C4B23"/>
          <bgColor rgb="FF7C4B23"/>
        </patternFill>
      </fill>
    </dxf>
    <dxf>
      <font>
        <color rgb="FFFFFFFF"/>
      </font>
      <fill>
        <patternFill patternType="solid">
          <fgColor rgb="FF8B6DA0"/>
          <bgColor rgb="FF8B6DA0"/>
        </patternFill>
      </fill>
    </dxf>
    <dxf>
      <font>
        <color rgb="FFFFFFFF"/>
      </font>
      <fill>
        <patternFill patternType="solid">
          <fgColor rgb="FF6D3FC0"/>
          <bgColor rgb="FF6D3FC0"/>
        </patternFill>
      </fill>
    </dxf>
    <dxf>
      <font>
        <color rgb="FFFFFFFF"/>
      </font>
      <fill>
        <patternFill patternType="solid">
          <fgColor rgb="FFCBE748"/>
          <bgColor rgb="FFCBE748"/>
        </patternFill>
      </fill>
    </dxf>
    <dxf>
      <font>
        <color rgb="FFFFFFFF"/>
      </font>
      <fill>
        <patternFill patternType="solid">
          <fgColor rgb="FF94DBEE"/>
          <bgColor rgb="FF94DBEE"/>
        </patternFill>
      </fill>
    </dxf>
    <dxf>
      <font>
        <color rgb="FFFFFFFF"/>
      </font>
      <fill>
        <patternFill patternType="solid">
          <fgColor rgb="FFBF9000"/>
          <bgColor rgb="FFBF9000"/>
        </patternFill>
      </fill>
    </dxf>
    <dxf>
      <font>
        <color rgb="FFFFFFFF"/>
      </font>
      <fill>
        <patternFill patternType="solid">
          <fgColor rgb="FFFF3399"/>
          <bgColor rgb="FFFF3399"/>
        </patternFill>
      </fill>
    </dxf>
    <dxf>
      <font>
        <color rgb="FFFFFFFF"/>
      </font>
      <fill>
        <patternFill patternType="solid">
          <fgColor rgb="FFE9C38F"/>
          <bgColor rgb="FFE9C38F"/>
        </patternFill>
      </fill>
    </dxf>
    <dxf>
      <font>
        <color rgb="FFFFFFFF"/>
      </font>
      <fill>
        <patternFill patternType="solid">
          <fgColor rgb="FFF1C232"/>
          <bgColor rgb="FFF1C232"/>
        </patternFill>
      </fill>
    </dxf>
    <dxf>
      <font>
        <color rgb="FFFFFFFF"/>
      </font>
      <fill>
        <patternFill patternType="solid">
          <fgColor rgb="FFB249C2"/>
          <bgColor rgb="FFB249C2"/>
        </patternFill>
      </fill>
    </dxf>
    <dxf>
      <font>
        <color rgb="FFFFFFFF"/>
      </font>
      <fill>
        <patternFill patternType="solid">
          <fgColor rgb="FF8CDE53"/>
          <bgColor rgb="FF8CDE53"/>
        </patternFill>
      </fill>
    </dxf>
    <dxf>
      <font>
        <color rgb="FFFFFFFF"/>
      </font>
      <fill>
        <patternFill patternType="solid">
          <fgColor rgb="FFBAA9DA"/>
          <bgColor rgb="FFBAA9DA"/>
        </patternFill>
      </fill>
    </dxf>
    <dxf>
      <font>
        <color rgb="FFFFFFFF"/>
      </font>
      <fill>
        <patternFill patternType="solid">
          <fgColor rgb="FF3D85C6"/>
          <bgColor rgb="FF3D85C6"/>
        </patternFill>
      </fill>
    </dxf>
    <dxf>
      <font>
        <color rgb="FFFFFFFF"/>
      </font>
      <fill>
        <patternFill patternType="solid">
          <fgColor rgb="FF980000"/>
          <bgColor rgb="FF980000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CCC0A4"/>
          <bgColor rgb="FFCCC0A4"/>
        </patternFill>
      </fill>
    </dxf>
    <dxf>
      <font>
        <color rgb="FFFFFFFF"/>
      </font>
      <fill>
        <patternFill patternType="solid">
          <fgColor rgb="FF76A5AF"/>
          <bgColor rgb="FF76A5AF"/>
        </patternFill>
      </fill>
    </dxf>
    <dxf>
      <font>
        <color rgb="FFFFFFFF"/>
      </font>
      <fill>
        <patternFill patternType="solid">
          <fgColor rgb="FFF4BDC9"/>
          <bgColor rgb="FFF4BDC9"/>
        </patternFill>
      </fill>
    </dxf>
    <dxf>
      <font>
        <color rgb="FFFFFFFF"/>
      </font>
      <fill>
        <patternFill patternType="solid">
          <fgColor rgb="FFD1D2E1"/>
          <bgColor rgb="FFD1D2E1"/>
        </patternFill>
      </fill>
    </dxf>
    <dxf>
      <font>
        <color rgb="FFFFFFFF"/>
      </font>
      <fill>
        <patternFill patternType="solid">
          <fgColor rgb="FF7C4B23"/>
          <bgColor rgb="FF7C4B23"/>
        </patternFill>
      </fill>
    </dxf>
    <dxf>
      <font>
        <color rgb="FFFFFFFF"/>
      </font>
      <fill>
        <patternFill patternType="solid">
          <fgColor rgb="FF8B6DA0"/>
          <bgColor rgb="FF8B6DA0"/>
        </patternFill>
      </fill>
    </dxf>
    <dxf>
      <font>
        <color rgb="FFFFFFFF"/>
      </font>
      <fill>
        <patternFill patternType="solid">
          <fgColor rgb="FF6D3FC0"/>
          <bgColor rgb="FF6D3FC0"/>
        </patternFill>
      </fill>
    </dxf>
    <dxf>
      <font>
        <color rgb="FFFFFFFF"/>
      </font>
      <fill>
        <patternFill patternType="solid">
          <fgColor rgb="FFCBE748"/>
          <bgColor rgb="FFCBE748"/>
        </patternFill>
      </fill>
    </dxf>
    <dxf>
      <font>
        <color rgb="FFFFFFFF"/>
      </font>
      <fill>
        <patternFill patternType="solid">
          <fgColor rgb="FF94DBEE"/>
          <bgColor rgb="FF94DBEE"/>
        </patternFill>
      </fill>
    </dxf>
    <dxf>
      <font>
        <color rgb="FFFFFFFF"/>
      </font>
      <fill>
        <patternFill patternType="solid">
          <fgColor rgb="FFBF9000"/>
          <bgColor rgb="FFBF9000"/>
        </patternFill>
      </fill>
    </dxf>
    <dxf>
      <font>
        <color rgb="FFFFFFFF"/>
      </font>
      <fill>
        <patternFill patternType="solid">
          <fgColor rgb="FFFF3399"/>
          <bgColor rgb="FFFF3399"/>
        </patternFill>
      </fill>
    </dxf>
    <dxf>
      <font>
        <color rgb="FFFFFFFF"/>
      </font>
      <fill>
        <patternFill patternType="solid">
          <fgColor rgb="FFE9C38F"/>
          <bgColor rgb="FFE9C38F"/>
        </patternFill>
      </fill>
    </dxf>
    <dxf>
      <font>
        <color rgb="FFFFFFFF"/>
      </font>
      <fill>
        <patternFill patternType="solid">
          <fgColor rgb="FFF1C232"/>
          <bgColor rgb="FFF1C232"/>
        </patternFill>
      </fill>
    </dxf>
    <dxf>
      <font>
        <color rgb="FFFFFFFF"/>
      </font>
      <fill>
        <patternFill patternType="solid">
          <fgColor rgb="FFB249C2"/>
          <bgColor rgb="FFB249C2"/>
        </patternFill>
      </fill>
    </dxf>
    <dxf>
      <font>
        <color rgb="FFFFFFFF"/>
      </font>
      <fill>
        <patternFill patternType="solid">
          <fgColor rgb="FF8CDE53"/>
          <bgColor rgb="FF8CDE53"/>
        </patternFill>
      </fill>
    </dxf>
    <dxf>
      <font>
        <color rgb="FFFFFFFF"/>
      </font>
      <fill>
        <patternFill patternType="solid">
          <fgColor rgb="FFBAA9DA"/>
          <bgColor rgb="FFBAA9DA"/>
        </patternFill>
      </fill>
    </dxf>
    <dxf>
      <font>
        <color rgb="FFFFFFFF"/>
      </font>
      <fill>
        <patternFill patternType="solid">
          <fgColor rgb="FF3D85C6"/>
          <bgColor rgb="FF3D85C6"/>
        </patternFill>
      </fill>
    </dxf>
    <dxf>
      <font>
        <color rgb="FFFFFFFF"/>
      </font>
      <fill>
        <patternFill patternType="solid">
          <fgColor rgb="FF980000"/>
          <bgColor rgb="FF980000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CCC0A4"/>
          <bgColor rgb="FFCCC0A4"/>
        </patternFill>
      </fill>
    </dxf>
    <dxf>
      <font>
        <color rgb="FFFFFFFF"/>
      </font>
      <fill>
        <patternFill patternType="solid">
          <fgColor rgb="FF76A5AF"/>
          <bgColor rgb="FF76A5AF"/>
        </patternFill>
      </fill>
    </dxf>
    <dxf>
      <font>
        <color rgb="FFFFFFFF"/>
      </font>
      <fill>
        <patternFill patternType="solid">
          <fgColor rgb="FFF4BDC9"/>
          <bgColor rgb="FFF4BDC9"/>
        </patternFill>
      </fill>
    </dxf>
    <dxf>
      <font>
        <color rgb="FFFFFFFF"/>
      </font>
      <fill>
        <patternFill patternType="solid">
          <fgColor rgb="FFD1D2E1"/>
          <bgColor rgb="FFD1D2E1"/>
        </patternFill>
      </fill>
    </dxf>
    <dxf>
      <font>
        <color rgb="FFFFFFFF"/>
      </font>
      <fill>
        <patternFill patternType="solid">
          <fgColor rgb="FF7C4B23"/>
          <bgColor rgb="FF7C4B23"/>
        </patternFill>
      </fill>
    </dxf>
    <dxf>
      <font>
        <color rgb="FFFFFFFF"/>
      </font>
      <fill>
        <patternFill patternType="solid">
          <fgColor rgb="FF8B6DA0"/>
          <bgColor rgb="FF8B6DA0"/>
        </patternFill>
      </fill>
    </dxf>
    <dxf>
      <font>
        <color rgb="FFFFFFFF"/>
      </font>
      <fill>
        <patternFill patternType="solid">
          <fgColor rgb="FF6D3FC0"/>
          <bgColor rgb="FF6D3FC0"/>
        </patternFill>
      </fill>
    </dxf>
    <dxf>
      <font>
        <color rgb="FFFFFFFF"/>
      </font>
      <fill>
        <patternFill patternType="solid">
          <fgColor rgb="FFCBE748"/>
          <bgColor rgb="FFCBE748"/>
        </patternFill>
      </fill>
    </dxf>
    <dxf>
      <font>
        <color rgb="FFFFFFFF"/>
      </font>
      <fill>
        <patternFill patternType="solid">
          <fgColor rgb="FF94DBEE"/>
          <bgColor rgb="FF94DBEE"/>
        </patternFill>
      </fill>
    </dxf>
    <dxf>
      <font>
        <color rgb="FFFFFFFF"/>
      </font>
      <fill>
        <patternFill patternType="solid">
          <fgColor rgb="FFBF9000"/>
          <bgColor rgb="FFBF9000"/>
        </patternFill>
      </fill>
    </dxf>
    <dxf>
      <font>
        <color rgb="FFFFFFFF"/>
      </font>
      <fill>
        <patternFill patternType="solid">
          <fgColor rgb="FFFF3399"/>
          <bgColor rgb="FFFF3399"/>
        </patternFill>
      </fill>
    </dxf>
    <dxf>
      <font>
        <color rgb="FFFFFFFF"/>
      </font>
      <fill>
        <patternFill patternType="solid">
          <fgColor rgb="FFE9C38F"/>
          <bgColor rgb="FFE9C38F"/>
        </patternFill>
      </fill>
    </dxf>
    <dxf>
      <font>
        <color rgb="FFFFFFFF"/>
      </font>
      <fill>
        <patternFill patternType="solid">
          <fgColor rgb="FFF1C232"/>
          <bgColor rgb="FFF1C232"/>
        </patternFill>
      </fill>
    </dxf>
    <dxf>
      <font>
        <color rgb="FFFFFFFF"/>
      </font>
      <fill>
        <patternFill patternType="solid">
          <fgColor rgb="FFB249C2"/>
          <bgColor rgb="FFB249C2"/>
        </patternFill>
      </fill>
    </dxf>
    <dxf>
      <font>
        <color rgb="FFFFFFFF"/>
      </font>
      <fill>
        <patternFill patternType="solid">
          <fgColor rgb="FF8CDE53"/>
          <bgColor rgb="FF8CDE53"/>
        </patternFill>
      </fill>
    </dxf>
    <dxf>
      <font>
        <color rgb="FFFFFFFF"/>
      </font>
      <fill>
        <patternFill patternType="solid">
          <fgColor rgb="FFBAA9DA"/>
          <bgColor rgb="FFBAA9DA"/>
        </patternFill>
      </fill>
    </dxf>
    <dxf>
      <font>
        <color rgb="FFFFFFFF"/>
      </font>
      <fill>
        <patternFill patternType="solid">
          <fgColor rgb="FF3D85C6"/>
          <bgColor rgb="FF3D85C6"/>
        </patternFill>
      </fill>
    </dxf>
    <dxf>
      <font>
        <color rgb="FFFFFFFF"/>
      </font>
      <fill>
        <patternFill patternType="solid">
          <fgColor rgb="FF980000"/>
          <bgColor rgb="FF980000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CCC0A4"/>
          <bgColor rgb="FFCCC0A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9900CC"/>
          <bgColor rgb="FF9900CC"/>
        </patternFill>
      </fill>
    </dxf>
    <dxf>
      <font>
        <color rgb="FF000000"/>
      </font>
      <fill>
        <patternFill patternType="solid">
          <fgColor rgb="FF4BACC6"/>
          <bgColor rgb="FF4BACC6"/>
        </patternFill>
      </fill>
    </dxf>
    <dxf>
      <font>
        <color rgb="FF000000"/>
      </font>
      <fill>
        <patternFill patternType="solid">
          <fgColor rgb="FF808080"/>
          <bgColor rgb="FF808080"/>
        </patternFill>
      </fill>
    </dxf>
    <dxf>
      <font>
        <color rgb="FF000000"/>
      </font>
      <fill>
        <patternFill patternType="solid">
          <fgColor rgb="FF7C4B23"/>
          <bgColor rgb="FF7C4B23"/>
        </patternFill>
      </fill>
    </dxf>
    <dxf>
      <font>
        <color rgb="FF000000"/>
      </font>
      <fill>
        <patternFill patternType="solid">
          <fgColor rgb="FF4F81BD"/>
          <bgColor rgb="FF4F81BD"/>
        </patternFill>
      </fill>
    </dxf>
    <dxf>
      <font>
        <color rgb="FF000000"/>
      </font>
      <fill>
        <patternFill patternType="solid">
          <fgColor rgb="FFD99694"/>
          <bgColor rgb="FFD99694"/>
        </patternFill>
      </fill>
    </dxf>
    <dxf>
      <font>
        <color rgb="FF000000"/>
      </font>
      <fill>
        <patternFill patternType="solid">
          <fgColor rgb="FFFF99CC"/>
          <bgColor rgb="FFFF99CC"/>
        </patternFill>
      </fill>
    </dxf>
    <dxf>
      <font>
        <color rgb="FF000000"/>
      </font>
      <fill>
        <patternFill patternType="solid">
          <fgColor rgb="FFC1EC2F"/>
          <bgColor rgb="FFC1EC2F"/>
        </patternFill>
      </fill>
    </dxf>
    <dxf>
      <font>
        <color rgb="FF000000"/>
      </font>
      <fill>
        <patternFill patternType="solid">
          <fgColor rgb="FFB7DEE8"/>
          <bgColor rgb="FFB7DEE8"/>
        </patternFill>
      </fill>
    </dxf>
    <dxf>
      <font>
        <color rgb="FF000000"/>
      </font>
      <fill>
        <patternFill patternType="solid">
          <fgColor rgb="FF674EA7"/>
          <bgColor rgb="FF674EA7"/>
        </patternFill>
      </fill>
    </dxf>
    <dxf>
      <font>
        <color rgb="FF000000"/>
      </font>
      <fill>
        <patternFill patternType="solid">
          <fgColor rgb="FF64D364"/>
          <bgColor rgb="FF64D364"/>
        </patternFill>
      </fill>
    </dxf>
    <dxf>
      <font>
        <color rgb="FF000000"/>
      </font>
      <fill>
        <patternFill patternType="solid">
          <fgColor rgb="FFA64D79"/>
          <bgColor rgb="FFA64D79"/>
        </patternFill>
      </fill>
    </dxf>
    <dxf>
      <font>
        <color rgb="FF000000"/>
      </font>
      <fill>
        <patternFill patternType="solid">
          <fgColor rgb="FFFFE599"/>
          <bgColor rgb="FFFFE599"/>
        </patternFill>
      </fill>
    </dxf>
    <dxf>
      <font>
        <color rgb="FF000000"/>
      </font>
      <fill>
        <patternFill patternType="solid">
          <fgColor rgb="FFD1D1E0"/>
          <bgColor rgb="FFD1D1E0"/>
        </patternFill>
      </fill>
    </dxf>
    <dxf>
      <fill>
        <patternFill patternType="solid">
          <fgColor rgb="FFFF3300"/>
          <bgColor rgb="FFFF3300"/>
        </patternFill>
      </fill>
    </dxf>
    <dxf>
      <fill>
        <patternFill patternType="solid">
          <fgColor rgb="FFFFCC00"/>
          <bgColor rgb="FFFFCC00"/>
        </patternFill>
      </fill>
    </dxf>
    <dxf>
      <fill>
        <patternFill patternType="solid">
          <fgColor rgb="FFFF99CC"/>
          <bgColor rgb="FFFF99CC"/>
        </patternFill>
      </fill>
    </dxf>
    <dxf>
      <font>
        <color theme="0"/>
      </font>
      <fill>
        <patternFill patternType="solid">
          <fgColor rgb="FF404040"/>
          <bgColor rgb="FF404040"/>
        </patternFill>
      </fill>
    </dxf>
    <dxf>
      <fill>
        <patternFill patternType="solid">
          <fgColor rgb="FFC183C1"/>
          <bgColor rgb="FFC183C1"/>
        </patternFill>
      </fill>
    </dxf>
    <dxf>
      <fill>
        <patternFill patternType="solid">
          <fgColor rgb="FFCC9900"/>
          <bgColor rgb="FFCC990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33CC33"/>
          <bgColor rgb="FF33CC33"/>
        </patternFill>
      </fill>
    </dxf>
    <dxf>
      <font>
        <color theme="0"/>
      </font>
      <fill>
        <patternFill patternType="solid">
          <fgColor rgb="FF1F497D"/>
          <bgColor rgb="FF1F497D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FF99FF"/>
          <bgColor rgb="FFFF99FF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FFCCFF"/>
          <bgColor rgb="FFFFCCFF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FF66FF"/>
          <bgColor rgb="FFFF66FF"/>
        </patternFill>
      </fill>
    </dxf>
    <dxf>
      <fill>
        <patternFill patternType="solid">
          <fgColor rgb="FFBFBFBF"/>
          <bgColor rgb="FFBFBFB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Types" Target="richData/rdRichValueTyp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#N/A</fb>
    <v>6</v>
    <v>7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T1223"/>
  <sheetViews>
    <sheetView tabSelected="1" workbookViewId="0">
      <pane xSplit="2" ySplit="1" topLeftCell="BS2" activePane="bottomRight" state="frozen"/>
      <selection pane="bottomRight" activeCell="BT1" sqref="BT1:BT1048576"/>
      <selection pane="bottomLeft" activeCell="A2" sqref="A2"/>
      <selection pane="topRight" activeCell="C1" sqref="C1"/>
    </sheetView>
  </sheetViews>
  <sheetFormatPr defaultColWidth="12.5703125" defaultRowHeight="15" customHeight="1" outlineLevelCol="1"/>
  <cols>
    <col min="1" max="1" width="7.42578125" customWidth="1"/>
    <col min="2" max="2" width="30.85546875" customWidth="1"/>
    <col min="3" max="3" width="29.42578125" customWidth="1"/>
    <col min="4" max="31" width="5.7109375" customWidth="1" outlineLevel="1"/>
    <col min="32" max="38" width="5.140625" customWidth="1"/>
    <col min="39" max="40" width="7.7109375" customWidth="1"/>
    <col min="41" max="42" width="16.7109375" customWidth="1"/>
    <col min="43" max="43" width="17.42578125" customWidth="1"/>
    <col min="44" max="47" width="6.7109375" customWidth="1"/>
    <col min="48" max="53" width="4.7109375" customWidth="1"/>
    <col min="54" max="55" width="8.42578125" customWidth="1"/>
    <col min="56" max="57" width="9.42578125" customWidth="1"/>
    <col min="58" max="60" width="8.42578125" customWidth="1"/>
    <col min="61" max="62" width="12.7109375" customWidth="1"/>
    <col min="63" max="63" width="55.28515625" customWidth="1"/>
    <col min="64" max="64" width="7.5703125" customWidth="1"/>
    <col min="65" max="65" width="7" customWidth="1"/>
    <col min="66" max="66" width="8.42578125" customWidth="1"/>
    <col min="68" max="68" width="19" customWidth="1"/>
    <col min="70" max="70" width="13.85546875" customWidth="1"/>
    <col min="72" max="72" width="132.42578125" customWidth="1"/>
  </cols>
  <sheetData>
    <row r="1" spans="1:72" ht="105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5" t="s">
        <v>30</v>
      </c>
      <c r="AF1" s="6" t="s">
        <v>31</v>
      </c>
      <c r="AG1" s="7" t="s">
        <v>32</v>
      </c>
      <c r="AH1" s="7" t="s">
        <v>33</v>
      </c>
      <c r="AI1" s="4" t="s">
        <v>34</v>
      </c>
      <c r="AJ1" s="4" t="s">
        <v>35</v>
      </c>
      <c r="AK1" s="7" t="s">
        <v>36</v>
      </c>
      <c r="AL1" s="8" t="s">
        <v>37</v>
      </c>
      <c r="AM1" s="6" t="s">
        <v>38</v>
      </c>
      <c r="AN1" s="8" t="s">
        <v>39</v>
      </c>
      <c r="AO1" s="6" t="s">
        <v>40</v>
      </c>
      <c r="AP1" s="7" t="s">
        <v>41</v>
      </c>
      <c r="AQ1" s="9" t="s">
        <v>42</v>
      </c>
      <c r="AR1" s="6" t="s">
        <v>43</v>
      </c>
      <c r="AS1" s="7" t="s">
        <v>44</v>
      </c>
      <c r="AT1" s="7" t="s">
        <v>45</v>
      </c>
      <c r="AU1" s="8" t="s">
        <v>46</v>
      </c>
      <c r="AV1" s="10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8" t="s">
        <v>52</v>
      </c>
      <c r="BB1" s="3" t="s">
        <v>53</v>
      </c>
      <c r="BC1" s="7" t="s">
        <v>54</v>
      </c>
      <c r="BD1" s="4" t="s">
        <v>55</v>
      </c>
      <c r="BE1" s="7" t="s">
        <v>56</v>
      </c>
      <c r="BF1" s="7" t="s">
        <v>57</v>
      </c>
      <c r="BG1" s="7" t="s">
        <v>58</v>
      </c>
      <c r="BH1" s="11" t="s">
        <v>59</v>
      </c>
      <c r="BI1" s="7" t="s">
        <v>60</v>
      </c>
      <c r="BJ1" s="8" t="s">
        <v>61</v>
      </c>
      <c r="BK1" s="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ht="12.75" customHeight="1">
      <c r="A2" s="12">
        <v>1</v>
      </c>
      <c r="B2" s="13" t="s">
        <v>72</v>
      </c>
      <c r="C2" s="13" t="s">
        <v>73</v>
      </c>
      <c r="D2" s="14">
        <v>1</v>
      </c>
      <c r="E2" s="15">
        <v>1</v>
      </c>
      <c r="F2" s="15">
        <v>226</v>
      </c>
      <c r="G2" s="15">
        <v>231</v>
      </c>
      <c r="H2" s="15"/>
      <c r="I2" s="15"/>
      <c r="J2" s="15"/>
      <c r="K2" s="15"/>
      <c r="L2" s="15"/>
      <c r="M2" s="15"/>
      <c r="N2" s="15">
        <v>80</v>
      </c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>
        <v>68</v>
      </c>
      <c r="AC2" s="15"/>
      <c r="AD2" s="15"/>
      <c r="AE2" s="16"/>
      <c r="AF2" s="17">
        <v>45</v>
      </c>
      <c r="AG2" s="18">
        <v>49</v>
      </c>
      <c r="AH2" s="19">
        <v>49</v>
      </c>
      <c r="AI2" s="20">
        <v>65</v>
      </c>
      <c r="AJ2" s="21">
        <v>65</v>
      </c>
      <c r="AK2" s="22">
        <v>45</v>
      </c>
      <c r="AL2" s="23">
        <f>SUM(AF2:AK2)</f>
        <v>318</v>
      </c>
      <c r="AM2" s="24" t="s">
        <v>74</v>
      </c>
      <c r="AN2" s="25" t="s">
        <v>75</v>
      </c>
      <c r="AO2" s="24" t="s">
        <v>76</v>
      </c>
      <c r="AP2" s="26"/>
      <c r="AQ2" s="27" t="s">
        <v>77</v>
      </c>
      <c r="AR2" s="28" t="s">
        <v>78</v>
      </c>
      <c r="AS2" s="29">
        <v>0.7</v>
      </c>
      <c r="AT2" s="29">
        <v>15.2</v>
      </c>
      <c r="AU2" s="30">
        <v>6.9</v>
      </c>
      <c r="AV2" s="31"/>
      <c r="AW2" s="26"/>
      <c r="AX2" s="26"/>
      <c r="AY2" s="26">
        <v>1</v>
      </c>
      <c r="AZ2" s="26"/>
      <c r="BA2" s="25"/>
      <c r="BB2" s="24">
        <v>64</v>
      </c>
      <c r="BC2" s="26">
        <v>45</v>
      </c>
      <c r="BD2" s="32" t="s">
        <v>79</v>
      </c>
      <c r="BE2" s="32">
        <v>50</v>
      </c>
      <c r="BF2" s="33" t="s">
        <v>80</v>
      </c>
      <c r="BG2" s="26" t="s">
        <v>81</v>
      </c>
      <c r="BH2" s="29">
        <v>20</v>
      </c>
      <c r="BI2" s="26" t="s">
        <v>82</v>
      </c>
      <c r="BJ2" s="25" t="s">
        <v>74</v>
      </c>
      <c r="BK2" s="12" t="s">
        <v>83</v>
      </c>
      <c r="BL2" t="str">
        <f>IF(_xlfn.REGEXTEST(BK2,"Lv. [0-9]{0, 3}", 0),BM2,"")</f>
        <v>16</v>
      </c>
      <c r="BM2" t="str" cm="1">
        <f t="array" ref="BM2">_xlfn.REGEXEXTRACT(_xlfn.REGEXEXTRACT(BK2,"Lv. [0-9]{0,}", 0),"[0-9]{1,2}", 0)</f>
        <v>16</v>
      </c>
      <c r="BN2" cm="1">
        <f t="array" ref="BN2">INDEX(A2:AE2,BQ2)</f>
        <v>68</v>
      </c>
      <c r="BO2">
        <v>1</v>
      </c>
      <c r="BP2">
        <f ca="1">IF(LEN(BL2) &gt; 0, _xlfn.XMATCH(BN2 + 1, INDIRECT(BR2):INDIRECT(BS2)), "Keine Entwicklung")</f>
        <v>2</v>
      </c>
      <c r="BQ2" cm="1">
        <f t="array" ref="BQ2">_xlfn.XMATCH(FALSE, ISBLANK(A2:AE2),,-1)</f>
        <v>28</v>
      </c>
      <c r="BR2" t="str">
        <f>ADDRESS(2, BQ2)</f>
        <v>$AB$2</v>
      </c>
      <c r="BS2" t="str">
        <f>ADDRESS(1202, BQ2)</f>
        <v>$AB$1202</v>
      </c>
      <c r="BT2" s="171" t="str">
        <f ca="1">"insert into Pokemon_Blueprint values ( "&amp;ROW()-1&amp;", '"&amp;B2&amp;"', '"&amp;C2&amp;"', "&amp;AF2&amp;",  "&amp;AG2&amp;",  "&amp;AH2&amp;", "&amp;AI2&amp;",  "&amp;AJ2&amp;",  "&amp;AK2&amp;", "&amp;IF(BC2 = "", "0", BC2)&amp;", "&amp;IF(BL2 = "","NULL, NULL",BP2&amp;", "&amp;BL2)&amp;");"</f>
        <v>insert into Pokemon_Blueprint values ( 1, 'Bulbasaur', 'Starter', 45,  49,  49, 65,  65,  45, 45, 2, 16);</v>
      </c>
    </row>
    <row r="3" spans="1:72" ht="12.75" customHeight="1">
      <c r="A3" s="12">
        <v>2</v>
      </c>
      <c r="B3" s="13" t="s">
        <v>84</v>
      </c>
      <c r="C3" s="13" t="s">
        <v>73</v>
      </c>
      <c r="D3" s="14">
        <v>2</v>
      </c>
      <c r="E3" s="15">
        <v>2</v>
      </c>
      <c r="F3" s="15">
        <v>227</v>
      </c>
      <c r="G3" s="15">
        <v>232</v>
      </c>
      <c r="H3" s="15"/>
      <c r="I3" s="15"/>
      <c r="J3" s="15"/>
      <c r="K3" s="15"/>
      <c r="L3" s="15"/>
      <c r="M3" s="15"/>
      <c r="N3" s="15">
        <v>81</v>
      </c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>
        <v>69</v>
      </c>
      <c r="AC3" s="15"/>
      <c r="AD3" s="15"/>
      <c r="AE3" s="16"/>
      <c r="AF3" s="17">
        <v>60</v>
      </c>
      <c r="AG3" s="18">
        <v>62</v>
      </c>
      <c r="AH3" s="19">
        <v>63</v>
      </c>
      <c r="AI3" s="20">
        <v>80</v>
      </c>
      <c r="AJ3" s="21">
        <v>80</v>
      </c>
      <c r="AK3" s="22">
        <v>60</v>
      </c>
      <c r="AL3" s="23">
        <f>SUM(AF3:AK3)</f>
        <v>405</v>
      </c>
      <c r="AM3" s="24" t="s">
        <v>74</v>
      </c>
      <c r="AN3" s="25" t="s">
        <v>75</v>
      </c>
      <c r="AO3" s="24" t="s">
        <v>76</v>
      </c>
      <c r="AP3" s="26"/>
      <c r="AQ3" s="27" t="s">
        <v>77</v>
      </c>
      <c r="AR3" s="28" t="s">
        <v>85</v>
      </c>
      <c r="AS3" s="29">
        <v>1</v>
      </c>
      <c r="AT3" s="29">
        <v>28.7</v>
      </c>
      <c r="AU3" s="30">
        <v>13</v>
      </c>
      <c r="AV3" s="31"/>
      <c r="AW3" s="26"/>
      <c r="AX3" s="26"/>
      <c r="AY3" s="26">
        <v>1</v>
      </c>
      <c r="AZ3" s="26">
        <v>1</v>
      </c>
      <c r="BA3" s="25"/>
      <c r="BB3" s="24">
        <v>142</v>
      </c>
      <c r="BC3" s="26">
        <v>45</v>
      </c>
      <c r="BD3" s="32" t="s">
        <v>79</v>
      </c>
      <c r="BE3" s="32">
        <v>50</v>
      </c>
      <c r="BF3" s="33" t="s">
        <v>80</v>
      </c>
      <c r="BG3" s="26" t="s">
        <v>81</v>
      </c>
      <c r="BH3" s="29">
        <v>20</v>
      </c>
      <c r="BI3" s="26" t="s">
        <v>82</v>
      </c>
      <c r="BJ3" s="25" t="s">
        <v>74</v>
      </c>
      <c r="BK3" s="12" t="s">
        <v>86</v>
      </c>
      <c r="BL3" t="str">
        <f>IF(_xlfn.REGEXTEST(BK3,"Lv. [0-9]{0, 3}", 0),BM3,"")</f>
        <v>32</v>
      </c>
      <c r="BM3" t="str" cm="1">
        <f t="array" ref="BM3">_xlfn.REGEXEXTRACT(_xlfn.REGEXEXTRACT(BK3,"Lv. [0-9]{0,}", 0),"[0-9]{1,2}", 0)</f>
        <v>32</v>
      </c>
      <c r="BN3" cm="1">
        <f t="array" ref="BN3">INDEX(A3:AE3,BQ3)</f>
        <v>69</v>
      </c>
      <c r="BO3">
        <v>2</v>
      </c>
      <c r="BP3">
        <f ca="1">IF(LEN(BL3) &gt; 0, _xlfn.XMATCH(BN3 + 1, INDIRECT(BR3):INDIRECT(BS3)), "Keine Entwicklung")</f>
        <v>3</v>
      </c>
      <c r="BQ3" cm="1">
        <f t="array" ref="BQ3">_xlfn.XMATCH(FALSE, ISBLANK(A3:AE3),,-1)</f>
        <v>28</v>
      </c>
      <c r="BR3" t="str">
        <f>ADDRESS(2, BQ3)</f>
        <v>$AB$2</v>
      </c>
      <c r="BS3" t="str">
        <f>ADDRESS(1202, BQ3)</f>
        <v>$AB$1202</v>
      </c>
      <c r="BT3" s="171" t="str">
        <f ca="1">"insert into Pokemon_Blueprint values ( "&amp;ROW()-1&amp;", '"&amp;B3&amp;"', '"&amp;C3&amp;"', "&amp;AF3&amp;",  "&amp;AG3&amp;",  "&amp;AH3&amp;", "&amp;AI3&amp;",  "&amp;AJ3&amp;",  "&amp;AK3&amp;", "&amp;IF(BC3 = "", "0", BC3)&amp;", "&amp;IF(BL3 = "","NULL, NULL",BP3&amp;", "&amp;BL3)&amp;");"</f>
        <v>insert into Pokemon_Blueprint values ( 2, 'Ivysaur', 'Starter', 60,  62,  63, 80,  80,  60, 45, 3, 32);</v>
      </c>
    </row>
    <row r="4" spans="1:72" ht="12.75" customHeight="1">
      <c r="A4" s="12">
        <v>3</v>
      </c>
      <c r="B4" s="13" t="s">
        <v>87</v>
      </c>
      <c r="C4" s="13" t="s">
        <v>73</v>
      </c>
      <c r="D4" s="14">
        <v>3</v>
      </c>
      <c r="E4" s="15">
        <v>3</v>
      </c>
      <c r="F4" s="15">
        <v>228</v>
      </c>
      <c r="G4" s="15">
        <v>233</v>
      </c>
      <c r="H4" s="15"/>
      <c r="I4" s="15"/>
      <c r="J4" s="15"/>
      <c r="K4" s="15"/>
      <c r="L4" s="15"/>
      <c r="M4" s="15"/>
      <c r="N4" s="15">
        <v>82</v>
      </c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>
        <v>70</v>
      </c>
      <c r="AC4" s="15"/>
      <c r="AD4" s="15"/>
      <c r="AE4" s="16"/>
      <c r="AF4" s="17">
        <v>80</v>
      </c>
      <c r="AG4" s="18">
        <v>82</v>
      </c>
      <c r="AH4" s="19">
        <v>83</v>
      </c>
      <c r="AI4" s="20">
        <v>100</v>
      </c>
      <c r="AJ4" s="21">
        <v>100</v>
      </c>
      <c r="AK4" s="22">
        <v>80</v>
      </c>
      <c r="AL4" s="23">
        <f>SUM(AF4:AK4)</f>
        <v>525</v>
      </c>
      <c r="AM4" s="24" t="s">
        <v>74</v>
      </c>
      <c r="AN4" s="25" t="s">
        <v>75</v>
      </c>
      <c r="AO4" s="24" t="s">
        <v>76</v>
      </c>
      <c r="AP4" s="26"/>
      <c r="AQ4" s="27" t="s">
        <v>77</v>
      </c>
      <c r="AR4" s="28" t="s">
        <v>88</v>
      </c>
      <c r="AS4" s="29">
        <v>2</v>
      </c>
      <c r="AT4" s="29">
        <v>220.5</v>
      </c>
      <c r="AU4" s="30">
        <v>100</v>
      </c>
      <c r="AV4" s="31"/>
      <c r="AW4" s="26"/>
      <c r="AX4" s="26"/>
      <c r="AY4" s="26">
        <v>2</v>
      </c>
      <c r="AZ4" s="26">
        <v>1</v>
      </c>
      <c r="BA4" s="25"/>
      <c r="BB4" s="24">
        <v>263</v>
      </c>
      <c r="BC4" s="26">
        <v>45</v>
      </c>
      <c r="BD4" s="32" t="s">
        <v>79</v>
      </c>
      <c r="BE4" s="32">
        <v>50</v>
      </c>
      <c r="BF4" s="33" t="s">
        <v>80</v>
      </c>
      <c r="BG4" s="26" t="s">
        <v>81</v>
      </c>
      <c r="BH4" s="29">
        <v>20</v>
      </c>
      <c r="BI4" s="26" t="s">
        <v>82</v>
      </c>
      <c r="BJ4" s="25" t="s">
        <v>74</v>
      </c>
      <c r="BK4" s="12"/>
      <c r="BL4" t="str">
        <f>IF(_xlfn.REGEXTEST(BK4,"Lv. [0-9]{0, 3}", 0),BM4,"")</f>
        <v/>
      </c>
      <c r="BM4" t="e" cm="1" vm="1">
        <f t="array" ref="BM4">_xlfn.REGEXEXTRACT(_xlfn.REGEXEXTRACT(BK4,"Lv. [0-9]{0,}", 0),"[0-9]{1,2}", 0)</f>
        <v>#N/A</v>
      </c>
      <c r="BN4" cm="1">
        <f t="array" ref="BN4">INDEX(A4:AE4,BQ4)</f>
        <v>70</v>
      </c>
      <c r="BO4">
        <v>3</v>
      </c>
      <c r="BP4" t="str">
        <f ca="1">IF(LEN(BL4) &gt; 0, _xlfn.XMATCH(BN4 + 1, INDIRECT(BR4):INDIRECT(BS4)), "")</f>
        <v/>
      </c>
      <c r="BQ4" cm="1">
        <f t="array" ref="BQ4">_xlfn.XMATCH(FALSE, ISBLANK(A4:AE4),,-1)</f>
        <v>28</v>
      </c>
      <c r="BR4" t="str">
        <f>ADDRESS(2, BQ4)</f>
        <v>$AB$2</v>
      </c>
      <c r="BS4" t="str">
        <f>ADDRESS(1202, BQ4)</f>
        <v>$AB$1202</v>
      </c>
      <c r="BT4" s="171" t="str">
        <f>"insert into Pokemon_Blueprint values ( "&amp;ROW()-1&amp;", '"&amp;B4&amp;"', '"&amp;C4&amp;"', "&amp;AF4&amp;",  "&amp;AG4&amp;",  "&amp;AH4&amp;", "&amp;AI4&amp;",  "&amp;AJ4&amp;",  "&amp;AK4&amp;", "&amp;IF(BC4 = "", "0", BC4)&amp;", "&amp;IF(BL4 = "","NULL, NULL",BP4&amp;", "&amp;BL4)&amp;");"</f>
        <v>insert into Pokemon_Blueprint values ( 3, 'Venusaur', 'Starter', 80,  82,  83, 100,  100,  80, 45, NULL, NULL);</v>
      </c>
    </row>
    <row r="5" spans="1:72" ht="12.75" customHeight="1">
      <c r="A5" s="12">
        <v>3.1</v>
      </c>
      <c r="B5" s="13" t="s">
        <v>89</v>
      </c>
      <c r="C5" s="13" t="s">
        <v>90</v>
      </c>
      <c r="D5" s="14"/>
      <c r="E5" s="15"/>
      <c r="F5" s="15"/>
      <c r="G5" s="15"/>
      <c r="H5" s="15"/>
      <c r="I5" s="15"/>
      <c r="J5" s="15"/>
      <c r="K5" s="15"/>
      <c r="L5" s="15"/>
      <c r="M5" s="15"/>
      <c r="N5" s="15">
        <v>82</v>
      </c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6"/>
      <c r="AF5" s="17">
        <v>80</v>
      </c>
      <c r="AG5" s="18">
        <v>100</v>
      </c>
      <c r="AH5" s="19">
        <v>123</v>
      </c>
      <c r="AI5" s="20">
        <v>122</v>
      </c>
      <c r="AJ5" s="21">
        <v>120</v>
      </c>
      <c r="AK5" s="22">
        <v>80</v>
      </c>
      <c r="AL5" s="23">
        <f>SUM(AF5:AK5)</f>
        <v>625</v>
      </c>
      <c r="AM5" s="24" t="s">
        <v>74</v>
      </c>
      <c r="AN5" s="25" t="s">
        <v>75</v>
      </c>
      <c r="AO5" s="24" t="s">
        <v>91</v>
      </c>
      <c r="AP5" s="34"/>
      <c r="AQ5" s="27"/>
      <c r="AR5" s="28" t="s">
        <v>92</v>
      </c>
      <c r="AS5" s="29">
        <v>2.4</v>
      </c>
      <c r="AT5" s="29">
        <v>342.8</v>
      </c>
      <c r="AU5" s="30">
        <v>155.5</v>
      </c>
      <c r="AV5" s="31"/>
      <c r="AW5" s="26"/>
      <c r="AX5" s="26"/>
      <c r="AY5" s="26">
        <v>2</v>
      </c>
      <c r="AZ5" s="26">
        <v>1</v>
      </c>
      <c r="BA5" s="25"/>
      <c r="BB5" s="24">
        <v>313</v>
      </c>
      <c r="BC5" s="26">
        <v>45</v>
      </c>
      <c r="BD5" s="32" t="s">
        <v>79</v>
      </c>
      <c r="BE5" s="32">
        <v>50</v>
      </c>
      <c r="BF5" s="35" t="s">
        <v>80</v>
      </c>
      <c r="BG5" s="26" t="s">
        <v>81</v>
      </c>
      <c r="BH5" s="29">
        <v>20</v>
      </c>
      <c r="BI5" s="26" t="s">
        <v>82</v>
      </c>
      <c r="BJ5" s="25" t="s">
        <v>74</v>
      </c>
      <c r="BK5" s="36"/>
      <c r="BL5" t="str">
        <f>IF(_xlfn.REGEXTEST(BK5,"Lv. [0-9]{0, 3}", 0),BM5,"")</f>
        <v/>
      </c>
      <c r="BM5" t="e" cm="1" vm="1">
        <f t="array" ref="BM5">_xlfn.REGEXEXTRACT(_xlfn.REGEXEXTRACT(BK5,"Lv. [0-9]{0,}", 0),"[0-9]{1,2}", 0)</f>
        <v>#N/A</v>
      </c>
      <c r="BN5" cm="1">
        <f t="array" ref="BN5">INDEX(A5:AE5,BQ5)</f>
        <v>82</v>
      </c>
      <c r="BO5">
        <v>4</v>
      </c>
      <c r="BP5" t="str">
        <f ca="1">IF(LEN(BL5) &gt; 0, _xlfn.XMATCH(BN5 + 1, INDIRECT(BR5):INDIRECT(BS5)), "")</f>
        <v/>
      </c>
      <c r="BQ5" cm="1">
        <f t="array" ref="BQ5">_xlfn.XMATCH(FALSE, ISBLANK(A5:AE5),,-1)</f>
        <v>14</v>
      </c>
      <c r="BR5" t="str">
        <f>ADDRESS(2, BQ5)</f>
        <v>$N$2</v>
      </c>
      <c r="BS5" t="str">
        <f>ADDRESS(1202, BQ5)</f>
        <v>$N$1202</v>
      </c>
      <c r="BT5" s="171" t="str">
        <f>"insert into Pokemon_Blueprint values ( "&amp;ROW()-1&amp;", '"&amp;B5&amp;"', '"&amp;C5&amp;"', "&amp;AF5&amp;",  "&amp;AG5&amp;",  "&amp;AH5&amp;", "&amp;AI5&amp;",  "&amp;AJ5&amp;",  "&amp;AK5&amp;", "&amp;IF(BC5 = "", "0", BC5)&amp;", "&amp;IF(BL5 = "","NULL, NULL",BP5&amp;", "&amp;BL5)&amp;");"</f>
        <v>insert into Pokemon_Blueprint values ( 4, 'Venusaur (Mega)', 'Starter, Mega Evolution', 80,  100,  123, 122,  120,  80, 45, NULL, NULL);</v>
      </c>
    </row>
    <row r="6" spans="1:72" ht="12.75" customHeight="1">
      <c r="A6" s="12">
        <v>4</v>
      </c>
      <c r="B6" s="13" t="s">
        <v>93</v>
      </c>
      <c r="C6" s="13" t="s">
        <v>73</v>
      </c>
      <c r="D6" s="14">
        <v>4</v>
      </c>
      <c r="E6" s="15">
        <v>4</v>
      </c>
      <c r="F6" s="15">
        <v>229</v>
      </c>
      <c r="G6" s="15">
        <v>234</v>
      </c>
      <c r="H6" s="15"/>
      <c r="I6" s="15"/>
      <c r="J6" s="15"/>
      <c r="K6" s="15"/>
      <c r="L6" s="15"/>
      <c r="M6" s="15"/>
      <c r="N6" s="15">
        <v>83</v>
      </c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>
        <v>378</v>
      </c>
      <c r="AB6" s="15"/>
      <c r="AC6" s="15"/>
      <c r="AD6" s="15"/>
      <c r="AE6" s="16"/>
      <c r="AF6" s="17">
        <v>39</v>
      </c>
      <c r="AG6" s="18">
        <v>52</v>
      </c>
      <c r="AH6" s="19">
        <v>43</v>
      </c>
      <c r="AI6" s="20">
        <v>60</v>
      </c>
      <c r="AJ6" s="21">
        <v>50</v>
      </c>
      <c r="AK6" s="22">
        <v>65</v>
      </c>
      <c r="AL6" s="23">
        <f>SUM(AF6:AK6)</f>
        <v>309</v>
      </c>
      <c r="AM6" s="24" t="s">
        <v>94</v>
      </c>
      <c r="AN6" s="25"/>
      <c r="AO6" s="24" t="s">
        <v>95</v>
      </c>
      <c r="AP6" s="26"/>
      <c r="AQ6" s="27" t="s">
        <v>96</v>
      </c>
      <c r="AR6" s="28" t="s">
        <v>97</v>
      </c>
      <c r="AS6" s="29">
        <v>0.6</v>
      </c>
      <c r="AT6" s="29">
        <v>18.7</v>
      </c>
      <c r="AU6" s="30">
        <v>8.5</v>
      </c>
      <c r="AV6" s="31"/>
      <c r="AW6" s="26"/>
      <c r="AX6" s="26"/>
      <c r="AY6" s="26"/>
      <c r="AZ6" s="26"/>
      <c r="BA6" s="25">
        <v>1</v>
      </c>
      <c r="BB6" s="24">
        <v>62</v>
      </c>
      <c r="BC6" s="26">
        <v>45</v>
      </c>
      <c r="BD6" s="32" t="s">
        <v>79</v>
      </c>
      <c r="BE6" s="32">
        <v>50</v>
      </c>
      <c r="BF6" s="33" t="s">
        <v>98</v>
      </c>
      <c r="BG6" s="26" t="s">
        <v>81</v>
      </c>
      <c r="BH6" s="29">
        <v>20</v>
      </c>
      <c r="BI6" s="26" t="s">
        <v>82</v>
      </c>
      <c r="BJ6" s="25" t="s">
        <v>99</v>
      </c>
      <c r="BK6" s="12" t="s">
        <v>83</v>
      </c>
      <c r="BL6" t="str">
        <f>IF(_xlfn.REGEXTEST(BK6,"Lv. [0-9]{0, 3}", 0),BM6,"")</f>
        <v>16</v>
      </c>
      <c r="BM6" t="str" cm="1">
        <f t="array" ref="BM6">_xlfn.REGEXEXTRACT(_xlfn.REGEXEXTRACT(BK6,"Lv. [0-9]{0,}", 0),"[0-9]{1,2}", 0)</f>
        <v>16</v>
      </c>
      <c r="BN6" cm="1">
        <f t="array" ref="BN6">INDEX(A6:AE6,BQ6)</f>
        <v>378</v>
      </c>
      <c r="BO6">
        <v>5</v>
      </c>
      <c r="BP6">
        <f ca="1">IF(LEN(BL6) &gt; 0, _xlfn.XMATCH(BN6 + 1, INDIRECT(BR6):INDIRECT(BS6)), "")</f>
        <v>6</v>
      </c>
      <c r="BQ6" cm="1">
        <f t="array" ref="BQ6">_xlfn.XMATCH(FALSE, ISBLANK(A6:AE6),,-1)</f>
        <v>27</v>
      </c>
      <c r="BR6" t="str">
        <f>ADDRESS(2, BQ6)</f>
        <v>$AA$2</v>
      </c>
      <c r="BS6" t="str">
        <f>ADDRESS(1202, BQ6)</f>
        <v>$AA$1202</v>
      </c>
      <c r="BT6" s="171" t="str">
        <f ca="1">"insert into Pokemon_Blueprint values ( "&amp;ROW()-1&amp;", '"&amp;B6&amp;"', '"&amp;C6&amp;"', "&amp;AF6&amp;",  "&amp;AG6&amp;",  "&amp;AH6&amp;", "&amp;AI6&amp;",  "&amp;AJ6&amp;",  "&amp;AK6&amp;", "&amp;IF(BC6 = "", "0", BC6)&amp;", "&amp;IF(BL6 = "","NULL, NULL",BP6&amp;", "&amp;BL6)&amp;");"</f>
        <v>insert into Pokemon_Blueprint values ( 5, 'Charmander', 'Starter', 39,  52,  43, 60,  50,  65, 45, 6, 16);</v>
      </c>
    </row>
    <row r="7" spans="1:72" ht="12.75" customHeight="1">
      <c r="A7" s="12">
        <v>5</v>
      </c>
      <c r="B7" s="13" t="s">
        <v>100</v>
      </c>
      <c r="C7" s="13" t="s">
        <v>73</v>
      </c>
      <c r="D7" s="14">
        <v>5</v>
      </c>
      <c r="E7" s="15">
        <v>5</v>
      </c>
      <c r="F7" s="15">
        <v>230</v>
      </c>
      <c r="G7" s="15">
        <v>235</v>
      </c>
      <c r="H7" s="15"/>
      <c r="I7" s="15"/>
      <c r="J7" s="15"/>
      <c r="K7" s="15"/>
      <c r="L7" s="15"/>
      <c r="M7" s="15"/>
      <c r="N7" s="15">
        <v>84</v>
      </c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>
        <v>379</v>
      </c>
      <c r="AB7" s="15"/>
      <c r="AC7" s="15"/>
      <c r="AD7" s="15"/>
      <c r="AE7" s="16"/>
      <c r="AF7" s="17">
        <v>58</v>
      </c>
      <c r="AG7" s="18">
        <v>64</v>
      </c>
      <c r="AH7" s="19">
        <v>58</v>
      </c>
      <c r="AI7" s="20">
        <v>80</v>
      </c>
      <c r="AJ7" s="21">
        <v>65</v>
      </c>
      <c r="AK7" s="22">
        <v>80</v>
      </c>
      <c r="AL7" s="23">
        <f>SUM(AF7:AK7)</f>
        <v>405</v>
      </c>
      <c r="AM7" s="24" t="s">
        <v>94</v>
      </c>
      <c r="AN7" s="25"/>
      <c r="AO7" s="24" t="s">
        <v>95</v>
      </c>
      <c r="AP7" s="26"/>
      <c r="AQ7" s="27" t="s">
        <v>96</v>
      </c>
      <c r="AR7" s="28" t="s">
        <v>101</v>
      </c>
      <c r="AS7" s="29">
        <v>1.1000000000000001</v>
      </c>
      <c r="AT7" s="29">
        <v>41.9</v>
      </c>
      <c r="AU7" s="30">
        <v>19</v>
      </c>
      <c r="AV7" s="31"/>
      <c r="AW7" s="26"/>
      <c r="AX7" s="26"/>
      <c r="AY7" s="26">
        <v>1</v>
      </c>
      <c r="AZ7" s="26"/>
      <c r="BA7" s="25">
        <v>1</v>
      </c>
      <c r="BB7" s="24">
        <v>142</v>
      </c>
      <c r="BC7" s="26">
        <v>45</v>
      </c>
      <c r="BD7" s="32" t="s">
        <v>79</v>
      </c>
      <c r="BE7" s="32">
        <v>50</v>
      </c>
      <c r="BF7" s="33" t="s">
        <v>98</v>
      </c>
      <c r="BG7" s="26" t="s">
        <v>81</v>
      </c>
      <c r="BH7" s="29">
        <v>20</v>
      </c>
      <c r="BI7" s="26" t="s">
        <v>82</v>
      </c>
      <c r="BJ7" s="25" t="s">
        <v>99</v>
      </c>
      <c r="BK7" s="12" t="s">
        <v>102</v>
      </c>
      <c r="BL7" t="str">
        <f>IF(_xlfn.REGEXTEST(BK7,"Lv. [0-9]{0, 3}", 0),BM7,"")</f>
        <v>36</v>
      </c>
      <c r="BM7" t="str" cm="1">
        <f t="array" ref="BM7">_xlfn.REGEXEXTRACT(_xlfn.REGEXEXTRACT(BK7,"Lv. [0-9]{0,}", 0),"[0-9]{1,2}", 0)</f>
        <v>36</v>
      </c>
      <c r="BN7" cm="1">
        <f t="array" ref="BN7">INDEX(A7:AE7,BQ7)</f>
        <v>379</v>
      </c>
      <c r="BO7">
        <v>6</v>
      </c>
      <c r="BP7">
        <f ca="1">IF(LEN(BL7) &gt; 0, _xlfn.XMATCH(BN7 + 1, INDIRECT(BR7):INDIRECT(BS7)), "")</f>
        <v>7</v>
      </c>
      <c r="BQ7" cm="1">
        <f t="array" ref="BQ7">_xlfn.XMATCH(FALSE, ISBLANK(A7:AE7),,-1)</f>
        <v>27</v>
      </c>
      <c r="BR7" t="str">
        <f>ADDRESS(2, BQ7)</f>
        <v>$AA$2</v>
      </c>
      <c r="BS7" t="str">
        <f>ADDRESS(1202, BQ7)</f>
        <v>$AA$1202</v>
      </c>
      <c r="BT7" s="171" t="str">
        <f ca="1">"insert into Pokemon_Blueprint values ( "&amp;ROW()-1&amp;", '"&amp;B7&amp;"', '"&amp;C7&amp;"', "&amp;AF7&amp;",  "&amp;AG7&amp;",  "&amp;AH7&amp;", "&amp;AI7&amp;",  "&amp;AJ7&amp;",  "&amp;AK7&amp;", "&amp;IF(BC7 = "", "0", BC7)&amp;", "&amp;IF(BL7 = "","NULL, NULL",BP7&amp;", "&amp;BL7)&amp;");"</f>
        <v>insert into Pokemon_Blueprint values ( 6, 'Charmeleon', 'Starter', 58,  64,  58, 80,  65,  80, 45, 7, 36);</v>
      </c>
    </row>
    <row r="8" spans="1:72" ht="12.75" customHeight="1">
      <c r="A8" s="12">
        <v>6</v>
      </c>
      <c r="B8" s="13" t="s">
        <v>103</v>
      </c>
      <c r="C8" s="13" t="s">
        <v>73</v>
      </c>
      <c r="D8" s="14">
        <v>6</v>
      </c>
      <c r="E8" s="15">
        <v>6</v>
      </c>
      <c r="F8" s="15">
        <v>231</v>
      </c>
      <c r="G8" s="15">
        <v>236</v>
      </c>
      <c r="H8" s="15"/>
      <c r="I8" s="15"/>
      <c r="J8" s="15"/>
      <c r="K8" s="15"/>
      <c r="L8" s="15"/>
      <c r="M8" s="15"/>
      <c r="N8" s="15">
        <v>85</v>
      </c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>
        <v>380</v>
      </c>
      <c r="AB8" s="15"/>
      <c r="AC8" s="15"/>
      <c r="AD8" s="15"/>
      <c r="AE8" s="16"/>
      <c r="AF8" s="17">
        <v>78</v>
      </c>
      <c r="AG8" s="18">
        <v>84</v>
      </c>
      <c r="AH8" s="19">
        <v>78</v>
      </c>
      <c r="AI8" s="20">
        <v>109</v>
      </c>
      <c r="AJ8" s="21">
        <v>85</v>
      </c>
      <c r="AK8" s="22">
        <v>100</v>
      </c>
      <c r="AL8" s="23">
        <f>SUM(AF8:AK8)</f>
        <v>534</v>
      </c>
      <c r="AM8" s="24" t="s">
        <v>94</v>
      </c>
      <c r="AN8" s="25" t="s">
        <v>104</v>
      </c>
      <c r="AO8" s="24" t="s">
        <v>95</v>
      </c>
      <c r="AP8" s="26"/>
      <c r="AQ8" s="27" t="s">
        <v>96</v>
      </c>
      <c r="AR8" s="28" t="s">
        <v>105</v>
      </c>
      <c r="AS8" s="29">
        <v>1.7</v>
      </c>
      <c r="AT8" s="29">
        <v>199.5</v>
      </c>
      <c r="AU8" s="30">
        <v>90.5</v>
      </c>
      <c r="AV8" s="31"/>
      <c r="AW8" s="26"/>
      <c r="AX8" s="26"/>
      <c r="AY8" s="26">
        <v>3</v>
      </c>
      <c r="AZ8" s="26"/>
      <c r="BA8" s="25"/>
      <c r="BB8" s="24">
        <v>267</v>
      </c>
      <c r="BC8" s="26">
        <v>45</v>
      </c>
      <c r="BD8" s="32" t="s">
        <v>79</v>
      </c>
      <c r="BE8" s="32">
        <v>50</v>
      </c>
      <c r="BF8" s="33" t="s">
        <v>98</v>
      </c>
      <c r="BG8" s="26" t="s">
        <v>81</v>
      </c>
      <c r="BH8" s="29">
        <v>20</v>
      </c>
      <c r="BI8" s="26" t="s">
        <v>82</v>
      </c>
      <c r="BJ8" s="25" t="s">
        <v>99</v>
      </c>
      <c r="BK8" s="12"/>
      <c r="BL8" t="str">
        <f>IF(_xlfn.REGEXTEST(BK8,"Lv. [0-9]{0, 3}", 0),BM8,"")</f>
        <v/>
      </c>
      <c r="BM8" t="e" cm="1" vm="1">
        <f t="array" ref="BM8">_xlfn.REGEXEXTRACT(_xlfn.REGEXEXTRACT(BK8,"Lv. [0-9]{0,}", 0),"[0-9]{1,2}", 0)</f>
        <v>#N/A</v>
      </c>
      <c r="BN8" cm="1">
        <f t="array" ref="BN8">INDEX(A8:AE8,BQ8)</f>
        <v>380</v>
      </c>
      <c r="BO8">
        <v>7</v>
      </c>
      <c r="BP8" t="str">
        <f ca="1">IF(LEN(BL8) &gt; 0, _xlfn.XMATCH(BN8 + 1, INDIRECT(BR8):INDIRECT(BS8)), "")</f>
        <v/>
      </c>
      <c r="BQ8" cm="1">
        <f t="array" ref="BQ8">_xlfn.XMATCH(FALSE, ISBLANK(A8:AE8),,-1)</f>
        <v>27</v>
      </c>
      <c r="BR8" t="str">
        <f>ADDRESS(2, BQ8)</f>
        <v>$AA$2</v>
      </c>
      <c r="BS8" t="str">
        <f>ADDRESS(1202, BQ8)</f>
        <v>$AA$1202</v>
      </c>
      <c r="BT8" s="171" t="str">
        <f>"insert into Pokemon_Blueprint values ( "&amp;ROW()-1&amp;", '"&amp;B8&amp;"', '"&amp;C8&amp;"', "&amp;AF8&amp;",  "&amp;AG8&amp;",  "&amp;AH8&amp;", "&amp;AI8&amp;",  "&amp;AJ8&amp;",  "&amp;AK8&amp;", "&amp;IF(BC8 = "", "0", BC8)&amp;", "&amp;IF(BL8 = "","NULL, NULL",BP8&amp;", "&amp;BL8)&amp;");"</f>
        <v>insert into Pokemon_Blueprint values ( 7, 'Charizard', 'Starter', 78,  84,  78, 109,  85,  100, 45, NULL, NULL);</v>
      </c>
    </row>
    <row r="9" spans="1:72" ht="12.75" customHeight="1">
      <c r="A9" s="12">
        <v>6.1</v>
      </c>
      <c r="B9" s="13" t="s">
        <v>106</v>
      </c>
      <c r="C9" s="13" t="s">
        <v>90</v>
      </c>
      <c r="D9" s="14"/>
      <c r="E9" s="15"/>
      <c r="F9" s="15"/>
      <c r="G9" s="15"/>
      <c r="H9" s="15"/>
      <c r="I9" s="15"/>
      <c r="J9" s="15"/>
      <c r="K9" s="15"/>
      <c r="L9" s="15"/>
      <c r="M9" s="15"/>
      <c r="N9" s="15">
        <v>85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6"/>
      <c r="AF9" s="17">
        <v>78</v>
      </c>
      <c r="AG9" s="18">
        <v>130</v>
      </c>
      <c r="AH9" s="19">
        <v>111</v>
      </c>
      <c r="AI9" s="20">
        <v>130</v>
      </c>
      <c r="AJ9" s="21">
        <v>85</v>
      </c>
      <c r="AK9" s="22">
        <v>100</v>
      </c>
      <c r="AL9" s="23">
        <f>SUM(AF9:AK9)</f>
        <v>634</v>
      </c>
      <c r="AM9" s="24" t="s">
        <v>94</v>
      </c>
      <c r="AN9" s="25" t="s">
        <v>99</v>
      </c>
      <c r="AO9" s="24" t="s">
        <v>107</v>
      </c>
      <c r="AP9" s="34"/>
      <c r="AQ9" s="27"/>
      <c r="AR9" s="28" t="s">
        <v>105</v>
      </c>
      <c r="AS9" s="29">
        <v>1.7</v>
      </c>
      <c r="AT9" s="29">
        <v>243.6</v>
      </c>
      <c r="AU9" s="30">
        <v>110.5</v>
      </c>
      <c r="AV9" s="31"/>
      <c r="AW9" s="26"/>
      <c r="AX9" s="26"/>
      <c r="AY9" s="26">
        <v>3</v>
      </c>
      <c r="AZ9" s="26"/>
      <c r="BA9" s="25"/>
      <c r="BB9" s="24">
        <v>317</v>
      </c>
      <c r="BC9" s="26">
        <v>45</v>
      </c>
      <c r="BD9" s="32" t="s">
        <v>79</v>
      </c>
      <c r="BE9" s="32">
        <v>50</v>
      </c>
      <c r="BF9" s="35" t="s">
        <v>108</v>
      </c>
      <c r="BG9" s="26" t="s">
        <v>81</v>
      </c>
      <c r="BH9" s="29">
        <v>20</v>
      </c>
      <c r="BI9" s="26" t="s">
        <v>82</v>
      </c>
      <c r="BJ9" s="25" t="s">
        <v>99</v>
      </c>
      <c r="BK9" s="36"/>
      <c r="BL9" t="str">
        <f>IF(_xlfn.REGEXTEST(BK9,"Lv. [0-9]{0, 3}", 0),BM9,"")</f>
        <v/>
      </c>
      <c r="BM9" t="e" cm="1" vm="1">
        <f t="array" ref="BM9">_xlfn.REGEXEXTRACT(_xlfn.REGEXEXTRACT(BK9,"Lv. [0-9]{0,}", 0),"[0-9]{1,2}", 0)</f>
        <v>#N/A</v>
      </c>
      <c r="BN9" cm="1">
        <f t="array" ref="BN9">INDEX(A9:AE9,BQ9)</f>
        <v>85</v>
      </c>
      <c r="BO9">
        <v>8</v>
      </c>
      <c r="BP9" t="str">
        <f ca="1">IF(LEN(BL9) &gt; 0, _xlfn.XMATCH(BN9 + 1, INDIRECT(BR9):INDIRECT(BS9)), "")</f>
        <v/>
      </c>
      <c r="BQ9" cm="1">
        <f t="array" ref="BQ9">_xlfn.XMATCH(FALSE, ISBLANK(A9:AE9),,-1)</f>
        <v>14</v>
      </c>
      <c r="BR9" t="str">
        <f>ADDRESS(2, BQ9)</f>
        <v>$N$2</v>
      </c>
      <c r="BS9" t="str">
        <f>ADDRESS(1202, BQ9)</f>
        <v>$N$1202</v>
      </c>
      <c r="BT9" s="171" t="str">
        <f>"insert into Pokemon_Blueprint values ( "&amp;ROW()-1&amp;", '"&amp;B9&amp;"', '"&amp;C9&amp;"', "&amp;AF9&amp;",  "&amp;AG9&amp;",  "&amp;AH9&amp;", "&amp;AI9&amp;",  "&amp;AJ9&amp;",  "&amp;AK9&amp;", "&amp;IF(BC9 = "", "0", BC9)&amp;", "&amp;IF(BL9 = "","NULL, NULL",BP9&amp;", "&amp;BL9)&amp;");"</f>
        <v>insert into Pokemon_Blueprint values ( 8, 'Charizard (Mega X)', 'Starter, Mega Evolution', 78,  130,  111, 130,  85,  100, 45, NULL, NULL);</v>
      </c>
    </row>
    <row r="10" spans="1:72" ht="12.75" customHeight="1">
      <c r="A10" s="12">
        <v>6.2</v>
      </c>
      <c r="B10" s="13" t="s">
        <v>109</v>
      </c>
      <c r="C10" s="13" t="s">
        <v>90</v>
      </c>
      <c r="D10" s="14"/>
      <c r="E10" s="15"/>
      <c r="F10" s="15"/>
      <c r="G10" s="15"/>
      <c r="H10" s="15"/>
      <c r="I10" s="15"/>
      <c r="J10" s="15"/>
      <c r="K10" s="15"/>
      <c r="L10" s="15"/>
      <c r="M10" s="15"/>
      <c r="N10" s="15">
        <v>85</v>
      </c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6"/>
      <c r="AF10" s="17">
        <v>78</v>
      </c>
      <c r="AG10" s="18">
        <v>104</v>
      </c>
      <c r="AH10" s="19">
        <v>78</v>
      </c>
      <c r="AI10" s="20">
        <v>159</v>
      </c>
      <c r="AJ10" s="21">
        <v>115</v>
      </c>
      <c r="AK10" s="22">
        <v>100</v>
      </c>
      <c r="AL10" s="23">
        <f>SUM(AF10:AK10)</f>
        <v>634</v>
      </c>
      <c r="AM10" s="24" t="s">
        <v>94</v>
      </c>
      <c r="AN10" s="25" t="s">
        <v>104</v>
      </c>
      <c r="AO10" s="24" t="s">
        <v>110</v>
      </c>
      <c r="AP10" s="34"/>
      <c r="AQ10" s="27"/>
      <c r="AR10" s="28" t="s">
        <v>105</v>
      </c>
      <c r="AS10" s="29">
        <v>1.7</v>
      </c>
      <c r="AT10" s="29">
        <v>221.6</v>
      </c>
      <c r="AU10" s="30">
        <v>100.5</v>
      </c>
      <c r="AV10" s="31"/>
      <c r="AW10" s="26"/>
      <c r="AX10" s="26"/>
      <c r="AY10" s="26">
        <v>3</v>
      </c>
      <c r="AZ10" s="26"/>
      <c r="BA10" s="25"/>
      <c r="BB10" s="24">
        <v>317</v>
      </c>
      <c r="BC10" s="26">
        <v>45</v>
      </c>
      <c r="BD10" s="32" t="s">
        <v>79</v>
      </c>
      <c r="BE10" s="32">
        <v>50</v>
      </c>
      <c r="BF10" s="35" t="s">
        <v>98</v>
      </c>
      <c r="BG10" s="26" t="s">
        <v>81</v>
      </c>
      <c r="BH10" s="29">
        <v>20</v>
      </c>
      <c r="BI10" s="26" t="s">
        <v>82</v>
      </c>
      <c r="BJ10" s="25" t="s">
        <v>99</v>
      </c>
      <c r="BK10" s="36"/>
      <c r="BL10" t="str">
        <f>IF(_xlfn.REGEXTEST(BK10,"Lv. [0-9]{0, 3}", 0),BM10,"")</f>
        <v/>
      </c>
      <c r="BM10" t="e" cm="1" vm="1">
        <f t="array" ref="BM10">_xlfn.REGEXEXTRACT(_xlfn.REGEXEXTRACT(BK10,"Lv. [0-9]{0,}", 0),"[0-9]{1,2}", 0)</f>
        <v>#N/A</v>
      </c>
      <c r="BN10" cm="1">
        <f t="array" ref="BN10">INDEX(A10:AE10,BQ10)</f>
        <v>85</v>
      </c>
      <c r="BO10">
        <v>9</v>
      </c>
      <c r="BP10" t="str">
        <f ca="1">IF(LEN(BL10) &gt; 0, _xlfn.XMATCH(BN10 + 1, INDIRECT(BR10):INDIRECT(BS10)), "")</f>
        <v/>
      </c>
      <c r="BQ10" cm="1">
        <f t="array" ref="BQ10">_xlfn.XMATCH(FALSE, ISBLANK(A10:AE10),,-1)</f>
        <v>14</v>
      </c>
      <c r="BR10" t="str">
        <f>ADDRESS(2, BQ10)</f>
        <v>$N$2</v>
      </c>
      <c r="BS10" t="str">
        <f>ADDRESS(1202, BQ10)</f>
        <v>$N$1202</v>
      </c>
      <c r="BT10" s="171" t="str">
        <f>"insert into Pokemon_Blueprint values ( "&amp;ROW()-1&amp;", '"&amp;B10&amp;"', '"&amp;C10&amp;"', "&amp;AF10&amp;",  "&amp;AG10&amp;",  "&amp;AH10&amp;", "&amp;AI10&amp;",  "&amp;AJ10&amp;",  "&amp;AK10&amp;", "&amp;IF(BC10 = "", "0", BC10)&amp;", "&amp;IF(BL10 = "","NULL, NULL",BP10&amp;", "&amp;BL10)&amp;");"</f>
        <v>insert into Pokemon_Blueprint values ( 9, 'Charizard (Mega Y)', 'Starter, Mega Evolution', 78,  104,  78, 159,  115,  100, 45, NULL, NULL);</v>
      </c>
    </row>
    <row r="11" spans="1:72" ht="12.75" customHeight="1">
      <c r="A11" s="12">
        <v>7</v>
      </c>
      <c r="B11" s="13" t="s">
        <v>111</v>
      </c>
      <c r="C11" s="13" t="s">
        <v>73</v>
      </c>
      <c r="D11" s="14">
        <v>7</v>
      </c>
      <c r="E11" s="15">
        <v>7</v>
      </c>
      <c r="F11" s="15">
        <v>232</v>
      </c>
      <c r="G11" s="15">
        <v>237</v>
      </c>
      <c r="H11" s="15"/>
      <c r="I11" s="15"/>
      <c r="J11" s="15"/>
      <c r="K11" s="15"/>
      <c r="L11" s="15"/>
      <c r="M11" s="15"/>
      <c r="N11" s="15">
        <v>86</v>
      </c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>
        <v>71</v>
      </c>
      <c r="AC11" s="15"/>
      <c r="AD11" s="15"/>
      <c r="AE11" s="16"/>
      <c r="AF11" s="17">
        <v>44</v>
      </c>
      <c r="AG11" s="18">
        <v>48</v>
      </c>
      <c r="AH11" s="19">
        <v>65</v>
      </c>
      <c r="AI11" s="20">
        <v>60</v>
      </c>
      <c r="AJ11" s="21">
        <v>54</v>
      </c>
      <c r="AK11" s="22">
        <v>43</v>
      </c>
      <c r="AL11" s="23">
        <f>SUM(AF11:AK11)</f>
        <v>314</v>
      </c>
      <c r="AM11" s="24" t="s">
        <v>112</v>
      </c>
      <c r="AN11" s="25"/>
      <c r="AO11" s="24" t="s">
        <v>113</v>
      </c>
      <c r="AP11" s="26"/>
      <c r="AQ11" s="27" t="s">
        <v>114</v>
      </c>
      <c r="AR11" s="28" t="s">
        <v>115</v>
      </c>
      <c r="AS11" s="29">
        <v>0.5</v>
      </c>
      <c r="AT11" s="29">
        <v>19.8</v>
      </c>
      <c r="AU11" s="30">
        <v>9</v>
      </c>
      <c r="AV11" s="31"/>
      <c r="AW11" s="26"/>
      <c r="AX11" s="26">
        <v>1</v>
      </c>
      <c r="AY11" s="26"/>
      <c r="AZ11" s="26"/>
      <c r="BA11" s="25"/>
      <c r="BB11" s="24">
        <v>63</v>
      </c>
      <c r="BC11" s="26">
        <v>45</v>
      </c>
      <c r="BD11" s="32" t="s">
        <v>79</v>
      </c>
      <c r="BE11" s="32">
        <v>50</v>
      </c>
      <c r="BF11" s="33" t="s">
        <v>116</v>
      </c>
      <c r="BG11" s="26" t="s">
        <v>81</v>
      </c>
      <c r="BH11" s="29">
        <v>20</v>
      </c>
      <c r="BI11" s="26" t="s">
        <v>82</v>
      </c>
      <c r="BJ11" s="25" t="s">
        <v>117</v>
      </c>
      <c r="BK11" s="12" t="s">
        <v>83</v>
      </c>
      <c r="BL11" t="str">
        <f>IF(_xlfn.REGEXTEST(BK11,"Lv. [0-9]{0, 3}", 0),BM11,"")</f>
        <v>16</v>
      </c>
      <c r="BM11" t="str" cm="1">
        <f t="array" ref="BM11">_xlfn.REGEXEXTRACT(_xlfn.REGEXEXTRACT(BK11,"Lv. [0-9]{0,}", 0),"[0-9]{1,2}", 0)</f>
        <v>16</v>
      </c>
      <c r="BN11" cm="1">
        <f t="array" ref="BN11">INDEX(A11:AE11,BQ11)</f>
        <v>71</v>
      </c>
      <c r="BO11">
        <v>10</v>
      </c>
      <c r="BP11">
        <f ca="1">IF(LEN(BL11) &gt; 0, _xlfn.XMATCH(BN11 + 1, INDIRECT(BR11):INDIRECT(BS11)), "")</f>
        <v>11</v>
      </c>
      <c r="BQ11" cm="1">
        <f t="array" ref="BQ11">_xlfn.XMATCH(FALSE, ISBLANK(A11:AE11),,-1)</f>
        <v>28</v>
      </c>
      <c r="BR11" t="str">
        <f>ADDRESS(2, BQ11)</f>
        <v>$AB$2</v>
      </c>
      <c r="BS11" t="str">
        <f>ADDRESS(1202, BQ11)</f>
        <v>$AB$1202</v>
      </c>
      <c r="BT11" s="171" t="str">
        <f ca="1">"insert into Pokemon_Blueprint values ( "&amp;ROW()-1&amp;", '"&amp;B11&amp;"', '"&amp;C11&amp;"', "&amp;AF11&amp;",  "&amp;AG11&amp;",  "&amp;AH11&amp;", "&amp;AI11&amp;",  "&amp;AJ11&amp;",  "&amp;AK11&amp;", "&amp;IF(BC11 = "", "0", BC11)&amp;", "&amp;IF(BL11 = "","NULL, NULL",BP11&amp;", "&amp;BL11)&amp;");"</f>
        <v>insert into Pokemon_Blueprint values ( 10, 'Squirtle', 'Starter', 44,  48,  65, 60,  54,  43, 45, 11, 16);</v>
      </c>
    </row>
    <row r="12" spans="1:72" ht="12.75" customHeight="1">
      <c r="A12" s="12">
        <v>8</v>
      </c>
      <c r="B12" s="13" t="s">
        <v>118</v>
      </c>
      <c r="C12" s="13" t="s">
        <v>73</v>
      </c>
      <c r="D12" s="14">
        <v>8</v>
      </c>
      <c r="E12" s="15">
        <v>8</v>
      </c>
      <c r="F12" s="15">
        <v>233</v>
      </c>
      <c r="G12" s="15">
        <v>238</v>
      </c>
      <c r="H12" s="15"/>
      <c r="I12" s="15"/>
      <c r="J12" s="15"/>
      <c r="K12" s="15"/>
      <c r="L12" s="15"/>
      <c r="M12" s="15"/>
      <c r="N12" s="15">
        <v>87</v>
      </c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>
        <v>72</v>
      </c>
      <c r="AC12" s="15"/>
      <c r="AD12" s="15"/>
      <c r="AE12" s="16"/>
      <c r="AF12" s="17">
        <v>59</v>
      </c>
      <c r="AG12" s="18">
        <v>63</v>
      </c>
      <c r="AH12" s="19">
        <v>80</v>
      </c>
      <c r="AI12" s="20">
        <v>65</v>
      </c>
      <c r="AJ12" s="21">
        <v>80</v>
      </c>
      <c r="AK12" s="22">
        <v>58</v>
      </c>
      <c r="AL12" s="23">
        <f>SUM(AF12:AK12)</f>
        <v>405</v>
      </c>
      <c r="AM12" s="24" t="s">
        <v>112</v>
      </c>
      <c r="AN12" s="25"/>
      <c r="AO12" s="24" t="s">
        <v>113</v>
      </c>
      <c r="AP12" s="26"/>
      <c r="AQ12" s="27" t="s">
        <v>114</v>
      </c>
      <c r="AR12" s="28" t="s">
        <v>85</v>
      </c>
      <c r="AS12" s="29">
        <v>1</v>
      </c>
      <c r="AT12" s="29">
        <v>49.6</v>
      </c>
      <c r="AU12" s="30">
        <v>22.5</v>
      </c>
      <c r="AV12" s="31"/>
      <c r="AW12" s="26"/>
      <c r="AX12" s="26">
        <v>1</v>
      </c>
      <c r="AY12" s="26"/>
      <c r="AZ12" s="26">
        <v>1</v>
      </c>
      <c r="BA12" s="25"/>
      <c r="BB12" s="24">
        <v>142</v>
      </c>
      <c r="BC12" s="26">
        <v>45</v>
      </c>
      <c r="BD12" s="32" t="s">
        <v>79</v>
      </c>
      <c r="BE12" s="32">
        <v>50</v>
      </c>
      <c r="BF12" s="33" t="s">
        <v>116</v>
      </c>
      <c r="BG12" s="26" t="s">
        <v>81</v>
      </c>
      <c r="BH12" s="29">
        <v>20</v>
      </c>
      <c r="BI12" s="26" t="s">
        <v>82</v>
      </c>
      <c r="BJ12" s="25" t="s">
        <v>117</v>
      </c>
      <c r="BK12" s="12" t="s">
        <v>102</v>
      </c>
      <c r="BL12" t="str">
        <f>IF(_xlfn.REGEXTEST(BK12,"Lv. [0-9]{0, 3}", 0),BM12,"")</f>
        <v>36</v>
      </c>
      <c r="BM12" t="str" cm="1">
        <f t="array" ref="BM12">_xlfn.REGEXEXTRACT(_xlfn.REGEXEXTRACT(BK12,"Lv. [0-9]{0,}", 0),"[0-9]{1,2}", 0)</f>
        <v>36</v>
      </c>
      <c r="BN12" cm="1">
        <f t="array" ref="BN12">INDEX(A12:AE12,BQ12)</f>
        <v>72</v>
      </c>
      <c r="BO12">
        <v>11</v>
      </c>
      <c r="BP12">
        <f ca="1">IF(LEN(BL12) &gt; 0, _xlfn.XMATCH(BN12 + 1, INDIRECT(BR12):INDIRECT(BS12)), "")</f>
        <v>12</v>
      </c>
      <c r="BQ12" cm="1">
        <f t="array" ref="BQ12">_xlfn.XMATCH(FALSE, ISBLANK(A12:AE12),,-1)</f>
        <v>28</v>
      </c>
      <c r="BR12" t="str">
        <f>ADDRESS(2, BQ12)</f>
        <v>$AB$2</v>
      </c>
      <c r="BS12" t="str">
        <f>ADDRESS(1202, BQ12)</f>
        <v>$AB$1202</v>
      </c>
      <c r="BT12" s="171" t="str">
        <f ca="1">"insert into Pokemon_Blueprint values ( "&amp;ROW()-1&amp;", '"&amp;B12&amp;"', '"&amp;C12&amp;"', "&amp;AF12&amp;",  "&amp;AG12&amp;",  "&amp;AH12&amp;", "&amp;AI12&amp;",  "&amp;AJ12&amp;",  "&amp;AK12&amp;", "&amp;IF(BC12 = "", "0", BC12)&amp;", "&amp;IF(BL12 = "","NULL, NULL",BP12&amp;", "&amp;BL12)&amp;");"</f>
        <v>insert into Pokemon_Blueprint values ( 11, 'Wartortle', 'Starter', 59,  63,  80, 65,  80,  58, 45, 12, 36);</v>
      </c>
    </row>
    <row r="13" spans="1:72" ht="12.75" customHeight="1">
      <c r="A13" s="12">
        <v>9</v>
      </c>
      <c r="B13" s="13" t="s">
        <v>119</v>
      </c>
      <c r="C13" s="13" t="s">
        <v>73</v>
      </c>
      <c r="D13" s="14">
        <v>9</v>
      </c>
      <c r="E13" s="15">
        <v>9</v>
      </c>
      <c r="F13" s="15">
        <v>234</v>
      </c>
      <c r="G13" s="15">
        <v>239</v>
      </c>
      <c r="H13" s="15"/>
      <c r="I13" s="15"/>
      <c r="J13" s="15"/>
      <c r="K13" s="15"/>
      <c r="L13" s="15"/>
      <c r="M13" s="15"/>
      <c r="N13" s="15">
        <v>88</v>
      </c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>
        <v>73</v>
      </c>
      <c r="AC13" s="15"/>
      <c r="AD13" s="15"/>
      <c r="AE13" s="16"/>
      <c r="AF13" s="17">
        <v>79</v>
      </c>
      <c r="AG13" s="18">
        <v>83</v>
      </c>
      <c r="AH13" s="19">
        <v>100</v>
      </c>
      <c r="AI13" s="20">
        <v>85</v>
      </c>
      <c r="AJ13" s="21">
        <v>105</v>
      </c>
      <c r="AK13" s="22">
        <v>78</v>
      </c>
      <c r="AL13" s="23">
        <f>SUM(AF13:AK13)</f>
        <v>530</v>
      </c>
      <c r="AM13" s="24" t="s">
        <v>112</v>
      </c>
      <c r="AN13" s="25"/>
      <c r="AO13" s="24" t="s">
        <v>113</v>
      </c>
      <c r="AP13" s="26"/>
      <c r="AQ13" s="27" t="s">
        <v>114</v>
      </c>
      <c r="AR13" s="28" t="s">
        <v>120</v>
      </c>
      <c r="AS13" s="29">
        <v>1.6</v>
      </c>
      <c r="AT13" s="29">
        <v>188.5</v>
      </c>
      <c r="AU13" s="30">
        <v>85.5</v>
      </c>
      <c r="AV13" s="31"/>
      <c r="AW13" s="26"/>
      <c r="AX13" s="26"/>
      <c r="AY13" s="26"/>
      <c r="AZ13" s="26">
        <v>3</v>
      </c>
      <c r="BA13" s="25"/>
      <c r="BB13" s="24">
        <v>265</v>
      </c>
      <c r="BC13" s="26">
        <v>45</v>
      </c>
      <c r="BD13" s="32" t="s">
        <v>79</v>
      </c>
      <c r="BE13" s="32">
        <v>50</v>
      </c>
      <c r="BF13" s="33" t="s">
        <v>116</v>
      </c>
      <c r="BG13" s="26" t="s">
        <v>81</v>
      </c>
      <c r="BH13" s="29">
        <v>20</v>
      </c>
      <c r="BI13" s="26" t="s">
        <v>82</v>
      </c>
      <c r="BJ13" s="25" t="s">
        <v>117</v>
      </c>
      <c r="BK13" s="12"/>
      <c r="BL13" t="str">
        <f>IF(_xlfn.REGEXTEST(BK13,"Lv. [0-9]{0, 3}", 0),BM13,"")</f>
        <v/>
      </c>
      <c r="BM13" t="e" cm="1" vm="1">
        <f t="array" ref="BM13">_xlfn.REGEXEXTRACT(_xlfn.REGEXEXTRACT(BK13,"Lv. [0-9]{0,}", 0),"[0-9]{1,2}", 0)</f>
        <v>#N/A</v>
      </c>
      <c r="BN13" cm="1">
        <f t="array" ref="BN13">INDEX(A13:AE13,BQ13)</f>
        <v>73</v>
      </c>
      <c r="BO13">
        <v>12</v>
      </c>
      <c r="BP13" t="str">
        <f ca="1">IF(LEN(BL13) &gt; 0, _xlfn.XMATCH(BN13 + 1, INDIRECT(BR13):INDIRECT(BS13)), "")</f>
        <v/>
      </c>
      <c r="BQ13" cm="1">
        <f t="array" ref="BQ13">_xlfn.XMATCH(FALSE, ISBLANK(A13:AE13),,-1)</f>
        <v>28</v>
      </c>
      <c r="BR13" t="str">
        <f>ADDRESS(2, BQ13)</f>
        <v>$AB$2</v>
      </c>
      <c r="BS13" t="str">
        <f>ADDRESS(1202, BQ13)</f>
        <v>$AB$1202</v>
      </c>
      <c r="BT13" s="171" t="str">
        <f>"insert into Pokemon_Blueprint values ( "&amp;ROW()-1&amp;", '"&amp;B13&amp;"', '"&amp;C13&amp;"', "&amp;AF13&amp;",  "&amp;AG13&amp;",  "&amp;AH13&amp;", "&amp;AI13&amp;",  "&amp;AJ13&amp;",  "&amp;AK13&amp;", "&amp;IF(BC13 = "", "0", BC13)&amp;", "&amp;IF(BL13 = "","NULL, NULL",BP13&amp;", "&amp;BL13)&amp;");"</f>
        <v>insert into Pokemon_Blueprint values ( 12, 'Blastoise', 'Starter', 79,  83,  100, 85,  105,  78, 45, NULL, NULL);</v>
      </c>
    </row>
    <row r="14" spans="1:72" ht="12.75" customHeight="1">
      <c r="A14" s="12">
        <v>9.1</v>
      </c>
      <c r="B14" s="13" t="s">
        <v>121</v>
      </c>
      <c r="C14" s="13" t="s">
        <v>90</v>
      </c>
      <c r="D14" s="14"/>
      <c r="E14" s="15"/>
      <c r="F14" s="15"/>
      <c r="G14" s="15"/>
      <c r="H14" s="15"/>
      <c r="I14" s="15"/>
      <c r="J14" s="15"/>
      <c r="K14" s="15"/>
      <c r="L14" s="15"/>
      <c r="M14" s="15"/>
      <c r="N14" s="15">
        <v>88</v>
      </c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6"/>
      <c r="AF14" s="17">
        <v>79</v>
      </c>
      <c r="AG14" s="18">
        <v>103</v>
      </c>
      <c r="AH14" s="19">
        <v>120</v>
      </c>
      <c r="AI14" s="20">
        <v>135</v>
      </c>
      <c r="AJ14" s="21">
        <v>115</v>
      </c>
      <c r="AK14" s="22">
        <v>78</v>
      </c>
      <c r="AL14" s="23">
        <f>SUM(AF14:AK14)</f>
        <v>630</v>
      </c>
      <c r="AM14" s="24" t="s">
        <v>112</v>
      </c>
      <c r="AN14" s="37"/>
      <c r="AO14" s="24" t="s">
        <v>122</v>
      </c>
      <c r="AP14" s="34"/>
      <c r="AQ14" s="27"/>
      <c r="AR14" s="28" t="s">
        <v>120</v>
      </c>
      <c r="AS14" s="29">
        <v>1.6</v>
      </c>
      <c r="AT14" s="29">
        <v>222.9</v>
      </c>
      <c r="AU14" s="30">
        <v>101.1</v>
      </c>
      <c r="AV14" s="31"/>
      <c r="AW14" s="26"/>
      <c r="AX14" s="26"/>
      <c r="AY14" s="26"/>
      <c r="AZ14" s="26">
        <v>3</v>
      </c>
      <c r="BA14" s="25"/>
      <c r="BB14" s="24">
        <v>315</v>
      </c>
      <c r="BC14" s="26">
        <v>45</v>
      </c>
      <c r="BD14" s="32" t="s">
        <v>79</v>
      </c>
      <c r="BE14" s="32">
        <v>50</v>
      </c>
      <c r="BF14" s="35" t="s">
        <v>116</v>
      </c>
      <c r="BG14" s="26" t="s">
        <v>81</v>
      </c>
      <c r="BH14" s="29">
        <v>20</v>
      </c>
      <c r="BI14" s="26" t="s">
        <v>82</v>
      </c>
      <c r="BJ14" s="25" t="s">
        <v>117</v>
      </c>
      <c r="BK14" s="36"/>
      <c r="BL14" t="str">
        <f>IF(_xlfn.REGEXTEST(BK14,"Lv. [0-9]{0, 3}", 0),BM14,"")</f>
        <v/>
      </c>
      <c r="BM14" t="e" cm="1" vm="1">
        <f t="array" ref="BM14">_xlfn.REGEXEXTRACT(_xlfn.REGEXEXTRACT(BK14,"Lv. [0-9]{0,}", 0),"[0-9]{1,2}", 0)</f>
        <v>#N/A</v>
      </c>
      <c r="BN14" cm="1">
        <f t="array" ref="BN14">INDEX(A14:AE14,BQ14)</f>
        <v>88</v>
      </c>
      <c r="BO14">
        <v>13</v>
      </c>
      <c r="BP14" t="str">
        <f ca="1">IF(LEN(BL14) &gt; 0, _xlfn.XMATCH(BN14 + 1, INDIRECT(BR14):INDIRECT(BS14)), "")</f>
        <v/>
      </c>
      <c r="BQ14" cm="1">
        <f t="array" ref="BQ14">_xlfn.XMATCH(FALSE, ISBLANK(A14:AE14),,-1)</f>
        <v>14</v>
      </c>
      <c r="BR14" t="str">
        <f>ADDRESS(2, BQ14)</f>
        <v>$N$2</v>
      </c>
      <c r="BS14" t="str">
        <f>ADDRESS(1202, BQ14)</f>
        <v>$N$1202</v>
      </c>
      <c r="BT14" s="171" t="str">
        <f>"insert into Pokemon_Blueprint values ( "&amp;ROW()-1&amp;", '"&amp;B14&amp;"', '"&amp;C14&amp;"', "&amp;AF14&amp;",  "&amp;AG14&amp;",  "&amp;AH14&amp;", "&amp;AI14&amp;",  "&amp;AJ14&amp;",  "&amp;AK14&amp;", "&amp;IF(BC14 = "", "0", BC14)&amp;", "&amp;IF(BL14 = "","NULL, NULL",BP14&amp;", "&amp;BL14)&amp;");"</f>
        <v>insert into Pokemon_Blueprint values ( 13, 'Blastoise (Mega)', 'Starter, Mega Evolution', 79,  103,  120, 135,  115,  78, 45, NULL, NULL);</v>
      </c>
    </row>
    <row r="15" spans="1:72" ht="12.75" customHeight="1">
      <c r="A15" s="12">
        <v>10</v>
      </c>
      <c r="B15" s="13" t="s">
        <v>123</v>
      </c>
      <c r="C15" s="13"/>
      <c r="D15" s="14">
        <v>10</v>
      </c>
      <c r="E15" s="15">
        <v>10</v>
      </c>
      <c r="F15" s="15">
        <v>24</v>
      </c>
      <c r="G15" s="15">
        <v>24</v>
      </c>
      <c r="H15" s="15"/>
      <c r="I15" s="15"/>
      <c r="J15" s="15"/>
      <c r="K15" s="15"/>
      <c r="L15" s="15"/>
      <c r="M15" s="15"/>
      <c r="N15" s="15">
        <v>23</v>
      </c>
      <c r="O15" s="15"/>
      <c r="P15" s="15"/>
      <c r="Q15" s="15">
        <v>17</v>
      </c>
      <c r="R15" s="15">
        <v>17</v>
      </c>
      <c r="S15" s="15">
        <v>8</v>
      </c>
      <c r="T15" s="15"/>
      <c r="U15" s="15"/>
      <c r="V15" s="15">
        <v>17</v>
      </c>
      <c r="W15" s="15">
        <v>17</v>
      </c>
      <c r="X15" s="15">
        <v>8</v>
      </c>
      <c r="Y15" s="15"/>
      <c r="Z15" s="15"/>
      <c r="AA15" s="15">
        <v>13</v>
      </c>
      <c r="AB15" s="15"/>
      <c r="AC15" s="15"/>
      <c r="AD15" s="15"/>
      <c r="AE15" s="16"/>
      <c r="AF15" s="17">
        <v>45</v>
      </c>
      <c r="AG15" s="18">
        <v>30</v>
      </c>
      <c r="AH15" s="19">
        <v>35</v>
      </c>
      <c r="AI15" s="20">
        <v>20</v>
      </c>
      <c r="AJ15" s="21">
        <v>20</v>
      </c>
      <c r="AK15" s="22">
        <v>45</v>
      </c>
      <c r="AL15" s="23">
        <f>SUM(AF15:AK15)</f>
        <v>195</v>
      </c>
      <c r="AM15" s="24" t="s">
        <v>124</v>
      </c>
      <c r="AN15" s="37"/>
      <c r="AO15" s="24" t="s">
        <v>125</v>
      </c>
      <c r="AP15" s="34"/>
      <c r="AQ15" s="27" t="s">
        <v>126</v>
      </c>
      <c r="AR15" s="28" t="s">
        <v>127</v>
      </c>
      <c r="AS15" s="29">
        <v>0.3</v>
      </c>
      <c r="AT15" s="29">
        <v>6.4</v>
      </c>
      <c r="AU15" s="30">
        <v>2.9</v>
      </c>
      <c r="AV15" s="31">
        <v>1</v>
      </c>
      <c r="AW15" s="26"/>
      <c r="AX15" s="26"/>
      <c r="AY15" s="26"/>
      <c r="AZ15" s="26"/>
      <c r="BA15" s="25"/>
      <c r="BB15" s="24">
        <v>39</v>
      </c>
      <c r="BC15" s="26">
        <v>255</v>
      </c>
      <c r="BD15" s="32" t="s">
        <v>128</v>
      </c>
      <c r="BE15" s="32">
        <v>50</v>
      </c>
      <c r="BF15" s="35" t="s">
        <v>80</v>
      </c>
      <c r="BG15" s="26" t="s">
        <v>129</v>
      </c>
      <c r="BH15" s="29">
        <v>15</v>
      </c>
      <c r="BI15" s="26" t="s">
        <v>124</v>
      </c>
      <c r="BJ15" s="37"/>
      <c r="BK15" s="36" t="s">
        <v>130</v>
      </c>
      <c r="BL15" t="str">
        <f>IF(_xlfn.REGEXTEST(BK15,"Lv. [0-9]{0, 3}", 0),BM15,"")</f>
        <v>7</v>
      </c>
      <c r="BM15" t="str" cm="1">
        <f t="array" ref="BM15">_xlfn.REGEXEXTRACT(_xlfn.REGEXEXTRACT(BK15,"Lv. [0-9]{0,}", 0),"[0-9]{1,2}", 0)</f>
        <v>7</v>
      </c>
      <c r="BN15" cm="1">
        <f t="array" ref="BN15">INDEX(A15:AE15,BQ15)</f>
        <v>13</v>
      </c>
      <c r="BO15">
        <v>14</v>
      </c>
      <c r="BP15">
        <f ca="1">IF(LEN(BL15) &gt; 0, _xlfn.XMATCH(BN15 + 1, INDIRECT(BR15):INDIRECT(BS15)), "")</f>
        <v>15</v>
      </c>
      <c r="BQ15" cm="1">
        <f t="array" ref="BQ15">_xlfn.XMATCH(FALSE, ISBLANK(A15:AE15),,-1)</f>
        <v>27</v>
      </c>
      <c r="BR15" t="str">
        <f>ADDRESS(2, BQ15)</f>
        <v>$AA$2</v>
      </c>
      <c r="BS15" t="str">
        <f>ADDRESS(1202, BQ15)</f>
        <v>$AA$1202</v>
      </c>
      <c r="BT15" s="171" t="str">
        <f ca="1">"insert into Pokemon_Blueprint values ( "&amp;ROW()-1&amp;", '"&amp;B15&amp;"', '"&amp;C15&amp;"', "&amp;AF15&amp;",  "&amp;AG15&amp;",  "&amp;AH15&amp;", "&amp;AI15&amp;",  "&amp;AJ15&amp;",  "&amp;AK15&amp;", "&amp;IF(BC15 = "", "0", BC15)&amp;", "&amp;IF(BL15 = "","NULL, NULL",BP15&amp;", "&amp;BL15)&amp;");"</f>
        <v>insert into Pokemon_Blueprint values ( 14, 'Caterpie', '', 45,  30,  35, 20,  20,  45, 255, 15, 7);</v>
      </c>
    </row>
    <row r="16" spans="1:72" ht="12.75" customHeight="1">
      <c r="A16" s="12">
        <v>11</v>
      </c>
      <c r="B16" s="13" t="s">
        <v>131</v>
      </c>
      <c r="C16" s="13"/>
      <c r="D16" s="14">
        <v>11</v>
      </c>
      <c r="E16" s="15">
        <v>11</v>
      </c>
      <c r="F16" s="15">
        <v>25</v>
      </c>
      <c r="G16" s="15">
        <v>25</v>
      </c>
      <c r="H16" s="15"/>
      <c r="I16" s="15"/>
      <c r="J16" s="15"/>
      <c r="K16" s="15"/>
      <c r="L16" s="15"/>
      <c r="M16" s="15"/>
      <c r="N16" s="15">
        <v>24</v>
      </c>
      <c r="O16" s="15"/>
      <c r="P16" s="15"/>
      <c r="Q16" s="15">
        <v>18</v>
      </c>
      <c r="R16" s="15">
        <v>18</v>
      </c>
      <c r="S16" s="15">
        <v>9</v>
      </c>
      <c r="T16" s="15"/>
      <c r="U16" s="15"/>
      <c r="V16" s="15">
        <v>18</v>
      </c>
      <c r="W16" s="15">
        <v>18</v>
      </c>
      <c r="X16" s="15">
        <v>9</v>
      </c>
      <c r="Y16" s="15"/>
      <c r="Z16" s="15"/>
      <c r="AA16" s="15">
        <v>14</v>
      </c>
      <c r="AB16" s="15"/>
      <c r="AC16" s="15"/>
      <c r="AD16" s="15"/>
      <c r="AE16" s="16"/>
      <c r="AF16" s="17">
        <v>50</v>
      </c>
      <c r="AG16" s="18">
        <v>20</v>
      </c>
      <c r="AH16" s="19">
        <v>55</v>
      </c>
      <c r="AI16" s="20">
        <v>25</v>
      </c>
      <c r="AJ16" s="21">
        <v>25</v>
      </c>
      <c r="AK16" s="22">
        <v>30</v>
      </c>
      <c r="AL16" s="23">
        <f>SUM(AF16:AK16)</f>
        <v>205</v>
      </c>
      <c r="AM16" s="24" t="s">
        <v>124</v>
      </c>
      <c r="AN16" s="37"/>
      <c r="AO16" s="24" t="s">
        <v>132</v>
      </c>
      <c r="AP16" s="34"/>
      <c r="AQ16" s="27"/>
      <c r="AR16" s="28" t="s">
        <v>78</v>
      </c>
      <c r="AS16" s="29">
        <v>0.7</v>
      </c>
      <c r="AT16" s="29">
        <v>21.8</v>
      </c>
      <c r="AU16" s="30">
        <v>9.9</v>
      </c>
      <c r="AV16" s="31"/>
      <c r="AW16" s="26"/>
      <c r="AX16" s="26">
        <v>2</v>
      </c>
      <c r="AY16" s="26"/>
      <c r="AZ16" s="26"/>
      <c r="BA16" s="25"/>
      <c r="BB16" s="24">
        <v>72</v>
      </c>
      <c r="BC16" s="26">
        <v>120</v>
      </c>
      <c r="BD16" s="32" t="s">
        <v>128</v>
      </c>
      <c r="BE16" s="32">
        <v>50</v>
      </c>
      <c r="BF16" s="35" t="s">
        <v>80</v>
      </c>
      <c r="BG16" s="26" t="s">
        <v>129</v>
      </c>
      <c r="BH16" s="29">
        <v>15</v>
      </c>
      <c r="BI16" s="26" t="s">
        <v>124</v>
      </c>
      <c r="BJ16" s="37"/>
      <c r="BK16" s="36" t="s">
        <v>133</v>
      </c>
      <c r="BL16" t="str">
        <f>IF(_xlfn.REGEXTEST(BK16,"Lv. [0-9]{0, 3}", 0),BM16,"")</f>
        <v>10</v>
      </c>
      <c r="BM16" t="str" cm="1">
        <f t="array" ref="BM16">_xlfn.REGEXEXTRACT(_xlfn.REGEXEXTRACT(BK16,"Lv. [0-9]{0,}", 0),"[0-9]{1,2}", 0)</f>
        <v>10</v>
      </c>
      <c r="BN16" cm="1">
        <f t="array" ref="BN16">INDEX(A16:AE16,BQ16)</f>
        <v>14</v>
      </c>
      <c r="BO16">
        <v>15</v>
      </c>
      <c r="BP16">
        <f ca="1">IF(LEN(BL16) &gt; 0, _xlfn.XMATCH(BN16 + 1, INDIRECT(BR16):INDIRECT(BS16)), "")</f>
        <v>16</v>
      </c>
      <c r="BQ16" cm="1">
        <f t="array" ref="BQ16">_xlfn.XMATCH(FALSE, ISBLANK(A16:AE16),,-1)</f>
        <v>27</v>
      </c>
      <c r="BR16" t="str">
        <f>ADDRESS(2, BQ16)</f>
        <v>$AA$2</v>
      </c>
      <c r="BS16" t="str">
        <f>ADDRESS(1202, BQ16)</f>
        <v>$AA$1202</v>
      </c>
      <c r="BT16" s="171" t="str">
        <f ca="1">"insert into Pokemon_Blueprint values ( "&amp;ROW()-1&amp;", '"&amp;B16&amp;"', '"&amp;C16&amp;"', "&amp;AF16&amp;",  "&amp;AG16&amp;",  "&amp;AH16&amp;", "&amp;AI16&amp;",  "&amp;AJ16&amp;",  "&amp;AK16&amp;", "&amp;IF(BC16 = "", "0", BC16)&amp;", "&amp;IF(BL16 = "","NULL, NULL",BP16&amp;", "&amp;BL16)&amp;");"</f>
        <v>insert into Pokemon_Blueprint values ( 15, 'Metapod', '', 50,  20,  55, 25,  25,  30, 120, 16, 10);</v>
      </c>
    </row>
    <row r="17" spans="1:72" ht="12.75" customHeight="1">
      <c r="A17" s="12">
        <v>12</v>
      </c>
      <c r="B17" s="13" t="s">
        <v>134</v>
      </c>
      <c r="C17" s="13"/>
      <c r="D17" s="14">
        <v>12</v>
      </c>
      <c r="E17" s="15">
        <v>12</v>
      </c>
      <c r="F17" s="15">
        <v>26</v>
      </c>
      <c r="G17" s="15">
        <v>26</v>
      </c>
      <c r="H17" s="15"/>
      <c r="I17" s="15"/>
      <c r="J17" s="15"/>
      <c r="K17" s="15"/>
      <c r="L17" s="15"/>
      <c r="M17" s="15"/>
      <c r="N17" s="15">
        <v>25</v>
      </c>
      <c r="O17" s="15"/>
      <c r="P17" s="15"/>
      <c r="Q17" s="15">
        <v>19</v>
      </c>
      <c r="R17" s="15">
        <v>19</v>
      </c>
      <c r="S17" s="15">
        <v>10</v>
      </c>
      <c r="T17" s="15"/>
      <c r="U17" s="15"/>
      <c r="V17" s="15">
        <v>19</v>
      </c>
      <c r="W17" s="15">
        <v>19</v>
      </c>
      <c r="X17" s="15">
        <v>10</v>
      </c>
      <c r="Y17" s="15"/>
      <c r="Z17" s="15"/>
      <c r="AA17" s="15">
        <v>15</v>
      </c>
      <c r="AB17" s="15"/>
      <c r="AC17" s="15"/>
      <c r="AD17" s="15"/>
      <c r="AE17" s="16"/>
      <c r="AF17" s="17">
        <v>60</v>
      </c>
      <c r="AG17" s="18">
        <v>45</v>
      </c>
      <c r="AH17" s="19">
        <v>50</v>
      </c>
      <c r="AI17" s="20">
        <v>90</v>
      </c>
      <c r="AJ17" s="21">
        <v>80</v>
      </c>
      <c r="AK17" s="22">
        <v>70</v>
      </c>
      <c r="AL17" s="23">
        <f>SUM(AF17:AK17)</f>
        <v>395</v>
      </c>
      <c r="AM17" s="24" t="s">
        <v>124</v>
      </c>
      <c r="AN17" s="25" t="s">
        <v>104</v>
      </c>
      <c r="AO17" s="24" t="s">
        <v>135</v>
      </c>
      <c r="AP17" s="34"/>
      <c r="AQ17" s="27" t="s">
        <v>136</v>
      </c>
      <c r="AR17" s="28" t="s">
        <v>101</v>
      </c>
      <c r="AS17" s="29">
        <v>1.1000000000000001</v>
      </c>
      <c r="AT17" s="29">
        <v>70.5</v>
      </c>
      <c r="AU17" s="30">
        <v>32</v>
      </c>
      <c r="AV17" s="31"/>
      <c r="AW17" s="26"/>
      <c r="AX17" s="26"/>
      <c r="AY17" s="26">
        <v>2</v>
      </c>
      <c r="AZ17" s="26">
        <v>1</v>
      </c>
      <c r="BA17" s="25"/>
      <c r="BB17" s="24">
        <v>178</v>
      </c>
      <c r="BC17" s="26">
        <v>45</v>
      </c>
      <c r="BD17" s="32" t="s">
        <v>128</v>
      </c>
      <c r="BE17" s="32">
        <v>50</v>
      </c>
      <c r="BF17" s="35" t="s">
        <v>137</v>
      </c>
      <c r="BG17" s="26" t="s">
        <v>129</v>
      </c>
      <c r="BH17" s="29">
        <v>15</v>
      </c>
      <c r="BI17" s="26" t="s">
        <v>124</v>
      </c>
      <c r="BJ17" s="37"/>
      <c r="BK17" s="36"/>
      <c r="BL17" t="str">
        <f>IF(_xlfn.REGEXTEST(BK17,"Lv. [0-9]{0, 3}", 0),BM17,"")</f>
        <v/>
      </c>
      <c r="BM17" t="e" cm="1" vm="1">
        <f t="array" ref="BM17">_xlfn.REGEXEXTRACT(_xlfn.REGEXEXTRACT(BK17,"Lv. [0-9]{0,}", 0),"[0-9]{1,2}", 0)</f>
        <v>#N/A</v>
      </c>
      <c r="BN17" cm="1">
        <f t="array" ref="BN17">INDEX(A17:AE17,BQ17)</f>
        <v>15</v>
      </c>
      <c r="BO17">
        <v>16</v>
      </c>
      <c r="BP17" t="str">
        <f ca="1">IF(LEN(BL17) &gt; 0, _xlfn.XMATCH(BN17 + 1, INDIRECT(BR17):INDIRECT(BS17)), "")</f>
        <v/>
      </c>
      <c r="BQ17" cm="1">
        <f t="array" ref="BQ17">_xlfn.XMATCH(FALSE, ISBLANK(A17:AE17),,-1)</f>
        <v>27</v>
      </c>
      <c r="BR17" t="str">
        <f>ADDRESS(2, BQ17)</f>
        <v>$AA$2</v>
      </c>
      <c r="BS17" t="str">
        <f>ADDRESS(1202, BQ17)</f>
        <v>$AA$1202</v>
      </c>
      <c r="BT17" s="171" t="str">
        <f>"insert into Pokemon_Blueprint values ( "&amp;ROW()-1&amp;", '"&amp;B17&amp;"', '"&amp;C17&amp;"', "&amp;AF17&amp;",  "&amp;AG17&amp;",  "&amp;AH17&amp;", "&amp;AI17&amp;",  "&amp;AJ17&amp;",  "&amp;AK17&amp;", "&amp;IF(BC17 = "", "0", BC17)&amp;", "&amp;IF(BL17 = "","NULL, NULL",BP17&amp;", "&amp;BL17)&amp;");"</f>
        <v>insert into Pokemon_Blueprint values ( 16, 'Butterfree', '', 60,  45,  50, 90,  80,  70, 45, NULL, NULL);</v>
      </c>
    </row>
    <row r="18" spans="1:72" ht="12.75" customHeight="1">
      <c r="A18" s="12">
        <v>13</v>
      </c>
      <c r="B18" s="13" t="s">
        <v>138</v>
      </c>
      <c r="C18" s="13"/>
      <c r="D18" s="14">
        <v>13</v>
      </c>
      <c r="E18" s="15">
        <v>13</v>
      </c>
      <c r="F18" s="15">
        <v>27</v>
      </c>
      <c r="G18" s="15">
        <v>27</v>
      </c>
      <c r="H18" s="15"/>
      <c r="I18" s="15"/>
      <c r="J18" s="15"/>
      <c r="K18" s="15"/>
      <c r="L18" s="15"/>
      <c r="M18" s="15"/>
      <c r="N18" s="15">
        <v>26</v>
      </c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6"/>
      <c r="AF18" s="17">
        <v>40</v>
      </c>
      <c r="AG18" s="18">
        <v>35</v>
      </c>
      <c r="AH18" s="19">
        <v>30</v>
      </c>
      <c r="AI18" s="20">
        <v>20</v>
      </c>
      <c r="AJ18" s="21">
        <v>20</v>
      </c>
      <c r="AK18" s="22">
        <v>50</v>
      </c>
      <c r="AL18" s="23">
        <f>SUM(AF18:AK18)</f>
        <v>195</v>
      </c>
      <c r="AM18" s="24" t="s">
        <v>124</v>
      </c>
      <c r="AN18" s="25" t="s">
        <v>75</v>
      </c>
      <c r="AO18" s="24" t="s">
        <v>125</v>
      </c>
      <c r="AP18" s="34"/>
      <c r="AQ18" s="27" t="s">
        <v>126</v>
      </c>
      <c r="AR18" s="28" t="s">
        <v>127</v>
      </c>
      <c r="AS18" s="29">
        <v>0.3</v>
      </c>
      <c r="AT18" s="29">
        <v>7.1</v>
      </c>
      <c r="AU18" s="30">
        <v>3.2</v>
      </c>
      <c r="AV18" s="31"/>
      <c r="AW18" s="26"/>
      <c r="AX18" s="26"/>
      <c r="AY18" s="26"/>
      <c r="AZ18" s="26"/>
      <c r="BA18" s="25">
        <v>1</v>
      </c>
      <c r="BB18" s="24">
        <v>39</v>
      </c>
      <c r="BC18" s="26">
        <v>255</v>
      </c>
      <c r="BD18" s="32" t="s">
        <v>128</v>
      </c>
      <c r="BE18" s="32">
        <v>50</v>
      </c>
      <c r="BF18" s="35" t="s">
        <v>139</v>
      </c>
      <c r="BG18" s="26" t="s">
        <v>129</v>
      </c>
      <c r="BH18" s="29">
        <v>15</v>
      </c>
      <c r="BI18" s="26" t="s">
        <v>124</v>
      </c>
      <c r="BJ18" s="37"/>
      <c r="BK18" s="36" t="s">
        <v>130</v>
      </c>
      <c r="BL18" t="str">
        <f>IF(_xlfn.REGEXTEST(BK18,"Lv. [0-9]{0, 3}", 0),BM18,"")</f>
        <v>7</v>
      </c>
      <c r="BM18" t="str" cm="1">
        <f t="array" ref="BM18">_xlfn.REGEXEXTRACT(_xlfn.REGEXEXTRACT(BK18,"Lv. [0-9]{0,}", 0),"[0-9]{1,2}", 0)</f>
        <v>7</v>
      </c>
      <c r="BN18" cm="1">
        <f t="array" ref="BN18">INDEX(A18:AE18,BQ18)</f>
        <v>26</v>
      </c>
      <c r="BO18">
        <v>17</v>
      </c>
      <c r="BP18">
        <f ca="1">IF(LEN(BL18) &gt; 0, _xlfn.XMATCH(BN18 + 1, INDIRECT(BR18):INDIRECT(BS18)), "")</f>
        <v>18</v>
      </c>
      <c r="BQ18" cm="1">
        <f t="array" ref="BQ18">_xlfn.XMATCH(FALSE, ISBLANK(A18:AE18),,-1)</f>
        <v>14</v>
      </c>
      <c r="BR18" t="str">
        <f>ADDRESS(2, BQ18)</f>
        <v>$N$2</v>
      </c>
      <c r="BS18" t="str">
        <f>ADDRESS(1202, BQ18)</f>
        <v>$N$1202</v>
      </c>
      <c r="BT18" s="171" t="str">
        <f ca="1">"insert into Pokemon_Blueprint values ( "&amp;ROW()-1&amp;", '"&amp;B18&amp;"', '"&amp;C18&amp;"', "&amp;AF18&amp;",  "&amp;AG18&amp;",  "&amp;AH18&amp;", "&amp;AI18&amp;",  "&amp;AJ18&amp;",  "&amp;AK18&amp;", "&amp;IF(BC18 = "", "0", BC18)&amp;", "&amp;IF(BL18 = "","NULL, NULL",BP18&amp;", "&amp;BL18)&amp;");"</f>
        <v>insert into Pokemon_Blueprint values ( 17, 'Weedle', '', 40,  35,  30, 20,  20,  50, 255, 18, 7);</v>
      </c>
    </row>
    <row r="19" spans="1:72" ht="12.75" customHeight="1">
      <c r="A19" s="12">
        <v>14</v>
      </c>
      <c r="B19" s="13" t="s">
        <v>140</v>
      </c>
      <c r="C19" s="13"/>
      <c r="D19" s="14">
        <v>14</v>
      </c>
      <c r="E19" s="15">
        <v>14</v>
      </c>
      <c r="F19" s="15">
        <v>28</v>
      </c>
      <c r="G19" s="15">
        <v>28</v>
      </c>
      <c r="H19" s="15"/>
      <c r="I19" s="15"/>
      <c r="J19" s="15"/>
      <c r="K19" s="15"/>
      <c r="L19" s="15"/>
      <c r="M19" s="15"/>
      <c r="N19" s="15">
        <v>27</v>
      </c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6"/>
      <c r="AF19" s="17">
        <v>45</v>
      </c>
      <c r="AG19" s="18">
        <v>25</v>
      </c>
      <c r="AH19" s="19">
        <v>50</v>
      </c>
      <c r="AI19" s="20">
        <v>25</v>
      </c>
      <c r="AJ19" s="21">
        <v>25</v>
      </c>
      <c r="AK19" s="22">
        <v>35</v>
      </c>
      <c r="AL19" s="23">
        <f>SUM(AF19:AK19)</f>
        <v>205</v>
      </c>
      <c r="AM19" s="24" t="s">
        <v>124</v>
      </c>
      <c r="AN19" s="25" t="s">
        <v>75</v>
      </c>
      <c r="AO19" s="24" t="s">
        <v>132</v>
      </c>
      <c r="AP19" s="34"/>
      <c r="AQ19" s="38"/>
      <c r="AR19" s="39" t="s">
        <v>97</v>
      </c>
      <c r="AS19" s="40">
        <v>0.6</v>
      </c>
      <c r="AT19" s="40">
        <v>22</v>
      </c>
      <c r="AU19" s="41">
        <v>10</v>
      </c>
      <c r="AV19" s="31"/>
      <c r="AW19" s="26"/>
      <c r="AX19" s="26">
        <v>2</v>
      </c>
      <c r="AY19" s="26"/>
      <c r="AZ19" s="26"/>
      <c r="BA19" s="25"/>
      <c r="BB19" s="24">
        <v>72</v>
      </c>
      <c r="BC19" s="26">
        <v>120</v>
      </c>
      <c r="BD19" s="32" t="s">
        <v>128</v>
      </c>
      <c r="BE19" s="32">
        <v>50</v>
      </c>
      <c r="BF19" s="35" t="s">
        <v>141</v>
      </c>
      <c r="BG19" s="26" t="s">
        <v>129</v>
      </c>
      <c r="BH19" s="29">
        <v>15</v>
      </c>
      <c r="BI19" s="26" t="s">
        <v>124</v>
      </c>
      <c r="BJ19" s="37"/>
      <c r="BK19" s="36" t="s">
        <v>133</v>
      </c>
      <c r="BL19" t="str">
        <f>IF(_xlfn.REGEXTEST(BK19,"Lv. [0-9]{0, 3}", 0),BM19,"")</f>
        <v>10</v>
      </c>
      <c r="BM19" t="str" cm="1">
        <f t="array" ref="BM19">_xlfn.REGEXEXTRACT(_xlfn.REGEXEXTRACT(BK19,"Lv. [0-9]{0,}", 0),"[0-9]{1,2}", 0)</f>
        <v>10</v>
      </c>
      <c r="BN19" cm="1">
        <f t="array" ref="BN19">INDEX(A19:AE19,BQ19)</f>
        <v>27</v>
      </c>
      <c r="BO19">
        <v>18</v>
      </c>
      <c r="BP19">
        <f ca="1">IF(LEN(BL19) &gt; 0, _xlfn.XMATCH(BN19 + 1, INDIRECT(BR19):INDIRECT(BS19)), "")</f>
        <v>19</v>
      </c>
      <c r="BQ19" cm="1">
        <f t="array" ref="BQ19">_xlfn.XMATCH(FALSE, ISBLANK(A19:AE19),,-1)</f>
        <v>14</v>
      </c>
      <c r="BR19" t="str">
        <f>ADDRESS(2, BQ19)</f>
        <v>$N$2</v>
      </c>
      <c r="BS19" t="str">
        <f>ADDRESS(1202, BQ19)</f>
        <v>$N$1202</v>
      </c>
      <c r="BT19" s="171" t="str">
        <f ca="1">"insert into Pokemon_Blueprint values ( "&amp;ROW()-1&amp;", '"&amp;B19&amp;"', '"&amp;C19&amp;"', "&amp;AF19&amp;",  "&amp;AG19&amp;",  "&amp;AH19&amp;", "&amp;AI19&amp;",  "&amp;AJ19&amp;",  "&amp;AK19&amp;", "&amp;IF(BC19 = "", "0", BC19)&amp;", "&amp;IF(BL19 = "","NULL, NULL",BP19&amp;", "&amp;BL19)&amp;");"</f>
        <v>insert into Pokemon_Blueprint values ( 18, 'Kakuna', '', 45,  25,  50, 25,  25,  35, 120, 19, 10);</v>
      </c>
    </row>
    <row r="20" spans="1:72" ht="12.75" customHeight="1">
      <c r="A20" s="12">
        <v>15</v>
      </c>
      <c r="B20" s="13" t="s">
        <v>142</v>
      </c>
      <c r="C20" s="13"/>
      <c r="D20" s="14">
        <v>15</v>
      </c>
      <c r="E20" s="15">
        <v>15</v>
      </c>
      <c r="F20" s="15">
        <v>29</v>
      </c>
      <c r="G20" s="15">
        <v>29</v>
      </c>
      <c r="H20" s="15"/>
      <c r="I20" s="15"/>
      <c r="J20" s="15"/>
      <c r="K20" s="15"/>
      <c r="L20" s="15"/>
      <c r="M20" s="15"/>
      <c r="N20" s="15">
        <v>28</v>
      </c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6"/>
      <c r="AF20" s="17">
        <v>65</v>
      </c>
      <c r="AG20" s="18">
        <v>90</v>
      </c>
      <c r="AH20" s="19">
        <v>40</v>
      </c>
      <c r="AI20" s="20">
        <v>40</v>
      </c>
      <c r="AJ20" s="21">
        <v>80</v>
      </c>
      <c r="AK20" s="22">
        <v>75</v>
      </c>
      <c r="AL20" s="23">
        <f>SUM(AF20:AK20)</f>
        <v>390</v>
      </c>
      <c r="AM20" s="24" t="s">
        <v>124</v>
      </c>
      <c r="AN20" s="25" t="s">
        <v>75</v>
      </c>
      <c r="AO20" s="24" t="s">
        <v>143</v>
      </c>
      <c r="AP20" s="34"/>
      <c r="AQ20" s="27" t="s">
        <v>144</v>
      </c>
      <c r="AR20" s="28" t="s">
        <v>85</v>
      </c>
      <c r="AS20" s="29">
        <v>1</v>
      </c>
      <c r="AT20" s="29">
        <v>65</v>
      </c>
      <c r="AU20" s="30">
        <v>29.5</v>
      </c>
      <c r="AV20" s="31"/>
      <c r="AW20" s="26">
        <v>2</v>
      </c>
      <c r="AX20" s="26"/>
      <c r="AY20" s="26"/>
      <c r="AZ20" s="26">
        <v>1</v>
      </c>
      <c r="BA20" s="25"/>
      <c r="BB20" s="24">
        <v>178</v>
      </c>
      <c r="BC20" s="26">
        <v>45</v>
      </c>
      <c r="BD20" s="32" t="s">
        <v>128</v>
      </c>
      <c r="BE20" s="32">
        <v>50</v>
      </c>
      <c r="BF20" s="35" t="s">
        <v>141</v>
      </c>
      <c r="BG20" s="26" t="s">
        <v>129</v>
      </c>
      <c r="BH20" s="29">
        <v>15</v>
      </c>
      <c r="BI20" s="26" t="s">
        <v>124</v>
      </c>
      <c r="BJ20" s="37"/>
      <c r="BK20" s="36" t="s">
        <v>133</v>
      </c>
      <c r="BL20" t="str">
        <f>IF(_xlfn.REGEXTEST(BK20,"Lv. [0-9]{0, 3}", 0),BM20,"")</f>
        <v>10</v>
      </c>
      <c r="BM20" t="str" cm="1">
        <f t="array" ref="BM20">_xlfn.REGEXEXTRACT(_xlfn.REGEXEXTRACT(BK20,"Lv. [0-9]{0,}", 0),"[0-9]{1,2}", 0)</f>
        <v>10</v>
      </c>
      <c r="BN20" cm="1">
        <f t="array" ref="BN20">INDEX(A20:AE20,BQ20)</f>
        <v>28</v>
      </c>
      <c r="BO20">
        <v>19</v>
      </c>
      <c r="BP20">
        <f ca="1">IF(LEN(BL20) &gt; 0, _xlfn.XMATCH(BN20 + 1, INDIRECT(BR20):INDIRECT(BS20)), "")</f>
        <v>626</v>
      </c>
      <c r="BQ20" cm="1">
        <f t="array" ref="BQ20">_xlfn.XMATCH(FALSE, ISBLANK(A20:AE20),,-1)</f>
        <v>14</v>
      </c>
      <c r="BR20" t="str">
        <f>ADDRESS(2, BQ20)</f>
        <v>$N$2</v>
      </c>
      <c r="BS20" t="str">
        <f>ADDRESS(1202, BQ20)</f>
        <v>$N$1202</v>
      </c>
      <c r="BT20" s="171" t="str">
        <f ca="1">"insert into Pokemon_Blueprint values ( "&amp;ROW()-1&amp;", '"&amp;B20&amp;"', '"&amp;C20&amp;"', "&amp;AF20&amp;",  "&amp;AG20&amp;",  "&amp;AH20&amp;", "&amp;AI20&amp;",  "&amp;AJ20&amp;",  "&amp;AK20&amp;", "&amp;IF(BC20 = "", "0", BC20)&amp;", "&amp;IF(BL20 = "","NULL, NULL",BP20&amp;", "&amp;BL20)&amp;");"</f>
        <v>insert into Pokemon_Blueprint values ( 19, 'Beedrill', '', 65,  90,  40, 40,  80,  75, 45, 626, 10);</v>
      </c>
    </row>
    <row r="21" spans="1:72" ht="12.75" customHeight="1">
      <c r="A21" s="12">
        <v>15.1</v>
      </c>
      <c r="B21" s="13" t="s">
        <v>145</v>
      </c>
      <c r="C21" s="13" t="s">
        <v>146</v>
      </c>
      <c r="D21" s="14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6"/>
      <c r="AF21" s="17">
        <v>65</v>
      </c>
      <c r="AG21" s="18">
        <v>150</v>
      </c>
      <c r="AH21" s="19">
        <v>40</v>
      </c>
      <c r="AI21" s="20">
        <v>15</v>
      </c>
      <c r="AJ21" s="21">
        <v>80</v>
      </c>
      <c r="AK21" s="22">
        <v>145</v>
      </c>
      <c r="AL21" s="23">
        <f>SUM(AF21:AK21)</f>
        <v>495</v>
      </c>
      <c r="AM21" s="24" t="s">
        <v>124</v>
      </c>
      <c r="AN21" s="25" t="s">
        <v>75</v>
      </c>
      <c r="AO21" s="24" t="s">
        <v>147</v>
      </c>
      <c r="AP21" s="34"/>
      <c r="AQ21" s="27"/>
      <c r="AR21" s="28" t="s">
        <v>148</v>
      </c>
      <c r="AS21" s="29">
        <v>1.4</v>
      </c>
      <c r="AT21" s="29">
        <v>89.3</v>
      </c>
      <c r="AU21" s="30">
        <v>40.5</v>
      </c>
      <c r="AV21" s="31"/>
      <c r="AW21" s="26">
        <v>2</v>
      </c>
      <c r="AX21" s="26"/>
      <c r="AY21" s="26"/>
      <c r="AZ21" s="26">
        <v>1</v>
      </c>
      <c r="BA21" s="25"/>
      <c r="BB21" s="24">
        <v>248</v>
      </c>
      <c r="BC21" s="26">
        <v>45</v>
      </c>
      <c r="BD21" s="32" t="s">
        <v>128</v>
      </c>
      <c r="BE21" s="32">
        <v>50</v>
      </c>
      <c r="BF21" s="35" t="s">
        <v>141</v>
      </c>
      <c r="BG21" s="26" t="s">
        <v>129</v>
      </c>
      <c r="BH21" s="29">
        <v>15</v>
      </c>
      <c r="BI21" s="26" t="s">
        <v>124</v>
      </c>
      <c r="BJ21" s="25"/>
      <c r="BK21" s="36"/>
      <c r="BL21" t="str">
        <f>IF(_xlfn.REGEXTEST(BK21,"Lv. [0-9]{0, 3}", 0),BM21,"")</f>
        <v/>
      </c>
      <c r="BM21" t="e" cm="1" vm="1">
        <f t="array" ref="BM21">_xlfn.REGEXEXTRACT(_xlfn.REGEXEXTRACT(BK21,"Lv. [0-9]{0,}", 0),"[0-9]{1,2}", 0)</f>
        <v>#N/A</v>
      </c>
      <c r="BN21" t="str" cm="1">
        <f t="array" ref="BN21">INDEX(A21:AE21,BQ21)</f>
        <v>Mega Evolution</v>
      </c>
      <c r="BO21">
        <v>20</v>
      </c>
      <c r="BP21" t="str">
        <f ca="1">IF(LEN(BL21) &gt; 0, _xlfn.XMATCH(BN21 + 1, INDIRECT(BR21):INDIRECT(BS21)), "")</f>
        <v/>
      </c>
      <c r="BQ21" cm="1">
        <f t="array" ref="BQ21">_xlfn.XMATCH(FALSE, ISBLANK(A21:AE21),,-1)</f>
        <v>3</v>
      </c>
      <c r="BR21" t="str">
        <f>ADDRESS(2, BQ21)</f>
        <v>$C$2</v>
      </c>
      <c r="BS21" t="str">
        <f>ADDRESS(1202, BQ21)</f>
        <v>$C$1202</v>
      </c>
      <c r="BT21" s="171" t="str">
        <f>"insert into Pokemon_Blueprint values ( "&amp;ROW()-1&amp;", '"&amp;B21&amp;"', '"&amp;C21&amp;"', "&amp;AF21&amp;",  "&amp;AG21&amp;",  "&amp;AH21&amp;", "&amp;AI21&amp;",  "&amp;AJ21&amp;",  "&amp;AK21&amp;", "&amp;IF(BC21 = "", "0", BC21)&amp;", "&amp;IF(BL21 = "","NULL, NULL",BP21&amp;", "&amp;BL21)&amp;");"</f>
        <v>insert into Pokemon_Blueprint values ( 20, 'Beedrill (Mega)', 'Mega Evolution', 65,  150,  40, 15,  80,  145, 45, NULL, NULL);</v>
      </c>
    </row>
    <row r="22" spans="1:72" ht="12.75" customHeight="1">
      <c r="A22" s="12">
        <v>16</v>
      </c>
      <c r="B22" s="13" t="s">
        <v>149</v>
      </c>
      <c r="C22" s="13"/>
      <c r="D22" s="14">
        <v>16</v>
      </c>
      <c r="E22" s="15">
        <v>16</v>
      </c>
      <c r="F22" s="15">
        <v>10</v>
      </c>
      <c r="G22" s="15">
        <v>10</v>
      </c>
      <c r="H22" s="15"/>
      <c r="I22" s="15"/>
      <c r="J22" s="15"/>
      <c r="K22" s="15"/>
      <c r="L22" s="15"/>
      <c r="M22" s="15"/>
      <c r="N22" s="15">
        <v>17</v>
      </c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6"/>
      <c r="AF22" s="17">
        <v>40</v>
      </c>
      <c r="AG22" s="18">
        <v>45</v>
      </c>
      <c r="AH22" s="19">
        <v>40</v>
      </c>
      <c r="AI22" s="20">
        <v>35</v>
      </c>
      <c r="AJ22" s="21">
        <v>35</v>
      </c>
      <c r="AK22" s="22">
        <v>56</v>
      </c>
      <c r="AL22" s="23">
        <f>SUM(AF22:AK22)</f>
        <v>251</v>
      </c>
      <c r="AM22" s="24" t="s">
        <v>150</v>
      </c>
      <c r="AN22" s="25" t="s">
        <v>104</v>
      </c>
      <c r="AO22" s="24" t="s">
        <v>151</v>
      </c>
      <c r="AP22" s="26" t="s">
        <v>152</v>
      </c>
      <c r="AQ22" s="27" t="s">
        <v>153</v>
      </c>
      <c r="AR22" s="28" t="s">
        <v>127</v>
      </c>
      <c r="AS22" s="29">
        <v>0.3</v>
      </c>
      <c r="AT22" s="29">
        <v>4</v>
      </c>
      <c r="AU22" s="30">
        <v>1.8</v>
      </c>
      <c r="AV22" s="31"/>
      <c r="AW22" s="26"/>
      <c r="AX22" s="26"/>
      <c r="AY22" s="26"/>
      <c r="AZ22" s="26"/>
      <c r="BA22" s="25">
        <v>1</v>
      </c>
      <c r="BB22" s="24">
        <v>50</v>
      </c>
      <c r="BC22" s="26">
        <v>255</v>
      </c>
      <c r="BD22" s="32" t="s">
        <v>79</v>
      </c>
      <c r="BE22" s="32">
        <v>50</v>
      </c>
      <c r="BF22" s="35" t="s">
        <v>139</v>
      </c>
      <c r="BG22" s="26" t="s">
        <v>129</v>
      </c>
      <c r="BH22" s="29">
        <v>15</v>
      </c>
      <c r="BI22" s="26" t="s">
        <v>104</v>
      </c>
      <c r="BJ22" s="37"/>
      <c r="BK22" s="36" t="s">
        <v>154</v>
      </c>
      <c r="BL22" t="str">
        <f>IF(_xlfn.REGEXTEST(BK22,"Lv. [0-9]{0, 3}", 0),BM22,"")</f>
        <v>18</v>
      </c>
      <c r="BM22" t="str" cm="1">
        <f t="array" ref="BM22">_xlfn.REGEXEXTRACT(_xlfn.REGEXEXTRACT(BK22,"Lv. [0-9]{0,}", 0),"[0-9]{1,2}", 0)</f>
        <v>18</v>
      </c>
      <c r="BN22" cm="1">
        <f t="array" ref="BN22">INDEX(A22:AE22,BQ22)</f>
        <v>17</v>
      </c>
      <c r="BO22">
        <v>21</v>
      </c>
      <c r="BP22">
        <f ca="1">IF(LEN(BL22) &gt; 0, _xlfn.XMATCH(BN22 + 1, INDIRECT(BR22):INDIRECT(BS22)), "")</f>
        <v>22</v>
      </c>
      <c r="BQ22" cm="1">
        <f t="array" ref="BQ22">_xlfn.XMATCH(FALSE, ISBLANK(A22:AE22),,-1)</f>
        <v>14</v>
      </c>
      <c r="BR22" t="str">
        <f>ADDRESS(2, BQ22)</f>
        <v>$N$2</v>
      </c>
      <c r="BS22" t="str">
        <f>ADDRESS(1202, BQ22)</f>
        <v>$N$1202</v>
      </c>
      <c r="BT22" s="171" t="str">
        <f ca="1">"insert into Pokemon_Blueprint values ( "&amp;ROW()-1&amp;", '"&amp;B22&amp;"', '"&amp;C22&amp;"', "&amp;AF22&amp;",  "&amp;AG22&amp;",  "&amp;AH22&amp;", "&amp;AI22&amp;",  "&amp;AJ22&amp;",  "&amp;AK22&amp;", "&amp;IF(BC22 = "", "0", BC22)&amp;", "&amp;IF(BL22 = "","NULL, NULL",BP22&amp;", "&amp;BL22)&amp;");"</f>
        <v>insert into Pokemon_Blueprint values ( 21, 'Pidgey', '', 40,  45,  40, 35,  35,  56, 255, 22, 18);</v>
      </c>
    </row>
    <row r="23" spans="1:72" ht="12.75" customHeight="1">
      <c r="A23" s="12">
        <v>17</v>
      </c>
      <c r="B23" s="13" t="s">
        <v>155</v>
      </c>
      <c r="C23" s="13"/>
      <c r="D23" s="14">
        <v>17</v>
      </c>
      <c r="E23" s="15">
        <v>17</v>
      </c>
      <c r="F23" s="15">
        <v>11</v>
      </c>
      <c r="G23" s="15">
        <v>11</v>
      </c>
      <c r="H23" s="15"/>
      <c r="I23" s="15"/>
      <c r="J23" s="15"/>
      <c r="K23" s="15"/>
      <c r="L23" s="15"/>
      <c r="M23" s="15"/>
      <c r="N23" s="15">
        <v>18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6"/>
      <c r="AF23" s="17">
        <v>63</v>
      </c>
      <c r="AG23" s="18">
        <v>60</v>
      </c>
      <c r="AH23" s="19">
        <v>55</v>
      </c>
      <c r="AI23" s="20">
        <v>50</v>
      </c>
      <c r="AJ23" s="21">
        <v>50</v>
      </c>
      <c r="AK23" s="22">
        <v>71</v>
      </c>
      <c r="AL23" s="23">
        <f>SUM(AF23:AK23)</f>
        <v>349</v>
      </c>
      <c r="AM23" s="24" t="s">
        <v>150</v>
      </c>
      <c r="AN23" s="25" t="s">
        <v>104</v>
      </c>
      <c r="AO23" s="24" t="s">
        <v>151</v>
      </c>
      <c r="AP23" s="26" t="s">
        <v>152</v>
      </c>
      <c r="AQ23" s="27" t="s">
        <v>153</v>
      </c>
      <c r="AR23" s="28" t="s">
        <v>101</v>
      </c>
      <c r="AS23" s="29">
        <v>1.1000000000000001</v>
      </c>
      <c r="AT23" s="29">
        <v>66.099999999999994</v>
      </c>
      <c r="AU23" s="30">
        <v>30</v>
      </c>
      <c r="AV23" s="31"/>
      <c r="AW23" s="26"/>
      <c r="AX23" s="26"/>
      <c r="AY23" s="26"/>
      <c r="AZ23" s="26"/>
      <c r="BA23" s="25">
        <v>2</v>
      </c>
      <c r="BB23" s="24">
        <v>122</v>
      </c>
      <c r="BC23" s="26">
        <v>120</v>
      </c>
      <c r="BD23" s="32" t="s">
        <v>79</v>
      </c>
      <c r="BE23" s="32">
        <v>50</v>
      </c>
      <c r="BF23" s="35" t="s">
        <v>139</v>
      </c>
      <c r="BG23" s="26" t="s">
        <v>129</v>
      </c>
      <c r="BH23" s="29">
        <v>15</v>
      </c>
      <c r="BI23" s="26" t="s">
        <v>104</v>
      </c>
      <c r="BJ23" s="37"/>
      <c r="BK23" s="36" t="s">
        <v>102</v>
      </c>
      <c r="BL23" t="str">
        <f>IF(_xlfn.REGEXTEST(BK23,"Lv. [0-9]{0, 3}", 0),BM23,"")</f>
        <v>36</v>
      </c>
      <c r="BM23" t="str" cm="1">
        <f t="array" ref="BM23">_xlfn.REGEXEXTRACT(_xlfn.REGEXEXTRACT(BK23,"Lv. [0-9]{0,}", 0),"[0-9]{1,2}", 0)</f>
        <v>36</v>
      </c>
      <c r="BN23" cm="1">
        <f t="array" ref="BN23">INDEX(A23:AE23,BQ23)</f>
        <v>18</v>
      </c>
      <c r="BO23">
        <v>22</v>
      </c>
      <c r="BP23">
        <f ca="1">IF(LEN(BL23) &gt; 0, _xlfn.XMATCH(BN23 + 1, INDIRECT(BR23):INDIRECT(BS23)), "")</f>
        <v>23</v>
      </c>
      <c r="BQ23" cm="1">
        <f t="array" ref="BQ23">_xlfn.XMATCH(FALSE, ISBLANK(A23:AE23),,-1)</f>
        <v>14</v>
      </c>
      <c r="BR23" t="str">
        <f>ADDRESS(2, BQ23)</f>
        <v>$N$2</v>
      </c>
      <c r="BS23" t="str">
        <f>ADDRESS(1202, BQ23)</f>
        <v>$N$1202</v>
      </c>
      <c r="BT23" s="171" t="str">
        <f ca="1">"insert into Pokemon_Blueprint values ( "&amp;ROW()-1&amp;", '"&amp;B23&amp;"', '"&amp;C23&amp;"', "&amp;AF23&amp;",  "&amp;AG23&amp;",  "&amp;AH23&amp;", "&amp;AI23&amp;",  "&amp;AJ23&amp;",  "&amp;AK23&amp;", "&amp;IF(BC23 = "", "0", BC23)&amp;", "&amp;IF(BL23 = "","NULL, NULL",BP23&amp;", "&amp;BL23)&amp;");"</f>
        <v>insert into Pokemon_Blueprint values ( 22, 'Pidgeotto', '', 63,  60,  55, 50,  50,  71, 120, 23, 36);</v>
      </c>
    </row>
    <row r="24" spans="1:72" ht="12.75" customHeight="1">
      <c r="A24" s="12">
        <v>18</v>
      </c>
      <c r="B24" s="13" t="s">
        <v>156</v>
      </c>
      <c r="C24" s="13"/>
      <c r="D24" s="14">
        <v>18</v>
      </c>
      <c r="E24" s="15">
        <v>18</v>
      </c>
      <c r="F24" s="15">
        <v>12</v>
      </c>
      <c r="G24" s="15">
        <v>12</v>
      </c>
      <c r="H24" s="15"/>
      <c r="I24" s="15"/>
      <c r="J24" s="15"/>
      <c r="K24" s="15"/>
      <c r="L24" s="15"/>
      <c r="M24" s="15"/>
      <c r="N24" s="15">
        <v>19</v>
      </c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6"/>
      <c r="AF24" s="17">
        <v>83</v>
      </c>
      <c r="AG24" s="18">
        <v>80</v>
      </c>
      <c r="AH24" s="19">
        <v>75</v>
      </c>
      <c r="AI24" s="20">
        <v>70</v>
      </c>
      <c r="AJ24" s="21">
        <v>70</v>
      </c>
      <c r="AK24" s="22">
        <v>91</v>
      </c>
      <c r="AL24" s="23">
        <f>SUM(AF24:AK24)</f>
        <v>469</v>
      </c>
      <c r="AM24" s="24" t="s">
        <v>150</v>
      </c>
      <c r="AN24" s="25" t="s">
        <v>104</v>
      </c>
      <c r="AO24" s="24" t="s">
        <v>151</v>
      </c>
      <c r="AP24" s="26" t="s">
        <v>152</v>
      </c>
      <c r="AQ24" s="27" t="s">
        <v>153</v>
      </c>
      <c r="AR24" s="28" t="s">
        <v>157</v>
      </c>
      <c r="AS24" s="29">
        <v>1.5</v>
      </c>
      <c r="AT24" s="29">
        <v>87.1</v>
      </c>
      <c r="AU24" s="30">
        <v>39.5</v>
      </c>
      <c r="AV24" s="31"/>
      <c r="AW24" s="26"/>
      <c r="AX24" s="26"/>
      <c r="AY24" s="26"/>
      <c r="AZ24" s="26"/>
      <c r="BA24" s="25">
        <v>3</v>
      </c>
      <c r="BB24" s="24">
        <v>240</v>
      </c>
      <c r="BC24" s="26">
        <v>45</v>
      </c>
      <c r="BD24" s="32" t="s">
        <v>79</v>
      </c>
      <c r="BE24" s="32">
        <v>50</v>
      </c>
      <c r="BF24" s="35" t="s">
        <v>139</v>
      </c>
      <c r="BG24" s="26" t="s">
        <v>129</v>
      </c>
      <c r="BH24" s="29">
        <v>15</v>
      </c>
      <c r="BI24" s="26" t="s">
        <v>104</v>
      </c>
      <c r="BJ24" s="37"/>
      <c r="BK24" s="36" t="s">
        <v>102</v>
      </c>
      <c r="BL24" t="str">
        <f>IF(_xlfn.REGEXTEST(BK24,"Lv. [0-9]{0, 3}", 0),BM24,"")</f>
        <v>36</v>
      </c>
      <c r="BM24" t="str" cm="1">
        <f t="array" ref="BM24">_xlfn.REGEXEXTRACT(_xlfn.REGEXEXTRACT(BK24,"Lv. [0-9]{0,}", 0),"[0-9]{1,2}", 0)</f>
        <v>36</v>
      </c>
      <c r="BN24" cm="1">
        <f t="array" ref="BN24">INDEX(A24:AE24,BQ24)</f>
        <v>19</v>
      </c>
      <c r="BO24">
        <v>23</v>
      </c>
      <c r="BP24">
        <f ca="1">IF(LEN(BL24) &gt; 0, _xlfn.XMATCH(BN24 + 1, INDIRECT(BR24):INDIRECT(BS24)), "")</f>
        <v>802</v>
      </c>
      <c r="BQ24" cm="1">
        <f t="array" ref="BQ24">_xlfn.XMATCH(FALSE, ISBLANK(A24:AE24),,-1)</f>
        <v>14</v>
      </c>
      <c r="BR24" t="str">
        <f>ADDRESS(2, BQ24)</f>
        <v>$N$2</v>
      </c>
      <c r="BS24" t="str">
        <f>ADDRESS(1202, BQ24)</f>
        <v>$N$1202</v>
      </c>
      <c r="BT24" s="171" t="str">
        <f ca="1">"insert into Pokemon_Blueprint values ( "&amp;ROW()-1&amp;", '"&amp;B24&amp;"', '"&amp;C24&amp;"', "&amp;AF24&amp;",  "&amp;AG24&amp;",  "&amp;AH24&amp;", "&amp;AI24&amp;",  "&amp;AJ24&amp;",  "&amp;AK24&amp;", "&amp;IF(BC24 = "", "0", BC24)&amp;", "&amp;IF(BL24 = "","NULL, NULL",BP24&amp;", "&amp;BL24)&amp;");"</f>
        <v>insert into Pokemon_Blueprint values ( 23, 'Pidgeot', '', 83,  80,  75, 70,  70,  91, 45, 802, 36);</v>
      </c>
    </row>
    <row r="25" spans="1:72" ht="12.75" customHeight="1">
      <c r="A25" s="12">
        <v>18.100000000000001</v>
      </c>
      <c r="B25" s="13" t="s">
        <v>158</v>
      </c>
      <c r="C25" s="13" t="s">
        <v>146</v>
      </c>
      <c r="D25" s="14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6"/>
      <c r="AF25" s="17">
        <v>83</v>
      </c>
      <c r="AG25" s="18">
        <v>80</v>
      </c>
      <c r="AH25" s="19">
        <v>80</v>
      </c>
      <c r="AI25" s="20">
        <v>135</v>
      </c>
      <c r="AJ25" s="21">
        <v>80</v>
      </c>
      <c r="AK25" s="22">
        <v>121</v>
      </c>
      <c r="AL25" s="23">
        <f>SUM(AF25:AK25)</f>
        <v>579</v>
      </c>
      <c r="AM25" s="24" t="s">
        <v>150</v>
      </c>
      <c r="AN25" s="25" t="s">
        <v>104</v>
      </c>
      <c r="AO25" s="24" t="s">
        <v>159</v>
      </c>
      <c r="AP25" s="26"/>
      <c r="AQ25" s="27"/>
      <c r="AR25" s="28" t="s">
        <v>160</v>
      </c>
      <c r="AS25" s="29">
        <v>2.2000000000000002</v>
      </c>
      <c r="AT25" s="29">
        <v>111.3</v>
      </c>
      <c r="AU25" s="30">
        <v>50.5</v>
      </c>
      <c r="AV25" s="31"/>
      <c r="AW25" s="26"/>
      <c r="AX25" s="26"/>
      <c r="AY25" s="26"/>
      <c r="AZ25" s="26"/>
      <c r="BA25" s="25">
        <v>3</v>
      </c>
      <c r="BB25" s="24">
        <v>290</v>
      </c>
      <c r="BC25" s="26">
        <v>45</v>
      </c>
      <c r="BD25" s="32" t="s">
        <v>79</v>
      </c>
      <c r="BE25" s="32">
        <v>50</v>
      </c>
      <c r="BF25" s="35" t="s">
        <v>139</v>
      </c>
      <c r="BG25" s="26" t="s">
        <v>129</v>
      </c>
      <c r="BH25" s="29">
        <v>15</v>
      </c>
      <c r="BI25" s="26" t="s">
        <v>104</v>
      </c>
      <c r="BJ25" s="25"/>
      <c r="BK25" s="36"/>
      <c r="BL25" t="str">
        <f>IF(_xlfn.REGEXTEST(BK25,"Lv. [0-9]{0, 3}", 0),BM25,"")</f>
        <v/>
      </c>
      <c r="BM25" t="e" cm="1" vm="1">
        <f t="array" ref="BM25">_xlfn.REGEXEXTRACT(_xlfn.REGEXEXTRACT(BK25,"Lv. [0-9]{0,}", 0),"[0-9]{1,2}", 0)</f>
        <v>#N/A</v>
      </c>
      <c r="BN25" t="str" cm="1">
        <f t="array" ref="BN25">INDEX(A25:AE25,BQ25)</f>
        <v>Mega Evolution</v>
      </c>
      <c r="BO25">
        <v>24</v>
      </c>
      <c r="BP25" t="str">
        <f ca="1">IF(LEN(BL25) &gt; 0, _xlfn.XMATCH(BN25 + 1, INDIRECT(BR25):INDIRECT(BS25)), "")</f>
        <v/>
      </c>
      <c r="BQ25" cm="1">
        <f t="array" ref="BQ25">_xlfn.XMATCH(FALSE, ISBLANK(A25:AE25),,-1)</f>
        <v>3</v>
      </c>
      <c r="BR25" t="str">
        <f>ADDRESS(2, BQ25)</f>
        <v>$C$2</v>
      </c>
      <c r="BS25" t="str">
        <f>ADDRESS(1202, BQ25)</f>
        <v>$C$1202</v>
      </c>
      <c r="BT25" s="171" t="str">
        <f>"insert into Pokemon_Blueprint values ( "&amp;ROW()-1&amp;", '"&amp;B25&amp;"', '"&amp;C25&amp;"', "&amp;AF25&amp;",  "&amp;AG25&amp;",  "&amp;AH25&amp;", "&amp;AI25&amp;",  "&amp;AJ25&amp;",  "&amp;AK25&amp;", "&amp;IF(BC25 = "", "0", BC25)&amp;", "&amp;IF(BL25 = "","NULL, NULL",BP25&amp;", "&amp;BL25)&amp;");"</f>
        <v>insert into Pokemon_Blueprint values ( 24, 'Pidgeot (Mega)', 'Mega Evolution', 83,  80,  80, 135,  80,  121, 45, NULL, NULL);</v>
      </c>
    </row>
    <row r="26" spans="1:72" ht="12.75" customHeight="1">
      <c r="A26" s="12">
        <v>19</v>
      </c>
      <c r="B26" s="13" t="s">
        <v>161</v>
      </c>
      <c r="C26" s="13"/>
      <c r="D26" s="14">
        <v>19</v>
      </c>
      <c r="E26" s="15">
        <v>19</v>
      </c>
      <c r="F26" s="15">
        <v>17</v>
      </c>
      <c r="G26" s="15">
        <v>17</v>
      </c>
      <c r="H26" s="15"/>
      <c r="I26" s="15"/>
      <c r="J26" s="15"/>
      <c r="K26" s="15"/>
      <c r="L26" s="15"/>
      <c r="M26" s="15">
        <v>59</v>
      </c>
      <c r="N26" s="15"/>
      <c r="O26" s="15"/>
      <c r="P26" s="15"/>
      <c r="Q26" s="15">
        <v>15</v>
      </c>
      <c r="R26" s="15">
        <v>15</v>
      </c>
      <c r="S26" s="15">
        <v>6</v>
      </c>
      <c r="T26" s="15">
        <v>6</v>
      </c>
      <c r="U26" s="15">
        <v>6</v>
      </c>
      <c r="V26" s="15">
        <v>15</v>
      </c>
      <c r="W26" s="15">
        <v>15</v>
      </c>
      <c r="X26" s="15">
        <v>6</v>
      </c>
      <c r="Y26" s="15">
        <v>6</v>
      </c>
      <c r="Z26" s="15">
        <v>6</v>
      </c>
      <c r="AA26" s="15"/>
      <c r="AB26" s="15"/>
      <c r="AC26" s="15"/>
      <c r="AD26" s="15"/>
      <c r="AE26" s="16"/>
      <c r="AF26" s="17">
        <v>30</v>
      </c>
      <c r="AG26" s="18">
        <v>56</v>
      </c>
      <c r="AH26" s="19">
        <v>35</v>
      </c>
      <c r="AI26" s="20">
        <v>25</v>
      </c>
      <c r="AJ26" s="21">
        <v>35</v>
      </c>
      <c r="AK26" s="22">
        <v>72</v>
      </c>
      <c r="AL26" s="23">
        <f>SUM(AF26:AK26)</f>
        <v>253</v>
      </c>
      <c r="AM26" s="24" t="s">
        <v>150</v>
      </c>
      <c r="AN26" s="37"/>
      <c r="AO26" s="24" t="s">
        <v>126</v>
      </c>
      <c r="AP26" s="26" t="s">
        <v>162</v>
      </c>
      <c r="AQ26" s="27" t="s">
        <v>163</v>
      </c>
      <c r="AR26" s="28" t="s">
        <v>127</v>
      </c>
      <c r="AS26" s="29">
        <v>0.3</v>
      </c>
      <c r="AT26" s="29">
        <v>7.7</v>
      </c>
      <c r="AU26" s="30">
        <v>3.5</v>
      </c>
      <c r="AV26" s="31"/>
      <c r="AW26" s="26"/>
      <c r="AX26" s="26"/>
      <c r="AY26" s="26"/>
      <c r="AZ26" s="26"/>
      <c r="BA26" s="25">
        <v>1</v>
      </c>
      <c r="BB26" s="24">
        <v>51</v>
      </c>
      <c r="BC26" s="26">
        <v>255</v>
      </c>
      <c r="BD26" s="32" t="s">
        <v>128</v>
      </c>
      <c r="BE26" s="32">
        <v>50</v>
      </c>
      <c r="BF26" s="35" t="s">
        <v>164</v>
      </c>
      <c r="BG26" s="26" t="s">
        <v>129</v>
      </c>
      <c r="BH26" s="29">
        <v>15</v>
      </c>
      <c r="BI26" s="26" t="s">
        <v>165</v>
      </c>
      <c r="BJ26" s="37"/>
      <c r="BK26" s="36" t="s">
        <v>166</v>
      </c>
      <c r="BL26" t="str">
        <f>IF(_xlfn.REGEXTEST(BK26,"Lv. [0-9]{0, 3}", 0),BM26,"")</f>
        <v>20</v>
      </c>
      <c r="BM26" t="str" cm="1">
        <f t="array" ref="BM26">_xlfn.REGEXEXTRACT(_xlfn.REGEXEXTRACT(BK26,"Lv. [0-9]{0,}", 0),"[0-9]{1,2}", 0)</f>
        <v>20</v>
      </c>
      <c r="BN26" cm="1">
        <f t="array" ref="BN26">INDEX(A26:AE26,BQ26)</f>
        <v>6</v>
      </c>
      <c r="BO26">
        <v>25</v>
      </c>
      <c r="BP26">
        <f ca="1">IF(LEN(BL26) &gt; 0, _xlfn.XMATCH(BN26 + 1, INDIRECT(BR26):INDIRECT(BS26)), "")</f>
        <v>27</v>
      </c>
      <c r="BQ26" cm="1">
        <f t="array" ref="BQ26">_xlfn.XMATCH(FALSE, ISBLANK(A26:AE26),,-1)</f>
        <v>26</v>
      </c>
      <c r="BR26" t="str">
        <f>ADDRESS(2, BQ26)</f>
        <v>$Z$2</v>
      </c>
      <c r="BS26" t="str">
        <f>ADDRESS(1202, BQ26)</f>
        <v>$Z$1202</v>
      </c>
      <c r="BT26" s="171" t="str">
        <f ca="1">"insert into Pokemon_Blueprint values ( "&amp;ROW()-1&amp;", '"&amp;B26&amp;"', '"&amp;C26&amp;"', "&amp;AF26&amp;",  "&amp;AG26&amp;",  "&amp;AH26&amp;", "&amp;AI26&amp;",  "&amp;AJ26&amp;",  "&amp;AK26&amp;", "&amp;IF(BC26 = "", "0", BC26)&amp;", "&amp;IF(BL26 = "","NULL, NULL",BP26&amp;", "&amp;BL26)&amp;");"</f>
        <v>insert into Pokemon_Blueprint values ( 25, 'Rattata', '', 30,  56,  35, 25,  35,  72, 255, 27, 20);</v>
      </c>
    </row>
    <row r="27" spans="1:72" ht="12.75" customHeight="1">
      <c r="A27" s="12">
        <v>19.100000000000001</v>
      </c>
      <c r="B27" s="13" t="s">
        <v>167</v>
      </c>
      <c r="C27" s="13" t="s">
        <v>168</v>
      </c>
      <c r="D27" s="14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>
        <v>15</v>
      </c>
      <c r="R27" s="15">
        <v>15</v>
      </c>
      <c r="S27" s="15">
        <v>6</v>
      </c>
      <c r="T27" s="15">
        <v>6</v>
      </c>
      <c r="U27" s="15">
        <v>6</v>
      </c>
      <c r="V27" s="15">
        <v>15</v>
      </c>
      <c r="W27" s="15">
        <v>15</v>
      </c>
      <c r="X27" s="15">
        <v>6</v>
      </c>
      <c r="Y27" s="15">
        <v>6</v>
      </c>
      <c r="Z27" s="15">
        <v>6</v>
      </c>
      <c r="AA27" s="15"/>
      <c r="AB27" s="15"/>
      <c r="AC27" s="15"/>
      <c r="AD27" s="15"/>
      <c r="AE27" s="16"/>
      <c r="AF27" s="17">
        <v>30</v>
      </c>
      <c r="AG27" s="18">
        <v>56</v>
      </c>
      <c r="AH27" s="19">
        <v>35</v>
      </c>
      <c r="AI27" s="20">
        <v>25</v>
      </c>
      <c r="AJ27" s="21">
        <v>35</v>
      </c>
      <c r="AK27" s="22">
        <v>72</v>
      </c>
      <c r="AL27" s="23">
        <f>SUM(AF27:AK27)</f>
        <v>253</v>
      </c>
      <c r="AM27" s="24" t="s">
        <v>169</v>
      </c>
      <c r="AN27" s="37" t="s">
        <v>150</v>
      </c>
      <c r="AO27" s="24" t="s">
        <v>170</v>
      </c>
      <c r="AP27" s="26" t="s">
        <v>163</v>
      </c>
      <c r="AQ27" s="27" t="s">
        <v>91</v>
      </c>
      <c r="AR27" s="28" t="s">
        <v>127</v>
      </c>
      <c r="AS27" s="29">
        <v>0.3</v>
      </c>
      <c r="AT27" s="29">
        <v>8.4</v>
      </c>
      <c r="AU27" s="30">
        <v>3.8</v>
      </c>
      <c r="AV27" s="31"/>
      <c r="AW27" s="26"/>
      <c r="AX27" s="26"/>
      <c r="AY27" s="26"/>
      <c r="AZ27" s="26"/>
      <c r="BA27" s="25">
        <v>1</v>
      </c>
      <c r="BB27" s="24">
        <v>51</v>
      </c>
      <c r="BC27" s="26">
        <v>255</v>
      </c>
      <c r="BD27" s="32" t="s">
        <v>128</v>
      </c>
      <c r="BE27" s="32">
        <v>50</v>
      </c>
      <c r="BF27" s="35" t="s">
        <v>108</v>
      </c>
      <c r="BG27" s="26" t="s">
        <v>129</v>
      </c>
      <c r="BH27" s="29">
        <v>15</v>
      </c>
      <c r="BI27" s="26" t="s">
        <v>165</v>
      </c>
      <c r="BJ27" s="37"/>
      <c r="BK27" s="36" t="s">
        <v>171</v>
      </c>
      <c r="BL27" t="str">
        <f>IF(_xlfn.REGEXTEST(BK27,"Lv. [0-9]{0, 3}", 0),BM27,"")</f>
        <v>20</v>
      </c>
      <c r="BM27" t="str" cm="1">
        <f t="array" ref="BM27">_xlfn.REGEXEXTRACT(_xlfn.REGEXEXTRACT(BK27,"Lv. [0-9]{0,}", 0),"[0-9]{1,2}", 0)</f>
        <v>20</v>
      </c>
      <c r="BN27" cm="1">
        <f t="array" ref="BN27">INDEX(A27:AE27,BQ27)</f>
        <v>6</v>
      </c>
      <c r="BO27">
        <v>26</v>
      </c>
      <c r="BP27">
        <f ca="1">IF(LEN(BL27) &gt; 0, _xlfn.XMATCH(BN27 + 1, INDIRECT(BR27):INDIRECT(BS27)), "")</f>
        <v>27</v>
      </c>
      <c r="BQ27" cm="1">
        <f t="array" ref="BQ27">_xlfn.XMATCH(FALSE, ISBLANK(A27:AE27),,-1)</f>
        <v>26</v>
      </c>
      <c r="BR27" t="str">
        <f>ADDRESS(2, BQ27)</f>
        <v>$Z$2</v>
      </c>
      <c r="BS27" t="str">
        <f>ADDRESS(1202, BQ27)</f>
        <v>$Z$1202</v>
      </c>
      <c r="BT27" s="171" t="str">
        <f ca="1">"insert into Pokemon_Blueprint values ( "&amp;ROW()-1&amp;", '"&amp;B27&amp;"', '"&amp;C27&amp;"', "&amp;AF27&amp;",  "&amp;AG27&amp;",  "&amp;AH27&amp;", "&amp;AI27&amp;",  "&amp;AJ27&amp;",  "&amp;AK27&amp;", "&amp;IF(BC27 = "", "0", BC27)&amp;", "&amp;IF(BL27 = "","NULL, NULL",BP27&amp;", "&amp;BL27)&amp;");"</f>
        <v>insert into Pokemon_Blueprint values ( 26, 'Rattata (Alolan)', 'Alolan Form', 30,  56,  35, 25,  35,  72, 255, 27, 20);</v>
      </c>
    </row>
    <row r="28" spans="1:72" ht="12.75" customHeight="1">
      <c r="A28" s="12">
        <v>20</v>
      </c>
      <c r="B28" s="13" t="s">
        <v>172</v>
      </c>
      <c r="C28" s="13"/>
      <c r="D28" s="14">
        <v>20</v>
      </c>
      <c r="E28" s="15">
        <v>20</v>
      </c>
      <c r="F28" s="15">
        <v>18</v>
      </c>
      <c r="G28" s="15">
        <v>18</v>
      </c>
      <c r="H28" s="15"/>
      <c r="I28" s="15"/>
      <c r="J28" s="15"/>
      <c r="K28" s="15"/>
      <c r="L28" s="15"/>
      <c r="M28" s="15">
        <v>60</v>
      </c>
      <c r="N28" s="15"/>
      <c r="O28" s="15"/>
      <c r="P28" s="15"/>
      <c r="Q28" s="15">
        <v>16</v>
      </c>
      <c r="R28" s="15">
        <v>16</v>
      </c>
      <c r="S28" s="15">
        <v>7</v>
      </c>
      <c r="T28" s="15">
        <v>7</v>
      </c>
      <c r="U28" s="15">
        <v>7</v>
      </c>
      <c r="V28" s="15">
        <v>16</v>
      </c>
      <c r="W28" s="15">
        <v>16</v>
      </c>
      <c r="X28" s="15">
        <v>7</v>
      </c>
      <c r="Y28" s="15">
        <v>7</v>
      </c>
      <c r="Z28" s="15">
        <v>7</v>
      </c>
      <c r="AA28" s="15"/>
      <c r="AB28" s="15"/>
      <c r="AC28" s="15"/>
      <c r="AD28" s="15"/>
      <c r="AE28" s="16"/>
      <c r="AF28" s="17">
        <v>55</v>
      </c>
      <c r="AG28" s="18">
        <v>81</v>
      </c>
      <c r="AH28" s="19">
        <v>60</v>
      </c>
      <c r="AI28" s="20">
        <v>50</v>
      </c>
      <c r="AJ28" s="21">
        <v>70</v>
      </c>
      <c r="AK28" s="22">
        <v>97</v>
      </c>
      <c r="AL28" s="23">
        <f>SUM(AF28:AK28)</f>
        <v>413</v>
      </c>
      <c r="AM28" s="24" t="s">
        <v>150</v>
      </c>
      <c r="AN28" s="37"/>
      <c r="AO28" s="24" t="s">
        <v>126</v>
      </c>
      <c r="AP28" s="26" t="s">
        <v>162</v>
      </c>
      <c r="AQ28" s="27" t="s">
        <v>163</v>
      </c>
      <c r="AR28" s="28" t="s">
        <v>78</v>
      </c>
      <c r="AS28" s="29">
        <v>0.7</v>
      </c>
      <c r="AT28" s="29">
        <v>40.799999999999997</v>
      </c>
      <c r="AU28" s="30">
        <v>18.5</v>
      </c>
      <c r="AV28" s="31"/>
      <c r="AW28" s="26"/>
      <c r="AX28" s="26"/>
      <c r="AY28" s="26"/>
      <c r="AZ28" s="26"/>
      <c r="BA28" s="25">
        <v>2</v>
      </c>
      <c r="BB28" s="24">
        <v>145</v>
      </c>
      <c r="BC28" s="26">
        <v>127</v>
      </c>
      <c r="BD28" s="32" t="s">
        <v>128</v>
      </c>
      <c r="BE28" s="32">
        <v>50</v>
      </c>
      <c r="BF28" s="35" t="s">
        <v>139</v>
      </c>
      <c r="BG28" s="26" t="s">
        <v>129</v>
      </c>
      <c r="BH28" s="29">
        <v>15</v>
      </c>
      <c r="BI28" s="26" t="s">
        <v>165</v>
      </c>
      <c r="BJ28" s="37"/>
      <c r="BK28" s="36"/>
      <c r="BL28" t="str">
        <f>IF(_xlfn.REGEXTEST(BK28,"Lv. [0-9]{0, 3}", 0),BM28,"")</f>
        <v/>
      </c>
      <c r="BM28" t="e" cm="1" vm="1">
        <f t="array" ref="BM28">_xlfn.REGEXEXTRACT(_xlfn.REGEXEXTRACT(BK28,"Lv. [0-9]{0,}", 0),"[0-9]{1,2}", 0)</f>
        <v>#N/A</v>
      </c>
      <c r="BN28" cm="1">
        <f t="array" ref="BN28">INDEX(A28:AE28,BQ28)</f>
        <v>7</v>
      </c>
      <c r="BO28">
        <v>27</v>
      </c>
      <c r="BP28" t="str">
        <f ca="1">IF(LEN(BL28) &gt; 0, _xlfn.XMATCH(BN28 + 1, INDIRECT(BR28):INDIRECT(BS28)), "")</f>
        <v/>
      </c>
      <c r="BQ28" cm="1">
        <f t="array" ref="BQ28">_xlfn.XMATCH(FALSE, ISBLANK(A28:AE28),,-1)</f>
        <v>26</v>
      </c>
      <c r="BR28" t="str">
        <f>ADDRESS(2, BQ28)</f>
        <v>$Z$2</v>
      </c>
      <c r="BS28" t="str">
        <f>ADDRESS(1202, BQ28)</f>
        <v>$Z$1202</v>
      </c>
      <c r="BT28" s="171" t="str">
        <f>"insert into Pokemon_Blueprint values ( "&amp;ROW()-1&amp;", '"&amp;B28&amp;"', '"&amp;C28&amp;"', "&amp;AF28&amp;",  "&amp;AG28&amp;",  "&amp;AH28&amp;", "&amp;AI28&amp;",  "&amp;AJ28&amp;",  "&amp;AK28&amp;", "&amp;IF(BC28 = "", "0", BC28)&amp;", "&amp;IF(BL28 = "","NULL, NULL",BP28&amp;", "&amp;BL28)&amp;");"</f>
        <v>insert into Pokemon_Blueprint values ( 27, 'Raticate', '', 55,  81,  60, 50,  70,  97, 127, NULL, NULL);</v>
      </c>
    </row>
    <row r="29" spans="1:72" ht="12.75" customHeight="1">
      <c r="A29" s="12">
        <v>20.100000000000001</v>
      </c>
      <c r="B29" s="13" t="s">
        <v>173</v>
      </c>
      <c r="C29" s="13" t="s">
        <v>168</v>
      </c>
      <c r="D29" s="14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>
        <v>16</v>
      </c>
      <c r="R29" s="15">
        <v>16</v>
      </c>
      <c r="S29" s="15">
        <v>7</v>
      </c>
      <c r="T29" s="15">
        <v>7</v>
      </c>
      <c r="U29" s="15">
        <v>7</v>
      </c>
      <c r="V29" s="15">
        <v>16</v>
      </c>
      <c r="W29" s="15">
        <v>16</v>
      </c>
      <c r="X29" s="15">
        <v>7</v>
      </c>
      <c r="Y29" s="15">
        <v>7</v>
      </c>
      <c r="Z29" s="15">
        <v>7</v>
      </c>
      <c r="AA29" s="15"/>
      <c r="AB29" s="15"/>
      <c r="AC29" s="15"/>
      <c r="AD29" s="15"/>
      <c r="AE29" s="16"/>
      <c r="AF29" s="17">
        <v>75</v>
      </c>
      <c r="AG29" s="18">
        <v>71</v>
      </c>
      <c r="AH29" s="19">
        <v>70</v>
      </c>
      <c r="AI29" s="20">
        <v>40</v>
      </c>
      <c r="AJ29" s="21">
        <v>80</v>
      </c>
      <c r="AK29" s="22">
        <v>77</v>
      </c>
      <c r="AL29" s="23">
        <f>SUM(AF29:AK29)</f>
        <v>413</v>
      </c>
      <c r="AM29" s="24" t="s">
        <v>169</v>
      </c>
      <c r="AN29" s="37" t="s">
        <v>150</v>
      </c>
      <c r="AO29" s="24" t="s">
        <v>170</v>
      </c>
      <c r="AP29" s="26" t="s">
        <v>163</v>
      </c>
      <c r="AQ29" s="27" t="s">
        <v>91</v>
      </c>
      <c r="AR29" s="28" t="s">
        <v>78</v>
      </c>
      <c r="AS29" s="29">
        <v>0.7</v>
      </c>
      <c r="AT29" s="29">
        <v>56.2</v>
      </c>
      <c r="AU29" s="30">
        <v>25.5</v>
      </c>
      <c r="AV29" s="31"/>
      <c r="AW29" s="26"/>
      <c r="AX29" s="26"/>
      <c r="AY29" s="26"/>
      <c r="AZ29" s="26"/>
      <c r="BA29" s="25">
        <v>2</v>
      </c>
      <c r="BB29" s="24">
        <v>145</v>
      </c>
      <c r="BC29" s="26">
        <v>127</v>
      </c>
      <c r="BD29" s="32" t="s">
        <v>128</v>
      </c>
      <c r="BE29" s="32">
        <v>50</v>
      </c>
      <c r="BF29" s="35" t="s">
        <v>108</v>
      </c>
      <c r="BG29" s="26" t="s">
        <v>129</v>
      </c>
      <c r="BH29" s="29">
        <v>15</v>
      </c>
      <c r="BI29" s="26" t="s">
        <v>165</v>
      </c>
      <c r="BJ29" s="37"/>
      <c r="BK29" s="36"/>
      <c r="BL29" t="str">
        <f>IF(_xlfn.REGEXTEST(BK29,"Lv. [0-9]{0, 3}", 0),BM29,"")</f>
        <v/>
      </c>
      <c r="BM29" t="e" cm="1" vm="1">
        <f t="array" ref="BM29">_xlfn.REGEXEXTRACT(_xlfn.REGEXEXTRACT(BK29,"Lv. [0-9]{0,}", 0),"[0-9]{1,2}", 0)</f>
        <v>#N/A</v>
      </c>
      <c r="BN29" cm="1">
        <f t="array" ref="BN29">INDEX(A29:AE29,BQ29)</f>
        <v>7</v>
      </c>
      <c r="BO29">
        <v>28</v>
      </c>
      <c r="BP29" t="str">
        <f ca="1">IF(LEN(BL29) &gt; 0, _xlfn.XMATCH(BN29 + 1, INDIRECT(BR29):INDIRECT(BS29)), "")</f>
        <v/>
      </c>
      <c r="BQ29" cm="1">
        <f t="array" ref="BQ29">_xlfn.XMATCH(FALSE, ISBLANK(A29:AE29),,-1)</f>
        <v>26</v>
      </c>
      <c r="BR29" t="str">
        <f>ADDRESS(2, BQ29)</f>
        <v>$Z$2</v>
      </c>
      <c r="BS29" t="str">
        <f>ADDRESS(1202, BQ29)</f>
        <v>$Z$1202</v>
      </c>
      <c r="BT29" s="171" t="str">
        <f>"insert into Pokemon_Blueprint values ( "&amp;ROW()-1&amp;", '"&amp;B29&amp;"', '"&amp;C29&amp;"', "&amp;AF29&amp;",  "&amp;AG29&amp;",  "&amp;AH29&amp;", "&amp;AI29&amp;",  "&amp;AJ29&amp;",  "&amp;AK29&amp;", "&amp;IF(BC29 = "", "0", BC29)&amp;", "&amp;IF(BL29 = "","NULL, NULL",BP29&amp;", "&amp;BL29)&amp;");"</f>
        <v>insert into Pokemon_Blueprint values ( 28, 'Raticate (Alolan)', 'Alolan Form', 75,  71,  70, 40,  80,  77, 127, NULL, NULL);</v>
      </c>
    </row>
    <row r="30" spans="1:72" ht="12.75" customHeight="1">
      <c r="A30" s="12">
        <v>21</v>
      </c>
      <c r="B30" s="13" t="s">
        <v>174</v>
      </c>
      <c r="C30" s="13"/>
      <c r="D30" s="14">
        <v>21</v>
      </c>
      <c r="E30" s="15">
        <v>21</v>
      </c>
      <c r="F30" s="15">
        <v>13</v>
      </c>
      <c r="G30" s="15">
        <v>13</v>
      </c>
      <c r="H30" s="15"/>
      <c r="I30" s="15"/>
      <c r="J30" s="15"/>
      <c r="K30" s="15"/>
      <c r="L30" s="15"/>
      <c r="M30" s="15"/>
      <c r="N30" s="15"/>
      <c r="O30" s="15"/>
      <c r="P30" s="15">
        <v>109</v>
      </c>
      <c r="Q30" s="15">
        <v>73</v>
      </c>
      <c r="R30" s="15">
        <v>73</v>
      </c>
      <c r="S30" s="15"/>
      <c r="T30" s="15">
        <v>40</v>
      </c>
      <c r="U30" s="15">
        <v>24</v>
      </c>
      <c r="V30" s="15">
        <v>87</v>
      </c>
      <c r="W30" s="15">
        <v>87</v>
      </c>
      <c r="X30" s="15"/>
      <c r="Y30" s="15">
        <v>40</v>
      </c>
      <c r="Z30" s="15">
        <v>33</v>
      </c>
      <c r="AA30" s="15"/>
      <c r="AB30" s="15"/>
      <c r="AC30" s="15"/>
      <c r="AD30" s="15"/>
      <c r="AE30" s="16"/>
      <c r="AF30" s="17">
        <v>40</v>
      </c>
      <c r="AG30" s="18">
        <v>60</v>
      </c>
      <c r="AH30" s="19">
        <v>30</v>
      </c>
      <c r="AI30" s="20">
        <v>31</v>
      </c>
      <c r="AJ30" s="21">
        <v>31</v>
      </c>
      <c r="AK30" s="22">
        <v>70</v>
      </c>
      <c r="AL30" s="23">
        <f>SUM(AF30:AK30)</f>
        <v>262</v>
      </c>
      <c r="AM30" s="24" t="s">
        <v>150</v>
      </c>
      <c r="AN30" s="25" t="s">
        <v>104</v>
      </c>
      <c r="AO30" s="24" t="s">
        <v>151</v>
      </c>
      <c r="AP30" s="34"/>
      <c r="AQ30" s="27" t="s">
        <v>144</v>
      </c>
      <c r="AR30" s="28" t="s">
        <v>127</v>
      </c>
      <c r="AS30" s="29">
        <v>0.3</v>
      </c>
      <c r="AT30" s="29">
        <v>4.4000000000000004</v>
      </c>
      <c r="AU30" s="30">
        <v>2</v>
      </c>
      <c r="AV30" s="31"/>
      <c r="AW30" s="26"/>
      <c r="AX30" s="26"/>
      <c r="AY30" s="26"/>
      <c r="AZ30" s="26"/>
      <c r="BA30" s="25">
        <v>1</v>
      </c>
      <c r="BB30" s="24">
        <v>52</v>
      </c>
      <c r="BC30" s="26">
        <v>255</v>
      </c>
      <c r="BD30" s="32" t="s">
        <v>128</v>
      </c>
      <c r="BE30" s="32">
        <v>50</v>
      </c>
      <c r="BF30" s="35" t="s">
        <v>139</v>
      </c>
      <c r="BG30" s="26" t="s">
        <v>129</v>
      </c>
      <c r="BH30" s="29">
        <v>15</v>
      </c>
      <c r="BI30" s="26" t="s">
        <v>104</v>
      </c>
      <c r="BJ30" s="37"/>
      <c r="BK30" s="36" t="s">
        <v>166</v>
      </c>
      <c r="BL30" t="str">
        <f>IF(_xlfn.REGEXTEST(BK30,"Lv. [0-9]{0, 3}", 0),BM30,"")</f>
        <v>20</v>
      </c>
      <c r="BM30" t="str" cm="1">
        <f t="array" ref="BM30">_xlfn.REGEXEXTRACT(_xlfn.REGEXEXTRACT(BK30,"Lv. [0-9]{0,}", 0),"[0-9]{1,2}", 0)</f>
        <v>20</v>
      </c>
      <c r="BN30" cm="1">
        <f t="array" ref="BN30">INDEX(A30:AE30,BQ30)</f>
        <v>33</v>
      </c>
      <c r="BO30">
        <v>29</v>
      </c>
      <c r="BP30">
        <f ca="1">IF(LEN(BL30) &gt; 0, _xlfn.XMATCH(BN30 + 1, INDIRECT(BR30):INDIRECT(BS30)), "")</f>
        <v>30</v>
      </c>
      <c r="BQ30" cm="1">
        <f t="array" ref="BQ30">_xlfn.XMATCH(FALSE, ISBLANK(A30:AE30),,-1)</f>
        <v>26</v>
      </c>
      <c r="BR30" t="str">
        <f>ADDRESS(2, BQ30)</f>
        <v>$Z$2</v>
      </c>
      <c r="BS30" t="str">
        <f>ADDRESS(1202, BQ30)</f>
        <v>$Z$1202</v>
      </c>
      <c r="BT30" s="171" t="str">
        <f ca="1">"insert into Pokemon_Blueprint values ( "&amp;ROW()-1&amp;", '"&amp;B30&amp;"', '"&amp;C30&amp;"', "&amp;AF30&amp;",  "&amp;AG30&amp;",  "&amp;AH30&amp;", "&amp;AI30&amp;",  "&amp;AJ30&amp;",  "&amp;AK30&amp;", "&amp;IF(BC30 = "", "0", BC30)&amp;", "&amp;IF(BL30 = "","NULL, NULL",BP30&amp;", "&amp;BL30)&amp;");"</f>
        <v>insert into Pokemon_Blueprint values ( 29, 'Spearow', '', 40,  60,  30, 31,  31,  70, 255, 30, 20);</v>
      </c>
    </row>
    <row r="31" spans="1:72" ht="12.75" customHeight="1">
      <c r="A31" s="12">
        <v>22</v>
      </c>
      <c r="B31" s="13" t="s">
        <v>175</v>
      </c>
      <c r="C31" s="13"/>
      <c r="D31" s="14">
        <v>22</v>
      </c>
      <c r="E31" s="15">
        <v>22</v>
      </c>
      <c r="F31" s="15">
        <v>14</v>
      </c>
      <c r="G31" s="15">
        <v>14</v>
      </c>
      <c r="H31" s="15"/>
      <c r="I31" s="15"/>
      <c r="J31" s="15"/>
      <c r="K31" s="15"/>
      <c r="L31" s="15"/>
      <c r="M31" s="15"/>
      <c r="N31" s="15"/>
      <c r="O31" s="15"/>
      <c r="P31" s="15">
        <v>110</v>
      </c>
      <c r="Q31" s="15">
        <v>74</v>
      </c>
      <c r="R31" s="15">
        <v>74</v>
      </c>
      <c r="S31" s="15"/>
      <c r="T31" s="15">
        <v>41</v>
      </c>
      <c r="U31" s="15">
        <v>25</v>
      </c>
      <c r="V31" s="15">
        <v>88</v>
      </c>
      <c r="W31" s="15">
        <v>88</v>
      </c>
      <c r="X31" s="15"/>
      <c r="Y31" s="15">
        <v>41</v>
      </c>
      <c r="Z31" s="15">
        <v>34</v>
      </c>
      <c r="AA31" s="15"/>
      <c r="AB31" s="15"/>
      <c r="AC31" s="15"/>
      <c r="AD31" s="15"/>
      <c r="AE31" s="16"/>
      <c r="AF31" s="17">
        <v>65</v>
      </c>
      <c r="AG31" s="18">
        <v>90</v>
      </c>
      <c r="AH31" s="19">
        <v>65</v>
      </c>
      <c r="AI31" s="20">
        <v>61</v>
      </c>
      <c r="AJ31" s="21">
        <v>61</v>
      </c>
      <c r="AK31" s="22">
        <v>100</v>
      </c>
      <c r="AL31" s="23">
        <f>SUM(AF31:AK31)</f>
        <v>442</v>
      </c>
      <c r="AM31" s="24" t="s">
        <v>150</v>
      </c>
      <c r="AN31" s="25" t="s">
        <v>104</v>
      </c>
      <c r="AO31" s="24" t="s">
        <v>151</v>
      </c>
      <c r="AP31" s="34"/>
      <c r="AQ31" s="27" t="s">
        <v>144</v>
      </c>
      <c r="AR31" s="28" t="s">
        <v>176</v>
      </c>
      <c r="AS31" s="29">
        <v>1.2</v>
      </c>
      <c r="AT31" s="29">
        <v>83.8</v>
      </c>
      <c r="AU31" s="30">
        <v>38</v>
      </c>
      <c r="AV31" s="31"/>
      <c r="AW31" s="26"/>
      <c r="AX31" s="26"/>
      <c r="AY31" s="26"/>
      <c r="AZ31" s="26"/>
      <c r="BA31" s="25">
        <v>2</v>
      </c>
      <c r="BB31" s="24">
        <v>155</v>
      </c>
      <c r="BC31" s="26">
        <v>90</v>
      </c>
      <c r="BD31" s="32" t="s">
        <v>128</v>
      </c>
      <c r="BE31" s="32">
        <v>50</v>
      </c>
      <c r="BF31" s="35" t="s">
        <v>139</v>
      </c>
      <c r="BG31" s="26" t="s">
        <v>129</v>
      </c>
      <c r="BH31" s="29">
        <v>15</v>
      </c>
      <c r="BI31" s="26" t="s">
        <v>104</v>
      </c>
      <c r="BJ31" s="37"/>
      <c r="BK31" s="36"/>
      <c r="BL31" t="str">
        <f>IF(_xlfn.REGEXTEST(BK31,"Lv. [0-9]{0, 3}", 0),BM31,"")</f>
        <v/>
      </c>
      <c r="BM31" t="e" cm="1" vm="1">
        <f t="array" ref="BM31">_xlfn.REGEXEXTRACT(_xlfn.REGEXEXTRACT(BK31,"Lv. [0-9]{0,}", 0),"[0-9]{1,2}", 0)</f>
        <v>#N/A</v>
      </c>
      <c r="BN31" cm="1">
        <f t="array" ref="BN31">INDEX(A31:AE31,BQ31)</f>
        <v>34</v>
      </c>
      <c r="BO31">
        <v>30</v>
      </c>
      <c r="BP31" t="str">
        <f ca="1">IF(LEN(BL31) &gt; 0, _xlfn.XMATCH(BN31 + 1, INDIRECT(BR31):INDIRECT(BS31)), "")</f>
        <v/>
      </c>
      <c r="BQ31" cm="1">
        <f t="array" ref="BQ31">_xlfn.XMATCH(FALSE, ISBLANK(A31:AE31),,-1)</f>
        <v>26</v>
      </c>
      <c r="BR31" t="str">
        <f>ADDRESS(2, BQ31)</f>
        <v>$Z$2</v>
      </c>
      <c r="BS31" t="str">
        <f>ADDRESS(1202, BQ31)</f>
        <v>$Z$1202</v>
      </c>
      <c r="BT31" s="171" t="str">
        <f>"insert into Pokemon_Blueprint values ( "&amp;ROW()-1&amp;", '"&amp;B31&amp;"', '"&amp;C31&amp;"', "&amp;AF31&amp;",  "&amp;AG31&amp;",  "&amp;AH31&amp;", "&amp;AI31&amp;",  "&amp;AJ31&amp;",  "&amp;AK31&amp;", "&amp;IF(BC31 = "", "0", BC31)&amp;", "&amp;IF(BL31 = "","NULL, NULL",BP31&amp;", "&amp;BL31)&amp;");"</f>
        <v>insert into Pokemon_Blueprint values ( 30, 'Fearow', '', 65,  90,  65, 61,  61,  100, 90, NULL, NULL);</v>
      </c>
    </row>
    <row r="32" spans="1:72" ht="12.75" customHeight="1">
      <c r="A32" s="12">
        <v>23</v>
      </c>
      <c r="B32" s="13" t="s">
        <v>177</v>
      </c>
      <c r="C32" s="13"/>
      <c r="D32" s="14">
        <v>23</v>
      </c>
      <c r="E32" s="15">
        <v>23</v>
      </c>
      <c r="F32" s="15">
        <v>50</v>
      </c>
      <c r="G32" s="15">
        <v>50</v>
      </c>
      <c r="H32" s="15"/>
      <c r="I32" s="15"/>
      <c r="J32" s="15"/>
      <c r="K32" s="15"/>
      <c r="L32" s="15"/>
      <c r="M32" s="15"/>
      <c r="N32" s="15"/>
      <c r="O32" s="15"/>
      <c r="P32" s="15">
        <v>37</v>
      </c>
      <c r="Q32" s="15"/>
      <c r="R32" s="15"/>
      <c r="S32" s="15"/>
      <c r="T32" s="15"/>
      <c r="U32" s="15"/>
      <c r="V32" s="15">
        <v>61</v>
      </c>
      <c r="W32" s="15">
        <v>61</v>
      </c>
      <c r="X32" s="15"/>
      <c r="Y32" s="15"/>
      <c r="Z32" s="15"/>
      <c r="AA32" s="15"/>
      <c r="AB32" s="15"/>
      <c r="AC32" s="15"/>
      <c r="AD32" s="15"/>
      <c r="AE32" s="16"/>
      <c r="AF32" s="17">
        <v>30</v>
      </c>
      <c r="AG32" s="18">
        <v>60</v>
      </c>
      <c r="AH32" s="19">
        <v>44</v>
      </c>
      <c r="AI32" s="20">
        <v>40</v>
      </c>
      <c r="AJ32" s="21">
        <v>54</v>
      </c>
      <c r="AK32" s="22">
        <v>55</v>
      </c>
      <c r="AL32" s="23">
        <f>SUM(AF32:AK32)</f>
        <v>283</v>
      </c>
      <c r="AM32" s="24" t="s">
        <v>75</v>
      </c>
      <c r="AN32" s="37"/>
      <c r="AO32" s="24" t="s">
        <v>178</v>
      </c>
      <c r="AP32" s="26" t="s">
        <v>132</v>
      </c>
      <c r="AQ32" s="27" t="s">
        <v>179</v>
      </c>
      <c r="AR32" s="28" t="s">
        <v>88</v>
      </c>
      <c r="AS32" s="29">
        <v>2</v>
      </c>
      <c r="AT32" s="29">
        <v>15.2</v>
      </c>
      <c r="AU32" s="30">
        <v>6.9</v>
      </c>
      <c r="AV32" s="31"/>
      <c r="AW32" s="26">
        <v>1</v>
      </c>
      <c r="AX32" s="26"/>
      <c r="AY32" s="26"/>
      <c r="AZ32" s="26"/>
      <c r="BA32" s="25"/>
      <c r="BB32" s="24">
        <v>58</v>
      </c>
      <c r="BC32" s="26">
        <v>255</v>
      </c>
      <c r="BD32" s="32" t="s">
        <v>128</v>
      </c>
      <c r="BE32" s="32">
        <v>50</v>
      </c>
      <c r="BF32" s="35" t="s">
        <v>164</v>
      </c>
      <c r="BG32" s="26" t="s">
        <v>129</v>
      </c>
      <c r="BH32" s="29">
        <v>20</v>
      </c>
      <c r="BI32" s="26" t="s">
        <v>165</v>
      </c>
      <c r="BJ32" s="25" t="s">
        <v>99</v>
      </c>
      <c r="BK32" s="36" t="s">
        <v>180</v>
      </c>
      <c r="BL32" t="str">
        <f>IF(_xlfn.REGEXTEST(BK32,"Lv. [0-9]{0, 3}", 0),BM32,"")</f>
        <v>22</v>
      </c>
      <c r="BM32" t="str" cm="1">
        <f t="array" ref="BM32">_xlfn.REGEXEXTRACT(_xlfn.REGEXEXTRACT(BK32,"Lv. [0-9]{0,}", 0),"[0-9]{1,2}", 0)</f>
        <v>22</v>
      </c>
      <c r="BN32" cm="1">
        <f t="array" ref="BN32">INDEX(A32:AE32,BQ32)</f>
        <v>61</v>
      </c>
      <c r="BO32">
        <v>31</v>
      </c>
      <c r="BP32">
        <f ca="1">IF(LEN(BL32) &gt; 0, _xlfn.XMATCH(BN32 + 1, INDIRECT(BR32):INDIRECT(BS32)), "")</f>
        <v>32</v>
      </c>
      <c r="BQ32" cm="1">
        <f t="array" ref="BQ32">_xlfn.XMATCH(FALSE, ISBLANK(A32:AE32),,-1)</f>
        <v>23</v>
      </c>
      <c r="BR32" t="str">
        <f>ADDRESS(2, BQ32)</f>
        <v>$W$2</v>
      </c>
      <c r="BS32" t="str">
        <f>ADDRESS(1202, BQ32)</f>
        <v>$W$1202</v>
      </c>
      <c r="BT32" s="171" t="str">
        <f ca="1">"insert into Pokemon_Blueprint values ( "&amp;ROW()-1&amp;", '"&amp;B32&amp;"', '"&amp;C32&amp;"', "&amp;AF32&amp;",  "&amp;AG32&amp;",  "&amp;AH32&amp;", "&amp;AI32&amp;",  "&amp;AJ32&amp;",  "&amp;AK32&amp;", "&amp;IF(BC32 = "", "0", BC32)&amp;", "&amp;IF(BL32 = "","NULL, NULL",BP32&amp;", "&amp;BL32)&amp;");"</f>
        <v>insert into Pokemon_Blueprint values ( 31, 'Ekans', '', 30,  60,  44, 40,  54,  55, 255, 32, 22);</v>
      </c>
    </row>
    <row r="33" spans="1:72" ht="12.75" customHeight="1">
      <c r="A33" s="12">
        <v>24</v>
      </c>
      <c r="B33" s="13" t="s">
        <v>181</v>
      </c>
      <c r="C33" s="13"/>
      <c r="D33" s="14">
        <v>24</v>
      </c>
      <c r="E33" s="15">
        <v>24</v>
      </c>
      <c r="F33" s="15">
        <v>51</v>
      </c>
      <c r="G33" s="15">
        <v>51</v>
      </c>
      <c r="H33" s="15"/>
      <c r="I33" s="15"/>
      <c r="J33" s="15"/>
      <c r="K33" s="15"/>
      <c r="L33" s="15"/>
      <c r="M33" s="15"/>
      <c r="N33" s="15"/>
      <c r="O33" s="15"/>
      <c r="P33" s="15">
        <v>38</v>
      </c>
      <c r="Q33" s="15"/>
      <c r="R33" s="15"/>
      <c r="S33" s="15"/>
      <c r="T33" s="15"/>
      <c r="U33" s="15"/>
      <c r="V33" s="15">
        <v>62</v>
      </c>
      <c r="W33" s="15">
        <v>62</v>
      </c>
      <c r="X33" s="15"/>
      <c r="Y33" s="15"/>
      <c r="Z33" s="15"/>
      <c r="AA33" s="15"/>
      <c r="AB33" s="15"/>
      <c r="AC33" s="15"/>
      <c r="AD33" s="15"/>
      <c r="AE33" s="16"/>
      <c r="AF33" s="17">
        <v>60</v>
      </c>
      <c r="AG33" s="18">
        <v>95</v>
      </c>
      <c r="AH33" s="19">
        <v>69</v>
      </c>
      <c r="AI33" s="20">
        <v>65</v>
      </c>
      <c r="AJ33" s="21">
        <v>79</v>
      </c>
      <c r="AK33" s="22">
        <v>80</v>
      </c>
      <c r="AL33" s="23">
        <f>SUM(AF33:AK33)</f>
        <v>448</v>
      </c>
      <c r="AM33" s="24" t="s">
        <v>75</v>
      </c>
      <c r="AN33" s="37"/>
      <c r="AO33" s="24" t="s">
        <v>178</v>
      </c>
      <c r="AP33" s="26" t="s">
        <v>132</v>
      </c>
      <c r="AQ33" s="27" t="s">
        <v>179</v>
      </c>
      <c r="AR33" s="28" t="s">
        <v>182</v>
      </c>
      <c r="AS33" s="29">
        <v>3.5</v>
      </c>
      <c r="AT33" s="29">
        <v>143.30000000000001</v>
      </c>
      <c r="AU33" s="30">
        <v>65</v>
      </c>
      <c r="AV33" s="31"/>
      <c r="AW33" s="26">
        <v>2</v>
      </c>
      <c r="AX33" s="26"/>
      <c r="AY33" s="26"/>
      <c r="AZ33" s="26"/>
      <c r="BA33" s="25"/>
      <c r="BB33" s="24">
        <v>157</v>
      </c>
      <c r="BC33" s="26">
        <v>90</v>
      </c>
      <c r="BD33" s="32" t="s">
        <v>128</v>
      </c>
      <c r="BE33" s="32">
        <v>50</v>
      </c>
      <c r="BF33" s="35" t="s">
        <v>164</v>
      </c>
      <c r="BG33" s="26" t="s">
        <v>129</v>
      </c>
      <c r="BH33" s="29">
        <v>20</v>
      </c>
      <c r="BI33" s="26" t="s">
        <v>165</v>
      </c>
      <c r="BJ33" s="25" t="s">
        <v>99</v>
      </c>
      <c r="BK33" s="36"/>
      <c r="BL33" t="str">
        <f>IF(_xlfn.REGEXTEST(BK33,"Lv. [0-9]{0, 3}", 0),BM33,"")</f>
        <v/>
      </c>
      <c r="BM33" t="e" cm="1" vm="1">
        <f t="array" ref="BM33">_xlfn.REGEXEXTRACT(_xlfn.REGEXEXTRACT(BK33,"Lv. [0-9]{0,}", 0),"[0-9]{1,2}", 0)</f>
        <v>#N/A</v>
      </c>
      <c r="BN33" cm="1">
        <f t="array" ref="BN33">INDEX(A33:AE33,BQ33)</f>
        <v>62</v>
      </c>
      <c r="BO33">
        <v>32</v>
      </c>
      <c r="BP33" t="str">
        <f ca="1">IF(LEN(BL33) &gt; 0, _xlfn.XMATCH(BN33 + 1, INDIRECT(BR33):INDIRECT(BS33)), "")</f>
        <v/>
      </c>
      <c r="BQ33" cm="1">
        <f t="array" ref="BQ33">_xlfn.XMATCH(FALSE, ISBLANK(A33:AE33),,-1)</f>
        <v>23</v>
      </c>
      <c r="BR33" t="str">
        <f>ADDRESS(2, BQ33)</f>
        <v>$W$2</v>
      </c>
      <c r="BS33" t="str">
        <f>ADDRESS(1202, BQ33)</f>
        <v>$W$1202</v>
      </c>
      <c r="BT33" s="171" t="str">
        <f>"insert into Pokemon_Blueprint values ( "&amp;ROW()-1&amp;", '"&amp;B33&amp;"', '"&amp;C33&amp;"', "&amp;AF33&amp;",  "&amp;AG33&amp;",  "&amp;AH33&amp;", "&amp;AI33&amp;",  "&amp;AJ33&amp;",  "&amp;AK33&amp;", "&amp;IF(BC33 = "", "0", BC33)&amp;", "&amp;IF(BL33 = "","NULL, NULL",BP33&amp;", "&amp;BL33)&amp;");"</f>
        <v>insert into Pokemon_Blueprint values ( 32, 'Arbok', '', 60,  95,  69, 65,  79,  80, 90, NULL, NULL);</v>
      </c>
    </row>
    <row r="34" spans="1:72" ht="12.75" customHeight="1">
      <c r="A34" s="12">
        <v>25</v>
      </c>
      <c r="B34" s="13" t="s">
        <v>183</v>
      </c>
      <c r="C34" s="13"/>
      <c r="D34" s="14">
        <v>25</v>
      </c>
      <c r="E34" s="15">
        <v>25</v>
      </c>
      <c r="F34" s="15">
        <v>22</v>
      </c>
      <c r="G34" s="15">
        <v>22</v>
      </c>
      <c r="H34" s="15">
        <v>156</v>
      </c>
      <c r="I34" s="15">
        <v>163</v>
      </c>
      <c r="J34" s="15">
        <v>104</v>
      </c>
      <c r="K34" s="15">
        <v>104</v>
      </c>
      <c r="L34" s="15"/>
      <c r="M34" s="15"/>
      <c r="N34" s="15">
        <v>36</v>
      </c>
      <c r="O34" s="15"/>
      <c r="P34" s="15"/>
      <c r="Q34" s="15">
        <v>25</v>
      </c>
      <c r="R34" s="15">
        <v>25</v>
      </c>
      <c r="S34" s="15"/>
      <c r="T34" s="15"/>
      <c r="U34" s="15"/>
      <c r="V34" s="15">
        <v>32</v>
      </c>
      <c r="W34" s="15">
        <v>32</v>
      </c>
      <c r="X34" s="15"/>
      <c r="Y34" s="15"/>
      <c r="Z34" s="15"/>
      <c r="AA34" s="15">
        <v>194</v>
      </c>
      <c r="AB34" s="15">
        <v>85</v>
      </c>
      <c r="AC34" s="15"/>
      <c r="AD34" s="15">
        <v>56</v>
      </c>
      <c r="AE34" s="16">
        <v>74</v>
      </c>
      <c r="AF34" s="17">
        <v>35</v>
      </c>
      <c r="AG34" s="18">
        <v>55</v>
      </c>
      <c r="AH34" s="19">
        <v>40</v>
      </c>
      <c r="AI34" s="20">
        <v>50</v>
      </c>
      <c r="AJ34" s="21">
        <v>50</v>
      </c>
      <c r="AK34" s="22">
        <v>90</v>
      </c>
      <c r="AL34" s="23">
        <f>SUM(AF34:AK34)</f>
        <v>320</v>
      </c>
      <c r="AM34" s="24" t="s">
        <v>184</v>
      </c>
      <c r="AN34" s="37"/>
      <c r="AO34" s="24" t="s">
        <v>185</v>
      </c>
      <c r="AP34" s="34"/>
      <c r="AQ34" s="27" t="s">
        <v>186</v>
      </c>
      <c r="AR34" s="28" t="s">
        <v>187</v>
      </c>
      <c r="AS34" s="29">
        <v>0.4</v>
      </c>
      <c r="AT34" s="29">
        <v>13.2</v>
      </c>
      <c r="AU34" s="30">
        <v>6</v>
      </c>
      <c r="AV34" s="31"/>
      <c r="AW34" s="26"/>
      <c r="AX34" s="26"/>
      <c r="AY34" s="26"/>
      <c r="AZ34" s="26"/>
      <c r="BA34" s="25">
        <v>2</v>
      </c>
      <c r="BB34" s="24">
        <v>112</v>
      </c>
      <c r="BC34" s="26">
        <v>190</v>
      </c>
      <c r="BD34" s="32" t="s">
        <v>128</v>
      </c>
      <c r="BE34" s="32">
        <v>50</v>
      </c>
      <c r="BF34" s="35" t="s">
        <v>141</v>
      </c>
      <c r="BG34" s="26" t="s">
        <v>129</v>
      </c>
      <c r="BH34" s="40">
        <v>10</v>
      </c>
      <c r="BI34" s="26" t="s">
        <v>165</v>
      </c>
      <c r="BJ34" s="25" t="s">
        <v>188</v>
      </c>
      <c r="BK34" s="36" t="s">
        <v>189</v>
      </c>
      <c r="BL34" t="str">
        <f>IF(_xlfn.REGEXTEST(BK34,"Lv. [0-9]{0, 3}", 0),BM34,"")</f>
        <v/>
      </c>
      <c r="BM34" t="e" cm="1" vm="1">
        <f t="array" ref="BM34">_xlfn.REGEXEXTRACT(_xlfn.REGEXEXTRACT(BK34,"Lv. [0-9]{0,}", 0),"[0-9]{1,2}", 0)</f>
        <v>#N/A</v>
      </c>
      <c r="BN34" cm="1">
        <f t="array" ref="BN34">INDEX(A34:AE34,BQ34)</f>
        <v>74</v>
      </c>
      <c r="BO34">
        <v>33</v>
      </c>
      <c r="BP34" t="str">
        <f ca="1">IF(LEN(BL34) &gt; 0, _xlfn.XMATCH(BN34 + 1, INDIRECT(BR34):INDIRECT(BS34)), "")</f>
        <v/>
      </c>
      <c r="BQ34" cm="1">
        <f t="array" ref="BQ34">_xlfn.XMATCH(FALSE, ISBLANK(A34:AE34),,-1)</f>
        <v>31</v>
      </c>
      <c r="BR34" t="str">
        <f>ADDRESS(2, BQ34)</f>
        <v>$AE$2</v>
      </c>
      <c r="BS34" t="str">
        <f>ADDRESS(1202, BQ34)</f>
        <v>$AE$1202</v>
      </c>
      <c r="BT34" s="171" t="str">
        <f>"insert into Pokemon_Blueprint values ( "&amp;ROW()-1&amp;", '"&amp;B34&amp;"', '"&amp;C34&amp;"', "&amp;AF34&amp;",  "&amp;AG34&amp;",  "&amp;AH34&amp;", "&amp;AI34&amp;",  "&amp;AJ34&amp;",  "&amp;AK34&amp;", "&amp;IF(BC34 = "", "0", BC34)&amp;", "&amp;IF(BL34 = "","NULL, NULL",BP34&amp;", "&amp;BL34)&amp;");"</f>
        <v>insert into Pokemon_Blueprint values ( 33, 'Pikachu', '', 35,  55,  40, 50,  50,  90, 190, NULL, NULL);</v>
      </c>
    </row>
    <row r="35" spans="1:72" ht="12.75" customHeight="1">
      <c r="A35" s="12">
        <v>26</v>
      </c>
      <c r="B35" s="13" t="s">
        <v>190</v>
      </c>
      <c r="C35" s="13"/>
      <c r="D35" s="14">
        <v>26</v>
      </c>
      <c r="E35" s="15">
        <v>26</v>
      </c>
      <c r="F35" s="15">
        <v>23</v>
      </c>
      <c r="G35" s="15">
        <v>23</v>
      </c>
      <c r="H35" s="15">
        <v>157</v>
      </c>
      <c r="I35" s="15">
        <v>164</v>
      </c>
      <c r="J35" s="15">
        <v>105</v>
      </c>
      <c r="K35" s="15">
        <v>105</v>
      </c>
      <c r="L35" s="15"/>
      <c r="M35" s="15"/>
      <c r="N35" s="15">
        <v>37</v>
      </c>
      <c r="O35" s="15"/>
      <c r="P35" s="15"/>
      <c r="Q35" s="15">
        <v>26</v>
      </c>
      <c r="R35" s="15">
        <v>26</v>
      </c>
      <c r="S35" s="15"/>
      <c r="T35" s="15"/>
      <c r="U35" s="15"/>
      <c r="V35" s="15">
        <v>33</v>
      </c>
      <c r="W35" s="15">
        <v>33</v>
      </c>
      <c r="X35" s="15"/>
      <c r="Y35" s="15"/>
      <c r="Z35" s="15"/>
      <c r="AA35" s="15">
        <v>195</v>
      </c>
      <c r="AB35" s="15">
        <v>86</v>
      </c>
      <c r="AC35" s="15"/>
      <c r="AD35" s="15">
        <v>57</v>
      </c>
      <c r="AE35" s="16">
        <v>75</v>
      </c>
      <c r="AF35" s="17">
        <v>60</v>
      </c>
      <c r="AG35" s="18">
        <v>90</v>
      </c>
      <c r="AH35" s="19">
        <v>55</v>
      </c>
      <c r="AI35" s="20">
        <v>90</v>
      </c>
      <c r="AJ35" s="21">
        <v>80</v>
      </c>
      <c r="AK35" s="22">
        <v>110</v>
      </c>
      <c r="AL35" s="23">
        <f>SUM(AF35:AK35)</f>
        <v>485</v>
      </c>
      <c r="AM35" s="24" t="s">
        <v>184</v>
      </c>
      <c r="AN35" s="37"/>
      <c r="AO35" s="24" t="s">
        <v>185</v>
      </c>
      <c r="AP35" s="34"/>
      <c r="AQ35" s="27" t="s">
        <v>186</v>
      </c>
      <c r="AR35" s="28" t="s">
        <v>191</v>
      </c>
      <c r="AS35" s="29">
        <v>0.8</v>
      </c>
      <c r="AT35" s="29">
        <v>66.099999999999994</v>
      </c>
      <c r="AU35" s="30">
        <v>30</v>
      </c>
      <c r="AV35" s="31"/>
      <c r="AW35" s="26"/>
      <c r="AX35" s="26"/>
      <c r="AY35" s="26"/>
      <c r="AZ35" s="26"/>
      <c r="BA35" s="25">
        <v>3</v>
      </c>
      <c r="BB35" s="24">
        <v>243</v>
      </c>
      <c r="BC35" s="26">
        <v>75</v>
      </c>
      <c r="BD35" s="32" t="s">
        <v>128</v>
      </c>
      <c r="BE35" s="32">
        <v>50</v>
      </c>
      <c r="BF35" s="35" t="s">
        <v>141</v>
      </c>
      <c r="BG35" s="26" t="s">
        <v>129</v>
      </c>
      <c r="BH35" s="40">
        <v>10</v>
      </c>
      <c r="BI35" s="26" t="s">
        <v>165</v>
      </c>
      <c r="BJ35" s="25" t="s">
        <v>188</v>
      </c>
      <c r="BK35" s="36"/>
      <c r="BL35" t="str">
        <f>IF(_xlfn.REGEXTEST(BK35,"Lv. [0-9]{0, 3}", 0),BM35,"")</f>
        <v/>
      </c>
      <c r="BM35" t="e" cm="1" vm="1">
        <f t="array" ref="BM35">_xlfn.REGEXEXTRACT(_xlfn.REGEXEXTRACT(BK35,"Lv. [0-9]{0,}", 0),"[0-9]{1,2}", 0)</f>
        <v>#N/A</v>
      </c>
      <c r="BN35" cm="1">
        <f t="array" ref="BN35">INDEX(A35:AE35,BQ35)</f>
        <v>75</v>
      </c>
      <c r="BO35">
        <v>34</v>
      </c>
      <c r="BP35" t="str">
        <f ca="1">IF(LEN(BL35) &gt; 0, _xlfn.XMATCH(BN35 + 1, INDIRECT(BR35):INDIRECT(BS35)), "")</f>
        <v/>
      </c>
      <c r="BQ35" cm="1">
        <f t="array" ref="BQ35">_xlfn.XMATCH(FALSE, ISBLANK(A35:AE35),,-1)</f>
        <v>31</v>
      </c>
      <c r="BR35" t="str">
        <f>ADDRESS(2, BQ35)</f>
        <v>$AE$2</v>
      </c>
      <c r="BS35" t="str">
        <f>ADDRESS(1202, BQ35)</f>
        <v>$AE$1202</v>
      </c>
      <c r="BT35" s="171" t="str">
        <f>"insert into Pokemon_Blueprint values ( "&amp;ROW()-1&amp;", '"&amp;B35&amp;"', '"&amp;C35&amp;"', "&amp;AF35&amp;",  "&amp;AG35&amp;",  "&amp;AH35&amp;", "&amp;AI35&amp;",  "&amp;AJ35&amp;",  "&amp;AK35&amp;", "&amp;IF(BC35 = "", "0", BC35)&amp;", "&amp;IF(BL35 = "","NULL, NULL",BP35&amp;", "&amp;BL35)&amp;");"</f>
        <v>insert into Pokemon_Blueprint values ( 34, 'Raichu', '', 60,  90,  55, 90,  80,  110, 75, NULL, NULL);</v>
      </c>
    </row>
    <row r="36" spans="1:72" ht="12.75" customHeight="1">
      <c r="A36" s="12">
        <v>26.1</v>
      </c>
      <c r="B36" s="13" t="s">
        <v>192</v>
      </c>
      <c r="C36" s="13" t="s">
        <v>168</v>
      </c>
      <c r="D36" s="14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>
        <v>26</v>
      </c>
      <c r="R36" s="15">
        <v>26</v>
      </c>
      <c r="S36" s="15"/>
      <c r="T36" s="15"/>
      <c r="U36" s="15"/>
      <c r="V36" s="15">
        <v>33</v>
      </c>
      <c r="W36" s="15">
        <v>33</v>
      </c>
      <c r="X36" s="15"/>
      <c r="Y36" s="15"/>
      <c r="Z36" s="15"/>
      <c r="AA36" s="15">
        <v>195</v>
      </c>
      <c r="AB36" s="15">
        <v>86</v>
      </c>
      <c r="AC36" s="15"/>
      <c r="AD36" s="15"/>
      <c r="AE36" s="16"/>
      <c r="AF36" s="17">
        <v>60</v>
      </c>
      <c r="AG36" s="18">
        <v>85</v>
      </c>
      <c r="AH36" s="19">
        <v>50</v>
      </c>
      <c r="AI36" s="20">
        <v>95</v>
      </c>
      <c r="AJ36" s="21">
        <v>85</v>
      </c>
      <c r="AK36" s="22">
        <v>110</v>
      </c>
      <c r="AL36" s="23">
        <f>SUM(AF36:AK36)</f>
        <v>485</v>
      </c>
      <c r="AM36" s="24" t="s">
        <v>184</v>
      </c>
      <c r="AN36" s="37" t="s">
        <v>193</v>
      </c>
      <c r="AO36" s="24" t="s">
        <v>194</v>
      </c>
      <c r="AP36" s="34"/>
      <c r="AQ36" s="27"/>
      <c r="AR36" s="28" t="s">
        <v>78</v>
      </c>
      <c r="AS36" s="29">
        <v>0.7</v>
      </c>
      <c r="AT36" s="29">
        <v>46.3</v>
      </c>
      <c r="AU36" s="30">
        <v>21</v>
      </c>
      <c r="AV36" s="31"/>
      <c r="AW36" s="26"/>
      <c r="AX36" s="26"/>
      <c r="AY36" s="26"/>
      <c r="AZ36" s="26"/>
      <c r="BA36" s="25">
        <v>3</v>
      </c>
      <c r="BB36" s="24">
        <v>243</v>
      </c>
      <c r="BC36" s="26">
        <v>75</v>
      </c>
      <c r="BD36" s="32" t="s">
        <v>128</v>
      </c>
      <c r="BE36" s="32">
        <v>50</v>
      </c>
      <c r="BF36" s="35" t="s">
        <v>139</v>
      </c>
      <c r="BG36" s="26" t="s">
        <v>129</v>
      </c>
      <c r="BH36" s="40">
        <v>10</v>
      </c>
      <c r="BI36" s="26" t="s">
        <v>165</v>
      </c>
      <c r="BJ36" s="25" t="s">
        <v>188</v>
      </c>
      <c r="BK36" s="36"/>
      <c r="BL36" t="str">
        <f>IF(_xlfn.REGEXTEST(BK36,"Lv. [0-9]{0, 3}", 0),BM36,"")</f>
        <v/>
      </c>
      <c r="BM36" t="e" cm="1" vm="1">
        <f t="array" ref="BM36">_xlfn.REGEXEXTRACT(_xlfn.REGEXEXTRACT(BK36,"Lv. [0-9]{0,}", 0),"[0-9]{1,2}", 0)</f>
        <v>#N/A</v>
      </c>
      <c r="BN36" cm="1">
        <f t="array" ref="BN36">INDEX(A36:AE36,BQ36)</f>
        <v>86</v>
      </c>
      <c r="BO36">
        <v>35</v>
      </c>
      <c r="BP36" t="str">
        <f ca="1">IF(LEN(BL36) &gt; 0, _xlfn.XMATCH(BN36 + 1, INDIRECT(BR36):INDIRECT(BS36)), "")</f>
        <v/>
      </c>
      <c r="BQ36" cm="1">
        <f t="array" ref="BQ36">_xlfn.XMATCH(FALSE, ISBLANK(A36:AE36),,-1)</f>
        <v>28</v>
      </c>
      <c r="BR36" t="str">
        <f>ADDRESS(2, BQ36)</f>
        <v>$AB$2</v>
      </c>
      <c r="BS36" t="str">
        <f>ADDRESS(1202, BQ36)</f>
        <v>$AB$1202</v>
      </c>
      <c r="BT36" s="171" t="str">
        <f>"insert into Pokemon_Blueprint values ( "&amp;ROW()-1&amp;", '"&amp;B36&amp;"', '"&amp;C36&amp;"', "&amp;AF36&amp;",  "&amp;AG36&amp;",  "&amp;AH36&amp;", "&amp;AI36&amp;",  "&amp;AJ36&amp;",  "&amp;AK36&amp;", "&amp;IF(BC36 = "", "0", BC36)&amp;", "&amp;IF(BL36 = "","NULL, NULL",BP36&amp;", "&amp;BL36)&amp;");"</f>
        <v>insert into Pokemon_Blueprint values ( 35, 'Raichu (Alolan)', 'Alolan Form', 60,  85,  50, 95,  85,  110, 75, NULL, NULL);</v>
      </c>
    </row>
    <row r="37" spans="1:72" ht="12.75" customHeight="1">
      <c r="A37" s="12">
        <v>27</v>
      </c>
      <c r="B37" s="13" t="s">
        <v>195</v>
      </c>
      <c r="C37" s="13"/>
      <c r="D37" s="14">
        <v>27</v>
      </c>
      <c r="E37" s="15">
        <v>27</v>
      </c>
      <c r="F37" s="15">
        <v>48</v>
      </c>
      <c r="G37" s="15">
        <v>48</v>
      </c>
      <c r="H37" s="15">
        <v>112</v>
      </c>
      <c r="I37" s="15">
        <v>117</v>
      </c>
      <c r="J37" s="15"/>
      <c r="K37" s="15"/>
      <c r="L37" s="15"/>
      <c r="M37" s="15">
        <v>113</v>
      </c>
      <c r="N37" s="15"/>
      <c r="O37" s="15"/>
      <c r="P37" s="15">
        <v>97</v>
      </c>
      <c r="Q37" s="15">
        <v>251</v>
      </c>
      <c r="R37" s="15"/>
      <c r="S37" s="15"/>
      <c r="T37" s="15">
        <v>123</v>
      </c>
      <c r="U37" s="15"/>
      <c r="V37" s="15">
        <v>328</v>
      </c>
      <c r="W37" s="15"/>
      <c r="X37" s="15"/>
      <c r="Y37" s="15">
        <v>149</v>
      </c>
      <c r="Z37" s="15"/>
      <c r="AA37" s="15"/>
      <c r="AB37" s="15">
        <v>168</v>
      </c>
      <c r="AC37" s="15"/>
      <c r="AD37" s="15"/>
      <c r="AE37" s="16"/>
      <c r="AF37" s="17">
        <v>50</v>
      </c>
      <c r="AG37" s="18">
        <v>75</v>
      </c>
      <c r="AH37" s="19">
        <v>85</v>
      </c>
      <c r="AI37" s="20">
        <v>20</v>
      </c>
      <c r="AJ37" s="21">
        <v>30</v>
      </c>
      <c r="AK37" s="22">
        <v>40</v>
      </c>
      <c r="AL37" s="23">
        <f>SUM(AF37:AK37)</f>
        <v>300</v>
      </c>
      <c r="AM37" s="24" t="s">
        <v>196</v>
      </c>
      <c r="AN37" s="37"/>
      <c r="AO37" s="24" t="s">
        <v>197</v>
      </c>
      <c r="AP37" s="34"/>
      <c r="AQ37" s="27" t="s">
        <v>198</v>
      </c>
      <c r="AR37" s="28" t="s">
        <v>97</v>
      </c>
      <c r="AS37" s="29">
        <v>0.6</v>
      </c>
      <c r="AT37" s="29">
        <v>26.5</v>
      </c>
      <c r="AU37" s="30">
        <v>12</v>
      </c>
      <c r="AV37" s="31"/>
      <c r="AW37" s="26"/>
      <c r="AX37" s="26">
        <v>1</v>
      </c>
      <c r="AY37" s="26"/>
      <c r="AZ37" s="26"/>
      <c r="BA37" s="25"/>
      <c r="BB37" s="24">
        <v>60</v>
      </c>
      <c r="BC37" s="26">
        <v>255</v>
      </c>
      <c r="BD37" s="32" t="s">
        <v>128</v>
      </c>
      <c r="BE37" s="32">
        <v>50</v>
      </c>
      <c r="BF37" s="35" t="s">
        <v>141</v>
      </c>
      <c r="BG37" s="26" t="s">
        <v>129</v>
      </c>
      <c r="BH37" s="29">
        <v>20</v>
      </c>
      <c r="BI37" s="26" t="s">
        <v>165</v>
      </c>
      <c r="BJ37" s="37"/>
      <c r="BK37" s="36" t="s">
        <v>180</v>
      </c>
      <c r="BL37" t="str">
        <f>IF(_xlfn.REGEXTEST(BK37,"Lv. [0-9]{0, 3}", 0),BM37,"")</f>
        <v>22</v>
      </c>
      <c r="BM37" t="str" cm="1">
        <f t="array" ref="BM37">_xlfn.REGEXEXTRACT(_xlfn.REGEXEXTRACT(BK37,"Lv. [0-9]{0,}", 0),"[0-9]{1,2}", 0)</f>
        <v>22</v>
      </c>
      <c r="BN37" cm="1">
        <f t="array" ref="BN37">INDEX(A37:AE37,BQ37)</f>
        <v>168</v>
      </c>
      <c r="BO37">
        <v>36</v>
      </c>
      <c r="BP37">
        <f ca="1">IF(LEN(BL37) &gt; 0, _xlfn.XMATCH(BN37 + 1, INDIRECT(BR37):INDIRECT(BS37)), "")</f>
        <v>38</v>
      </c>
      <c r="BQ37" cm="1">
        <f t="array" ref="BQ37">_xlfn.XMATCH(FALSE, ISBLANK(A37:AE37),,-1)</f>
        <v>28</v>
      </c>
      <c r="BR37" t="str">
        <f>ADDRESS(2, BQ37)</f>
        <v>$AB$2</v>
      </c>
      <c r="BS37" t="str">
        <f>ADDRESS(1202, BQ37)</f>
        <v>$AB$1202</v>
      </c>
      <c r="BT37" s="171" t="str">
        <f ca="1">"insert into Pokemon_Blueprint values ( "&amp;ROW()-1&amp;", '"&amp;B37&amp;"', '"&amp;C37&amp;"', "&amp;AF37&amp;",  "&amp;AG37&amp;",  "&amp;AH37&amp;", "&amp;AI37&amp;",  "&amp;AJ37&amp;",  "&amp;AK37&amp;", "&amp;IF(BC37 = "", "0", BC37)&amp;", "&amp;IF(BL37 = "","NULL, NULL",BP37&amp;", "&amp;BL37)&amp;");"</f>
        <v>insert into Pokemon_Blueprint values ( 36, 'Sandshrew', '', 50,  75,  85, 20,  30,  40, 255, 38, 22);</v>
      </c>
    </row>
    <row r="38" spans="1:72" ht="12.75" customHeight="1">
      <c r="A38" s="12">
        <v>27.1</v>
      </c>
      <c r="B38" s="13" t="s">
        <v>199</v>
      </c>
      <c r="C38" s="13" t="s">
        <v>168</v>
      </c>
      <c r="D38" s="14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>
        <v>251</v>
      </c>
      <c r="R38" s="15"/>
      <c r="S38" s="15"/>
      <c r="T38" s="15">
        <v>123</v>
      </c>
      <c r="U38" s="15"/>
      <c r="V38" s="15">
        <v>328</v>
      </c>
      <c r="W38" s="15"/>
      <c r="X38" s="15"/>
      <c r="Y38" s="15">
        <v>149</v>
      </c>
      <c r="Z38" s="15"/>
      <c r="AA38" s="15"/>
      <c r="AB38" s="15">
        <v>168</v>
      </c>
      <c r="AC38" s="15"/>
      <c r="AD38" s="15"/>
      <c r="AE38" s="16"/>
      <c r="AF38" s="17">
        <v>50</v>
      </c>
      <c r="AG38" s="18">
        <v>75</v>
      </c>
      <c r="AH38" s="19">
        <v>90</v>
      </c>
      <c r="AI38" s="20">
        <v>10</v>
      </c>
      <c r="AJ38" s="21">
        <v>35</v>
      </c>
      <c r="AK38" s="22">
        <v>40</v>
      </c>
      <c r="AL38" s="23">
        <f>SUM(AF38:AK38)</f>
        <v>300</v>
      </c>
      <c r="AM38" s="24" t="s">
        <v>200</v>
      </c>
      <c r="AN38" s="37" t="s">
        <v>201</v>
      </c>
      <c r="AO38" s="24" t="s">
        <v>202</v>
      </c>
      <c r="AP38" s="34"/>
      <c r="AQ38" s="27" t="s">
        <v>203</v>
      </c>
      <c r="AR38" s="28" t="s">
        <v>78</v>
      </c>
      <c r="AS38" s="29">
        <v>0.7</v>
      </c>
      <c r="AT38" s="29">
        <v>88.2</v>
      </c>
      <c r="AU38" s="30">
        <v>40</v>
      </c>
      <c r="AV38" s="31"/>
      <c r="AW38" s="26"/>
      <c r="AX38" s="26">
        <v>1</v>
      </c>
      <c r="AY38" s="26"/>
      <c r="AZ38" s="26"/>
      <c r="BA38" s="25"/>
      <c r="BB38" s="24">
        <v>60</v>
      </c>
      <c r="BC38" s="26">
        <v>255</v>
      </c>
      <c r="BD38" s="32" t="s">
        <v>128</v>
      </c>
      <c r="BE38" s="32">
        <v>50</v>
      </c>
      <c r="BF38" s="35" t="s">
        <v>137</v>
      </c>
      <c r="BG38" s="26" t="s">
        <v>129</v>
      </c>
      <c r="BH38" s="29">
        <v>20</v>
      </c>
      <c r="BI38" s="26" t="s">
        <v>165</v>
      </c>
      <c r="BJ38" s="37"/>
      <c r="BK38" s="36" t="s">
        <v>204</v>
      </c>
      <c r="BL38" t="str">
        <f>IF(_xlfn.REGEXTEST(BK38,"Lv. [0-9]{0, 3}", 0),BM38,"")</f>
        <v/>
      </c>
      <c r="BM38" t="e" cm="1" vm="1">
        <f t="array" ref="BM38">_xlfn.REGEXEXTRACT(_xlfn.REGEXEXTRACT(BK38,"Lv. [0-9]{0,}", 0),"[0-9]{1,2}", 0)</f>
        <v>#N/A</v>
      </c>
      <c r="BN38" cm="1">
        <f t="array" ref="BN38">INDEX(A38:AE38,BQ38)</f>
        <v>168</v>
      </c>
      <c r="BO38">
        <v>37</v>
      </c>
      <c r="BP38" t="str">
        <f ca="1">IF(LEN(BL38) &gt; 0, _xlfn.XMATCH(BN38 + 1, INDIRECT(BR38):INDIRECT(BS38)), "")</f>
        <v/>
      </c>
      <c r="BQ38" cm="1">
        <f t="array" ref="BQ38">_xlfn.XMATCH(FALSE, ISBLANK(A38:AE38),,-1)</f>
        <v>28</v>
      </c>
      <c r="BR38" t="str">
        <f>ADDRESS(2, BQ38)</f>
        <v>$AB$2</v>
      </c>
      <c r="BS38" t="str">
        <f>ADDRESS(1202, BQ38)</f>
        <v>$AB$1202</v>
      </c>
      <c r="BT38" s="171" t="str">
        <f>"insert into Pokemon_Blueprint values ( "&amp;ROW()-1&amp;", '"&amp;B38&amp;"', '"&amp;C38&amp;"', "&amp;AF38&amp;",  "&amp;AG38&amp;",  "&amp;AH38&amp;", "&amp;AI38&amp;",  "&amp;AJ38&amp;",  "&amp;AK38&amp;", "&amp;IF(BC38 = "", "0", BC38)&amp;", "&amp;IF(BL38 = "","NULL, NULL",BP38&amp;", "&amp;BL38)&amp;");"</f>
        <v>insert into Pokemon_Blueprint values ( 37, 'Sandshrew (Alolan)', 'Alolan Form', 50,  75,  90, 10,  35,  40, 255, NULL, NULL);</v>
      </c>
    </row>
    <row r="39" spans="1:72" ht="12.75" customHeight="1">
      <c r="A39" s="12">
        <v>28</v>
      </c>
      <c r="B39" s="13" t="s">
        <v>205</v>
      </c>
      <c r="C39" s="13"/>
      <c r="D39" s="14">
        <v>28</v>
      </c>
      <c r="E39" s="15">
        <v>28</v>
      </c>
      <c r="F39" s="15">
        <v>49</v>
      </c>
      <c r="G39" s="15">
        <v>49</v>
      </c>
      <c r="H39" s="15">
        <v>113</v>
      </c>
      <c r="I39" s="15">
        <v>118</v>
      </c>
      <c r="J39" s="15"/>
      <c r="K39" s="15"/>
      <c r="L39" s="15"/>
      <c r="M39" s="15">
        <v>114</v>
      </c>
      <c r="N39" s="15"/>
      <c r="O39" s="15"/>
      <c r="P39" s="15">
        <v>98</v>
      </c>
      <c r="Q39" s="15">
        <v>252</v>
      </c>
      <c r="R39" s="15"/>
      <c r="S39" s="15"/>
      <c r="T39" s="15">
        <v>124</v>
      </c>
      <c r="U39" s="15"/>
      <c r="V39" s="15">
        <v>329</v>
      </c>
      <c r="W39" s="15"/>
      <c r="X39" s="15"/>
      <c r="Y39" s="15">
        <v>150</v>
      </c>
      <c r="Z39" s="15"/>
      <c r="AA39" s="15"/>
      <c r="AB39" s="15">
        <v>169</v>
      </c>
      <c r="AC39" s="15"/>
      <c r="AD39" s="15"/>
      <c r="AE39" s="16"/>
      <c r="AF39" s="17">
        <v>75</v>
      </c>
      <c r="AG39" s="18">
        <v>100</v>
      </c>
      <c r="AH39" s="19">
        <v>110</v>
      </c>
      <c r="AI39" s="20">
        <v>45</v>
      </c>
      <c r="AJ39" s="21">
        <v>55</v>
      </c>
      <c r="AK39" s="22">
        <v>65</v>
      </c>
      <c r="AL39" s="23">
        <f>SUM(AF39:AK39)</f>
        <v>450</v>
      </c>
      <c r="AM39" s="24" t="s">
        <v>196</v>
      </c>
      <c r="AN39" s="37"/>
      <c r="AO39" s="24" t="s">
        <v>197</v>
      </c>
      <c r="AP39" s="34"/>
      <c r="AQ39" s="27" t="s">
        <v>198</v>
      </c>
      <c r="AR39" s="28" t="s">
        <v>85</v>
      </c>
      <c r="AS39" s="29">
        <v>1</v>
      </c>
      <c r="AT39" s="29">
        <v>65</v>
      </c>
      <c r="AU39" s="30">
        <v>29.5</v>
      </c>
      <c r="AV39" s="31"/>
      <c r="AW39" s="26"/>
      <c r="AX39" s="26">
        <v>2</v>
      </c>
      <c r="AY39" s="26"/>
      <c r="AZ39" s="26"/>
      <c r="BA39" s="25"/>
      <c r="BB39" s="24">
        <v>158</v>
      </c>
      <c r="BC39" s="26">
        <v>90</v>
      </c>
      <c r="BD39" s="32" t="s">
        <v>128</v>
      </c>
      <c r="BE39" s="32">
        <v>50</v>
      </c>
      <c r="BF39" s="35" t="s">
        <v>141</v>
      </c>
      <c r="BG39" s="26" t="s">
        <v>129</v>
      </c>
      <c r="BH39" s="29">
        <v>20</v>
      </c>
      <c r="BI39" s="26" t="s">
        <v>165</v>
      </c>
      <c r="BJ39" s="37"/>
      <c r="BK39" s="36"/>
      <c r="BL39" t="str">
        <f>IF(_xlfn.REGEXTEST(BK39,"Lv. [0-9]{0, 3}", 0),BM39,"")</f>
        <v/>
      </c>
      <c r="BM39" t="e" cm="1" vm="1">
        <f t="array" ref="BM39">_xlfn.REGEXEXTRACT(_xlfn.REGEXEXTRACT(BK39,"Lv. [0-9]{0,}", 0),"[0-9]{1,2}", 0)</f>
        <v>#N/A</v>
      </c>
      <c r="BN39" cm="1">
        <f t="array" ref="BN39">INDEX(A39:AE39,BQ39)</f>
        <v>169</v>
      </c>
      <c r="BO39">
        <v>38</v>
      </c>
      <c r="BP39" t="str">
        <f ca="1">IF(LEN(BL39) &gt; 0, _xlfn.XMATCH(BN39 + 1, INDIRECT(BR39):INDIRECT(BS39)), "")</f>
        <v/>
      </c>
      <c r="BQ39" cm="1">
        <f t="array" ref="BQ39">_xlfn.XMATCH(FALSE, ISBLANK(A39:AE39),,-1)</f>
        <v>28</v>
      </c>
      <c r="BR39" t="str">
        <f>ADDRESS(2, BQ39)</f>
        <v>$AB$2</v>
      </c>
      <c r="BS39" t="str">
        <f>ADDRESS(1202, BQ39)</f>
        <v>$AB$1202</v>
      </c>
      <c r="BT39" s="171" t="str">
        <f>"insert into Pokemon_Blueprint values ( "&amp;ROW()-1&amp;", '"&amp;B39&amp;"', '"&amp;C39&amp;"', "&amp;AF39&amp;",  "&amp;AG39&amp;",  "&amp;AH39&amp;", "&amp;AI39&amp;",  "&amp;AJ39&amp;",  "&amp;AK39&amp;", "&amp;IF(BC39 = "", "0", BC39)&amp;", "&amp;IF(BL39 = "","NULL, NULL",BP39&amp;", "&amp;BL39)&amp;");"</f>
        <v>insert into Pokemon_Blueprint values ( 38, 'Sandslash', '', 75,  100,  110, 45,  55,  65, 90, NULL, NULL);</v>
      </c>
    </row>
    <row r="40" spans="1:72" ht="12.75" customHeight="1">
      <c r="A40" s="12">
        <v>28.1</v>
      </c>
      <c r="B40" s="13" t="s">
        <v>206</v>
      </c>
      <c r="C40" s="13" t="s">
        <v>168</v>
      </c>
      <c r="D40" s="14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>
        <v>252</v>
      </c>
      <c r="R40" s="15"/>
      <c r="S40" s="15"/>
      <c r="T40" s="15">
        <v>124</v>
      </c>
      <c r="U40" s="15"/>
      <c r="V40" s="15">
        <v>329</v>
      </c>
      <c r="W40" s="15"/>
      <c r="X40" s="15"/>
      <c r="Y40" s="15">
        <v>150</v>
      </c>
      <c r="Z40" s="15"/>
      <c r="AA40" s="15"/>
      <c r="AB40" s="15">
        <v>169</v>
      </c>
      <c r="AC40" s="15"/>
      <c r="AD40" s="15"/>
      <c r="AE40" s="16"/>
      <c r="AF40" s="17">
        <v>75</v>
      </c>
      <c r="AG40" s="18">
        <v>100</v>
      </c>
      <c r="AH40" s="19">
        <v>120</v>
      </c>
      <c r="AI40" s="20">
        <v>25</v>
      </c>
      <c r="AJ40" s="21">
        <v>65</v>
      </c>
      <c r="AK40" s="22">
        <v>65</v>
      </c>
      <c r="AL40" s="23">
        <f>SUM(AF40:AK40)</f>
        <v>450</v>
      </c>
      <c r="AM40" s="24" t="s">
        <v>200</v>
      </c>
      <c r="AN40" s="37" t="s">
        <v>201</v>
      </c>
      <c r="AO40" s="24" t="s">
        <v>202</v>
      </c>
      <c r="AP40" s="34"/>
      <c r="AQ40" s="27" t="s">
        <v>203</v>
      </c>
      <c r="AR40" s="28" t="s">
        <v>176</v>
      </c>
      <c r="AS40" s="29">
        <v>1.2</v>
      </c>
      <c r="AT40" s="29">
        <v>121.3</v>
      </c>
      <c r="AU40" s="30">
        <v>55</v>
      </c>
      <c r="AV40" s="31"/>
      <c r="AW40" s="26"/>
      <c r="AX40" s="26">
        <v>2</v>
      </c>
      <c r="AY40" s="26"/>
      <c r="AZ40" s="26"/>
      <c r="BA40" s="25"/>
      <c r="BB40" s="24">
        <v>158</v>
      </c>
      <c r="BC40" s="26">
        <v>90</v>
      </c>
      <c r="BD40" s="32" t="s">
        <v>128</v>
      </c>
      <c r="BE40" s="32">
        <v>50</v>
      </c>
      <c r="BF40" s="35" t="s">
        <v>116</v>
      </c>
      <c r="BG40" s="26" t="s">
        <v>129</v>
      </c>
      <c r="BH40" s="29">
        <v>20</v>
      </c>
      <c r="BI40" s="26" t="s">
        <v>165</v>
      </c>
      <c r="BJ40" s="37"/>
      <c r="BK40" s="36"/>
      <c r="BL40" t="str">
        <f>IF(_xlfn.REGEXTEST(BK40,"Lv. [0-9]{0, 3}", 0),BM40,"")</f>
        <v/>
      </c>
      <c r="BM40" t="e" cm="1" vm="1">
        <f t="array" ref="BM40">_xlfn.REGEXEXTRACT(_xlfn.REGEXEXTRACT(BK40,"Lv. [0-9]{0,}", 0),"[0-9]{1,2}", 0)</f>
        <v>#N/A</v>
      </c>
      <c r="BN40" cm="1">
        <f t="array" ref="BN40">INDEX(A40:AE40,BQ40)</f>
        <v>169</v>
      </c>
      <c r="BO40">
        <v>39</v>
      </c>
      <c r="BP40" t="str">
        <f ca="1">IF(LEN(BL40) &gt; 0, _xlfn.XMATCH(BN40 + 1, INDIRECT(BR40):INDIRECT(BS40)), "")</f>
        <v/>
      </c>
      <c r="BQ40" cm="1">
        <f t="array" ref="BQ40">_xlfn.XMATCH(FALSE, ISBLANK(A40:AE40),,-1)</f>
        <v>28</v>
      </c>
      <c r="BR40" t="str">
        <f>ADDRESS(2, BQ40)</f>
        <v>$AB$2</v>
      </c>
      <c r="BS40" t="str">
        <f>ADDRESS(1202, BQ40)</f>
        <v>$AB$1202</v>
      </c>
      <c r="BT40" s="171" t="str">
        <f>"insert into Pokemon_Blueprint values ( "&amp;ROW()-1&amp;", '"&amp;B40&amp;"', '"&amp;C40&amp;"', "&amp;AF40&amp;",  "&amp;AG40&amp;",  "&amp;AH40&amp;", "&amp;AI40&amp;",  "&amp;AJ40&amp;",  "&amp;AK40&amp;", "&amp;IF(BC40 = "", "0", BC40)&amp;", "&amp;IF(BL40 = "","NULL, NULL",BP40&amp;", "&amp;BL40)&amp;");"</f>
        <v>insert into Pokemon_Blueprint values ( 39, 'Sandslash (Alolan)', 'Alolan Form', 75,  100,  120, 25,  65,  65, 90, NULL, NULL);</v>
      </c>
    </row>
    <row r="41" spans="1:72" ht="12.75" customHeight="1">
      <c r="A41" s="12">
        <v>29</v>
      </c>
      <c r="B41" s="13" t="s">
        <v>207</v>
      </c>
      <c r="C41" s="13"/>
      <c r="D41" s="14">
        <v>29</v>
      </c>
      <c r="E41" s="15">
        <v>29</v>
      </c>
      <c r="F41" s="15">
        <v>95</v>
      </c>
      <c r="G41" s="15">
        <v>95</v>
      </c>
      <c r="H41" s="15"/>
      <c r="I41" s="15"/>
      <c r="J41" s="15"/>
      <c r="K41" s="15"/>
      <c r="L41" s="15"/>
      <c r="M41" s="15"/>
      <c r="N41" s="15"/>
      <c r="O41" s="15">
        <v>104</v>
      </c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>
        <v>65</v>
      </c>
      <c r="AD41" s="15"/>
      <c r="AE41" s="16"/>
      <c r="AF41" s="17">
        <v>55</v>
      </c>
      <c r="AG41" s="18">
        <v>47</v>
      </c>
      <c r="AH41" s="19">
        <v>52</v>
      </c>
      <c r="AI41" s="20">
        <v>40</v>
      </c>
      <c r="AJ41" s="21">
        <v>40</v>
      </c>
      <c r="AK41" s="22">
        <v>41</v>
      </c>
      <c r="AL41" s="23">
        <f>SUM(AF41:AK41)</f>
        <v>275</v>
      </c>
      <c r="AM41" s="24" t="s">
        <v>75</v>
      </c>
      <c r="AN41" s="37"/>
      <c r="AO41" s="24" t="s">
        <v>208</v>
      </c>
      <c r="AP41" s="26" t="s">
        <v>209</v>
      </c>
      <c r="AQ41" s="27" t="s">
        <v>163</v>
      </c>
      <c r="AR41" s="28" t="s">
        <v>187</v>
      </c>
      <c r="AS41" s="29">
        <v>0.4</v>
      </c>
      <c r="AT41" s="29">
        <v>15.4</v>
      </c>
      <c r="AU41" s="30">
        <v>7</v>
      </c>
      <c r="AV41" s="31">
        <v>1</v>
      </c>
      <c r="AW41" s="26"/>
      <c r="AX41" s="26"/>
      <c r="AY41" s="26"/>
      <c r="AZ41" s="26"/>
      <c r="BA41" s="25"/>
      <c r="BB41" s="24">
        <v>55</v>
      </c>
      <c r="BC41" s="26">
        <v>235</v>
      </c>
      <c r="BD41" s="32" t="s">
        <v>79</v>
      </c>
      <c r="BE41" s="32">
        <v>50</v>
      </c>
      <c r="BF41" s="35" t="s">
        <v>116</v>
      </c>
      <c r="BG41" s="26" t="s">
        <v>210</v>
      </c>
      <c r="BH41" s="29">
        <v>20</v>
      </c>
      <c r="BI41" s="26" t="s">
        <v>82</v>
      </c>
      <c r="BJ41" s="25" t="s">
        <v>165</v>
      </c>
      <c r="BK41" s="36" t="s">
        <v>83</v>
      </c>
      <c r="BL41" t="str">
        <f>IF(_xlfn.REGEXTEST(BK41,"Lv. [0-9]{0, 3}", 0),BM41,"")</f>
        <v>16</v>
      </c>
      <c r="BM41" t="str" cm="1">
        <f t="array" ref="BM41">_xlfn.REGEXEXTRACT(_xlfn.REGEXEXTRACT(BK41,"Lv. [0-9]{0,}", 0),"[0-9]{1,2}", 0)</f>
        <v>16</v>
      </c>
      <c r="BN41" cm="1">
        <f t="array" ref="BN41">INDEX(A41:AE41,BQ41)</f>
        <v>65</v>
      </c>
      <c r="BO41">
        <v>40</v>
      </c>
      <c r="BP41">
        <f ca="1">IF(LEN(BL41) &gt; 0, _xlfn.XMATCH(BN41 + 1, INDIRECT(BR41):INDIRECT(BS41)), "")</f>
        <v>41</v>
      </c>
      <c r="BQ41" cm="1">
        <f t="array" ref="BQ41">_xlfn.XMATCH(FALSE, ISBLANK(A41:AE41),,-1)</f>
        <v>29</v>
      </c>
      <c r="BR41" t="str">
        <f>ADDRESS(2, BQ41)</f>
        <v>$AC$2</v>
      </c>
      <c r="BS41" t="str">
        <f>ADDRESS(1202, BQ41)</f>
        <v>$AC$1202</v>
      </c>
      <c r="BT41" s="171" t="str">
        <f ca="1">"insert into Pokemon_Blueprint values ( "&amp;ROW()-1&amp;", '"&amp;B41&amp;"', '"&amp;C41&amp;"', "&amp;AF41&amp;",  "&amp;AG41&amp;",  "&amp;AH41&amp;", "&amp;AI41&amp;",  "&amp;AJ41&amp;",  "&amp;AK41&amp;", "&amp;IF(BC41 = "", "0", BC41)&amp;", "&amp;IF(BL41 = "","NULL, NULL",BP41&amp;", "&amp;BL41)&amp;");"</f>
        <v>insert into Pokemon_Blueprint values ( 40, 'Nidoran (Female)', '', 55,  47,  52, 40,  40,  41, 235, 41, 16);</v>
      </c>
    </row>
    <row r="42" spans="1:72" ht="12.75" customHeight="1">
      <c r="A42" s="12">
        <v>30</v>
      </c>
      <c r="B42" s="13" t="s">
        <v>211</v>
      </c>
      <c r="C42" s="13"/>
      <c r="D42" s="14">
        <v>30</v>
      </c>
      <c r="E42" s="15">
        <v>30</v>
      </c>
      <c r="F42" s="15">
        <v>96</v>
      </c>
      <c r="G42" s="15">
        <v>96</v>
      </c>
      <c r="H42" s="15"/>
      <c r="I42" s="15"/>
      <c r="J42" s="15"/>
      <c r="K42" s="15"/>
      <c r="L42" s="15"/>
      <c r="M42" s="15"/>
      <c r="N42" s="15"/>
      <c r="O42" s="15">
        <v>105</v>
      </c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>
        <v>66</v>
      </c>
      <c r="AD42" s="15"/>
      <c r="AE42" s="16"/>
      <c r="AF42" s="17">
        <v>70</v>
      </c>
      <c r="AG42" s="18">
        <v>62</v>
      </c>
      <c r="AH42" s="19">
        <v>67</v>
      </c>
      <c r="AI42" s="20">
        <v>55</v>
      </c>
      <c r="AJ42" s="21">
        <v>55</v>
      </c>
      <c r="AK42" s="22">
        <v>56</v>
      </c>
      <c r="AL42" s="23">
        <f>SUM(AF42:AK42)</f>
        <v>365</v>
      </c>
      <c r="AM42" s="24" t="s">
        <v>75</v>
      </c>
      <c r="AN42" s="37"/>
      <c r="AO42" s="24" t="s">
        <v>208</v>
      </c>
      <c r="AP42" s="26" t="s">
        <v>209</v>
      </c>
      <c r="AQ42" s="27" t="s">
        <v>163</v>
      </c>
      <c r="AR42" s="28" t="s">
        <v>191</v>
      </c>
      <c r="AS42" s="29">
        <v>0.8</v>
      </c>
      <c r="AT42" s="29">
        <v>44.1</v>
      </c>
      <c r="AU42" s="30">
        <v>20</v>
      </c>
      <c r="AV42" s="31">
        <v>2</v>
      </c>
      <c r="AW42" s="26"/>
      <c r="AX42" s="26"/>
      <c r="AY42" s="26"/>
      <c r="AZ42" s="26"/>
      <c r="BA42" s="25"/>
      <c r="BB42" s="24">
        <v>128</v>
      </c>
      <c r="BC42" s="26">
        <v>120</v>
      </c>
      <c r="BD42" s="32" t="s">
        <v>79</v>
      </c>
      <c r="BE42" s="32">
        <v>50</v>
      </c>
      <c r="BF42" s="35" t="s">
        <v>116</v>
      </c>
      <c r="BG42" s="26" t="s">
        <v>210</v>
      </c>
      <c r="BH42" s="29">
        <v>20</v>
      </c>
      <c r="BI42" s="26" t="s">
        <v>212</v>
      </c>
      <c r="BJ42" s="37"/>
      <c r="BK42" s="36" t="s">
        <v>213</v>
      </c>
      <c r="BL42" t="str">
        <f>IF(_xlfn.REGEXTEST(BK42,"Lv. [0-9]{0, 3}", 0),BM42,"")</f>
        <v/>
      </c>
      <c r="BM42" t="e" cm="1" vm="1">
        <f t="array" ref="BM42">_xlfn.REGEXEXTRACT(_xlfn.REGEXEXTRACT(BK42,"Lv. [0-9]{0,}", 0),"[0-9]{1,2}", 0)</f>
        <v>#N/A</v>
      </c>
      <c r="BN42" cm="1">
        <f t="array" ref="BN42">INDEX(A42:AE42,BQ42)</f>
        <v>66</v>
      </c>
      <c r="BO42">
        <v>41</v>
      </c>
      <c r="BP42" t="str">
        <f ca="1">IF(LEN(BL42) &gt; 0, _xlfn.XMATCH(BN42 + 1, INDIRECT(BR42):INDIRECT(BS42)), "")</f>
        <v/>
      </c>
      <c r="BQ42" cm="1">
        <f t="array" ref="BQ42">_xlfn.XMATCH(FALSE, ISBLANK(A42:AE42),,-1)</f>
        <v>29</v>
      </c>
      <c r="BR42" t="str">
        <f>ADDRESS(2, BQ42)</f>
        <v>$AC$2</v>
      </c>
      <c r="BS42" t="str">
        <f>ADDRESS(1202, BQ42)</f>
        <v>$AC$1202</v>
      </c>
      <c r="BT42" s="171" t="str">
        <f>"insert into Pokemon_Blueprint values ( "&amp;ROW()-1&amp;", '"&amp;B42&amp;"', '"&amp;C42&amp;"', "&amp;AF42&amp;",  "&amp;AG42&amp;",  "&amp;AH42&amp;", "&amp;AI42&amp;",  "&amp;AJ42&amp;",  "&amp;AK42&amp;", "&amp;IF(BC42 = "", "0", BC42)&amp;", "&amp;IF(BL42 = "","NULL, NULL",BP42&amp;", "&amp;BL42)&amp;");"</f>
        <v>insert into Pokemon_Blueprint values ( 41, 'Nidorina', '', 70,  62,  67, 55,  55,  56, 120, NULL, NULL);</v>
      </c>
    </row>
    <row r="43" spans="1:72" ht="12.75" customHeight="1">
      <c r="A43" s="12">
        <v>31</v>
      </c>
      <c r="B43" s="13" t="s">
        <v>214</v>
      </c>
      <c r="C43" s="13"/>
      <c r="D43" s="14">
        <v>31</v>
      </c>
      <c r="E43" s="15">
        <v>31</v>
      </c>
      <c r="F43" s="15">
        <v>97</v>
      </c>
      <c r="G43" s="15">
        <v>97</v>
      </c>
      <c r="H43" s="15"/>
      <c r="I43" s="15"/>
      <c r="J43" s="15"/>
      <c r="K43" s="15"/>
      <c r="L43" s="15"/>
      <c r="M43" s="15"/>
      <c r="N43" s="15"/>
      <c r="O43" s="15">
        <v>106</v>
      </c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>
        <v>67</v>
      </c>
      <c r="AD43" s="15"/>
      <c r="AE43" s="16"/>
      <c r="AF43" s="17">
        <v>90</v>
      </c>
      <c r="AG43" s="18">
        <v>92</v>
      </c>
      <c r="AH43" s="19">
        <v>87</v>
      </c>
      <c r="AI43" s="20">
        <v>75</v>
      </c>
      <c r="AJ43" s="21">
        <v>85</v>
      </c>
      <c r="AK43" s="22">
        <v>76</v>
      </c>
      <c r="AL43" s="23">
        <f>SUM(AF43:AK43)</f>
        <v>505</v>
      </c>
      <c r="AM43" s="24" t="s">
        <v>75</v>
      </c>
      <c r="AN43" s="25" t="s">
        <v>196</v>
      </c>
      <c r="AO43" s="24" t="s">
        <v>208</v>
      </c>
      <c r="AP43" s="26" t="s">
        <v>209</v>
      </c>
      <c r="AQ43" s="27" t="s">
        <v>215</v>
      </c>
      <c r="AR43" s="28" t="s">
        <v>216</v>
      </c>
      <c r="AS43" s="29">
        <v>1.3</v>
      </c>
      <c r="AT43" s="29">
        <v>132.30000000000001</v>
      </c>
      <c r="AU43" s="30">
        <v>60</v>
      </c>
      <c r="AV43" s="31">
        <v>3</v>
      </c>
      <c r="AW43" s="26"/>
      <c r="AX43" s="26"/>
      <c r="AY43" s="26"/>
      <c r="AZ43" s="26"/>
      <c r="BA43" s="25"/>
      <c r="BB43" s="24">
        <v>253</v>
      </c>
      <c r="BC43" s="26">
        <v>45</v>
      </c>
      <c r="BD43" s="32" t="s">
        <v>79</v>
      </c>
      <c r="BE43" s="32">
        <v>50</v>
      </c>
      <c r="BF43" s="35" t="s">
        <v>116</v>
      </c>
      <c r="BG43" s="26" t="s">
        <v>210</v>
      </c>
      <c r="BH43" s="29">
        <v>20</v>
      </c>
      <c r="BI43" s="26" t="s">
        <v>212</v>
      </c>
      <c r="BJ43" s="37"/>
      <c r="BK43" s="36"/>
      <c r="BL43" t="str">
        <f>IF(_xlfn.REGEXTEST(BK43,"Lv. [0-9]{0, 3}", 0),BM43,"")</f>
        <v/>
      </c>
      <c r="BM43" t="e" cm="1" vm="1">
        <f t="array" ref="BM43">_xlfn.REGEXEXTRACT(_xlfn.REGEXEXTRACT(BK43,"Lv. [0-9]{0,}", 0),"[0-9]{1,2}", 0)</f>
        <v>#N/A</v>
      </c>
      <c r="BN43" cm="1">
        <f t="array" ref="BN43">INDEX(A43:AE43,BQ43)</f>
        <v>67</v>
      </c>
      <c r="BO43">
        <v>42</v>
      </c>
      <c r="BP43" t="str">
        <f ca="1">IF(LEN(BL43) &gt; 0, _xlfn.XMATCH(BN43 + 1, INDIRECT(BR43):INDIRECT(BS43)), "")</f>
        <v/>
      </c>
      <c r="BQ43" cm="1">
        <f t="array" ref="BQ43">_xlfn.XMATCH(FALSE, ISBLANK(A43:AE43),,-1)</f>
        <v>29</v>
      </c>
      <c r="BR43" t="str">
        <f>ADDRESS(2, BQ43)</f>
        <v>$AC$2</v>
      </c>
      <c r="BS43" t="str">
        <f>ADDRESS(1202, BQ43)</f>
        <v>$AC$1202</v>
      </c>
      <c r="BT43" s="171" t="str">
        <f>"insert into Pokemon_Blueprint values ( "&amp;ROW()-1&amp;", '"&amp;B43&amp;"', '"&amp;C43&amp;"', "&amp;AF43&amp;",  "&amp;AG43&amp;",  "&amp;AH43&amp;", "&amp;AI43&amp;",  "&amp;AJ43&amp;",  "&amp;AK43&amp;", "&amp;IF(BC43 = "", "0", BC43)&amp;", "&amp;IF(BL43 = "","NULL, NULL",BP43&amp;", "&amp;BL43)&amp;");"</f>
        <v>insert into Pokemon_Blueprint values ( 42, 'Nidoqueen', '', 90,  92,  87, 75,  85,  76, 45, NULL, NULL);</v>
      </c>
    </row>
    <row r="44" spans="1:72" ht="12.75" customHeight="1">
      <c r="A44" s="12">
        <v>32</v>
      </c>
      <c r="B44" s="13" t="s">
        <v>217</v>
      </c>
      <c r="C44" s="13"/>
      <c r="D44" s="14">
        <v>32</v>
      </c>
      <c r="E44" s="15">
        <v>32</v>
      </c>
      <c r="F44" s="15">
        <v>98</v>
      </c>
      <c r="G44" s="15">
        <v>98</v>
      </c>
      <c r="H44" s="15"/>
      <c r="I44" s="15"/>
      <c r="J44" s="15"/>
      <c r="K44" s="15"/>
      <c r="L44" s="15"/>
      <c r="M44" s="15"/>
      <c r="N44" s="15"/>
      <c r="O44" s="15">
        <v>107</v>
      </c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>
        <v>68</v>
      </c>
      <c r="AD44" s="15"/>
      <c r="AE44" s="16"/>
      <c r="AF44" s="17">
        <v>46</v>
      </c>
      <c r="AG44" s="18">
        <v>57</v>
      </c>
      <c r="AH44" s="19">
        <v>40</v>
      </c>
      <c r="AI44" s="20">
        <v>40</v>
      </c>
      <c r="AJ44" s="21">
        <v>40</v>
      </c>
      <c r="AK44" s="22">
        <v>50</v>
      </c>
      <c r="AL44" s="23">
        <f>SUM(AF44:AK44)</f>
        <v>273</v>
      </c>
      <c r="AM44" s="24" t="s">
        <v>75</v>
      </c>
      <c r="AN44" s="37"/>
      <c r="AO44" s="24" t="s">
        <v>208</v>
      </c>
      <c r="AP44" s="26" t="s">
        <v>209</v>
      </c>
      <c r="AQ44" s="27" t="s">
        <v>163</v>
      </c>
      <c r="AR44" s="28" t="s">
        <v>115</v>
      </c>
      <c r="AS44" s="29">
        <v>0.5</v>
      </c>
      <c r="AT44" s="29">
        <v>19.8</v>
      </c>
      <c r="AU44" s="30">
        <v>9</v>
      </c>
      <c r="AV44" s="31"/>
      <c r="AW44" s="26">
        <v>1</v>
      </c>
      <c r="AX44" s="26"/>
      <c r="AY44" s="26"/>
      <c r="AZ44" s="26"/>
      <c r="BA44" s="25"/>
      <c r="BB44" s="24">
        <v>55</v>
      </c>
      <c r="BC44" s="26">
        <v>235</v>
      </c>
      <c r="BD44" s="32" t="s">
        <v>79</v>
      </c>
      <c r="BE44" s="32">
        <v>50</v>
      </c>
      <c r="BF44" s="35" t="s">
        <v>164</v>
      </c>
      <c r="BG44" s="26" t="s">
        <v>218</v>
      </c>
      <c r="BH44" s="29">
        <v>20</v>
      </c>
      <c r="BI44" s="26" t="s">
        <v>82</v>
      </c>
      <c r="BJ44" s="25" t="s">
        <v>165</v>
      </c>
      <c r="BK44" s="36" t="s">
        <v>83</v>
      </c>
      <c r="BL44" t="str">
        <f>IF(_xlfn.REGEXTEST(BK44,"Lv. [0-9]{0, 3}", 0),BM44,"")</f>
        <v>16</v>
      </c>
      <c r="BM44" t="str" cm="1">
        <f t="array" ref="BM44">_xlfn.REGEXEXTRACT(_xlfn.REGEXEXTRACT(BK44,"Lv. [0-9]{0,}", 0),"[0-9]{1,2}", 0)</f>
        <v>16</v>
      </c>
      <c r="BN44" cm="1">
        <f t="array" ref="BN44">INDEX(A44:AE44,BQ44)</f>
        <v>68</v>
      </c>
      <c r="BO44">
        <v>43</v>
      </c>
      <c r="BP44">
        <f ca="1">IF(LEN(BL44) &gt; 0, _xlfn.XMATCH(BN44 + 1, INDIRECT(BR44):INDIRECT(BS44)), "")</f>
        <v>44</v>
      </c>
      <c r="BQ44" cm="1">
        <f t="array" ref="BQ44">_xlfn.XMATCH(FALSE, ISBLANK(A44:AE44),,-1)</f>
        <v>29</v>
      </c>
      <c r="BR44" t="str">
        <f>ADDRESS(2, BQ44)</f>
        <v>$AC$2</v>
      </c>
      <c r="BS44" t="str">
        <f>ADDRESS(1202, BQ44)</f>
        <v>$AC$1202</v>
      </c>
      <c r="BT44" s="171" t="str">
        <f ca="1">"insert into Pokemon_Blueprint values ( "&amp;ROW()-1&amp;", '"&amp;B44&amp;"', '"&amp;C44&amp;"', "&amp;AF44&amp;",  "&amp;AG44&amp;",  "&amp;AH44&amp;", "&amp;AI44&amp;",  "&amp;AJ44&amp;",  "&amp;AK44&amp;", "&amp;IF(BC44 = "", "0", BC44)&amp;", "&amp;IF(BL44 = "","NULL, NULL",BP44&amp;", "&amp;BL44)&amp;");"</f>
        <v>insert into Pokemon_Blueprint values ( 43, 'Nidoran (Male)', '', 46,  57,  40, 40,  40,  50, 235, 44, 16);</v>
      </c>
    </row>
    <row r="45" spans="1:72" ht="12.75" customHeight="1">
      <c r="A45" s="12">
        <v>33</v>
      </c>
      <c r="B45" s="13" t="s">
        <v>219</v>
      </c>
      <c r="C45" s="13"/>
      <c r="D45" s="14">
        <v>33</v>
      </c>
      <c r="E45" s="15">
        <v>33</v>
      </c>
      <c r="F45" s="15">
        <v>99</v>
      </c>
      <c r="G45" s="15">
        <v>99</v>
      </c>
      <c r="H45" s="15"/>
      <c r="I45" s="15"/>
      <c r="J45" s="15"/>
      <c r="K45" s="15"/>
      <c r="L45" s="15"/>
      <c r="M45" s="15"/>
      <c r="N45" s="15"/>
      <c r="O45" s="15">
        <v>108</v>
      </c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>
        <v>69</v>
      </c>
      <c r="AD45" s="15"/>
      <c r="AE45" s="16"/>
      <c r="AF45" s="17">
        <v>61</v>
      </c>
      <c r="AG45" s="18">
        <v>72</v>
      </c>
      <c r="AH45" s="19">
        <v>57</v>
      </c>
      <c r="AI45" s="20">
        <v>55</v>
      </c>
      <c r="AJ45" s="21">
        <v>55</v>
      </c>
      <c r="AK45" s="22">
        <v>65</v>
      </c>
      <c r="AL45" s="23">
        <f>SUM(AF45:AK45)</f>
        <v>365</v>
      </c>
      <c r="AM45" s="24" t="s">
        <v>75</v>
      </c>
      <c r="AN45" s="37"/>
      <c r="AO45" s="24" t="s">
        <v>208</v>
      </c>
      <c r="AP45" s="26" t="s">
        <v>209</v>
      </c>
      <c r="AQ45" s="27" t="s">
        <v>163</v>
      </c>
      <c r="AR45" s="28" t="s">
        <v>220</v>
      </c>
      <c r="AS45" s="29">
        <v>0.9</v>
      </c>
      <c r="AT45" s="29">
        <v>43</v>
      </c>
      <c r="AU45" s="30">
        <v>19.5</v>
      </c>
      <c r="AV45" s="31"/>
      <c r="AW45" s="26">
        <v>2</v>
      </c>
      <c r="AX45" s="26"/>
      <c r="AY45" s="26"/>
      <c r="AZ45" s="26"/>
      <c r="BA45" s="25"/>
      <c r="BB45" s="24">
        <v>128</v>
      </c>
      <c r="BC45" s="26">
        <v>120</v>
      </c>
      <c r="BD45" s="32" t="s">
        <v>79</v>
      </c>
      <c r="BE45" s="32">
        <v>50</v>
      </c>
      <c r="BF45" s="35" t="s">
        <v>164</v>
      </c>
      <c r="BG45" s="26" t="s">
        <v>218</v>
      </c>
      <c r="BH45" s="29">
        <v>20</v>
      </c>
      <c r="BI45" s="26" t="s">
        <v>82</v>
      </c>
      <c r="BJ45" s="25" t="s">
        <v>165</v>
      </c>
      <c r="BK45" s="36" t="s">
        <v>213</v>
      </c>
      <c r="BL45" t="str">
        <f>IF(_xlfn.REGEXTEST(BK45,"Lv. [0-9]{0, 3}", 0),BM45,"")</f>
        <v/>
      </c>
      <c r="BM45" t="e" cm="1" vm="1">
        <f t="array" ref="BM45">_xlfn.REGEXEXTRACT(_xlfn.REGEXEXTRACT(BK45,"Lv. [0-9]{0,}", 0),"[0-9]{1,2}", 0)</f>
        <v>#N/A</v>
      </c>
      <c r="BN45" cm="1">
        <f t="array" ref="BN45">INDEX(A45:AE45,BQ45)</f>
        <v>69</v>
      </c>
      <c r="BO45">
        <v>44</v>
      </c>
      <c r="BP45" t="str">
        <f ca="1">IF(LEN(BL45) &gt; 0, _xlfn.XMATCH(BN45 + 1, INDIRECT(BR45):INDIRECT(BS45)), "")</f>
        <v/>
      </c>
      <c r="BQ45" cm="1">
        <f t="array" ref="BQ45">_xlfn.XMATCH(FALSE, ISBLANK(A45:AE45),,-1)</f>
        <v>29</v>
      </c>
      <c r="BR45" t="str">
        <f>ADDRESS(2, BQ45)</f>
        <v>$AC$2</v>
      </c>
      <c r="BS45" t="str">
        <f>ADDRESS(1202, BQ45)</f>
        <v>$AC$1202</v>
      </c>
      <c r="BT45" s="171" t="str">
        <f>"insert into Pokemon_Blueprint values ( "&amp;ROW()-1&amp;", '"&amp;B45&amp;"', '"&amp;C45&amp;"', "&amp;AF45&amp;",  "&amp;AG45&amp;",  "&amp;AH45&amp;", "&amp;AI45&amp;",  "&amp;AJ45&amp;",  "&amp;AK45&amp;", "&amp;IF(BC45 = "", "0", BC45)&amp;", "&amp;IF(BL45 = "","NULL, NULL",BP45&amp;", "&amp;BL45)&amp;");"</f>
        <v>insert into Pokemon_Blueprint values ( 44, 'Nidorino', '', 61,  72,  57, 55,  55,  65, 120, NULL, NULL);</v>
      </c>
    </row>
    <row r="46" spans="1:72" ht="12.75" customHeight="1">
      <c r="A46" s="12">
        <v>34</v>
      </c>
      <c r="B46" s="13" t="s">
        <v>221</v>
      </c>
      <c r="C46" s="13"/>
      <c r="D46" s="14">
        <v>34</v>
      </c>
      <c r="E46" s="15">
        <v>34</v>
      </c>
      <c r="F46" s="15">
        <v>100</v>
      </c>
      <c r="G46" s="15">
        <v>100</v>
      </c>
      <c r="H46" s="15"/>
      <c r="I46" s="15"/>
      <c r="J46" s="15"/>
      <c r="K46" s="15"/>
      <c r="L46" s="15"/>
      <c r="M46" s="15"/>
      <c r="N46" s="15"/>
      <c r="O46" s="15">
        <v>109</v>
      </c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>
        <v>70</v>
      </c>
      <c r="AD46" s="15"/>
      <c r="AE46" s="16"/>
      <c r="AF46" s="17">
        <v>81</v>
      </c>
      <c r="AG46" s="18">
        <v>102</v>
      </c>
      <c r="AH46" s="19">
        <v>77</v>
      </c>
      <c r="AI46" s="20">
        <v>85</v>
      </c>
      <c r="AJ46" s="21">
        <v>75</v>
      </c>
      <c r="AK46" s="22">
        <v>85</v>
      </c>
      <c r="AL46" s="23">
        <f>SUM(AF46:AK46)</f>
        <v>505</v>
      </c>
      <c r="AM46" s="24" t="s">
        <v>75</v>
      </c>
      <c r="AN46" s="25" t="s">
        <v>196</v>
      </c>
      <c r="AO46" s="24" t="s">
        <v>208</v>
      </c>
      <c r="AP46" s="26" t="s">
        <v>209</v>
      </c>
      <c r="AQ46" s="27" t="s">
        <v>215</v>
      </c>
      <c r="AR46" s="28" t="s">
        <v>148</v>
      </c>
      <c r="AS46" s="29">
        <v>1.4</v>
      </c>
      <c r="AT46" s="29">
        <v>136.69999999999999</v>
      </c>
      <c r="AU46" s="30">
        <v>62</v>
      </c>
      <c r="AV46" s="31"/>
      <c r="AW46" s="26">
        <v>3</v>
      </c>
      <c r="AX46" s="26"/>
      <c r="AY46" s="26"/>
      <c r="AZ46" s="26"/>
      <c r="BA46" s="25"/>
      <c r="BB46" s="24">
        <v>253</v>
      </c>
      <c r="BC46" s="26">
        <v>45</v>
      </c>
      <c r="BD46" s="32" t="s">
        <v>79</v>
      </c>
      <c r="BE46" s="32">
        <v>50</v>
      </c>
      <c r="BF46" s="35" t="s">
        <v>164</v>
      </c>
      <c r="BG46" s="26" t="s">
        <v>218</v>
      </c>
      <c r="BH46" s="29">
        <v>20</v>
      </c>
      <c r="BI46" s="26" t="s">
        <v>82</v>
      </c>
      <c r="BJ46" s="25" t="s">
        <v>165</v>
      </c>
      <c r="BK46" s="36"/>
      <c r="BL46" t="str">
        <f>IF(_xlfn.REGEXTEST(BK46,"Lv. [0-9]{0, 3}", 0),BM46,"")</f>
        <v/>
      </c>
      <c r="BM46" t="e" cm="1" vm="1">
        <f t="array" ref="BM46">_xlfn.REGEXEXTRACT(_xlfn.REGEXEXTRACT(BK46,"Lv. [0-9]{0,}", 0),"[0-9]{1,2}", 0)</f>
        <v>#N/A</v>
      </c>
      <c r="BN46" cm="1">
        <f t="array" ref="BN46">INDEX(A46:AE46,BQ46)</f>
        <v>70</v>
      </c>
      <c r="BO46">
        <v>45</v>
      </c>
      <c r="BP46" t="str">
        <f ca="1">IF(LEN(BL46) &gt; 0, _xlfn.XMATCH(BN46 + 1, INDIRECT(BR46):INDIRECT(BS46)), "")</f>
        <v/>
      </c>
      <c r="BQ46" cm="1">
        <f t="array" ref="BQ46">_xlfn.XMATCH(FALSE, ISBLANK(A46:AE46),,-1)</f>
        <v>29</v>
      </c>
      <c r="BR46" t="str">
        <f>ADDRESS(2, BQ46)</f>
        <v>$AC$2</v>
      </c>
      <c r="BS46" t="str">
        <f>ADDRESS(1202, BQ46)</f>
        <v>$AC$1202</v>
      </c>
      <c r="BT46" s="171" t="str">
        <f>"insert into Pokemon_Blueprint values ( "&amp;ROW()-1&amp;", '"&amp;B46&amp;"', '"&amp;C46&amp;"', "&amp;AF46&amp;",  "&amp;AG46&amp;",  "&amp;AH46&amp;", "&amp;AI46&amp;",  "&amp;AJ46&amp;",  "&amp;AK46&amp;", "&amp;IF(BC46 = "", "0", BC46)&amp;", "&amp;IF(BL46 = "","NULL, NULL",BP46&amp;", "&amp;BL46)&amp;");"</f>
        <v>insert into Pokemon_Blueprint values ( 45, 'Nidoking', '', 81,  102,  77, 85,  75,  85, 45, NULL, NULL);</v>
      </c>
    </row>
    <row r="47" spans="1:72" ht="12.75" customHeight="1">
      <c r="A47" s="12">
        <v>35</v>
      </c>
      <c r="B47" s="13" t="s">
        <v>222</v>
      </c>
      <c r="C47" s="13"/>
      <c r="D47" s="14">
        <v>35</v>
      </c>
      <c r="E47" s="15">
        <v>35</v>
      </c>
      <c r="F47" s="15">
        <v>41</v>
      </c>
      <c r="G47" s="15">
        <v>41</v>
      </c>
      <c r="H47" s="15"/>
      <c r="I47" s="15"/>
      <c r="J47" s="15">
        <v>100</v>
      </c>
      <c r="K47" s="15">
        <v>100</v>
      </c>
      <c r="L47" s="15"/>
      <c r="M47" s="15">
        <v>89</v>
      </c>
      <c r="N47" s="15"/>
      <c r="O47" s="15"/>
      <c r="P47" s="15"/>
      <c r="Q47" s="15">
        <v>211</v>
      </c>
      <c r="R47" s="15"/>
      <c r="S47" s="15"/>
      <c r="T47" s="15">
        <v>83</v>
      </c>
      <c r="U47" s="15"/>
      <c r="V47" s="15">
        <v>273</v>
      </c>
      <c r="W47" s="15"/>
      <c r="X47" s="15"/>
      <c r="Y47" s="15">
        <v>94</v>
      </c>
      <c r="Z47" s="15"/>
      <c r="AA47" s="15">
        <v>255</v>
      </c>
      <c r="AB47" s="15"/>
      <c r="AC47" s="15">
        <v>44</v>
      </c>
      <c r="AD47" s="15">
        <v>200</v>
      </c>
      <c r="AE47" s="16"/>
      <c r="AF47" s="17">
        <v>70</v>
      </c>
      <c r="AG47" s="18">
        <v>45</v>
      </c>
      <c r="AH47" s="19">
        <v>48</v>
      </c>
      <c r="AI47" s="20">
        <v>60</v>
      </c>
      <c r="AJ47" s="21">
        <v>65</v>
      </c>
      <c r="AK47" s="22">
        <v>35</v>
      </c>
      <c r="AL47" s="23">
        <f>SUM(AF47:AK47)</f>
        <v>323</v>
      </c>
      <c r="AM47" s="24" t="s">
        <v>188</v>
      </c>
      <c r="AN47" s="37"/>
      <c r="AO47" s="24" t="s">
        <v>223</v>
      </c>
      <c r="AP47" s="26" t="s">
        <v>224</v>
      </c>
      <c r="AQ47" s="27" t="s">
        <v>225</v>
      </c>
      <c r="AR47" s="28" t="s">
        <v>97</v>
      </c>
      <c r="AS47" s="29">
        <v>0.6</v>
      </c>
      <c r="AT47" s="29">
        <v>16.5</v>
      </c>
      <c r="AU47" s="30">
        <v>7.5</v>
      </c>
      <c r="AV47" s="31">
        <v>2</v>
      </c>
      <c r="AW47" s="26"/>
      <c r="AX47" s="26"/>
      <c r="AY47" s="26"/>
      <c r="AZ47" s="26"/>
      <c r="BA47" s="25"/>
      <c r="BB47" s="24">
        <v>113</v>
      </c>
      <c r="BC47" s="26">
        <v>150</v>
      </c>
      <c r="BD47" s="32" t="s">
        <v>226</v>
      </c>
      <c r="BE47" s="32">
        <v>140</v>
      </c>
      <c r="BF47" s="35" t="s">
        <v>227</v>
      </c>
      <c r="BG47" s="26" t="s">
        <v>228</v>
      </c>
      <c r="BH47" s="40">
        <v>10</v>
      </c>
      <c r="BI47" s="26" t="s">
        <v>188</v>
      </c>
      <c r="BJ47" s="37"/>
      <c r="BK47" s="36" t="s">
        <v>213</v>
      </c>
      <c r="BL47" t="str">
        <f>IF(_xlfn.REGEXTEST(BK47,"Lv. [0-9]{0, 3}", 0),BM47,"")</f>
        <v/>
      </c>
      <c r="BM47" t="e" cm="1" vm="1">
        <f t="array" ref="BM47">_xlfn.REGEXEXTRACT(_xlfn.REGEXEXTRACT(BK47,"Lv. [0-9]{0,}", 0),"[0-9]{1,2}", 0)</f>
        <v>#N/A</v>
      </c>
      <c r="BN47" cm="1">
        <f t="array" ref="BN47">INDEX(A47:AE47,BQ47)</f>
        <v>200</v>
      </c>
      <c r="BO47">
        <v>46</v>
      </c>
      <c r="BP47" t="str">
        <f ca="1">IF(LEN(BL47) &gt; 0, _xlfn.XMATCH(BN47 + 1, INDIRECT(BR47):INDIRECT(BS47)), "")</f>
        <v/>
      </c>
      <c r="BQ47" cm="1">
        <f t="array" ref="BQ47">_xlfn.XMATCH(FALSE, ISBLANK(A47:AE47),,-1)</f>
        <v>30</v>
      </c>
      <c r="BR47" t="str">
        <f>ADDRESS(2, BQ47)</f>
        <v>$AD$2</v>
      </c>
      <c r="BS47" t="str">
        <f>ADDRESS(1202, BQ47)</f>
        <v>$AD$1202</v>
      </c>
      <c r="BT47" s="171" t="str">
        <f>"insert into Pokemon_Blueprint values ( "&amp;ROW()-1&amp;", '"&amp;B47&amp;"', '"&amp;C47&amp;"', "&amp;AF47&amp;",  "&amp;AG47&amp;",  "&amp;AH47&amp;", "&amp;AI47&amp;",  "&amp;AJ47&amp;",  "&amp;AK47&amp;", "&amp;IF(BC47 = "", "0", BC47)&amp;", "&amp;IF(BL47 = "","NULL, NULL",BP47&amp;", "&amp;BL47)&amp;");"</f>
        <v>insert into Pokemon_Blueprint values ( 46, 'Clefairy', '', 70,  45,  48, 60,  65,  35, 150, NULL, NULL);</v>
      </c>
    </row>
    <row r="48" spans="1:72" ht="12.75" customHeight="1">
      <c r="A48" s="12">
        <v>36</v>
      </c>
      <c r="B48" s="13" t="s">
        <v>229</v>
      </c>
      <c r="C48" s="13"/>
      <c r="D48" s="14">
        <v>36</v>
      </c>
      <c r="E48" s="15">
        <v>36</v>
      </c>
      <c r="F48" s="15">
        <v>42</v>
      </c>
      <c r="G48" s="15">
        <v>42</v>
      </c>
      <c r="H48" s="15"/>
      <c r="I48" s="15"/>
      <c r="J48" s="15">
        <v>101</v>
      </c>
      <c r="K48" s="15">
        <v>101</v>
      </c>
      <c r="L48" s="15"/>
      <c r="M48" s="15">
        <v>90</v>
      </c>
      <c r="N48" s="15"/>
      <c r="O48" s="15"/>
      <c r="P48" s="15"/>
      <c r="Q48" s="15">
        <v>212</v>
      </c>
      <c r="R48" s="15"/>
      <c r="S48" s="15"/>
      <c r="T48" s="15">
        <v>84</v>
      </c>
      <c r="U48" s="15"/>
      <c r="V48" s="15">
        <v>274</v>
      </c>
      <c r="W48" s="15"/>
      <c r="X48" s="15"/>
      <c r="Y48" s="15">
        <v>95</v>
      </c>
      <c r="Z48" s="15"/>
      <c r="AA48" s="15">
        <v>256</v>
      </c>
      <c r="AB48" s="15"/>
      <c r="AC48" s="15">
        <v>45</v>
      </c>
      <c r="AD48" s="15">
        <v>201</v>
      </c>
      <c r="AE48" s="16"/>
      <c r="AF48" s="17">
        <v>95</v>
      </c>
      <c r="AG48" s="18">
        <v>70</v>
      </c>
      <c r="AH48" s="19">
        <v>73</v>
      </c>
      <c r="AI48" s="20">
        <v>95</v>
      </c>
      <c r="AJ48" s="21">
        <v>90</v>
      </c>
      <c r="AK48" s="22">
        <v>60</v>
      </c>
      <c r="AL48" s="23">
        <f>SUM(AF48:AK48)</f>
        <v>483</v>
      </c>
      <c r="AM48" s="24" t="s">
        <v>188</v>
      </c>
      <c r="AN48" s="37"/>
      <c r="AO48" s="24" t="s">
        <v>223</v>
      </c>
      <c r="AP48" s="26" t="s">
        <v>224</v>
      </c>
      <c r="AQ48" s="27" t="s">
        <v>230</v>
      </c>
      <c r="AR48" s="28" t="s">
        <v>216</v>
      </c>
      <c r="AS48" s="29">
        <v>1.3</v>
      </c>
      <c r="AT48" s="29">
        <v>88.2</v>
      </c>
      <c r="AU48" s="30">
        <v>40</v>
      </c>
      <c r="AV48" s="31">
        <v>3</v>
      </c>
      <c r="AW48" s="26"/>
      <c r="AX48" s="26"/>
      <c r="AY48" s="26"/>
      <c r="AZ48" s="26"/>
      <c r="BA48" s="25"/>
      <c r="BB48" s="24">
        <v>242</v>
      </c>
      <c r="BC48" s="26">
        <v>25</v>
      </c>
      <c r="BD48" s="32" t="s">
        <v>226</v>
      </c>
      <c r="BE48" s="32">
        <v>140</v>
      </c>
      <c r="BF48" s="35" t="s">
        <v>227</v>
      </c>
      <c r="BG48" s="26" t="s">
        <v>228</v>
      </c>
      <c r="BH48" s="40">
        <v>10</v>
      </c>
      <c r="BI48" s="26" t="s">
        <v>188</v>
      </c>
      <c r="BJ48" s="37"/>
      <c r="BK48" s="36"/>
      <c r="BL48" t="str">
        <f>IF(_xlfn.REGEXTEST(BK48,"Lv. [0-9]{0, 3}", 0),BM48,"")</f>
        <v/>
      </c>
      <c r="BM48" t="e" cm="1" vm="1">
        <f t="array" ref="BM48">_xlfn.REGEXEXTRACT(_xlfn.REGEXEXTRACT(BK48,"Lv. [0-9]{0,}", 0),"[0-9]{1,2}", 0)</f>
        <v>#N/A</v>
      </c>
      <c r="BN48" cm="1">
        <f t="array" ref="BN48">INDEX(A48:AE48,BQ48)</f>
        <v>201</v>
      </c>
      <c r="BO48">
        <v>47</v>
      </c>
      <c r="BP48" t="str">
        <f ca="1">IF(LEN(BL48) &gt; 0, _xlfn.XMATCH(BN48 + 1, INDIRECT(BR48):INDIRECT(BS48)), "")</f>
        <v/>
      </c>
      <c r="BQ48" cm="1">
        <f t="array" ref="BQ48">_xlfn.XMATCH(FALSE, ISBLANK(A48:AE48),,-1)</f>
        <v>30</v>
      </c>
      <c r="BR48" t="str">
        <f>ADDRESS(2, BQ48)</f>
        <v>$AD$2</v>
      </c>
      <c r="BS48" t="str">
        <f>ADDRESS(1202, BQ48)</f>
        <v>$AD$1202</v>
      </c>
      <c r="BT48" s="171" t="str">
        <f>"insert into Pokemon_Blueprint values ( "&amp;ROW()-1&amp;", '"&amp;B48&amp;"', '"&amp;C48&amp;"', "&amp;AF48&amp;",  "&amp;AG48&amp;",  "&amp;AH48&amp;", "&amp;AI48&amp;",  "&amp;AJ48&amp;",  "&amp;AK48&amp;", "&amp;IF(BC48 = "", "0", BC48)&amp;", "&amp;IF(BL48 = "","NULL, NULL",BP48&amp;", "&amp;BL48)&amp;");"</f>
        <v>insert into Pokemon_Blueprint values ( 47, 'Clefable', '', 95,  70,  73, 95,  90,  60, 25, NULL, NULL);</v>
      </c>
    </row>
    <row r="49" spans="1:72" ht="12.75" customHeight="1">
      <c r="A49" s="12">
        <v>37</v>
      </c>
      <c r="B49" s="13" t="s">
        <v>231</v>
      </c>
      <c r="C49" s="13"/>
      <c r="D49" s="14">
        <v>37</v>
      </c>
      <c r="E49" s="15">
        <v>37</v>
      </c>
      <c r="F49" s="15">
        <v>125</v>
      </c>
      <c r="G49" s="15">
        <v>127</v>
      </c>
      <c r="H49" s="15">
        <v>153</v>
      </c>
      <c r="I49" s="15">
        <v>160</v>
      </c>
      <c r="J49" s="15"/>
      <c r="K49" s="15"/>
      <c r="L49" s="15"/>
      <c r="M49" s="15">
        <v>248</v>
      </c>
      <c r="N49" s="15"/>
      <c r="O49" s="15"/>
      <c r="P49" s="15"/>
      <c r="Q49" s="15">
        <v>253</v>
      </c>
      <c r="R49" s="15"/>
      <c r="S49" s="15"/>
      <c r="T49" s="15">
        <v>125</v>
      </c>
      <c r="U49" s="15"/>
      <c r="V49" s="15">
        <v>330</v>
      </c>
      <c r="W49" s="15"/>
      <c r="X49" s="15"/>
      <c r="Y49" s="15">
        <v>151</v>
      </c>
      <c r="Z49" s="15"/>
      <c r="AA49" s="15">
        <v>68</v>
      </c>
      <c r="AB49" s="15"/>
      <c r="AC49" s="15"/>
      <c r="AD49" s="15">
        <v>168</v>
      </c>
      <c r="AE49" s="16"/>
      <c r="AF49" s="17">
        <v>38</v>
      </c>
      <c r="AG49" s="18">
        <v>41</v>
      </c>
      <c r="AH49" s="19">
        <v>40</v>
      </c>
      <c r="AI49" s="20">
        <v>50</v>
      </c>
      <c r="AJ49" s="21">
        <v>65</v>
      </c>
      <c r="AK49" s="22">
        <v>65</v>
      </c>
      <c r="AL49" s="23">
        <f>SUM(AF49:AK49)</f>
        <v>299</v>
      </c>
      <c r="AM49" s="24" t="s">
        <v>94</v>
      </c>
      <c r="AN49" s="37"/>
      <c r="AO49" s="24" t="s">
        <v>232</v>
      </c>
      <c r="AP49" s="34"/>
      <c r="AQ49" s="27" t="s">
        <v>110</v>
      </c>
      <c r="AR49" s="28" t="s">
        <v>97</v>
      </c>
      <c r="AS49" s="29">
        <v>0.6</v>
      </c>
      <c r="AT49" s="29">
        <v>21.8</v>
      </c>
      <c r="AU49" s="30">
        <v>9.9</v>
      </c>
      <c r="AV49" s="31"/>
      <c r="AW49" s="26"/>
      <c r="AX49" s="26"/>
      <c r="AY49" s="26"/>
      <c r="AZ49" s="26"/>
      <c r="BA49" s="25">
        <v>1</v>
      </c>
      <c r="BB49" s="24">
        <v>60</v>
      </c>
      <c r="BC49" s="26">
        <v>190</v>
      </c>
      <c r="BD49" s="32" t="s">
        <v>128</v>
      </c>
      <c r="BE49" s="32">
        <v>50</v>
      </c>
      <c r="BF49" s="35" t="s">
        <v>139</v>
      </c>
      <c r="BG49" s="26" t="s">
        <v>228</v>
      </c>
      <c r="BH49" s="29">
        <v>20</v>
      </c>
      <c r="BI49" s="26" t="s">
        <v>165</v>
      </c>
      <c r="BJ49" s="37"/>
      <c r="BK49" s="36" t="s">
        <v>233</v>
      </c>
      <c r="BL49" t="str">
        <f>IF(_xlfn.REGEXTEST(BK49,"Lv. [0-9]{0, 3}", 0),BM49,"")</f>
        <v/>
      </c>
      <c r="BM49" t="e" cm="1" vm="1">
        <f t="array" ref="BM49">_xlfn.REGEXEXTRACT(_xlfn.REGEXEXTRACT(BK49,"Lv. [0-9]{0,}", 0),"[0-9]{1,2}", 0)</f>
        <v>#N/A</v>
      </c>
      <c r="BN49" cm="1">
        <f t="array" ref="BN49">INDEX(A49:AE49,BQ49)</f>
        <v>168</v>
      </c>
      <c r="BO49">
        <v>48</v>
      </c>
      <c r="BP49" t="str">
        <f ca="1">IF(LEN(BL49) &gt; 0, _xlfn.XMATCH(BN49 + 1, INDIRECT(BR49):INDIRECT(BS49)), "")</f>
        <v/>
      </c>
      <c r="BQ49" cm="1">
        <f t="array" ref="BQ49">_xlfn.XMATCH(FALSE, ISBLANK(A49:AE49),,-1)</f>
        <v>30</v>
      </c>
      <c r="BR49" t="str">
        <f>ADDRESS(2, BQ49)</f>
        <v>$AD$2</v>
      </c>
      <c r="BS49" t="str">
        <f>ADDRESS(1202, BQ49)</f>
        <v>$AD$1202</v>
      </c>
      <c r="BT49" s="171" t="str">
        <f>"insert into Pokemon_Blueprint values ( "&amp;ROW()-1&amp;", '"&amp;B49&amp;"', '"&amp;C49&amp;"', "&amp;AF49&amp;",  "&amp;AG49&amp;",  "&amp;AH49&amp;", "&amp;AI49&amp;",  "&amp;AJ49&amp;",  "&amp;AK49&amp;", "&amp;IF(BC49 = "", "0", BC49)&amp;", "&amp;IF(BL49 = "","NULL, NULL",BP49&amp;", "&amp;BL49)&amp;");"</f>
        <v>insert into Pokemon_Blueprint values ( 48, 'Vulpix', '', 38,  41,  40, 50,  65,  65, 190, NULL, NULL);</v>
      </c>
    </row>
    <row r="50" spans="1:72" ht="12.75" customHeight="1">
      <c r="A50" s="12">
        <v>37.1</v>
      </c>
      <c r="B50" s="13" t="s">
        <v>234</v>
      </c>
      <c r="C50" s="13" t="s">
        <v>168</v>
      </c>
      <c r="D50" s="14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>
        <v>253</v>
      </c>
      <c r="R50" s="15"/>
      <c r="S50" s="15"/>
      <c r="T50" s="15">
        <v>125</v>
      </c>
      <c r="U50" s="15"/>
      <c r="V50" s="15">
        <v>330</v>
      </c>
      <c r="W50" s="15"/>
      <c r="X50" s="15"/>
      <c r="Y50" s="15">
        <v>151</v>
      </c>
      <c r="Z50" s="15"/>
      <c r="AA50" s="15">
        <v>68</v>
      </c>
      <c r="AB50" s="15"/>
      <c r="AC50" s="15"/>
      <c r="AD50" s="15">
        <v>168</v>
      </c>
      <c r="AE50" s="16"/>
      <c r="AF50" s="17">
        <v>38</v>
      </c>
      <c r="AG50" s="18">
        <v>41</v>
      </c>
      <c r="AH50" s="19">
        <v>40</v>
      </c>
      <c r="AI50" s="20">
        <v>50</v>
      </c>
      <c r="AJ50" s="21">
        <v>65</v>
      </c>
      <c r="AK50" s="22">
        <v>65</v>
      </c>
      <c r="AL50" s="23">
        <f>SUM(AF50:AK50)</f>
        <v>299</v>
      </c>
      <c r="AM50" s="24" t="s">
        <v>200</v>
      </c>
      <c r="AN50" s="37"/>
      <c r="AO50" s="24" t="s">
        <v>202</v>
      </c>
      <c r="AP50" s="34"/>
      <c r="AQ50" s="27" t="s">
        <v>235</v>
      </c>
      <c r="AR50" s="28" t="s">
        <v>97</v>
      </c>
      <c r="AS50" s="29">
        <v>0.6</v>
      </c>
      <c r="AT50" s="29">
        <v>21.8</v>
      </c>
      <c r="AU50" s="30">
        <v>9.9</v>
      </c>
      <c r="AV50" s="31"/>
      <c r="AW50" s="26"/>
      <c r="AX50" s="26"/>
      <c r="AY50" s="26"/>
      <c r="AZ50" s="26"/>
      <c r="BA50" s="25">
        <v>1</v>
      </c>
      <c r="BB50" s="24">
        <v>60</v>
      </c>
      <c r="BC50" s="26">
        <v>190</v>
      </c>
      <c r="BD50" s="32" t="s">
        <v>128</v>
      </c>
      <c r="BE50" s="32">
        <v>50</v>
      </c>
      <c r="BF50" s="35" t="s">
        <v>137</v>
      </c>
      <c r="BG50" s="26" t="s">
        <v>228</v>
      </c>
      <c r="BH50" s="29">
        <v>20</v>
      </c>
      <c r="BI50" s="26" t="s">
        <v>165</v>
      </c>
      <c r="BJ50" s="37"/>
      <c r="BK50" s="36" t="s">
        <v>204</v>
      </c>
      <c r="BL50" t="str">
        <f>IF(_xlfn.REGEXTEST(BK50,"Lv. [0-9]{0, 3}", 0),BM50,"")</f>
        <v/>
      </c>
      <c r="BM50" t="e" cm="1" vm="1">
        <f t="array" ref="BM50">_xlfn.REGEXEXTRACT(_xlfn.REGEXEXTRACT(BK50,"Lv. [0-9]{0,}", 0),"[0-9]{1,2}", 0)</f>
        <v>#N/A</v>
      </c>
      <c r="BN50" cm="1">
        <f t="array" ref="BN50">INDEX(A50:AE50,BQ50)</f>
        <v>168</v>
      </c>
      <c r="BO50">
        <v>49</v>
      </c>
      <c r="BP50" t="str">
        <f ca="1">IF(LEN(BL50) &gt; 0, _xlfn.XMATCH(BN50 + 1, INDIRECT(BR50):INDIRECT(BS50)), "")</f>
        <v/>
      </c>
      <c r="BQ50" cm="1">
        <f t="array" ref="BQ50">_xlfn.XMATCH(FALSE, ISBLANK(A50:AE50),,-1)</f>
        <v>30</v>
      </c>
      <c r="BR50" t="str">
        <f>ADDRESS(2, BQ50)</f>
        <v>$AD$2</v>
      </c>
      <c r="BS50" t="str">
        <f>ADDRESS(1202, BQ50)</f>
        <v>$AD$1202</v>
      </c>
      <c r="BT50" s="171" t="str">
        <f>"insert into Pokemon_Blueprint values ( "&amp;ROW()-1&amp;", '"&amp;B50&amp;"', '"&amp;C50&amp;"', "&amp;AF50&amp;",  "&amp;AG50&amp;",  "&amp;AH50&amp;", "&amp;AI50&amp;",  "&amp;AJ50&amp;",  "&amp;AK50&amp;", "&amp;IF(BC50 = "", "0", BC50)&amp;", "&amp;IF(BL50 = "","NULL, NULL",BP50&amp;", "&amp;BL50)&amp;");"</f>
        <v>insert into Pokemon_Blueprint values ( 49, 'Vulpix (Alolan)', 'Alolan Form', 38,  41,  40, 50,  65,  65, 190, NULL, NULL);</v>
      </c>
    </row>
    <row r="51" spans="1:72" ht="12.75" customHeight="1">
      <c r="A51" s="12">
        <v>38</v>
      </c>
      <c r="B51" s="13" t="s">
        <v>236</v>
      </c>
      <c r="C51" s="13"/>
      <c r="D51" s="14">
        <v>38</v>
      </c>
      <c r="E51" s="15">
        <v>38</v>
      </c>
      <c r="F51" s="15">
        <v>126</v>
      </c>
      <c r="G51" s="15">
        <v>128</v>
      </c>
      <c r="H51" s="15">
        <v>154</v>
      </c>
      <c r="I51" s="15">
        <v>161</v>
      </c>
      <c r="J51" s="15"/>
      <c r="K51" s="15"/>
      <c r="L51" s="15"/>
      <c r="M51" s="15">
        <v>249</v>
      </c>
      <c r="N51" s="15"/>
      <c r="O51" s="15"/>
      <c r="P51" s="15"/>
      <c r="Q51" s="15">
        <v>254</v>
      </c>
      <c r="R51" s="15"/>
      <c r="S51" s="15"/>
      <c r="T51" s="15">
        <v>126</v>
      </c>
      <c r="U51" s="15"/>
      <c r="V51" s="15">
        <v>331</v>
      </c>
      <c r="W51" s="15"/>
      <c r="X51" s="15"/>
      <c r="Y51" s="15">
        <v>152</v>
      </c>
      <c r="Z51" s="15"/>
      <c r="AA51" s="15">
        <v>69</v>
      </c>
      <c r="AB51" s="15"/>
      <c r="AC51" s="15"/>
      <c r="AD51" s="15">
        <v>169</v>
      </c>
      <c r="AE51" s="16"/>
      <c r="AF51" s="17">
        <v>73</v>
      </c>
      <c r="AG51" s="18">
        <v>76</v>
      </c>
      <c r="AH51" s="19">
        <v>75</v>
      </c>
      <c r="AI51" s="20">
        <v>81</v>
      </c>
      <c r="AJ51" s="21">
        <v>100</v>
      </c>
      <c r="AK51" s="22">
        <v>100</v>
      </c>
      <c r="AL51" s="23">
        <f>SUM(AF51:AK51)</f>
        <v>505</v>
      </c>
      <c r="AM51" s="24" t="s">
        <v>94</v>
      </c>
      <c r="AN51" s="37"/>
      <c r="AO51" s="24" t="s">
        <v>232</v>
      </c>
      <c r="AP51" s="34"/>
      <c r="AQ51" s="27" t="s">
        <v>110</v>
      </c>
      <c r="AR51" s="28" t="s">
        <v>101</v>
      </c>
      <c r="AS51" s="29">
        <v>1.1000000000000001</v>
      </c>
      <c r="AT51" s="29">
        <v>43.9</v>
      </c>
      <c r="AU51" s="30">
        <v>19.899999999999999</v>
      </c>
      <c r="AV51" s="31"/>
      <c r="AW51" s="26"/>
      <c r="AX51" s="26"/>
      <c r="AY51" s="26"/>
      <c r="AZ51" s="26">
        <v>1</v>
      </c>
      <c r="BA51" s="25">
        <v>1</v>
      </c>
      <c r="BB51" s="24">
        <v>177</v>
      </c>
      <c r="BC51" s="26">
        <v>75</v>
      </c>
      <c r="BD51" s="32" t="s">
        <v>128</v>
      </c>
      <c r="BE51" s="32">
        <v>50</v>
      </c>
      <c r="BF51" s="35" t="s">
        <v>141</v>
      </c>
      <c r="BG51" s="26" t="s">
        <v>228</v>
      </c>
      <c r="BH51" s="29">
        <v>20</v>
      </c>
      <c r="BI51" s="26" t="s">
        <v>165</v>
      </c>
      <c r="BJ51" s="37"/>
      <c r="BK51" s="36"/>
      <c r="BL51" t="str">
        <f>IF(_xlfn.REGEXTEST(BK51,"Lv. [0-9]{0, 3}", 0),BM51,"")</f>
        <v/>
      </c>
      <c r="BM51" t="e" cm="1" vm="1">
        <f t="array" ref="BM51">_xlfn.REGEXEXTRACT(_xlfn.REGEXEXTRACT(BK51,"Lv. [0-9]{0,}", 0),"[0-9]{1,2}", 0)</f>
        <v>#N/A</v>
      </c>
      <c r="BN51" cm="1">
        <f t="array" ref="BN51">INDEX(A51:AE51,BQ51)</f>
        <v>169</v>
      </c>
      <c r="BO51">
        <v>50</v>
      </c>
      <c r="BP51" t="str">
        <f ca="1">IF(LEN(BL51) &gt; 0, _xlfn.XMATCH(BN51 + 1, INDIRECT(BR51):INDIRECT(BS51)), "")</f>
        <v/>
      </c>
      <c r="BQ51" cm="1">
        <f t="array" ref="BQ51">_xlfn.XMATCH(FALSE, ISBLANK(A51:AE51),,-1)</f>
        <v>30</v>
      </c>
      <c r="BR51" t="str">
        <f>ADDRESS(2, BQ51)</f>
        <v>$AD$2</v>
      </c>
      <c r="BS51" t="str">
        <f>ADDRESS(1202, BQ51)</f>
        <v>$AD$1202</v>
      </c>
      <c r="BT51" s="171" t="str">
        <f>"insert into Pokemon_Blueprint values ( "&amp;ROW()-1&amp;", '"&amp;B51&amp;"', '"&amp;C51&amp;"', "&amp;AF51&amp;",  "&amp;AG51&amp;",  "&amp;AH51&amp;", "&amp;AI51&amp;",  "&amp;AJ51&amp;",  "&amp;AK51&amp;", "&amp;IF(BC51 = "", "0", BC51)&amp;", "&amp;IF(BL51 = "","NULL, NULL",BP51&amp;", "&amp;BL51)&amp;");"</f>
        <v>insert into Pokemon_Blueprint values ( 50, 'Ninetales', '', 73,  76,  75, 81,  100,  100, 75, NULL, NULL);</v>
      </c>
    </row>
    <row r="52" spans="1:72" ht="12.75" customHeight="1">
      <c r="A52" s="12">
        <v>38.1</v>
      </c>
      <c r="B52" s="13" t="s">
        <v>237</v>
      </c>
      <c r="C52" s="13" t="s">
        <v>168</v>
      </c>
      <c r="D52" s="14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>
        <v>254</v>
      </c>
      <c r="R52" s="15"/>
      <c r="S52" s="15"/>
      <c r="T52" s="15">
        <v>126</v>
      </c>
      <c r="U52" s="15"/>
      <c r="V52" s="15">
        <v>331</v>
      </c>
      <c r="W52" s="15"/>
      <c r="X52" s="15"/>
      <c r="Y52" s="15">
        <v>152</v>
      </c>
      <c r="Z52" s="15"/>
      <c r="AA52" s="15">
        <v>69</v>
      </c>
      <c r="AB52" s="15"/>
      <c r="AC52" s="15"/>
      <c r="AD52" s="15">
        <v>169</v>
      </c>
      <c r="AE52" s="16"/>
      <c r="AF52" s="17">
        <v>73</v>
      </c>
      <c r="AG52" s="18">
        <v>67</v>
      </c>
      <c r="AH52" s="19">
        <v>75</v>
      </c>
      <c r="AI52" s="20">
        <v>81</v>
      </c>
      <c r="AJ52" s="21">
        <v>100</v>
      </c>
      <c r="AK52" s="22">
        <v>109</v>
      </c>
      <c r="AL52" s="23">
        <f>SUM(AF52:AK52)</f>
        <v>505</v>
      </c>
      <c r="AM52" s="24" t="s">
        <v>200</v>
      </c>
      <c r="AN52" s="37" t="s">
        <v>188</v>
      </c>
      <c r="AO52" s="24" t="s">
        <v>202</v>
      </c>
      <c r="AP52" s="34"/>
      <c r="AQ52" s="27" t="s">
        <v>235</v>
      </c>
      <c r="AR52" s="28" t="s">
        <v>101</v>
      </c>
      <c r="AS52" s="29">
        <v>1.1000000000000001</v>
      </c>
      <c r="AT52" s="29">
        <v>43.9</v>
      </c>
      <c r="AU52" s="30">
        <v>19.899999999999999</v>
      </c>
      <c r="AV52" s="31"/>
      <c r="AW52" s="26"/>
      <c r="AX52" s="26"/>
      <c r="AY52" s="26"/>
      <c r="AZ52" s="26"/>
      <c r="BA52" s="25">
        <v>2</v>
      </c>
      <c r="BB52" s="24">
        <v>177</v>
      </c>
      <c r="BC52" s="26">
        <v>75</v>
      </c>
      <c r="BD52" s="32" t="s">
        <v>128</v>
      </c>
      <c r="BE52" s="32">
        <v>50</v>
      </c>
      <c r="BF52" s="35" t="s">
        <v>116</v>
      </c>
      <c r="BG52" s="26" t="s">
        <v>228</v>
      </c>
      <c r="BH52" s="29">
        <v>20</v>
      </c>
      <c r="BI52" s="26" t="s">
        <v>165</v>
      </c>
      <c r="BJ52" s="37"/>
      <c r="BK52" s="36"/>
      <c r="BL52" t="str">
        <f>IF(_xlfn.REGEXTEST(BK52,"Lv. [0-9]{0, 3}", 0),BM52,"")</f>
        <v/>
      </c>
      <c r="BM52" t="e" cm="1" vm="1">
        <f t="array" ref="BM52">_xlfn.REGEXEXTRACT(_xlfn.REGEXEXTRACT(BK52,"Lv. [0-9]{0,}", 0),"[0-9]{1,2}", 0)</f>
        <v>#N/A</v>
      </c>
      <c r="BN52" cm="1">
        <f t="array" ref="BN52">INDEX(A52:AE52,BQ52)</f>
        <v>169</v>
      </c>
      <c r="BO52">
        <v>51</v>
      </c>
      <c r="BP52" t="str">
        <f ca="1">IF(LEN(BL52) &gt; 0, _xlfn.XMATCH(BN52 + 1, INDIRECT(BR52):INDIRECT(BS52)), "")</f>
        <v/>
      </c>
      <c r="BQ52" cm="1">
        <f t="array" ref="BQ52">_xlfn.XMATCH(FALSE, ISBLANK(A52:AE52),,-1)</f>
        <v>30</v>
      </c>
      <c r="BR52" t="str">
        <f>ADDRESS(2, BQ52)</f>
        <v>$AD$2</v>
      </c>
      <c r="BS52" t="str">
        <f>ADDRESS(1202, BQ52)</f>
        <v>$AD$1202</v>
      </c>
      <c r="BT52" s="171" t="str">
        <f>"insert into Pokemon_Blueprint values ( "&amp;ROW()-1&amp;", '"&amp;B52&amp;"', '"&amp;C52&amp;"', "&amp;AF52&amp;",  "&amp;AG52&amp;",  "&amp;AH52&amp;", "&amp;AI52&amp;",  "&amp;AJ52&amp;",  "&amp;AK52&amp;", "&amp;IF(BC52 = "", "0", BC52)&amp;", "&amp;IF(BL52 = "","NULL, NULL",BP52&amp;", "&amp;BL52)&amp;");"</f>
        <v>insert into Pokemon_Blueprint values ( 51, 'Ninetales (Alolan)', 'Alolan Form', 73,  67,  75, 81,  100,  109, 75, NULL, NULL);</v>
      </c>
    </row>
    <row r="53" spans="1:72" ht="12.75" customHeight="1">
      <c r="A53" s="12">
        <v>39</v>
      </c>
      <c r="B53" s="13" t="s">
        <v>238</v>
      </c>
      <c r="C53" s="13"/>
      <c r="D53" s="14">
        <v>39</v>
      </c>
      <c r="E53" s="15">
        <v>39</v>
      </c>
      <c r="F53" s="15">
        <v>44</v>
      </c>
      <c r="G53" s="15">
        <v>44</v>
      </c>
      <c r="H53" s="15">
        <v>138</v>
      </c>
      <c r="I53" s="15">
        <v>143</v>
      </c>
      <c r="J53" s="15"/>
      <c r="K53" s="15"/>
      <c r="L53" s="15"/>
      <c r="M53" s="15">
        <v>282</v>
      </c>
      <c r="N53" s="15"/>
      <c r="O53" s="15"/>
      <c r="P53" s="15">
        <v>120</v>
      </c>
      <c r="Q53" s="15">
        <v>135</v>
      </c>
      <c r="R53" s="15"/>
      <c r="S53" s="15">
        <v>62</v>
      </c>
      <c r="T53" s="15"/>
      <c r="U53" s="15"/>
      <c r="V53" s="15">
        <v>168</v>
      </c>
      <c r="W53" s="15"/>
      <c r="X53" s="15">
        <v>69</v>
      </c>
      <c r="Y53" s="15"/>
      <c r="Z53" s="15"/>
      <c r="AA53" s="15"/>
      <c r="AB53" s="15">
        <v>12</v>
      </c>
      <c r="AC53" s="15"/>
      <c r="AD53" s="15"/>
      <c r="AE53" s="16">
        <v>60</v>
      </c>
      <c r="AF53" s="17">
        <v>115</v>
      </c>
      <c r="AG53" s="18">
        <v>45</v>
      </c>
      <c r="AH53" s="19">
        <v>20</v>
      </c>
      <c r="AI53" s="20">
        <v>45</v>
      </c>
      <c r="AJ53" s="21">
        <v>25</v>
      </c>
      <c r="AK53" s="22">
        <v>20</v>
      </c>
      <c r="AL53" s="23">
        <f>SUM(AF53:AK53)</f>
        <v>270</v>
      </c>
      <c r="AM53" s="24" t="s">
        <v>150</v>
      </c>
      <c r="AN53" s="25" t="s">
        <v>188</v>
      </c>
      <c r="AO53" s="24" t="s">
        <v>223</v>
      </c>
      <c r="AP53" s="34" t="s">
        <v>239</v>
      </c>
      <c r="AQ53" s="27" t="s">
        <v>225</v>
      </c>
      <c r="AR53" s="28" t="s">
        <v>115</v>
      </c>
      <c r="AS53" s="29">
        <v>0.5</v>
      </c>
      <c r="AT53" s="29">
        <v>12.1</v>
      </c>
      <c r="AU53" s="30">
        <v>5.5</v>
      </c>
      <c r="AV53" s="31">
        <v>2</v>
      </c>
      <c r="AW53" s="26"/>
      <c r="AX53" s="26"/>
      <c r="AY53" s="26"/>
      <c r="AZ53" s="26"/>
      <c r="BA53" s="25"/>
      <c r="BB53" s="24">
        <v>95</v>
      </c>
      <c r="BC53" s="26">
        <v>170</v>
      </c>
      <c r="BD53" s="32" t="s">
        <v>226</v>
      </c>
      <c r="BE53" s="32">
        <v>50</v>
      </c>
      <c r="BF53" s="35" t="s">
        <v>227</v>
      </c>
      <c r="BG53" s="26" t="s">
        <v>228</v>
      </c>
      <c r="BH53" s="40">
        <v>10</v>
      </c>
      <c r="BI53" s="26" t="s">
        <v>188</v>
      </c>
      <c r="BJ53" s="37"/>
      <c r="BK53" s="36" t="s">
        <v>213</v>
      </c>
      <c r="BL53" t="str">
        <f>IF(_xlfn.REGEXTEST(BK53,"Lv. [0-9]{0, 3}", 0),BM53,"")</f>
        <v/>
      </c>
      <c r="BM53" t="e" cm="1" vm="1">
        <f t="array" ref="BM53">_xlfn.REGEXEXTRACT(_xlfn.REGEXEXTRACT(BK53,"Lv. [0-9]{0,}", 0),"[0-9]{1,2}", 0)</f>
        <v>#N/A</v>
      </c>
      <c r="BN53" cm="1">
        <f t="array" ref="BN53">INDEX(A53:AE53,BQ53)</f>
        <v>60</v>
      </c>
      <c r="BO53">
        <v>52</v>
      </c>
      <c r="BP53" t="str">
        <f ca="1">IF(LEN(BL53) &gt; 0, _xlfn.XMATCH(BN53 + 1, INDIRECT(BR53):INDIRECT(BS53)), "")</f>
        <v/>
      </c>
      <c r="BQ53" cm="1">
        <f t="array" ref="BQ53">_xlfn.XMATCH(FALSE, ISBLANK(A53:AE53),,-1)</f>
        <v>31</v>
      </c>
      <c r="BR53" t="str">
        <f>ADDRESS(2, BQ53)</f>
        <v>$AE$2</v>
      </c>
      <c r="BS53" t="str">
        <f>ADDRESS(1202, BQ53)</f>
        <v>$AE$1202</v>
      </c>
      <c r="BT53" s="171" t="str">
        <f>"insert into Pokemon_Blueprint values ( "&amp;ROW()-1&amp;", '"&amp;B53&amp;"', '"&amp;C53&amp;"', "&amp;AF53&amp;",  "&amp;AG53&amp;",  "&amp;AH53&amp;", "&amp;AI53&amp;",  "&amp;AJ53&amp;",  "&amp;AK53&amp;", "&amp;IF(BC53 = "", "0", BC53)&amp;", "&amp;IF(BL53 = "","NULL, NULL",BP53&amp;", "&amp;BL53)&amp;");"</f>
        <v>insert into Pokemon_Blueprint values ( 52, 'Jigglypuff', '', 115,  45,  20, 45,  25,  20, 170, NULL, NULL);</v>
      </c>
    </row>
    <row r="54" spans="1:72" ht="12.75" customHeight="1">
      <c r="A54" s="12">
        <v>40</v>
      </c>
      <c r="B54" s="13" t="s">
        <v>240</v>
      </c>
      <c r="C54" s="13"/>
      <c r="D54" s="14">
        <v>40</v>
      </c>
      <c r="E54" s="15">
        <v>40</v>
      </c>
      <c r="F54" s="15">
        <v>45</v>
      </c>
      <c r="G54" s="15">
        <v>45</v>
      </c>
      <c r="H54" s="15">
        <v>139</v>
      </c>
      <c r="I54" s="15">
        <v>144</v>
      </c>
      <c r="J54" s="15"/>
      <c r="K54" s="15"/>
      <c r="L54" s="15"/>
      <c r="M54" s="15">
        <v>283</v>
      </c>
      <c r="N54" s="15"/>
      <c r="O54" s="15"/>
      <c r="P54" s="15">
        <v>121</v>
      </c>
      <c r="Q54" s="15">
        <v>136</v>
      </c>
      <c r="R54" s="15"/>
      <c r="S54" s="15">
        <v>63</v>
      </c>
      <c r="T54" s="15"/>
      <c r="U54" s="15"/>
      <c r="V54" s="15">
        <v>169</v>
      </c>
      <c r="W54" s="15"/>
      <c r="X54" s="15">
        <v>70</v>
      </c>
      <c r="Y54" s="15"/>
      <c r="Z54" s="15"/>
      <c r="AA54" s="15"/>
      <c r="AB54" s="15">
        <v>13</v>
      </c>
      <c r="AC54" s="15"/>
      <c r="AD54" s="15"/>
      <c r="AE54" s="16">
        <v>61</v>
      </c>
      <c r="AF54" s="17">
        <v>140</v>
      </c>
      <c r="AG54" s="18">
        <v>70</v>
      </c>
      <c r="AH54" s="19">
        <v>45</v>
      </c>
      <c r="AI54" s="20">
        <v>85</v>
      </c>
      <c r="AJ54" s="21">
        <v>50</v>
      </c>
      <c r="AK54" s="22">
        <v>45</v>
      </c>
      <c r="AL54" s="23">
        <f>SUM(AF54:AK54)</f>
        <v>435</v>
      </c>
      <c r="AM54" s="24" t="s">
        <v>150</v>
      </c>
      <c r="AN54" s="25" t="s">
        <v>188</v>
      </c>
      <c r="AO54" s="24" t="s">
        <v>223</v>
      </c>
      <c r="AP54" s="34" t="s">
        <v>239</v>
      </c>
      <c r="AQ54" s="27" t="s">
        <v>241</v>
      </c>
      <c r="AR54" s="28" t="s">
        <v>85</v>
      </c>
      <c r="AS54" s="29">
        <v>1</v>
      </c>
      <c r="AT54" s="29">
        <v>26.5</v>
      </c>
      <c r="AU54" s="30">
        <v>12</v>
      </c>
      <c r="AV54" s="31">
        <v>3</v>
      </c>
      <c r="AW54" s="26"/>
      <c r="AX54" s="26"/>
      <c r="AY54" s="26"/>
      <c r="AZ54" s="26"/>
      <c r="BA54" s="25"/>
      <c r="BB54" s="24">
        <v>218</v>
      </c>
      <c r="BC54" s="26">
        <v>50</v>
      </c>
      <c r="BD54" s="32" t="s">
        <v>226</v>
      </c>
      <c r="BE54" s="32">
        <v>50</v>
      </c>
      <c r="BF54" s="35" t="s">
        <v>227</v>
      </c>
      <c r="BG54" s="26" t="s">
        <v>228</v>
      </c>
      <c r="BH54" s="40">
        <v>10</v>
      </c>
      <c r="BI54" s="26" t="s">
        <v>188</v>
      </c>
      <c r="BJ54" s="37"/>
      <c r="BK54" s="36"/>
      <c r="BL54" t="str">
        <f>IF(_xlfn.REGEXTEST(BK54,"Lv. [0-9]{0, 3}", 0),BM54,"")</f>
        <v/>
      </c>
      <c r="BM54" t="e" cm="1" vm="1">
        <f t="array" ref="BM54">_xlfn.REGEXEXTRACT(_xlfn.REGEXEXTRACT(BK54,"Lv. [0-9]{0,}", 0),"[0-9]{1,2}", 0)</f>
        <v>#N/A</v>
      </c>
      <c r="BN54" cm="1">
        <f t="array" ref="BN54">INDEX(A54:AE54,BQ54)</f>
        <v>61</v>
      </c>
      <c r="BO54">
        <v>53</v>
      </c>
      <c r="BP54" t="str">
        <f ca="1">IF(LEN(BL54) &gt; 0, _xlfn.XMATCH(BN54 + 1, INDIRECT(BR54):INDIRECT(BS54)), "")</f>
        <v/>
      </c>
      <c r="BQ54" cm="1">
        <f t="array" ref="BQ54">_xlfn.XMATCH(FALSE, ISBLANK(A54:AE54),,-1)</f>
        <v>31</v>
      </c>
      <c r="BR54" t="str">
        <f>ADDRESS(2, BQ54)</f>
        <v>$AE$2</v>
      </c>
      <c r="BS54" t="str">
        <f>ADDRESS(1202, BQ54)</f>
        <v>$AE$1202</v>
      </c>
      <c r="BT54" s="171" t="str">
        <f>"insert into Pokemon_Blueprint values ( "&amp;ROW()-1&amp;", '"&amp;B54&amp;"', '"&amp;C54&amp;"', "&amp;AF54&amp;",  "&amp;AG54&amp;",  "&amp;AH54&amp;", "&amp;AI54&amp;",  "&amp;AJ54&amp;",  "&amp;AK54&amp;", "&amp;IF(BC54 = "", "0", BC54)&amp;", "&amp;IF(BL54 = "","NULL, NULL",BP54&amp;", "&amp;BL54)&amp;");"</f>
        <v>insert into Pokemon_Blueprint values ( 53, 'Wigglytuff', '', 140,  70,  45, 85,  50,  45, 50, NULL, NULL);</v>
      </c>
    </row>
    <row r="55" spans="1:72" ht="12.75" customHeight="1">
      <c r="A55" s="12">
        <v>41</v>
      </c>
      <c r="B55" s="13" t="s">
        <v>242</v>
      </c>
      <c r="C55" s="13"/>
      <c r="D55" s="14">
        <v>41</v>
      </c>
      <c r="E55" s="15">
        <v>41</v>
      </c>
      <c r="F55" s="15">
        <v>37</v>
      </c>
      <c r="G55" s="15">
        <v>37</v>
      </c>
      <c r="H55" s="15">
        <v>63</v>
      </c>
      <c r="I55" s="15">
        <v>65</v>
      </c>
      <c r="J55" s="15">
        <v>28</v>
      </c>
      <c r="K55" s="15">
        <v>28</v>
      </c>
      <c r="L55" s="15"/>
      <c r="M55" s="15">
        <v>61</v>
      </c>
      <c r="N55" s="15">
        <v>145</v>
      </c>
      <c r="O55" s="15"/>
      <c r="P55" s="15"/>
      <c r="Q55" s="15">
        <v>68</v>
      </c>
      <c r="R55" s="15">
        <v>68</v>
      </c>
      <c r="S55" s="15">
        <v>26</v>
      </c>
      <c r="T55" s="15">
        <v>35</v>
      </c>
      <c r="U55" s="15">
        <v>19</v>
      </c>
      <c r="V55" s="15">
        <v>80</v>
      </c>
      <c r="W55" s="15">
        <v>80</v>
      </c>
      <c r="X55" s="15">
        <v>26</v>
      </c>
      <c r="Y55" s="15">
        <v>35</v>
      </c>
      <c r="Z55" s="15">
        <v>26</v>
      </c>
      <c r="AA55" s="15"/>
      <c r="AB55" s="15"/>
      <c r="AC55" s="15">
        <v>144</v>
      </c>
      <c r="AD55" s="15">
        <v>34</v>
      </c>
      <c r="AE55" s="16"/>
      <c r="AF55" s="17">
        <v>40</v>
      </c>
      <c r="AG55" s="18">
        <v>45</v>
      </c>
      <c r="AH55" s="19">
        <v>35</v>
      </c>
      <c r="AI55" s="20">
        <v>30</v>
      </c>
      <c r="AJ55" s="21">
        <v>40</v>
      </c>
      <c r="AK55" s="22">
        <v>55</v>
      </c>
      <c r="AL55" s="23">
        <f>SUM(AF55:AK55)</f>
        <v>245</v>
      </c>
      <c r="AM55" s="24" t="s">
        <v>75</v>
      </c>
      <c r="AN55" s="25" t="s">
        <v>104</v>
      </c>
      <c r="AO55" s="24" t="s">
        <v>243</v>
      </c>
      <c r="AP55" s="34"/>
      <c r="AQ55" s="27" t="s">
        <v>244</v>
      </c>
      <c r="AR55" s="28" t="s">
        <v>191</v>
      </c>
      <c r="AS55" s="29">
        <v>0.8</v>
      </c>
      <c r="AT55" s="29">
        <v>16.5</v>
      </c>
      <c r="AU55" s="30">
        <v>7.5</v>
      </c>
      <c r="AV55" s="31"/>
      <c r="AW55" s="26"/>
      <c r="AX55" s="26"/>
      <c r="AY55" s="26"/>
      <c r="AZ55" s="26"/>
      <c r="BA55" s="25">
        <v>1</v>
      </c>
      <c r="BB55" s="24">
        <v>49</v>
      </c>
      <c r="BC55" s="26">
        <v>255</v>
      </c>
      <c r="BD55" s="32" t="s">
        <v>128</v>
      </c>
      <c r="BE55" s="32">
        <v>50</v>
      </c>
      <c r="BF55" s="35" t="s">
        <v>164</v>
      </c>
      <c r="BG55" s="26" t="s">
        <v>129</v>
      </c>
      <c r="BH55" s="29">
        <v>15</v>
      </c>
      <c r="BI55" s="26" t="s">
        <v>104</v>
      </c>
      <c r="BJ55" s="37"/>
      <c r="BK55" s="36" t="s">
        <v>180</v>
      </c>
      <c r="BL55" t="str">
        <f>IF(_xlfn.REGEXTEST(BK55,"Lv. [0-9]{0, 3}", 0),BM55,"")</f>
        <v>22</v>
      </c>
      <c r="BM55" t="str" cm="1">
        <f t="array" ref="BM55">_xlfn.REGEXEXTRACT(_xlfn.REGEXEXTRACT(BK55,"Lv. [0-9]{0,}", 0),"[0-9]{1,2}", 0)</f>
        <v>22</v>
      </c>
      <c r="BN55" cm="1">
        <f t="array" ref="BN55">INDEX(A55:AE55,BQ55)</f>
        <v>34</v>
      </c>
      <c r="BO55">
        <v>54</v>
      </c>
      <c r="BP55">
        <f ca="1">IF(LEN(BL55) &gt; 0, _xlfn.XMATCH(BN55 + 1, INDIRECT(BR55):INDIRECT(BS55)), "")</f>
        <v>55</v>
      </c>
      <c r="BQ55" cm="1">
        <f t="array" ref="BQ55">_xlfn.XMATCH(FALSE, ISBLANK(A55:AE55),,-1)</f>
        <v>30</v>
      </c>
      <c r="BR55" t="str">
        <f>ADDRESS(2, BQ55)</f>
        <v>$AD$2</v>
      </c>
      <c r="BS55" t="str">
        <f>ADDRESS(1202, BQ55)</f>
        <v>$AD$1202</v>
      </c>
      <c r="BT55" s="171" t="str">
        <f ca="1">"insert into Pokemon_Blueprint values ( "&amp;ROW()-1&amp;", '"&amp;B55&amp;"', '"&amp;C55&amp;"', "&amp;AF55&amp;",  "&amp;AG55&amp;",  "&amp;AH55&amp;", "&amp;AI55&amp;",  "&amp;AJ55&amp;",  "&amp;AK55&amp;", "&amp;IF(BC55 = "", "0", BC55)&amp;", "&amp;IF(BL55 = "","NULL, NULL",BP55&amp;", "&amp;BL55)&amp;");"</f>
        <v>insert into Pokemon_Blueprint values ( 54, 'Zubat', '', 40,  45,  35, 30,  40,  55, 255, 55, 22);</v>
      </c>
    </row>
    <row r="56" spans="1:72" ht="12.75" customHeight="1">
      <c r="A56" s="12">
        <v>42</v>
      </c>
      <c r="B56" s="13" t="s">
        <v>245</v>
      </c>
      <c r="C56" s="13"/>
      <c r="D56" s="14">
        <v>42</v>
      </c>
      <c r="E56" s="15">
        <v>42</v>
      </c>
      <c r="F56" s="15">
        <v>38</v>
      </c>
      <c r="G56" s="15">
        <v>38</v>
      </c>
      <c r="H56" s="15">
        <v>64</v>
      </c>
      <c r="I56" s="15">
        <v>66</v>
      </c>
      <c r="J56" s="15">
        <v>29</v>
      </c>
      <c r="K56" s="15">
        <v>29</v>
      </c>
      <c r="L56" s="15"/>
      <c r="M56" s="15">
        <v>62</v>
      </c>
      <c r="N56" s="15">
        <v>146</v>
      </c>
      <c r="O56" s="15"/>
      <c r="P56" s="15"/>
      <c r="Q56" s="15">
        <v>69</v>
      </c>
      <c r="R56" s="15">
        <v>69</v>
      </c>
      <c r="S56" s="15">
        <v>27</v>
      </c>
      <c r="T56" s="15">
        <v>36</v>
      </c>
      <c r="U56" s="15">
        <v>20</v>
      </c>
      <c r="V56" s="15">
        <v>81</v>
      </c>
      <c r="W56" s="15">
        <v>81</v>
      </c>
      <c r="X56" s="15">
        <v>27</v>
      </c>
      <c r="Y56" s="15">
        <v>36</v>
      </c>
      <c r="Z56" s="15">
        <v>27</v>
      </c>
      <c r="AA56" s="15"/>
      <c r="AB56" s="15"/>
      <c r="AC56" s="15">
        <v>145</v>
      </c>
      <c r="AD56" s="15">
        <v>35</v>
      </c>
      <c r="AE56" s="16"/>
      <c r="AF56" s="17">
        <v>75</v>
      </c>
      <c r="AG56" s="18">
        <v>80</v>
      </c>
      <c r="AH56" s="19">
        <v>70</v>
      </c>
      <c r="AI56" s="20">
        <v>65</v>
      </c>
      <c r="AJ56" s="21">
        <v>75</v>
      </c>
      <c r="AK56" s="22">
        <v>90</v>
      </c>
      <c r="AL56" s="23">
        <f>SUM(AF56:AK56)</f>
        <v>455</v>
      </c>
      <c r="AM56" s="24" t="s">
        <v>75</v>
      </c>
      <c r="AN56" s="25" t="s">
        <v>104</v>
      </c>
      <c r="AO56" s="24" t="s">
        <v>243</v>
      </c>
      <c r="AP56" s="34"/>
      <c r="AQ56" s="27" t="s">
        <v>244</v>
      </c>
      <c r="AR56" s="28" t="s">
        <v>120</v>
      </c>
      <c r="AS56" s="29">
        <v>1.6</v>
      </c>
      <c r="AT56" s="29">
        <v>121.3</v>
      </c>
      <c r="AU56" s="30">
        <v>55</v>
      </c>
      <c r="AV56" s="31"/>
      <c r="AW56" s="26"/>
      <c r="AX56" s="26"/>
      <c r="AY56" s="26"/>
      <c r="AZ56" s="26"/>
      <c r="BA56" s="25">
        <v>2</v>
      </c>
      <c r="BB56" s="24">
        <v>159</v>
      </c>
      <c r="BC56" s="26">
        <v>90</v>
      </c>
      <c r="BD56" s="32" t="s">
        <v>128</v>
      </c>
      <c r="BE56" s="32">
        <v>50</v>
      </c>
      <c r="BF56" s="35" t="s">
        <v>164</v>
      </c>
      <c r="BG56" s="26" t="s">
        <v>129</v>
      </c>
      <c r="BH56" s="29">
        <v>15</v>
      </c>
      <c r="BI56" s="26" t="s">
        <v>104</v>
      </c>
      <c r="BJ56" s="37"/>
      <c r="BK56" s="36" t="s">
        <v>246</v>
      </c>
      <c r="BL56" t="str">
        <f>IF(_xlfn.REGEXTEST(BK56,"Lv. [0-9]{0, 3}", 0),BM56,"")</f>
        <v/>
      </c>
      <c r="BM56" t="e" cm="1" vm="1">
        <f t="array" ref="BM56">_xlfn.REGEXEXTRACT(_xlfn.REGEXEXTRACT(BK56,"Lv. [0-9]{0,}", 0),"[0-9]{1,2}", 0)</f>
        <v>#N/A</v>
      </c>
      <c r="BN56" cm="1">
        <f t="array" ref="BN56">INDEX(A56:AE56,BQ56)</f>
        <v>35</v>
      </c>
      <c r="BO56">
        <v>55</v>
      </c>
      <c r="BP56" t="str">
        <f ca="1">IF(LEN(BL56) &gt; 0, _xlfn.XMATCH(BN56 + 1, INDIRECT(BR56):INDIRECT(BS56)), "")</f>
        <v/>
      </c>
      <c r="BQ56" cm="1">
        <f t="array" ref="BQ56">_xlfn.XMATCH(FALSE, ISBLANK(A56:AE56),,-1)</f>
        <v>30</v>
      </c>
      <c r="BR56" t="str">
        <f>ADDRESS(2, BQ56)</f>
        <v>$AD$2</v>
      </c>
      <c r="BS56" t="str">
        <f>ADDRESS(1202, BQ56)</f>
        <v>$AD$1202</v>
      </c>
      <c r="BT56" s="171" t="str">
        <f>"insert into Pokemon_Blueprint values ( "&amp;ROW()-1&amp;", '"&amp;B56&amp;"', '"&amp;C56&amp;"', "&amp;AF56&amp;",  "&amp;AG56&amp;",  "&amp;AH56&amp;", "&amp;AI56&amp;",  "&amp;AJ56&amp;",  "&amp;AK56&amp;", "&amp;IF(BC56 = "", "0", BC56)&amp;", "&amp;IF(BL56 = "","NULL, NULL",BP56&amp;", "&amp;BL56)&amp;");"</f>
        <v>insert into Pokemon_Blueprint values ( 55, 'Golbat', '', 75,  80,  70, 65,  75,  90, 90, NULL, NULL);</v>
      </c>
    </row>
    <row r="57" spans="1:72" ht="12.75" customHeight="1">
      <c r="A57" s="12">
        <v>43</v>
      </c>
      <c r="B57" s="13" t="s">
        <v>247</v>
      </c>
      <c r="C57" s="13"/>
      <c r="D57" s="14">
        <v>43</v>
      </c>
      <c r="E57" s="15">
        <v>43</v>
      </c>
      <c r="F57" s="15">
        <v>83</v>
      </c>
      <c r="G57" s="15">
        <v>83</v>
      </c>
      <c r="H57" s="15">
        <v>88</v>
      </c>
      <c r="I57" s="15">
        <v>91</v>
      </c>
      <c r="J57" s="15"/>
      <c r="K57" s="15"/>
      <c r="L57" s="15"/>
      <c r="M57" s="15"/>
      <c r="N57" s="15">
        <v>105</v>
      </c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>
        <v>55</v>
      </c>
      <c r="AB57" s="15"/>
      <c r="AC57" s="15"/>
      <c r="AD57" s="15"/>
      <c r="AE57" s="16"/>
      <c r="AF57" s="17">
        <v>45</v>
      </c>
      <c r="AG57" s="18">
        <v>50</v>
      </c>
      <c r="AH57" s="19">
        <v>55</v>
      </c>
      <c r="AI57" s="20">
        <v>75</v>
      </c>
      <c r="AJ57" s="21">
        <v>65</v>
      </c>
      <c r="AK57" s="22">
        <v>30</v>
      </c>
      <c r="AL57" s="23">
        <f>SUM(AF57:AK57)</f>
        <v>320</v>
      </c>
      <c r="AM57" s="24" t="s">
        <v>74</v>
      </c>
      <c r="AN57" s="25" t="s">
        <v>75</v>
      </c>
      <c r="AO57" s="24" t="s">
        <v>77</v>
      </c>
      <c r="AP57" s="34"/>
      <c r="AQ57" s="27" t="s">
        <v>126</v>
      </c>
      <c r="AR57" s="28" t="s">
        <v>115</v>
      </c>
      <c r="AS57" s="29">
        <v>0.5</v>
      </c>
      <c r="AT57" s="29">
        <v>11.9</v>
      </c>
      <c r="AU57" s="30">
        <v>5.4</v>
      </c>
      <c r="AV57" s="31"/>
      <c r="AW57" s="26"/>
      <c r="AX57" s="26"/>
      <c r="AY57" s="26">
        <v>1</v>
      </c>
      <c r="AZ57" s="26"/>
      <c r="BA57" s="25"/>
      <c r="BB57" s="24">
        <v>64</v>
      </c>
      <c r="BC57" s="26">
        <v>255</v>
      </c>
      <c r="BD57" s="32" t="s">
        <v>79</v>
      </c>
      <c r="BE57" s="32">
        <v>50</v>
      </c>
      <c r="BF57" s="35" t="s">
        <v>116</v>
      </c>
      <c r="BG57" s="26" t="s">
        <v>129</v>
      </c>
      <c r="BH57" s="29">
        <v>20</v>
      </c>
      <c r="BI57" s="26" t="s">
        <v>74</v>
      </c>
      <c r="BJ57" s="37"/>
      <c r="BK57" s="36" t="s">
        <v>180</v>
      </c>
      <c r="BL57" t="str">
        <f>IF(_xlfn.REGEXTEST(BK57,"Lv. [0-9]{0, 3}", 0),BM57,"")</f>
        <v>22</v>
      </c>
      <c r="BM57" t="str" cm="1">
        <f t="array" ref="BM57">_xlfn.REGEXEXTRACT(_xlfn.REGEXEXTRACT(BK57,"Lv. [0-9]{0,}", 0),"[0-9]{1,2}", 0)</f>
        <v>22</v>
      </c>
      <c r="BN57" cm="1">
        <f t="array" ref="BN57">INDEX(A57:AE57,BQ57)</f>
        <v>55</v>
      </c>
      <c r="BO57">
        <v>56</v>
      </c>
      <c r="BP57">
        <f ca="1">IF(LEN(BL57) &gt; 0, _xlfn.XMATCH(BN57 + 1, INDIRECT(BR57):INDIRECT(BS57)), "")</f>
        <v>57</v>
      </c>
      <c r="BQ57" cm="1">
        <f t="array" ref="BQ57">_xlfn.XMATCH(FALSE, ISBLANK(A57:AE57),,-1)</f>
        <v>27</v>
      </c>
      <c r="BR57" t="str">
        <f>ADDRESS(2, BQ57)</f>
        <v>$AA$2</v>
      </c>
      <c r="BS57" t="str">
        <f>ADDRESS(1202, BQ57)</f>
        <v>$AA$1202</v>
      </c>
      <c r="BT57" s="171" t="str">
        <f ca="1">"insert into Pokemon_Blueprint values ( "&amp;ROW()-1&amp;", '"&amp;B57&amp;"', '"&amp;C57&amp;"', "&amp;AF57&amp;",  "&amp;AG57&amp;",  "&amp;AH57&amp;", "&amp;AI57&amp;",  "&amp;AJ57&amp;",  "&amp;AK57&amp;", "&amp;IF(BC57 = "", "0", BC57)&amp;", "&amp;IF(BL57 = "","NULL, NULL",BP57&amp;", "&amp;BL57)&amp;");"</f>
        <v>insert into Pokemon_Blueprint values ( 56, 'Oddish', '', 45,  50,  55, 75,  65,  30, 255, 57, 22);</v>
      </c>
    </row>
    <row r="58" spans="1:72" ht="12.75" customHeight="1">
      <c r="A58" s="12">
        <v>44</v>
      </c>
      <c r="B58" s="13" t="s">
        <v>248</v>
      </c>
      <c r="C58" s="13"/>
      <c r="D58" s="14">
        <v>44</v>
      </c>
      <c r="E58" s="15">
        <v>44</v>
      </c>
      <c r="F58" s="15">
        <v>84</v>
      </c>
      <c r="G58" s="15">
        <v>84</v>
      </c>
      <c r="H58" s="15">
        <v>89</v>
      </c>
      <c r="I58" s="15">
        <v>92</v>
      </c>
      <c r="J58" s="15"/>
      <c r="K58" s="15"/>
      <c r="L58" s="15"/>
      <c r="M58" s="15"/>
      <c r="N58" s="15">
        <v>106</v>
      </c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>
        <v>56</v>
      </c>
      <c r="AB58" s="15"/>
      <c r="AC58" s="15"/>
      <c r="AD58" s="15"/>
      <c r="AE58" s="16"/>
      <c r="AF58" s="17">
        <v>60</v>
      </c>
      <c r="AG58" s="18">
        <v>65</v>
      </c>
      <c r="AH58" s="19">
        <v>70</v>
      </c>
      <c r="AI58" s="20">
        <v>85</v>
      </c>
      <c r="AJ58" s="21">
        <v>75</v>
      </c>
      <c r="AK58" s="22">
        <v>40</v>
      </c>
      <c r="AL58" s="23">
        <f>SUM(AF58:AK58)</f>
        <v>395</v>
      </c>
      <c r="AM58" s="24" t="s">
        <v>74</v>
      </c>
      <c r="AN58" s="25" t="s">
        <v>75</v>
      </c>
      <c r="AO58" s="24" t="s">
        <v>77</v>
      </c>
      <c r="AP58" s="34"/>
      <c r="AQ58" s="27" t="s">
        <v>249</v>
      </c>
      <c r="AR58" s="28" t="s">
        <v>191</v>
      </c>
      <c r="AS58" s="29">
        <v>0.8</v>
      </c>
      <c r="AT58" s="29">
        <v>19</v>
      </c>
      <c r="AU58" s="30">
        <v>8.6</v>
      </c>
      <c r="AV58" s="31"/>
      <c r="AW58" s="26"/>
      <c r="AX58" s="26"/>
      <c r="AY58" s="26">
        <v>2</v>
      </c>
      <c r="AZ58" s="26"/>
      <c r="BA58" s="25"/>
      <c r="BB58" s="24">
        <v>138</v>
      </c>
      <c r="BC58" s="26">
        <v>120</v>
      </c>
      <c r="BD58" s="32" t="s">
        <v>79</v>
      </c>
      <c r="BE58" s="32">
        <v>50</v>
      </c>
      <c r="BF58" s="35" t="s">
        <v>116</v>
      </c>
      <c r="BG58" s="26" t="s">
        <v>129</v>
      </c>
      <c r="BH58" s="29">
        <v>20</v>
      </c>
      <c r="BI58" s="26" t="s">
        <v>74</v>
      </c>
      <c r="BJ58" s="37"/>
      <c r="BK58" s="36" t="s">
        <v>250</v>
      </c>
      <c r="BL58" t="str">
        <f>IF(_xlfn.REGEXTEST(BK58,"Lv. [0-9]{0, 3}", 0),BM58,"")</f>
        <v/>
      </c>
      <c r="BM58" t="e" cm="1" vm="1">
        <f t="array" ref="BM58">_xlfn.REGEXEXTRACT(_xlfn.REGEXEXTRACT(BK58,"Lv. [0-9]{0,}", 0),"[0-9]{1,2}", 0)</f>
        <v>#N/A</v>
      </c>
      <c r="BN58" cm="1">
        <f t="array" ref="BN58">INDEX(A58:AE58,BQ58)</f>
        <v>56</v>
      </c>
      <c r="BO58">
        <v>57</v>
      </c>
      <c r="BP58" t="str">
        <f ca="1">IF(LEN(BL58) &gt; 0, _xlfn.XMATCH(BN58 + 1, INDIRECT(BR58):INDIRECT(BS58)), "")</f>
        <v/>
      </c>
      <c r="BQ58" cm="1">
        <f t="array" ref="BQ58">_xlfn.XMATCH(FALSE, ISBLANK(A58:AE58),,-1)</f>
        <v>27</v>
      </c>
      <c r="BR58" t="str">
        <f>ADDRESS(2, BQ58)</f>
        <v>$AA$2</v>
      </c>
      <c r="BS58" t="str">
        <f>ADDRESS(1202, BQ58)</f>
        <v>$AA$1202</v>
      </c>
      <c r="BT58" s="171" t="str">
        <f>"insert into Pokemon_Blueprint values ( "&amp;ROW()-1&amp;", '"&amp;B58&amp;"', '"&amp;C58&amp;"', "&amp;AF58&amp;",  "&amp;AG58&amp;",  "&amp;AH58&amp;", "&amp;AI58&amp;",  "&amp;AJ58&amp;",  "&amp;AK58&amp;", "&amp;IF(BC58 = "", "0", BC58)&amp;", "&amp;IF(BL58 = "","NULL, NULL",BP58&amp;", "&amp;BL58)&amp;");"</f>
        <v>insert into Pokemon_Blueprint values ( 57, 'Gloom', '', 60,  65,  70, 85,  75,  40, 120, NULL, NULL);</v>
      </c>
    </row>
    <row r="59" spans="1:72" ht="12.75" customHeight="1">
      <c r="A59" s="12">
        <v>45</v>
      </c>
      <c r="B59" s="13" t="s">
        <v>251</v>
      </c>
      <c r="C59" s="13"/>
      <c r="D59" s="14">
        <v>45</v>
      </c>
      <c r="E59" s="15">
        <v>45</v>
      </c>
      <c r="F59" s="15">
        <v>85</v>
      </c>
      <c r="G59" s="15">
        <v>85</v>
      </c>
      <c r="H59" s="15">
        <v>90</v>
      </c>
      <c r="I59" s="15">
        <v>93</v>
      </c>
      <c r="J59" s="15"/>
      <c r="K59" s="15"/>
      <c r="L59" s="15"/>
      <c r="M59" s="15"/>
      <c r="N59" s="15">
        <v>107</v>
      </c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>
        <v>57</v>
      </c>
      <c r="AB59" s="15"/>
      <c r="AC59" s="15"/>
      <c r="AD59" s="15"/>
      <c r="AE59" s="16"/>
      <c r="AF59" s="17">
        <v>75</v>
      </c>
      <c r="AG59" s="18">
        <v>80</v>
      </c>
      <c r="AH59" s="19">
        <v>85</v>
      </c>
      <c r="AI59" s="20">
        <v>110</v>
      </c>
      <c r="AJ59" s="21">
        <v>90</v>
      </c>
      <c r="AK59" s="22">
        <v>50</v>
      </c>
      <c r="AL59" s="23">
        <f>SUM(AF59:AK59)</f>
        <v>490</v>
      </c>
      <c r="AM59" s="24" t="s">
        <v>74</v>
      </c>
      <c r="AN59" s="25" t="s">
        <v>75</v>
      </c>
      <c r="AO59" s="24" t="s">
        <v>77</v>
      </c>
      <c r="AP59" s="34"/>
      <c r="AQ59" s="27" t="s">
        <v>252</v>
      </c>
      <c r="AR59" s="28" t="s">
        <v>176</v>
      </c>
      <c r="AS59" s="29">
        <v>1.2</v>
      </c>
      <c r="AT59" s="29">
        <v>41</v>
      </c>
      <c r="AU59" s="30">
        <v>18.600000000000001</v>
      </c>
      <c r="AV59" s="31"/>
      <c r="AW59" s="26"/>
      <c r="AX59" s="26"/>
      <c r="AY59" s="26">
        <v>3</v>
      </c>
      <c r="AZ59" s="26"/>
      <c r="BA59" s="25"/>
      <c r="BB59" s="24">
        <v>245</v>
      </c>
      <c r="BC59" s="26">
        <v>45</v>
      </c>
      <c r="BD59" s="32" t="s">
        <v>79</v>
      </c>
      <c r="BE59" s="32">
        <v>50</v>
      </c>
      <c r="BF59" s="35" t="s">
        <v>98</v>
      </c>
      <c r="BG59" s="26" t="s">
        <v>129</v>
      </c>
      <c r="BH59" s="29">
        <v>20</v>
      </c>
      <c r="BI59" s="26" t="s">
        <v>74</v>
      </c>
      <c r="BJ59" s="37"/>
      <c r="BK59" s="36"/>
      <c r="BL59" t="str">
        <f>IF(_xlfn.REGEXTEST(BK59,"Lv. [0-9]{0, 3}", 0),BM59,"")</f>
        <v/>
      </c>
      <c r="BM59" t="e" cm="1" vm="1">
        <f t="array" ref="BM59">_xlfn.REGEXEXTRACT(_xlfn.REGEXEXTRACT(BK59,"Lv. [0-9]{0,}", 0),"[0-9]{1,2}", 0)</f>
        <v>#N/A</v>
      </c>
      <c r="BN59" cm="1">
        <f t="array" ref="BN59">INDEX(A59:AE59,BQ59)</f>
        <v>57</v>
      </c>
      <c r="BO59">
        <v>58</v>
      </c>
      <c r="BP59" t="str">
        <f ca="1">IF(LEN(BL59) &gt; 0, _xlfn.XMATCH(BN59 + 1, INDIRECT(BR59):INDIRECT(BS59)), "")</f>
        <v/>
      </c>
      <c r="BQ59" cm="1">
        <f t="array" ref="BQ59">_xlfn.XMATCH(FALSE, ISBLANK(A59:AE59),,-1)</f>
        <v>27</v>
      </c>
      <c r="BR59" t="str">
        <f>ADDRESS(2, BQ59)</f>
        <v>$AA$2</v>
      </c>
      <c r="BS59" t="str">
        <f>ADDRESS(1202, BQ59)</f>
        <v>$AA$1202</v>
      </c>
      <c r="BT59" s="171" t="str">
        <f>"insert into Pokemon_Blueprint values ( "&amp;ROW()-1&amp;", '"&amp;B59&amp;"', '"&amp;C59&amp;"', "&amp;AF59&amp;",  "&amp;AG59&amp;",  "&amp;AH59&amp;", "&amp;AI59&amp;",  "&amp;AJ59&amp;",  "&amp;AK59&amp;", "&amp;IF(BC59 = "", "0", BC59)&amp;", "&amp;IF(BL59 = "","NULL, NULL",BP59&amp;", "&amp;BL59)&amp;");"</f>
        <v>insert into Pokemon_Blueprint values ( 58, 'Vileplume', '', 75,  80,  85, 110,  90,  50, 45, NULL, NULL);</v>
      </c>
    </row>
    <row r="60" spans="1:72" ht="12.75" customHeight="1">
      <c r="A60" s="12">
        <v>46</v>
      </c>
      <c r="B60" s="13" t="s">
        <v>253</v>
      </c>
      <c r="C60" s="13"/>
      <c r="D60" s="14">
        <v>46</v>
      </c>
      <c r="E60" s="15">
        <v>46</v>
      </c>
      <c r="F60" s="15">
        <v>70</v>
      </c>
      <c r="G60" s="15">
        <v>70</v>
      </c>
      <c r="H60" s="15"/>
      <c r="I60" s="15"/>
      <c r="J60" s="15"/>
      <c r="K60" s="15"/>
      <c r="L60" s="15"/>
      <c r="M60" s="15"/>
      <c r="N60" s="15"/>
      <c r="O60" s="15"/>
      <c r="P60" s="15"/>
      <c r="Q60" s="15">
        <v>147</v>
      </c>
      <c r="R60" s="15"/>
      <c r="S60" s="15">
        <v>74</v>
      </c>
      <c r="T60" s="15">
        <v>66</v>
      </c>
      <c r="U60" s="15"/>
      <c r="V60" s="15">
        <v>180</v>
      </c>
      <c r="W60" s="15"/>
      <c r="X60" s="15">
        <v>81</v>
      </c>
      <c r="Y60" s="15">
        <v>72</v>
      </c>
      <c r="Z60" s="15"/>
      <c r="AA60" s="15"/>
      <c r="AB60" s="15"/>
      <c r="AC60" s="15"/>
      <c r="AD60" s="15">
        <v>53</v>
      </c>
      <c r="AE60" s="16"/>
      <c r="AF60" s="17">
        <v>35</v>
      </c>
      <c r="AG60" s="18">
        <v>70</v>
      </c>
      <c r="AH60" s="19">
        <v>55</v>
      </c>
      <c r="AI60" s="20">
        <v>45</v>
      </c>
      <c r="AJ60" s="21">
        <v>55</v>
      </c>
      <c r="AK60" s="22">
        <v>25</v>
      </c>
      <c r="AL60" s="23">
        <f>SUM(AF60:AK60)</f>
        <v>285</v>
      </c>
      <c r="AM60" s="24" t="s">
        <v>124</v>
      </c>
      <c r="AN60" s="25" t="s">
        <v>74</v>
      </c>
      <c r="AO60" s="24" t="s">
        <v>252</v>
      </c>
      <c r="AP60" s="26" t="s">
        <v>254</v>
      </c>
      <c r="AQ60" s="27" t="s">
        <v>255</v>
      </c>
      <c r="AR60" s="28" t="s">
        <v>127</v>
      </c>
      <c r="AS60" s="29">
        <v>0.3</v>
      </c>
      <c r="AT60" s="29">
        <v>11.9</v>
      </c>
      <c r="AU60" s="30">
        <v>5.4</v>
      </c>
      <c r="AV60" s="31"/>
      <c r="AW60" s="26">
        <v>1</v>
      </c>
      <c r="AX60" s="26"/>
      <c r="AY60" s="26"/>
      <c r="AZ60" s="26"/>
      <c r="BA60" s="25"/>
      <c r="BB60" s="24">
        <v>57</v>
      </c>
      <c r="BC60" s="26">
        <v>190</v>
      </c>
      <c r="BD60" s="32" t="s">
        <v>128</v>
      </c>
      <c r="BE60" s="32">
        <v>50</v>
      </c>
      <c r="BF60" s="35" t="s">
        <v>98</v>
      </c>
      <c r="BG60" s="26" t="s">
        <v>129</v>
      </c>
      <c r="BH60" s="29">
        <v>20</v>
      </c>
      <c r="BI60" s="26" t="s">
        <v>124</v>
      </c>
      <c r="BJ60" s="25" t="s">
        <v>74</v>
      </c>
      <c r="BK60" s="36" t="s">
        <v>256</v>
      </c>
      <c r="BL60" t="str">
        <f>IF(_xlfn.REGEXTEST(BK60,"Lv. [0-9]{0, 3}", 0),BM60,"")</f>
        <v>24</v>
      </c>
      <c r="BM60" t="str" cm="1">
        <f t="array" ref="BM60">_xlfn.REGEXEXTRACT(_xlfn.REGEXEXTRACT(BK60,"Lv. [0-9]{0,}", 0),"[0-9]{1,2}", 0)</f>
        <v>24</v>
      </c>
      <c r="BN60" cm="1">
        <f t="array" ref="BN60">INDEX(A60:AE60,BQ60)</f>
        <v>53</v>
      </c>
      <c r="BO60">
        <v>59</v>
      </c>
      <c r="BP60">
        <f ca="1">IF(LEN(BL60) &gt; 0, _xlfn.XMATCH(BN60 + 1, INDIRECT(BR60):INDIRECT(BS60)), "")</f>
        <v>60</v>
      </c>
      <c r="BQ60" cm="1">
        <f t="array" ref="BQ60">_xlfn.XMATCH(FALSE, ISBLANK(A60:AE60),,-1)</f>
        <v>30</v>
      </c>
      <c r="BR60" t="str">
        <f>ADDRESS(2, BQ60)</f>
        <v>$AD$2</v>
      </c>
      <c r="BS60" t="str">
        <f>ADDRESS(1202, BQ60)</f>
        <v>$AD$1202</v>
      </c>
      <c r="BT60" s="171" t="str">
        <f ca="1">"insert into Pokemon_Blueprint values ( "&amp;ROW()-1&amp;", '"&amp;B60&amp;"', '"&amp;C60&amp;"', "&amp;AF60&amp;",  "&amp;AG60&amp;",  "&amp;AH60&amp;", "&amp;AI60&amp;",  "&amp;AJ60&amp;",  "&amp;AK60&amp;", "&amp;IF(BC60 = "", "0", BC60)&amp;", "&amp;IF(BL60 = "","NULL, NULL",BP60&amp;", "&amp;BL60)&amp;");"</f>
        <v>insert into Pokemon_Blueprint values ( 59, 'Paras', '', 35,  70,  55, 45,  55,  25, 190, 60, 24);</v>
      </c>
    </row>
    <row r="61" spans="1:72" ht="12.75" customHeight="1">
      <c r="A61" s="12">
        <v>47</v>
      </c>
      <c r="B61" s="13" t="s">
        <v>257</v>
      </c>
      <c r="C61" s="13"/>
      <c r="D61" s="14">
        <v>47</v>
      </c>
      <c r="E61" s="15">
        <v>47</v>
      </c>
      <c r="F61" s="15">
        <v>71</v>
      </c>
      <c r="G61" s="15">
        <v>71</v>
      </c>
      <c r="H61" s="15"/>
      <c r="I61" s="15"/>
      <c r="J61" s="15"/>
      <c r="K61" s="15"/>
      <c r="L61" s="15"/>
      <c r="M61" s="15"/>
      <c r="N61" s="15"/>
      <c r="O61" s="15"/>
      <c r="P61" s="15"/>
      <c r="Q61" s="15">
        <v>148</v>
      </c>
      <c r="R61" s="15"/>
      <c r="S61" s="15">
        <v>75</v>
      </c>
      <c r="T61" s="15">
        <v>67</v>
      </c>
      <c r="U61" s="15"/>
      <c r="V61" s="15">
        <v>181</v>
      </c>
      <c r="W61" s="15"/>
      <c r="X61" s="15">
        <v>82</v>
      </c>
      <c r="Y61" s="15">
        <v>73</v>
      </c>
      <c r="Z61" s="15"/>
      <c r="AA61" s="15"/>
      <c r="AB61" s="15"/>
      <c r="AC61" s="15"/>
      <c r="AD61" s="15">
        <v>54</v>
      </c>
      <c r="AE61" s="16"/>
      <c r="AF61" s="17">
        <v>60</v>
      </c>
      <c r="AG61" s="18">
        <v>95</v>
      </c>
      <c r="AH61" s="19">
        <v>80</v>
      </c>
      <c r="AI61" s="20">
        <v>60</v>
      </c>
      <c r="AJ61" s="21">
        <v>80</v>
      </c>
      <c r="AK61" s="22">
        <v>30</v>
      </c>
      <c r="AL61" s="23">
        <f>SUM(AF61:AK61)</f>
        <v>405</v>
      </c>
      <c r="AM61" s="24" t="s">
        <v>124</v>
      </c>
      <c r="AN61" s="25" t="s">
        <v>74</v>
      </c>
      <c r="AO61" s="24" t="s">
        <v>252</v>
      </c>
      <c r="AP61" s="26" t="s">
        <v>254</v>
      </c>
      <c r="AQ61" s="27" t="s">
        <v>255</v>
      </c>
      <c r="AR61" s="28" t="s">
        <v>85</v>
      </c>
      <c r="AS61" s="29">
        <v>1</v>
      </c>
      <c r="AT61" s="29">
        <v>65</v>
      </c>
      <c r="AU61" s="30">
        <v>29.5</v>
      </c>
      <c r="AV61" s="31"/>
      <c r="AW61" s="26">
        <v>2</v>
      </c>
      <c r="AX61" s="26">
        <v>1</v>
      </c>
      <c r="AY61" s="26"/>
      <c r="AZ61" s="26"/>
      <c r="BA61" s="25"/>
      <c r="BB61" s="24">
        <v>142</v>
      </c>
      <c r="BC61" s="26">
        <v>75</v>
      </c>
      <c r="BD61" s="32" t="s">
        <v>128</v>
      </c>
      <c r="BE61" s="32">
        <v>50</v>
      </c>
      <c r="BF61" s="35" t="s">
        <v>98</v>
      </c>
      <c r="BG61" s="26" t="s">
        <v>129</v>
      </c>
      <c r="BH61" s="29">
        <v>20</v>
      </c>
      <c r="BI61" s="26" t="s">
        <v>124</v>
      </c>
      <c r="BJ61" s="25" t="s">
        <v>74</v>
      </c>
      <c r="BK61" s="36"/>
      <c r="BL61" t="str">
        <f>IF(_xlfn.REGEXTEST(BK61,"Lv. [0-9]{0, 3}", 0),BM61,"")</f>
        <v/>
      </c>
      <c r="BM61" t="e" cm="1" vm="1">
        <f t="array" ref="BM61">_xlfn.REGEXEXTRACT(_xlfn.REGEXEXTRACT(BK61,"Lv. [0-9]{0,}", 0),"[0-9]{1,2}", 0)</f>
        <v>#N/A</v>
      </c>
      <c r="BN61" cm="1">
        <f t="array" ref="BN61">INDEX(A61:AE61,BQ61)</f>
        <v>54</v>
      </c>
      <c r="BO61">
        <v>60</v>
      </c>
      <c r="BP61" t="str">
        <f ca="1">IF(LEN(BL61) &gt; 0, _xlfn.XMATCH(BN61 + 1, INDIRECT(BR61):INDIRECT(BS61)), "")</f>
        <v/>
      </c>
      <c r="BQ61" cm="1">
        <f t="array" ref="BQ61">_xlfn.XMATCH(FALSE, ISBLANK(A61:AE61),,-1)</f>
        <v>30</v>
      </c>
      <c r="BR61" t="str">
        <f>ADDRESS(2, BQ61)</f>
        <v>$AD$2</v>
      </c>
      <c r="BS61" t="str">
        <f>ADDRESS(1202, BQ61)</f>
        <v>$AD$1202</v>
      </c>
      <c r="BT61" s="171" t="str">
        <f>"insert into Pokemon_Blueprint values ( "&amp;ROW()-1&amp;", '"&amp;B61&amp;"', '"&amp;C61&amp;"', "&amp;AF61&amp;",  "&amp;AG61&amp;",  "&amp;AH61&amp;", "&amp;AI61&amp;",  "&amp;AJ61&amp;",  "&amp;AK61&amp;", "&amp;IF(BC61 = "", "0", BC61)&amp;", "&amp;IF(BL61 = "","NULL, NULL",BP61&amp;", "&amp;BL61)&amp;");"</f>
        <v>insert into Pokemon_Blueprint values ( 60, 'Parasect', '', 60,  95,  80, 60,  80,  30, 75, NULL, NULL);</v>
      </c>
    </row>
    <row r="62" spans="1:72" ht="12.75" customHeight="1">
      <c r="A62" s="12">
        <v>48</v>
      </c>
      <c r="B62" s="13" t="s">
        <v>258</v>
      </c>
      <c r="C62" s="13"/>
      <c r="D62" s="14">
        <v>48</v>
      </c>
      <c r="E62" s="15">
        <v>48</v>
      </c>
      <c r="F62" s="15">
        <v>108</v>
      </c>
      <c r="G62" s="15">
        <v>109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6">
        <v>256</v>
      </c>
      <c r="AF62" s="17">
        <v>60</v>
      </c>
      <c r="AG62" s="18">
        <v>55</v>
      </c>
      <c r="AH62" s="19">
        <v>50</v>
      </c>
      <c r="AI62" s="20">
        <v>40</v>
      </c>
      <c r="AJ62" s="21">
        <v>55</v>
      </c>
      <c r="AK62" s="22">
        <v>45</v>
      </c>
      <c r="AL62" s="23">
        <f>SUM(AF62:AK62)</f>
        <v>305</v>
      </c>
      <c r="AM62" s="24" t="s">
        <v>124</v>
      </c>
      <c r="AN62" s="25" t="s">
        <v>75</v>
      </c>
      <c r="AO62" s="24" t="s">
        <v>135</v>
      </c>
      <c r="AP62" s="26" t="s">
        <v>136</v>
      </c>
      <c r="AQ62" s="27" t="s">
        <v>126</v>
      </c>
      <c r="AR62" s="28" t="s">
        <v>85</v>
      </c>
      <c r="AS62" s="29">
        <v>1</v>
      </c>
      <c r="AT62" s="29">
        <v>66.099999999999994</v>
      </c>
      <c r="AU62" s="30">
        <v>30</v>
      </c>
      <c r="AV62" s="31"/>
      <c r="AW62" s="26"/>
      <c r="AX62" s="26"/>
      <c r="AY62" s="26"/>
      <c r="AZ62" s="26">
        <v>1</v>
      </c>
      <c r="BA62" s="25"/>
      <c r="BB62" s="24">
        <v>61</v>
      </c>
      <c r="BC62" s="26">
        <v>190</v>
      </c>
      <c r="BD62" s="32" t="s">
        <v>128</v>
      </c>
      <c r="BE62" s="32">
        <v>50</v>
      </c>
      <c r="BF62" s="35" t="s">
        <v>164</v>
      </c>
      <c r="BG62" s="26" t="s">
        <v>129</v>
      </c>
      <c r="BH62" s="29">
        <v>20</v>
      </c>
      <c r="BI62" s="26" t="s">
        <v>124</v>
      </c>
      <c r="BJ62" s="37"/>
      <c r="BK62" s="36" t="s">
        <v>259</v>
      </c>
      <c r="BL62" t="str">
        <f>IF(_xlfn.REGEXTEST(BK62,"Lv. [0-9]{0, 3}", 0),BM62,"")</f>
        <v>31</v>
      </c>
      <c r="BM62" t="str" cm="1">
        <f t="array" ref="BM62">_xlfn.REGEXEXTRACT(_xlfn.REGEXEXTRACT(BK62,"Lv. [0-9]{0,}", 0),"[0-9]{1,2}", 0)</f>
        <v>31</v>
      </c>
      <c r="BN62" cm="1">
        <f t="array" ref="BN62">INDEX(A62:AE62,BQ62)</f>
        <v>256</v>
      </c>
      <c r="BO62">
        <v>61</v>
      </c>
      <c r="BP62">
        <f ca="1">IF(LEN(BL62) &gt; 0, _xlfn.XMATCH(BN62 + 1, INDIRECT(BR62):INDIRECT(BS62)), "")</f>
        <v>62</v>
      </c>
      <c r="BQ62" cm="1">
        <f t="array" ref="BQ62">_xlfn.XMATCH(FALSE, ISBLANK(A62:AE62),,-1)</f>
        <v>31</v>
      </c>
      <c r="BR62" t="str">
        <f>ADDRESS(2, BQ62)</f>
        <v>$AE$2</v>
      </c>
      <c r="BS62" t="str">
        <f>ADDRESS(1202, BQ62)</f>
        <v>$AE$1202</v>
      </c>
      <c r="BT62" s="171" t="str">
        <f ca="1">"insert into Pokemon_Blueprint values ( "&amp;ROW()-1&amp;", '"&amp;B62&amp;"', '"&amp;C62&amp;"', "&amp;AF62&amp;",  "&amp;AG62&amp;",  "&amp;AH62&amp;", "&amp;AI62&amp;",  "&amp;AJ62&amp;",  "&amp;AK62&amp;", "&amp;IF(BC62 = "", "0", BC62)&amp;", "&amp;IF(BL62 = "","NULL, NULL",BP62&amp;", "&amp;BL62)&amp;");"</f>
        <v>insert into Pokemon_Blueprint values ( 61, 'Venonat', '', 60,  55,  50, 40,  55,  45, 190, 62, 31);</v>
      </c>
    </row>
    <row r="63" spans="1:72" ht="12.75" customHeight="1">
      <c r="A63" s="12">
        <v>49</v>
      </c>
      <c r="B63" s="13" t="s">
        <v>260</v>
      </c>
      <c r="C63" s="13"/>
      <c r="D63" s="14">
        <v>49</v>
      </c>
      <c r="E63" s="15">
        <v>49</v>
      </c>
      <c r="F63" s="15">
        <v>109</v>
      </c>
      <c r="G63" s="15">
        <v>110</v>
      </c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6">
        <v>257</v>
      </c>
      <c r="AF63" s="17">
        <v>70</v>
      </c>
      <c r="AG63" s="18">
        <v>65</v>
      </c>
      <c r="AH63" s="19">
        <v>60</v>
      </c>
      <c r="AI63" s="20">
        <v>90</v>
      </c>
      <c r="AJ63" s="21">
        <v>75</v>
      </c>
      <c r="AK63" s="22">
        <v>90</v>
      </c>
      <c r="AL63" s="23">
        <f>SUM(AF63:AK63)</f>
        <v>450</v>
      </c>
      <c r="AM63" s="24" t="s">
        <v>124</v>
      </c>
      <c r="AN63" s="25" t="s">
        <v>75</v>
      </c>
      <c r="AO63" s="24" t="s">
        <v>125</v>
      </c>
      <c r="AP63" s="26" t="s">
        <v>136</v>
      </c>
      <c r="AQ63" s="27" t="s">
        <v>261</v>
      </c>
      <c r="AR63" s="28" t="s">
        <v>157</v>
      </c>
      <c r="AS63" s="29">
        <v>1.5</v>
      </c>
      <c r="AT63" s="29">
        <v>27.6</v>
      </c>
      <c r="AU63" s="30">
        <v>12.5</v>
      </c>
      <c r="AV63" s="31"/>
      <c r="AW63" s="26"/>
      <c r="AX63" s="26"/>
      <c r="AY63" s="26">
        <v>1</v>
      </c>
      <c r="AZ63" s="26"/>
      <c r="BA63" s="25">
        <v>1</v>
      </c>
      <c r="BB63" s="24">
        <v>158</v>
      </c>
      <c r="BC63" s="26">
        <v>75</v>
      </c>
      <c r="BD63" s="32" t="s">
        <v>128</v>
      </c>
      <c r="BE63" s="32">
        <v>50</v>
      </c>
      <c r="BF63" s="35" t="s">
        <v>164</v>
      </c>
      <c r="BG63" s="26" t="s">
        <v>129</v>
      </c>
      <c r="BH63" s="29">
        <v>20</v>
      </c>
      <c r="BI63" s="26" t="s">
        <v>124</v>
      </c>
      <c r="BJ63" s="37"/>
      <c r="BK63" s="36"/>
      <c r="BL63" t="str">
        <f>IF(_xlfn.REGEXTEST(BK63,"Lv. [0-9]{0, 3}", 0),BM63,"")</f>
        <v/>
      </c>
      <c r="BM63" t="e" cm="1" vm="1">
        <f t="array" ref="BM63">_xlfn.REGEXEXTRACT(_xlfn.REGEXEXTRACT(BK63,"Lv. [0-9]{0,}", 0),"[0-9]{1,2}", 0)</f>
        <v>#N/A</v>
      </c>
      <c r="BN63" cm="1">
        <f t="array" ref="BN63">INDEX(A63:AE63,BQ63)</f>
        <v>257</v>
      </c>
      <c r="BO63">
        <v>62</v>
      </c>
      <c r="BP63" t="str">
        <f ca="1">IF(LEN(BL63) &gt; 0, _xlfn.XMATCH(BN63 + 1, INDIRECT(BR63):INDIRECT(BS63)), "")</f>
        <v/>
      </c>
      <c r="BQ63" cm="1">
        <f t="array" ref="BQ63">_xlfn.XMATCH(FALSE, ISBLANK(A63:AE63),,-1)</f>
        <v>31</v>
      </c>
      <c r="BR63" t="str">
        <f>ADDRESS(2, BQ63)</f>
        <v>$AE$2</v>
      </c>
      <c r="BS63" t="str">
        <f>ADDRESS(1202, BQ63)</f>
        <v>$AE$1202</v>
      </c>
      <c r="BT63" s="171" t="str">
        <f>"insert into Pokemon_Blueprint values ( "&amp;ROW()-1&amp;", '"&amp;B63&amp;"', '"&amp;C63&amp;"', "&amp;AF63&amp;",  "&amp;AG63&amp;",  "&amp;AH63&amp;", "&amp;AI63&amp;",  "&amp;AJ63&amp;",  "&amp;AK63&amp;", "&amp;IF(BC63 = "", "0", BC63)&amp;", "&amp;IF(BL63 = "","NULL, NULL",BP63&amp;", "&amp;BL63)&amp;");"</f>
        <v>insert into Pokemon_Blueprint values ( 62, 'Venomoth', '', 70,  65,  60, 90,  75,  90, 75, NULL, NULL);</v>
      </c>
    </row>
    <row r="64" spans="1:72" ht="12.75" customHeight="1">
      <c r="A64" s="12">
        <v>50</v>
      </c>
      <c r="B64" s="13" t="s">
        <v>262</v>
      </c>
      <c r="C64" s="13"/>
      <c r="D64" s="14">
        <v>50</v>
      </c>
      <c r="E64" s="15">
        <v>50</v>
      </c>
      <c r="F64" s="15">
        <v>132</v>
      </c>
      <c r="G64" s="15">
        <v>134</v>
      </c>
      <c r="H64" s="15"/>
      <c r="I64" s="15"/>
      <c r="J64" s="15"/>
      <c r="K64" s="15"/>
      <c r="L64" s="15"/>
      <c r="M64" s="15"/>
      <c r="N64" s="15"/>
      <c r="O64" s="15"/>
      <c r="P64" s="15">
        <v>1</v>
      </c>
      <c r="Q64" s="15">
        <v>71</v>
      </c>
      <c r="R64" s="15">
        <v>71</v>
      </c>
      <c r="S64" s="15">
        <v>29</v>
      </c>
      <c r="T64" s="15">
        <v>38</v>
      </c>
      <c r="U64" s="15">
        <v>22</v>
      </c>
      <c r="V64" s="15">
        <v>85</v>
      </c>
      <c r="W64" s="15">
        <v>85</v>
      </c>
      <c r="X64" s="15">
        <v>29</v>
      </c>
      <c r="Y64" s="15">
        <v>38</v>
      </c>
      <c r="Z64" s="15">
        <v>31</v>
      </c>
      <c r="AA64" s="15">
        <v>164</v>
      </c>
      <c r="AB64" s="15"/>
      <c r="AC64" s="15"/>
      <c r="AD64" s="15"/>
      <c r="AE64" s="16">
        <v>148</v>
      </c>
      <c r="AF64" s="17">
        <v>10</v>
      </c>
      <c r="AG64" s="18">
        <v>55</v>
      </c>
      <c r="AH64" s="19">
        <v>25</v>
      </c>
      <c r="AI64" s="20">
        <v>35</v>
      </c>
      <c r="AJ64" s="21">
        <v>45</v>
      </c>
      <c r="AK64" s="22">
        <v>95</v>
      </c>
      <c r="AL64" s="23">
        <f>SUM(AF64:AK64)</f>
        <v>265</v>
      </c>
      <c r="AM64" s="24" t="s">
        <v>196</v>
      </c>
      <c r="AN64" s="37"/>
      <c r="AO64" s="24" t="s">
        <v>197</v>
      </c>
      <c r="AP64" s="26" t="s">
        <v>263</v>
      </c>
      <c r="AQ64" s="27" t="s">
        <v>264</v>
      </c>
      <c r="AR64" s="28" t="s">
        <v>265</v>
      </c>
      <c r="AS64" s="29">
        <v>0.2</v>
      </c>
      <c r="AT64" s="29">
        <v>1.8</v>
      </c>
      <c r="AU64" s="30">
        <v>0.8</v>
      </c>
      <c r="AV64" s="31"/>
      <c r="AW64" s="26"/>
      <c r="AX64" s="26"/>
      <c r="AY64" s="26"/>
      <c r="AZ64" s="26"/>
      <c r="BA64" s="25">
        <v>1</v>
      </c>
      <c r="BB64" s="24">
        <v>53</v>
      </c>
      <c r="BC64" s="26">
        <v>255</v>
      </c>
      <c r="BD64" s="32" t="s">
        <v>128</v>
      </c>
      <c r="BE64" s="32">
        <v>50</v>
      </c>
      <c r="BF64" s="35" t="s">
        <v>139</v>
      </c>
      <c r="BG64" s="26" t="s">
        <v>129</v>
      </c>
      <c r="BH64" s="29">
        <v>20</v>
      </c>
      <c r="BI64" s="26" t="s">
        <v>165</v>
      </c>
      <c r="BJ64" s="37"/>
      <c r="BK64" s="36" t="s">
        <v>266</v>
      </c>
      <c r="BL64" t="str">
        <f>IF(_xlfn.REGEXTEST(BK64,"Lv. [0-9]{0, 3}", 0),BM64,"")</f>
        <v>26</v>
      </c>
      <c r="BM64" t="str" cm="1">
        <f t="array" ref="BM64">_xlfn.REGEXEXTRACT(_xlfn.REGEXEXTRACT(BK64,"Lv. [0-9]{0,}", 0),"[0-9]{1,2}", 0)</f>
        <v>26</v>
      </c>
      <c r="BN64" cm="1">
        <f t="array" ref="BN64">INDEX(A64:AE64,BQ64)</f>
        <v>148</v>
      </c>
      <c r="BO64">
        <v>63</v>
      </c>
      <c r="BP64">
        <f ca="1">IF(LEN(BL64) &gt; 0, _xlfn.XMATCH(BN64 + 1, INDIRECT(BR64):INDIRECT(BS64)), "")</f>
        <v>65</v>
      </c>
      <c r="BQ64" cm="1">
        <f t="array" ref="BQ64">_xlfn.XMATCH(FALSE, ISBLANK(A64:AE64),,-1)</f>
        <v>31</v>
      </c>
      <c r="BR64" t="str">
        <f>ADDRESS(2, BQ64)</f>
        <v>$AE$2</v>
      </c>
      <c r="BS64" t="str">
        <f>ADDRESS(1202, BQ64)</f>
        <v>$AE$1202</v>
      </c>
      <c r="BT64" s="171" t="str">
        <f ca="1">"insert into Pokemon_Blueprint values ( "&amp;ROW()-1&amp;", '"&amp;B64&amp;"', '"&amp;C64&amp;"', "&amp;AF64&amp;",  "&amp;AG64&amp;",  "&amp;AH64&amp;", "&amp;AI64&amp;",  "&amp;AJ64&amp;",  "&amp;AK64&amp;", "&amp;IF(BC64 = "", "0", BC64)&amp;", "&amp;IF(BL64 = "","NULL, NULL",BP64&amp;", "&amp;BL64)&amp;");"</f>
        <v>insert into Pokemon_Blueprint values ( 63, 'Diglett', '', 10,  55,  25, 35,  45,  95, 255, 65, 26);</v>
      </c>
    </row>
    <row r="65" spans="1:72" ht="12.75" customHeight="1">
      <c r="A65" s="12">
        <v>50.1</v>
      </c>
      <c r="B65" s="13" t="s">
        <v>267</v>
      </c>
      <c r="C65" s="13" t="s">
        <v>168</v>
      </c>
      <c r="D65" s="14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>
        <v>71</v>
      </c>
      <c r="R65" s="15">
        <v>71</v>
      </c>
      <c r="S65" s="15">
        <v>29</v>
      </c>
      <c r="T65" s="15">
        <v>38</v>
      </c>
      <c r="U65" s="15">
        <v>22</v>
      </c>
      <c r="V65" s="15">
        <v>85</v>
      </c>
      <c r="W65" s="15">
        <v>85</v>
      </c>
      <c r="X65" s="15">
        <v>29</v>
      </c>
      <c r="Y65" s="15">
        <v>38</v>
      </c>
      <c r="Z65" s="15">
        <v>31</v>
      </c>
      <c r="AA65" s="15">
        <v>164</v>
      </c>
      <c r="AB65" s="15"/>
      <c r="AC65" s="15"/>
      <c r="AD65" s="15"/>
      <c r="AE65" s="16"/>
      <c r="AF65" s="17">
        <v>10</v>
      </c>
      <c r="AG65" s="18">
        <v>55</v>
      </c>
      <c r="AH65" s="19">
        <v>30</v>
      </c>
      <c r="AI65" s="20">
        <v>35</v>
      </c>
      <c r="AJ65" s="21">
        <v>45</v>
      </c>
      <c r="AK65" s="22">
        <v>90</v>
      </c>
      <c r="AL65" s="23">
        <f>SUM(AF65:AK65)</f>
        <v>265</v>
      </c>
      <c r="AM65" s="24" t="s">
        <v>196</v>
      </c>
      <c r="AN65" s="37" t="s">
        <v>201</v>
      </c>
      <c r="AO65" s="24" t="s">
        <v>197</v>
      </c>
      <c r="AP65" s="26" t="s">
        <v>268</v>
      </c>
      <c r="AQ65" s="27" t="s">
        <v>264</v>
      </c>
      <c r="AR65" s="28" t="s">
        <v>265</v>
      </c>
      <c r="AS65" s="29">
        <v>0.2</v>
      </c>
      <c r="AT65" s="29">
        <v>2.2000000000000002</v>
      </c>
      <c r="AU65" s="30">
        <v>1</v>
      </c>
      <c r="AV65" s="31"/>
      <c r="AW65" s="26"/>
      <c r="AX65" s="26"/>
      <c r="AY65" s="26"/>
      <c r="AZ65" s="26"/>
      <c r="BA65" s="25">
        <v>1</v>
      </c>
      <c r="BB65" s="24">
        <v>53</v>
      </c>
      <c r="BC65" s="26">
        <v>255</v>
      </c>
      <c r="BD65" s="32" t="s">
        <v>128</v>
      </c>
      <c r="BE65" s="32">
        <v>50</v>
      </c>
      <c r="BF65" s="35" t="s">
        <v>139</v>
      </c>
      <c r="BG65" s="26" t="s">
        <v>129</v>
      </c>
      <c r="BH65" s="29">
        <v>20</v>
      </c>
      <c r="BI65" s="26" t="s">
        <v>165</v>
      </c>
      <c r="BJ65" s="37"/>
      <c r="BK65" s="36" t="s">
        <v>266</v>
      </c>
      <c r="BL65" t="str">
        <f>IF(_xlfn.REGEXTEST(BK65,"Lv. [0-9]{0, 3}", 0),BM65,"")</f>
        <v>26</v>
      </c>
      <c r="BM65" t="str" cm="1">
        <f t="array" ref="BM65">_xlfn.REGEXEXTRACT(_xlfn.REGEXEXTRACT(BK65,"Lv. [0-9]{0,}", 0),"[0-9]{1,2}", 0)</f>
        <v>26</v>
      </c>
      <c r="BN65" cm="1">
        <f t="array" ref="BN65">INDEX(A65:AE65,BQ65)</f>
        <v>164</v>
      </c>
      <c r="BO65">
        <v>64</v>
      </c>
      <c r="BP65">
        <f ca="1">IF(LEN(BL65) &gt; 0, _xlfn.XMATCH(BN65 + 1, INDIRECT(BR65):INDIRECT(BS65)), "")</f>
        <v>65</v>
      </c>
      <c r="BQ65" cm="1">
        <f t="array" ref="BQ65">_xlfn.XMATCH(FALSE, ISBLANK(A65:AE65),,-1)</f>
        <v>27</v>
      </c>
      <c r="BR65" t="str">
        <f>ADDRESS(2, BQ65)</f>
        <v>$AA$2</v>
      </c>
      <c r="BS65" t="str">
        <f>ADDRESS(1202, BQ65)</f>
        <v>$AA$1202</v>
      </c>
      <c r="BT65" s="171" t="str">
        <f ca="1">"insert into Pokemon_Blueprint values ( "&amp;ROW()-1&amp;", '"&amp;B65&amp;"', '"&amp;C65&amp;"', "&amp;AF65&amp;",  "&amp;AG65&amp;",  "&amp;AH65&amp;", "&amp;AI65&amp;",  "&amp;AJ65&amp;",  "&amp;AK65&amp;", "&amp;IF(BC65 = "", "0", BC65)&amp;", "&amp;IF(BL65 = "","NULL, NULL",BP65&amp;", "&amp;BL65)&amp;");"</f>
        <v>insert into Pokemon_Blueprint values ( 64, 'Diglett (Alolan)', 'Alolan Form', 10,  55,  30, 35,  45,  90, 255, 65, 26);</v>
      </c>
    </row>
    <row r="66" spans="1:72" ht="12.75" customHeight="1">
      <c r="A66" s="12">
        <v>51</v>
      </c>
      <c r="B66" s="13" t="s">
        <v>269</v>
      </c>
      <c r="C66" s="13"/>
      <c r="D66" s="14">
        <v>51</v>
      </c>
      <c r="E66" s="15">
        <v>51</v>
      </c>
      <c r="F66" s="15">
        <v>133</v>
      </c>
      <c r="G66" s="15">
        <v>135</v>
      </c>
      <c r="H66" s="15"/>
      <c r="I66" s="15"/>
      <c r="J66" s="15"/>
      <c r="K66" s="15"/>
      <c r="L66" s="15"/>
      <c r="M66" s="15"/>
      <c r="N66" s="15"/>
      <c r="O66" s="15"/>
      <c r="P66" s="15">
        <v>2</v>
      </c>
      <c r="Q66" s="15">
        <v>72</v>
      </c>
      <c r="R66" s="15">
        <v>72</v>
      </c>
      <c r="S66" s="15">
        <v>30</v>
      </c>
      <c r="T66" s="15">
        <v>39</v>
      </c>
      <c r="U66" s="15">
        <v>23</v>
      </c>
      <c r="V66" s="15">
        <v>86</v>
      </c>
      <c r="W66" s="15">
        <v>86</v>
      </c>
      <c r="X66" s="15">
        <v>30</v>
      </c>
      <c r="Y66" s="15">
        <v>39</v>
      </c>
      <c r="Z66" s="15">
        <v>32</v>
      </c>
      <c r="AA66" s="15">
        <v>165</v>
      </c>
      <c r="AB66" s="15"/>
      <c r="AC66" s="15"/>
      <c r="AD66" s="15"/>
      <c r="AE66" s="16">
        <v>149</v>
      </c>
      <c r="AF66" s="17">
        <v>35</v>
      </c>
      <c r="AG66" s="18">
        <v>100</v>
      </c>
      <c r="AH66" s="19">
        <v>50</v>
      </c>
      <c r="AI66" s="20">
        <v>50</v>
      </c>
      <c r="AJ66" s="21">
        <v>70</v>
      </c>
      <c r="AK66" s="22">
        <v>120</v>
      </c>
      <c r="AL66" s="23">
        <f>SUM(AF66:AK66)</f>
        <v>425</v>
      </c>
      <c r="AM66" s="24" t="s">
        <v>196</v>
      </c>
      <c r="AN66" s="37"/>
      <c r="AO66" s="24" t="s">
        <v>197</v>
      </c>
      <c r="AP66" s="26" t="s">
        <v>263</v>
      </c>
      <c r="AQ66" s="27" t="s">
        <v>264</v>
      </c>
      <c r="AR66" s="28" t="s">
        <v>78</v>
      </c>
      <c r="AS66" s="29">
        <v>0.7</v>
      </c>
      <c r="AT66" s="29">
        <v>73.400000000000006</v>
      </c>
      <c r="AU66" s="30">
        <v>33.299999999999997</v>
      </c>
      <c r="AV66" s="31"/>
      <c r="AW66" s="26"/>
      <c r="AX66" s="26"/>
      <c r="AY66" s="26"/>
      <c r="AZ66" s="26"/>
      <c r="BA66" s="25">
        <v>2</v>
      </c>
      <c r="BB66" s="24">
        <v>149</v>
      </c>
      <c r="BC66" s="26">
        <v>50</v>
      </c>
      <c r="BD66" s="32" t="s">
        <v>128</v>
      </c>
      <c r="BE66" s="32">
        <v>50</v>
      </c>
      <c r="BF66" s="35" t="s">
        <v>139</v>
      </c>
      <c r="BG66" s="26" t="s">
        <v>129</v>
      </c>
      <c r="BH66" s="29">
        <v>20</v>
      </c>
      <c r="BI66" s="26" t="s">
        <v>165</v>
      </c>
      <c r="BJ66" s="37"/>
      <c r="BK66" s="36"/>
      <c r="BL66" t="str">
        <f>IF(_xlfn.REGEXTEST(BK66,"Lv. [0-9]{0, 3}", 0),BM66,"")</f>
        <v/>
      </c>
      <c r="BM66" t="e" cm="1" vm="1">
        <f t="array" ref="BM66">_xlfn.REGEXEXTRACT(_xlfn.REGEXEXTRACT(BK66,"Lv. [0-9]{0,}", 0),"[0-9]{1,2}", 0)</f>
        <v>#N/A</v>
      </c>
      <c r="BN66" cm="1">
        <f t="array" ref="BN66">INDEX(A66:AE66,BQ66)</f>
        <v>149</v>
      </c>
      <c r="BO66">
        <v>65</v>
      </c>
      <c r="BP66" t="str">
        <f ca="1">IF(LEN(BL66) &gt; 0, _xlfn.XMATCH(BN66 + 1, INDIRECT(BR66):INDIRECT(BS66)), "")</f>
        <v/>
      </c>
      <c r="BQ66" cm="1">
        <f t="array" ref="BQ66">_xlfn.XMATCH(FALSE, ISBLANK(A66:AE66),,-1)</f>
        <v>31</v>
      </c>
      <c r="BR66" t="str">
        <f>ADDRESS(2, BQ66)</f>
        <v>$AE$2</v>
      </c>
      <c r="BS66" t="str">
        <f>ADDRESS(1202, BQ66)</f>
        <v>$AE$1202</v>
      </c>
      <c r="BT66" s="171" t="str">
        <f>"insert into Pokemon_Blueprint values ( "&amp;ROW()-1&amp;", '"&amp;B66&amp;"', '"&amp;C66&amp;"', "&amp;AF66&amp;",  "&amp;AG66&amp;",  "&amp;AH66&amp;", "&amp;AI66&amp;",  "&amp;AJ66&amp;",  "&amp;AK66&amp;", "&amp;IF(BC66 = "", "0", BC66)&amp;", "&amp;IF(BL66 = "","NULL, NULL",BP66&amp;", "&amp;BL66)&amp;");"</f>
        <v>insert into Pokemon_Blueprint values ( 65, 'Dugtrio', '', 35,  100,  50, 50,  70,  120, 50, NULL, NULL);</v>
      </c>
    </row>
    <row r="67" spans="1:72" ht="12.75" customHeight="1">
      <c r="A67" s="12">
        <v>51.1</v>
      </c>
      <c r="B67" s="13" t="s">
        <v>270</v>
      </c>
      <c r="C67" s="13" t="s">
        <v>168</v>
      </c>
      <c r="D67" s="14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>
        <v>72</v>
      </c>
      <c r="R67" s="15">
        <v>72</v>
      </c>
      <c r="S67" s="15">
        <v>30</v>
      </c>
      <c r="T67" s="15">
        <v>39</v>
      </c>
      <c r="U67" s="15">
        <v>23</v>
      </c>
      <c r="V67" s="15">
        <v>86</v>
      </c>
      <c r="W67" s="15">
        <v>86</v>
      </c>
      <c r="X67" s="15">
        <v>30</v>
      </c>
      <c r="Y67" s="15">
        <v>39</v>
      </c>
      <c r="Z67" s="15">
        <v>32</v>
      </c>
      <c r="AA67" s="15">
        <v>165</v>
      </c>
      <c r="AB67" s="15"/>
      <c r="AC67" s="15"/>
      <c r="AD67" s="15"/>
      <c r="AE67" s="16"/>
      <c r="AF67" s="17">
        <v>35</v>
      </c>
      <c r="AG67" s="18">
        <v>100</v>
      </c>
      <c r="AH67" s="19">
        <v>60</v>
      </c>
      <c r="AI67" s="20">
        <v>50</v>
      </c>
      <c r="AJ67" s="21">
        <v>70</v>
      </c>
      <c r="AK67" s="22">
        <v>110</v>
      </c>
      <c r="AL67" s="23">
        <f>SUM(AF67:AK67)</f>
        <v>425</v>
      </c>
      <c r="AM67" s="24" t="s">
        <v>196</v>
      </c>
      <c r="AN67" s="37" t="s">
        <v>201</v>
      </c>
      <c r="AO67" s="24" t="s">
        <v>197</v>
      </c>
      <c r="AP67" s="26" t="s">
        <v>268</v>
      </c>
      <c r="AQ67" s="27" t="s">
        <v>264</v>
      </c>
      <c r="AR67" s="28" t="s">
        <v>78</v>
      </c>
      <c r="AS67" s="29">
        <v>0.7</v>
      </c>
      <c r="AT67" s="29">
        <v>146.80000000000001</v>
      </c>
      <c r="AU67" s="30">
        <v>66.599999999999994</v>
      </c>
      <c r="AV67" s="31"/>
      <c r="AW67" s="26">
        <v>2</v>
      </c>
      <c r="AX67" s="26"/>
      <c r="AY67" s="26"/>
      <c r="AZ67" s="26"/>
      <c r="BA67" s="25"/>
      <c r="BB67" s="24">
        <v>149</v>
      </c>
      <c r="BC67" s="26">
        <v>50</v>
      </c>
      <c r="BD67" s="32" t="s">
        <v>128</v>
      </c>
      <c r="BE67" s="32">
        <v>50</v>
      </c>
      <c r="BF67" s="35" t="s">
        <v>139</v>
      </c>
      <c r="BG67" s="26" t="s">
        <v>129</v>
      </c>
      <c r="BH67" s="29">
        <v>20</v>
      </c>
      <c r="BI67" s="26" t="s">
        <v>165</v>
      </c>
      <c r="BJ67" s="37"/>
      <c r="BK67" s="36"/>
      <c r="BL67" t="str">
        <f>IF(_xlfn.REGEXTEST(BK67,"Lv. [0-9]{0, 3}", 0),BM67,"")</f>
        <v/>
      </c>
      <c r="BM67" t="e" cm="1" vm="1">
        <f t="array" ref="BM67">_xlfn.REGEXEXTRACT(_xlfn.REGEXEXTRACT(BK67,"Lv. [0-9]{0,}", 0),"[0-9]{1,2}", 0)</f>
        <v>#N/A</v>
      </c>
      <c r="BN67" cm="1">
        <f t="array" ref="BN67">INDEX(A67:AE67,BQ67)</f>
        <v>165</v>
      </c>
      <c r="BO67">
        <v>66</v>
      </c>
      <c r="BP67" t="str">
        <f ca="1">IF(LEN(BL67) &gt; 0, _xlfn.XMATCH(BN67 + 1, INDIRECT(BR67):INDIRECT(BS67)), "")</f>
        <v/>
      </c>
      <c r="BQ67" cm="1">
        <f t="array" ref="BQ67">_xlfn.XMATCH(FALSE, ISBLANK(A67:AE67),,-1)</f>
        <v>27</v>
      </c>
      <c r="BR67" t="str">
        <f>ADDRESS(2, BQ67)</f>
        <v>$AA$2</v>
      </c>
      <c r="BS67" t="str">
        <f>ADDRESS(1202, BQ67)</f>
        <v>$AA$1202</v>
      </c>
      <c r="BT67" s="171" t="str">
        <f>"insert into Pokemon_Blueprint values ( "&amp;ROW()-1&amp;", '"&amp;B67&amp;"', '"&amp;C67&amp;"', "&amp;AF67&amp;",  "&amp;AG67&amp;",  "&amp;AH67&amp;", "&amp;AI67&amp;",  "&amp;AJ67&amp;",  "&amp;AK67&amp;", "&amp;IF(BC67 = "", "0", BC67)&amp;", "&amp;IF(BL67 = "","NULL, NULL",BP67&amp;", "&amp;BL67)&amp;");"</f>
        <v>insert into Pokemon_Blueprint values ( 66, 'Dugtrio (Alolan)', 'Alolan Form', 35,  100,  60, 50,  70,  110, 50, NULL, NULL);</v>
      </c>
    </row>
    <row r="68" spans="1:72" ht="12.75" customHeight="1">
      <c r="A68" s="12">
        <v>52</v>
      </c>
      <c r="B68" s="13" t="s">
        <v>271</v>
      </c>
      <c r="C68" s="13"/>
      <c r="D68" s="14">
        <v>52</v>
      </c>
      <c r="E68" s="15">
        <v>52</v>
      </c>
      <c r="F68" s="15">
        <v>136</v>
      </c>
      <c r="G68" s="15">
        <v>138</v>
      </c>
      <c r="H68" s="15"/>
      <c r="I68" s="15"/>
      <c r="J68" s="15"/>
      <c r="K68" s="15"/>
      <c r="L68" s="15"/>
      <c r="M68" s="15"/>
      <c r="N68" s="15"/>
      <c r="O68" s="15"/>
      <c r="P68" s="15"/>
      <c r="Q68" s="15">
        <v>45</v>
      </c>
      <c r="R68" s="15">
        <v>45</v>
      </c>
      <c r="S68" s="15"/>
      <c r="T68" s="15">
        <v>23</v>
      </c>
      <c r="U68" s="15"/>
      <c r="V68" s="15">
        <v>52</v>
      </c>
      <c r="W68" s="15">
        <v>52</v>
      </c>
      <c r="X68" s="15"/>
      <c r="Y68" s="15">
        <v>23</v>
      </c>
      <c r="Z68" s="15"/>
      <c r="AA68" s="15">
        <v>182</v>
      </c>
      <c r="AB68" s="15"/>
      <c r="AC68" s="15"/>
      <c r="AD68" s="15"/>
      <c r="AE68" s="16">
        <v>141</v>
      </c>
      <c r="AF68" s="17">
        <v>40</v>
      </c>
      <c r="AG68" s="18">
        <v>45</v>
      </c>
      <c r="AH68" s="19">
        <v>35</v>
      </c>
      <c r="AI68" s="20">
        <v>40</v>
      </c>
      <c r="AJ68" s="21">
        <v>40</v>
      </c>
      <c r="AK68" s="22">
        <v>90</v>
      </c>
      <c r="AL68" s="23">
        <f>SUM(AF68:AK68)</f>
        <v>290</v>
      </c>
      <c r="AM68" s="24" t="s">
        <v>150</v>
      </c>
      <c r="AN68" s="37"/>
      <c r="AO68" s="24" t="s">
        <v>272</v>
      </c>
      <c r="AP68" s="26" t="s">
        <v>273</v>
      </c>
      <c r="AQ68" s="27" t="s">
        <v>179</v>
      </c>
      <c r="AR68" s="28" t="s">
        <v>187</v>
      </c>
      <c r="AS68" s="29">
        <v>0.4</v>
      </c>
      <c r="AT68" s="29">
        <v>9.3000000000000007</v>
      </c>
      <c r="AU68" s="30">
        <v>4.2</v>
      </c>
      <c r="AV68" s="31"/>
      <c r="AW68" s="26"/>
      <c r="AX68" s="26"/>
      <c r="AY68" s="26"/>
      <c r="AZ68" s="26"/>
      <c r="BA68" s="25">
        <v>1</v>
      </c>
      <c r="BB68" s="24">
        <v>58</v>
      </c>
      <c r="BC68" s="26">
        <v>255</v>
      </c>
      <c r="BD68" s="32" t="s">
        <v>128</v>
      </c>
      <c r="BE68" s="32">
        <v>50</v>
      </c>
      <c r="BF68" s="35" t="s">
        <v>141</v>
      </c>
      <c r="BG68" s="26" t="s">
        <v>129</v>
      </c>
      <c r="BH68" s="29">
        <v>20</v>
      </c>
      <c r="BI68" s="26" t="s">
        <v>165</v>
      </c>
      <c r="BJ68" s="37"/>
      <c r="BK68" s="36" t="s">
        <v>274</v>
      </c>
      <c r="BL68" t="str">
        <f>IF(_xlfn.REGEXTEST(BK68,"Lv. [0-9]{0, 3}", 0),BM68,"")</f>
        <v>28</v>
      </c>
      <c r="BM68" t="str" cm="1">
        <f t="array" ref="BM68">_xlfn.REGEXEXTRACT(_xlfn.REGEXEXTRACT(BK68,"Lv. [0-9]{0,}", 0),"[0-9]{1,2}", 0)</f>
        <v>28</v>
      </c>
      <c r="BN68" cm="1">
        <f t="array" ref="BN68">INDEX(A68:AE68,BQ68)</f>
        <v>141</v>
      </c>
      <c r="BO68">
        <v>67</v>
      </c>
      <c r="BP68">
        <f ca="1">IF(LEN(BL68) &gt; 0, _xlfn.XMATCH(BN68 + 1, INDIRECT(BR68):INDIRECT(BS68)), "")</f>
        <v>70</v>
      </c>
      <c r="BQ68" cm="1">
        <f t="array" ref="BQ68">_xlfn.XMATCH(FALSE, ISBLANK(A68:AE68),,-1)</f>
        <v>31</v>
      </c>
      <c r="BR68" t="str">
        <f>ADDRESS(2, BQ68)</f>
        <v>$AE$2</v>
      </c>
      <c r="BS68" t="str">
        <f>ADDRESS(1202, BQ68)</f>
        <v>$AE$1202</v>
      </c>
      <c r="BT68" s="171" t="str">
        <f ca="1">"insert into Pokemon_Blueprint values ( "&amp;ROW()-1&amp;", '"&amp;B68&amp;"', '"&amp;C68&amp;"', "&amp;AF68&amp;",  "&amp;AG68&amp;",  "&amp;AH68&amp;", "&amp;AI68&amp;",  "&amp;AJ68&amp;",  "&amp;AK68&amp;", "&amp;IF(BC68 = "", "0", BC68)&amp;", "&amp;IF(BL68 = "","NULL, NULL",BP68&amp;", "&amp;BL68)&amp;");"</f>
        <v>insert into Pokemon_Blueprint values ( 67, 'Meowth', '', 40,  45,  35, 40,  40,  90, 255, 70, 28);</v>
      </c>
    </row>
    <row r="69" spans="1:72" ht="12.75" customHeight="1">
      <c r="A69" s="12">
        <v>52.1</v>
      </c>
      <c r="B69" s="13" t="s">
        <v>275</v>
      </c>
      <c r="C69" s="13" t="s">
        <v>168</v>
      </c>
      <c r="D69" s="14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>
        <v>45</v>
      </c>
      <c r="R69" s="15">
        <v>45</v>
      </c>
      <c r="S69" s="15"/>
      <c r="T69" s="15">
        <v>23</v>
      </c>
      <c r="U69" s="15"/>
      <c r="V69" s="15">
        <v>52</v>
      </c>
      <c r="W69" s="15">
        <v>52</v>
      </c>
      <c r="X69" s="15"/>
      <c r="Y69" s="15">
        <v>23</v>
      </c>
      <c r="Z69" s="15"/>
      <c r="AA69" s="15">
        <v>182</v>
      </c>
      <c r="AB69" s="15"/>
      <c r="AC69" s="15"/>
      <c r="AD69" s="15"/>
      <c r="AE69" s="16"/>
      <c r="AF69" s="17">
        <v>40</v>
      </c>
      <c r="AG69" s="18">
        <v>35</v>
      </c>
      <c r="AH69" s="19">
        <v>35</v>
      </c>
      <c r="AI69" s="20">
        <v>50</v>
      </c>
      <c r="AJ69" s="21">
        <v>40</v>
      </c>
      <c r="AK69" s="22">
        <v>90</v>
      </c>
      <c r="AL69" s="23">
        <f>SUM(AF69:AK69)</f>
        <v>290</v>
      </c>
      <c r="AM69" s="24" t="s">
        <v>169</v>
      </c>
      <c r="AN69" s="37"/>
      <c r="AO69" s="24" t="s">
        <v>272</v>
      </c>
      <c r="AP69" s="26" t="s">
        <v>273</v>
      </c>
      <c r="AQ69" s="27" t="s">
        <v>276</v>
      </c>
      <c r="AR69" s="28" t="s">
        <v>187</v>
      </c>
      <c r="AS69" s="29">
        <v>0.4</v>
      </c>
      <c r="AT69" s="29">
        <v>9.3000000000000007</v>
      </c>
      <c r="AU69" s="30">
        <v>4.2</v>
      </c>
      <c r="AV69" s="31"/>
      <c r="AW69" s="26"/>
      <c r="AX69" s="26"/>
      <c r="AY69" s="26"/>
      <c r="AZ69" s="26"/>
      <c r="BA69" s="25">
        <v>1</v>
      </c>
      <c r="BB69" s="24">
        <v>58</v>
      </c>
      <c r="BC69" s="26">
        <v>255</v>
      </c>
      <c r="BD69" s="32" t="s">
        <v>128</v>
      </c>
      <c r="BE69" s="32">
        <v>50</v>
      </c>
      <c r="BF69" s="35" t="s">
        <v>116</v>
      </c>
      <c r="BG69" s="26" t="s">
        <v>129</v>
      </c>
      <c r="BH69" s="29">
        <v>20</v>
      </c>
      <c r="BI69" s="26" t="s">
        <v>165</v>
      </c>
      <c r="BJ69" s="37"/>
      <c r="BK69" s="36" t="s">
        <v>246</v>
      </c>
      <c r="BL69" t="str">
        <f>IF(_xlfn.REGEXTEST(BK69,"Lv. [0-9]{0, 3}", 0),BM69,"")</f>
        <v/>
      </c>
      <c r="BM69" t="e" cm="1" vm="1">
        <f t="array" ref="BM69">_xlfn.REGEXEXTRACT(_xlfn.REGEXEXTRACT(BK69,"Lv. [0-9]{0,}", 0),"[0-9]{1,2}", 0)</f>
        <v>#N/A</v>
      </c>
      <c r="BN69" cm="1">
        <f t="array" ref="BN69">INDEX(A69:AE69,BQ69)</f>
        <v>182</v>
      </c>
      <c r="BO69">
        <v>68</v>
      </c>
      <c r="BP69" t="str">
        <f ca="1">IF(LEN(BL69) &gt; 0, _xlfn.XMATCH(BN69 + 1, INDIRECT(BR69):INDIRECT(BS69)), "")</f>
        <v/>
      </c>
      <c r="BQ69" cm="1">
        <f t="array" ref="BQ69">_xlfn.XMATCH(FALSE, ISBLANK(A69:AE69),,-1)</f>
        <v>27</v>
      </c>
      <c r="BR69" t="str">
        <f>ADDRESS(2, BQ69)</f>
        <v>$AA$2</v>
      </c>
      <c r="BS69" t="str">
        <f>ADDRESS(1202, BQ69)</f>
        <v>$AA$1202</v>
      </c>
      <c r="BT69" s="171" t="str">
        <f>"insert into Pokemon_Blueprint values ( "&amp;ROW()-1&amp;", '"&amp;B69&amp;"', '"&amp;C69&amp;"', "&amp;AF69&amp;",  "&amp;AG69&amp;",  "&amp;AH69&amp;", "&amp;AI69&amp;",  "&amp;AJ69&amp;",  "&amp;AK69&amp;", "&amp;IF(BC69 = "", "0", BC69)&amp;", "&amp;IF(BL69 = "","NULL, NULL",BP69&amp;", "&amp;BL69)&amp;");"</f>
        <v>insert into Pokemon_Blueprint values ( 68, 'Meowth (Alolan)', 'Alolan Form', 40,  35,  35, 50,  40,  90, 255, NULL, NULL);</v>
      </c>
    </row>
    <row r="70" spans="1:72" ht="12.75" customHeight="1">
      <c r="A70" s="12">
        <v>52.2</v>
      </c>
      <c r="B70" s="13" t="s">
        <v>277</v>
      </c>
      <c r="C70" s="13" t="s">
        <v>278</v>
      </c>
      <c r="D70" s="14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>
        <v>182</v>
      </c>
      <c r="AB70" s="15"/>
      <c r="AC70" s="15"/>
      <c r="AD70" s="15"/>
      <c r="AE70" s="16"/>
      <c r="AF70" s="17">
        <v>50</v>
      </c>
      <c r="AG70" s="18">
        <v>65</v>
      </c>
      <c r="AH70" s="19">
        <v>55</v>
      </c>
      <c r="AI70" s="20">
        <v>40</v>
      </c>
      <c r="AJ70" s="21">
        <v>40</v>
      </c>
      <c r="AK70" s="22">
        <v>40</v>
      </c>
      <c r="AL70" s="23">
        <f>SUM(AF70:AK70)</f>
        <v>290</v>
      </c>
      <c r="AM70" s="24" t="s">
        <v>201</v>
      </c>
      <c r="AN70" s="37"/>
      <c r="AO70" s="24" t="s">
        <v>272</v>
      </c>
      <c r="AP70" s="26" t="s">
        <v>107</v>
      </c>
      <c r="AQ70" s="27" t="s">
        <v>179</v>
      </c>
      <c r="AR70" s="28" t="s">
        <v>187</v>
      </c>
      <c r="AS70" s="29">
        <v>0.4</v>
      </c>
      <c r="AT70" s="29">
        <v>16.5</v>
      </c>
      <c r="AU70" s="30">
        <v>7.5</v>
      </c>
      <c r="AV70" s="31"/>
      <c r="AW70" s="26">
        <v>1</v>
      </c>
      <c r="AX70" s="26"/>
      <c r="AY70" s="26"/>
      <c r="AZ70" s="26"/>
      <c r="BA70" s="25"/>
      <c r="BB70" s="24">
        <v>58</v>
      </c>
      <c r="BC70" s="26">
        <v>255</v>
      </c>
      <c r="BD70" s="32" t="s">
        <v>128</v>
      </c>
      <c r="BE70" s="32">
        <v>50</v>
      </c>
      <c r="BF70" s="35" t="s">
        <v>139</v>
      </c>
      <c r="BG70" s="26" t="s">
        <v>129</v>
      </c>
      <c r="BH70" s="29">
        <v>20</v>
      </c>
      <c r="BI70" s="26" t="s">
        <v>165</v>
      </c>
      <c r="BJ70" s="37"/>
      <c r="BK70" s="36" t="s">
        <v>274</v>
      </c>
      <c r="BL70" t="str">
        <f>IF(_xlfn.REGEXTEST(BK70,"Lv. [0-9]{0, 3}", 0),BM70,"")</f>
        <v>28</v>
      </c>
      <c r="BM70" t="str" cm="1">
        <f t="array" ref="BM70">_xlfn.REGEXEXTRACT(_xlfn.REGEXEXTRACT(BK70,"Lv. [0-9]{0,}", 0),"[0-9]{1,2}", 0)</f>
        <v>28</v>
      </c>
      <c r="BN70" cm="1">
        <f t="array" ref="BN70">INDEX(A70:AE70,BQ70)</f>
        <v>182</v>
      </c>
      <c r="BO70">
        <v>69</v>
      </c>
      <c r="BP70">
        <f ca="1">IF(LEN(BL70) &gt; 0, _xlfn.XMATCH(BN70 + 1, INDIRECT(BR70):INDIRECT(BS70)), "")</f>
        <v>1044</v>
      </c>
      <c r="BQ70" cm="1">
        <f t="array" ref="BQ70">_xlfn.XMATCH(FALSE, ISBLANK(A70:AE70),,-1)</f>
        <v>27</v>
      </c>
      <c r="BR70" t="str">
        <f>ADDRESS(2, BQ70)</f>
        <v>$AA$2</v>
      </c>
      <c r="BS70" t="str">
        <f>ADDRESS(1202, BQ70)</f>
        <v>$AA$1202</v>
      </c>
      <c r="BT70" s="171" t="str">
        <f ca="1">"insert into Pokemon_Blueprint values ( "&amp;ROW()-1&amp;", '"&amp;B70&amp;"', '"&amp;C70&amp;"', "&amp;AF70&amp;",  "&amp;AG70&amp;",  "&amp;AH70&amp;", "&amp;AI70&amp;",  "&amp;AJ70&amp;",  "&amp;AK70&amp;", "&amp;IF(BC70 = "", "0", BC70)&amp;", "&amp;IF(BL70 = "","NULL, NULL",BP70&amp;", "&amp;BL70)&amp;");"</f>
        <v>insert into Pokemon_Blueprint values ( 69, 'Meowth (Galarian)', 'Galarian Form', 50,  65,  55, 40,  40,  40, 255, 1044, 28);</v>
      </c>
    </row>
    <row r="71" spans="1:72" ht="12.75" customHeight="1">
      <c r="A71" s="12">
        <v>53</v>
      </c>
      <c r="B71" s="13" t="s">
        <v>279</v>
      </c>
      <c r="C71" s="13"/>
      <c r="D71" s="14">
        <v>53</v>
      </c>
      <c r="E71" s="15">
        <v>53</v>
      </c>
      <c r="F71" s="15">
        <v>137</v>
      </c>
      <c r="G71" s="15">
        <v>139</v>
      </c>
      <c r="H71" s="15"/>
      <c r="I71" s="15"/>
      <c r="J71" s="15"/>
      <c r="K71" s="15"/>
      <c r="L71" s="15"/>
      <c r="M71" s="15"/>
      <c r="N71" s="15"/>
      <c r="O71" s="15"/>
      <c r="P71" s="15"/>
      <c r="Q71" s="15">
        <v>46</v>
      </c>
      <c r="R71" s="15">
        <v>46</v>
      </c>
      <c r="S71" s="15"/>
      <c r="T71" s="15">
        <v>24</v>
      </c>
      <c r="U71" s="15"/>
      <c r="V71" s="15">
        <v>53</v>
      </c>
      <c r="W71" s="15">
        <v>53</v>
      </c>
      <c r="X71" s="15"/>
      <c r="Y71" s="15">
        <v>24</v>
      </c>
      <c r="Z71" s="15"/>
      <c r="AA71" s="15">
        <v>184</v>
      </c>
      <c r="AB71" s="15"/>
      <c r="AC71" s="15"/>
      <c r="AD71" s="15"/>
      <c r="AE71" s="16">
        <v>142</v>
      </c>
      <c r="AF71" s="17">
        <v>65</v>
      </c>
      <c r="AG71" s="18">
        <v>70</v>
      </c>
      <c r="AH71" s="19">
        <v>60</v>
      </c>
      <c r="AI71" s="20">
        <v>65</v>
      </c>
      <c r="AJ71" s="21">
        <v>65</v>
      </c>
      <c r="AK71" s="22">
        <v>115</v>
      </c>
      <c r="AL71" s="23">
        <f>SUM(AF71:AK71)</f>
        <v>440</v>
      </c>
      <c r="AM71" s="24" t="s">
        <v>150</v>
      </c>
      <c r="AN71" s="37"/>
      <c r="AO71" s="24" t="s">
        <v>280</v>
      </c>
      <c r="AP71" s="26" t="s">
        <v>273</v>
      </c>
      <c r="AQ71" s="27" t="s">
        <v>179</v>
      </c>
      <c r="AR71" s="28" t="s">
        <v>85</v>
      </c>
      <c r="AS71" s="29">
        <v>1</v>
      </c>
      <c r="AT71" s="29">
        <v>70.5</v>
      </c>
      <c r="AU71" s="30">
        <v>32</v>
      </c>
      <c r="AV71" s="31"/>
      <c r="AW71" s="26"/>
      <c r="AX71" s="26"/>
      <c r="AY71" s="26"/>
      <c r="AZ71" s="26"/>
      <c r="BA71" s="25">
        <v>2</v>
      </c>
      <c r="BB71" s="24">
        <v>154</v>
      </c>
      <c r="BC71" s="26">
        <v>90</v>
      </c>
      <c r="BD71" s="32" t="s">
        <v>128</v>
      </c>
      <c r="BE71" s="32">
        <v>50</v>
      </c>
      <c r="BF71" s="35" t="s">
        <v>141</v>
      </c>
      <c r="BG71" s="26" t="s">
        <v>129</v>
      </c>
      <c r="BH71" s="29">
        <v>20</v>
      </c>
      <c r="BI71" s="26" t="s">
        <v>165</v>
      </c>
      <c r="BJ71" s="37"/>
      <c r="BK71" s="36"/>
      <c r="BL71" t="str">
        <f>IF(_xlfn.REGEXTEST(BK71,"Lv. [0-9]{0, 3}", 0),BM71,"")</f>
        <v/>
      </c>
      <c r="BM71" t="e" cm="1" vm="1">
        <f t="array" ref="BM71">_xlfn.REGEXEXTRACT(_xlfn.REGEXEXTRACT(BK71,"Lv. [0-9]{0,}", 0),"[0-9]{1,2}", 0)</f>
        <v>#N/A</v>
      </c>
      <c r="BN71" cm="1">
        <f t="array" ref="BN71">INDEX(A71:AE71,BQ71)</f>
        <v>142</v>
      </c>
      <c r="BO71">
        <v>70</v>
      </c>
      <c r="BP71" t="str">
        <f ca="1">IF(LEN(BL71) &gt; 0, _xlfn.XMATCH(BN71 + 1, INDIRECT(BR71):INDIRECT(BS71)), "")</f>
        <v/>
      </c>
      <c r="BQ71" cm="1">
        <f t="array" ref="BQ71">_xlfn.XMATCH(FALSE, ISBLANK(A71:AE71),,-1)</f>
        <v>31</v>
      </c>
      <c r="BR71" t="str">
        <f>ADDRESS(2, BQ71)</f>
        <v>$AE$2</v>
      </c>
      <c r="BS71" t="str">
        <f>ADDRESS(1202, BQ71)</f>
        <v>$AE$1202</v>
      </c>
      <c r="BT71" s="171" t="str">
        <f>"insert into Pokemon_Blueprint values ( "&amp;ROW()-1&amp;", '"&amp;B71&amp;"', '"&amp;C71&amp;"', "&amp;AF71&amp;",  "&amp;AG71&amp;",  "&amp;AH71&amp;", "&amp;AI71&amp;",  "&amp;AJ71&amp;",  "&amp;AK71&amp;", "&amp;IF(BC71 = "", "0", BC71)&amp;", "&amp;IF(BL71 = "","NULL, NULL",BP71&amp;", "&amp;BL71)&amp;");"</f>
        <v>insert into Pokemon_Blueprint values ( 70, 'Persian', '', 65,  70,  60, 65,  65,  115, 90, NULL, NULL);</v>
      </c>
    </row>
    <row r="72" spans="1:72" ht="12.75" customHeight="1">
      <c r="A72" s="12">
        <v>53.1</v>
      </c>
      <c r="B72" s="13" t="s">
        <v>281</v>
      </c>
      <c r="C72" s="13" t="s">
        <v>168</v>
      </c>
      <c r="D72" s="14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>
        <v>46</v>
      </c>
      <c r="R72" s="15">
        <v>46</v>
      </c>
      <c r="S72" s="15"/>
      <c r="T72" s="15">
        <v>24</v>
      </c>
      <c r="U72" s="15"/>
      <c r="V72" s="15">
        <v>53</v>
      </c>
      <c r="W72" s="15">
        <v>53</v>
      </c>
      <c r="X72" s="15"/>
      <c r="Y72" s="15">
        <v>24</v>
      </c>
      <c r="Z72" s="15"/>
      <c r="AA72" s="15">
        <v>184</v>
      </c>
      <c r="AB72" s="15"/>
      <c r="AC72" s="15"/>
      <c r="AD72" s="15"/>
      <c r="AE72" s="16"/>
      <c r="AF72" s="17">
        <v>65</v>
      </c>
      <c r="AG72" s="18">
        <v>60</v>
      </c>
      <c r="AH72" s="19">
        <v>60</v>
      </c>
      <c r="AI72" s="20">
        <v>75</v>
      </c>
      <c r="AJ72" s="21">
        <v>65</v>
      </c>
      <c r="AK72" s="22">
        <v>115</v>
      </c>
      <c r="AL72" s="23">
        <f>SUM(AF72:AK72)</f>
        <v>440</v>
      </c>
      <c r="AM72" s="24" t="s">
        <v>169</v>
      </c>
      <c r="AN72" s="37"/>
      <c r="AO72" s="24" t="s">
        <v>282</v>
      </c>
      <c r="AP72" s="26" t="s">
        <v>273</v>
      </c>
      <c r="AQ72" s="27" t="s">
        <v>276</v>
      </c>
      <c r="AR72" s="28" t="s">
        <v>101</v>
      </c>
      <c r="AS72" s="29">
        <v>1.1000000000000001</v>
      </c>
      <c r="AT72" s="29">
        <v>72.8</v>
      </c>
      <c r="AU72" s="30">
        <v>33</v>
      </c>
      <c r="AV72" s="31"/>
      <c r="AW72" s="26"/>
      <c r="AX72" s="26"/>
      <c r="AY72" s="26"/>
      <c r="AZ72" s="26"/>
      <c r="BA72" s="25">
        <v>2</v>
      </c>
      <c r="BB72" s="24">
        <v>154</v>
      </c>
      <c r="BC72" s="26">
        <v>90</v>
      </c>
      <c r="BD72" s="32" t="s">
        <v>128</v>
      </c>
      <c r="BE72" s="32">
        <v>50</v>
      </c>
      <c r="BF72" s="35" t="s">
        <v>116</v>
      </c>
      <c r="BG72" s="26" t="s">
        <v>129</v>
      </c>
      <c r="BH72" s="29">
        <v>20</v>
      </c>
      <c r="BI72" s="26" t="s">
        <v>165</v>
      </c>
      <c r="BJ72" s="37"/>
      <c r="BK72" s="36"/>
      <c r="BL72" t="str">
        <f>IF(_xlfn.REGEXTEST(BK72,"Lv. [0-9]{0, 3}", 0),BM72,"")</f>
        <v/>
      </c>
      <c r="BM72" t="e" cm="1" vm="1">
        <f t="array" ref="BM72">_xlfn.REGEXEXTRACT(_xlfn.REGEXEXTRACT(BK72,"Lv. [0-9]{0,}", 0),"[0-9]{1,2}", 0)</f>
        <v>#N/A</v>
      </c>
      <c r="BN72" cm="1">
        <f t="array" ref="BN72">INDEX(A72:AE72,BQ72)</f>
        <v>184</v>
      </c>
      <c r="BO72">
        <v>71</v>
      </c>
      <c r="BP72" t="str">
        <f ca="1">IF(LEN(BL72) &gt; 0, _xlfn.XMATCH(BN72 + 1, INDIRECT(BR72):INDIRECT(BS72)), "")</f>
        <v/>
      </c>
      <c r="BQ72" cm="1">
        <f t="array" ref="BQ72">_xlfn.XMATCH(FALSE, ISBLANK(A72:AE72),,-1)</f>
        <v>27</v>
      </c>
      <c r="BR72" t="str">
        <f>ADDRESS(2, BQ72)</f>
        <v>$AA$2</v>
      </c>
      <c r="BS72" t="str">
        <f>ADDRESS(1202, BQ72)</f>
        <v>$AA$1202</v>
      </c>
      <c r="BT72" s="171" t="str">
        <f>"insert into Pokemon_Blueprint values ( "&amp;ROW()-1&amp;", '"&amp;B72&amp;"', '"&amp;C72&amp;"', "&amp;AF72&amp;",  "&amp;AG72&amp;",  "&amp;AH72&amp;", "&amp;AI72&amp;",  "&amp;AJ72&amp;",  "&amp;AK72&amp;", "&amp;IF(BC72 = "", "0", BC72)&amp;", "&amp;IF(BL72 = "","NULL, NULL",BP72&amp;", "&amp;BL72)&amp;");"</f>
        <v>insert into Pokemon_Blueprint values ( 71, 'Persian (Alolan)', 'Alolan Form', 65,  60,  60, 75,  65,  115, 90, NULL, NULL);</v>
      </c>
    </row>
    <row r="73" spans="1:72" ht="12.75" customHeight="1">
      <c r="A73" s="12">
        <v>54</v>
      </c>
      <c r="B73" s="13" t="s">
        <v>283</v>
      </c>
      <c r="C73" s="13"/>
      <c r="D73" s="14">
        <v>54</v>
      </c>
      <c r="E73" s="15">
        <v>54</v>
      </c>
      <c r="F73" s="15">
        <v>138</v>
      </c>
      <c r="G73" s="15">
        <v>140</v>
      </c>
      <c r="H73" s="15">
        <v>158</v>
      </c>
      <c r="I73" s="15">
        <v>165</v>
      </c>
      <c r="J73" s="15">
        <v>43</v>
      </c>
      <c r="K73" s="15">
        <v>43</v>
      </c>
      <c r="L73" s="15"/>
      <c r="M73" s="15">
        <v>28</v>
      </c>
      <c r="N73" s="15">
        <v>59</v>
      </c>
      <c r="O73" s="15"/>
      <c r="P73" s="15"/>
      <c r="Q73" s="15">
        <v>89</v>
      </c>
      <c r="R73" s="15">
        <v>89</v>
      </c>
      <c r="S73" s="15">
        <v>32</v>
      </c>
      <c r="T73" s="15">
        <v>49</v>
      </c>
      <c r="U73" s="15">
        <v>39</v>
      </c>
      <c r="V73" s="15">
        <v>107</v>
      </c>
      <c r="W73" s="15">
        <v>107</v>
      </c>
      <c r="X73" s="15">
        <v>32</v>
      </c>
      <c r="Y73" s="15">
        <v>52</v>
      </c>
      <c r="Z73" s="15">
        <v>51</v>
      </c>
      <c r="AA73" s="15"/>
      <c r="AB73" s="15">
        <v>146</v>
      </c>
      <c r="AC73" s="15"/>
      <c r="AD73" s="15">
        <v>68</v>
      </c>
      <c r="AE73" s="16">
        <v>55</v>
      </c>
      <c r="AF73" s="17">
        <v>50</v>
      </c>
      <c r="AG73" s="18">
        <v>52</v>
      </c>
      <c r="AH73" s="19">
        <v>48</v>
      </c>
      <c r="AI73" s="20">
        <v>65</v>
      </c>
      <c r="AJ73" s="21">
        <v>50</v>
      </c>
      <c r="AK73" s="22">
        <v>55</v>
      </c>
      <c r="AL73" s="23">
        <f>SUM(AF73:AK73)</f>
        <v>320</v>
      </c>
      <c r="AM73" s="24" t="s">
        <v>112</v>
      </c>
      <c r="AN73" s="37"/>
      <c r="AO73" s="24" t="s">
        <v>255</v>
      </c>
      <c r="AP73" s="26" t="s">
        <v>284</v>
      </c>
      <c r="AQ73" s="27" t="s">
        <v>285</v>
      </c>
      <c r="AR73" s="28" t="s">
        <v>191</v>
      </c>
      <c r="AS73" s="29">
        <v>0.8</v>
      </c>
      <c r="AT73" s="29">
        <v>43.2</v>
      </c>
      <c r="AU73" s="30">
        <v>19.600000000000001</v>
      </c>
      <c r="AV73" s="31"/>
      <c r="AW73" s="26"/>
      <c r="AX73" s="26"/>
      <c r="AY73" s="26">
        <v>1</v>
      </c>
      <c r="AZ73" s="26"/>
      <c r="BA73" s="25"/>
      <c r="BB73" s="24">
        <v>64</v>
      </c>
      <c r="BC73" s="26">
        <v>190</v>
      </c>
      <c r="BD73" s="32" t="s">
        <v>128</v>
      </c>
      <c r="BE73" s="32">
        <v>50</v>
      </c>
      <c r="BF73" s="35" t="s">
        <v>141</v>
      </c>
      <c r="BG73" s="26" t="s">
        <v>129</v>
      </c>
      <c r="BH73" s="29">
        <v>20</v>
      </c>
      <c r="BI73" s="26" t="s">
        <v>117</v>
      </c>
      <c r="BJ73" s="25" t="s">
        <v>165</v>
      </c>
      <c r="BK73" s="36" t="s">
        <v>286</v>
      </c>
      <c r="BL73" t="str">
        <f>IF(_xlfn.REGEXTEST(BK73,"Lv. [0-9]{0, 3}", 0),BM73,"")</f>
        <v>33</v>
      </c>
      <c r="BM73" t="str" cm="1">
        <f t="array" ref="BM73">_xlfn.REGEXEXTRACT(_xlfn.REGEXEXTRACT(BK73,"Lv. [0-9]{0,}", 0),"[0-9]{1,2}", 0)</f>
        <v>33</v>
      </c>
      <c r="BN73" cm="1">
        <f t="array" ref="BN73">INDEX(A73:AE73,BQ73)</f>
        <v>55</v>
      </c>
      <c r="BO73">
        <v>72</v>
      </c>
      <c r="BP73">
        <f ca="1">IF(LEN(BL73) &gt; 0, _xlfn.XMATCH(BN73 + 1, INDIRECT(BR73):INDIRECT(BS73)), "")</f>
        <v>73</v>
      </c>
      <c r="BQ73" cm="1">
        <f t="array" ref="BQ73">_xlfn.XMATCH(FALSE, ISBLANK(A73:AE73),,-1)</f>
        <v>31</v>
      </c>
      <c r="BR73" t="str">
        <f>ADDRESS(2, BQ73)</f>
        <v>$AE$2</v>
      </c>
      <c r="BS73" t="str">
        <f>ADDRESS(1202, BQ73)</f>
        <v>$AE$1202</v>
      </c>
      <c r="BT73" s="171" t="str">
        <f ca="1">"insert into Pokemon_Blueprint values ( "&amp;ROW()-1&amp;", '"&amp;B73&amp;"', '"&amp;C73&amp;"', "&amp;AF73&amp;",  "&amp;AG73&amp;",  "&amp;AH73&amp;", "&amp;AI73&amp;",  "&amp;AJ73&amp;",  "&amp;AK73&amp;", "&amp;IF(BC73 = "", "0", BC73)&amp;", "&amp;IF(BL73 = "","NULL, NULL",BP73&amp;", "&amp;BL73)&amp;");"</f>
        <v>insert into Pokemon_Blueprint values ( 72, 'Psyduck', '', 50,  52,  48, 65,  50,  55, 190, 73, 33);</v>
      </c>
    </row>
    <row r="74" spans="1:72" ht="12.75" customHeight="1">
      <c r="A74" s="12">
        <v>55</v>
      </c>
      <c r="B74" s="13" t="s">
        <v>287</v>
      </c>
      <c r="C74" s="13"/>
      <c r="D74" s="14">
        <v>55</v>
      </c>
      <c r="E74" s="15">
        <v>55</v>
      </c>
      <c r="F74" s="15">
        <v>139</v>
      </c>
      <c r="G74" s="15">
        <v>141</v>
      </c>
      <c r="H74" s="15">
        <v>159</v>
      </c>
      <c r="I74" s="15">
        <v>166</v>
      </c>
      <c r="J74" s="15">
        <v>44</v>
      </c>
      <c r="K74" s="15">
        <v>44</v>
      </c>
      <c r="L74" s="15"/>
      <c r="M74" s="15">
        <v>29</v>
      </c>
      <c r="N74" s="15">
        <v>60</v>
      </c>
      <c r="O74" s="15"/>
      <c r="P74" s="15"/>
      <c r="Q74" s="15">
        <v>90</v>
      </c>
      <c r="R74" s="15">
        <v>90</v>
      </c>
      <c r="S74" s="15">
        <v>33</v>
      </c>
      <c r="T74" s="15">
        <v>50</v>
      </c>
      <c r="U74" s="15">
        <v>40</v>
      </c>
      <c r="V74" s="15">
        <v>108</v>
      </c>
      <c r="W74" s="15">
        <v>108</v>
      </c>
      <c r="X74" s="15">
        <v>33</v>
      </c>
      <c r="Y74" s="15">
        <v>53</v>
      </c>
      <c r="Z74" s="15">
        <v>52</v>
      </c>
      <c r="AA74" s="15"/>
      <c r="AB74" s="15">
        <v>147</v>
      </c>
      <c r="AC74" s="15"/>
      <c r="AD74" s="15">
        <v>69</v>
      </c>
      <c r="AE74" s="16">
        <v>56</v>
      </c>
      <c r="AF74" s="17">
        <v>80</v>
      </c>
      <c r="AG74" s="18">
        <v>82</v>
      </c>
      <c r="AH74" s="19">
        <v>78</v>
      </c>
      <c r="AI74" s="20">
        <v>95</v>
      </c>
      <c r="AJ74" s="21">
        <v>80</v>
      </c>
      <c r="AK74" s="22">
        <v>85</v>
      </c>
      <c r="AL74" s="23">
        <f>SUM(AF74:AK74)</f>
        <v>500</v>
      </c>
      <c r="AM74" s="24" t="s">
        <v>112</v>
      </c>
      <c r="AN74" s="37"/>
      <c r="AO74" s="24" t="s">
        <v>255</v>
      </c>
      <c r="AP74" s="26" t="s">
        <v>284</v>
      </c>
      <c r="AQ74" s="27" t="s">
        <v>285</v>
      </c>
      <c r="AR74" s="28" t="s">
        <v>105</v>
      </c>
      <c r="AS74" s="29">
        <v>1.7</v>
      </c>
      <c r="AT74" s="29">
        <v>168.9</v>
      </c>
      <c r="AU74" s="30">
        <v>76.599999999999994</v>
      </c>
      <c r="AV74" s="31"/>
      <c r="AW74" s="26"/>
      <c r="AX74" s="26"/>
      <c r="AY74" s="26">
        <v>2</v>
      </c>
      <c r="AZ74" s="26"/>
      <c r="BA74" s="25"/>
      <c r="BB74" s="24">
        <v>175</v>
      </c>
      <c r="BC74" s="26">
        <v>75</v>
      </c>
      <c r="BD74" s="32" t="s">
        <v>128</v>
      </c>
      <c r="BE74" s="32">
        <v>50</v>
      </c>
      <c r="BF74" s="35" t="s">
        <v>116</v>
      </c>
      <c r="BG74" s="26" t="s">
        <v>129</v>
      </c>
      <c r="BH74" s="29">
        <v>20</v>
      </c>
      <c r="BI74" s="26" t="s">
        <v>117</v>
      </c>
      <c r="BJ74" s="25" t="s">
        <v>165</v>
      </c>
      <c r="BK74" s="36"/>
      <c r="BL74" t="str">
        <f>IF(_xlfn.REGEXTEST(BK74,"Lv. [0-9]{0, 3}", 0),BM74,"")</f>
        <v/>
      </c>
      <c r="BM74" t="e" cm="1" vm="1">
        <f t="array" ref="BM74">_xlfn.REGEXEXTRACT(_xlfn.REGEXEXTRACT(BK74,"Lv. [0-9]{0,}", 0),"[0-9]{1,2}", 0)</f>
        <v>#N/A</v>
      </c>
      <c r="BN74" cm="1">
        <f t="array" ref="BN74">INDEX(A74:AE74,BQ74)</f>
        <v>56</v>
      </c>
      <c r="BO74">
        <v>73</v>
      </c>
      <c r="BP74" t="str">
        <f ca="1">IF(LEN(BL74) &gt; 0, _xlfn.XMATCH(BN74 + 1, INDIRECT(BR74):INDIRECT(BS74)), "")</f>
        <v/>
      </c>
      <c r="BQ74" cm="1">
        <f t="array" ref="BQ74">_xlfn.XMATCH(FALSE, ISBLANK(A74:AE74),,-1)</f>
        <v>31</v>
      </c>
      <c r="BR74" t="str">
        <f>ADDRESS(2, BQ74)</f>
        <v>$AE$2</v>
      </c>
      <c r="BS74" t="str">
        <f>ADDRESS(1202, BQ74)</f>
        <v>$AE$1202</v>
      </c>
      <c r="BT74" s="171" t="str">
        <f>"insert into Pokemon_Blueprint values ( "&amp;ROW()-1&amp;", '"&amp;B74&amp;"', '"&amp;C74&amp;"', "&amp;AF74&amp;",  "&amp;AG74&amp;",  "&amp;AH74&amp;", "&amp;AI74&amp;",  "&amp;AJ74&amp;",  "&amp;AK74&amp;", "&amp;IF(BC74 = "", "0", BC74)&amp;", "&amp;IF(BL74 = "","NULL, NULL",BP74&amp;", "&amp;BL74)&amp;");"</f>
        <v>insert into Pokemon_Blueprint values ( 73, 'Golduck', '', 80,  82,  78, 95,  80,  85, 75, NULL, NULL);</v>
      </c>
    </row>
    <row r="75" spans="1:72" ht="12.75" customHeight="1">
      <c r="A75" s="12">
        <v>56</v>
      </c>
      <c r="B75" s="13" t="s">
        <v>288</v>
      </c>
      <c r="C75" s="13"/>
      <c r="D75" s="14">
        <v>56</v>
      </c>
      <c r="E75" s="15">
        <v>56</v>
      </c>
      <c r="F75" s="15">
        <v>134</v>
      </c>
      <c r="G75" s="15">
        <v>136</v>
      </c>
      <c r="H75" s="15"/>
      <c r="I75" s="15"/>
      <c r="J75" s="15"/>
      <c r="K75" s="15"/>
      <c r="L75" s="15"/>
      <c r="M75" s="15"/>
      <c r="N75" s="15"/>
      <c r="O75" s="15"/>
      <c r="P75" s="15"/>
      <c r="Q75" s="15">
        <v>79</v>
      </c>
      <c r="R75" s="15">
        <v>79</v>
      </c>
      <c r="S75" s="15"/>
      <c r="T75" s="15"/>
      <c r="U75" s="15">
        <v>30</v>
      </c>
      <c r="V75" s="15">
        <v>93</v>
      </c>
      <c r="W75" s="15">
        <v>93</v>
      </c>
      <c r="X75" s="15"/>
      <c r="Y75" s="15"/>
      <c r="Z75" s="15">
        <v>39</v>
      </c>
      <c r="AA75" s="15"/>
      <c r="AB75" s="15"/>
      <c r="AC75" s="15"/>
      <c r="AD75" s="15"/>
      <c r="AE75" s="16">
        <v>158</v>
      </c>
      <c r="AF75" s="17">
        <v>40</v>
      </c>
      <c r="AG75" s="18">
        <v>80</v>
      </c>
      <c r="AH75" s="19">
        <v>35</v>
      </c>
      <c r="AI75" s="20">
        <v>35</v>
      </c>
      <c r="AJ75" s="21">
        <v>45</v>
      </c>
      <c r="AK75" s="22">
        <v>70</v>
      </c>
      <c r="AL75" s="23">
        <f>SUM(AF75:AK75)</f>
        <v>305</v>
      </c>
      <c r="AM75" s="24" t="s">
        <v>289</v>
      </c>
      <c r="AN75" s="37"/>
      <c r="AO75" s="24" t="s">
        <v>290</v>
      </c>
      <c r="AP75" s="26" t="s">
        <v>291</v>
      </c>
      <c r="AQ75" s="27" t="s">
        <v>292</v>
      </c>
      <c r="AR75" s="28" t="s">
        <v>115</v>
      </c>
      <c r="AS75" s="29">
        <v>0.5</v>
      </c>
      <c r="AT75" s="29">
        <v>61.7</v>
      </c>
      <c r="AU75" s="30">
        <v>28</v>
      </c>
      <c r="AV75" s="31"/>
      <c r="AW75" s="26">
        <v>1</v>
      </c>
      <c r="AX75" s="26"/>
      <c r="AY75" s="26"/>
      <c r="AZ75" s="26"/>
      <c r="BA75" s="25"/>
      <c r="BB75" s="24">
        <v>61</v>
      </c>
      <c r="BC75" s="26">
        <v>190</v>
      </c>
      <c r="BD75" s="32" t="s">
        <v>128</v>
      </c>
      <c r="BE75" s="32">
        <v>50</v>
      </c>
      <c r="BF75" s="35" t="s">
        <v>139</v>
      </c>
      <c r="BG75" s="26" t="s">
        <v>129</v>
      </c>
      <c r="BH75" s="29">
        <v>20</v>
      </c>
      <c r="BI75" s="26" t="s">
        <v>165</v>
      </c>
      <c r="BJ75" s="37"/>
      <c r="BK75" s="36" t="s">
        <v>274</v>
      </c>
      <c r="BL75" t="str">
        <f>IF(_xlfn.REGEXTEST(BK75,"Lv. [0-9]{0, 3}", 0),BM75,"")</f>
        <v>28</v>
      </c>
      <c r="BM75" t="str" cm="1">
        <f t="array" ref="BM75">_xlfn.REGEXEXTRACT(_xlfn.REGEXEXTRACT(BK75,"Lv. [0-9]{0,}", 0),"[0-9]{1,2}", 0)</f>
        <v>28</v>
      </c>
      <c r="BN75" cm="1">
        <f t="array" ref="BN75">INDEX(A75:AE75,BQ75)</f>
        <v>158</v>
      </c>
      <c r="BO75">
        <v>74</v>
      </c>
      <c r="BP75">
        <f ca="1">IF(LEN(BL75) &gt; 0, _xlfn.XMATCH(BN75 + 1, INDIRECT(BR75):INDIRECT(BS75)), "")</f>
        <v>75</v>
      </c>
      <c r="BQ75" cm="1">
        <f t="array" ref="BQ75">_xlfn.XMATCH(FALSE, ISBLANK(A75:AE75),,-1)</f>
        <v>31</v>
      </c>
      <c r="BR75" t="str">
        <f>ADDRESS(2, BQ75)</f>
        <v>$AE$2</v>
      </c>
      <c r="BS75" t="str">
        <f>ADDRESS(1202, BQ75)</f>
        <v>$AE$1202</v>
      </c>
      <c r="BT75" s="171" t="str">
        <f ca="1">"insert into Pokemon_Blueprint values ( "&amp;ROW()-1&amp;", '"&amp;B75&amp;"', '"&amp;C75&amp;"', "&amp;AF75&amp;",  "&amp;AG75&amp;",  "&amp;AH75&amp;", "&amp;AI75&amp;",  "&amp;AJ75&amp;",  "&amp;AK75&amp;", "&amp;IF(BC75 = "", "0", BC75)&amp;", "&amp;IF(BL75 = "","NULL, NULL",BP75&amp;", "&amp;BL75)&amp;");"</f>
        <v>insert into Pokemon_Blueprint values ( 74, 'Mankey', '', 40,  80,  35, 35,  45,  70, 190, 75, 28);</v>
      </c>
    </row>
    <row r="76" spans="1:72" ht="12.75" customHeight="1">
      <c r="A76" s="12">
        <v>57</v>
      </c>
      <c r="B76" s="13" t="s">
        <v>293</v>
      </c>
      <c r="C76" s="13"/>
      <c r="D76" s="14">
        <v>57</v>
      </c>
      <c r="E76" s="15">
        <v>57</v>
      </c>
      <c r="F76" s="15">
        <v>135</v>
      </c>
      <c r="G76" s="15">
        <v>137</v>
      </c>
      <c r="H76" s="15"/>
      <c r="I76" s="15"/>
      <c r="J76" s="15"/>
      <c r="K76" s="15"/>
      <c r="L76" s="15"/>
      <c r="M76" s="15"/>
      <c r="N76" s="15"/>
      <c r="O76" s="15"/>
      <c r="P76" s="15"/>
      <c r="Q76" s="15">
        <v>80</v>
      </c>
      <c r="R76" s="15">
        <v>80</v>
      </c>
      <c r="S76" s="15"/>
      <c r="T76" s="15"/>
      <c r="U76" s="15">
        <v>31</v>
      </c>
      <c r="V76" s="15">
        <v>94</v>
      </c>
      <c r="W76" s="15">
        <v>94</v>
      </c>
      <c r="X76" s="15"/>
      <c r="Y76" s="15"/>
      <c r="Z76" s="15">
        <v>40</v>
      </c>
      <c r="AA76" s="15"/>
      <c r="AB76" s="15"/>
      <c r="AC76" s="15"/>
      <c r="AD76" s="15"/>
      <c r="AE76" s="16">
        <v>159</v>
      </c>
      <c r="AF76" s="17">
        <v>65</v>
      </c>
      <c r="AG76" s="18">
        <v>105</v>
      </c>
      <c r="AH76" s="19">
        <v>60</v>
      </c>
      <c r="AI76" s="20">
        <v>60</v>
      </c>
      <c r="AJ76" s="21">
        <v>70</v>
      </c>
      <c r="AK76" s="22">
        <v>95</v>
      </c>
      <c r="AL76" s="23">
        <f>SUM(AF76:AK76)</f>
        <v>455</v>
      </c>
      <c r="AM76" s="24" t="s">
        <v>289</v>
      </c>
      <c r="AN76" s="37"/>
      <c r="AO76" s="24" t="s">
        <v>290</v>
      </c>
      <c r="AP76" s="26" t="s">
        <v>291</v>
      </c>
      <c r="AQ76" s="27" t="s">
        <v>292</v>
      </c>
      <c r="AR76" s="28" t="s">
        <v>85</v>
      </c>
      <c r="AS76" s="29">
        <v>1</v>
      </c>
      <c r="AT76" s="29">
        <v>70.5</v>
      </c>
      <c r="AU76" s="30">
        <v>32</v>
      </c>
      <c r="AV76" s="31"/>
      <c r="AW76" s="26">
        <v>2</v>
      </c>
      <c r="AX76" s="26"/>
      <c r="AY76" s="26"/>
      <c r="AZ76" s="26"/>
      <c r="BA76" s="25"/>
      <c r="BB76" s="24">
        <v>159</v>
      </c>
      <c r="BC76" s="26">
        <v>75</v>
      </c>
      <c r="BD76" s="32" t="s">
        <v>128</v>
      </c>
      <c r="BE76" s="32">
        <v>50</v>
      </c>
      <c r="BF76" s="35" t="s">
        <v>139</v>
      </c>
      <c r="BG76" s="26" t="s">
        <v>129</v>
      </c>
      <c r="BH76" s="29">
        <v>20</v>
      </c>
      <c r="BI76" s="26" t="s">
        <v>165</v>
      </c>
      <c r="BJ76" s="37"/>
      <c r="BK76" s="36" t="s">
        <v>294</v>
      </c>
      <c r="BL76" t="str">
        <f>IF(_xlfn.REGEXTEST(BK76,"Lv. [0-9]{0, 3}", 0),BM76,"")</f>
        <v/>
      </c>
      <c r="BM76" t="e" cm="1" vm="1">
        <f t="array" ref="BM76">_xlfn.REGEXEXTRACT(_xlfn.REGEXEXTRACT(BK76,"Lv. [0-9]{0,}", 0),"[0-9]{1,2}", 0)</f>
        <v>#N/A</v>
      </c>
      <c r="BN76" cm="1">
        <f t="array" ref="BN76">INDEX(A76:AE76,BQ76)</f>
        <v>159</v>
      </c>
      <c r="BO76">
        <v>75</v>
      </c>
      <c r="BP76" t="str">
        <f ca="1">IF(LEN(BL76) &gt; 0, _xlfn.XMATCH(BN76 + 1, INDIRECT(BR76):INDIRECT(BS76)), "")</f>
        <v/>
      </c>
      <c r="BQ76" cm="1">
        <f t="array" ref="BQ76">_xlfn.XMATCH(FALSE, ISBLANK(A76:AE76),,-1)</f>
        <v>31</v>
      </c>
      <c r="BR76" t="str">
        <f>ADDRESS(2, BQ76)</f>
        <v>$AE$2</v>
      </c>
      <c r="BS76" t="str">
        <f>ADDRESS(1202, BQ76)</f>
        <v>$AE$1202</v>
      </c>
      <c r="BT76" s="171" t="str">
        <f>"insert into Pokemon_Blueprint values ( "&amp;ROW()-1&amp;", '"&amp;B76&amp;"', '"&amp;C76&amp;"', "&amp;AF76&amp;",  "&amp;AG76&amp;",  "&amp;AH76&amp;", "&amp;AI76&amp;",  "&amp;AJ76&amp;",  "&amp;AK76&amp;", "&amp;IF(BC76 = "", "0", BC76)&amp;", "&amp;IF(BL76 = "","NULL, NULL",BP76&amp;", "&amp;BL76)&amp;");"</f>
        <v>insert into Pokemon_Blueprint values ( 75, 'Primeape', '', 65,  105,  60, 60,  70,  95, 75, NULL, NULL);</v>
      </c>
    </row>
    <row r="77" spans="1:72" ht="12.75" customHeight="1">
      <c r="A77" s="12">
        <v>58</v>
      </c>
      <c r="B77" s="13" t="s">
        <v>295</v>
      </c>
      <c r="C77" s="13"/>
      <c r="D77" s="14">
        <v>58</v>
      </c>
      <c r="E77" s="15">
        <v>58</v>
      </c>
      <c r="F77" s="15">
        <v>127</v>
      </c>
      <c r="G77" s="15">
        <v>129</v>
      </c>
      <c r="H77" s="15"/>
      <c r="I77" s="15"/>
      <c r="J77" s="15"/>
      <c r="K77" s="15"/>
      <c r="L77" s="15"/>
      <c r="M77" s="15">
        <v>51</v>
      </c>
      <c r="N77" s="15"/>
      <c r="O77" s="15"/>
      <c r="P77" s="15"/>
      <c r="Q77" s="15">
        <v>52</v>
      </c>
      <c r="R77" s="15">
        <v>52</v>
      </c>
      <c r="S77" s="15"/>
      <c r="T77" s="15"/>
      <c r="U77" s="15"/>
      <c r="V77" s="15">
        <v>64</v>
      </c>
      <c r="W77" s="15">
        <v>64</v>
      </c>
      <c r="X77" s="15"/>
      <c r="Y77" s="15"/>
      <c r="Z77" s="15"/>
      <c r="AA77" s="15">
        <v>70</v>
      </c>
      <c r="AB77" s="15"/>
      <c r="AC77" s="15"/>
      <c r="AD77" s="15"/>
      <c r="AE77" s="16">
        <v>213</v>
      </c>
      <c r="AF77" s="17">
        <v>55</v>
      </c>
      <c r="AG77" s="18">
        <v>70</v>
      </c>
      <c r="AH77" s="19">
        <v>45</v>
      </c>
      <c r="AI77" s="20">
        <v>70</v>
      </c>
      <c r="AJ77" s="21">
        <v>50</v>
      </c>
      <c r="AK77" s="22">
        <v>60</v>
      </c>
      <c r="AL77" s="23">
        <f>SUM(AF77:AK77)</f>
        <v>350</v>
      </c>
      <c r="AM77" s="24" t="s">
        <v>94</v>
      </c>
      <c r="AN77" s="37"/>
      <c r="AO77" s="24" t="s">
        <v>178</v>
      </c>
      <c r="AP77" s="26" t="s">
        <v>232</v>
      </c>
      <c r="AQ77" s="27" t="s">
        <v>296</v>
      </c>
      <c r="AR77" s="28" t="s">
        <v>78</v>
      </c>
      <c r="AS77" s="29">
        <v>0.7</v>
      </c>
      <c r="AT77" s="29">
        <v>41.9</v>
      </c>
      <c r="AU77" s="30">
        <v>19</v>
      </c>
      <c r="AV77" s="31"/>
      <c r="AW77" s="26">
        <v>1</v>
      </c>
      <c r="AX77" s="26"/>
      <c r="AY77" s="26"/>
      <c r="AZ77" s="26"/>
      <c r="BA77" s="25"/>
      <c r="BB77" s="24">
        <v>70</v>
      </c>
      <c r="BC77" s="26">
        <v>190</v>
      </c>
      <c r="BD77" s="32" t="s">
        <v>297</v>
      </c>
      <c r="BE77" s="32">
        <v>50</v>
      </c>
      <c r="BF77" s="35" t="s">
        <v>139</v>
      </c>
      <c r="BG77" s="26" t="s">
        <v>298</v>
      </c>
      <c r="BH77" s="29">
        <v>20</v>
      </c>
      <c r="BI77" s="26" t="s">
        <v>165</v>
      </c>
      <c r="BJ77" s="37"/>
      <c r="BK77" s="36" t="s">
        <v>233</v>
      </c>
      <c r="BL77" t="str">
        <f>IF(_xlfn.REGEXTEST(BK77,"Lv. [0-9]{0, 3}", 0),BM77,"")</f>
        <v/>
      </c>
      <c r="BM77" t="e" cm="1" vm="1">
        <f t="array" ref="BM77">_xlfn.REGEXEXTRACT(_xlfn.REGEXEXTRACT(BK77,"Lv. [0-9]{0,}", 0),"[0-9]{1,2}", 0)</f>
        <v>#N/A</v>
      </c>
      <c r="BN77" cm="1">
        <f t="array" ref="BN77">INDEX(A77:AE77,BQ77)</f>
        <v>213</v>
      </c>
      <c r="BO77">
        <v>76</v>
      </c>
      <c r="BP77" t="str">
        <f ca="1">IF(LEN(BL77) &gt; 0, _xlfn.XMATCH(BN77 + 1, INDIRECT(BR77):INDIRECT(BS77)), "")</f>
        <v/>
      </c>
      <c r="BQ77" cm="1">
        <f t="array" ref="BQ77">_xlfn.XMATCH(FALSE, ISBLANK(A77:AE77),,-1)</f>
        <v>31</v>
      </c>
      <c r="BR77" t="str">
        <f>ADDRESS(2, BQ77)</f>
        <v>$AE$2</v>
      </c>
      <c r="BS77" t="str">
        <f>ADDRESS(1202, BQ77)</f>
        <v>$AE$1202</v>
      </c>
      <c r="BT77" s="171" t="str">
        <f>"insert into Pokemon_Blueprint values ( "&amp;ROW()-1&amp;", '"&amp;B77&amp;"', '"&amp;C77&amp;"', "&amp;AF77&amp;",  "&amp;AG77&amp;",  "&amp;AH77&amp;", "&amp;AI77&amp;",  "&amp;AJ77&amp;",  "&amp;AK77&amp;", "&amp;IF(BC77 = "", "0", BC77)&amp;", "&amp;IF(BL77 = "","NULL, NULL",BP77&amp;", "&amp;BL77)&amp;");"</f>
        <v>insert into Pokemon_Blueprint values ( 76, 'Growlithe', '', 55,  70,  45, 70,  50,  60, 190, NULL, NULL);</v>
      </c>
    </row>
    <row r="78" spans="1:72" ht="12.75" customHeight="1">
      <c r="A78" s="12">
        <v>58.1</v>
      </c>
      <c r="B78" s="13" t="s">
        <v>299</v>
      </c>
      <c r="C78" s="13" t="s">
        <v>300</v>
      </c>
      <c r="D78" s="14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>
        <v>150</v>
      </c>
      <c r="AE78" s="16"/>
      <c r="AF78" s="17">
        <v>60</v>
      </c>
      <c r="AG78" s="18">
        <v>75</v>
      </c>
      <c r="AH78" s="19">
        <v>45</v>
      </c>
      <c r="AI78" s="20">
        <v>65</v>
      </c>
      <c r="AJ78" s="21">
        <v>50</v>
      </c>
      <c r="AK78" s="22">
        <v>55</v>
      </c>
      <c r="AL78" s="23">
        <f>SUM(AF78:AK78)</f>
        <v>350</v>
      </c>
      <c r="AM78" s="24" t="s">
        <v>94</v>
      </c>
      <c r="AN78" s="37" t="s">
        <v>301</v>
      </c>
      <c r="AO78" s="24" t="s">
        <v>178</v>
      </c>
      <c r="AP78" s="26" t="s">
        <v>232</v>
      </c>
      <c r="AQ78" s="27" t="s">
        <v>302</v>
      </c>
      <c r="AR78" s="28" t="s">
        <v>191</v>
      </c>
      <c r="AS78" s="29">
        <v>0.8</v>
      </c>
      <c r="AT78" s="29">
        <v>50</v>
      </c>
      <c r="AU78" s="30">
        <v>22.7</v>
      </c>
      <c r="AV78" s="31"/>
      <c r="AW78" s="26">
        <v>1</v>
      </c>
      <c r="AX78" s="26"/>
      <c r="AY78" s="26"/>
      <c r="AZ78" s="26"/>
      <c r="BA78" s="25"/>
      <c r="BB78" s="24">
        <v>70</v>
      </c>
      <c r="BC78" s="26">
        <v>190</v>
      </c>
      <c r="BD78" s="32" t="s">
        <v>297</v>
      </c>
      <c r="BE78" s="32">
        <v>50</v>
      </c>
      <c r="BF78" s="35" t="s">
        <v>139</v>
      </c>
      <c r="BG78" s="26" t="s">
        <v>298</v>
      </c>
      <c r="BH78" s="29">
        <v>20</v>
      </c>
      <c r="BI78" s="26" t="s">
        <v>165</v>
      </c>
      <c r="BJ78" s="37"/>
      <c r="BK78" s="36" t="s">
        <v>233</v>
      </c>
      <c r="BL78" t="str">
        <f>IF(_xlfn.REGEXTEST(BK78,"Lv. [0-9]{0, 3}", 0),BM78,"")</f>
        <v/>
      </c>
      <c r="BM78" t="e" cm="1" vm="1">
        <f t="array" ref="BM78">_xlfn.REGEXEXTRACT(_xlfn.REGEXEXTRACT(BK78,"Lv. [0-9]{0,}", 0),"[0-9]{1,2}", 0)</f>
        <v>#N/A</v>
      </c>
      <c r="BN78" cm="1">
        <f t="array" ref="BN78">INDEX(A78:AE78,BQ78)</f>
        <v>150</v>
      </c>
      <c r="BO78">
        <v>77</v>
      </c>
      <c r="BP78" t="str">
        <f ca="1">IF(LEN(BL78) &gt; 0, _xlfn.XMATCH(BN78 + 1, INDIRECT(BR78):INDIRECT(BS78)), "")</f>
        <v/>
      </c>
      <c r="BQ78" cm="1">
        <f t="array" ref="BQ78">_xlfn.XMATCH(FALSE, ISBLANK(A78:AE78),,-1)</f>
        <v>30</v>
      </c>
      <c r="BR78" t="str">
        <f>ADDRESS(2, BQ78)</f>
        <v>$AD$2</v>
      </c>
      <c r="BS78" t="str">
        <f>ADDRESS(1202, BQ78)</f>
        <v>$AD$1202</v>
      </c>
      <c r="BT78" s="171" t="str">
        <f>"insert into Pokemon_Blueprint values ( "&amp;ROW()-1&amp;", '"&amp;B78&amp;"', '"&amp;C78&amp;"', "&amp;AF78&amp;",  "&amp;AG78&amp;",  "&amp;AH78&amp;", "&amp;AI78&amp;",  "&amp;AJ78&amp;",  "&amp;AK78&amp;", "&amp;IF(BC78 = "", "0", BC78)&amp;", "&amp;IF(BL78 = "","NULL, NULL",BP78&amp;", "&amp;BL78)&amp;");"</f>
        <v>insert into Pokemon_Blueprint values ( 77, 'Growlithe (Hisuian)', 'Hisuian Form', 60,  75,  45, 65,  50,  55, 190, NULL, NULL);</v>
      </c>
    </row>
    <row r="79" spans="1:72" ht="12.75" customHeight="1">
      <c r="A79" s="12">
        <v>59</v>
      </c>
      <c r="B79" s="13" t="s">
        <v>303</v>
      </c>
      <c r="C79" s="13"/>
      <c r="D79" s="14">
        <v>59</v>
      </c>
      <c r="E79" s="15">
        <v>59</v>
      </c>
      <c r="F79" s="15">
        <v>128</v>
      </c>
      <c r="G79" s="15">
        <v>130</v>
      </c>
      <c r="H79" s="15"/>
      <c r="I79" s="15"/>
      <c r="J79" s="15"/>
      <c r="K79" s="15"/>
      <c r="L79" s="15"/>
      <c r="M79" s="15">
        <v>52</v>
      </c>
      <c r="N79" s="15"/>
      <c r="O79" s="15"/>
      <c r="P79" s="15"/>
      <c r="Q79" s="15">
        <v>53</v>
      </c>
      <c r="R79" s="15">
        <v>53</v>
      </c>
      <c r="S79" s="15"/>
      <c r="T79" s="15"/>
      <c r="U79" s="15"/>
      <c r="V79" s="15">
        <v>65</v>
      </c>
      <c r="W79" s="15">
        <v>65</v>
      </c>
      <c r="X79" s="15"/>
      <c r="Y79" s="15"/>
      <c r="Z79" s="15"/>
      <c r="AA79" s="15">
        <v>71</v>
      </c>
      <c r="AB79" s="15"/>
      <c r="AC79" s="15"/>
      <c r="AD79" s="15"/>
      <c r="AE79" s="16">
        <v>214</v>
      </c>
      <c r="AF79" s="17">
        <v>90</v>
      </c>
      <c r="AG79" s="18">
        <v>110</v>
      </c>
      <c r="AH79" s="19">
        <v>80</v>
      </c>
      <c r="AI79" s="20">
        <v>100</v>
      </c>
      <c r="AJ79" s="21">
        <v>80</v>
      </c>
      <c r="AK79" s="22">
        <v>95</v>
      </c>
      <c r="AL79" s="23">
        <f>SUM(AF79:AK79)</f>
        <v>555</v>
      </c>
      <c r="AM79" s="24" t="s">
        <v>94</v>
      </c>
      <c r="AN79" s="37"/>
      <c r="AO79" s="24" t="s">
        <v>178</v>
      </c>
      <c r="AP79" s="26" t="s">
        <v>232</v>
      </c>
      <c r="AQ79" s="27" t="s">
        <v>296</v>
      </c>
      <c r="AR79" s="28" t="s">
        <v>304</v>
      </c>
      <c r="AS79" s="29">
        <v>1.9</v>
      </c>
      <c r="AT79" s="29">
        <v>341.7</v>
      </c>
      <c r="AU79" s="30">
        <v>155</v>
      </c>
      <c r="AV79" s="31"/>
      <c r="AW79" s="26">
        <v>2</v>
      </c>
      <c r="AX79" s="26"/>
      <c r="AY79" s="26"/>
      <c r="AZ79" s="26"/>
      <c r="BA79" s="25"/>
      <c r="BB79" s="24">
        <v>194</v>
      </c>
      <c r="BC79" s="26">
        <v>75</v>
      </c>
      <c r="BD79" s="32" t="s">
        <v>297</v>
      </c>
      <c r="BE79" s="32">
        <v>50</v>
      </c>
      <c r="BF79" s="35" t="s">
        <v>139</v>
      </c>
      <c r="BG79" s="26" t="s">
        <v>298</v>
      </c>
      <c r="BH79" s="29">
        <v>20</v>
      </c>
      <c r="BI79" s="26" t="s">
        <v>165</v>
      </c>
      <c r="BJ79" s="37"/>
      <c r="BK79" s="36"/>
      <c r="BL79" t="str">
        <f>IF(_xlfn.REGEXTEST(BK79,"Lv. [0-9]{0, 3}", 0),BM79,"")</f>
        <v/>
      </c>
      <c r="BM79" t="e" cm="1" vm="1">
        <f t="array" ref="BM79">_xlfn.REGEXEXTRACT(_xlfn.REGEXEXTRACT(BK79,"Lv. [0-9]{0,}", 0),"[0-9]{1,2}", 0)</f>
        <v>#N/A</v>
      </c>
      <c r="BN79" cm="1">
        <f t="array" ref="BN79">INDEX(A79:AE79,BQ79)</f>
        <v>214</v>
      </c>
      <c r="BO79">
        <v>78</v>
      </c>
      <c r="BP79" t="str">
        <f ca="1">IF(LEN(BL79) &gt; 0, _xlfn.XMATCH(BN79 + 1, INDIRECT(BR79):INDIRECT(BS79)), "")</f>
        <v/>
      </c>
      <c r="BQ79" cm="1">
        <f t="array" ref="BQ79">_xlfn.XMATCH(FALSE, ISBLANK(A79:AE79),,-1)</f>
        <v>31</v>
      </c>
      <c r="BR79" t="str">
        <f>ADDRESS(2, BQ79)</f>
        <v>$AE$2</v>
      </c>
      <c r="BS79" t="str">
        <f>ADDRESS(1202, BQ79)</f>
        <v>$AE$1202</v>
      </c>
      <c r="BT79" s="171" t="str">
        <f>"insert into Pokemon_Blueprint values ( "&amp;ROW()-1&amp;", '"&amp;B79&amp;"', '"&amp;C79&amp;"', "&amp;AF79&amp;",  "&amp;AG79&amp;",  "&amp;AH79&amp;", "&amp;AI79&amp;",  "&amp;AJ79&amp;",  "&amp;AK79&amp;", "&amp;IF(BC79 = "", "0", BC79)&amp;", "&amp;IF(BL79 = "","NULL, NULL",BP79&amp;", "&amp;BL79)&amp;");"</f>
        <v>insert into Pokemon_Blueprint values ( 78, 'Arcanine', '', 90,  110,  80, 100,  80,  95, 75, NULL, NULL);</v>
      </c>
    </row>
    <row r="80" spans="1:72" ht="12.75" customHeight="1">
      <c r="A80" s="12">
        <v>59.1</v>
      </c>
      <c r="B80" s="13" t="s">
        <v>305</v>
      </c>
      <c r="C80" s="13" t="s">
        <v>300</v>
      </c>
      <c r="D80" s="14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>
        <v>151</v>
      </c>
      <c r="AE80" s="16"/>
      <c r="AF80" s="17">
        <v>95</v>
      </c>
      <c r="AG80" s="18">
        <v>115</v>
      </c>
      <c r="AH80" s="19">
        <v>80</v>
      </c>
      <c r="AI80" s="20">
        <v>95</v>
      </c>
      <c r="AJ80" s="21">
        <v>80</v>
      </c>
      <c r="AK80" s="22">
        <v>90</v>
      </c>
      <c r="AL80" s="23">
        <f>SUM(AF80:AK80)</f>
        <v>555</v>
      </c>
      <c r="AM80" s="24" t="s">
        <v>94</v>
      </c>
      <c r="AN80" s="37" t="s">
        <v>301</v>
      </c>
      <c r="AO80" s="24" t="s">
        <v>178</v>
      </c>
      <c r="AP80" s="26" t="s">
        <v>232</v>
      </c>
      <c r="AQ80" s="27" t="s">
        <v>302</v>
      </c>
      <c r="AR80" s="28" t="s">
        <v>88</v>
      </c>
      <c r="AS80" s="29">
        <v>2</v>
      </c>
      <c r="AT80" s="29">
        <v>370.4</v>
      </c>
      <c r="AU80" s="30">
        <v>168</v>
      </c>
      <c r="AV80" s="31"/>
      <c r="AW80" s="26">
        <v>2</v>
      </c>
      <c r="AX80" s="26"/>
      <c r="AY80" s="26"/>
      <c r="AZ80" s="26"/>
      <c r="BA80" s="25"/>
      <c r="BB80" s="24">
        <v>194</v>
      </c>
      <c r="BC80" s="26">
        <v>75</v>
      </c>
      <c r="BD80" s="32" t="s">
        <v>297</v>
      </c>
      <c r="BE80" s="32">
        <v>50</v>
      </c>
      <c r="BF80" s="35" t="s">
        <v>139</v>
      </c>
      <c r="BG80" s="26" t="s">
        <v>298</v>
      </c>
      <c r="BH80" s="29">
        <v>20</v>
      </c>
      <c r="BI80" s="26" t="s">
        <v>165</v>
      </c>
      <c r="BJ80" s="37"/>
      <c r="BK80" s="36"/>
      <c r="BL80" t="str">
        <f>IF(_xlfn.REGEXTEST(BK80,"Lv. [0-9]{0, 3}", 0),BM80,"")</f>
        <v/>
      </c>
      <c r="BM80" t="e" cm="1" vm="1">
        <f t="array" ref="BM80">_xlfn.REGEXEXTRACT(_xlfn.REGEXEXTRACT(BK80,"Lv. [0-9]{0,}", 0),"[0-9]{1,2}", 0)</f>
        <v>#N/A</v>
      </c>
      <c r="BN80" cm="1">
        <f t="array" ref="BN80">INDEX(A80:AE80,BQ80)</f>
        <v>151</v>
      </c>
      <c r="BO80">
        <v>79</v>
      </c>
      <c r="BP80" t="str">
        <f ca="1">IF(LEN(BL80) &gt; 0, _xlfn.XMATCH(BN80 + 1, INDIRECT(BR80):INDIRECT(BS80)), "")</f>
        <v/>
      </c>
      <c r="BQ80" cm="1">
        <f t="array" ref="BQ80">_xlfn.XMATCH(FALSE, ISBLANK(A80:AE80),,-1)</f>
        <v>30</v>
      </c>
      <c r="BR80" t="str">
        <f>ADDRESS(2, BQ80)</f>
        <v>$AD$2</v>
      </c>
      <c r="BS80" t="str">
        <f>ADDRESS(1202, BQ80)</f>
        <v>$AD$1202</v>
      </c>
      <c r="BT80" s="171" t="str">
        <f>"insert into Pokemon_Blueprint values ( "&amp;ROW()-1&amp;", '"&amp;B80&amp;"', '"&amp;C80&amp;"', "&amp;AF80&amp;",  "&amp;AG80&amp;",  "&amp;AH80&amp;", "&amp;AI80&amp;",  "&amp;AJ80&amp;",  "&amp;AK80&amp;", "&amp;IF(BC80 = "", "0", BC80)&amp;", "&amp;IF(BL80 = "","NULL, NULL",BP80&amp;", "&amp;BL80)&amp;");"</f>
        <v>insert into Pokemon_Blueprint values ( 79, 'Arcanine (Hisuian)', 'Hisuian Form', 95,  115,  80, 95,  80,  90, 75, NULL, NULL);</v>
      </c>
    </row>
    <row r="81" spans="1:72" ht="12.75" customHeight="1">
      <c r="A81" s="12">
        <v>60</v>
      </c>
      <c r="B81" s="13" t="s">
        <v>306</v>
      </c>
      <c r="C81" s="13"/>
      <c r="D81" s="14">
        <v>60</v>
      </c>
      <c r="E81" s="15">
        <v>60</v>
      </c>
      <c r="F81" s="15">
        <v>72</v>
      </c>
      <c r="G81" s="15">
        <v>72</v>
      </c>
      <c r="H81" s="15"/>
      <c r="I81" s="15"/>
      <c r="J81" s="15"/>
      <c r="K81" s="15"/>
      <c r="L81" s="15"/>
      <c r="M81" s="15"/>
      <c r="N81" s="15"/>
      <c r="O81" s="15"/>
      <c r="P81" s="15">
        <v>33</v>
      </c>
      <c r="Q81" s="15">
        <v>149</v>
      </c>
      <c r="R81" s="15"/>
      <c r="S81" s="15">
        <v>76</v>
      </c>
      <c r="T81" s="15">
        <v>68</v>
      </c>
      <c r="U81" s="15"/>
      <c r="V81" s="15">
        <v>182</v>
      </c>
      <c r="W81" s="15"/>
      <c r="X81" s="15">
        <v>83</v>
      </c>
      <c r="Y81" s="15">
        <v>74</v>
      </c>
      <c r="Z81" s="15"/>
      <c r="AA81" s="15"/>
      <c r="AB81" s="15">
        <v>142</v>
      </c>
      <c r="AC81" s="15"/>
      <c r="AD81" s="15"/>
      <c r="AE81" s="16"/>
      <c r="AF81" s="17">
        <v>40</v>
      </c>
      <c r="AG81" s="18">
        <v>50</v>
      </c>
      <c r="AH81" s="19">
        <v>40</v>
      </c>
      <c r="AI81" s="20">
        <v>40</v>
      </c>
      <c r="AJ81" s="21">
        <v>40</v>
      </c>
      <c r="AK81" s="22">
        <v>90</v>
      </c>
      <c r="AL81" s="23">
        <f>SUM(AF81:AK81)</f>
        <v>300</v>
      </c>
      <c r="AM81" s="24" t="s">
        <v>112</v>
      </c>
      <c r="AN81" s="37"/>
      <c r="AO81" s="24" t="s">
        <v>307</v>
      </c>
      <c r="AP81" s="26" t="s">
        <v>255</v>
      </c>
      <c r="AQ81" s="27" t="s">
        <v>285</v>
      </c>
      <c r="AR81" s="28" t="s">
        <v>97</v>
      </c>
      <c r="AS81" s="29">
        <v>0.6</v>
      </c>
      <c r="AT81" s="29">
        <v>27.3</v>
      </c>
      <c r="AU81" s="30">
        <v>12.4</v>
      </c>
      <c r="AV81" s="31"/>
      <c r="AW81" s="26"/>
      <c r="AX81" s="26"/>
      <c r="AY81" s="26"/>
      <c r="AZ81" s="26"/>
      <c r="BA81" s="25">
        <v>1</v>
      </c>
      <c r="BB81" s="24">
        <v>60</v>
      </c>
      <c r="BC81" s="26">
        <v>255</v>
      </c>
      <c r="BD81" s="32" t="s">
        <v>79</v>
      </c>
      <c r="BE81" s="32">
        <v>50</v>
      </c>
      <c r="BF81" s="35" t="s">
        <v>116</v>
      </c>
      <c r="BG81" s="26" t="s">
        <v>129</v>
      </c>
      <c r="BH81" s="29">
        <v>20</v>
      </c>
      <c r="BI81" s="26" t="s">
        <v>117</v>
      </c>
      <c r="BJ81" s="37"/>
      <c r="BK81" s="36" t="s">
        <v>308</v>
      </c>
      <c r="BL81" t="str">
        <f>IF(_xlfn.REGEXTEST(BK81,"Lv. [0-9]{0, 3}", 0),BM81,"")</f>
        <v>25</v>
      </c>
      <c r="BM81" t="str" cm="1">
        <f t="array" ref="BM81">_xlfn.REGEXEXTRACT(_xlfn.REGEXEXTRACT(BK81,"Lv. [0-9]{0,}", 0),"[0-9]{1,2}", 0)</f>
        <v>25</v>
      </c>
      <c r="BN81" cm="1">
        <f t="array" ref="BN81">INDEX(A81:AE81,BQ81)</f>
        <v>142</v>
      </c>
      <c r="BO81">
        <v>80</v>
      </c>
      <c r="BP81">
        <f ca="1">IF(LEN(BL81) &gt; 0, _xlfn.XMATCH(BN81 + 1, INDIRECT(BR81):INDIRECT(BS81)), "")</f>
        <v>81</v>
      </c>
      <c r="BQ81" cm="1">
        <f t="array" ref="BQ81">_xlfn.XMATCH(FALSE, ISBLANK(A81:AE81),,-1)</f>
        <v>28</v>
      </c>
      <c r="BR81" t="str">
        <f>ADDRESS(2, BQ81)</f>
        <v>$AB$2</v>
      </c>
      <c r="BS81" t="str">
        <f>ADDRESS(1202, BQ81)</f>
        <v>$AB$1202</v>
      </c>
      <c r="BT81" s="171" t="str">
        <f ca="1">"insert into Pokemon_Blueprint values ( "&amp;ROW()-1&amp;", '"&amp;B81&amp;"', '"&amp;C81&amp;"', "&amp;AF81&amp;",  "&amp;AG81&amp;",  "&amp;AH81&amp;", "&amp;AI81&amp;",  "&amp;AJ81&amp;",  "&amp;AK81&amp;", "&amp;IF(BC81 = "", "0", BC81)&amp;", "&amp;IF(BL81 = "","NULL, NULL",BP81&amp;", "&amp;BL81)&amp;");"</f>
        <v>insert into Pokemon_Blueprint values ( 80, 'Poliwag', '', 40,  50,  40, 40,  40,  90, 255, 81, 25);</v>
      </c>
    </row>
    <row r="82" spans="1:72" ht="12.75" customHeight="1">
      <c r="A82" s="12">
        <v>61</v>
      </c>
      <c r="B82" s="13" t="s">
        <v>309</v>
      </c>
      <c r="C82" s="13"/>
      <c r="D82" s="14">
        <v>61</v>
      </c>
      <c r="E82" s="15">
        <v>61</v>
      </c>
      <c r="F82" s="15">
        <v>73</v>
      </c>
      <c r="G82" s="15">
        <v>73</v>
      </c>
      <c r="H82" s="15"/>
      <c r="I82" s="15"/>
      <c r="J82" s="15"/>
      <c r="K82" s="15"/>
      <c r="L82" s="15"/>
      <c r="M82" s="15"/>
      <c r="N82" s="15"/>
      <c r="O82" s="15"/>
      <c r="P82" s="15">
        <v>34</v>
      </c>
      <c r="Q82" s="15">
        <v>150</v>
      </c>
      <c r="R82" s="15"/>
      <c r="S82" s="15">
        <v>77</v>
      </c>
      <c r="T82" s="15">
        <v>69</v>
      </c>
      <c r="U82" s="15"/>
      <c r="V82" s="15">
        <v>183</v>
      </c>
      <c r="W82" s="15"/>
      <c r="X82" s="15">
        <v>84</v>
      </c>
      <c r="Y82" s="15">
        <v>75</v>
      </c>
      <c r="Z82" s="15"/>
      <c r="AA82" s="15"/>
      <c r="AB82" s="15">
        <v>143</v>
      </c>
      <c r="AC82" s="15"/>
      <c r="AD82" s="15"/>
      <c r="AE82" s="16"/>
      <c r="AF82" s="17">
        <v>65</v>
      </c>
      <c r="AG82" s="18">
        <v>65</v>
      </c>
      <c r="AH82" s="19">
        <v>65</v>
      </c>
      <c r="AI82" s="20">
        <v>50</v>
      </c>
      <c r="AJ82" s="21">
        <v>50</v>
      </c>
      <c r="AK82" s="22">
        <v>90</v>
      </c>
      <c r="AL82" s="23">
        <f>SUM(AF82:AK82)</f>
        <v>385</v>
      </c>
      <c r="AM82" s="24" t="s">
        <v>112</v>
      </c>
      <c r="AN82" s="37"/>
      <c r="AO82" s="24" t="s">
        <v>307</v>
      </c>
      <c r="AP82" s="26" t="s">
        <v>255</v>
      </c>
      <c r="AQ82" s="27" t="s">
        <v>285</v>
      </c>
      <c r="AR82" s="28" t="s">
        <v>85</v>
      </c>
      <c r="AS82" s="29">
        <v>1</v>
      </c>
      <c r="AT82" s="29">
        <v>44.1</v>
      </c>
      <c r="AU82" s="30">
        <v>20</v>
      </c>
      <c r="AV82" s="31"/>
      <c r="AW82" s="26"/>
      <c r="AX82" s="26"/>
      <c r="AY82" s="26"/>
      <c r="AZ82" s="26"/>
      <c r="BA82" s="25">
        <v>2</v>
      </c>
      <c r="BB82" s="24">
        <v>135</v>
      </c>
      <c r="BC82" s="26">
        <v>120</v>
      </c>
      <c r="BD82" s="32" t="s">
        <v>79</v>
      </c>
      <c r="BE82" s="32">
        <v>50</v>
      </c>
      <c r="BF82" s="35" t="s">
        <v>116</v>
      </c>
      <c r="BG82" s="26" t="s">
        <v>129</v>
      </c>
      <c r="BH82" s="29">
        <v>20</v>
      </c>
      <c r="BI82" s="26" t="s">
        <v>117</v>
      </c>
      <c r="BJ82" s="37"/>
      <c r="BK82" s="36" t="s">
        <v>310</v>
      </c>
      <c r="BL82" t="str">
        <f>IF(_xlfn.REGEXTEST(BK82,"Lv. [0-9]{0, 3}", 0),BM82,"")</f>
        <v/>
      </c>
      <c r="BM82" t="e" cm="1" vm="1">
        <f t="array" ref="BM82">_xlfn.REGEXEXTRACT(_xlfn.REGEXEXTRACT(BK82,"Lv. [0-9]{0,}", 0),"[0-9]{1,2}", 0)</f>
        <v>#N/A</v>
      </c>
      <c r="BN82" cm="1">
        <f t="array" ref="BN82">INDEX(A82:AE82,BQ82)</f>
        <v>143</v>
      </c>
      <c r="BO82">
        <v>81</v>
      </c>
      <c r="BP82" t="str">
        <f ca="1">IF(LEN(BL82) &gt; 0, _xlfn.XMATCH(BN82 + 1, INDIRECT(BR82):INDIRECT(BS82)), "")</f>
        <v/>
      </c>
      <c r="BQ82" cm="1">
        <f t="array" ref="BQ82">_xlfn.XMATCH(FALSE, ISBLANK(A82:AE82),,-1)</f>
        <v>28</v>
      </c>
      <c r="BR82" t="str">
        <f>ADDRESS(2, BQ82)</f>
        <v>$AB$2</v>
      </c>
      <c r="BS82" t="str">
        <f>ADDRESS(1202, BQ82)</f>
        <v>$AB$1202</v>
      </c>
      <c r="BT82" s="171" t="str">
        <f>"insert into Pokemon_Blueprint values ( "&amp;ROW()-1&amp;", '"&amp;B82&amp;"', '"&amp;C82&amp;"', "&amp;AF82&amp;",  "&amp;AG82&amp;",  "&amp;AH82&amp;", "&amp;AI82&amp;",  "&amp;AJ82&amp;",  "&amp;AK82&amp;", "&amp;IF(BC82 = "", "0", BC82)&amp;", "&amp;IF(BL82 = "","NULL, NULL",BP82&amp;", "&amp;BL82)&amp;");"</f>
        <v>insert into Pokemon_Blueprint values ( 81, 'Poliwhirl', '', 65,  65,  65, 50,  50,  90, 120, NULL, NULL);</v>
      </c>
    </row>
    <row r="83" spans="1:72" ht="12.75" customHeight="1">
      <c r="A83" s="12">
        <v>62</v>
      </c>
      <c r="B83" s="13" t="s">
        <v>311</v>
      </c>
      <c r="C83" s="13"/>
      <c r="D83" s="14">
        <v>62</v>
      </c>
      <c r="E83" s="15">
        <v>62</v>
      </c>
      <c r="F83" s="15">
        <v>74</v>
      </c>
      <c r="G83" s="15">
        <v>74</v>
      </c>
      <c r="H83" s="15"/>
      <c r="I83" s="15"/>
      <c r="J83" s="15"/>
      <c r="K83" s="15"/>
      <c r="L83" s="15"/>
      <c r="M83" s="15"/>
      <c r="N83" s="15"/>
      <c r="O83" s="15"/>
      <c r="P83" s="15">
        <v>35</v>
      </c>
      <c r="Q83" s="15">
        <v>151</v>
      </c>
      <c r="R83" s="15"/>
      <c r="S83" s="15">
        <v>78</v>
      </c>
      <c r="T83" s="15">
        <v>70</v>
      </c>
      <c r="U83" s="15"/>
      <c r="V83" s="15">
        <v>184</v>
      </c>
      <c r="W83" s="15"/>
      <c r="X83" s="15">
        <v>85</v>
      </c>
      <c r="Y83" s="15">
        <v>76</v>
      </c>
      <c r="Z83" s="15"/>
      <c r="AA83" s="15"/>
      <c r="AB83" s="15">
        <v>144</v>
      </c>
      <c r="AC83" s="15"/>
      <c r="AD83" s="15"/>
      <c r="AE83" s="16"/>
      <c r="AF83" s="17">
        <v>90</v>
      </c>
      <c r="AG83" s="18">
        <v>95</v>
      </c>
      <c r="AH83" s="19">
        <v>95</v>
      </c>
      <c r="AI83" s="20">
        <v>70</v>
      </c>
      <c r="AJ83" s="21">
        <v>90</v>
      </c>
      <c r="AK83" s="22">
        <v>70</v>
      </c>
      <c r="AL83" s="23">
        <f>SUM(AF83:AK83)</f>
        <v>510</v>
      </c>
      <c r="AM83" s="24" t="s">
        <v>112</v>
      </c>
      <c r="AN83" s="25" t="s">
        <v>289</v>
      </c>
      <c r="AO83" s="24" t="s">
        <v>307</v>
      </c>
      <c r="AP83" s="26" t="s">
        <v>255</v>
      </c>
      <c r="AQ83" s="27" t="s">
        <v>285</v>
      </c>
      <c r="AR83" s="28" t="s">
        <v>216</v>
      </c>
      <c r="AS83" s="29">
        <v>1.3</v>
      </c>
      <c r="AT83" s="29">
        <v>119</v>
      </c>
      <c r="AU83" s="30">
        <v>54</v>
      </c>
      <c r="AV83" s="31"/>
      <c r="AW83" s="26"/>
      <c r="AX83" s="26">
        <v>3</v>
      </c>
      <c r="AY83" s="26"/>
      <c r="AZ83" s="26"/>
      <c r="BA83" s="25"/>
      <c r="BB83" s="24">
        <v>255</v>
      </c>
      <c r="BC83" s="26">
        <v>45</v>
      </c>
      <c r="BD83" s="32" t="s">
        <v>79</v>
      </c>
      <c r="BE83" s="32">
        <v>50</v>
      </c>
      <c r="BF83" s="35" t="s">
        <v>116</v>
      </c>
      <c r="BG83" s="26" t="s">
        <v>129</v>
      </c>
      <c r="BH83" s="29">
        <v>20</v>
      </c>
      <c r="BI83" s="26" t="s">
        <v>117</v>
      </c>
      <c r="BJ83" s="37"/>
      <c r="BK83" s="36"/>
      <c r="BL83" t="str">
        <f>IF(_xlfn.REGEXTEST(BK83,"Lv. [0-9]{0, 3}", 0),BM83,"")</f>
        <v/>
      </c>
      <c r="BM83" t="e" cm="1" vm="1">
        <f t="array" ref="BM83">_xlfn.REGEXEXTRACT(_xlfn.REGEXEXTRACT(BK83,"Lv. [0-9]{0,}", 0),"[0-9]{1,2}", 0)</f>
        <v>#N/A</v>
      </c>
      <c r="BN83" cm="1">
        <f t="array" ref="BN83">INDEX(A83:AE83,BQ83)</f>
        <v>144</v>
      </c>
      <c r="BO83">
        <v>82</v>
      </c>
      <c r="BP83" t="str">
        <f ca="1">IF(LEN(BL83) &gt; 0, _xlfn.XMATCH(BN83 + 1, INDIRECT(BR83):INDIRECT(BS83)), "")</f>
        <v/>
      </c>
      <c r="BQ83" cm="1">
        <f t="array" ref="BQ83">_xlfn.XMATCH(FALSE, ISBLANK(A83:AE83),,-1)</f>
        <v>28</v>
      </c>
      <c r="BR83" t="str">
        <f>ADDRESS(2, BQ83)</f>
        <v>$AB$2</v>
      </c>
      <c r="BS83" t="str">
        <f>ADDRESS(1202, BQ83)</f>
        <v>$AB$1202</v>
      </c>
      <c r="BT83" s="171" t="str">
        <f>"insert into Pokemon_Blueprint values ( "&amp;ROW()-1&amp;", '"&amp;B83&amp;"', '"&amp;C83&amp;"', "&amp;AF83&amp;",  "&amp;AG83&amp;",  "&amp;AH83&amp;", "&amp;AI83&amp;",  "&amp;AJ83&amp;",  "&amp;AK83&amp;", "&amp;IF(BC83 = "", "0", BC83)&amp;", "&amp;IF(BL83 = "","NULL, NULL",BP83&amp;", "&amp;BL83)&amp;");"</f>
        <v>insert into Pokemon_Blueprint values ( 82, 'Poliwrath', '', 90,  95,  95, 70,  90,  70, 45, NULL, NULL);</v>
      </c>
    </row>
    <row r="84" spans="1:72" ht="12.75" customHeight="1">
      <c r="A84" s="12">
        <v>63</v>
      </c>
      <c r="B84" s="13" t="s">
        <v>312</v>
      </c>
      <c r="C84" s="13"/>
      <c r="D84" s="14">
        <v>63</v>
      </c>
      <c r="E84" s="15">
        <v>63</v>
      </c>
      <c r="F84" s="15">
        <v>89</v>
      </c>
      <c r="G84" s="15">
        <v>89</v>
      </c>
      <c r="H84" s="15">
        <v>39</v>
      </c>
      <c r="I84" s="15">
        <v>40</v>
      </c>
      <c r="J84" s="15">
        <v>20</v>
      </c>
      <c r="K84" s="15">
        <v>20</v>
      </c>
      <c r="L84" s="15"/>
      <c r="M84" s="15"/>
      <c r="N84" s="15">
        <v>102</v>
      </c>
      <c r="O84" s="15"/>
      <c r="P84" s="15"/>
      <c r="Q84" s="15">
        <v>42</v>
      </c>
      <c r="R84" s="15">
        <v>42</v>
      </c>
      <c r="S84" s="15"/>
      <c r="T84" s="15"/>
      <c r="U84" s="15"/>
      <c r="V84" s="15">
        <v>49</v>
      </c>
      <c r="W84" s="15">
        <v>49</v>
      </c>
      <c r="X84" s="15"/>
      <c r="Y84" s="15"/>
      <c r="Z84" s="15"/>
      <c r="AA84" s="15"/>
      <c r="AB84" s="15">
        <v>31</v>
      </c>
      <c r="AC84" s="15"/>
      <c r="AD84" s="15">
        <v>58</v>
      </c>
      <c r="AE84" s="16"/>
      <c r="AF84" s="17">
        <v>25</v>
      </c>
      <c r="AG84" s="18">
        <v>20</v>
      </c>
      <c r="AH84" s="19">
        <v>15</v>
      </c>
      <c r="AI84" s="20">
        <v>105</v>
      </c>
      <c r="AJ84" s="21">
        <v>55</v>
      </c>
      <c r="AK84" s="22">
        <v>90</v>
      </c>
      <c r="AL84" s="23">
        <f>SUM(AF84:AK84)</f>
        <v>310</v>
      </c>
      <c r="AM84" s="24" t="s">
        <v>193</v>
      </c>
      <c r="AN84" s="37"/>
      <c r="AO84" s="24" t="s">
        <v>313</v>
      </c>
      <c r="AP84" s="26" t="s">
        <v>243</v>
      </c>
      <c r="AQ84" s="27" t="s">
        <v>224</v>
      </c>
      <c r="AR84" s="28" t="s">
        <v>220</v>
      </c>
      <c r="AS84" s="29">
        <v>0.9</v>
      </c>
      <c r="AT84" s="29">
        <v>43</v>
      </c>
      <c r="AU84" s="30">
        <v>19.5</v>
      </c>
      <c r="AV84" s="31"/>
      <c r="AW84" s="26"/>
      <c r="AX84" s="26"/>
      <c r="AY84" s="26">
        <v>1</v>
      </c>
      <c r="AZ84" s="26"/>
      <c r="BA84" s="25"/>
      <c r="BB84" s="24">
        <v>62</v>
      </c>
      <c r="BC84" s="26">
        <v>200</v>
      </c>
      <c r="BD84" s="32" t="s">
        <v>79</v>
      </c>
      <c r="BE84" s="32">
        <v>50</v>
      </c>
      <c r="BF84" s="35" t="s">
        <v>139</v>
      </c>
      <c r="BG84" s="26" t="s">
        <v>298</v>
      </c>
      <c r="BH84" s="29">
        <v>20</v>
      </c>
      <c r="BI84" s="26" t="s">
        <v>314</v>
      </c>
      <c r="BJ84" s="37"/>
      <c r="BK84" s="36" t="s">
        <v>83</v>
      </c>
      <c r="BL84" t="str">
        <f>IF(_xlfn.REGEXTEST(BK84,"Lv. [0-9]{0, 3}", 0),BM84,"")</f>
        <v>16</v>
      </c>
      <c r="BM84" t="str" cm="1">
        <f t="array" ref="BM84">_xlfn.REGEXEXTRACT(_xlfn.REGEXEXTRACT(BK84,"Lv. [0-9]{0,}", 0),"[0-9]{1,2}", 0)</f>
        <v>16</v>
      </c>
      <c r="BN84" cm="1">
        <f t="array" ref="BN84">INDEX(A84:AE84,BQ84)</f>
        <v>58</v>
      </c>
      <c r="BO84">
        <v>83</v>
      </c>
      <c r="BP84">
        <f ca="1">IF(LEN(BL84) &gt; 0, _xlfn.XMATCH(BN84 + 1, INDIRECT(BR84):INDIRECT(BS84)), "")</f>
        <v>84</v>
      </c>
      <c r="BQ84" cm="1">
        <f t="array" ref="BQ84">_xlfn.XMATCH(FALSE, ISBLANK(A84:AE84),,-1)</f>
        <v>30</v>
      </c>
      <c r="BR84" t="str">
        <f>ADDRESS(2, BQ84)</f>
        <v>$AD$2</v>
      </c>
      <c r="BS84" t="str">
        <f>ADDRESS(1202, BQ84)</f>
        <v>$AD$1202</v>
      </c>
      <c r="BT84" s="171" t="str">
        <f ca="1">"insert into Pokemon_Blueprint values ( "&amp;ROW()-1&amp;", '"&amp;B84&amp;"', '"&amp;C84&amp;"', "&amp;AF84&amp;",  "&amp;AG84&amp;",  "&amp;AH84&amp;", "&amp;AI84&amp;",  "&amp;AJ84&amp;",  "&amp;AK84&amp;", "&amp;IF(BC84 = "", "0", BC84)&amp;", "&amp;IF(BL84 = "","NULL, NULL",BP84&amp;", "&amp;BL84)&amp;");"</f>
        <v>insert into Pokemon_Blueprint values ( 83, 'Abra', '', 25,  20,  15, 105,  55,  90, 200, 84, 16);</v>
      </c>
    </row>
    <row r="85" spans="1:72" ht="12.75" customHeight="1">
      <c r="A85" s="12">
        <v>64</v>
      </c>
      <c r="B85" s="13" t="s">
        <v>315</v>
      </c>
      <c r="C85" s="13"/>
      <c r="D85" s="14">
        <v>64</v>
      </c>
      <c r="E85" s="15">
        <v>64</v>
      </c>
      <c r="F85" s="15">
        <v>90</v>
      </c>
      <c r="G85" s="15">
        <v>90</v>
      </c>
      <c r="H85" s="15">
        <v>40</v>
      </c>
      <c r="I85" s="15">
        <v>41</v>
      </c>
      <c r="J85" s="15">
        <v>21</v>
      </c>
      <c r="K85" s="15">
        <v>21</v>
      </c>
      <c r="L85" s="15"/>
      <c r="M85" s="15"/>
      <c r="N85" s="15">
        <v>103</v>
      </c>
      <c r="O85" s="15"/>
      <c r="P85" s="15"/>
      <c r="Q85" s="15">
        <v>43</v>
      </c>
      <c r="R85" s="15">
        <v>43</v>
      </c>
      <c r="S85" s="15"/>
      <c r="T85" s="15"/>
      <c r="U85" s="15"/>
      <c r="V85" s="15">
        <v>50</v>
      </c>
      <c r="W85" s="15">
        <v>50</v>
      </c>
      <c r="X85" s="15"/>
      <c r="Y85" s="15"/>
      <c r="Z85" s="15"/>
      <c r="AA85" s="15"/>
      <c r="AB85" s="15">
        <v>32</v>
      </c>
      <c r="AC85" s="15"/>
      <c r="AD85" s="15">
        <v>59</v>
      </c>
      <c r="AE85" s="16"/>
      <c r="AF85" s="17">
        <v>40</v>
      </c>
      <c r="AG85" s="18">
        <v>35</v>
      </c>
      <c r="AH85" s="19">
        <v>30</v>
      </c>
      <c r="AI85" s="20">
        <v>120</v>
      </c>
      <c r="AJ85" s="21">
        <v>70</v>
      </c>
      <c r="AK85" s="22">
        <v>105</v>
      </c>
      <c r="AL85" s="23">
        <f>SUM(AF85:AK85)</f>
        <v>400</v>
      </c>
      <c r="AM85" s="24" t="s">
        <v>193</v>
      </c>
      <c r="AN85" s="37"/>
      <c r="AO85" s="24" t="s">
        <v>313</v>
      </c>
      <c r="AP85" s="26" t="s">
        <v>243</v>
      </c>
      <c r="AQ85" s="27" t="s">
        <v>224</v>
      </c>
      <c r="AR85" s="28" t="s">
        <v>216</v>
      </c>
      <c r="AS85" s="29">
        <v>1.3</v>
      </c>
      <c r="AT85" s="29">
        <v>124.6</v>
      </c>
      <c r="AU85" s="30">
        <v>56.5</v>
      </c>
      <c r="AV85" s="31"/>
      <c r="AW85" s="26"/>
      <c r="AX85" s="26"/>
      <c r="AY85" s="26">
        <v>2</v>
      </c>
      <c r="AZ85" s="26"/>
      <c r="BA85" s="25"/>
      <c r="BB85" s="24">
        <v>140</v>
      </c>
      <c r="BC85" s="26">
        <v>100</v>
      </c>
      <c r="BD85" s="32" t="s">
        <v>79</v>
      </c>
      <c r="BE85" s="32">
        <v>50</v>
      </c>
      <c r="BF85" s="35" t="s">
        <v>139</v>
      </c>
      <c r="BG85" s="26" t="s">
        <v>298</v>
      </c>
      <c r="BH85" s="29">
        <v>20</v>
      </c>
      <c r="BI85" s="26" t="s">
        <v>314</v>
      </c>
      <c r="BJ85" s="37"/>
      <c r="BK85" s="36" t="s">
        <v>316</v>
      </c>
      <c r="BL85" t="str">
        <f>IF(_xlfn.REGEXTEST(BK85,"Lv. [0-9]{0, 3}", 0),BM85,"")</f>
        <v/>
      </c>
      <c r="BM85" t="e" cm="1" vm="1">
        <f t="array" ref="BM85">_xlfn.REGEXEXTRACT(_xlfn.REGEXEXTRACT(BK85,"Lv. [0-9]{0,}", 0),"[0-9]{1,2}", 0)</f>
        <v>#N/A</v>
      </c>
      <c r="BN85" cm="1">
        <f t="array" ref="BN85">INDEX(A85:AE85,BQ85)</f>
        <v>59</v>
      </c>
      <c r="BO85">
        <v>84</v>
      </c>
      <c r="BP85" t="str">
        <f ca="1">IF(LEN(BL85) &gt; 0, _xlfn.XMATCH(BN85 + 1, INDIRECT(BR85):INDIRECT(BS85)), "")</f>
        <v/>
      </c>
      <c r="BQ85" cm="1">
        <f t="array" ref="BQ85">_xlfn.XMATCH(FALSE, ISBLANK(A85:AE85),,-1)</f>
        <v>30</v>
      </c>
      <c r="BR85" t="str">
        <f>ADDRESS(2, BQ85)</f>
        <v>$AD$2</v>
      </c>
      <c r="BS85" t="str">
        <f>ADDRESS(1202, BQ85)</f>
        <v>$AD$1202</v>
      </c>
      <c r="BT85" s="171" t="str">
        <f>"insert into Pokemon_Blueprint values ( "&amp;ROW()-1&amp;", '"&amp;B85&amp;"', '"&amp;C85&amp;"', "&amp;AF85&amp;",  "&amp;AG85&amp;",  "&amp;AH85&amp;", "&amp;AI85&amp;",  "&amp;AJ85&amp;",  "&amp;AK85&amp;", "&amp;IF(BC85 = "", "0", BC85)&amp;", "&amp;IF(BL85 = "","NULL, NULL",BP85&amp;", "&amp;BL85)&amp;");"</f>
        <v>insert into Pokemon_Blueprint values ( 84, 'Kadabra', '', 40,  35,  30, 120,  70,  105, 100, NULL, NULL);</v>
      </c>
    </row>
    <row r="86" spans="1:72" ht="12.75" customHeight="1">
      <c r="A86" s="12">
        <v>65</v>
      </c>
      <c r="B86" s="13" t="s">
        <v>317</v>
      </c>
      <c r="C86" s="13"/>
      <c r="D86" s="14">
        <v>65</v>
      </c>
      <c r="E86" s="15">
        <v>65</v>
      </c>
      <c r="F86" s="15">
        <v>91</v>
      </c>
      <c r="G86" s="15">
        <v>91</v>
      </c>
      <c r="H86" s="15">
        <v>41</v>
      </c>
      <c r="I86" s="15">
        <v>42</v>
      </c>
      <c r="J86" s="15">
        <v>22</v>
      </c>
      <c r="K86" s="15">
        <v>22</v>
      </c>
      <c r="L86" s="15"/>
      <c r="M86" s="15"/>
      <c r="N86" s="15">
        <v>104</v>
      </c>
      <c r="O86" s="15"/>
      <c r="P86" s="15"/>
      <c r="Q86" s="15">
        <v>44</v>
      </c>
      <c r="R86" s="15">
        <v>44</v>
      </c>
      <c r="S86" s="15"/>
      <c r="T86" s="15"/>
      <c r="U86" s="15"/>
      <c r="V86" s="15">
        <v>51</v>
      </c>
      <c r="W86" s="15">
        <v>51</v>
      </c>
      <c r="X86" s="15"/>
      <c r="Y86" s="15"/>
      <c r="Z86" s="15"/>
      <c r="AA86" s="15"/>
      <c r="AB86" s="15">
        <v>33</v>
      </c>
      <c r="AC86" s="15"/>
      <c r="AD86" s="15">
        <v>60</v>
      </c>
      <c r="AE86" s="16"/>
      <c r="AF86" s="17">
        <v>55</v>
      </c>
      <c r="AG86" s="18">
        <v>50</v>
      </c>
      <c r="AH86" s="19">
        <v>45</v>
      </c>
      <c r="AI86" s="20">
        <v>135</v>
      </c>
      <c r="AJ86" s="21">
        <v>95</v>
      </c>
      <c r="AK86" s="22">
        <v>120</v>
      </c>
      <c r="AL86" s="23">
        <f>SUM(AF86:AK86)</f>
        <v>500</v>
      </c>
      <c r="AM86" s="24" t="s">
        <v>193</v>
      </c>
      <c r="AN86" s="37"/>
      <c r="AO86" s="24" t="s">
        <v>313</v>
      </c>
      <c r="AP86" s="26" t="s">
        <v>243</v>
      </c>
      <c r="AQ86" s="27" t="s">
        <v>224</v>
      </c>
      <c r="AR86" s="28" t="s">
        <v>157</v>
      </c>
      <c r="AS86" s="29">
        <v>1.5</v>
      </c>
      <c r="AT86" s="29">
        <v>105.8</v>
      </c>
      <c r="AU86" s="30">
        <v>48</v>
      </c>
      <c r="AV86" s="31"/>
      <c r="AW86" s="26"/>
      <c r="AX86" s="26"/>
      <c r="AY86" s="26">
        <v>3</v>
      </c>
      <c r="AZ86" s="26"/>
      <c r="BA86" s="25"/>
      <c r="BB86" s="24">
        <v>250</v>
      </c>
      <c r="BC86" s="26">
        <v>50</v>
      </c>
      <c r="BD86" s="32" t="s">
        <v>79</v>
      </c>
      <c r="BE86" s="32">
        <v>50</v>
      </c>
      <c r="BF86" s="35" t="s">
        <v>139</v>
      </c>
      <c r="BG86" s="26" t="s">
        <v>298</v>
      </c>
      <c r="BH86" s="29">
        <v>20</v>
      </c>
      <c r="BI86" s="26" t="s">
        <v>314</v>
      </c>
      <c r="BJ86" s="37"/>
      <c r="BK86" s="36"/>
      <c r="BL86" t="str">
        <f>IF(_xlfn.REGEXTEST(BK86,"Lv. [0-9]{0, 3}", 0),BM86,"")</f>
        <v/>
      </c>
      <c r="BM86" t="e" cm="1" vm="1">
        <f t="array" ref="BM86">_xlfn.REGEXEXTRACT(_xlfn.REGEXEXTRACT(BK86,"Lv. [0-9]{0,}", 0),"[0-9]{1,2}", 0)</f>
        <v>#N/A</v>
      </c>
      <c r="BN86" cm="1">
        <f t="array" ref="BN86">INDEX(A86:AE86,BQ86)</f>
        <v>60</v>
      </c>
      <c r="BO86">
        <v>85</v>
      </c>
      <c r="BP86" t="str">
        <f ca="1">IF(LEN(BL86) &gt; 0, _xlfn.XMATCH(BN86 + 1, INDIRECT(BR86):INDIRECT(BS86)), "")</f>
        <v/>
      </c>
      <c r="BQ86" cm="1">
        <f t="array" ref="BQ86">_xlfn.XMATCH(FALSE, ISBLANK(A86:AE86),,-1)</f>
        <v>30</v>
      </c>
      <c r="BR86" t="str">
        <f>ADDRESS(2, BQ86)</f>
        <v>$AD$2</v>
      </c>
      <c r="BS86" t="str">
        <f>ADDRESS(1202, BQ86)</f>
        <v>$AD$1202</v>
      </c>
      <c r="BT86" s="171" t="str">
        <f>"insert into Pokemon_Blueprint values ( "&amp;ROW()-1&amp;", '"&amp;B86&amp;"', '"&amp;C86&amp;"', "&amp;AF86&amp;",  "&amp;AG86&amp;",  "&amp;AH86&amp;", "&amp;AI86&amp;",  "&amp;AJ86&amp;",  "&amp;AK86&amp;", "&amp;IF(BC86 = "", "0", BC86)&amp;", "&amp;IF(BL86 = "","NULL, NULL",BP86&amp;", "&amp;BL86)&amp;");"</f>
        <v>insert into Pokemon_Blueprint values ( 85, 'Alakazam', '', 55,  50,  45, 135,  95,  120, 50, NULL, NULL);</v>
      </c>
    </row>
    <row r="87" spans="1:72" ht="12.75" customHeight="1">
      <c r="A87" s="12">
        <v>65.099999999999994</v>
      </c>
      <c r="B87" s="13" t="s">
        <v>318</v>
      </c>
      <c r="C87" s="13" t="s">
        <v>146</v>
      </c>
      <c r="D87" s="14"/>
      <c r="E87" s="15"/>
      <c r="F87" s="15"/>
      <c r="G87" s="15"/>
      <c r="H87" s="15"/>
      <c r="I87" s="15">
        <v>42</v>
      </c>
      <c r="J87" s="15"/>
      <c r="K87" s="15"/>
      <c r="L87" s="15"/>
      <c r="M87" s="15"/>
      <c r="N87" s="15">
        <v>104</v>
      </c>
      <c r="O87" s="15"/>
      <c r="P87" s="15"/>
      <c r="Q87" s="15">
        <v>44</v>
      </c>
      <c r="R87" s="15">
        <v>44</v>
      </c>
      <c r="S87" s="15"/>
      <c r="T87" s="15"/>
      <c r="U87" s="15"/>
      <c r="V87" s="15">
        <v>51</v>
      </c>
      <c r="W87" s="15">
        <v>51</v>
      </c>
      <c r="X87" s="15"/>
      <c r="Y87" s="15"/>
      <c r="Z87" s="15"/>
      <c r="AA87" s="15"/>
      <c r="AB87" s="15"/>
      <c r="AC87" s="15"/>
      <c r="AD87" s="15"/>
      <c r="AE87" s="16"/>
      <c r="AF87" s="17">
        <v>55</v>
      </c>
      <c r="AG87" s="18">
        <v>50</v>
      </c>
      <c r="AH87" s="19">
        <v>65</v>
      </c>
      <c r="AI87" s="20">
        <v>175</v>
      </c>
      <c r="AJ87" s="21">
        <v>95</v>
      </c>
      <c r="AK87" s="22">
        <v>150</v>
      </c>
      <c r="AL87" s="23">
        <f>SUM(AF87:AK87)</f>
        <v>590</v>
      </c>
      <c r="AM87" s="24" t="s">
        <v>193</v>
      </c>
      <c r="AN87" s="37"/>
      <c r="AO87" s="24" t="s">
        <v>319</v>
      </c>
      <c r="AP87" s="26"/>
      <c r="AQ87" s="27"/>
      <c r="AR87" s="28" t="s">
        <v>176</v>
      </c>
      <c r="AS87" s="29">
        <v>1.2</v>
      </c>
      <c r="AT87" s="29">
        <v>105.8</v>
      </c>
      <c r="AU87" s="30">
        <v>48</v>
      </c>
      <c r="AV87" s="31"/>
      <c r="AW87" s="26"/>
      <c r="AX87" s="26"/>
      <c r="AY87" s="26">
        <v>3</v>
      </c>
      <c r="AZ87" s="26"/>
      <c r="BA87" s="25"/>
      <c r="BB87" s="24">
        <v>300</v>
      </c>
      <c r="BC87" s="26">
        <v>50</v>
      </c>
      <c r="BD87" s="32" t="s">
        <v>79</v>
      </c>
      <c r="BE87" s="32">
        <v>50</v>
      </c>
      <c r="BF87" s="35" t="s">
        <v>139</v>
      </c>
      <c r="BG87" s="26" t="s">
        <v>298</v>
      </c>
      <c r="BH87" s="29">
        <v>20</v>
      </c>
      <c r="BI87" s="26" t="s">
        <v>314</v>
      </c>
      <c r="BJ87" s="25"/>
      <c r="BK87" s="36"/>
      <c r="BL87" t="str">
        <f>IF(_xlfn.REGEXTEST(BK87,"Lv. [0-9]{0, 3}", 0),BM87,"")</f>
        <v/>
      </c>
      <c r="BM87" t="e" cm="1" vm="1">
        <f t="array" ref="BM87">_xlfn.REGEXEXTRACT(_xlfn.REGEXEXTRACT(BK87,"Lv. [0-9]{0,}", 0),"[0-9]{1,2}", 0)</f>
        <v>#N/A</v>
      </c>
      <c r="BN87" cm="1">
        <f t="array" ref="BN87">INDEX(A87:AE87,BQ87)</f>
        <v>51</v>
      </c>
      <c r="BO87">
        <v>86</v>
      </c>
      <c r="BP87" t="str">
        <f ca="1">IF(LEN(BL87) &gt; 0, _xlfn.XMATCH(BN87 + 1, INDIRECT(BR87):INDIRECT(BS87)), "")</f>
        <v/>
      </c>
      <c r="BQ87" cm="1">
        <f t="array" ref="BQ87">_xlfn.XMATCH(FALSE, ISBLANK(A87:AE87),,-1)</f>
        <v>23</v>
      </c>
      <c r="BR87" t="str">
        <f>ADDRESS(2, BQ87)</f>
        <v>$W$2</v>
      </c>
      <c r="BS87" t="str">
        <f>ADDRESS(1202, BQ87)</f>
        <v>$W$1202</v>
      </c>
      <c r="BT87" s="171" t="str">
        <f>"insert into Pokemon_Blueprint values ( "&amp;ROW()-1&amp;", '"&amp;B87&amp;"', '"&amp;C87&amp;"', "&amp;AF87&amp;",  "&amp;AG87&amp;",  "&amp;AH87&amp;", "&amp;AI87&amp;",  "&amp;AJ87&amp;",  "&amp;AK87&amp;", "&amp;IF(BC87 = "", "0", BC87)&amp;", "&amp;IF(BL87 = "","NULL, NULL",BP87&amp;", "&amp;BL87)&amp;");"</f>
        <v>insert into Pokemon_Blueprint values ( 86, 'Alakazam (Mega)', 'Mega Evolution', 55,  50,  65, 175,  95,  150, 50, NULL, NULL);</v>
      </c>
    </row>
    <row r="88" spans="1:72" ht="12.75" customHeight="1">
      <c r="A88" s="12">
        <v>66</v>
      </c>
      <c r="B88" s="13" t="s">
        <v>320</v>
      </c>
      <c r="C88" s="13"/>
      <c r="D88" s="14">
        <v>66</v>
      </c>
      <c r="E88" s="15">
        <v>66</v>
      </c>
      <c r="F88" s="15">
        <v>140</v>
      </c>
      <c r="G88" s="15">
        <v>142</v>
      </c>
      <c r="H88" s="15">
        <v>73</v>
      </c>
      <c r="I88" s="15">
        <v>75</v>
      </c>
      <c r="J88" s="15">
        <v>40</v>
      </c>
      <c r="K88" s="15">
        <v>40</v>
      </c>
      <c r="L88" s="15"/>
      <c r="M88" s="15"/>
      <c r="N88" s="15"/>
      <c r="O88" s="15">
        <v>57</v>
      </c>
      <c r="P88" s="15"/>
      <c r="Q88" s="15">
        <v>95</v>
      </c>
      <c r="R88" s="15">
        <v>95</v>
      </c>
      <c r="S88" s="15"/>
      <c r="T88" s="15"/>
      <c r="U88" s="15">
        <v>45</v>
      </c>
      <c r="V88" s="15">
        <v>117</v>
      </c>
      <c r="W88" s="15">
        <v>117</v>
      </c>
      <c r="X88" s="15"/>
      <c r="Y88" s="15"/>
      <c r="Z88" s="15">
        <v>57</v>
      </c>
      <c r="AA88" s="15">
        <v>138</v>
      </c>
      <c r="AB88" s="15"/>
      <c r="AC88" s="15"/>
      <c r="AD88" s="15">
        <v>154</v>
      </c>
      <c r="AE88" s="16"/>
      <c r="AF88" s="17">
        <v>70</v>
      </c>
      <c r="AG88" s="18">
        <v>80</v>
      </c>
      <c r="AH88" s="19">
        <v>50</v>
      </c>
      <c r="AI88" s="20">
        <v>35</v>
      </c>
      <c r="AJ88" s="21">
        <v>35</v>
      </c>
      <c r="AK88" s="22">
        <v>35</v>
      </c>
      <c r="AL88" s="23">
        <f>SUM(AF88:AK88)</f>
        <v>305</v>
      </c>
      <c r="AM88" s="24" t="s">
        <v>289</v>
      </c>
      <c r="AN88" s="37"/>
      <c r="AO88" s="24" t="s">
        <v>162</v>
      </c>
      <c r="AP88" s="26" t="s">
        <v>159</v>
      </c>
      <c r="AQ88" s="27" t="s">
        <v>321</v>
      </c>
      <c r="AR88" s="28" t="s">
        <v>191</v>
      </c>
      <c r="AS88" s="29">
        <v>0.8</v>
      </c>
      <c r="AT88" s="29">
        <v>43</v>
      </c>
      <c r="AU88" s="30">
        <v>19.5</v>
      </c>
      <c r="AV88" s="31"/>
      <c r="AW88" s="26">
        <v>1</v>
      </c>
      <c r="AX88" s="26"/>
      <c r="AY88" s="26"/>
      <c r="AZ88" s="26"/>
      <c r="BA88" s="25"/>
      <c r="BB88" s="24">
        <v>61</v>
      </c>
      <c r="BC88" s="26">
        <v>180</v>
      </c>
      <c r="BD88" s="32" t="s">
        <v>79</v>
      </c>
      <c r="BE88" s="32">
        <v>50</v>
      </c>
      <c r="BF88" s="35" t="s">
        <v>322</v>
      </c>
      <c r="BG88" s="26" t="s">
        <v>298</v>
      </c>
      <c r="BH88" s="29">
        <v>20</v>
      </c>
      <c r="BI88" s="26" t="s">
        <v>314</v>
      </c>
      <c r="BJ88" s="37"/>
      <c r="BK88" s="36" t="s">
        <v>274</v>
      </c>
      <c r="BL88" t="str">
        <f>IF(_xlfn.REGEXTEST(BK88,"Lv. [0-9]{0, 3}", 0),BM88,"")</f>
        <v>28</v>
      </c>
      <c r="BM88" t="str" cm="1">
        <f t="array" ref="BM88">_xlfn.REGEXEXTRACT(_xlfn.REGEXEXTRACT(BK88,"Lv. [0-9]{0,}", 0),"[0-9]{1,2}", 0)</f>
        <v>28</v>
      </c>
      <c r="BN88" cm="1">
        <f t="array" ref="BN88">INDEX(A88:AE88,BQ88)</f>
        <v>154</v>
      </c>
      <c r="BO88">
        <v>87</v>
      </c>
      <c r="BP88">
        <f ca="1">IF(LEN(BL88) &gt; 0, _xlfn.XMATCH(BN88 + 1, INDIRECT(BR88):INDIRECT(BS88)), "")</f>
        <v>88</v>
      </c>
      <c r="BQ88" cm="1">
        <f t="array" ref="BQ88">_xlfn.XMATCH(FALSE, ISBLANK(A88:AE88),,-1)</f>
        <v>30</v>
      </c>
      <c r="BR88" t="str">
        <f>ADDRESS(2, BQ88)</f>
        <v>$AD$2</v>
      </c>
      <c r="BS88" t="str">
        <f>ADDRESS(1202, BQ88)</f>
        <v>$AD$1202</v>
      </c>
      <c r="BT88" s="171" t="str">
        <f ca="1">"insert into Pokemon_Blueprint values ( "&amp;ROW()-1&amp;", '"&amp;B88&amp;"', '"&amp;C88&amp;"', "&amp;AF88&amp;",  "&amp;AG88&amp;",  "&amp;AH88&amp;", "&amp;AI88&amp;",  "&amp;AJ88&amp;",  "&amp;AK88&amp;", "&amp;IF(BC88 = "", "0", BC88)&amp;", "&amp;IF(BL88 = "","NULL, NULL",BP88&amp;", "&amp;BL88)&amp;");"</f>
        <v>insert into Pokemon_Blueprint values ( 87, 'Machop', '', 70,  80,  50, 35,  35,  35, 180, 88, 28);</v>
      </c>
    </row>
    <row r="89" spans="1:72" ht="12.75" customHeight="1">
      <c r="A89" s="12">
        <v>67</v>
      </c>
      <c r="B89" s="13" t="s">
        <v>323</v>
      </c>
      <c r="C89" s="13"/>
      <c r="D89" s="14">
        <v>67</v>
      </c>
      <c r="E89" s="15">
        <v>67</v>
      </c>
      <c r="F89" s="15">
        <v>141</v>
      </c>
      <c r="G89" s="15">
        <v>143</v>
      </c>
      <c r="H89" s="15">
        <v>74</v>
      </c>
      <c r="I89" s="15">
        <v>76</v>
      </c>
      <c r="J89" s="15">
        <v>41</v>
      </c>
      <c r="K89" s="15">
        <v>41</v>
      </c>
      <c r="L89" s="15"/>
      <c r="M89" s="15"/>
      <c r="N89" s="15"/>
      <c r="O89" s="15">
        <v>58</v>
      </c>
      <c r="P89" s="15"/>
      <c r="Q89" s="15">
        <v>96</v>
      </c>
      <c r="R89" s="15">
        <v>96</v>
      </c>
      <c r="S89" s="15"/>
      <c r="T89" s="15"/>
      <c r="U89" s="15">
        <v>46</v>
      </c>
      <c r="V89" s="15">
        <v>118</v>
      </c>
      <c r="W89" s="15">
        <v>118</v>
      </c>
      <c r="X89" s="15"/>
      <c r="Y89" s="15"/>
      <c r="Z89" s="15">
        <v>58</v>
      </c>
      <c r="AA89" s="15">
        <v>139</v>
      </c>
      <c r="AB89" s="15"/>
      <c r="AC89" s="15"/>
      <c r="AD89" s="15">
        <v>155</v>
      </c>
      <c r="AE89" s="16"/>
      <c r="AF89" s="17">
        <v>80</v>
      </c>
      <c r="AG89" s="18">
        <v>100</v>
      </c>
      <c r="AH89" s="19">
        <v>70</v>
      </c>
      <c r="AI89" s="20">
        <v>50</v>
      </c>
      <c r="AJ89" s="21">
        <v>60</v>
      </c>
      <c r="AK89" s="22">
        <v>45</v>
      </c>
      <c r="AL89" s="23">
        <f>SUM(AF89:AK89)</f>
        <v>405</v>
      </c>
      <c r="AM89" s="24" t="s">
        <v>289</v>
      </c>
      <c r="AN89" s="37"/>
      <c r="AO89" s="24" t="s">
        <v>162</v>
      </c>
      <c r="AP89" s="26" t="s">
        <v>159</v>
      </c>
      <c r="AQ89" s="27" t="s">
        <v>321</v>
      </c>
      <c r="AR89" s="28" t="s">
        <v>157</v>
      </c>
      <c r="AS89" s="29">
        <v>1.5</v>
      </c>
      <c r="AT89" s="29">
        <v>155.4</v>
      </c>
      <c r="AU89" s="30">
        <v>70.5</v>
      </c>
      <c r="AV89" s="31"/>
      <c r="AW89" s="26">
        <v>2</v>
      </c>
      <c r="AX89" s="26"/>
      <c r="AY89" s="26"/>
      <c r="AZ89" s="26"/>
      <c r="BA89" s="25"/>
      <c r="BB89" s="24">
        <v>142</v>
      </c>
      <c r="BC89" s="26">
        <v>90</v>
      </c>
      <c r="BD89" s="32" t="s">
        <v>79</v>
      </c>
      <c r="BE89" s="32">
        <v>50</v>
      </c>
      <c r="BF89" s="35" t="s">
        <v>322</v>
      </c>
      <c r="BG89" s="26" t="s">
        <v>298</v>
      </c>
      <c r="BH89" s="29">
        <v>20</v>
      </c>
      <c r="BI89" s="26" t="s">
        <v>314</v>
      </c>
      <c r="BJ89" s="37"/>
      <c r="BK89" s="36" t="s">
        <v>316</v>
      </c>
      <c r="BL89" t="str">
        <f>IF(_xlfn.REGEXTEST(BK89,"Lv. [0-9]{0, 3}", 0),BM89,"")</f>
        <v/>
      </c>
      <c r="BM89" t="e" cm="1" vm="1">
        <f t="array" ref="BM89">_xlfn.REGEXEXTRACT(_xlfn.REGEXEXTRACT(BK89,"Lv. [0-9]{0,}", 0),"[0-9]{1,2}", 0)</f>
        <v>#N/A</v>
      </c>
      <c r="BN89" cm="1">
        <f t="array" ref="BN89">INDEX(A89:AE89,BQ89)</f>
        <v>155</v>
      </c>
      <c r="BO89">
        <v>88</v>
      </c>
      <c r="BP89" t="str">
        <f ca="1">IF(LEN(BL89) &gt; 0, _xlfn.XMATCH(BN89 + 1, INDIRECT(BR89):INDIRECT(BS89)), "")</f>
        <v/>
      </c>
      <c r="BQ89" cm="1">
        <f t="array" ref="BQ89">_xlfn.XMATCH(FALSE, ISBLANK(A89:AE89),,-1)</f>
        <v>30</v>
      </c>
      <c r="BR89" t="str">
        <f>ADDRESS(2, BQ89)</f>
        <v>$AD$2</v>
      </c>
      <c r="BS89" t="str">
        <f>ADDRESS(1202, BQ89)</f>
        <v>$AD$1202</v>
      </c>
      <c r="BT89" s="171" t="str">
        <f>"insert into Pokemon_Blueprint values ( "&amp;ROW()-1&amp;", '"&amp;B89&amp;"', '"&amp;C89&amp;"', "&amp;AF89&amp;",  "&amp;AG89&amp;",  "&amp;AH89&amp;", "&amp;AI89&amp;",  "&amp;AJ89&amp;",  "&amp;AK89&amp;", "&amp;IF(BC89 = "", "0", BC89)&amp;", "&amp;IF(BL89 = "","NULL, NULL",BP89&amp;", "&amp;BL89)&amp;");"</f>
        <v>insert into Pokemon_Blueprint values ( 88, 'Machoke', '', 80,  100,  70, 50,  60,  45, 90, NULL, NULL);</v>
      </c>
    </row>
    <row r="90" spans="1:72" ht="12.75" customHeight="1">
      <c r="A90" s="12">
        <v>68</v>
      </c>
      <c r="B90" s="13" t="s">
        <v>324</v>
      </c>
      <c r="C90" s="13"/>
      <c r="D90" s="14">
        <v>68</v>
      </c>
      <c r="E90" s="15">
        <v>68</v>
      </c>
      <c r="F90" s="15">
        <v>142</v>
      </c>
      <c r="G90" s="15">
        <v>144</v>
      </c>
      <c r="H90" s="15">
        <v>75</v>
      </c>
      <c r="I90" s="15">
        <v>77</v>
      </c>
      <c r="J90" s="15">
        <v>42</v>
      </c>
      <c r="K90" s="15">
        <v>42</v>
      </c>
      <c r="L90" s="15"/>
      <c r="M90" s="15"/>
      <c r="N90" s="15"/>
      <c r="O90" s="15">
        <v>59</v>
      </c>
      <c r="P90" s="15"/>
      <c r="Q90" s="15">
        <v>97</v>
      </c>
      <c r="R90" s="15">
        <v>97</v>
      </c>
      <c r="S90" s="15"/>
      <c r="T90" s="15"/>
      <c r="U90" s="15">
        <v>47</v>
      </c>
      <c r="V90" s="15">
        <v>119</v>
      </c>
      <c r="W90" s="15">
        <v>119</v>
      </c>
      <c r="X90" s="15"/>
      <c r="Y90" s="15"/>
      <c r="Z90" s="15">
        <v>59</v>
      </c>
      <c r="AA90" s="15">
        <v>140</v>
      </c>
      <c r="AB90" s="15"/>
      <c r="AC90" s="15"/>
      <c r="AD90" s="15">
        <v>156</v>
      </c>
      <c r="AE90" s="16"/>
      <c r="AF90" s="17">
        <v>90</v>
      </c>
      <c r="AG90" s="18">
        <v>130</v>
      </c>
      <c r="AH90" s="19">
        <v>80</v>
      </c>
      <c r="AI90" s="20">
        <v>65</v>
      </c>
      <c r="AJ90" s="21">
        <v>85</v>
      </c>
      <c r="AK90" s="22">
        <v>55</v>
      </c>
      <c r="AL90" s="23">
        <f>SUM(AF90:AK90)</f>
        <v>505</v>
      </c>
      <c r="AM90" s="24" t="s">
        <v>289</v>
      </c>
      <c r="AN90" s="37"/>
      <c r="AO90" s="24" t="s">
        <v>162</v>
      </c>
      <c r="AP90" s="26" t="s">
        <v>159</v>
      </c>
      <c r="AQ90" s="27" t="s">
        <v>321</v>
      </c>
      <c r="AR90" s="28" t="s">
        <v>120</v>
      </c>
      <c r="AS90" s="29">
        <v>1.6</v>
      </c>
      <c r="AT90" s="29">
        <v>286.60000000000002</v>
      </c>
      <c r="AU90" s="30">
        <v>130</v>
      </c>
      <c r="AV90" s="31"/>
      <c r="AW90" s="26">
        <v>3</v>
      </c>
      <c r="AX90" s="26"/>
      <c r="AY90" s="26"/>
      <c r="AZ90" s="26"/>
      <c r="BA90" s="25"/>
      <c r="BB90" s="24">
        <v>253</v>
      </c>
      <c r="BC90" s="26">
        <v>45</v>
      </c>
      <c r="BD90" s="32" t="s">
        <v>79</v>
      </c>
      <c r="BE90" s="32">
        <v>50</v>
      </c>
      <c r="BF90" s="35" t="s">
        <v>322</v>
      </c>
      <c r="BG90" s="26" t="s">
        <v>298</v>
      </c>
      <c r="BH90" s="29">
        <v>20</v>
      </c>
      <c r="BI90" s="26" t="s">
        <v>314</v>
      </c>
      <c r="BJ90" s="37"/>
      <c r="BK90" s="36"/>
      <c r="BL90" t="str">
        <f>IF(_xlfn.REGEXTEST(BK90,"Lv. [0-9]{0, 3}", 0),BM90,"")</f>
        <v/>
      </c>
      <c r="BM90" t="e" cm="1" vm="1">
        <f t="array" ref="BM90">_xlfn.REGEXEXTRACT(_xlfn.REGEXEXTRACT(BK90,"Lv. [0-9]{0,}", 0),"[0-9]{1,2}", 0)</f>
        <v>#N/A</v>
      </c>
      <c r="BN90" cm="1">
        <f t="array" ref="BN90">INDEX(A90:AE90,BQ90)</f>
        <v>156</v>
      </c>
      <c r="BO90">
        <v>89</v>
      </c>
      <c r="BP90" t="str">
        <f ca="1">IF(LEN(BL90) &gt; 0, _xlfn.XMATCH(BN90 + 1, INDIRECT(BR90):INDIRECT(BS90)), "")</f>
        <v/>
      </c>
      <c r="BQ90" cm="1">
        <f t="array" ref="BQ90">_xlfn.XMATCH(FALSE, ISBLANK(A90:AE90),,-1)</f>
        <v>30</v>
      </c>
      <c r="BR90" t="str">
        <f>ADDRESS(2, BQ90)</f>
        <v>$AD$2</v>
      </c>
      <c r="BS90" t="str">
        <f>ADDRESS(1202, BQ90)</f>
        <v>$AD$1202</v>
      </c>
      <c r="BT90" s="171" t="str">
        <f>"insert into Pokemon_Blueprint values ( "&amp;ROW()-1&amp;", '"&amp;B90&amp;"', '"&amp;C90&amp;"', "&amp;AF90&amp;",  "&amp;AG90&amp;",  "&amp;AH90&amp;", "&amp;AI90&amp;",  "&amp;AJ90&amp;",  "&amp;AK90&amp;", "&amp;IF(BC90 = "", "0", BC90)&amp;", "&amp;IF(BL90 = "","NULL, NULL",BP90&amp;", "&amp;BL90)&amp;");"</f>
        <v>insert into Pokemon_Blueprint values ( 89, 'Machamp', '', 90,  130,  80, 65,  85,  55, 45, NULL, NULL);</v>
      </c>
    </row>
    <row r="91" spans="1:72" ht="12.75" customHeight="1">
      <c r="A91" s="12">
        <v>69</v>
      </c>
      <c r="B91" s="13" t="s">
        <v>325</v>
      </c>
      <c r="C91" s="13"/>
      <c r="D91" s="14">
        <v>69</v>
      </c>
      <c r="E91" s="15">
        <v>69</v>
      </c>
      <c r="F91" s="15">
        <v>64</v>
      </c>
      <c r="G91" s="15">
        <v>64</v>
      </c>
      <c r="H91" s="15"/>
      <c r="I91" s="15"/>
      <c r="J91" s="15"/>
      <c r="K91" s="15"/>
      <c r="L91" s="15"/>
      <c r="M91" s="15"/>
      <c r="N91" s="15"/>
      <c r="O91" s="15"/>
      <c r="P91" s="15">
        <v>26</v>
      </c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6"/>
      <c r="AF91" s="17">
        <v>50</v>
      </c>
      <c r="AG91" s="18">
        <v>75</v>
      </c>
      <c r="AH91" s="19">
        <v>35</v>
      </c>
      <c r="AI91" s="20">
        <v>70</v>
      </c>
      <c r="AJ91" s="21">
        <v>30</v>
      </c>
      <c r="AK91" s="22">
        <v>40</v>
      </c>
      <c r="AL91" s="23">
        <f>SUM(AF91:AK91)</f>
        <v>300</v>
      </c>
      <c r="AM91" s="24" t="s">
        <v>74</v>
      </c>
      <c r="AN91" s="25" t="s">
        <v>75</v>
      </c>
      <c r="AO91" s="24" t="s">
        <v>77</v>
      </c>
      <c r="AP91" s="34"/>
      <c r="AQ91" s="27" t="s">
        <v>170</v>
      </c>
      <c r="AR91" s="28" t="s">
        <v>78</v>
      </c>
      <c r="AS91" s="29">
        <v>0.7</v>
      </c>
      <c r="AT91" s="29">
        <v>8.8000000000000007</v>
      </c>
      <c r="AU91" s="30">
        <v>4</v>
      </c>
      <c r="AV91" s="31"/>
      <c r="AW91" s="26">
        <v>1</v>
      </c>
      <c r="AX91" s="26"/>
      <c r="AY91" s="26"/>
      <c r="AZ91" s="26"/>
      <c r="BA91" s="25"/>
      <c r="BB91" s="24">
        <v>60</v>
      </c>
      <c r="BC91" s="26">
        <v>255</v>
      </c>
      <c r="BD91" s="32" t="s">
        <v>79</v>
      </c>
      <c r="BE91" s="32">
        <v>50</v>
      </c>
      <c r="BF91" s="35" t="s">
        <v>80</v>
      </c>
      <c r="BG91" s="26" t="s">
        <v>129</v>
      </c>
      <c r="BH91" s="29">
        <v>20</v>
      </c>
      <c r="BI91" s="26" t="s">
        <v>74</v>
      </c>
      <c r="BJ91" s="37"/>
      <c r="BK91" s="36" t="s">
        <v>326</v>
      </c>
      <c r="BL91" t="str">
        <f>IF(_xlfn.REGEXTEST(BK91,"Lv. [0-9]{0, 3}", 0),BM91,"")</f>
        <v>21</v>
      </c>
      <c r="BM91" t="str" cm="1">
        <f t="array" ref="BM91">_xlfn.REGEXEXTRACT(_xlfn.REGEXEXTRACT(BK91,"Lv. [0-9]{0,}", 0),"[0-9]{1,2}", 0)</f>
        <v>21</v>
      </c>
      <c r="BN91" cm="1">
        <f t="array" ref="BN91">INDEX(A91:AE91,BQ91)</f>
        <v>26</v>
      </c>
      <c r="BO91">
        <v>90</v>
      </c>
      <c r="BP91">
        <f ca="1">IF(LEN(BL91) &gt; 0, _xlfn.XMATCH(BN91 + 1, INDIRECT(BR91):INDIRECT(BS91)), "")</f>
        <v>91</v>
      </c>
      <c r="BQ91" cm="1">
        <f t="array" ref="BQ91">_xlfn.XMATCH(FALSE, ISBLANK(A91:AE91),,-1)</f>
        <v>16</v>
      </c>
      <c r="BR91" t="str">
        <f>ADDRESS(2, BQ91)</f>
        <v>$P$2</v>
      </c>
      <c r="BS91" t="str">
        <f>ADDRESS(1202, BQ91)</f>
        <v>$P$1202</v>
      </c>
      <c r="BT91" s="171" t="str">
        <f ca="1">"insert into Pokemon_Blueprint values ( "&amp;ROW()-1&amp;", '"&amp;B91&amp;"', '"&amp;C91&amp;"', "&amp;AF91&amp;",  "&amp;AG91&amp;",  "&amp;AH91&amp;", "&amp;AI91&amp;",  "&amp;AJ91&amp;",  "&amp;AK91&amp;", "&amp;IF(BC91 = "", "0", BC91)&amp;", "&amp;IF(BL91 = "","NULL, NULL",BP91&amp;", "&amp;BL91)&amp;");"</f>
        <v>insert into Pokemon_Blueprint values ( 90, 'Bellsprout', '', 50,  75,  35, 70,  30,  40, 255, 91, 21);</v>
      </c>
    </row>
    <row r="92" spans="1:72" ht="12.75" customHeight="1">
      <c r="A92" s="12">
        <v>70</v>
      </c>
      <c r="B92" s="13" t="s">
        <v>327</v>
      </c>
      <c r="C92" s="13"/>
      <c r="D92" s="14">
        <v>70</v>
      </c>
      <c r="E92" s="15">
        <v>70</v>
      </c>
      <c r="F92" s="15">
        <v>65</v>
      </c>
      <c r="G92" s="15">
        <v>65</v>
      </c>
      <c r="H92" s="15"/>
      <c r="I92" s="15"/>
      <c r="J92" s="15"/>
      <c r="K92" s="15"/>
      <c r="L92" s="15"/>
      <c r="M92" s="15"/>
      <c r="N92" s="15"/>
      <c r="O92" s="15"/>
      <c r="P92" s="15">
        <v>27</v>
      </c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6"/>
      <c r="AF92" s="17">
        <v>65</v>
      </c>
      <c r="AG92" s="18">
        <v>90</v>
      </c>
      <c r="AH92" s="19">
        <v>50</v>
      </c>
      <c r="AI92" s="20">
        <v>85</v>
      </c>
      <c r="AJ92" s="21">
        <v>45</v>
      </c>
      <c r="AK92" s="22">
        <v>55</v>
      </c>
      <c r="AL92" s="23">
        <f>SUM(AF92:AK92)</f>
        <v>390</v>
      </c>
      <c r="AM92" s="24" t="s">
        <v>74</v>
      </c>
      <c r="AN92" s="25" t="s">
        <v>75</v>
      </c>
      <c r="AO92" s="24" t="s">
        <v>77</v>
      </c>
      <c r="AP92" s="34"/>
      <c r="AQ92" s="27" t="s">
        <v>170</v>
      </c>
      <c r="AR92" s="28" t="s">
        <v>85</v>
      </c>
      <c r="AS92" s="29">
        <v>1</v>
      </c>
      <c r="AT92" s="29">
        <v>14.1</v>
      </c>
      <c r="AU92" s="30">
        <v>6.4</v>
      </c>
      <c r="AV92" s="31"/>
      <c r="AW92" s="26">
        <v>2</v>
      </c>
      <c r="AX92" s="26"/>
      <c r="AY92" s="26"/>
      <c r="AZ92" s="26"/>
      <c r="BA92" s="25"/>
      <c r="BB92" s="24">
        <v>137</v>
      </c>
      <c r="BC92" s="26">
        <v>120</v>
      </c>
      <c r="BD92" s="32" t="s">
        <v>79</v>
      </c>
      <c r="BE92" s="32">
        <v>50</v>
      </c>
      <c r="BF92" s="35" t="s">
        <v>80</v>
      </c>
      <c r="BG92" s="26" t="s">
        <v>129</v>
      </c>
      <c r="BH92" s="29">
        <v>20</v>
      </c>
      <c r="BI92" s="26" t="s">
        <v>74</v>
      </c>
      <c r="BJ92" s="37"/>
      <c r="BK92" s="36" t="s">
        <v>328</v>
      </c>
      <c r="BL92" t="str">
        <f>IF(_xlfn.REGEXTEST(BK92,"Lv. [0-9]{0, 3}", 0),BM92,"")</f>
        <v/>
      </c>
      <c r="BM92" t="e" cm="1" vm="1">
        <f t="array" ref="BM92">_xlfn.REGEXEXTRACT(_xlfn.REGEXEXTRACT(BK92,"Lv. [0-9]{0,}", 0),"[0-9]{1,2}", 0)</f>
        <v>#N/A</v>
      </c>
      <c r="BN92" cm="1">
        <f t="array" ref="BN92">INDEX(A92:AE92,BQ92)</f>
        <v>27</v>
      </c>
      <c r="BO92">
        <v>91</v>
      </c>
      <c r="BP92" t="str">
        <f ca="1">IF(LEN(BL92) &gt; 0, _xlfn.XMATCH(BN92 + 1, INDIRECT(BR92):INDIRECT(BS92)), "")</f>
        <v/>
      </c>
      <c r="BQ92" cm="1">
        <f t="array" ref="BQ92">_xlfn.XMATCH(FALSE, ISBLANK(A92:AE92),,-1)</f>
        <v>16</v>
      </c>
      <c r="BR92" t="str">
        <f>ADDRESS(2, BQ92)</f>
        <v>$P$2</v>
      </c>
      <c r="BS92" t="str">
        <f>ADDRESS(1202, BQ92)</f>
        <v>$P$1202</v>
      </c>
      <c r="BT92" s="171" t="str">
        <f>"insert into Pokemon_Blueprint values ( "&amp;ROW()-1&amp;", '"&amp;B92&amp;"', '"&amp;C92&amp;"', "&amp;AF92&amp;",  "&amp;AG92&amp;",  "&amp;AH92&amp;", "&amp;AI92&amp;",  "&amp;AJ92&amp;",  "&amp;AK92&amp;", "&amp;IF(BC92 = "", "0", BC92)&amp;", "&amp;IF(BL92 = "","NULL, NULL",BP92&amp;", "&amp;BL92)&amp;");"</f>
        <v>insert into Pokemon_Blueprint values ( 91, 'Weepinbell', '', 65,  90,  50, 85,  45,  55, 120, NULL, NULL);</v>
      </c>
    </row>
    <row r="93" spans="1:72" ht="12.75" customHeight="1">
      <c r="A93" s="12">
        <v>71</v>
      </c>
      <c r="B93" s="13" t="s">
        <v>329</v>
      </c>
      <c r="C93" s="13"/>
      <c r="D93" s="14">
        <v>71</v>
      </c>
      <c r="E93" s="15">
        <v>71</v>
      </c>
      <c r="F93" s="15">
        <v>66</v>
      </c>
      <c r="G93" s="15">
        <v>66</v>
      </c>
      <c r="H93" s="15"/>
      <c r="I93" s="15"/>
      <c r="J93" s="15"/>
      <c r="K93" s="15"/>
      <c r="L93" s="15"/>
      <c r="M93" s="15"/>
      <c r="N93" s="15"/>
      <c r="O93" s="15"/>
      <c r="P93" s="15">
        <v>28</v>
      </c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6"/>
      <c r="AF93" s="17">
        <v>80</v>
      </c>
      <c r="AG93" s="18">
        <v>105</v>
      </c>
      <c r="AH93" s="19">
        <v>65</v>
      </c>
      <c r="AI93" s="20">
        <v>100</v>
      </c>
      <c r="AJ93" s="21">
        <v>70</v>
      </c>
      <c r="AK93" s="22">
        <v>70</v>
      </c>
      <c r="AL93" s="23">
        <f>SUM(AF93:AK93)</f>
        <v>490</v>
      </c>
      <c r="AM93" s="24" t="s">
        <v>74</v>
      </c>
      <c r="AN93" s="25" t="s">
        <v>75</v>
      </c>
      <c r="AO93" s="24" t="s">
        <v>77</v>
      </c>
      <c r="AP93" s="34"/>
      <c r="AQ93" s="27" t="s">
        <v>170</v>
      </c>
      <c r="AR93" s="28" t="s">
        <v>105</v>
      </c>
      <c r="AS93" s="29">
        <v>1.7</v>
      </c>
      <c r="AT93" s="29">
        <v>34.200000000000003</v>
      </c>
      <c r="AU93" s="30">
        <v>15.5</v>
      </c>
      <c r="AV93" s="31"/>
      <c r="AW93" s="26">
        <v>3</v>
      </c>
      <c r="AX93" s="26"/>
      <c r="AY93" s="26"/>
      <c r="AZ93" s="26"/>
      <c r="BA93" s="25"/>
      <c r="BB93" s="24">
        <v>245</v>
      </c>
      <c r="BC93" s="26">
        <v>45</v>
      </c>
      <c r="BD93" s="32" t="s">
        <v>79</v>
      </c>
      <c r="BE93" s="32">
        <v>50</v>
      </c>
      <c r="BF93" s="35" t="s">
        <v>80</v>
      </c>
      <c r="BG93" s="26" t="s">
        <v>129</v>
      </c>
      <c r="BH93" s="29">
        <v>20</v>
      </c>
      <c r="BI93" s="26" t="s">
        <v>74</v>
      </c>
      <c r="BJ93" s="37"/>
      <c r="BK93" s="36"/>
      <c r="BL93" t="str">
        <f>IF(_xlfn.REGEXTEST(BK93,"Lv. [0-9]{0, 3}", 0),BM93,"")</f>
        <v/>
      </c>
      <c r="BM93" t="e" cm="1" vm="1">
        <f t="array" ref="BM93">_xlfn.REGEXEXTRACT(_xlfn.REGEXEXTRACT(BK93,"Lv. [0-9]{0,}", 0),"[0-9]{1,2}", 0)</f>
        <v>#N/A</v>
      </c>
      <c r="BN93" cm="1">
        <f t="array" ref="BN93">INDEX(A93:AE93,BQ93)</f>
        <v>28</v>
      </c>
      <c r="BO93">
        <v>92</v>
      </c>
      <c r="BP93" t="str">
        <f ca="1">IF(LEN(BL93) &gt; 0, _xlfn.XMATCH(BN93 + 1, INDIRECT(BR93):INDIRECT(BS93)), "")</f>
        <v/>
      </c>
      <c r="BQ93" cm="1">
        <f t="array" ref="BQ93">_xlfn.XMATCH(FALSE, ISBLANK(A93:AE93),,-1)</f>
        <v>16</v>
      </c>
      <c r="BR93" t="str">
        <f>ADDRESS(2, BQ93)</f>
        <v>$P$2</v>
      </c>
      <c r="BS93" t="str">
        <f>ADDRESS(1202, BQ93)</f>
        <v>$P$1202</v>
      </c>
      <c r="BT93" s="171" t="str">
        <f>"insert into Pokemon_Blueprint values ( "&amp;ROW()-1&amp;", '"&amp;B93&amp;"', '"&amp;C93&amp;"', "&amp;AF93&amp;",  "&amp;AG93&amp;",  "&amp;AH93&amp;", "&amp;AI93&amp;",  "&amp;AJ93&amp;",  "&amp;AK93&amp;", "&amp;IF(BC93 = "", "0", BC93)&amp;", "&amp;IF(BL93 = "","NULL, NULL",BP93&amp;", "&amp;BL93)&amp;");"</f>
        <v>insert into Pokemon_Blueprint values ( 92, 'Victreebel', '', 80,  105,  65, 100,  70,  70, 45, NULL, NULL);</v>
      </c>
    </row>
    <row r="94" spans="1:72" ht="12.75" customHeight="1">
      <c r="A94" s="12">
        <v>72</v>
      </c>
      <c r="B94" s="13" t="s">
        <v>330</v>
      </c>
      <c r="C94" s="13"/>
      <c r="D94" s="14">
        <v>72</v>
      </c>
      <c r="E94" s="15">
        <v>72</v>
      </c>
      <c r="F94" s="15">
        <v>162</v>
      </c>
      <c r="G94" s="15">
        <v>164</v>
      </c>
      <c r="H94" s="15">
        <v>66</v>
      </c>
      <c r="I94" s="15">
        <v>68</v>
      </c>
      <c r="J94" s="15">
        <v>136</v>
      </c>
      <c r="K94" s="15">
        <v>136</v>
      </c>
      <c r="L94" s="15"/>
      <c r="M94" s="15"/>
      <c r="N94" s="15"/>
      <c r="O94" s="15">
        <v>25</v>
      </c>
      <c r="P94" s="15"/>
      <c r="Q94" s="15">
        <v>106</v>
      </c>
      <c r="R94" s="15">
        <v>106</v>
      </c>
      <c r="S94" s="15">
        <v>38</v>
      </c>
      <c r="T94" s="15">
        <v>53</v>
      </c>
      <c r="U94" s="15">
        <v>55</v>
      </c>
      <c r="V94" s="15">
        <v>129</v>
      </c>
      <c r="W94" s="15">
        <v>129</v>
      </c>
      <c r="X94" s="15">
        <v>38</v>
      </c>
      <c r="Y94" s="15">
        <v>56</v>
      </c>
      <c r="Z94" s="15">
        <v>67</v>
      </c>
      <c r="AA94" s="15"/>
      <c r="AB94" s="15">
        <v>40</v>
      </c>
      <c r="AC94" s="15"/>
      <c r="AD94" s="15">
        <v>170</v>
      </c>
      <c r="AE94" s="16"/>
      <c r="AF94" s="17">
        <v>40</v>
      </c>
      <c r="AG94" s="18">
        <v>40</v>
      </c>
      <c r="AH94" s="19">
        <v>35</v>
      </c>
      <c r="AI94" s="20">
        <v>50</v>
      </c>
      <c r="AJ94" s="21">
        <v>100</v>
      </c>
      <c r="AK94" s="22">
        <v>70</v>
      </c>
      <c r="AL94" s="23">
        <f>SUM(AF94:AK94)</f>
        <v>335</v>
      </c>
      <c r="AM94" s="24" t="s">
        <v>112</v>
      </c>
      <c r="AN94" s="25" t="s">
        <v>75</v>
      </c>
      <c r="AO94" s="24" t="s">
        <v>331</v>
      </c>
      <c r="AP94" s="26" t="s">
        <v>332</v>
      </c>
      <c r="AQ94" s="27" t="s">
        <v>114</v>
      </c>
      <c r="AR94" s="28" t="s">
        <v>220</v>
      </c>
      <c r="AS94" s="29">
        <v>0.9</v>
      </c>
      <c r="AT94" s="29">
        <v>100.3</v>
      </c>
      <c r="AU94" s="30">
        <v>45.5</v>
      </c>
      <c r="AV94" s="31"/>
      <c r="AW94" s="26"/>
      <c r="AX94" s="26"/>
      <c r="AY94" s="26"/>
      <c r="AZ94" s="26">
        <v>1</v>
      </c>
      <c r="BA94" s="25"/>
      <c r="BB94" s="24">
        <v>67</v>
      </c>
      <c r="BC94" s="26">
        <v>190</v>
      </c>
      <c r="BD94" s="32" t="s">
        <v>297</v>
      </c>
      <c r="BE94" s="32">
        <v>50</v>
      </c>
      <c r="BF94" s="35" t="s">
        <v>116</v>
      </c>
      <c r="BG94" s="26" t="s">
        <v>129</v>
      </c>
      <c r="BH94" s="29">
        <v>20</v>
      </c>
      <c r="BI94" s="26" t="s">
        <v>333</v>
      </c>
      <c r="BJ94" s="37"/>
      <c r="BK94" s="36" t="s">
        <v>334</v>
      </c>
      <c r="BL94" t="str">
        <f>IF(_xlfn.REGEXTEST(BK94,"Lv. [0-9]{0, 3}", 0),BM94,"")</f>
        <v>30</v>
      </c>
      <c r="BM94" t="str" cm="1">
        <f t="array" ref="BM94">_xlfn.REGEXEXTRACT(_xlfn.REGEXEXTRACT(BK94,"Lv. [0-9]{0,}", 0),"[0-9]{1,2}", 0)</f>
        <v>30</v>
      </c>
      <c r="BN94" cm="1">
        <f t="array" ref="BN94">INDEX(A94:AE94,BQ94)</f>
        <v>170</v>
      </c>
      <c r="BO94">
        <v>93</v>
      </c>
      <c r="BP94">
        <f ca="1">IF(LEN(BL94) &gt; 0, _xlfn.XMATCH(BN94 + 1, INDIRECT(BR94):INDIRECT(BS94)), "")</f>
        <v>94</v>
      </c>
      <c r="BQ94" cm="1">
        <f t="array" ref="BQ94">_xlfn.XMATCH(FALSE, ISBLANK(A94:AE94),,-1)</f>
        <v>30</v>
      </c>
      <c r="BR94" t="str">
        <f>ADDRESS(2, BQ94)</f>
        <v>$AD$2</v>
      </c>
      <c r="BS94" t="str">
        <f>ADDRESS(1202, BQ94)</f>
        <v>$AD$1202</v>
      </c>
      <c r="BT94" s="171" t="str">
        <f ca="1">"insert into Pokemon_Blueprint values ( "&amp;ROW()-1&amp;", '"&amp;B94&amp;"', '"&amp;C94&amp;"', "&amp;AF94&amp;",  "&amp;AG94&amp;",  "&amp;AH94&amp;", "&amp;AI94&amp;",  "&amp;AJ94&amp;",  "&amp;AK94&amp;", "&amp;IF(BC94 = "", "0", BC94)&amp;", "&amp;IF(BL94 = "","NULL, NULL",BP94&amp;", "&amp;BL94)&amp;");"</f>
        <v>insert into Pokemon_Blueprint values ( 93, 'Tentacool', '', 40,  40,  35, 50,  100,  70, 190, 94, 30);</v>
      </c>
    </row>
    <row r="95" spans="1:72" ht="12.75" customHeight="1">
      <c r="A95" s="12">
        <v>73</v>
      </c>
      <c r="B95" s="13" t="s">
        <v>335</v>
      </c>
      <c r="C95" s="13"/>
      <c r="D95" s="14">
        <v>73</v>
      </c>
      <c r="E95" s="15">
        <v>73</v>
      </c>
      <c r="F95" s="15">
        <v>163</v>
      </c>
      <c r="G95" s="15">
        <v>165</v>
      </c>
      <c r="H95" s="15">
        <v>67</v>
      </c>
      <c r="I95" s="15">
        <v>69</v>
      </c>
      <c r="J95" s="15">
        <v>137</v>
      </c>
      <c r="K95" s="15">
        <v>137</v>
      </c>
      <c r="L95" s="15"/>
      <c r="M95" s="15"/>
      <c r="N95" s="15"/>
      <c r="O95" s="15">
        <v>26</v>
      </c>
      <c r="P95" s="15"/>
      <c r="Q95" s="15">
        <v>107</v>
      </c>
      <c r="R95" s="15">
        <v>107</v>
      </c>
      <c r="S95" s="15">
        <v>39</v>
      </c>
      <c r="T95" s="15">
        <v>54</v>
      </c>
      <c r="U95" s="15">
        <v>56</v>
      </c>
      <c r="V95" s="15">
        <v>130</v>
      </c>
      <c r="W95" s="15">
        <v>130</v>
      </c>
      <c r="X95" s="15">
        <v>39</v>
      </c>
      <c r="Y95" s="15">
        <v>57</v>
      </c>
      <c r="Z95" s="15">
        <v>68</v>
      </c>
      <c r="AA95" s="15"/>
      <c r="AB95" s="15">
        <v>41</v>
      </c>
      <c r="AC95" s="15"/>
      <c r="AD95" s="15">
        <v>171</v>
      </c>
      <c r="AE95" s="16"/>
      <c r="AF95" s="17">
        <v>80</v>
      </c>
      <c r="AG95" s="18">
        <v>70</v>
      </c>
      <c r="AH95" s="19">
        <v>65</v>
      </c>
      <c r="AI95" s="20">
        <v>80</v>
      </c>
      <c r="AJ95" s="21">
        <v>120</v>
      </c>
      <c r="AK95" s="22">
        <v>100</v>
      </c>
      <c r="AL95" s="23">
        <f>SUM(AF95:AK95)</f>
        <v>515</v>
      </c>
      <c r="AM95" s="24" t="s">
        <v>112</v>
      </c>
      <c r="AN95" s="25" t="s">
        <v>75</v>
      </c>
      <c r="AO95" s="24" t="s">
        <v>331</v>
      </c>
      <c r="AP95" s="26" t="s">
        <v>332</v>
      </c>
      <c r="AQ95" s="27" t="s">
        <v>114</v>
      </c>
      <c r="AR95" s="28" t="s">
        <v>120</v>
      </c>
      <c r="AS95" s="29">
        <v>1.6</v>
      </c>
      <c r="AT95" s="29">
        <v>121.3</v>
      </c>
      <c r="AU95" s="30">
        <v>55</v>
      </c>
      <c r="AV95" s="31"/>
      <c r="AW95" s="26"/>
      <c r="AX95" s="26"/>
      <c r="AY95" s="26"/>
      <c r="AZ95" s="26">
        <v>2</v>
      </c>
      <c r="BA95" s="25"/>
      <c r="BB95" s="24">
        <v>180</v>
      </c>
      <c r="BC95" s="26">
        <v>60</v>
      </c>
      <c r="BD95" s="32" t="s">
        <v>297</v>
      </c>
      <c r="BE95" s="32">
        <v>50</v>
      </c>
      <c r="BF95" s="35" t="s">
        <v>116</v>
      </c>
      <c r="BG95" s="26" t="s">
        <v>129</v>
      </c>
      <c r="BH95" s="29">
        <v>20</v>
      </c>
      <c r="BI95" s="26" t="s">
        <v>333</v>
      </c>
      <c r="BJ95" s="37"/>
      <c r="BK95" s="36"/>
      <c r="BL95" t="str">
        <f>IF(_xlfn.REGEXTEST(BK95,"Lv. [0-9]{0, 3}", 0),BM95,"")</f>
        <v/>
      </c>
      <c r="BM95" t="e" cm="1" vm="1">
        <f t="array" ref="BM95">_xlfn.REGEXEXTRACT(_xlfn.REGEXEXTRACT(BK95,"Lv. [0-9]{0,}", 0),"[0-9]{1,2}", 0)</f>
        <v>#N/A</v>
      </c>
      <c r="BN95" cm="1">
        <f t="array" ref="BN95">INDEX(A95:AE95,BQ95)</f>
        <v>171</v>
      </c>
      <c r="BO95">
        <v>94</v>
      </c>
      <c r="BP95" t="str">
        <f ca="1">IF(LEN(BL95) &gt; 0, _xlfn.XMATCH(BN95 + 1, INDIRECT(BR95):INDIRECT(BS95)), "")</f>
        <v/>
      </c>
      <c r="BQ95" cm="1">
        <f t="array" ref="BQ95">_xlfn.XMATCH(FALSE, ISBLANK(A95:AE95),,-1)</f>
        <v>30</v>
      </c>
      <c r="BR95" t="str">
        <f>ADDRESS(2, BQ95)</f>
        <v>$AD$2</v>
      </c>
      <c r="BS95" t="str">
        <f>ADDRESS(1202, BQ95)</f>
        <v>$AD$1202</v>
      </c>
      <c r="BT95" s="171" t="str">
        <f>"insert into Pokemon_Blueprint values ( "&amp;ROW()-1&amp;", '"&amp;B95&amp;"', '"&amp;C95&amp;"', "&amp;AF95&amp;",  "&amp;AG95&amp;",  "&amp;AH95&amp;", "&amp;AI95&amp;",  "&amp;AJ95&amp;",  "&amp;AK95&amp;", "&amp;IF(BC95 = "", "0", BC95)&amp;", "&amp;IF(BL95 = "","NULL, NULL",BP95&amp;", "&amp;BL95)&amp;");"</f>
        <v>insert into Pokemon_Blueprint values ( 94, 'Tentacruel', '', 80,  70,  65, 80,  120,  100, 60, NULL, NULL);</v>
      </c>
    </row>
    <row r="96" spans="1:72" ht="12.75" customHeight="1">
      <c r="A96" s="12">
        <v>74</v>
      </c>
      <c r="B96" s="13" t="s">
        <v>336</v>
      </c>
      <c r="C96" s="13"/>
      <c r="D96" s="14">
        <v>74</v>
      </c>
      <c r="E96" s="15">
        <v>74</v>
      </c>
      <c r="F96" s="15">
        <v>34</v>
      </c>
      <c r="G96" s="15">
        <v>34</v>
      </c>
      <c r="H96" s="15">
        <v>57</v>
      </c>
      <c r="I96" s="15">
        <v>58</v>
      </c>
      <c r="J96" s="15">
        <v>31</v>
      </c>
      <c r="K96" s="15">
        <v>31</v>
      </c>
      <c r="L96" s="15"/>
      <c r="M96" s="15"/>
      <c r="N96" s="15"/>
      <c r="O96" s="15"/>
      <c r="P96" s="15">
        <v>9</v>
      </c>
      <c r="Q96" s="15">
        <v>229</v>
      </c>
      <c r="R96" s="15"/>
      <c r="S96" s="15"/>
      <c r="T96" s="15">
        <v>101</v>
      </c>
      <c r="U96" s="15"/>
      <c r="V96" s="15">
        <v>298</v>
      </c>
      <c r="W96" s="15"/>
      <c r="X96" s="15"/>
      <c r="Y96" s="15">
        <v>119</v>
      </c>
      <c r="Z96" s="15"/>
      <c r="AA96" s="15"/>
      <c r="AB96" s="15"/>
      <c r="AC96" s="15"/>
      <c r="AD96" s="15">
        <v>46</v>
      </c>
      <c r="AE96" s="16"/>
      <c r="AF96" s="17">
        <v>40</v>
      </c>
      <c r="AG96" s="18">
        <v>80</v>
      </c>
      <c r="AH96" s="19">
        <v>100</v>
      </c>
      <c r="AI96" s="20">
        <v>30</v>
      </c>
      <c r="AJ96" s="21">
        <v>30</v>
      </c>
      <c r="AK96" s="22">
        <v>20</v>
      </c>
      <c r="AL96" s="23">
        <f>SUM(AF96:AK96)</f>
        <v>300</v>
      </c>
      <c r="AM96" s="24" t="s">
        <v>301</v>
      </c>
      <c r="AN96" s="25" t="s">
        <v>196</v>
      </c>
      <c r="AO96" s="24" t="s">
        <v>302</v>
      </c>
      <c r="AP96" s="26" t="s">
        <v>337</v>
      </c>
      <c r="AQ96" s="27" t="s">
        <v>197</v>
      </c>
      <c r="AR96" s="28" t="s">
        <v>187</v>
      </c>
      <c r="AS96" s="29">
        <v>0.4</v>
      </c>
      <c r="AT96" s="29">
        <v>44.1</v>
      </c>
      <c r="AU96" s="30">
        <v>20</v>
      </c>
      <c r="AV96" s="31"/>
      <c r="AW96" s="26"/>
      <c r="AX96" s="26">
        <v>1</v>
      </c>
      <c r="AY96" s="26"/>
      <c r="AZ96" s="26"/>
      <c r="BA96" s="25"/>
      <c r="BB96" s="24">
        <v>60</v>
      </c>
      <c r="BC96" s="26">
        <v>255</v>
      </c>
      <c r="BD96" s="32" t="s">
        <v>79</v>
      </c>
      <c r="BE96" s="32">
        <v>50</v>
      </c>
      <c r="BF96" s="35" t="s">
        <v>139</v>
      </c>
      <c r="BG96" s="26" t="s">
        <v>129</v>
      </c>
      <c r="BH96" s="29">
        <v>15</v>
      </c>
      <c r="BI96" s="26" t="s">
        <v>338</v>
      </c>
      <c r="BJ96" s="37"/>
      <c r="BK96" s="36" t="s">
        <v>308</v>
      </c>
      <c r="BL96" t="str">
        <f>IF(_xlfn.REGEXTEST(BK96,"Lv. [0-9]{0, 3}", 0),BM96,"")</f>
        <v>25</v>
      </c>
      <c r="BM96" t="str" cm="1">
        <f t="array" ref="BM96">_xlfn.REGEXEXTRACT(_xlfn.REGEXEXTRACT(BK96,"Lv. [0-9]{0,}", 0),"[0-9]{1,2}", 0)</f>
        <v>25</v>
      </c>
      <c r="BN96" cm="1">
        <f t="array" ref="BN96">INDEX(A96:AE96,BQ96)</f>
        <v>46</v>
      </c>
      <c r="BO96">
        <v>95</v>
      </c>
      <c r="BP96">
        <f ca="1">IF(LEN(BL96) &gt; 0, _xlfn.XMATCH(BN96 + 1, INDIRECT(BR96):INDIRECT(BS96)), "")</f>
        <v>97</v>
      </c>
      <c r="BQ96" cm="1">
        <f t="array" ref="BQ96">_xlfn.XMATCH(FALSE, ISBLANK(A96:AE96),,-1)</f>
        <v>30</v>
      </c>
      <c r="BR96" t="str">
        <f>ADDRESS(2, BQ96)</f>
        <v>$AD$2</v>
      </c>
      <c r="BS96" t="str">
        <f>ADDRESS(1202, BQ96)</f>
        <v>$AD$1202</v>
      </c>
      <c r="BT96" s="171" t="str">
        <f ca="1">"insert into Pokemon_Blueprint values ( "&amp;ROW()-1&amp;", '"&amp;B96&amp;"', '"&amp;C96&amp;"', "&amp;AF96&amp;",  "&amp;AG96&amp;",  "&amp;AH96&amp;", "&amp;AI96&amp;",  "&amp;AJ96&amp;",  "&amp;AK96&amp;", "&amp;IF(BC96 = "", "0", BC96)&amp;", "&amp;IF(BL96 = "","NULL, NULL",BP96&amp;", "&amp;BL96)&amp;");"</f>
        <v>insert into Pokemon_Blueprint values ( 95, 'Geodude', '', 40,  80,  100, 30,  30,  20, 255, 97, 25);</v>
      </c>
    </row>
    <row r="97" spans="1:72" ht="12.75" customHeight="1">
      <c r="A97" s="12">
        <v>74.099999999999994</v>
      </c>
      <c r="B97" s="13" t="s">
        <v>339</v>
      </c>
      <c r="C97" s="13" t="s">
        <v>168</v>
      </c>
      <c r="D97" s="14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>
        <v>229</v>
      </c>
      <c r="R97" s="15"/>
      <c r="S97" s="15"/>
      <c r="T97" s="15">
        <v>101</v>
      </c>
      <c r="U97" s="15"/>
      <c r="V97" s="15">
        <v>298</v>
      </c>
      <c r="W97" s="15"/>
      <c r="X97" s="15"/>
      <c r="Y97" s="15">
        <v>119</v>
      </c>
      <c r="Z97" s="15"/>
      <c r="AA97" s="15"/>
      <c r="AB97" s="15"/>
      <c r="AC97" s="15"/>
      <c r="AD97" s="15"/>
      <c r="AE97" s="16"/>
      <c r="AF97" s="17">
        <v>40</v>
      </c>
      <c r="AG97" s="18">
        <v>80</v>
      </c>
      <c r="AH97" s="19">
        <v>100</v>
      </c>
      <c r="AI97" s="20">
        <v>30</v>
      </c>
      <c r="AJ97" s="21">
        <v>30</v>
      </c>
      <c r="AK97" s="22">
        <v>20</v>
      </c>
      <c r="AL97" s="23">
        <f>SUM(AF97:AK97)</f>
        <v>300</v>
      </c>
      <c r="AM97" s="24" t="s">
        <v>301</v>
      </c>
      <c r="AN97" s="25" t="s">
        <v>184</v>
      </c>
      <c r="AO97" s="24" t="s">
        <v>340</v>
      </c>
      <c r="AP97" s="26" t="s">
        <v>337</v>
      </c>
      <c r="AQ97" s="27" t="s">
        <v>341</v>
      </c>
      <c r="AR97" s="28" t="s">
        <v>187</v>
      </c>
      <c r="AS97" s="29">
        <v>0.4</v>
      </c>
      <c r="AT97" s="29">
        <v>44.8</v>
      </c>
      <c r="AU97" s="30">
        <v>20.3</v>
      </c>
      <c r="AV97" s="31"/>
      <c r="AW97" s="26"/>
      <c r="AX97" s="26">
        <v>1</v>
      </c>
      <c r="AY97" s="26"/>
      <c r="AZ97" s="26"/>
      <c r="BA97" s="25"/>
      <c r="BB97" s="24">
        <v>60</v>
      </c>
      <c r="BC97" s="26">
        <v>255</v>
      </c>
      <c r="BD97" s="32" t="s">
        <v>79</v>
      </c>
      <c r="BE97" s="32">
        <v>50</v>
      </c>
      <c r="BF97" s="35" t="s">
        <v>322</v>
      </c>
      <c r="BG97" s="26" t="s">
        <v>129</v>
      </c>
      <c r="BH97" s="29">
        <v>15</v>
      </c>
      <c r="BI97" s="26" t="s">
        <v>338</v>
      </c>
      <c r="BJ97" s="37"/>
      <c r="BK97" s="36" t="s">
        <v>308</v>
      </c>
      <c r="BL97" t="str">
        <f>IF(_xlfn.REGEXTEST(BK97,"Lv. [0-9]{0, 3}", 0),BM97,"")</f>
        <v>25</v>
      </c>
      <c r="BM97" t="str" cm="1">
        <f t="array" ref="BM97">_xlfn.REGEXEXTRACT(_xlfn.REGEXEXTRACT(BK97,"Lv. [0-9]{0,}", 0),"[0-9]{1,2}", 0)</f>
        <v>25</v>
      </c>
      <c r="BN97" cm="1">
        <f t="array" ref="BN97">INDEX(A97:AE97,BQ97)</f>
        <v>119</v>
      </c>
      <c r="BO97">
        <v>96</v>
      </c>
      <c r="BP97">
        <f ca="1">IF(LEN(BL97) &gt; 0, _xlfn.XMATCH(BN97 + 1, INDIRECT(BR97):INDIRECT(BS97)), "")</f>
        <v>97</v>
      </c>
      <c r="BQ97" cm="1">
        <f t="array" ref="BQ97">_xlfn.XMATCH(FALSE, ISBLANK(A97:AE97),,-1)</f>
        <v>25</v>
      </c>
      <c r="BR97" t="str">
        <f>ADDRESS(2, BQ97)</f>
        <v>$Y$2</v>
      </c>
      <c r="BS97" t="str">
        <f>ADDRESS(1202, BQ97)</f>
        <v>$Y$1202</v>
      </c>
      <c r="BT97" s="171" t="str">
        <f ca="1">"insert into Pokemon_Blueprint values ( "&amp;ROW()-1&amp;", '"&amp;B97&amp;"', '"&amp;C97&amp;"', "&amp;AF97&amp;",  "&amp;AG97&amp;",  "&amp;AH97&amp;", "&amp;AI97&amp;",  "&amp;AJ97&amp;",  "&amp;AK97&amp;", "&amp;IF(BC97 = "", "0", BC97)&amp;", "&amp;IF(BL97 = "","NULL, NULL",BP97&amp;", "&amp;BL97)&amp;");"</f>
        <v>insert into Pokemon_Blueprint values ( 96, 'Geodude (Alolan)', 'Alolan Form', 40,  80,  100, 30,  30,  20, 255, 97, 25);</v>
      </c>
    </row>
    <row r="98" spans="1:72" ht="12.75" customHeight="1">
      <c r="A98" s="12">
        <v>75</v>
      </c>
      <c r="B98" s="13" t="s">
        <v>342</v>
      </c>
      <c r="C98" s="13"/>
      <c r="D98" s="14">
        <v>75</v>
      </c>
      <c r="E98" s="15">
        <v>75</v>
      </c>
      <c r="F98" s="15">
        <v>35</v>
      </c>
      <c r="G98" s="15">
        <v>35</v>
      </c>
      <c r="H98" s="15">
        <v>58</v>
      </c>
      <c r="I98" s="15">
        <v>59</v>
      </c>
      <c r="J98" s="15">
        <v>32</v>
      </c>
      <c r="K98" s="15">
        <v>32</v>
      </c>
      <c r="L98" s="15"/>
      <c r="M98" s="15"/>
      <c r="N98" s="15"/>
      <c r="O98" s="15"/>
      <c r="P98" s="15">
        <v>10</v>
      </c>
      <c r="Q98" s="15">
        <v>230</v>
      </c>
      <c r="R98" s="15"/>
      <c r="S98" s="15"/>
      <c r="T98" s="15">
        <v>102</v>
      </c>
      <c r="U98" s="15"/>
      <c r="V98" s="15">
        <v>299</v>
      </c>
      <c r="W98" s="15"/>
      <c r="X98" s="15"/>
      <c r="Y98" s="15">
        <v>120</v>
      </c>
      <c r="Z98" s="15"/>
      <c r="AA98" s="15"/>
      <c r="AB98" s="15"/>
      <c r="AC98" s="15"/>
      <c r="AD98" s="15">
        <v>47</v>
      </c>
      <c r="AE98" s="16"/>
      <c r="AF98" s="17">
        <v>55</v>
      </c>
      <c r="AG98" s="18">
        <v>95</v>
      </c>
      <c r="AH98" s="19">
        <v>115</v>
      </c>
      <c r="AI98" s="20">
        <v>45</v>
      </c>
      <c r="AJ98" s="21">
        <v>45</v>
      </c>
      <c r="AK98" s="22">
        <v>35</v>
      </c>
      <c r="AL98" s="23">
        <f>SUM(AF98:AK98)</f>
        <v>390</v>
      </c>
      <c r="AM98" s="24" t="s">
        <v>301</v>
      </c>
      <c r="AN98" s="25" t="s">
        <v>196</v>
      </c>
      <c r="AO98" s="24" t="s">
        <v>302</v>
      </c>
      <c r="AP98" s="26" t="s">
        <v>337</v>
      </c>
      <c r="AQ98" s="27" t="s">
        <v>197</v>
      </c>
      <c r="AR98" s="28" t="s">
        <v>85</v>
      </c>
      <c r="AS98" s="29">
        <v>1</v>
      </c>
      <c r="AT98" s="29">
        <v>231.5</v>
      </c>
      <c r="AU98" s="30">
        <v>105</v>
      </c>
      <c r="AV98" s="31"/>
      <c r="AW98" s="26"/>
      <c r="AX98" s="26">
        <v>2</v>
      </c>
      <c r="AY98" s="26"/>
      <c r="AZ98" s="26"/>
      <c r="BA98" s="25"/>
      <c r="BB98" s="24">
        <v>137</v>
      </c>
      <c r="BC98" s="26">
        <v>120</v>
      </c>
      <c r="BD98" s="32" t="s">
        <v>79</v>
      </c>
      <c r="BE98" s="32">
        <v>50</v>
      </c>
      <c r="BF98" s="35" t="s">
        <v>139</v>
      </c>
      <c r="BG98" s="26" t="s">
        <v>129</v>
      </c>
      <c r="BH98" s="29">
        <v>15</v>
      </c>
      <c r="BI98" s="26" t="s">
        <v>338</v>
      </c>
      <c r="BJ98" s="37"/>
      <c r="BK98" s="36" t="s">
        <v>316</v>
      </c>
      <c r="BL98" t="str">
        <f>IF(_xlfn.REGEXTEST(BK98,"Lv. [0-9]{0, 3}", 0),BM98,"")</f>
        <v/>
      </c>
      <c r="BM98" t="e" cm="1" vm="1">
        <f t="array" ref="BM98">_xlfn.REGEXEXTRACT(_xlfn.REGEXEXTRACT(BK98,"Lv. [0-9]{0,}", 0),"[0-9]{1,2}", 0)</f>
        <v>#N/A</v>
      </c>
      <c r="BN98" cm="1">
        <f t="array" ref="BN98">INDEX(A98:AE98,BQ98)</f>
        <v>47</v>
      </c>
      <c r="BO98">
        <v>97</v>
      </c>
      <c r="BP98" t="str">
        <f ca="1">IF(LEN(BL98) &gt; 0, _xlfn.XMATCH(BN98 + 1, INDIRECT(BR98):INDIRECT(BS98)), "")</f>
        <v/>
      </c>
      <c r="BQ98" cm="1">
        <f t="array" ref="BQ98">_xlfn.XMATCH(FALSE, ISBLANK(A98:AE98),,-1)</f>
        <v>30</v>
      </c>
      <c r="BR98" t="str">
        <f>ADDRESS(2, BQ98)</f>
        <v>$AD$2</v>
      </c>
      <c r="BS98" t="str">
        <f>ADDRESS(1202, BQ98)</f>
        <v>$AD$1202</v>
      </c>
      <c r="BT98" s="171" t="str">
        <f>"insert into Pokemon_Blueprint values ( "&amp;ROW()-1&amp;", '"&amp;B98&amp;"', '"&amp;C98&amp;"', "&amp;AF98&amp;",  "&amp;AG98&amp;",  "&amp;AH98&amp;", "&amp;AI98&amp;",  "&amp;AJ98&amp;",  "&amp;AK98&amp;", "&amp;IF(BC98 = "", "0", BC98)&amp;", "&amp;IF(BL98 = "","NULL, NULL",BP98&amp;", "&amp;BL98)&amp;");"</f>
        <v>insert into Pokemon_Blueprint values ( 97, 'Graveler', '', 55,  95,  115, 45,  45,  35, 120, NULL, NULL);</v>
      </c>
    </row>
    <row r="99" spans="1:72" ht="12.75" customHeight="1">
      <c r="A99" s="12">
        <v>75.099999999999994</v>
      </c>
      <c r="B99" s="13" t="s">
        <v>343</v>
      </c>
      <c r="C99" s="13" t="s">
        <v>168</v>
      </c>
      <c r="D99" s="14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>
        <v>230</v>
      </c>
      <c r="R99" s="15"/>
      <c r="S99" s="15"/>
      <c r="T99" s="15">
        <v>102</v>
      </c>
      <c r="U99" s="15"/>
      <c r="V99" s="15">
        <v>299</v>
      </c>
      <c r="W99" s="15"/>
      <c r="X99" s="15"/>
      <c r="Y99" s="15">
        <v>120</v>
      </c>
      <c r="Z99" s="15"/>
      <c r="AA99" s="15"/>
      <c r="AB99" s="15"/>
      <c r="AC99" s="15"/>
      <c r="AD99" s="15"/>
      <c r="AE99" s="16"/>
      <c r="AF99" s="17">
        <v>55</v>
      </c>
      <c r="AG99" s="18">
        <v>95</v>
      </c>
      <c r="AH99" s="19">
        <v>115</v>
      </c>
      <c r="AI99" s="20">
        <v>45</v>
      </c>
      <c r="AJ99" s="21">
        <v>45</v>
      </c>
      <c r="AK99" s="22">
        <v>35</v>
      </c>
      <c r="AL99" s="23">
        <f>SUM(AF99:AK99)</f>
        <v>390</v>
      </c>
      <c r="AM99" s="24" t="s">
        <v>301</v>
      </c>
      <c r="AN99" s="25" t="s">
        <v>184</v>
      </c>
      <c r="AO99" s="24" t="s">
        <v>340</v>
      </c>
      <c r="AP99" s="26" t="s">
        <v>337</v>
      </c>
      <c r="AQ99" s="27" t="s">
        <v>341</v>
      </c>
      <c r="AR99" s="28" t="s">
        <v>85</v>
      </c>
      <c r="AS99" s="29">
        <v>1</v>
      </c>
      <c r="AT99" s="29">
        <v>242.5</v>
      </c>
      <c r="AU99" s="30">
        <v>110</v>
      </c>
      <c r="AV99" s="31"/>
      <c r="AW99" s="26"/>
      <c r="AX99" s="26">
        <v>2</v>
      </c>
      <c r="AY99" s="26"/>
      <c r="AZ99" s="26"/>
      <c r="BA99" s="25"/>
      <c r="BB99" s="24">
        <v>137</v>
      </c>
      <c r="BC99" s="26">
        <v>120</v>
      </c>
      <c r="BD99" s="32" t="s">
        <v>79</v>
      </c>
      <c r="BE99" s="32">
        <v>50</v>
      </c>
      <c r="BF99" s="35" t="s">
        <v>322</v>
      </c>
      <c r="BG99" s="26" t="s">
        <v>129</v>
      </c>
      <c r="BH99" s="29">
        <v>15</v>
      </c>
      <c r="BI99" s="26" t="s">
        <v>338</v>
      </c>
      <c r="BJ99" s="37"/>
      <c r="BK99" s="36" t="s">
        <v>316</v>
      </c>
      <c r="BL99" t="str">
        <f>IF(_xlfn.REGEXTEST(BK99,"Lv. [0-9]{0, 3}", 0),BM99,"")</f>
        <v/>
      </c>
      <c r="BM99" t="e" cm="1" vm="1">
        <f t="array" ref="BM99">_xlfn.REGEXEXTRACT(_xlfn.REGEXEXTRACT(BK99,"Lv. [0-9]{0,}", 0),"[0-9]{1,2}", 0)</f>
        <v>#N/A</v>
      </c>
      <c r="BN99" cm="1">
        <f t="array" ref="BN99">INDEX(A99:AE99,BQ99)</f>
        <v>120</v>
      </c>
      <c r="BO99">
        <v>98</v>
      </c>
      <c r="BP99" t="str">
        <f ca="1">IF(LEN(BL99) &gt; 0, _xlfn.XMATCH(BN99 + 1, INDIRECT(BR99):INDIRECT(BS99)), "")</f>
        <v/>
      </c>
      <c r="BQ99" cm="1">
        <f t="array" ref="BQ99">_xlfn.XMATCH(FALSE, ISBLANK(A99:AE99),,-1)</f>
        <v>25</v>
      </c>
      <c r="BR99" t="str">
        <f>ADDRESS(2, BQ99)</f>
        <v>$Y$2</v>
      </c>
      <c r="BS99" t="str">
        <f>ADDRESS(1202, BQ99)</f>
        <v>$Y$1202</v>
      </c>
      <c r="BT99" s="171" t="str">
        <f>"insert into Pokemon_Blueprint values ( "&amp;ROW()-1&amp;", '"&amp;B99&amp;"', '"&amp;C99&amp;"', "&amp;AF99&amp;",  "&amp;AG99&amp;",  "&amp;AH99&amp;", "&amp;AI99&amp;",  "&amp;AJ99&amp;",  "&amp;AK99&amp;", "&amp;IF(BC99 = "", "0", BC99)&amp;", "&amp;IF(BL99 = "","NULL, NULL",BP99&amp;", "&amp;BL99)&amp;");"</f>
        <v>insert into Pokemon_Blueprint values ( 98, 'Graveler (Alolan)', 'Alolan Form', 55,  95,  115, 45,  45,  35, 120, NULL, NULL);</v>
      </c>
    </row>
    <row r="100" spans="1:72" ht="12.75" customHeight="1">
      <c r="A100" s="12">
        <v>76</v>
      </c>
      <c r="B100" s="13" t="s">
        <v>344</v>
      </c>
      <c r="C100" s="13"/>
      <c r="D100" s="14">
        <v>76</v>
      </c>
      <c r="E100" s="15">
        <v>76</v>
      </c>
      <c r="F100" s="15">
        <v>36</v>
      </c>
      <c r="G100" s="15">
        <v>36</v>
      </c>
      <c r="H100" s="15">
        <v>59</v>
      </c>
      <c r="I100" s="15">
        <v>60</v>
      </c>
      <c r="J100" s="15">
        <v>33</v>
      </c>
      <c r="K100" s="15">
        <v>33</v>
      </c>
      <c r="L100" s="15"/>
      <c r="M100" s="15"/>
      <c r="N100" s="15"/>
      <c r="O100" s="15"/>
      <c r="P100" s="15">
        <v>11</v>
      </c>
      <c r="Q100" s="15">
        <v>231</v>
      </c>
      <c r="R100" s="15"/>
      <c r="S100" s="15"/>
      <c r="T100" s="15">
        <v>103</v>
      </c>
      <c r="U100" s="15"/>
      <c r="V100" s="15">
        <v>300</v>
      </c>
      <c r="W100" s="15"/>
      <c r="X100" s="15"/>
      <c r="Y100" s="15">
        <v>121</v>
      </c>
      <c r="Z100" s="15"/>
      <c r="AA100" s="15"/>
      <c r="AB100" s="15"/>
      <c r="AC100" s="15"/>
      <c r="AD100" s="15">
        <v>48</v>
      </c>
      <c r="AE100" s="16"/>
      <c r="AF100" s="17">
        <v>80</v>
      </c>
      <c r="AG100" s="18">
        <v>120</v>
      </c>
      <c r="AH100" s="19">
        <v>130</v>
      </c>
      <c r="AI100" s="20">
        <v>55</v>
      </c>
      <c r="AJ100" s="21">
        <v>65</v>
      </c>
      <c r="AK100" s="22">
        <v>45</v>
      </c>
      <c r="AL100" s="23">
        <f>SUM(AF100:AK100)</f>
        <v>495</v>
      </c>
      <c r="AM100" s="24" t="s">
        <v>301</v>
      </c>
      <c r="AN100" s="25" t="s">
        <v>196</v>
      </c>
      <c r="AO100" s="24" t="s">
        <v>302</v>
      </c>
      <c r="AP100" s="26" t="s">
        <v>337</v>
      </c>
      <c r="AQ100" s="27" t="s">
        <v>197</v>
      </c>
      <c r="AR100" s="28" t="s">
        <v>148</v>
      </c>
      <c r="AS100" s="29">
        <v>1.4</v>
      </c>
      <c r="AT100" s="29">
        <v>661.4</v>
      </c>
      <c r="AU100" s="30">
        <v>300</v>
      </c>
      <c r="AV100" s="31"/>
      <c r="AW100" s="26"/>
      <c r="AX100" s="26">
        <v>3</v>
      </c>
      <c r="AY100" s="26"/>
      <c r="AZ100" s="26"/>
      <c r="BA100" s="25"/>
      <c r="BB100" s="24">
        <v>248</v>
      </c>
      <c r="BC100" s="26">
        <v>45</v>
      </c>
      <c r="BD100" s="32" t="s">
        <v>79</v>
      </c>
      <c r="BE100" s="32">
        <v>50</v>
      </c>
      <c r="BF100" s="35" t="s">
        <v>139</v>
      </c>
      <c r="BG100" s="26" t="s">
        <v>129</v>
      </c>
      <c r="BH100" s="29">
        <v>15</v>
      </c>
      <c r="BI100" s="26" t="s">
        <v>338</v>
      </c>
      <c r="BJ100" s="37"/>
      <c r="BK100" s="36"/>
      <c r="BL100" t="str">
        <f>IF(_xlfn.REGEXTEST(BK100,"Lv. [0-9]{0, 3}", 0),BM100,"")</f>
        <v/>
      </c>
      <c r="BM100" t="e" cm="1" vm="1">
        <f t="array" ref="BM100">_xlfn.REGEXEXTRACT(_xlfn.REGEXEXTRACT(BK100,"Lv. [0-9]{0,}", 0),"[0-9]{1,2}", 0)</f>
        <v>#N/A</v>
      </c>
      <c r="BN100" cm="1">
        <f t="array" ref="BN100">INDEX(A100:AE100,BQ100)</f>
        <v>48</v>
      </c>
      <c r="BO100">
        <v>99</v>
      </c>
      <c r="BP100" t="str">
        <f ca="1">IF(LEN(BL100) &gt; 0, _xlfn.XMATCH(BN100 + 1, INDIRECT(BR100):INDIRECT(BS100)), "")</f>
        <v/>
      </c>
      <c r="BQ100" cm="1">
        <f t="array" ref="BQ100">_xlfn.XMATCH(FALSE, ISBLANK(A100:AE100),,-1)</f>
        <v>30</v>
      </c>
      <c r="BR100" t="str">
        <f>ADDRESS(2, BQ100)</f>
        <v>$AD$2</v>
      </c>
      <c r="BS100" t="str">
        <f>ADDRESS(1202, BQ100)</f>
        <v>$AD$1202</v>
      </c>
      <c r="BT100" s="171" t="str">
        <f>"insert into Pokemon_Blueprint values ( "&amp;ROW()-1&amp;", '"&amp;B100&amp;"', '"&amp;C100&amp;"', "&amp;AF100&amp;",  "&amp;AG100&amp;",  "&amp;AH100&amp;", "&amp;AI100&amp;",  "&amp;AJ100&amp;",  "&amp;AK100&amp;", "&amp;IF(BC100 = "", "0", BC100)&amp;", "&amp;IF(BL100 = "","NULL, NULL",BP100&amp;", "&amp;BL100)&amp;");"</f>
        <v>insert into Pokemon_Blueprint values ( 99, 'Golem', '', 80,  120,  130, 55,  65,  45, 45, NULL, NULL);</v>
      </c>
    </row>
    <row r="101" spans="1:72" ht="12.75" customHeight="1">
      <c r="A101" s="12">
        <v>76.099999999999994</v>
      </c>
      <c r="B101" s="13" t="s">
        <v>345</v>
      </c>
      <c r="C101" s="13" t="s">
        <v>168</v>
      </c>
      <c r="D101" s="14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>
        <v>231</v>
      </c>
      <c r="R101" s="15"/>
      <c r="S101" s="15"/>
      <c r="T101" s="15">
        <v>103</v>
      </c>
      <c r="U101" s="15"/>
      <c r="V101" s="15">
        <v>300</v>
      </c>
      <c r="W101" s="15"/>
      <c r="X101" s="15"/>
      <c r="Y101" s="15">
        <v>121</v>
      </c>
      <c r="Z101" s="15"/>
      <c r="AA101" s="15"/>
      <c r="AB101" s="15"/>
      <c r="AC101" s="15"/>
      <c r="AD101" s="15"/>
      <c r="AE101" s="16"/>
      <c r="AF101" s="17">
        <v>80</v>
      </c>
      <c r="AG101" s="18">
        <v>120</v>
      </c>
      <c r="AH101" s="19">
        <v>130</v>
      </c>
      <c r="AI101" s="20">
        <v>55</v>
      </c>
      <c r="AJ101" s="21">
        <v>65</v>
      </c>
      <c r="AK101" s="22">
        <v>45</v>
      </c>
      <c r="AL101" s="23">
        <f>SUM(AF101:AK101)</f>
        <v>495</v>
      </c>
      <c r="AM101" s="24" t="s">
        <v>301</v>
      </c>
      <c r="AN101" s="25" t="s">
        <v>184</v>
      </c>
      <c r="AO101" s="24" t="s">
        <v>340</v>
      </c>
      <c r="AP101" s="26" t="s">
        <v>337</v>
      </c>
      <c r="AQ101" s="27" t="s">
        <v>341</v>
      </c>
      <c r="AR101" s="28" t="s">
        <v>105</v>
      </c>
      <c r="AS101" s="29">
        <v>1.7</v>
      </c>
      <c r="AT101" s="29">
        <v>696.7</v>
      </c>
      <c r="AU101" s="30">
        <v>316</v>
      </c>
      <c r="AV101" s="31"/>
      <c r="AW101" s="26"/>
      <c r="AX101" s="26">
        <v>3</v>
      </c>
      <c r="AY101" s="26"/>
      <c r="AZ101" s="26"/>
      <c r="BA101" s="25"/>
      <c r="BB101" s="24">
        <v>248</v>
      </c>
      <c r="BC101" s="26">
        <v>45</v>
      </c>
      <c r="BD101" s="32" t="s">
        <v>79</v>
      </c>
      <c r="BE101" s="32">
        <v>50</v>
      </c>
      <c r="BF101" s="35" t="s">
        <v>322</v>
      </c>
      <c r="BG101" s="26" t="s">
        <v>129</v>
      </c>
      <c r="BH101" s="29">
        <v>15</v>
      </c>
      <c r="BI101" s="26" t="s">
        <v>338</v>
      </c>
      <c r="BJ101" s="37"/>
      <c r="BK101" s="36"/>
      <c r="BL101" t="str">
        <f>IF(_xlfn.REGEXTEST(BK101,"Lv. [0-9]{0, 3}", 0),BM101,"")</f>
        <v/>
      </c>
      <c r="BM101" t="e" cm="1" vm="1">
        <f t="array" ref="BM101">_xlfn.REGEXEXTRACT(_xlfn.REGEXEXTRACT(BK101,"Lv. [0-9]{0,}", 0),"[0-9]{1,2}", 0)</f>
        <v>#N/A</v>
      </c>
      <c r="BN101" cm="1">
        <f t="array" ref="BN101">INDEX(A101:AE101,BQ101)</f>
        <v>121</v>
      </c>
      <c r="BO101">
        <v>100</v>
      </c>
      <c r="BP101" t="str">
        <f ca="1">IF(LEN(BL101) &gt; 0, _xlfn.XMATCH(BN101 + 1, INDIRECT(BR101):INDIRECT(BS101)), "")</f>
        <v/>
      </c>
      <c r="BQ101" cm="1">
        <f t="array" ref="BQ101">_xlfn.XMATCH(FALSE, ISBLANK(A101:AE101),,-1)</f>
        <v>25</v>
      </c>
      <c r="BR101" t="str">
        <f>ADDRESS(2, BQ101)</f>
        <v>$Y$2</v>
      </c>
      <c r="BS101" t="str">
        <f>ADDRESS(1202, BQ101)</f>
        <v>$Y$1202</v>
      </c>
      <c r="BT101" s="171" t="str">
        <f>"insert into Pokemon_Blueprint values ( "&amp;ROW()-1&amp;", '"&amp;B101&amp;"', '"&amp;C101&amp;"', "&amp;AF101&amp;",  "&amp;AG101&amp;",  "&amp;AH101&amp;", "&amp;AI101&amp;",  "&amp;AJ101&amp;",  "&amp;AK101&amp;", "&amp;IF(BC101 = "", "0", BC101)&amp;", "&amp;IF(BL101 = "","NULL, NULL",BP101&amp;", "&amp;BL101)&amp;");"</f>
        <v>insert into Pokemon_Blueprint values ( 100, 'Golem (Alolan)', 'Alolan Form', 80,  120,  130, 55,  65,  45, 45, NULL, NULL);</v>
      </c>
    </row>
    <row r="102" spans="1:72" ht="12.75" customHeight="1">
      <c r="A102" s="12">
        <v>77</v>
      </c>
      <c r="B102" s="13" t="s">
        <v>346</v>
      </c>
      <c r="C102" s="13"/>
      <c r="D102" s="14">
        <v>77</v>
      </c>
      <c r="E102" s="15">
        <v>77</v>
      </c>
      <c r="F102" s="15">
        <v>201</v>
      </c>
      <c r="G102" s="15">
        <v>206</v>
      </c>
      <c r="H102" s="15"/>
      <c r="I102" s="15"/>
      <c r="J102" s="15">
        <v>90</v>
      </c>
      <c r="K102" s="15">
        <v>90</v>
      </c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>
        <v>333</v>
      </c>
      <c r="AB102" s="15"/>
      <c r="AC102" s="15">
        <v>105</v>
      </c>
      <c r="AD102" s="15">
        <v>23</v>
      </c>
      <c r="AE102" s="16"/>
      <c r="AF102" s="17">
        <v>50</v>
      </c>
      <c r="AG102" s="18">
        <v>85</v>
      </c>
      <c r="AH102" s="19">
        <v>55</v>
      </c>
      <c r="AI102" s="20">
        <v>65</v>
      </c>
      <c r="AJ102" s="21">
        <v>65</v>
      </c>
      <c r="AK102" s="22">
        <v>90</v>
      </c>
      <c r="AL102" s="23">
        <f>SUM(AF102:AK102)</f>
        <v>410</v>
      </c>
      <c r="AM102" s="24" t="s">
        <v>94</v>
      </c>
      <c r="AN102" s="37"/>
      <c r="AO102" s="24" t="s">
        <v>126</v>
      </c>
      <c r="AP102" s="26" t="s">
        <v>232</v>
      </c>
      <c r="AQ102" s="27" t="s">
        <v>347</v>
      </c>
      <c r="AR102" s="28" t="s">
        <v>85</v>
      </c>
      <c r="AS102" s="29">
        <v>1</v>
      </c>
      <c r="AT102" s="29">
        <v>66.099999999999994</v>
      </c>
      <c r="AU102" s="30">
        <v>30</v>
      </c>
      <c r="AV102" s="31"/>
      <c r="AW102" s="26"/>
      <c r="AX102" s="26"/>
      <c r="AY102" s="26"/>
      <c r="AZ102" s="26"/>
      <c r="BA102" s="25">
        <v>1</v>
      </c>
      <c r="BB102" s="24">
        <v>82</v>
      </c>
      <c r="BC102" s="26">
        <v>190</v>
      </c>
      <c r="BD102" s="32" t="s">
        <v>128</v>
      </c>
      <c r="BE102" s="32">
        <v>50</v>
      </c>
      <c r="BF102" s="35" t="s">
        <v>141</v>
      </c>
      <c r="BG102" s="26" t="s">
        <v>129</v>
      </c>
      <c r="BH102" s="29">
        <v>20</v>
      </c>
      <c r="BI102" s="26" t="s">
        <v>165</v>
      </c>
      <c r="BJ102" s="37"/>
      <c r="BK102" s="36" t="s">
        <v>348</v>
      </c>
      <c r="BL102" t="str">
        <f>IF(_xlfn.REGEXTEST(BK102,"Lv. [0-9]{0, 3}", 0),BM102,"")</f>
        <v>40</v>
      </c>
      <c r="BM102" t="str" cm="1">
        <f t="array" ref="BM102">_xlfn.REGEXEXTRACT(_xlfn.REGEXEXTRACT(BK102,"Lv. [0-9]{0,}", 0),"[0-9]{1,2}", 0)</f>
        <v>40</v>
      </c>
      <c r="BN102" cm="1">
        <f t="array" ref="BN102">INDEX(A102:AE102,BQ102)</f>
        <v>23</v>
      </c>
      <c r="BO102">
        <v>101</v>
      </c>
      <c r="BP102">
        <f ca="1">IF(LEN(BL102) &gt; 0, _xlfn.XMATCH(BN102 + 1, INDIRECT(BR102):INDIRECT(BS102)), "")</f>
        <v>103</v>
      </c>
      <c r="BQ102" cm="1">
        <f t="array" ref="BQ102">_xlfn.XMATCH(FALSE, ISBLANK(A102:AE102),,-1)</f>
        <v>30</v>
      </c>
      <c r="BR102" t="str">
        <f>ADDRESS(2, BQ102)</f>
        <v>$AD$2</v>
      </c>
      <c r="BS102" t="str">
        <f>ADDRESS(1202, BQ102)</f>
        <v>$AD$1202</v>
      </c>
      <c r="BT102" s="171" t="str">
        <f ca="1">"insert into Pokemon_Blueprint values ( "&amp;ROW()-1&amp;", '"&amp;B102&amp;"', '"&amp;C102&amp;"', "&amp;AF102&amp;",  "&amp;AG102&amp;",  "&amp;AH102&amp;", "&amp;AI102&amp;",  "&amp;AJ102&amp;",  "&amp;AK102&amp;", "&amp;IF(BC102 = "", "0", BC102)&amp;", "&amp;IF(BL102 = "","NULL, NULL",BP102&amp;", "&amp;BL102)&amp;");"</f>
        <v>insert into Pokemon_Blueprint values ( 101, 'Ponyta', '', 50,  85,  55, 65,  65,  90, 190, 103, 40);</v>
      </c>
    </row>
    <row r="103" spans="1:72" ht="12.75" customHeight="1">
      <c r="A103" s="12">
        <v>77.099999999999994</v>
      </c>
      <c r="B103" s="13" t="s">
        <v>349</v>
      </c>
      <c r="C103" s="13" t="s">
        <v>278</v>
      </c>
      <c r="D103" s="14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>
        <v>333</v>
      </c>
      <c r="AB103" s="15"/>
      <c r="AC103" s="15">
        <v>105</v>
      </c>
      <c r="AD103" s="15"/>
      <c r="AE103" s="16"/>
      <c r="AF103" s="17">
        <v>50</v>
      </c>
      <c r="AG103" s="18">
        <v>85</v>
      </c>
      <c r="AH103" s="19">
        <v>55</v>
      </c>
      <c r="AI103" s="20">
        <v>65</v>
      </c>
      <c r="AJ103" s="21">
        <v>65</v>
      </c>
      <c r="AK103" s="22">
        <v>90</v>
      </c>
      <c r="AL103" s="23">
        <f>SUM(AF103:AK103)</f>
        <v>410</v>
      </c>
      <c r="AM103" s="24" t="s">
        <v>193</v>
      </c>
      <c r="AN103" s="37"/>
      <c r="AO103" s="24" t="s">
        <v>126</v>
      </c>
      <c r="AP103" s="26" t="s">
        <v>350</v>
      </c>
      <c r="AQ103" s="27" t="s">
        <v>351</v>
      </c>
      <c r="AR103" s="28" t="s">
        <v>191</v>
      </c>
      <c r="AS103" s="29">
        <v>0.8</v>
      </c>
      <c r="AT103" s="29">
        <v>52.9</v>
      </c>
      <c r="AU103" s="30">
        <v>24</v>
      </c>
      <c r="AV103" s="31"/>
      <c r="AW103" s="26"/>
      <c r="AX103" s="26"/>
      <c r="AY103" s="26"/>
      <c r="AZ103" s="26"/>
      <c r="BA103" s="25">
        <v>1</v>
      </c>
      <c r="BB103" s="24">
        <v>82</v>
      </c>
      <c r="BC103" s="26">
        <v>190</v>
      </c>
      <c r="BD103" s="32" t="s">
        <v>128</v>
      </c>
      <c r="BE103" s="32">
        <v>50</v>
      </c>
      <c r="BF103" s="35" t="s">
        <v>137</v>
      </c>
      <c r="BG103" s="26" t="s">
        <v>129</v>
      </c>
      <c r="BH103" s="29">
        <v>20</v>
      </c>
      <c r="BI103" s="26" t="s">
        <v>165</v>
      </c>
      <c r="BJ103" s="37"/>
      <c r="BK103" s="36" t="s">
        <v>348</v>
      </c>
      <c r="BL103" t="str">
        <f>IF(_xlfn.REGEXTEST(BK103,"Lv. [0-9]{0, 3}", 0),BM103,"")</f>
        <v>40</v>
      </c>
      <c r="BM103" t="str" cm="1">
        <f t="array" ref="BM103">_xlfn.REGEXEXTRACT(_xlfn.REGEXEXTRACT(BK103,"Lv. [0-9]{0,}", 0),"[0-9]{1,2}", 0)</f>
        <v>40</v>
      </c>
      <c r="BN103" cm="1">
        <f t="array" ref="BN103">INDEX(A103:AE103,BQ103)</f>
        <v>105</v>
      </c>
      <c r="BO103">
        <v>102</v>
      </c>
      <c r="BP103">
        <f ca="1">IF(LEN(BL103) &gt; 0, _xlfn.XMATCH(BN103 + 1, INDIRECT(BR103):INDIRECT(BS103)), "")</f>
        <v>103</v>
      </c>
      <c r="BQ103" cm="1">
        <f t="array" ref="BQ103">_xlfn.XMATCH(FALSE, ISBLANK(A103:AE103),,-1)</f>
        <v>29</v>
      </c>
      <c r="BR103" t="str">
        <f>ADDRESS(2, BQ103)</f>
        <v>$AC$2</v>
      </c>
      <c r="BS103" t="str">
        <f>ADDRESS(1202, BQ103)</f>
        <v>$AC$1202</v>
      </c>
      <c r="BT103" s="171" t="str">
        <f ca="1">"insert into Pokemon_Blueprint values ( "&amp;ROW()-1&amp;", '"&amp;B103&amp;"', '"&amp;C103&amp;"', "&amp;AF103&amp;",  "&amp;AG103&amp;",  "&amp;AH103&amp;", "&amp;AI103&amp;",  "&amp;AJ103&amp;",  "&amp;AK103&amp;", "&amp;IF(BC103 = "", "0", BC103)&amp;", "&amp;IF(BL103 = "","NULL, NULL",BP103&amp;", "&amp;BL103)&amp;");"</f>
        <v>insert into Pokemon_Blueprint values ( 102, 'Ponyta (Galarian)', 'Galarian Form', 50,  85,  55, 65,  65,  90, 190, 103, 40);</v>
      </c>
    </row>
    <row r="104" spans="1:72" ht="12.75" customHeight="1">
      <c r="A104" s="12">
        <v>78</v>
      </c>
      <c r="B104" s="13" t="s">
        <v>352</v>
      </c>
      <c r="C104" s="13"/>
      <c r="D104" s="14">
        <v>78</v>
      </c>
      <c r="E104" s="15">
        <v>78</v>
      </c>
      <c r="F104" s="15">
        <v>202</v>
      </c>
      <c r="G104" s="15">
        <v>207</v>
      </c>
      <c r="H104" s="15"/>
      <c r="I104" s="15"/>
      <c r="J104" s="15">
        <v>91</v>
      </c>
      <c r="K104" s="15">
        <v>91</v>
      </c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>
        <v>334</v>
      </c>
      <c r="AB104" s="15"/>
      <c r="AC104" s="15">
        <v>106</v>
      </c>
      <c r="AD104" s="15">
        <v>24</v>
      </c>
      <c r="AE104" s="16"/>
      <c r="AF104" s="17">
        <v>65</v>
      </c>
      <c r="AG104" s="18">
        <v>100</v>
      </c>
      <c r="AH104" s="19">
        <v>70</v>
      </c>
      <c r="AI104" s="20">
        <v>80</v>
      </c>
      <c r="AJ104" s="21">
        <v>80</v>
      </c>
      <c r="AK104" s="22">
        <v>105</v>
      </c>
      <c r="AL104" s="23">
        <f>SUM(AF104:AK104)</f>
        <v>500</v>
      </c>
      <c r="AM104" s="24" t="s">
        <v>94</v>
      </c>
      <c r="AN104" s="37"/>
      <c r="AO104" s="24" t="s">
        <v>126</v>
      </c>
      <c r="AP104" s="26" t="s">
        <v>232</v>
      </c>
      <c r="AQ104" s="27" t="s">
        <v>347</v>
      </c>
      <c r="AR104" s="28" t="s">
        <v>105</v>
      </c>
      <c r="AS104" s="29">
        <v>1.7</v>
      </c>
      <c r="AT104" s="29">
        <v>209.4</v>
      </c>
      <c r="AU104" s="30">
        <v>95</v>
      </c>
      <c r="AV104" s="31"/>
      <c r="AW104" s="26"/>
      <c r="AX104" s="26"/>
      <c r="AY104" s="26"/>
      <c r="AZ104" s="26"/>
      <c r="BA104" s="25">
        <v>2</v>
      </c>
      <c r="BB104" s="24">
        <v>175</v>
      </c>
      <c r="BC104" s="26">
        <v>60</v>
      </c>
      <c r="BD104" s="32" t="s">
        <v>128</v>
      </c>
      <c r="BE104" s="32">
        <v>50</v>
      </c>
      <c r="BF104" s="35" t="s">
        <v>141</v>
      </c>
      <c r="BG104" s="26" t="s">
        <v>129</v>
      </c>
      <c r="BH104" s="29">
        <v>20</v>
      </c>
      <c r="BI104" s="26" t="s">
        <v>165</v>
      </c>
      <c r="BJ104" s="37"/>
      <c r="BK104" s="36"/>
      <c r="BL104" t="str">
        <f>IF(_xlfn.REGEXTEST(BK104,"Lv. [0-9]{0, 3}", 0),BM104,"")</f>
        <v/>
      </c>
      <c r="BM104" t="e" cm="1" vm="1">
        <f t="array" ref="BM104">_xlfn.REGEXEXTRACT(_xlfn.REGEXEXTRACT(BK104,"Lv. [0-9]{0,}", 0),"[0-9]{1,2}", 0)</f>
        <v>#N/A</v>
      </c>
      <c r="BN104" cm="1">
        <f t="array" ref="BN104">INDEX(A104:AE104,BQ104)</f>
        <v>24</v>
      </c>
      <c r="BO104">
        <v>103</v>
      </c>
      <c r="BP104" t="str">
        <f ca="1">IF(LEN(BL104) &gt; 0, _xlfn.XMATCH(BN104 + 1, INDIRECT(BR104):INDIRECT(BS104)), "")</f>
        <v/>
      </c>
      <c r="BQ104" cm="1">
        <f t="array" ref="BQ104">_xlfn.XMATCH(FALSE, ISBLANK(A104:AE104),,-1)</f>
        <v>30</v>
      </c>
      <c r="BR104" t="str">
        <f>ADDRESS(2, BQ104)</f>
        <v>$AD$2</v>
      </c>
      <c r="BS104" t="str">
        <f>ADDRESS(1202, BQ104)</f>
        <v>$AD$1202</v>
      </c>
      <c r="BT104" s="171" t="str">
        <f>"insert into Pokemon_Blueprint values ( "&amp;ROW()-1&amp;", '"&amp;B104&amp;"', '"&amp;C104&amp;"', "&amp;AF104&amp;",  "&amp;AG104&amp;",  "&amp;AH104&amp;", "&amp;AI104&amp;",  "&amp;AJ104&amp;",  "&amp;AK104&amp;", "&amp;IF(BC104 = "", "0", BC104)&amp;", "&amp;IF(BL104 = "","NULL, NULL",BP104&amp;", "&amp;BL104)&amp;");"</f>
        <v>insert into Pokemon_Blueprint values ( 103, 'Rapidash', '', 65,  100,  70, 80,  80,  105, 60, NULL, NULL);</v>
      </c>
    </row>
    <row r="105" spans="1:72" ht="12.75" customHeight="1">
      <c r="A105" s="12">
        <v>78.099999999999994</v>
      </c>
      <c r="B105" s="13" t="s">
        <v>353</v>
      </c>
      <c r="C105" s="13" t="s">
        <v>278</v>
      </c>
      <c r="D105" s="14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>
        <v>334</v>
      </c>
      <c r="AB105" s="15"/>
      <c r="AC105" s="15">
        <v>106</v>
      </c>
      <c r="AD105" s="15"/>
      <c r="AE105" s="16"/>
      <c r="AF105" s="17">
        <v>65</v>
      </c>
      <c r="AG105" s="18">
        <v>100</v>
      </c>
      <c r="AH105" s="19">
        <v>70</v>
      </c>
      <c r="AI105" s="20">
        <v>80</v>
      </c>
      <c r="AJ105" s="21">
        <v>80</v>
      </c>
      <c r="AK105" s="22">
        <v>105</v>
      </c>
      <c r="AL105" s="23">
        <f>SUM(AF105:AK105)</f>
        <v>500</v>
      </c>
      <c r="AM105" s="24" t="s">
        <v>193</v>
      </c>
      <c r="AN105" s="37" t="s">
        <v>188</v>
      </c>
      <c r="AO105" s="24" t="s">
        <v>126</v>
      </c>
      <c r="AP105" s="26" t="s">
        <v>350</v>
      </c>
      <c r="AQ105" s="27" t="s">
        <v>351</v>
      </c>
      <c r="AR105" s="28" t="s">
        <v>105</v>
      </c>
      <c r="AS105" s="29">
        <v>1.7</v>
      </c>
      <c r="AT105" s="29">
        <v>176.4</v>
      </c>
      <c r="AU105" s="30">
        <v>80</v>
      </c>
      <c r="AV105" s="31"/>
      <c r="AW105" s="26"/>
      <c r="AX105" s="26"/>
      <c r="AY105" s="26"/>
      <c r="AZ105" s="26"/>
      <c r="BA105" s="25">
        <v>2</v>
      </c>
      <c r="BB105" s="24">
        <v>175</v>
      </c>
      <c r="BC105" s="26">
        <v>60</v>
      </c>
      <c r="BD105" s="32" t="s">
        <v>128</v>
      </c>
      <c r="BE105" s="32">
        <v>50</v>
      </c>
      <c r="BF105" s="35" t="s">
        <v>137</v>
      </c>
      <c r="BG105" s="26" t="s">
        <v>129</v>
      </c>
      <c r="BH105" s="29">
        <v>20</v>
      </c>
      <c r="BI105" s="26" t="s">
        <v>165</v>
      </c>
      <c r="BJ105" s="37"/>
      <c r="BK105" s="36"/>
      <c r="BL105" t="str">
        <f>IF(_xlfn.REGEXTEST(BK105,"Lv. [0-9]{0, 3}", 0),BM105,"")</f>
        <v/>
      </c>
      <c r="BM105" t="e" cm="1" vm="1">
        <f t="array" ref="BM105">_xlfn.REGEXEXTRACT(_xlfn.REGEXEXTRACT(BK105,"Lv. [0-9]{0,}", 0),"[0-9]{1,2}", 0)</f>
        <v>#N/A</v>
      </c>
      <c r="BN105" cm="1">
        <f t="array" ref="BN105">INDEX(A105:AE105,BQ105)</f>
        <v>106</v>
      </c>
      <c r="BO105">
        <v>104</v>
      </c>
      <c r="BP105" t="str">
        <f ca="1">IF(LEN(BL105) &gt; 0, _xlfn.XMATCH(BN105 + 1, INDIRECT(BR105):INDIRECT(BS105)), "")</f>
        <v/>
      </c>
      <c r="BQ105" cm="1">
        <f t="array" ref="BQ105">_xlfn.XMATCH(FALSE, ISBLANK(A105:AE105),,-1)</f>
        <v>29</v>
      </c>
      <c r="BR105" t="str">
        <f>ADDRESS(2, BQ105)</f>
        <v>$AC$2</v>
      </c>
      <c r="BS105" t="str">
        <f>ADDRESS(1202, BQ105)</f>
        <v>$AC$1202</v>
      </c>
      <c r="BT105" s="171" t="str">
        <f>"insert into Pokemon_Blueprint values ( "&amp;ROW()-1&amp;", '"&amp;B105&amp;"', '"&amp;C105&amp;"', "&amp;AF105&amp;",  "&amp;AG105&amp;",  "&amp;AH105&amp;", "&amp;AI105&amp;",  "&amp;AJ105&amp;",  "&amp;AK105&amp;", "&amp;IF(BC105 = "", "0", BC105)&amp;", "&amp;IF(BL105 = "","NULL, NULL",BP105&amp;", "&amp;BL105)&amp;");"</f>
        <v>insert into Pokemon_Blueprint values ( 104, 'Rapidash (Galarian)', 'Galarian Form', 65,  100,  70, 80,  80,  105, 60, NULL, NULL);</v>
      </c>
    </row>
    <row r="106" spans="1:72" ht="12.75" customHeight="1">
      <c r="A106" s="12">
        <v>79</v>
      </c>
      <c r="B106" s="42" t="s">
        <v>354</v>
      </c>
      <c r="C106" s="42"/>
      <c r="D106" s="14">
        <v>79</v>
      </c>
      <c r="E106" s="15">
        <v>79</v>
      </c>
      <c r="F106" s="43">
        <v>80</v>
      </c>
      <c r="G106" s="43">
        <v>80</v>
      </c>
      <c r="H106" s="43"/>
      <c r="I106" s="43"/>
      <c r="J106" s="43"/>
      <c r="K106" s="43"/>
      <c r="L106" s="43"/>
      <c r="M106" s="43"/>
      <c r="N106" s="43"/>
      <c r="O106" s="43">
        <v>133</v>
      </c>
      <c r="P106" s="43"/>
      <c r="Q106" s="43">
        <v>37</v>
      </c>
      <c r="R106" s="43">
        <v>37</v>
      </c>
      <c r="S106" s="43"/>
      <c r="T106" s="43">
        <v>18</v>
      </c>
      <c r="U106" s="43"/>
      <c r="V106" s="43">
        <v>44</v>
      </c>
      <c r="W106" s="43">
        <v>44</v>
      </c>
      <c r="X106" s="43"/>
      <c r="Y106" s="43">
        <v>18</v>
      </c>
      <c r="Z106" s="43"/>
      <c r="AA106" s="43"/>
      <c r="AB106" s="43">
        <v>1</v>
      </c>
      <c r="AC106" s="43"/>
      <c r="AD106" s="43"/>
      <c r="AE106" s="44">
        <v>324</v>
      </c>
      <c r="AF106" s="17">
        <v>90</v>
      </c>
      <c r="AG106" s="18">
        <v>65</v>
      </c>
      <c r="AH106" s="19">
        <v>65</v>
      </c>
      <c r="AI106" s="20">
        <v>40</v>
      </c>
      <c r="AJ106" s="21">
        <v>40</v>
      </c>
      <c r="AK106" s="22">
        <v>15</v>
      </c>
      <c r="AL106" s="23">
        <f>SUM(AF106:AK106)</f>
        <v>315</v>
      </c>
      <c r="AM106" s="24" t="s">
        <v>112</v>
      </c>
      <c r="AN106" s="25" t="s">
        <v>193</v>
      </c>
      <c r="AO106" s="24" t="s">
        <v>355</v>
      </c>
      <c r="AP106" s="26" t="s">
        <v>356</v>
      </c>
      <c r="AQ106" s="27" t="s">
        <v>357</v>
      </c>
      <c r="AR106" s="28" t="s">
        <v>176</v>
      </c>
      <c r="AS106" s="29">
        <v>1.2</v>
      </c>
      <c r="AT106" s="29">
        <v>79.400000000000006</v>
      </c>
      <c r="AU106" s="30">
        <v>36</v>
      </c>
      <c r="AV106" s="31">
        <v>1</v>
      </c>
      <c r="AW106" s="26"/>
      <c r="AX106" s="26"/>
      <c r="AY106" s="26"/>
      <c r="AZ106" s="26"/>
      <c r="BA106" s="25"/>
      <c r="BB106" s="24">
        <v>63</v>
      </c>
      <c r="BC106" s="26">
        <v>190</v>
      </c>
      <c r="BD106" s="32" t="s">
        <v>128</v>
      </c>
      <c r="BE106" s="32">
        <v>50</v>
      </c>
      <c r="BF106" s="35" t="s">
        <v>227</v>
      </c>
      <c r="BG106" s="26" t="s">
        <v>129</v>
      </c>
      <c r="BH106" s="29">
        <v>20</v>
      </c>
      <c r="BI106" s="26" t="s">
        <v>82</v>
      </c>
      <c r="BJ106" s="25" t="s">
        <v>117</v>
      </c>
      <c r="BK106" s="36" t="s">
        <v>358</v>
      </c>
      <c r="BL106" t="str">
        <f>IF(_xlfn.REGEXTEST(BK106,"Lv. [0-9]{0, 3}", 0),BM106,"")</f>
        <v>37</v>
      </c>
      <c r="BM106" t="str" cm="1">
        <f t="array" ref="BM106">_xlfn.REGEXEXTRACT(_xlfn.REGEXEXTRACT(BK106,"Lv. [0-9]{0,}", 0),"[0-9]{1,2}", 0)</f>
        <v>37</v>
      </c>
      <c r="BN106" cm="1">
        <f t="array" ref="BN106">INDEX(A106:AE106,BQ106)</f>
        <v>324</v>
      </c>
      <c r="BO106">
        <v>105</v>
      </c>
      <c r="BP106">
        <f ca="1">IF(LEN(BL106) &gt; 0, _xlfn.XMATCH(BN106 + 1, INDIRECT(BR106):INDIRECT(BS106)), "")</f>
        <v>107</v>
      </c>
      <c r="BQ106" cm="1">
        <f t="array" ref="BQ106">_xlfn.XMATCH(FALSE, ISBLANK(A106:AE106),,-1)</f>
        <v>31</v>
      </c>
      <c r="BR106" t="str">
        <f>ADDRESS(2, BQ106)</f>
        <v>$AE$2</v>
      </c>
      <c r="BS106" t="str">
        <f>ADDRESS(1202, BQ106)</f>
        <v>$AE$1202</v>
      </c>
      <c r="BT106" s="171" t="str">
        <f ca="1">"insert into Pokemon_Blueprint values ( "&amp;ROW()-1&amp;", '"&amp;B106&amp;"', '"&amp;C106&amp;"', "&amp;AF106&amp;",  "&amp;AG106&amp;",  "&amp;AH106&amp;", "&amp;AI106&amp;",  "&amp;AJ106&amp;",  "&amp;AK106&amp;", "&amp;IF(BC106 = "", "0", BC106)&amp;", "&amp;IF(BL106 = "","NULL, NULL",BP106&amp;", "&amp;BL106)&amp;");"</f>
        <v>insert into Pokemon_Blueprint values ( 105, 'Slowpoke', '', 90,  65,  65, 40,  40,  15, 190, 107, 37);</v>
      </c>
    </row>
    <row r="107" spans="1:72" ht="12.75" customHeight="1">
      <c r="A107" s="12">
        <v>79.099999999999994</v>
      </c>
      <c r="B107" s="42" t="s">
        <v>359</v>
      </c>
      <c r="C107" s="42" t="s">
        <v>278</v>
      </c>
      <c r="D107" s="14"/>
      <c r="E107" s="15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>
        <v>1</v>
      </c>
      <c r="AC107" s="43"/>
      <c r="AD107" s="43"/>
      <c r="AE107" s="44"/>
      <c r="AF107" s="17">
        <v>90</v>
      </c>
      <c r="AG107" s="18">
        <v>65</v>
      </c>
      <c r="AH107" s="19">
        <v>65</v>
      </c>
      <c r="AI107" s="20">
        <v>40</v>
      </c>
      <c r="AJ107" s="21">
        <v>40</v>
      </c>
      <c r="AK107" s="22">
        <v>15</v>
      </c>
      <c r="AL107" s="23">
        <f>SUM(AF107:AK107)</f>
        <v>315</v>
      </c>
      <c r="AM107" s="24" t="s">
        <v>193</v>
      </c>
      <c r="AN107" s="25"/>
      <c r="AO107" s="24" t="s">
        <v>170</v>
      </c>
      <c r="AP107" s="26" t="s">
        <v>356</v>
      </c>
      <c r="AQ107" s="27" t="s">
        <v>357</v>
      </c>
      <c r="AR107" s="28" t="s">
        <v>176</v>
      </c>
      <c r="AS107" s="29">
        <v>1.2</v>
      </c>
      <c r="AT107" s="29">
        <v>79.400000000000006</v>
      </c>
      <c r="AU107" s="30">
        <v>36</v>
      </c>
      <c r="AV107" s="31">
        <v>1</v>
      </c>
      <c r="AW107" s="26"/>
      <c r="AX107" s="26"/>
      <c r="AY107" s="26"/>
      <c r="AZ107" s="26"/>
      <c r="BA107" s="25"/>
      <c r="BB107" s="24">
        <v>63</v>
      </c>
      <c r="BC107" s="26">
        <v>190</v>
      </c>
      <c r="BD107" s="32" t="s">
        <v>128</v>
      </c>
      <c r="BE107" s="32">
        <v>50</v>
      </c>
      <c r="BF107" s="35" t="s">
        <v>227</v>
      </c>
      <c r="BG107" s="26" t="s">
        <v>129</v>
      </c>
      <c r="BH107" s="29">
        <v>20</v>
      </c>
      <c r="BI107" s="26" t="s">
        <v>82</v>
      </c>
      <c r="BJ107" s="25" t="s">
        <v>117</v>
      </c>
      <c r="BK107" s="36" t="s">
        <v>360</v>
      </c>
      <c r="BL107" t="str">
        <f>IF(_xlfn.REGEXTEST(BK107,"Lv. [0-9]{0, 3}", 0),BM107,"")</f>
        <v/>
      </c>
      <c r="BM107" t="e" cm="1" vm="1">
        <f t="array" ref="BM107">_xlfn.REGEXEXTRACT(_xlfn.REGEXEXTRACT(BK107,"Lv. [0-9]{0,}", 0),"[0-9]{1,2}", 0)</f>
        <v>#N/A</v>
      </c>
      <c r="BN107" cm="1">
        <f t="array" ref="BN107">INDEX(A107:AE107,BQ107)</f>
        <v>1</v>
      </c>
      <c r="BO107">
        <v>106</v>
      </c>
      <c r="BP107" t="str">
        <f ca="1">IF(LEN(BL107) &gt; 0, _xlfn.XMATCH(BN107 + 1, INDIRECT(BR107):INDIRECT(BS107)), "")</f>
        <v/>
      </c>
      <c r="BQ107" cm="1">
        <f t="array" ref="BQ107">_xlfn.XMATCH(FALSE, ISBLANK(A107:AE107),,-1)</f>
        <v>28</v>
      </c>
      <c r="BR107" t="str">
        <f>ADDRESS(2, BQ107)</f>
        <v>$AB$2</v>
      </c>
      <c r="BS107" t="str">
        <f>ADDRESS(1202, BQ107)</f>
        <v>$AB$1202</v>
      </c>
      <c r="BT107" s="171" t="str">
        <f>"insert into Pokemon_Blueprint values ( "&amp;ROW()-1&amp;", '"&amp;B107&amp;"', '"&amp;C107&amp;"', "&amp;AF107&amp;",  "&amp;AG107&amp;",  "&amp;AH107&amp;", "&amp;AI107&amp;",  "&amp;AJ107&amp;",  "&amp;AK107&amp;", "&amp;IF(BC107 = "", "0", BC107)&amp;", "&amp;IF(BL107 = "","NULL, NULL",BP107&amp;", "&amp;BL107)&amp;");"</f>
        <v>insert into Pokemon_Blueprint values ( 106, 'Slowpoke (Galarian)', 'Galarian Form', 90,  65,  65, 40,  40,  15, 190, NULL, NULL);</v>
      </c>
    </row>
    <row r="108" spans="1:72" ht="12.75" customHeight="1">
      <c r="A108" s="12">
        <v>80</v>
      </c>
      <c r="B108" s="42" t="s">
        <v>361</v>
      </c>
      <c r="C108" s="42"/>
      <c r="D108" s="14">
        <v>80</v>
      </c>
      <c r="E108" s="15">
        <v>80</v>
      </c>
      <c r="F108" s="43">
        <v>81</v>
      </c>
      <c r="G108" s="43">
        <v>81</v>
      </c>
      <c r="H108" s="43"/>
      <c r="I108" s="43"/>
      <c r="J108" s="43"/>
      <c r="K108" s="43"/>
      <c r="L108" s="43"/>
      <c r="M108" s="43"/>
      <c r="N108" s="43"/>
      <c r="O108" s="43">
        <v>134</v>
      </c>
      <c r="P108" s="43"/>
      <c r="Q108" s="43">
        <v>38</v>
      </c>
      <c r="R108" s="43">
        <v>38</v>
      </c>
      <c r="S108" s="43"/>
      <c r="T108" s="43">
        <v>19</v>
      </c>
      <c r="U108" s="43"/>
      <c r="V108" s="43">
        <v>45</v>
      </c>
      <c r="W108" s="43">
        <v>45</v>
      </c>
      <c r="X108" s="43"/>
      <c r="Y108" s="43">
        <v>19</v>
      </c>
      <c r="Z108" s="43"/>
      <c r="AA108" s="43"/>
      <c r="AB108" s="43">
        <v>2</v>
      </c>
      <c r="AC108" s="43"/>
      <c r="AD108" s="43"/>
      <c r="AE108" s="44">
        <v>325</v>
      </c>
      <c r="AF108" s="17">
        <v>95</v>
      </c>
      <c r="AG108" s="18">
        <v>75</v>
      </c>
      <c r="AH108" s="19">
        <v>110</v>
      </c>
      <c r="AI108" s="20">
        <v>100</v>
      </c>
      <c r="AJ108" s="21">
        <v>80</v>
      </c>
      <c r="AK108" s="22">
        <v>30</v>
      </c>
      <c r="AL108" s="23">
        <f>SUM(AF108:AK108)</f>
        <v>490</v>
      </c>
      <c r="AM108" s="24" t="s">
        <v>112</v>
      </c>
      <c r="AN108" s="25" t="s">
        <v>193</v>
      </c>
      <c r="AO108" s="24" t="s">
        <v>355</v>
      </c>
      <c r="AP108" s="26" t="s">
        <v>356</v>
      </c>
      <c r="AQ108" s="27" t="s">
        <v>357</v>
      </c>
      <c r="AR108" s="28" t="s">
        <v>120</v>
      </c>
      <c r="AS108" s="29">
        <v>1.6</v>
      </c>
      <c r="AT108" s="29">
        <v>173.1</v>
      </c>
      <c r="AU108" s="30">
        <v>78.5</v>
      </c>
      <c r="AV108" s="31"/>
      <c r="AW108" s="26"/>
      <c r="AX108" s="26">
        <v>2</v>
      </c>
      <c r="AY108" s="26"/>
      <c r="AZ108" s="26"/>
      <c r="BA108" s="25"/>
      <c r="BB108" s="24">
        <v>172</v>
      </c>
      <c r="BC108" s="26">
        <v>75</v>
      </c>
      <c r="BD108" s="32" t="s">
        <v>128</v>
      </c>
      <c r="BE108" s="32">
        <v>50</v>
      </c>
      <c r="BF108" s="35" t="s">
        <v>227</v>
      </c>
      <c r="BG108" s="26" t="s">
        <v>129</v>
      </c>
      <c r="BH108" s="29">
        <v>20</v>
      </c>
      <c r="BI108" s="26" t="s">
        <v>82</v>
      </c>
      <c r="BJ108" s="25" t="s">
        <v>117</v>
      </c>
      <c r="BK108" s="36"/>
      <c r="BL108" t="str">
        <f>IF(_xlfn.REGEXTEST(BK108,"Lv. [0-9]{0, 3}", 0),BM108,"")</f>
        <v/>
      </c>
      <c r="BM108" t="e" cm="1" vm="1">
        <f t="array" ref="BM108">_xlfn.REGEXEXTRACT(_xlfn.REGEXEXTRACT(BK108,"Lv. [0-9]{0,}", 0),"[0-9]{1,2}", 0)</f>
        <v>#N/A</v>
      </c>
      <c r="BN108" cm="1">
        <f t="array" ref="BN108">INDEX(A108:AE108,BQ108)</f>
        <v>325</v>
      </c>
      <c r="BO108">
        <v>107</v>
      </c>
      <c r="BP108" t="str">
        <f ca="1">IF(LEN(BL108) &gt; 0, _xlfn.XMATCH(BN108 + 1, INDIRECT(BR108):INDIRECT(BS108)), "")</f>
        <v/>
      </c>
      <c r="BQ108" cm="1">
        <f t="array" ref="BQ108">_xlfn.XMATCH(FALSE, ISBLANK(A108:AE108),,-1)</f>
        <v>31</v>
      </c>
      <c r="BR108" t="str">
        <f>ADDRESS(2, BQ108)</f>
        <v>$AE$2</v>
      </c>
      <c r="BS108" t="str">
        <f>ADDRESS(1202, BQ108)</f>
        <v>$AE$1202</v>
      </c>
      <c r="BT108" s="171" t="str">
        <f>"insert into Pokemon_Blueprint values ( "&amp;ROW()-1&amp;", '"&amp;B108&amp;"', '"&amp;C108&amp;"', "&amp;AF108&amp;",  "&amp;AG108&amp;",  "&amp;AH108&amp;", "&amp;AI108&amp;",  "&amp;AJ108&amp;",  "&amp;AK108&amp;", "&amp;IF(BC108 = "", "0", BC108)&amp;", "&amp;IF(BL108 = "","NULL, NULL",BP108&amp;", "&amp;BL108)&amp;");"</f>
        <v>insert into Pokemon_Blueprint values ( 107, 'Slowbro', '', 95,  75,  110, 100,  80,  30, 75, NULL, NULL);</v>
      </c>
    </row>
    <row r="109" spans="1:72" ht="12.75" customHeight="1">
      <c r="A109" s="12">
        <v>80.099999999999994</v>
      </c>
      <c r="B109" s="42" t="s">
        <v>362</v>
      </c>
      <c r="C109" s="42" t="s">
        <v>146</v>
      </c>
      <c r="D109" s="14"/>
      <c r="E109" s="15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>
        <v>38</v>
      </c>
      <c r="R109" s="43">
        <v>38</v>
      </c>
      <c r="S109" s="43"/>
      <c r="T109" s="43">
        <v>19</v>
      </c>
      <c r="U109" s="43"/>
      <c r="V109" s="43">
        <v>45</v>
      </c>
      <c r="W109" s="43">
        <v>45</v>
      </c>
      <c r="X109" s="43"/>
      <c r="Y109" s="43">
        <v>19</v>
      </c>
      <c r="Z109" s="43"/>
      <c r="AA109" s="43"/>
      <c r="AB109" s="43"/>
      <c r="AC109" s="43"/>
      <c r="AD109" s="43"/>
      <c r="AE109" s="44"/>
      <c r="AF109" s="17">
        <v>95</v>
      </c>
      <c r="AG109" s="18">
        <v>75</v>
      </c>
      <c r="AH109" s="19">
        <v>180</v>
      </c>
      <c r="AI109" s="20">
        <v>130</v>
      </c>
      <c r="AJ109" s="21">
        <v>80</v>
      </c>
      <c r="AK109" s="22">
        <v>30</v>
      </c>
      <c r="AL109" s="23">
        <f>SUM(AF109:AK109)</f>
        <v>590</v>
      </c>
      <c r="AM109" s="24" t="s">
        <v>112</v>
      </c>
      <c r="AN109" s="25" t="s">
        <v>193</v>
      </c>
      <c r="AO109" s="24" t="s">
        <v>363</v>
      </c>
      <c r="AP109" s="26"/>
      <c r="AQ109" s="27"/>
      <c r="AR109" s="28" t="s">
        <v>88</v>
      </c>
      <c r="AS109" s="29">
        <v>2</v>
      </c>
      <c r="AT109" s="29">
        <v>264.60000000000002</v>
      </c>
      <c r="AU109" s="30">
        <v>120</v>
      </c>
      <c r="AV109" s="31"/>
      <c r="AW109" s="26"/>
      <c r="AX109" s="26">
        <v>2</v>
      </c>
      <c r="AY109" s="26"/>
      <c r="AZ109" s="26"/>
      <c r="BA109" s="25"/>
      <c r="BB109" s="24">
        <v>207</v>
      </c>
      <c r="BC109" s="26">
        <v>75</v>
      </c>
      <c r="BD109" s="32" t="s">
        <v>128</v>
      </c>
      <c r="BE109" s="32">
        <v>50</v>
      </c>
      <c r="BF109" s="35" t="s">
        <v>227</v>
      </c>
      <c r="BG109" s="26" t="s">
        <v>129</v>
      </c>
      <c r="BH109" s="29">
        <v>20</v>
      </c>
      <c r="BI109" s="26" t="s">
        <v>82</v>
      </c>
      <c r="BJ109" s="25" t="s">
        <v>117</v>
      </c>
      <c r="BK109" s="36"/>
      <c r="BL109" t="str">
        <f>IF(_xlfn.REGEXTEST(BK109,"Lv. [0-9]{0, 3}", 0),BM109,"")</f>
        <v/>
      </c>
      <c r="BM109" t="e" cm="1" vm="1">
        <f t="array" ref="BM109">_xlfn.REGEXEXTRACT(_xlfn.REGEXEXTRACT(BK109,"Lv. [0-9]{0,}", 0),"[0-9]{1,2}", 0)</f>
        <v>#N/A</v>
      </c>
      <c r="BN109" cm="1">
        <f t="array" ref="BN109">INDEX(A109:AE109,BQ109)</f>
        <v>19</v>
      </c>
      <c r="BO109">
        <v>108</v>
      </c>
      <c r="BP109" t="str">
        <f ca="1">IF(LEN(BL109) &gt; 0, _xlfn.XMATCH(BN109 + 1, INDIRECT(BR109):INDIRECT(BS109)), "")</f>
        <v/>
      </c>
      <c r="BQ109" cm="1">
        <f t="array" ref="BQ109">_xlfn.XMATCH(FALSE, ISBLANK(A109:AE109),,-1)</f>
        <v>25</v>
      </c>
      <c r="BR109" t="str">
        <f>ADDRESS(2, BQ109)</f>
        <v>$Y$2</v>
      </c>
      <c r="BS109" t="str">
        <f>ADDRESS(1202, BQ109)</f>
        <v>$Y$1202</v>
      </c>
      <c r="BT109" s="171" t="str">
        <f>"insert into Pokemon_Blueprint values ( "&amp;ROW()-1&amp;", '"&amp;B109&amp;"', '"&amp;C109&amp;"', "&amp;AF109&amp;",  "&amp;AG109&amp;",  "&amp;AH109&amp;", "&amp;AI109&amp;",  "&amp;AJ109&amp;",  "&amp;AK109&amp;", "&amp;IF(BC109 = "", "0", BC109)&amp;", "&amp;IF(BL109 = "","NULL, NULL",BP109&amp;", "&amp;BL109)&amp;");"</f>
        <v>insert into Pokemon_Blueprint values ( 108, 'Slowbro (Mega)', 'Mega Evolution', 95,  75,  180, 130,  80,  30, 75, NULL, NULL);</v>
      </c>
    </row>
    <row r="110" spans="1:72" ht="12.75" customHeight="1">
      <c r="A110" s="12">
        <v>80.2</v>
      </c>
      <c r="B110" s="42" t="s">
        <v>364</v>
      </c>
      <c r="C110" s="42" t="s">
        <v>278</v>
      </c>
      <c r="D110" s="14"/>
      <c r="E110" s="15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>
        <v>2</v>
      </c>
      <c r="AC110" s="43"/>
      <c r="AD110" s="43"/>
      <c r="AE110" s="44"/>
      <c r="AF110" s="17">
        <v>95</v>
      </c>
      <c r="AG110" s="18">
        <v>100</v>
      </c>
      <c r="AH110" s="19">
        <v>85</v>
      </c>
      <c r="AI110" s="20">
        <v>100</v>
      </c>
      <c r="AJ110" s="21">
        <v>70</v>
      </c>
      <c r="AK110" s="22">
        <v>30</v>
      </c>
      <c r="AL110" s="23">
        <f>SUM(AF110:AK110)</f>
        <v>480</v>
      </c>
      <c r="AM110" s="24" t="s">
        <v>75</v>
      </c>
      <c r="AN110" s="25" t="s">
        <v>193</v>
      </c>
      <c r="AO110" s="24" t="s">
        <v>365</v>
      </c>
      <c r="AP110" s="26" t="s">
        <v>356</v>
      </c>
      <c r="AQ110" s="27" t="s">
        <v>357</v>
      </c>
      <c r="AR110" s="28" t="s">
        <v>120</v>
      </c>
      <c r="AS110" s="29">
        <v>1.6</v>
      </c>
      <c r="AT110" s="29">
        <v>155.4</v>
      </c>
      <c r="AU110" s="30">
        <v>70.5</v>
      </c>
      <c r="AV110" s="31"/>
      <c r="AW110" s="26"/>
      <c r="AX110" s="26">
        <v>2</v>
      </c>
      <c r="AY110" s="26"/>
      <c r="AZ110" s="26"/>
      <c r="BA110" s="25"/>
      <c r="BB110" s="24">
        <v>172</v>
      </c>
      <c r="BC110" s="26">
        <v>75</v>
      </c>
      <c r="BD110" s="32" t="s">
        <v>128</v>
      </c>
      <c r="BE110" s="32">
        <v>50</v>
      </c>
      <c r="BF110" s="35" t="s">
        <v>227</v>
      </c>
      <c r="BG110" s="26" t="s">
        <v>129</v>
      </c>
      <c r="BH110" s="29">
        <v>20</v>
      </c>
      <c r="BI110" s="26" t="s">
        <v>82</v>
      </c>
      <c r="BJ110" s="25" t="s">
        <v>117</v>
      </c>
      <c r="BK110" s="36"/>
      <c r="BL110" t="str">
        <f>IF(_xlfn.REGEXTEST(BK110,"Lv. [0-9]{0, 3}", 0),BM110,"")</f>
        <v/>
      </c>
      <c r="BM110" t="e" cm="1" vm="1">
        <f t="array" ref="BM110">_xlfn.REGEXEXTRACT(_xlfn.REGEXEXTRACT(BK110,"Lv. [0-9]{0,}", 0),"[0-9]{1,2}", 0)</f>
        <v>#N/A</v>
      </c>
      <c r="BN110" cm="1">
        <f t="array" ref="BN110">INDEX(A110:AE110,BQ110)</f>
        <v>2</v>
      </c>
      <c r="BO110">
        <v>109</v>
      </c>
      <c r="BP110" t="str">
        <f ca="1">IF(LEN(BL110) &gt; 0, _xlfn.XMATCH(BN110 + 1, INDIRECT(BR110):INDIRECT(BS110)), "")</f>
        <v/>
      </c>
      <c r="BQ110" cm="1">
        <f t="array" ref="BQ110">_xlfn.XMATCH(FALSE, ISBLANK(A110:AE110),,-1)</f>
        <v>28</v>
      </c>
      <c r="BR110" t="str">
        <f>ADDRESS(2, BQ110)</f>
        <v>$AB$2</v>
      </c>
      <c r="BS110" t="str">
        <f>ADDRESS(1202, BQ110)</f>
        <v>$AB$1202</v>
      </c>
      <c r="BT110" s="171" t="str">
        <f>"insert into Pokemon_Blueprint values ( "&amp;ROW()-1&amp;", '"&amp;B110&amp;"', '"&amp;C110&amp;"', "&amp;AF110&amp;",  "&amp;AG110&amp;",  "&amp;AH110&amp;", "&amp;AI110&amp;",  "&amp;AJ110&amp;",  "&amp;AK110&amp;", "&amp;IF(BC110 = "", "0", BC110)&amp;", "&amp;IF(BL110 = "","NULL, NULL",BP110&amp;", "&amp;BL110)&amp;");"</f>
        <v>insert into Pokemon_Blueprint values ( 109, 'Slowbro (Galarian)', 'Galarian Form', 95,  100,  85, 100,  70,  30, 75, NULL, NULL);</v>
      </c>
    </row>
    <row r="111" spans="1:72" ht="12.75" customHeight="1">
      <c r="A111" s="12">
        <v>81</v>
      </c>
      <c r="B111" s="42" t="s">
        <v>366</v>
      </c>
      <c r="C111" s="42"/>
      <c r="D111" s="14">
        <v>81</v>
      </c>
      <c r="E111" s="15">
        <v>81</v>
      </c>
      <c r="F111" s="43">
        <v>118</v>
      </c>
      <c r="G111" s="43">
        <v>119</v>
      </c>
      <c r="H111" s="43">
        <v>82</v>
      </c>
      <c r="I111" s="43">
        <v>84</v>
      </c>
      <c r="J111" s="43"/>
      <c r="K111" s="43">
        <v>178</v>
      </c>
      <c r="L111" s="43"/>
      <c r="M111" s="43">
        <v>48</v>
      </c>
      <c r="N111" s="43"/>
      <c r="O111" s="43"/>
      <c r="P111" s="43">
        <v>69</v>
      </c>
      <c r="Q111" s="43">
        <v>47</v>
      </c>
      <c r="R111" s="43">
        <v>47</v>
      </c>
      <c r="S111" s="43"/>
      <c r="T111" s="43">
        <v>25</v>
      </c>
      <c r="U111" s="43"/>
      <c r="V111" s="43">
        <v>54</v>
      </c>
      <c r="W111" s="43">
        <v>54</v>
      </c>
      <c r="X111" s="43"/>
      <c r="Y111" s="43">
        <v>25</v>
      </c>
      <c r="Z111" s="43"/>
      <c r="AA111" s="43"/>
      <c r="AB111" s="43">
        <v>105</v>
      </c>
      <c r="AC111" s="43"/>
      <c r="AD111" s="43">
        <v>177</v>
      </c>
      <c r="AE111" s="44">
        <v>209</v>
      </c>
      <c r="AF111" s="17">
        <v>25</v>
      </c>
      <c r="AG111" s="18">
        <v>35</v>
      </c>
      <c r="AH111" s="19">
        <v>70</v>
      </c>
      <c r="AI111" s="20">
        <v>95</v>
      </c>
      <c r="AJ111" s="21">
        <v>55</v>
      </c>
      <c r="AK111" s="22">
        <v>45</v>
      </c>
      <c r="AL111" s="23">
        <f>SUM(AF111:AK111)</f>
        <v>325</v>
      </c>
      <c r="AM111" s="24" t="s">
        <v>184</v>
      </c>
      <c r="AN111" s="25" t="s">
        <v>201</v>
      </c>
      <c r="AO111" s="24" t="s">
        <v>340</v>
      </c>
      <c r="AP111" s="26" t="s">
        <v>337</v>
      </c>
      <c r="AQ111" s="27" t="s">
        <v>367</v>
      </c>
      <c r="AR111" s="28" t="s">
        <v>127</v>
      </c>
      <c r="AS111" s="29">
        <v>0.3</v>
      </c>
      <c r="AT111" s="29">
        <v>13.2</v>
      </c>
      <c r="AU111" s="30">
        <v>6</v>
      </c>
      <c r="AV111" s="31"/>
      <c r="AW111" s="26"/>
      <c r="AX111" s="26"/>
      <c r="AY111" s="26">
        <v>1</v>
      </c>
      <c r="AZ111" s="26"/>
      <c r="BA111" s="25"/>
      <c r="BB111" s="24">
        <v>65</v>
      </c>
      <c r="BC111" s="26">
        <v>190</v>
      </c>
      <c r="BD111" s="32" t="s">
        <v>128</v>
      </c>
      <c r="BE111" s="32">
        <v>50</v>
      </c>
      <c r="BF111" s="35" t="s">
        <v>322</v>
      </c>
      <c r="BG111" s="26" t="s">
        <v>368</v>
      </c>
      <c r="BH111" s="29">
        <v>20</v>
      </c>
      <c r="BI111" s="45" t="s">
        <v>338</v>
      </c>
      <c r="BJ111" s="37"/>
      <c r="BK111" s="36" t="s">
        <v>334</v>
      </c>
      <c r="BL111" t="str">
        <f>IF(_xlfn.REGEXTEST(BK111,"Lv. [0-9]{0, 3}", 0),BM111,"")</f>
        <v>30</v>
      </c>
      <c r="BM111" t="str" cm="1">
        <f t="array" ref="BM111">_xlfn.REGEXEXTRACT(_xlfn.REGEXEXTRACT(BK111,"Lv. [0-9]{0,}", 0),"[0-9]{1,2}", 0)</f>
        <v>30</v>
      </c>
      <c r="BN111" cm="1">
        <f t="array" ref="BN111">INDEX(A111:AE111,BQ111)</f>
        <v>209</v>
      </c>
      <c r="BO111">
        <v>110</v>
      </c>
      <c r="BP111">
        <f ca="1">IF(LEN(BL111) &gt; 0, _xlfn.XMATCH(BN111 + 1, INDIRECT(BR111):INDIRECT(BS111)), "")</f>
        <v>111</v>
      </c>
      <c r="BQ111" cm="1">
        <f t="array" ref="BQ111">_xlfn.XMATCH(FALSE, ISBLANK(A111:AE111),,-1)</f>
        <v>31</v>
      </c>
      <c r="BR111" t="str">
        <f>ADDRESS(2, BQ111)</f>
        <v>$AE$2</v>
      </c>
      <c r="BS111" t="str">
        <f>ADDRESS(1202, BQ111)</f>
        <v>$AE$1202</v>
      </c>
      <c r="BT111" s="171" t="str">
        <f ca="1">"insert into Pokemon_Blueprint values ( "&amp;ROW()-1&amp;", '"&amp;B111&amp;"', '"&amp;C111&amp;"', "&amp;AF111&amp;",  "&amp;AG111&amp;",  "&amp;AH111&amp;", "&amp;AI111&amp;",  "&amp;AJ111&amp;",  "&amp;AK111&amp;", "&amp;IF(BC111 = "", "0", BC111)&amp;", "&amp;IF(BL111 = "","NULL, NULL",BP111&amp;", "&amp;BL111)&amp;");"</f>
        <v>insert into Pokemon_Blueprint values ( 110, 'Magnemite', '', 25,  35,  70, 95,  55,  45, 190, 111, 30);</v>
      </c>
    </row>
    <row r="112" spans="1:72" ht="12.75" customHeight="1">
      <c r="A112" s="12">
        <v>82</v>
      </c>
      <c r="B112" s="42" t="s">
        <v>369</v>
      </c>
      <c r="C112" s="42"/>
      <c r="D112" s="14">
        <v>82</v>
      </c>
      <c r="E112" s="15">
        <v>82</v>
      </c>
      <c r="F112" s="43">
        <v>119</v>
      </c>
      <c r="G112" s="43">
        <v>120</v>
      </c>
      <c r="H112" s="43">
        <v>83</v>
      </c>
      <c r="I112" s="43">
        <v>85</v>
      </c>
      <c r="J112" s="43"/>
      <c r="K112" s="43">
        <v>179</v>
      </c>
      <c r="L112" s="43"/>
      <c r="M112" s="43">
        <v>49</v>
      </c>
      <c r="N112" s="43"/>
      <c r="O112" s="43"/>
      <c r="P112" s="43">
        <v>70</v>
      </c>
      <c r="Q112" s="43">
        <v>48</v>
      </c>
      <c r="R112" s="43">
        <v>48</v>
      </c>
      <c r="S112" s="43"/>
      <c r="T112" s="43">
        <v>26</v>
      </c>
      <c r="U112" s="43"/>
      <c r="V112" s="43">
        <v>55</v>
      </c>
      <c r="W112" s="43">
        <v>55</v>
      </c>
      <c r="X112" s="43"/>
      <c r="Y112" s="43">
        <v>26</v>
      </c>
      <c r="Z112" s="43"/>
      <c r="AA112" s="43"/>
      <c r="AB112" s="43">
        <v>106</v>
      </c>
      <c r="AC112" s="43"/>
      <c r="AD112" s="43">
        <v>178</v>
      </c>
      <c r="AE112" s="44">
        <v>210</v>
      </c>
      <c r="AF112" s="17">
        <v>50</v>
      </c>
      <c r="AG112" s="18">
        <v>60</v>
      </c>
      <c r="AH112" s="19">
        <v>95</v>
      </c>
      <c r="AI112" s="20">
        <v>120</v>
      </c>
      <c r="AJ112" s="21">
        <v>70</v>
      </c>
      <c r="AK112" s="22">
        <v>70</v>
      </c>
      <c r="AL112" s="23">
        <f>SUM(AF112:AK112)</f>
        <v>465</v>
      </c>
      <c r="AM112" s="24" t="s">
        <v>184</v>
      </c>
      <c r="AN112" s="25" t="s">
        <v>201</v>
      </c>
      <c r="AO112" s="24" t="s">
        <v>340</v>
      </c>
      <c r="AP112" s="26" t="s">
        <v>337</v>
      </c>
      <c r="AQ112" s="27" t="s">
        <v>367</v>
      </c>
      <c r="AR112" s="28" t="s">
        <v>85</v>
      </c>
      <c r="AS112" s="29">
        <v>1</v>
      </c>
      <c r="AT112" s="29">
        <v>132.30000000000001</v>
      </c>
      <c r="AU112" s="30">
        <v>60</v>
      </c>
      <c r="AV112" s="31"/>
      <c r="AW112" s="26"/>
      <c r="AX112" s="26"/>
      <c r="AY112" s="26">
        <v>2</v>
      </c>
      <c r="AZ112" s="26"/>
      <c r="BA112" s="25"/>
      <c r="BB112" s="24">
        <v>163</v>
      </c>
      <c r="BC112" s="26">
        <v>60</v>
      </c>
      <c r="BD112" s="32" t="s">
        <v>128</v>
      </c>
      <c r="BE112" s="32">
        <v>50</v>
      </c>
      <c r="BF112" s="35" t="s">
        <v>322</v>
      </c>
      <c r="BG112" s="26" t="s">
        <v>368</v>
      </c>
      <c r="BH112" s="29">
        <v>20</v>
      </c>
      <c r="BI112" s="45" t="s">
        <v>338</v>
      </c>
      <c r="BJ112" s="37"/>
      <c r="BK112" s="36" t="s">
        <v>189</v>
      </c>
      <c r="BL112" t="str">
        <f>IF(_xlfn.REGEXTEST(BK112,"Lv. [0-9]{0, 3}", 0),BM112,"")</f>
        <v/>
      </c>
      <c r="BM112" t="e" cm="1" vm="1">
        <f t="array" ref="BM112">_xlfn.REGEXEXTRACT(_xlfn.REGEXEXTRACT(BK112,"Lv. [0-9]{0,}", 0),"[0-9]{1,2}", 0)</f>
        <v>#N/A</v>
      </c>
      <c r="BN112" cm="1">
        <f t="array" ref="BN112">INDEX(A112:AE112,BQ112)</f>
        <v>210</v>
      </c>
      <c r="BO112">
        <v>111</v>
      </c>
      <c r="BP112" t="str">
        <f ca="1">IF(LEN(BL112) &gt; 0, _xlfn.XMATCH(BN112 + 1, INDIRECT(BR112):INDIRECT(BS112)), "")</f>
        <v/>
      </c>
      <c r="BQ112" cm="1">
        <f t="array" ref="BQ112">_xlfn.XMATCH(FALSE, ISBLANK(A112:AE112),,-1)</f>
        <v>31</v>
      </c>
      <c r="BR112" t="str">
        <f>ADDRESS(2, BQ112)</f>
        <v>$AE$2</v>
      </c>
      <c r="BS112" t="str">
        <f>ADDRESS(1202, BQ112)</f>
        <v>$AE$1202</v>
      </c>
      <c r="BT112" s="171" t="str">
        <f>"insert into Pokemon_Blueprint values ( "&amp;ROW()-1&amp;", '"&amp;B112&amp;"', '"&amp;C112&amp;"', "&amp;AF112&amp;",  "&amp;AG112&amp;",  "&amp;AH112&amp;", "&amp;AI112&amp;",  "&amp;AJ112&amp;",  "&amp;AK112&amp;", "&amp;IF(BC112 = "", "0", BC112)&amp;", "&amp;IF(BL112 = "","NULL, NULL",BP112&amp;", "&amp;BL112)&amp;");"</f>
        <v>insert into Pokemon_Blueprint values ( 111, 'Magneton', '', 50,  60,  95, 120,  70,  70, 60, NULL, NULL);</v>
      </c>
    </row>
    <row r="113" spans="1:72" ht="12.75" customHeight="1">
      <c r="A113" s="12">
        <v>83</v>
      </c>
      <c r="B113" s="42" t="s">
        <v>370</v>
      </c>
      <c r="C113" s="42"/>
      <c r="D113" s="14">
        <v>83</v>
      </c>
      <c r="E113" s="15">
        <v>83</v>
      </c>
      <c r="F113" s="43">
        <v>158</v>
      </c>
      <c r="G113" s="43">
        <v>160</v>
      </c>
      <c r="H113" s="43"/>
      <c r="I113" s="43"/>
      <c r="J113" s="43"/>
      <c r="K113" s="43"/>
      <c r="L113" s="43"/>
      <c r="M113" s="43"/>
      <c r="N113" s="43">
        <v>61</v>
      </c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>
        <v>218</v>
      </c>
      <c r="AB113" s="43"/>
      <c r="AC113" s="43"/>
      <c r="AD113" s="43"/>
      <c r="AE113" s="44"/>
      <c r="AF113" s="46">
        <v>52</v>
      </c>
      <c r="AG113" s="47">
        <v>90</v>
      </c>
      <c r="AH113" s="19">
        <v>55</v>
      </c>
      <c r="AI113" s="20">
        <v>58</v>
      </c>
      <c r="AJ113" s="21">
        <v>62</v>
      </c>
      <c r="AK113" s="22">
        <v>60</v>
      </c>
      <c r="AL113" s="23">
        <f>SUM(AF113:AK113)</f>
        <v>377</v>
      </c>
      <c r="AM113" s="24" t="s">
        <v>150</v>
      </c>
      <c r="AN113" s="25" t="s">
        <v>104</v>
      </c>
      <c r="AO113" s="24" t="s">
        <v>151</v>
      </c>
      <c r="AP113" s="26" t="s">
        <v>243</v>
      </c>
      <c r="AQ113" s="27" t="s">
        <v>292</v>
      </c>
      <c r="AR113" s="28" t="s">
        <v>191</v>
      </c>
      <c r="AS113" s="29">
        <v>0.8</v>
      </c>
      <c r="AT113" s="29">
        <v>33.1</v>
      </c>
      <c r="AU113" s="30">
        <v>15</v>
      </c>
      <c r="AV113" s="31"/>
      <c r="AW113" s="26">
        <v>1</v>
      </c>
      <c r="AX113" s="26"/>
      <c r="AY113" s="26"/>
      <c r="AZ113" s="26"/>
      <c r="BA113" s="25"/>
      <c r="BB113" s="24">
        <v>132</v>
      </c>
      <c r="BC113" s="26">
        <v>45</v>
      </c>
      <c r="BD113" s="32" t="s">
        <v>128</v>
      </c>
      <c r="BE113" s="32">
        <v>50</v>
      </c>
      <c r="BF113" s="35" t="s">
        <v>139</v>
      </c>
      <c r="BG113" s="26" t="s">
        <v>129</v>
      </c>
      <c r="BH113" s="29">
        <v>20</v>
      </c>
      <c r="BI113" s="26" t="s">
        <v>104</v>
      </c>
      <c r="BJ113" s="25" t="s">
        <v>165</v>
      </c>
      <c r="BK113" s="36"/>
      <c r="BL113" t="str">
        <f>IF(_xlfn.REGEXTEST(BK113,"Lv. [0-9]{0, 3}", 0),BM113,"")</f>
        <v/>
      </c>
      <c r="BM113" t="e" cm="1" vm="1">
        <f t="array" ref="BM113">_xlfn.REGEXEXTRACT(_xlfn.REGEXEXTRACT(BK113,"Lv. [0-9]{0,}", 0),"[0-9]{1,2}", 0)</f>
        <v>#N/A</v>
      </c>
      <c r="BN113" cm="1">
        <f t="array" ref="BN113">INDEX(A113:AE113,BQ113)</f>
        <v>218</v>
      </c>
      <c r="BO113">
        <v>112</v>
      </c>
      <c r="BP113" t="str">
        <f ca="1">IF(LEN(BL113) &gt; 0, _xlfn.XMATCH(BN113 + 1, INDIRECT(BR113):INDIRECT(BS113)), "")</f>
        <v/>
      </c>
      <c r="BQ113" cm="1">
        <f t="array" ref="BQ113">_xlfn.XMATCH(FALSE, ISBLANK(A113:AE113),,-1)</f>
        <v>27</v>
      </c>
      <c r="BR113" t="str">
        <f>ADDRESS(2, BQ113)</f>
        <v>$AA$2</v>
      </c>
      <c r="BS113" t="str">
        <f>ADDRESS(1202, BQ113)</f>
        <v>$AA$1202</v>
      </c>
      <c r="BT113" s="171" t="str">
        <f>"insert into Pokemon_Blueprint values ( "&amp;ROW()-1&amp;", '"&amp;B113&amp;"', '"&amp;C113&amp;"', "&amp;AF113&amp;",  "&amp;AG113&amp;",  "&amp;AH113&amp;", "&amp;AI113&amp;",  "&amp;AJ113&amp;",  "&amp;AK113&amp;", "&amp;IF(BC113 = "", "0", BC113)&amp;", "&amp;IF(BL113 = "","NULL, NULL",BP113&amp;", "&amp;BL113)&amp;");"</f>
        <v>insert into Pokemon_Blueprint values ( 112, 'Farfetch`d', '', 52,  90,  55, 58,  62,  60, 45, NULL, NULL);</v>
      </c>
    </row>
    <row r="114" spans="1:72" ht="12.75" customHeight="1">
      <c r="A114" s="12">
        <v>83.1</v>
      </c>
      <c r="B114" s="42" t="s">
        <v>371</v>
      </c>
      <c r="C114" s="13" t="s">
        <v>278</v>
      </c>
      <c r="D114" s="14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>
        <v>218</v>
      </c>
      <c r="AB114" s="15"/>
      <c r="AC114" s="15"/>
      <c r="AD114" s="15"/>
      <c r="AE114" s="16"/>
      <c r="AF114" s="46">
        <v>52</v>
      </c>
      <c r="AG114" s="47">
        <v>95</v>
      </c>
      <c r="AH114" s="19">
        <v>55</v>
      </c>
      <c r="AI114" s="20">
        <v>58</v>
      </c>
      <c r="AJ114" s="21">
        <v>62</v>
      </c>
      <c r="AK114" s="22">
        <v>55</v>
      </c>
      <c r="AL114" s="23">
        <f>SUM(AF114:AK114)</f>
        <v>377</v>
      </c>
      <c r="AM114" s="24" t="s">
        <v>289</v>
      </c>
      <c r="AN114" s="25"/>
      <c r="AO114" s="24" t="s">
        <v>321</v>
      </c>
      <c r="AP114" s="26" t="s">
        <v>321</v>
      </c>
      <c r="AQ114" s="27" t="s">
        <v>372</v>
      </c>
      <c r="AR114" s="28" t="s">
        <v>191</v>
      </c>
      <c r="AS114" s="29">
        <v>0.8</v>
      </c>
      <c r="AT114" s="29">
        <v>92.6</v>
      </c>
      <c r="AU114" s="30">
        <v>42</v>
      </c>
      <c r="AV114" s="31"/>
      <c r="AW114" s="26">
        <v>1</v>
      </c>
      <c r="AX114" s="26"/>
      <c r="AY114" s="26"/>
      <c r="AZ114" s="26"/>
      <c r="BA114" s="25"/>
      <c r="BB114" s="24">
        <v>132</v>
      </c>
      <c r="BC114" s="26">
        <v>45</v>
      </c>
      <c r="BD114" s="32" t="s">
        <v>128</v>
      </c>
      <c r="BE114" s="32">
        <v>50</v>
      </c>
      <c r="BF114" s="35" t="s">
        <v>139</v>
      </c>
      <c r="BG114" s="26" t="s">
        <v>129</v>
      </c>
      <c r="BH114" s="29">
        <v>20</v>
      </c>
      <c r="BI114" s="26" t="s">
        <v>104</v>
      </c>
      <c r="BJ114" s="25" t="s">
        <v>165</v>
      </c>
      <c r="BK114" s="36" t="s">
        <v>373</v>
      </c>
      <c r="BL114" t="str">
        <f>IF(_xlfn.REGEXTEST(BK114,"Lv. [0-9]{0, 3}", 0),BM114,"")</f>
        <v/>
      </c>
      <c r="BM114" t="e" cm="1" vm="1">
        <f t="array" ref="BM114">_xlfn.REGEXEXTRACT(_xlfn.REGEXEXTRACT(BK114,"Lv. [0-9]{0,}", 0),"[0-9]{1,2}", 0)</f>
        <v>#N/A</v>
      </c>
      <c r="BN114" cm="1">
        <f t="array" ref="BN114">INDEX(A114:AE114,BQ114)</f>
        <v>218</v>
      </c>
      <c r="BO114">
        <v>113</v>
      </c>
      <c r="BP114" t="str">
        <f ca="1">IF(LEN(BL114) &gt; 0, _xlfn.XMATCH(BN114 + 1, INDIRECT(BR114):INDIRECT(BS114)), "")</f>
        <v/>
      </c>
      <c r="BQ114" cm="1">
        <f t="array" ref="BQ114">_xlfn.XMATCH(FALSE, ISBLANK(A114:AE114),,-1)</f>
        <v>27</v>
      </c>
      <c r="BR114" t="str">
        <f>ADDRESS(2, BQ114)</f>
        <v>$AA$2</v>
      </c>
      <c r="BS114" t="str">
        <f>ADDRESS(1202, BQ114)</f>
        <v>$AA$1202</v>
      </c>
      <c r="BT114" s="171" t="str">
        <f>"insert into Pokemon_Blueprint values ( "&amp;ROW()-1&amp;", '"&amp;B114&amp;"', '"&amp;C114&amp;"', "&amp;AF114&amp;",  "&amp;AG114&amp;",  "&amp;AH114&amp;", "&amp;AI114&amp;",  "&amp;AJ114&amp;",  "&amp;AK114&amp;", "&amp;IF(BC114 = "", "0", BC114)&amp;", "&amp;IF(BL114 = "","NULL, NULL",BP114&amp;", "&amp;BL114)&amp;");"</f>
        <v>insert into Pokemon_Blueprint values ( 113, 'Farfetch`d (Galarian)', 'Galarian Form', 52,  95,  55, 58,  62,  55, 45, NULL, NULL);</v>
      </c>
    </row>
    <row r="115" spans="1:72" ht="12.75" customHeight="1">
      <c r="A115" s="12">
        <v>84</v>
      </c>
      <c r="B115" s="42" t="s">
        <v>374</v>
      </c>
      <c r="C115" s="42"/>
      <c r="D115" s="14">
        <v>84</v>
      </c>
      <c r="E115" s="15">
        <v>84</v>
      </c>
      <c r="F115" s="43">
        <v>199</v>
      </c>
      <c r="G115" s="43">
        <v>204</v>
      </c>
      <c r="H115" s="43">
        <v>92</v>
      </c>
      <c r="I115" s="43">
        <v>95</v>
      </c>
      <c r="J115" s="43"/>
      <c r="K115" s="43"/>
      <c r="L115" s="43"/>
      <c r="M115" s="43"/>
      <c r="N115" s="43">
        <v>94</v>
      </c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4"/>
      <c r="AF115" s="46">
        <v>35</v>
      </c>
      <c r="AG115" s="47">
        <v>85</v>
      </c>
      <c r="AH115" s="19">
        <v>45</v>
      </c>
      <c r="AI115" s="20">
        <v>35</v>
      </c>
      <c r="AJ115" s="21">
        <v>35</v>
      </c>
      <c r="AK115" s="22">
        <v>75</v>
      </c>
      <c r="AL115" s="23">
        <f>SUM(AF115:AK115)</f>
        <v>310</v>
      </c>
      <c r="AM115" s="24" t="s">
        <v>150</v>
      </c>
      <c r="AN115" s="25" t="s">
        <v>104</v>
      </c>
      <c r="AO115" s="24" t="s">
        <v>126</v>
      </c>
      <c r="AP115" s="26" t="s">
        <v>375</v>
      </c>
      <c r="AQ115" s="27" t="s">
        <v>152</v>
      </c>
      <c r="AR115" s="28" t="s">
        <v>148</v>
      </c>
      <c r="AS115" s="29">
        <v>1.4</v>
      </c>
      <c r="AT115" s="29">
        <v>86.4</v>
      </c>
      <c r="AU115" s="30">
        <v>39.200000000000003</v>
      </c>
      <c r="AV115" s="31"/>
      <c r="AW115" s="26">
        <v>1</v>
      </c>
      <c r="AX115" s="26"/>
      <c r="AY115" s="26"/>
      <c r="AZ115" s="26"/>
      <c r="BA115" s="25"/>
      <c r="BB115" s="24">
        <v>62</v>
      </c>
      <c r="BC115" s="26">
        <v>190</v>
      </c>
      <c r="BD115" s="32" t="s">
        <v>128</v>
      </c>
      <c r="BE115" s="32">
        <v>50</v>
      </c>
      <c r="BF115" s="35" t="s">
        <v>139</v>
      </c>
      <c r="BG115" s="26" t="s">
        <v>129</v>
      </c>
      <c r="BH115" s="29">
        <v>20</v>
      </c>
      <c r="BI115" s="26" t="s">
        <v>104</v>
      </c>
      <c r="BJ115" s="37"/>
      <c r="BK115" s="36" t="s">
        <v>259</v>
      </c>
      <c r="BL115" t="str">
        <f>IF(_xlfn.REGEXTEST(BK115,"Lv. [0-9]{0, 3}", 0),BM115,"")</f>
        <v>31</v>
      </c>
      <c r="BM115" t="str" cm="1">
        <f t="array" ref="BM115">_xlfn.REGEXEXTRACT(_xlfn.REGEXEXTRACT(BK115,"Lv. [0-9]{0,}", 0),"[0-9]{1,2}", 0)</f>
        <v>31</v>
      </c>
      <c r="BN115" cm="1">
        <f t="array" ref="BN115">INDEX(A115:AE115,BQ115)</f>
        <v>94</v>
      </c>
      <c r="BO115">
        <v>114</v>
      </c>
      <c r="BP115">
        <f ca="1">IF(LEN(BL115) &gt; 0, _xlfn.XMATCH(BN115 + 1, INDIRECT(BR115):INDIRECT(BS115)), "")</f>
        <v>115</v>
      </c>
      <c r="BQ115" cm="1">
        <f t="array" ref="BQ115">_xlfn.XMATCH(FALSE, ISBLANK(A115:AE115),,-1)</f>
        <v>14</v>
      </c>
      <c r="BR115" t="str">
        <f>ADDRESS(2, BQ115)</f>
        <v>$N$2</v>
      </c>
      <c r="BS115" t="str">
        <f>ADDRESS(1202, BQ115)</f>
        <v>$N$1202</v>
      </c>
      <c r="BT115" s="171" t="str">
        <f ca="1">"insert into Pokemon_Blueprint values ( "&amp;ROW()-1&amp;", '"&amp;B115&amp;"', '"&amp;C115&amp;"', "&amp;AF115&amp;",  "&amp;AG115&amp;",  "&amp;AH115&amp;", "&amp;AI115&amp;",  "&amp;AJ115&amp;",  "&amp;AK115&amp;", "&amp;IF(BC115 = "", "0", BC115)&amp;", "&amp;IF(BL115 = "","NULL, NULL",BP115&amp;", "&amp;BL115)&amp;");"</f>
        <v>insert into Pokemon_Blueprint values ( 114, 'Doduo', '', 35,  85,  45, 35,  35,  75, 190, 115, 31);</v>
      </c>
    </row>
    <row r="116" spans="1:72" ht="12.75" customHeight="1">
      <c r="A116" s="12">
        <v>85</v>
      </c>
      <c r="B116" s="42" t="s">
        <v>376</v>
      </c>
      <c r="C116" s="42"/>
      <c r="D116" s="14">
        <v>85</v>
      </c>
      <c r="E116" s="15">
        <v>85</v>
      </c>
      <c r="F116" s="43">
        <v>200</v>
      </c>
      <c r="G116" s="43">
        <v>205</v>
      </c>
      <c r="H116" s="43">
        <v>93</v>
      </c>
      <c r="I116" s="43">
        <v>96</v>
      </c>
      <c r="J116" s="43"/>
      <c r="K116" s="43"/>
      <c r="L116" s="43"/>
      <c r="M116" s="43"/>
      <c r="N116" s="43">
        <v>95</v>
      </c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4"/>
      <c r="AF116" s="46">
        <v>60</v>
      </c>
      <c r="AG116" s="47">
        <v>110</v>
      </c>
      <c r="AH116" s="19">
        <v>70</v>
      </c>
      <c r="AI116" s="20">
        <v>60</v>
      </c>
      <c r="AJ116" s="21">
        <v>60</v>
      </c>
      <c r="AK116" s="22">
        <v>110</v>
      </c>
      <c r="AL116" s="23">
        <f>SUM(AF116:AK116)</f>
        <v>470</v>
      </c>
      <c r="AM116" s="24" t="s">
        <v>150</v>
      </c>
      <c r="AN116" s="25" t="s">
        <v>104</v>
      </c>
      <c r="AO116" s="24" t="s">
        <v>126</v>
      </c>
      <c r="AP116" s="26" t="s">
        <v>375</v>
      </c>
      <c r="AQ116" s="27" t="s">
        <v>152</v>
      </c>
      <c r="AR116" s="28" t="s">
        <v>377</v>
      </c>
      <c r="AS116" s="29">
        <v>1.8</v>
      </c>
      <c r="AT116" s="29">
        <v>187.8</v>
      </c>
      <c r="AU116" s="30">
        <v>85.2</v>
      </c>
      <c r="AV116" s="31"/>
      <c r="AW116" s="26">
        <v>2</v>
      </c>
      <c r="AX116" s="26"/>
      <c r="AY116" s="26"/>
      <c r="AZ116" s="26"/>
      <c r="BA116" s="25"/>
      <c r="BB116" s="24">
        <v>165</v>
      </c>
      <c r="BC116" s="26">
        <v>45</v>
      </c>
      <c r="BD116" s="32" t="s">
        <v>128</v>
      </c>
      <c r="BE116" s="32">
        <v>50</v>
      </c>
      <c r="BF116" s="35" t="s">
        <v>139</v>
      </c>
      <c r="BG116" s="26" t="s">
        <v>129</v>
      </c>
      <c r="BH116" s="29">
        <v>20</v>
      </c>
      <c r="BI116" s="26" t="s">
        <v>104</v>
      </c>
      <c r="BJ116" s="37"/>
      <c r="BK116" s="36"/>
      <c r="BL116" t="str">
        <f>IF(_xlfn.REGEXTEST(BK116,"Lv. [0-9]{0, 3}", 0),BM116,"")</f>
        <v/>
      </c>
      <c r="BM116" t="e" cm="1" vm="1">
        <f t="array" ref="BM116">_xlfn.REGEXEXTRACT(_xlfn.REGEXEXTRACT(BK116,"Lv. [0-9]{0,}", 0),"[0-9]{1,2}", 0)</f>
        <v>#N/A</v>
      </c>
      <c r="BN116" cm="1">
        <f t="array" ref="BN116">INDEX(A116:AE116,BQ116)</f>
        <v>95</v>
      </c>
      <c r="BO116">
        <v>115</v>
      </c>
      <c r="BP116" t="str">
        <f ca="1">IF(LEN(BL116) &gt; 0, _xlfn.XMATCH(BN116 + 1, INDIRECT(BR116):INDIRECT(BS116)), "")</f>
        <v/>
      </c>
      <c r="BQ116" cm="1">
        <f t="array" ref="BQ116">_xlfn.XMATCH(FALSE, ISBLANK(A116:AE116),,-1)</f>
        <v>14</v>
      </c>
      <c r="BR116" t="str">
        <f>ADDRESS(2, BQ116)</f>
        <v>$N$2</v>
      </c>
      <c r="BS116" t="str">
        <f>ADDRESS(1202, BQ116)</f>
        <v>$N$1202</v>
      </c>
      <c r="BT116" s="171" t="str">
        <f>"insert into Pokemon_Blueprint values ( "&amp;ROW()-1&amp;", '"&amp;B116&amp;"', '"&amp;C116&amp;"', "&amp;AF116&amp;",  "&amp;AG116&amp;",  "&amp;AH116&amp;", "&amp;AI116&amp;",  "&amp;AJ116&amp;",  "&amp;AK116&amp;", "&amp;IF(BC116 = "", "0", BC116)&amp;", "&amp;IF(BL116 = "","NULL, NULL",BP116&amp;", "&amp;BL116)&amp;");"</f>
        <v>insert into Pokemon_Blueprint values ( 115, 'Dodrio', '', 60,  110,  70, 60,  60,  110, 45, NULL, NULL);</v>
      </c>
    </row>
    <row r="117" spans="1:72" ht="12.75" customHeight="1">
      <c r="A117" s="12">
        <v>86</v>
      </c>
      <c r="B117" s="42" t="s">
        <v>378</v>
      </c>
      <c r="C117" s="42"/>
      <c r="D117" s="14">
        <v>86</v>
      </c>
      <c r="E117" s="15">
        <v>86</v>
      </c>
      <c r="F117" s="43">
        <v>176</v>
      </c>
      <c r="G117" s="43">
        <v>178</v>
      </c>
      <c r="H117" s="43"/>
      <c r="I117" s="43"/>
      <c r="J117" s="43"/>
      <c r="K117" s="43"/>
      <c r="L117" s="43"/>
      <c r="M117" s="43">
        <v>265</v>
      </c>
      <c r="N117" s="43"/>
      <c r="O117" s="43"/>
      <c r="P117" s="43"/>
      <c r="Q117" s="43"/>
      <c r="R117" s="43"/>
      <c r="S117" s="43"/>
      <c r="T117" s="43"/>
      <c r="U117" s="43"/>
      <c r="V117" s="43">
        <v>115</v>
      </c>
      <c r="W117" s="43">
        <v>115</v>
      </c>
      <c r="X117" s="43"/>
      <c r="Y117" s="43"/>
      <c r="Z117" s="43"/>
      <c r="AA117" s="43"/>
      <c r="AB117" s="43"/>
      <c r="AC117" s="43"/>
      <c r="AD117" s="43"/>
      <c r="AE117" s="44"/>
      <c r="AF117" s="46">
        <v>65</v>
      </c>
      <c r="AG117" s="47">
        <v>45</v>
      </c>
      <c r="AH117" s="19">
        <v>55</v>
      </c>
      <c r="AI117" s="20">
        <v>45</v>
      </c>
      <c r="AJ117" s="21">
        <v>70</v>
      </c>
      <c r="AK117" s="22">
        <v>45</v>
      </c>
      <c r="AL117" s="23">
        <f>SUM(AF117:AK117)</f>
        <v>325</v>
      </c>
      <c r="AM117" s="24" t="s">
        <v>112</v>
      </c>
      <c r="AN117" s="37"/>
      <c r="AO117" s="24" t="s">
        <v>91</v>
      </c>
      <c r="AP117" s="26" t="s">
        <v>379</v>
      </c>
      <c r="AQ117" s="27" t="s">
        <v>380</v>
      </c>
      <c r="AR117" s="28" t="s">
        <v>101</v>
      </c>
      <c r="AS117" s="29">
        <v>1.1000000000000001</v>
      </c>
      <c r="AT117" s="29">
        <v>198.4</v>
      </c>
      <c r="AU117" s="30">
        <v>90</v>
      </c>
      <c r="AV117" s="31"/>
      <c r="AW117" s="26"/>
      <c r="AX117" s="26"/>
      <c r="AY117" s="26"/>
      <c r="AZ117" s="26">
        <v>1</v>
      </c>
      <c r="BA117" s="25"/>
      <c r="BB117" s="24">
        <v>65</v>
      </c>
      <c r="BC117" s="26">
        <v>190</v>
      </c>
      <c r="BD117" s="32" t="s">
        <v>128</v>
      </c>
      <c r="BE117" s="32">
        <v>50</v>
      </c>
      <c r="BF117" s="35" t="s">
        <v>137</v>
      </c>
      <c r="BG117" s="26" t="s">
        <v>129</v>
      </c>
      <c r="BH117" s="29">
        <v>20</v>
      </c>
      <c r="BI117" s="26" t="s">
        <v>117</v>
      </c>
      <c r="BJ117" s="25" t="s">
        <v>165</v>
      </c>
      <c r="BK117" s="36" t="s">
        <v>381</v>
      </c>
      <c r="BL117" t="str">
        <f>IF(_xlfn.REGEXTEST(BK117,"Lv. [0-9]{0, 3}", 0),BM117,"")</f>
        <v>34</v>
      </c>
      <c r="BM117" t="str" cm="1">
        <f t="array" ref="BM117">_xlfn.REGEXEXTRACT(_xlfn.REGEXEXTRACT(BK117,"Lv. [0-9]{0,}", 0),"[0-9]{1,2}", 0)</f>
        <v>34</v>
      </c>
      <c r="BN117" cm="1">
        <f t="array" ref="BN117">INDEX(A117:AE117,BQ117)</f>
        <v>115</v>
      </c>
      <c r="BO117">
        <v>116</v>
      </c>
      <c r="BP117">
        <f ca="1">IF(LEN(BL117) &gt; 0, _xlfn.XMATCH(BN117 + 1, INDIRECT(BR117):INDIRECT(BS117)), "")</f>
        <v>117</v>
      </c>
      <c r="BQ117" cm="1">
        <f t="array" ref="BQ117">_xlfn.XMATCH(FALSE, ISBLANK(A117:AE117),,-1)</f>
        <v>23</v>
      </c>
      <c r="BR117" t="str">
        <f>ADDRESS(2, BQ117)</f>
        <v>$W$2</v>
      </c>
      <c r="BS117" t="str">
        <f>ADDRESS(1202, BQ117)</f>
        <v>$W$1202</v>
      </c>
      <c r="BT117" s="171" t="str">
        <f ca="1">"insert into Pokemon_Blueprint values ( "&amp;ROW()-1&amp;", '"&amp;B117&amp;"', '"&amp;C117&amp;"', "&amp;AF117&amp;",  "&amp;AG117&amp;",  "&amp;AH117&amp;", "&amp;AI117&amp;",  "&amp;AJ117&amp;",  "&amp;AK117&amp;", "&amp;IF(BC117 = "", "0", BC117)&amp;", "&amp;IF(BL117 = "","NULL, NULL",BP117&amp;", "&amp;BL117)&amp;");"</f>
        <v>insert into Pokemon_Blueprint values ( 116, 'Seel', '', 65,  45,  55, 45,  70,  45, 190, 117, 34);</v>
      </c>
    </row>
    <row r="118" spans="1:72" ht="12.75" customHeight="1">
      <c r="A118" s="12">
        <v>87</v>
      </c>
      <c r="B118" s="42" t="s">
        <v>382</v>
      </c>
      <c r="C118" s="42"/>
      <c r="D118" s="14">
        <v>87</v>
      </c>
      <c r="E118" s="15">
        <v>87</v>
      </c>
      <c r="F118" s="43">
        <v>177</v>
      </c>
      <c r="G118" s="43">
        <v>179</v>
      </c>
      <c r="H118" s="43"/>
      <c r="I118" s="43"/>
      <c r="J118" s="43"/>
      <c r="K118" s="43"/>
      <c r="L118" s="43"/>
      <c r="M118" s="43">
        <v>266</v>
      </c>
      <c r="N118" s="43"/>
      <c r="O118" s="43"/>
      <c r="P118" s="43"/>
      <c r="Q118" s="43"/>
      <c r="R118" s="43"/>
      <c r="S118" s="43"/>
      <c r="T118" s="43"/>
      <c r="U118" s="43"/>
      <c r="V118" s="43">
        <v>116</v>
      </c>
      <c r="W118" s="43">
        <v>116</v>
      </c>
      <c r="X118" s="43"/>
      <c r="Y118" s="43"/>
      <c r="Z118" s="43"/>
      <c r="AA118" s="43"/>
      <c r="AB118" s="43"/>
      <c r="AC118" s="43"/>
      <c r="AD118" s="43"/>
      <c r="AE118" s="44"/>
      <c r="AF118" s="46">
        <v>90</v>
      </c>
      <c r="AG118" s="47">
        <v>70</v>
      </c>
      <c r="AH118" s="19">
        <v>80</v>
      </c>
      <c r="AI118" s="20">
        <v>70</v>
      </c>
      <c r="AJ118" s="21">
        <v>95</v>
      </c>
      <c r="AK118" s="22">
        <v>70</v>
      </c>
      <c r="AL118" s="23">
        <f>SUM(AF118:AK118)</f>
        <v>475</v>
      </c>
      <c r="AM118" s="24" t="s">
        <v>112</v>
      </c>
      <c r="AN118" s="25" t="s">
        <v>200</v>
      </c>
      <c r="AO118" s="24" t="s">
        <v>91</v>
      </c>
      <c r="AP118" s="26" t="s">
        <v>379</v>
      </c>
      <c r="AQ118" s="27" t="s">
        <v>380</v>
      </c>
      <c r="AR118" s="28" t="s">
        <v>105</v>
      </c>
      <c r="AS118" s="29">
        <v>1.7</v>
      </c>
      <c r="AT118" s="29">
        <v>264.60000000000002</v>
      </c>
      <c r="AU118" s="30">
        <v>120</v>
      </c>
      <c r="AV118" s="31"/>
      <c r="AW118" s="26"/>
      <c r="AX118" s="26"/>
      <c r="AY118" s="26"/>
      <c r="AZ118" s="26">
        <v>2</v>
      </c>
      <c r="BA118" s="25"/>
      <c r="BB118" s="24">
        <v>166</v>
      </c>
      <c r="BC118" s="26">
        <v>75</v>
      </c>
      <c r="BD118" s="32" t="s">
        <v>128</v>
      </c>
      <c r="BE118" s="32">
        <v>50</v>
      </c>
      <c r="BF118" s="35" t="s">
        <v>137</v>
      </c>
      <c r="BG118" s="26" t="s">
        <v>129</v>
      </c>
      <c r="BH118" s="29">
        <v>20</v>
      </c>
      <c r="BI118" s="26" t="s">
        <v>117</v>
      </c>
      <c r="BJ118" s="25" t="s">
        <v>165</v>
      </c>
      <c r="BK118" s="36"/>
      <c r="BL118" t="str">
        <f>IF(_xlfn.REGEXTEST(BK118,"Lv. [0-9]{0, 3}", 0),BM118,"")</f>
        <v/>
      </c>
      <c r="BM118" t="e" cm="1" vm="1">
        <f t="array" ref="BM118">_xlfn.REGEXEXTRACT(_xlfn.REGEXEXTRACT(BK118,"Lv. [0-9]{0,}", 0),"[0-9]{1,2}", 0)</f>
        <v>#N/A</v>
      </c>
      <c r="BN118" cm="1">
        <f t="array" ref="BN118">INDEX(A118:AE118,BQ118)</f>
        <v>116</v>
      </c>
      <c r="BO118">
        <v>117</v>
      </c>
      <c r="BP118" t="str">
        <f ca="1">IF(LEN(BL118) &gt; 0, _xlfn.XMATCH(BN118 + 1, INDIRECT(BR118):INDIRECT(BS118)), "")</f>
        <v/>
      </c>
      <c r="BQ118" cm="1">
        <f t="array" ref="BQ118">_xlfn.XMATCH(FALSE, ISBLANK(A118:AE118),,-1)</f>
        <v>23</v>
      </c>
      <c r="BR118" t="str">
        <f>ADDRESS(2, BQ118)</f>
        <v>$W$2</v>
      </c>
      <c r="BS118" t="str">
        <f>ADDRESS(1202, BQ118)</f>
        <v>$W$1202</v>
      </c>
      <c r="BT118" s="171" t="str">
        <f>"insert into Pokemon_Blueprint values ( "&amp;ROW()-1&amp;", '"&amp;B118&amp;"', '"&amp;C118&amp;"', "&amp;AF118&amp;",  "&amp;AG118&amp;",  "&amp;AH118&amp;", "&amp;AI118&amp;",  "&amp;AJ118&amp;",  "&amp;AK118&amp;", "&amp;IF(BC118 = "", "0", BC118)&amp;", "&amp;IF(BL118 = "","NULL, NULL",BP118&amp;", "&amp;BL118)&amp;");"</f>
        <v>insert into Pokemon_Blueprint values ( 117, 'Dewgong', '', 90,  70,  80, 70,  95,  70, 75, NULL, NULL);</v>
      </c>
    </row>
    <row r="119" spans="1:72" ht="12.75" customHeight="1">
      <c r="A119" s="12">
        <v>88</v>
      </c>
      <c r="B119" s="42" t="s">
        <v>383</v>
      </c>
      <c r="C119" s="42"/>
      <c r="D119" s="14">
        <v>88</v>
      </c>
      <c r="E119" s="15">
        <v>88</v>
      </c>
      <c r="F119" s="43">
        <v>116</v>
      </c>
      <c r="G119" s="43">
        <v>117</v>
      </c>
      <c r="H119" s="43">
        <v>106</v>
      </c>
      <c r="I119" s="43">
        <v>111</v>
      </c>
      <c r="J119" s="43"/>
      <c r="K119" s="43"/>
      <c r="L119" s="43"/>
      <c r="M119" s="43">
        <v>64</v>
      </c>
      <c r="N119" s="43"/>
      <c r="O119" s="43"/>
      <c r="P119" s="43"/>
      <c r="Q119" s="43">
        <v>50</v>
      </c>
      <c r="R119" s="43">
        <v>50</v>
      </c>
      <c r="S119" s="43"/>
      <c r="T119" s="43">
        <v>28</v>
      </c>
      <c r="U119" s="43"/>
      <c r="V119" s="43">
        <v>57</v>
      </c>
      <c r="W119" s="43">
        <v>57</v>
      </c>
      <c r="X119" s="43"/>
      <c r="Y119" s="43">
        <v>28</v>
      </c>
      <c r="Z119" s="43"/>
      <c r="AA119" s="43"/>
      <c r="AB119" s="43"/>
      <c r="AC119" s="43"/>
      <c r="AD119" s="43"/>
      <c r="AE119" s="44">
        <v>194</v>
      </c>
      <c r="AF119" s="46">
        <v>80</v>
      </c>
      <c r="AG119" s="47">
        <v>80</v>
      </c>
      <c r="AH119" s="19">
        <v>50</v>
      </c>
      <c r="AI119" s="20">
        <v>40</v>
      </c>
      <c r="AJ119" s="21">
        <v>50</v>
      </c>
      <c r="AK119" s="22">
        <v>25</v>
      </c>
      <c r="AL119" s="23">
        <f>SUM(AF119:AK119)</f>
        <v>325</v>
      </c>
      <c r="AM119" s="24" t="s">
        <v>75</v>
      </c>
      <c r="AN119" s="37"/>
      <c r="AO119" s="24" t="s">
        <v>249</v>
      </c>
      <c r="AP119" s="26" t="s">
        <v>384</v>
      </c>
      <c r="AQ119" s="27" t="s">
        <v>385</v>
      </c>
      <c r="AR119" s="28" t="s">
        <v>220</v>
      </c>
      <c r="AS119" s="29">
        <v>0.9</v>
      </c>
      <c r="AT119" s="29">
        <v>66.099999999999994</v>
      </c>
      <c r="AU119" s="30">
        <v>30</v>
      </c>
      <c r="AV119" s="31">
        <v>1</v>
      </c>
      <c r="AW119" s="26"/>
      <c r="AX119" s="26"/>
      <c r="AY119" s="26"/>
      <c r="AZ119" s="26"/>
      <c r="BA119" s="25"/>
      <c r="BB119" s="24">
        <v>65</v>
      </c>
      <c r="BC119" s="26">
        <v>190</v>
      </c>
      <c r="BD119" s="32" t="s">
        <v>128</v>
      </c>
      <c r="BE119" s="32">
        <v>50</v>
      </c>
      <c r="BF119" s="35" t="s">
        <v>164</v>
      </c>
      <c r="BG119" s="26" t="s">
        <v>129</v>
      </c>
      <c r="BH119" s="29">
        <v>20</v>
      </c>
      <c r="BI119" s="26" t="s">
        <v>386</v>
      </c>
      <c r="BJ119" s="37"/>
      <c r="BK119" s="36" t="s">
        <v>387</v>
      </c>
      <c r="BL119" t="str">
        <f>IF(_xlfn.REGEXTEST(BK119,"Lv. [0-9]{0, 3}", 0),BM119,"")</f>
        <v>38</v>
      </c>
      <c r="BM119" t="str" cm="1">
        <f t="array" ref="BM119">_xlfn.REGEXEXTRACT(_xlfn.REGEXEXTRACT(BK119,"Lv. [0-9]{0,}", 0),"[0-9]{1,2}", 0)</f>
        <v>38</v>
      </c>
      <c r="BN119" cm="1">
        <f t="array" ref="BN119">INDEX(A119:AE119,BQ119)</f>
        <v>194</v>
      </c>
      <c r="BO119">
        <v>118</v>
      </c>
      <c r="BP119">
        <f ca="1">IF(LEN(BL119) &gt; 0, _xlfn.XMATCH(BN119 + 1, INDIRECT(BR119):INDIRECT(BS119)), "")</f>
        <v>120</v>
      </c>
      <c r="BQ119" cm="1">
        <f t="array" ref="BQ119">_xlfn.XMATCH(FALSE, ISBLANK(A119:AE119),,-1)</f>
        <v>31</v>
      </c>
      <c r="BR119" t="str">
        <f>ADDRESS(2, BQ119)</f>
        <v>$AE$2</v>
      </c>
      <c r="BS119" t="str">
        <f>ADDRESS(1202, BQ119)</f>
        <v>$AE$1202</v>
      </c>
      <c r="BT119" s="171" t="str">
        <f ca="1">"insert into Pokemon_Blueprint values ( "&amp;ROW()-1&amp;", '"&amp;B119&amp;"', '"&amp;C119&amp;"', "&amp;AF119&amp;",  "&amp;AG119&amp;",  "&amp;AH119&amp;", "&amp;AI119&amp;",  "&amp;AJ119&amp;",  "&amp;AK119&amp;", "&amp;IF(BC119 = "", "0", BC119)&amp;", "&amp;IF(BL119 = "","NULL, NULL",BP119&amp;", "&amp;BL119)&amp;");"</f>
        <v>insert into Pokemon_Blueprint values ( 118, 'Grimer', '', 80,  80,  50, 40,  50,  25, 190, 120, 38);</v>
      </c>
    </row>
    <row r="120" spans="1:72" ht="12.75" customHeight="1">
      <c r="A120" s="12">
        <v>88.1</v>
      </c>
      <c r="B120" s="42" t="s">
        <v>388</v>
      </c>
      <c r="C120" s="13" t="s">
        <v>168</v>
      </c>
      <c r="D120" s="14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43">
        <v>50</v>
      </c>
      <c r="R120" s="43">
        <v>50</v>
      </c>
      <c r="S120" s="43"/>
      <c r="T120" s="43">
        <v>28</v>
      </c>
      <c r="U120" s="15"/>
      <c r="V120" s="43">
        <v>57</v>
      </c>
      <c r="W120" s="43">
        <v>57</v>
      </c>
      <c r="X120" s="43"/>
      <c r="Y120" s="43">
        <v>28</v>
      </c>
      <c r="Z120" s="15"/>
      <c r="AA120" s="15"/>
      <c r="AB120" s="15"/>
      <c r="AC120" s="15"/>
      <c r="AD120" s="15"/>
      <c r="AE120" s="16"/>
      <c r="AF120" s="46">
        <v>80</v>
      </c>
      <c r="AG120" s="47">
        <v>80</v>
      </c>
      <c r="AH120" s="19">
        <v>50</v>
      </c>
      <c r="AI120" s="20">
        <v>40</v>
      </c>
      <c r="AJ120" s="21">
        <v>50</v>
      </c>
      <c r="AK120" s="22">
        <v>25</v>
      </c>
      <c r="AL120" s="23">
        <f>SUM(AF120:AK120)</f>
        <v>325</v>
      </c>
      <c r="AM120" s="24" t="s">
        <v>75</v>
      </c>
      <c r="AN120" s="37" t="s">
        <v>169</v>
      </c>
      <c r="AO120" s="24" t="s">
        <v>385</v>
      </c>
      <c r="AP120" s="26" t="s">
        <v>170</v>
      </c>
      <c r="AQ120" s="27" t="s">
        <v>389</v>
      </c>
      <c r="AR120" s="28" t="s">
        <v>78</v>
      </c>
      <c r="AS120" s="29">
        <v>0.7</v>
      </c>
      <c r="AT120" s="29">
        <v>92.6</v>
      </c>
      <c r="AU120" s="30">
        <v>42</v>
      </c>
      <c r="AV120" s="31">
        <v>1</v>
      </c>
      <c r="AW120" s="26"/>
      <c r="AX120" s="26"/>
      <c r="AY120" s="26"/>
      <c r="AZ120" s="26"/>
      <c r="BA120" s="25"/>
      <c r="BB120" s="24">
        <v>65</v>
      </c>
      <c r="BC120" s="26">
        <v>190</v>
      </c>
      <c r="BD120" s="32" t="s">
        <v>128</v>
      </c>
      <c r="BE120" s="32">
        <v>50</v>
      </c>
      <c r="BF120" s="35" t="s">
        <v>80</v>
      </c>
      <c r="BG120" s="26" t="s">
        <v>129</v>
      </c>
      <c r="BH120" s="29">
        <v>20</v>
      </c>
      <c r="BI120" s="26" t="s">
        <v>386</v>
      </c>
      <c r="BJ120" s="37"/>
      <c r="BK120" s="36" t="s">
        <v>387</v>
      </c>
      <c r="BL120" t="str">
        <f>IF(_xlfn.REGEXTEST(BK120,"Lv. [0-9]{0, 3}", 0),BM120,"")</f>
        <v>38</v>
      </c>
      <c r="BM120" t="str" cm="1">
        <f t="array" ref="BM120">_xlfn.REGEXEXTRACT(_xlfn.REGEXEXTRACT(BK120,"Lv. [0-9]{0,}", 0),"[0-9]{1,2}", 0)</f>
        <v>38</v>
      </c>
      <c r="BN120" cm="1">
        <f t="array" ref="BN120">INDEX(A120:AE120,BQ120)</f>
        <v>28</v>
      </c>
      <c r="BO120">
        <v>119</v>
      </c>
      <c r="BP120">
        <f ca="1">IF(LEN(BL120) &gt; 0, _xlfn.XMATCH(BN120 + 1, INDIRECT(BR120):INDIRECT(BS120)), "")</f>
        <v>120</v>
      </c>
      <c r="BQ120" cm="1">
        <f t="array" ref="BQ120">_xlfn.XMATCH(FALSE, ISBLANK(A120:AE120),,-1)</f>
        <v>25</v>
      </c>
      <c r="BR120" t="str">
        <f>ADDRESS(2, BQ120)</f>
        <v>$Y$2</v>
      </c>
      <c r="BS120" t="str">
        <f>ADDRESS(1202, BQ120)</f>
        <v>$Y$1202</v>
      </c>
      <c r="BT120" s="171" t="str">
        <f ca="1">"insert into Pokemon_Blueprint values ( "&amp;ROW()-1&amp;", '"&amp;B120&amp;"', '"&amp;C120&amp;"', "&amp;AF120&amp;",  "&amp;AG120&amp;",  "&amp;AH120&amp;", "&amp;AI120&amp;",  "&amp;AJ120&amp;",  "&amp;AK120&amp;", "&amp;IF(BC120 = "", "0", BC120)&amp;", "&amp;IF(BL120 = "","NULL, NULL",BP120&amp;", "&amp;BL120)&amp;");"</f>
        <v>insert into Pokemon_Blueprint values ( 119, 'Grimer (Alolan)', 'Alolan Form', 80,  80,  50, 40,  50,  25, 190, 120, 38);</v>
      </c>
    </row>
    <row r="121" spans="1:72" ht="12.75" customHeight="1">
      <c r="A121" s="12">
        <v>89</v>
      </c>
      <c r="B121" s="42" t="s">
        <v>390</v>
      </c>
      <c r="C121" s="42"/>
      <c r="D121" s="14">
        <v>89</v>
      </c>
      <c r="E121" s="15">
        <v>89</v>
      </c>
      <c r="F121" s="43">
        <v>117</v>
      </c>
      <c r="G121" s="43">
        <v>118</v>
      </c>
      <c r="H121" s="43">
        <v>107</v>
      </c>
      <c r="I121" s="43">
        <v>112</v>
      </c>
      <c r="J121" s="43"/>
      <c r="K121" s="43"/>
      <c r="L121" s="43"/>
      <c r="M121" s="43">
        <v>65</v>
      </c>
      <c r="N121" s="43"/>
      <c r="O121" s="43"/>
      <c r="P121" s="43"/>
      <c r="Q121" s="43">
        <v>51</v>
      </c>
      <c r="R121" s="43">
        <v>51</v>
      </c>
      <c r="S121" s="43"/>
      <c r="T121" s="43">
        <v>29</v>
      </c>
      <c r="U121" s="43"/>
      <c r="V121" s="43">
        <v>58</v>
      </c>
      <c r="W121" s="43">
        <v>58</v>
      </c>
      <c r="X121" s="43"/>
      <c r="Y121" s="43">
        <v>29</v>
      </c>
      <c r="Z121" s="43"/>
      <c r="AA121" s="43"/>
      <c r="AB121" s="43"/>
      <c r="AC121" s="43"/>
      <c r="AD121" s="43"/>
      <c r="AE121" s="44">
        <v>195</v>
      </c>
      <c r="AF121" s="46">
        <v>105</v>
      </c>
      <c r="AG121" s="47">
        <v>105</v>
      </c>
      <c r="AH121" s="19">
        <v>75</v>
      </c>
      <c r="AI121" s="20">
        <v>65</v>
      </c>
      <c r="AJ121" s="21">
        <v>100</v>
      </c>
      <c r="AK121" s="22">
        <v>50</v>
      </c>
      <c r="AL121" s="23">
        <f>SUM(AF121:AK121)</f>
        <v>500</v>
      </c>
      <c r="AM121" s="24" t="s">
        <v>75</v>
      </c>
      <c r="AN121" s="37"/>
      <c r="AO121" s="24" t="s">
        <v>249</v>
      </c>
      <c r="AP121" s="26" t="s">
        <v>384</v>
      </c>
      <c r="AQ121" s="27" t="s">
        <v>385</v>
      </c>
      <c r="AR121" s="28" t="s">
        <v>176</v>
      </c>
      <c r="AS121" s="29">
        <v>1.2</v>
      </c>
      <c r="AT121" s="29">
        <v>66.099999999999994</v>
      </c>
      <c r="AU121" s="30">
        <v>30</v>
      </c>
      <c r="AV121" s="31">
        <v>1</v>
      </c>
      <c r="AW121" s="26">
        <v>1</v>
      </c>
      <c r="AX121" s="26"/>
      <c r="AY121" s="26"/>
      <c r="AZ121" s="26"/>
      <c r="BA121" s="25"/>
      <c r="BB121" s="24">
        <v>175</v>
      </c>
      <c r="BC121" s="26">
        <v>75</v>
      </c>
      <c r="BD121" s="32" t="s">
        <v>128</v>
      </c>
      <c r="BE121" s="32">
        <v>50</v>
      </c>
      <c r="BF121" s="35" t="s">
        <v>164</v>
      </c>
      <c r="BG121" s="26" t="s">
        <v>129</v>
      </c>
      <c r="BH121" s="29">
        <v>20</v>
      </c>
      <c r="BI121" s="26" t="s">
        <v>386</v>
      </c>
      <c r="BJ121" s="37"/>
      <c r="BK121" s="36"/>
      <c r="BL121" t="str">
        <f>IF(_xlfn.REGEXTEST(BK121,"Lv. [0-9]{0, 3}", 0),BM121,"")</f>
        <v/>
      </c>
      <c r="BM121" t="e" cm="1" vm="1">
        <f t="array" ref="BM121">_xlfn.REGEXEXTRACT(_xlfn.REGEXEXTRACT(BK121,"Lv. [0-9]{0,}", 0),"[0-9]{1,2}", 0)</f>
        <v>#N/A</v>
      </c>
      <c r="BN121" cm="1">
        <f t="array" ref="BN121">INDEX(A121:AE121,BQ121)</f>
        <v>195</v>
      </c>
      <c r="BO121">
        <v>120</v>
      </c>
      <c r="BP121" t="str">
        <f ca="1">IF(LEN(BL121) &gt; 0, _xlfn.XMATCH(BN121 + 1, INDIRECT(BR121):INDIRECT(BS121)), "")</f>
        <v/>
      </c>
      <c r="BQ121" cm="1">
        <f t="array" ref="BQ121">_xlfn.XMATCH(FALSE, ISBLANK(A121:AE121),,-1)</f>
        <v>31</v>
      </c>
      <c r="BR121" t="str">
        <f>ADDRESS(2, BQ121)</f>
        <v>$AE$2</v>
      </c>
      <c r="BS121" t="str">
        <f>ADDRESS(1202, BQ121)</f>
        <v>$AE$1202</v>
      </c>
      <c r="BT121" s="171" t="str">
        <f>"insert into Pokemon_Blueprint values ( "&amp;ROW()-1&amp;", '"&amp;B121&amp;"', '"&amp;C121&amp;"', "&amp;AF121&amp;",  "&amp;AG121&amp;",  "&amp;AH121&amp;", "&amp;AI121&amp;",  "&amp;AJ121&amp;",  "&amp;AK121&amp;", "&amp;IF(BC121 = "", "0", BC121)&amp;", "&amp;IF(BL121 = "","NULL, NULL",BP121&amp;", "&amp;BL121)&amp;");"</f>
        <v>insert into Pokemon_Blueprint values ( 120, 'Muk', '', 105,  105,  75, 65,  100,  50, 75, NULL, NULL);</v>
      </c>
    </row>
    <row r="122" spans="1:72" ht="12.75" customHeight="1">
      <c r="A122" s="12">
        <v>89.1</v>
      </c>
      <c r="B122" s="42" t="s">
        <v>391</v>
      </c>
      <c r="C122" s="13" t="s">
        <v>168</v>
      </c>
      <c r="D122" s="14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43">
        <v>51</v>
      </c>
      <c r="R122" s="43">
        <v>51</v>
      </c>
      <c r="S122" s="43"/>
      <c r="T122" s="43">
        <v>29</v>
      </c>
      <c r="U122" s="15"/>
      <c r="V122" s="43">
        <v>58</v>
      </c>
      <c r="W122" s="43">
        <v>58</v>
      </c>
      <c r="X122" s="43"/>
      <c r="Y122" s="43">
        <v>29</v>
      </c>
      <c r="Z122" s="15"/>
      <c r="AA122" s="15"/>
      <c r="AB122" s="15"/>
      <c r="AC122" s="15"/>
      <c r="AD122" s="15"/>
      <c r="AE122" s="16"/>
      <c r="AF122" s="46">
        <v>105</v>
      </c>
      <c r="AG122" s="47">
        <v>105</v>
      </c>
      <c r="AH122" s="19">
        <v>75</v>
      </c>
      <c r="AI122" s="20">
        <v>65</v>
      </c>
      <c r="AJ122" s="21">
        <v>100</v>
      </c>
      <c r="AK122" s="22">
        <v>50</v>
      </c>
      <c r="AL122" s="23">
        <f>SUM(AF122:AK122)</f>
        <v>500</v>
      </c>
      <c r="AM122" s="24" t="s">
        <v>75</v>
      </c>
      <c r="AN122" s="37" t="s">
        <v>169</v>
      </c>
      <c r="AO122" s="24" t="s">
        <v>385</v>
      </c>
      <c r="AP122" s="26" t="s">
        <v>170</v>
      </c>
      <c r="AQ122" s="27" t="s">
        <v>389</v>
      </c>
      <c r="AR122" s="28" t="s">
        <v>85</v>
      </c>
      <c r="AS122" s="29">
        <v>1</v>
      </c>
      <c r="AT122" s="29">
        <v>114.6</v>
      </c>
      <c r="AU122" s="30">
        <v>52</v>
      </c>
      <c r="AV122" s="31">
        <v>1</v>
      </c>
      <c r="AW122" s="26">
        <v>1</v>
      </c>
      <c r="AX122" s="26"/>
      <c r="AY122" s="26"/>
      <c r="AZ122" s="26"/>
      <c r="BA122" s="25"/>
      <c r="BB122" s="24">
        <v>175</v>
      </c>
      <c r="BC122" s="26">
        <v>75</v>
      </c>
      <c r="BD122" s="32" t="s">
        <v>128</v>
      </c>
      <c r="BE122" s="32">
        <v>50</v>
      </c>
      <c r="BF122" s="35" t="s">
        <v>80</v>
      </c>
      <c r="BG122" s="26" t="s">
        <v>129</v>
      </c>
      <c r="BH122" s="29">
        <v>20</v>
      </c>
      <c r="BI122" s="26" t="s">
        <v>386</v>
      </c>
      <c r="BJ122" s="37"/>
      <c r="BK122" s="36"/>
      <c r="BL122" t="str">
        <f>IF(_xlfn.REGEXTEST(BK122,"Lv. [0-9]{0, 3}", 0),BM122,"")</f>
        <v/>
      </c>
      <c r="BM122" t="e" cm="1" vm="1">
        <f t="array" ref="BM122">_xlfn.REGEXEXTRACT(_xlfn.REGEXEXTRACT(BK122,"Lv. [0-9]{0,}", 0),"[0-9]{1,2}", 0)</f>
        <v>#N/A</v>
      </c>
      <c r="BN122" cm="1">
        <f t="array" ref="BN122">INDEX(A122:AE122,BQ122)</f>
        <v>29</v>
      </c>
      <c r="BO122">
        <v>121</v>
      </c>
      <c r="BP122" t="str">
        <f ca="1">IF(LEN(BL122) &gt; 0, _xlfn.XMATCH(BN122 + 1, INDIRECT(BR122):INDIRECT(BS122)), "")</f>
        <v/>
      </c>
      <c r="BQ122" cm="1">
        <f t="array" ref="BQ122">_xlfn.XMATCH(FALSE, ISBLANK(A122:AE122),,-1)</f>
        <v>25</v>
      </c>
      <c r="BR122" t="str">
        <f>ADDRESS(2, BQ122)</f>
        <v>$Y$2</v>
      </c>
      <c r="BS122" t="str">
        <f>ADDRESS(1202, BQ122)</f>
        <v>$Y$1202</v>
      </c>
      <c r="BT122" s="171" t="str">
        <f>"insert into Pokemon_Blueprint values ( "&amp;ROW()-1&amp;", '"&amp;B122&amp;"', '"&amp;C122&amp;"', "&amp;AF122&amp;",  "&amp;AG122&amp;",  "&amp;AH122&amp;", "&amp;AI122&amp;",  "&amp;AJ122&amp;",  "&amp;AK122&amp;", "&amp;IF(BC122 = "", "0", BC122)&amp;", "&amp;IF(BL122 = "","NULL, NULL",BP122&amp;", "&amp;BL122)&amp;");"</f>
        <v>insert into Pokemon_Blueprint values ( 121, 'Muk (Alolan)', 'Alolan Form', 105,  105,  75, 65,  100,  50, 75, NULL, NULL);</v>
      </c>
    </row>
    <row r="123" spans="1:72" ht="12.75" customHeight="1">
      <c r="A123" s="12">
        <v>90</v>
      </c>
      <c r="B123" s="42" t="s">
        <v>392</v>
      </c>
      <c r="C123" s="42"/>
      <c r="D123" s="14">
        <v>90</v>
      </c>
      <c r="E123" s="15">
        <v>90</v>
      </c>
      <c r="F123" s="43">
        <v>169</v>
      </c>
      <c r="G123" s="43">
        <v>171</v>
      </c>
      <c r="H123" s="43"/>
      <c r="I123" s="43"/>
      <c r="J123" s="43"/>
      <c r="K123" s="43"/>
      <c r="L123" s="43"/>
      <c r="M123" s="43"/>
      <c r="N123" s="43"/>
      <c r="O123" s="43">
        <v>36</v>
      </c>
      <c r="P123" s="43"/>
      <c r="Q123" s="43">
        <v>115</v>
      </c>
      <c r="R123" s="43">
        <v>115</v>
      </c>
      <c r="S123" s="43"/>
      <c r="T123" s="43"/>
      <c r="U123" s="43"/>
      <c r="V123" s="43">
        <v>138</v>
      </c>
      <c r="W123" s="43">
        <v>138</v>
      </c>
      <c r="X123" s="43"/>
      <c r="Y123" s="43"/>
      <c r="Z123" s="43"/>
      <c r="AA123" s="43">
        <v>150</v>
      </c>
      <c r="AB123" s="43">
        <v>131</v>
      </c>
      <c r="AC123" s="43"/>
      <c r="AD123" s="43"/>
      <c r="AE123" s="44">
        <v>329</v>
      </c>
      <c r="AF123" s="46">
        <v>30</v>
      </c>
      <c r="AG123" s="47">
        <v>65</v>
      </c>
      <c r="AH123" s="19">
        <v>100</v>
      </c>
      <c r="AI123" s="20">
        <v>45</v>
      </c>
      <c r="AJ123" s="21">
        <v>25</v>
      </c>
      <c r="AK123" s="22">
        <v>40</v>
      </c>
      <c r="AL123" s="23">
        <f>SUM(AF123:AK123)</f>
        <v>305</v>
      </c>
      <c r="AM123" s="24" t="s">
        <v>112</v>
      </c>
      <c r="AN123" s="37"/>
      <c r="AO123" s="24" t="s">
        <v>363</v>
      </c>
      <c r="AP123" s="26" t="s">
        <v>393</v>
      </c>
      <c r="AQ123" s="27" t="s">
        <v>394</v>
      </c>
      <c r="AR123" s="28" t="s">
        <v>127</v>
      </c>
      <c r="AS123" s="29">
        <v>0.3</v>
      </c>
      <c r="AT123" s="29">
        <v>8.8000000000000007</v>
      </c>
      <c r="AU123" s="30">
        <v>4</v>
      </c>
      <c r="AV123" s="31"/>
      <c r="AW123" s="26"/>
      <c r="AX123" s="26">
        <v>1</v>
      </c>
      <c r="AY123" s="26"/>
      <c r="AZ123" s="26"/>
      <c r="BA123" s="25"/>
      <c r="BB123" s="24">
        <v>61</v>
      </c>
      <c r="BC123" s="26">
        <v>190</v>
      </c>
      <c r="BD123" s="32" t="s">
        <v>297</v>
      </c>
      <c r="BE123" s="32">
        <v>50</v>
      </c>
      <c r="BF123" s="35" t="s">
        <v>164</v>
      </c>
      <c r="BG123" s="26" t="s">
        <v>129</v>
      </c>
      <c r="BH123" s="29">
        <v>20</v>
      </c>
      <c r="BI123" s="26" t="s">
        <v>333</v>
      </c>
      <c r="BJ123" s="37"/>
      <c r="BK123" s="36" t="s">
        <v>395</v>
      </c>
      <c r="BL123" t="str">
        <f>IF(_xlfn.REGEXTEST(BK123,"Lv. [0-9]{0, 3}", 0),BM123,"")</f>
        <v/>
      </c>
      <c r="BM123" t="e" cm="1" vm="1">
        <f t="array" ref="BM123">_xlfn.REGEXEXTRACT(_xlfn.REGEXEXTRACT(BK123,"Lv. [0-9]{0,}", 0),"[0-9]{1,2}", 0)</f>
        <v>#N/A</v>
      </c>
      <c r="BN123" cm="1">
        <f t="array" ref="BN123">INDEX(A123:AE123,BQ123)</f>
        <v>329</v>
      </c>
      <c r="BO123">
        <v>122</v>
      </c>
      <c r="BP123" t="str">
        <f ca="1">IF(LEN(BL123) &gt; 0, _xlfn.XMATCH(BN123 + 1, INDIRECT(BR123):INDIRECT(BS123)), "")</f>
        <v/>
      </c>
      <c r="BQ123" cm="1">
        <f t="array" ref="BQ123">_xlfn.XMATCH(FALSE, ISBLANK(A123:AE123),,-1)</f>
        <v>31</v>
      </c>
      <c r="BR123" t="str">
        <f>ADDRESS(2, BQ123)</f>
        <v>$AE$2</v>
      </c>
      <c r="BS123" t="str">
        <f>ADDRESS(1202, BQ123)</f>
        <v>$AE$1202</v>
      </c>
      <c r="BT123" s="171" t="str">
        <f>"insert into Pokemon_Blueprint values ( "&amp;ROW()-1&amp;", '"&amp;B123&amp;"', '"&amp;C123&amp;"', "&amp;AF123&amp;",  "&amp;AG123&amp;",  "&amp;AH123&amp;", "&amp;AI123&amp;",  "&amp;AJ123&amp;",  "&amp;AK123&amp;", "&amp;IF(BC123 = "", "0", BC123)&amp;", "&amp;IF(BL123 = "","NULL, NULL",BP123&amp;", "&amp;BL123)&amp;");"</f>
        <v>insert into Pokemon_Blueprint values ( 122, 'Shellder', '', 30,  65,  100, 45,  25,  40, 190, NULL, NULL);</v>
      </c>
    </row>
    <row r="124" spans="1:72" ht="12.75" customHeight="1">
      <c r="A124" s="12">
        <v>91</v>
      </c>
      <c r="B124" s="42" t="s">
        <v>396</v>
      </c>
      <c r="C124" s="42"/>
      <c r="D124" s="14">
        <v>91</v>
      </c>
      <c r="E124" s="15">
        <v>91</v>
      </c>
      <c r="F124" s="43">
        <v>170</v>
      </c>
      <c r="G124" s="43">
        <v>172</v>
      </c>
      <c r="H124" s="43"/>
      <c r="I124" s="43"/>
      <c r="J124" s="43"/>
      <c r="K124" s="43"/>
      <c r="L124" s="43"/>
      <c r="M124" s="43"/>
      <c r="N124" s="43"/>
      <c r="O124" s="43">
        <v>37</v>
      </c>
      <c r="P124" s="43"/>
      <c r="Q124" s="43">
        <v>116</v>
      </c>
      <c r="R124" s="43">
        <v>116</v>
      </c>
      <c r="S124" s="43"/>
      <c r="T124" s="43"/>
      <c r="U124" s="43"/>
      <c r="V124" s="43">
        <v>139</v>
      </c>
      <c r="W124" s="43">
        <v>139</v>
      </c>
      <c r="X124" s="43"/>
      <c r="Y124" s="43"/>
      <c r="Z124" s="43"/>
      <c r="AA124" s="43">
        <v>151</v>
      </c>
      <c r="AB124" s="43">
        <v>132</v>
      </c>
      <c r="AC124" s="43"/>
      <c r="AD124" s="43"/>
      <c r="AE124" s="44">
        <v>330</v>
      </c>
      <c r="AF124" s="46">
        <v>50</v>
      </c>
      <c r="AG124" s="47">
        <v>95</v>
      </c>
      <c r="AH124" s="19">
        <v>180</v>
      </c>
      <c r="AI124" s="20">
        <v>85</v>
      </c>
      <c r="AJ124" s="21">
        <v>45</v>
      </c>
      <c r="AK124" s="22">
        <v>70</v>
      </c>
      <c r="AL124" s="23">
        <f>SUM(AF124:AK124)</f>
        <v>525</v>
      </c>
      <c r="AM124" s="24" t="s">
        <v>112</v>
      </c>
      <c r="AN124" s="25" t="s">
        <v>200</v>
      </c>
      <c r="AO124" s="24" t="s">
        <v>363</v>
      </c>
      <c r="AP124" s="26" t="s">
        <v>393</v>
      </c>
      <c r="AQ124" s="27" t="s">
        <v>394</v>
      </c>
      <c r="AR124" s="28" t="s">
        <v>157</v>
      </c>
      <c r="AS124" s="29">
        <v>1.5</v>
      </c>
      <c r="AT124" s="29">
        <v>292.10000000000002</v>
      </c>
      <c r="AU124" s="30">
        <v>132.5</v>
      </c>
      <c r="AV124" s="31"/>
      <c r="AW124" s="26"/>
      <c r="AX124" s="26">
        <v>2</v>
      </c>
      <c r="AY124" s="26"/>
      <c r="AZ124" s="26"/>
      <c r="BA124" s="25"/>
      <c r="BB124" s="24">
        <v>184</v>
      </c>
      <c r="BC124" s="26">
        <v>60</v>
      </c>
      <c r="BD124" s="32" t="s">
        <v>297</v>
      </c>
      <c r="BE124" s="32">
        <v>50</v>
      </c>
      <c r="BF124" s="35" t="s">
        <v>164</v>
      </c>
      <c r="BG124" s="26" t="s">
        <v>129</v>
      </c>
      <c r="BH124" s="29">
        <v>20</v>
      </c>
      <c r="BI124" s="26" t="s">
        <v>333</v>
      </c>
      <c r="BJ124" s="37"/>
      <c r="BK124" s="36"/>
      <c r="BL124" t="str">
        <f>IF(_xlfn.REGEXTEST(BK124,"Lv. [0-9]{0, 3}", 0),BM124,"")</f>
        <v/>
      </c>
      <c r="BM124" t="e" cm="1" vm="1">
        <f t="array" ref="BM124">_xlfn.REGEXEXTRACT(_xlfn.REGEXEXTRACT(BK124,"Lv. [0-9]{0,}", 0),"[0-9]{1,2}", 0)</f>
        <v>#N/A</v>
      </c>
      <c r="BN124" cm="1">
        <f t="array" ref="BN124">INDEX(A124:AE124,BQ124)</f>
        <v>330</v>
      </c>
      <c r="BO124">
        <v>123</v>
      </c>
      <c r="BP124" t="str">
        <f ca="1">IF(LEN(BL124) &gt; 0, _xlfn.XMATCH(BN124 + 1, INDIRECT(BR124):INDIRECT(BS124)), "")</f>
        <v/>
      </c>
      <c r="BQ124" cm="1">
        <f t="array" ref="BQ124">_xlfn.XMATCH(FALSE, ISBLANK(A124:AE124),,-1)</f>
        <v>31</v>
      </c>
      <c r="BR124" t="str">
        <f>ADDRESS(2, BQ124)</f>
        <v>$AE$2</v>
      </c>
      <c r="BS124" t="str">
        <f>ADDRESS(1202, BQ124)</f>
        <v>$AE$1202</v>
      </c>
      <c r="BT124" s="171" t="str">
        <f>"insert into Pokemon_Blueprint values ( "&amp;ROW()-1&amp;", '"&amp;B124&amp;"', '"&amp;C124&amp;"', "&amp;AF124&amp;",  "&amp;AG124&amp;",  "&amp;AH124&amp;", "&amp;AI124&amp;",  "&amp;AJ124&amp;",  "&amp;AK124&amp;", "&amp;IF(BC124 = "", "0", BC124)&amp;", "&amp;IF(BL124 = "","NULL, NULL",BP124&amp;", "&amp;BL124)&amp;");"</f>
        <v>insert into Pokemon_Blueprint values ( 123, 'Cloyster', '', 50,  95,  180, 85,  45,  70, 60, NULL, NULL);</v>
      </c>
    </row>
    <row r="125" spans="1:72" ht="12.75" customHeight="1">
      <c r="A125" s="12">
        <v>92</v>
      </c>
      <c r="B125" s="42" t="s">
        <v>397</v>
      </c>
      <c r="C125" s="42"/>
      <c r="D125" s="14">
        <v>92</v>
      </c>
      <c r="E125" s="15">
        <v>92</v>
      </c>
      <c r="F125" s="43">
        <v>58</v>
      </c>
      <c r="G125" s="43">
        <v>58</v>
      </c>
      <c r="H125" s="43"/>
      <c r="I125" s="43"/>
      <c r="J125" s="43">
        <v>69</v>
      </c>
      <c r="K125" s="43">
        <v>69</v>
      </c>
      <c r="L125" s="43"/>
      <c r="M125" s="43"/>
      <c r="N125" s="43"/>
      <c r="O125" s="43"/>
      <c r="P125" s="43">
        <v>30</v>
      </c>
      <c r="Q125" s="43">
        <v>61</v>
      </c>
      <c r="R125" s="43">
        <v>61</v>
      </c>
      <c r="S125" s="43">
        <v>23</v>
      </c>
      <c r="T125" s="43">
        <v>32</v>
      </c>
      <c r="U125" s="43"/>
      <c r="V125" s="43">
        <v>73</v>
      </c>
      <c r="W125" s="43">
        <v>73</v>
      </c>
      <c r="X125" s="43">
        <v>23</v>
      </c>
      <c r="Y125" s="43">
        <v>32</v>
      </c>
      <c r="Z125" s="43"/>
      <c r="AA125" s="43">
        <v>141</v>
      </c>
      <c r="AB125" s="43"/>
      <c r="AC125" s="43"/>
      <c r="AD125" s="43">
        <v>136</v>
      </c>
      <c r="AE125" s="44">
        <v>68</v>
      </c>
      <c r="AF125" s="46">
        <v>30</v>
      </c>
      <c r="AG125" s="47">
        <v>35</v>
      </c>
      <c r="AH125" s="19">
        <v>30</v>
      </c>
      <c r="AI125" s="20">
        <v>100</v>
      </c>
      <c r="AJ125" s="21">
        <v>35</v>
      </c>
      <c r="AK125" s="22">
        <v>80</v>
      </c>
      <c r="AL125" s="23">
        <f>SUM(AF125:AK125)</f>
        <v>310</v>
      </c>
      <c r="AM125" s="24" t="s">
        <v>398</v>
      </c>
      <c r="AN125" s="25" t="s">
        <v>75</v>
      </c>
      <c r="AO125" s="24" t="s">
        <v>399</v>
      </c>
      <c r="AP125" s="34"/>
      <c r="AQ125" s="38"/>
      <c r="AR125" s="39" t="s">
        <v>216</v>
      </c>
      <c r="AS125" s="40">
        <v>1.3</v>
      </c>
      <c r="AT125" s="40">
        <v>0.2</v>
      </c>
      <c r="AU125" s="41">
        <v>0.1</v>
      </c>
      <c r="AV125" s="31"/>
      <c r="AW125" s="26"/>
      <c r="AX125" s="26"/>
      <c r="AY125" s="26">
        <v>1</v>
      </c>
      <c r="AZ125" s="26"/>
      <c r="BA125" s="25"/>
      <c r="BB125" s="24">
        <v>62</v>
      </c>
      <c r="BC125" s="26">
        <v>190</v>
      </c>
      <c r="BD125" s="32" t="s">
        <v>79</v>
      </c>
      <c r="BE125" s="32">
        <v>50</v>
      </c>
      <c r="BF125" s="35" t="s">
        <v>164</v>
      </c>
      <c r="BG125" s="26" t="s">
        <v>129</v>
      </c>
      <c r="BH125" s="29">
        <v>20</v>
      </c>
      <c r="BI125" s="26" t="s">
        <v>386</v>
      </c>
      <c r="BJ125" s="37"/>
      <c r="BK125" s="36" t="s">
        <v>308</v>
      </c>
      <c r="BL125" t="str">
        <f>IF(_xlfn.REGEXTEST(BK125,"Lv. [0-9]{0, 3}", 0),BM125,"")</f>
        <v>25</v>
      </c>
      <c r="BM125" t="str" cm="1">
        <f t="array" ref="BM125">_xlfn.REGEXEXTRACT(_xlfn.REGEXEXTRACT(BK125,"Lv. [0-9]{0,}", 0),"[0-9]{1,2}", 0)</f>
        <v>25</v>
      </c>
      <c r="BN125" cm="1">
        <f t="array" ref="BN125">INDEX(A125:AE125,BQ125)</f>
        <v>68</v>
      </c>
      <c r="BO125">
        <v>124</v>
      </c>
      <c r="BP125">
        <f ca="1">IF(LEN(BL125) &gt; 0, _xlfn.XMATCH(BN125 + 1, INDIRECT(BR125):INDIRECT(BS125)), "")</f>
        <v>125</v>
      </c>
      <c r="BQ125" cm="1">
        <f t="array" ref="BQ125">_xlfn.XMATCH(FALSE, ISBLANK(A125:AE125),,-1)</f>
        <v>31</v>
      </c>
      <c r="BR125" t="str">
        <f>ADDRESS(2, BQ125)</f>
        <v>$AE$2</v>
      </c>
      <c r="BS125" t="str">
        <f>ADDRESS(1202, BQ125)</f>
        <v>$AE$1202</v>
      </c>
      <c r="BT125" s="171" t="str">
        <f ca="1">"insert into Pokemon_Blueprint values ( "&amp;ROW()-1&amp;", '"&amp;B125&amp;"', '"&amp;C125&amp;"', "&amp;AF125&amp;",  "&amp;AG125&amp;",  "&amp;AH125&amp;", "&amp;AI125&amp;",  "&amp;AJ125&amp;",  "&amp;AK125&amp;", "&amp;IF(BC125 = "", "0", BC125)&amp;", "&amp;IF(BL125 = "","NULL, NULL",BP125&amp;", "&amp;BL125)&amp;");"</f>
        <v>insert into Pokemon_Blueprint values ( 124, 'Gastly', '', 30,  35,  30, 100,  35,  80, 190, 125, 25);</v>
      </c>
    </row>
    <row r="126" spans="1:72" ht="12.75" customHeight="1">
      <c r="A126" s="12">
        <v>93</v>
      </c>
      <c r="B126" s="42" t="s">
        <v>400</v>
      </c>
      <c r="C126" s="42"/>
      <c r="D126" s="14">
        <v>93</v>
      </c>
      <c r="E126" s="15">
        <v>93</v>
      </c>
      <c r="F126" s="43">
        <v>59</v>
      </c>
      <c r="G126" s="43">
        <v>59</v>
      </c>
      <c r="H126" s="43"/>
      <c r="I126" s="43"/>
      <c r="J126" s="43">
        <v>70</v>
      </c>
      <c r="K126" s="43">
        <v>70</v>
      </c>
      <c r="L126" s="43"/>
      <c r="M126" s="43"/>
      <c r="N126" s="43"/>
      <c r="O126" s="43"/>
      <c r="P126" s="43">
        <v>31</v>
      </c>
      <c r="Q126" s="43">
        <v>62</v>
      </c>
      <c r="R126" s="43">
        <v>62</v>
      </c>
      <c r="S126" s="43">
        <v>24</v>
      </c>
      <c r="T126" s="43">
        <v>33</v>
      </c>
      <c r="U126" s="43"/>
      <c r="V126" s="43">
        <v>74</v>
      </c>
      <c r="W126" s="43">
        <v>74</v>
      </c>
      <c r="X126" s="43">
        <v>24</v>
      </c>
      <c r="Y126" s="43">
        <v>33</v>
      </c>
      <c r="Z126" s="43"/>
      <c r="AA126" s="43">
        <v>142</v>
      </c>
      <c r="AB126" s="43"/>
      <c r="AC126" s="43"/>
      <c r="AD126" s="43">
        <v>137</v>
      </c>
      <c r="AE126" s="44">
        <v>69</v>
      </c>
      <c r="AF126" s="46">
        <v>45</v>
      </c>
      <c r="AG126" s="47">
        <v>50</v>
      </c>
      <c r="AH126" s="19">
        <v>45</v>
      </c>
      <c r="AI126" s="20">
        <v>115</v>
      </c>
      <c r="AJ126" s="21">
        <v>55</v>
      </c>
      <c r="AK126" s="22">
        <v>95</v>
      </c>
      <c r="AL126" s="23">
        <f>SUM(AF126:AK126)</f>
        <v>405</v>
      </c>
      <c r="AM126" s="24" t="s">
        <v>398</v>
      </c>
      <c r="AN126" s="25" t="s">
        <v>75</v>
      </c>
      <c r="AO126" s="24" t="s">
        <v>399</v>
      </c>
      <c r="AP126" s="34"/>
      <c r="AQ126" s="38"/>
      <c r="AR126" s="39" t="s">
        <v>120</v>
      </c>
      <c r="AS126" s="40">
        <v>1.6</v>
      </c>
      <c r="AT126" s="40">
        <v>0.2</v>
      </c>
      <c r="AU126" s="41">
        <v>0.1</v>
      </c>
      <c r="AV126" s="31"/>
      <c r="AW126" s="26"/>
      <c r="AX126" s="26"/>
      <c r="AY126" s="26">
        <v>2</v>
      </c>
      <c r="AZ126" s="26"/>
      <c r="BA126" s="25"/>
      <c r="BB126" s="24">
        <v>142</v>
      </c>
      <c r="BC126" s="26">
        <v>90</v>
      </c>
      <c r="BD126" s="32" t="s">
        <v>79</v>
      </c>
      <c r="BE126" s="32">
        <v>50</v>
      </c>
      <c r="BF126" s="35" t="s">
        <v>164</v>
      </c>
      <c r="BG126" s="26" t="s">
        <v>129</v>
      </c>
      <c r="BH126" s="29">
        <v>20</v>
      </c>
      <c r="BI126" s="26" t="s">
        <v>386</v>
      </c>
      <c r="BJ126" s="37"/>
      <c r="BK126" s="36" t="s">
        <v>316</v>
      </c>
      <c r="BL126" t="str">
        <f>IF(_xlfn.REGEXTEST(BK126,"Lv. [0-9]{0, 3}", 0),BM126,"")</f>
        <v/>
      </c>
      <c r="BM126" t="e" cm="1" vm="1">
        <f t="array" ref="BM126">_xlfn.REGEXEXTRACT(_xlfn.REGEXEXTRACT(BK126,"Lv. [0-9]{0,}", 0),"[0-9]{1,2}", 0)</f>
        <v>#N/A</v>
      </c>
      <c r="BN126" cm="1">
        <f t="array" ref="BN126">INDEX(A126:AE126,BQ126)</f>
        <v>69</v>
      </c>
      <c r="BO126">
        <v>125</v>
      </c>
      <c r="BP126" t="str">
        <f ca="1">IF(LEN(BL126) &gt; 0, _xlfn.XMATCH(BN126 + 1, INDIRECT(BR126):INDIRECT(BS126)), "")</f>
        <v/>
      </c>
      <c r="BQ126" cm="1">
        <f t="array" ref="BQ126">_xlfn.XMATCH(FALSE, ISBLANK(A126:AE126),,-1)</f>
        <v>31</v>
      </c>
      <c r="BR126" t="str">
        <f>ADDRESS(2, BQ126)</f>
        <v>$AE$2</v>
      </c>
      <c r="BS126" t="str">
        <f>ADDRESS(1202, BQ126)</f>
        <v>$AE$1202</v>
      </c>
      <c r="BT126" s="171" t="str">
        <f>"insert into Pokemon_Blueprint values ( "&amp;ROW()-1&amp;", '"&amp;B126&amp;"', '"&amp;C126&amp;"', "&amp;AF126&amp;",  "&amp;AG126&amp;",  "&amp;AH126&amp;", "&amp;AI126&amp;",  "&amp;AJ126&amp;",  "&amp;AK126&amp;", "&amp;IF(BC126 = "", "0", BC126)&amp;", "&amp;IF(BL126 = "","NULL, NULL",BP126&amp;", "&amp;BL126)&amp;");"</f>
        <v>insert into Pokemon_Blueprint values ( 125, 'Haunter', '', 45,  50,  45, 115,  55,  95, 90, NULL, NULL);</v>
      </c>
    </row>
    <row r="127" spans="1:72" ht="12.75" customHeight="1">
      <c r="A127" s="12">
        <v>94</v>
      </c>
      <c r="B127" s="42" t="s">
        <v>401</v>
      </c>
      <c r="C127" s="42"/>
      <c r="D127" s="14">
        <v>94</v>
      </c>
      <c r="E127" s="15">
        <v>94</v>
      </c>
      <c r="F127" s="43">
        <v>60</v>
      </c>
      <c r="G127" s="43">
        <v>60</v>
      </c>
      <c r="H127" s="43"/>
      <c r="I127" s="43"/>
      <c r="J127" s="43">
        <v>71</v>
      </c>
      <c r="K127" s="43">
        <v>71</v>
      </c>
      <c r="L127" s="43"/>
      <c r="M127" s="43"/>
      <c r="N127" s="43"/>
      <c r="O127" s="43"/>
      <c r="P127" s="43">
        <v>32</v>
      </c>
      <c r="Q127" s="43">
        <v>63</v>
      </c>
      <c r="R127" s="43">
        <v>63</v>
      </c>
      <c r="S127" s="43">
        <v>25</v>
      </c>
      <c r="T127" s="43">
        <v>34</v>
      </c>
      <c r="U127" s="43"/>
      <c r="V127" s="43">
        <v>75</v>
      </c>
      <c r="W127" s="43">
        <v>75</v>
      </c>
      <c r="X127" s="43">
        <v>25</v>
      </c>
      <c r="Y127" s="43">
        <v>34</v>
      </c>
      <c r="Z127" s="43"/>
      <c r="AA127" s="43">
        <v>143</v>
      </c>
      <c r="AB127" s="43"/>
      <c r="AC127" s="43"/>
      <c r="AD127" s="43">
        <v>138</v>
      </c>
      <c r="AE127" s="44">
        <v>70</v>
      </c>
      <c r="AF127" s="46">
        <v>60</v>
      </c>
      <c r="AG127" s="47">
        <v>65</v>
      </c>
      <c r="AH127" s="19">
        <v>60</v>
      </c>
      <c r="AI127" s="20">
        <v>130</v>
      </c>
      <c r="AJ127" s="21">
        <v>75</v>
      </c>
      <c r="AK127" s="22">
        <v>110</v>
      </c>
      <c r="AL127" s="23">
        <f>SUM(AF127:AK127)</f>
        <v>500</v>
      </c>
      <c r="AM127" s="24" t="s">
        <v>398</v>
      </c>
      <c r="AN127" s="25" t="s">
        <v>75</v>
      </c>
      <c r="AO127" s="24" t="s">
        <v>402</v>
      </c>
      <c r="AP127" s="34"/>
      <c r="AQ127" s="38"/>
      <c r="AR127" s="39" t="s">
        <v>157</v>
      </c>
      <c r="AS127" s="40">
        <v>1.5</v>
      </c>
      <c r="AT127" s="40">
        <v>89.3</v>
      </c>
      <c r="AU127" s="41">
        <v>40.5</v>
      </c>
      <c r="AV127" s="31"/>
      <c r="AW127" s="26"/>
      <c r="AX127" s="26"/>
      <c r="AY127" s="26">
        <v>3</v>
      </c>
      <c r="AZ127" s="26"/>
      <c r="BA127" s="25"/>
      <c r="BB127" s="24">
        <v>250</v>
      </c>
      <c r="BC127" s="26">
        <v>45</v>
      </c>
      <c r="BD127" s="32" t="s">
        <v>79</v>
      </c>
      <c r="BE127" s="32">
        <v>50</v>
      </c>
      <c r="BF127" s="35" t="s">
        <v>164</v>
      </c>
      <c r="BG127" s="26" t="s">
        <v>129</v>
      </c>
      <c r="BH127" s="29">
        <v>20</v>
      </c>
      <c r="BI127" s="26" t="s">
        <v>386</v>
      </c>
      <c r="BJ127" s="37"/>
      <c r="BK127" s="36"/>
      <c r="BL127" t="str">
        <f>IF(_xlfn.REGEXTEST(BK127,"Lv. [0-9]{0, 3}", 0),BM127,"")</f>
        <v/>
      </c>
      <c r="BM127" t="e" cm="1" vm="1">
        <f t="array" ref="BM127">_xlfn.REGEXEXTRACT(_xlfn.REGEXEXTRACT(BK127,"Lv. [0-9]{0,}", 0),"[0-9]{1,2}", 0)</f>
        <v>#N/A</v>
      </c>
      <c r="BN127" cm="1">
        <f t="array" ref="BN127">INDEX(A127:AE127,BQ127)</f>
        <v>70</v>
      </c>
      <c r="BO127">
        <v>126</v>
      </c>
      <c r="BP127" t="str">
        <f ca="1">IF(LEN(BL127) &gt; 0, _xlfn.XMATCH(BN127 + 1, INDIRECT(BR127):INDIRECT(BS127)), "")</f>
        <v/>
      </c>
      <c r="BQ127" cm="1">
        <f t="array" ref="BQ127">_xlfn.XMATCH(FALSE, ISBLANK(A127:AE127),,-1)</f>
        <v>31</v>
      </c>
      <c r="BR127" t="str">
        <f>ADDRESS(2, BQ127)</f>
        <v>$AE$2</v>
      </c>
      <c r="BS127" t="str">
        <f>ADDRESS(1202, BQ127)</f>
        <v>$AE$1202</v>
      </c>
      <c r="BT127" s="171" t="str">
        <f>"insert into Pokemon_Blueprint values ( "&amp;ROW()-1&amp;", '"&amp;B127&amp;"', '"&amp;C127&amp;"', "&amp;AF127&amp;",  "&amp;AG127&amp;",  "&amp;AH127&amp;", "&amp;AI127&amp;",  "&amp;AJ127&amp;",  "&amp;AK127&amp;", "&amp;IF(BC127 = "", "0", BC127)&amp;", "&amp;IF(BL127 = "","NULL, NULL",BP127&amp;", "&amp;BL127)&amp;");"</f>
        <v>insert into Pokemon_Blueprint values ( 126, 'Gengar', '', 60,  65,  60, 130,  75,  110, 45, NULL, NULL);</v>
      </c>
    </row>
    <row r="128" spans="1:72" ht="12.75" customHeight="1">
      <c r="A128" s="12">
        <v>94.1</v>
      </c>
      <c r="B128" s="42" t="s">
        <v>403</v>
      </c>
      <c r="C128" s="42" t="s">
        <v>146</v>
      </c>
      <c r="D128" s="14"/>
      <c r="E128" s="15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>
        <v>32</v>
      </c>
      <c r="Q128" s="43">
        <v>63</v>
      </c>
      <c r="R128" s="43">
        <v>63</v>
      </c>
      <c r="S128" s="43">
        <v>25</v>
      </c>
      <c r="T128" s="43">
        <v>34</v>
      </c>
      <c r="U128" s="43"/>
      <c r="V128" s="43">
        <v>75</v>
      </c>
      <c r="W128" s="43">
        <v>75</v>
      </c>
      <c r="X128" s="43">
        <v>25</v>
      </c>
      <c r="Y128" s="43">
        <v>34</v>
      </c>
      <c r="Z128" s="43"/>
      <c r="AA128" s="43"/>
      <c r="AB128" s="43"/>
      <c r="AC128" s="43"/>
      <c r="AD128" s="43"/>
      <c r="AE128" s="44"/>
      <c r="AF128" s="46">
        <v>60</v>
      </c>
      <c r="AG128" s="47">
        <v>65</v>
      </c>
      <c r="AH128" s="19">
        <v>80</v>
      </c>
      <c r="AI128" s="20">
        <v>170</v>
      </c>
      <c r="AJ128" s="21">
        <v>95</v>
      </c>
      <c r="AK128" s="22">
        <v>130</v>
      </c>
      <c r="AL128" s="23">
        <f>SUM(AF128:AK128)</f>
        <v>600</v>
      </c>
      <c r="AM128" s="24" t="s">
        <v>398</v>
      </c>
      <c r="AN128" s="25" t="s">
        <v>75</v>
      </c>
      <c r="AO128" s="24" t="s">
        <v>404</v>
      </c>
      <c r="AP128" s="34"/>
      <c r="AQ128" s="38"/>
      <c r="AR128" s="39" t="s">
        <v>148</v>
      </c>
      <c r="AS128" s="40">
        <v>1.4</v>
      </c>
      <c r="AT128" s="40">
        <v>89.3</v>
      </c>
      <c r="AU128" s="41">
        <v>40.5</v>
      </c>
      <c r="AV128" s="31"/>
      <c r="AW128" s="26"/>
      <c r="AX128" s="26"/>
      <c r="AY128" s="26">
        <v>3</v>
      </c>
      <c r="AZ128" s="26"/>
      <c r="BA128" s="25"/>
      <c r="BB128" s="24">
        <v>300</v>
      </c>
      <c r="BC128" s="26">
        <v>45</v>
      </c>
      <c r="BD128" s="32" t="s">
        <v>79</v>
      </c>
      <c r="BE128" s="32">
        <v>50</v>
      </c>
      <c r="BF128" s="35" t="s">
        <v>164</v>
      </c>
      <c r="BG128" s="26" t="s">
        <v>129</v>
      </c>
      <c r="BH128" s="29">
        <v>20</v>
      </c>
      <c r="BI128" s="26" t="s">
        <v>386</v>
      </c>
      <c r="BJ128" s="25"/>
      <c r="BK128" s="36"/>
      <c r="BL128" t="str">
        <f>IF(_xlfn.REGEXTEST(BK128,"Lv. [0-9]{0, 3}", 0),BM128,"")</f>
        <v/>
      </c>
      <c r="BM128" t="e" cm="1" vm="1">
        <f t="array" ref="BM128">_xlfn.REGEXEXTRACT(_xlfn.REGEXEXTRACT(BK128,"Lv. [0-9]{0,}", 0),"[0-9]{1,2}", 0)</f>
        <v>#N/A</v>
      </c>
      <c r="BN128" cm="1">
        <f t="array" ref="BN128">INDEX(A128:AE128,BQ128)</f>
        <v>34</v>
      </c>
      <c r="BO128">
        <v>127</v>
      </c>
      <c r="BP128" t="str">
        <f ca="1">IF(LEN(BL128) &gt; 0, _xlfn.XMATCH(BN128 + 1, INDIRECT(BR128):INDIRECT(BS128)), "")</f>
        <v/>
      </c>
      <c r="BQ128" cm="1">
        <f t="array" ref="BQ128">_xlfn.XMATCH(FALSE, ISBLANK(A128:AE128),,-1)</f>
        <v>25</v>
      </c>
      <c r="BR128" t="str">
        <f>ADDRESS(2, BQ128)</f>
        <v>$Y$2</v>
      </c>
      <c r="BS128" t="str">
        <f>ADDRESS(1202, BQ128)</f>
        <v>$Y$1202</v>
      </c>
      <c r="BT128" s="171" t="str">
        <f>"insert into Pokemon_Blueprint values ( "&amp;ROW()-1&amp;", '"&amp;B128&amp;"', '"&amp;C128&amp;"', "&amp;AF128&amp;",  "&amp;AG128&amp;",  "&amp;AH128&amp;", "&amp;AI128&amp;",  "&amp;AJ128&amp;",  "&amp;AK128&amp;", "&amp;IF(BC128 = "", "0", BC128)&amp;", "&amp;IF(BL128 = "","NULL, NULL",BP128&amp;", "&amp;BL128)&amp;");"</f>
        <v>insert into Pokemon_Blueprint values ( 127, 'Gengar (Mega)', 'Mega Evolution', 60,  65,  80, 170,  95,  130, 45, NULL, NULL);</v>
      </c>
    </row>
    <row r="129" spans="1:72" ht="12.75" customHeight="1">
      <c r="A129" s="12">
        <v>95</v>
      </c>
      <c r="B129" s="42" t="s">
        <v>405</v>
      </c>
      <c r="C129" s="42"/>
      <c r="D129" s="14">
        <v>95</v>
      </c>
      <c r="E129" s="15">
        <v>95</v>
      </c>
      <c r="F129" s="43">
        <v>62</v>
      </c>
      <c r="G129" s="43">
        <v>62</v>
      </c>
      <c r="H129" s="43"/>
      <c r="I129" s="43"/>
      <c r="J129" s="43">
        <v>34</v>
      </c>
      <c r="K129" s="43">
        <v>34</v>
      </c>
      <c r="L129" s="43"/>
      <c r="M129" s="43">
        <v>71</v>
      </c>
      <c r="N129" s="43"/>
      <c r="O129" s="43">
        <v>53</v>
      </c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>
        <v>178</v>
      </c>
      <c r="AB129" s="43"/>
      <c r="AC129" s="43"/>
      <c r="AD129" s="43">
        <v>118</v>
      </c>
      <c r="AE129" s="44"/>
      <c r="AF129" s="46">
        <v>35</v>
      </c>
      <c r="AG129" s="47">
        <v>45</v>
      </c>
      <c r="AH129" s="19">
        <v>160</v>
      </c>
      <c r="AI129" s="20">
        <v>30</v>
      </c>
      <c r="AJ129" s="21">
        <v>45</v>
      </c>
      <c r="AK129" s="22">
        <v>70</v>
      </c>
      <c r="AL129" s="23">
        <f>SUM(AF129:AK129)</f>
        <v>385</v>
      </c>
      <c r="AM129" s="24" t="s">
        <v>301</v>
      </c>
      <c r="AN129" s="25" t="s">
        <v>196</v>
      </c>
      <c r="AO129" s="24" t="s">
        <v>302</v>
      </c>
      <c r="AP129" s="26" t="s">
        <v>337</v>
      </c>
      <c r="AQ129" s="27" t="s">
        <v>406</v>
      </c>
      <c r="AR129" s="28" t="s">
        <v>407</v>
      </c>
      <c r="AS129" s="29">
        <v>8.8000000000000007</v>
      </c>
      <c r="AT129" s="29">
        <v>463</v>
      </c>
      <c r="AU129" s="30">
        <v>210</v>
      </c>
      <c r="AV129" s="31"/>
      <c r="AW129" s="26"/>
      <c r="AX129" s="26">
        <v>1</v>
      </c>
      <c r="AY129" s="26"/>
      <c r="AZ129" s="26"/>
      <c r="BA129" s="25"/>
      <c r="BB129" s="24">
        <v>77</v>
      </c>
      <c r="BC129" s="26">
        <v>45</v>
      </c>
      <c r="BD129" s="32" t="s">
        <v>128</v>
      </c>
      <c r="BE129" s="32">
        <v>50</v>
      </c>
      <c r="BF129" s="35" t="s">
        <v>322</v>
      </c>
      <c r="BG129" s="26" t="s">
        <v>129</v>
      </c>
      <c r="BH129" s="29">
        <v>25</v>
      </c>
      <c r="BI129" s="26" t="s">
        <v>338</v>
      </c>
      <c r="BJ129" s="37"/>
      <c r="BK129" s="36" t="s">
        <v>408</v>
      </c>
      <c r="BL129" t="str">
        <f>IF(_xlfn.REGEXTEST(BK129,"Lv. [0-9]{0, 3}", 0),BM129,"")</f>
        <v/>
      </c>
      <c r="BM129" t="e" cm="1" vm="1">
        <f t="array" ref="BM129">_xlfn.REGEXEXTRACT(_xlfn.REGEXEXTRACT(BK129,"Lv. [0-9]{0,}", 0),"[0-9]{1,2}", 0)</f>
        <v>#N/A</v>
      </c>
      <c r="BN129" cm="1">
        <f t="array" ref="BN129">INDEX(A129:AE129,BQ129)</f>
        <v>118</v>
      </c>
      <c r="BO129">
        <v>128</v>
      </c>
      <c r="BP129" t="str">
        <f ca="1">IF(LEN(BL129) &gt; 0, _xlfn.XMATCH(BN129 + 1, INDIRECT(BR129):INDIRECT(BS129)), "")</f>
        <v/>
      </c>
      <c r="BQ129" cm="1">
        <f t="array" ref="BQ129">_xlfn.XMATCH(FALSE, ISBLANK(A129:AE129),,-1)</f>
        <v>30</v>
      </c>
      <c r="BR129" t="str">
        <f>ADDRESS(2, BQ129)</f>
        <v>$AD$2</v>
      </c>
      <c r="BS129" t="str">
        <f>ADDRESS(1202, BQ129)</f>
        <v>$AD$1202</v>
      </c>
      <c r="BT129" s="171" t="str">
        <f>"insert into Pokemon_Blueprint values ( "&amp;ROW()-1&amp;", '"&amp;B129&amp;"', '"&amp;C129&amp;"', "&amp;AF129&amp;",  "&amp;AG129&amp;",  "&amp;AH129&amp;", "&amp;AI129&amp;",  "&amp;AJ129&amp;",  "&amp;AK129&amp;", "&amp;IF(BC129 = "", "0", BC129)&amp;", "&amp;IF(BL129 = "","NULL, NULL",BP129&amp;", "&amp;BL129)&amp;");"</f>
        <v>insert into Pokemon_Blueprint values ( 128, 'Onix', '', 35,  45,  160, 30,  45,  70, 45, NULL, NULL);</v>
      </c>
    </row>
    <row r="130" spans="1:72" ht="12.75" customHeight="1">
      <c r="A130" s="12">
        <v>96</v>
      </c>
      <c r="B130" s="42" t="s">
        <v>409</v>
      </c>
      <c r="C130" s="42"/>
      <c r="D130" s="14">
        <v>96</v>
      </c>
      <c r="E130" s="15">
        <v>96</v>
      </c>
      <c r="F130" s="43">
        <v>87</v>
      </c>
      <c r="G130" s="43">
        <v>87</v>
      </c>
      <c r="H130" s="43"/>
      <c r="I130" s="43"/>
      <c r="J130" s="43"/>
      <c r="K130" s="43"/>
      <c r="L130" s="43"/>
      <c r="M130" s="43"/>
      <c r="N130" s="43"/>
      <c r="O130" s="43"/>
      <c r="P130" s="43"/>
      <c r="Q130" s="43">
        <v>54</v>
      </c>
      <c r="R130" s="43">
        <v>54</v>
      </c>
      <c r="S130" s="43"/>
      <c r="T130" s="43"/>
      <c r="U130" s="43">
        <v>13</v>
      </c>
      <c r="V130" s="43">
        <v>66</v>
      </c>
      <c r="W130" s="43">
        <v>66</v>
      </c>
      <c r="X130" s="43"/>
      <c r="Y130" s="43"/>
      <c r="Z130" s="43">
        <v>20</v>
      </c>
      <c r="AA130" s="43"/>
      <c r="AB130" s="43"/>
      <c r="AC130" s="43"/>
      <c r="AD130" s="43"/>
      <c r="AE130" s="44">
        <v>66</v>
      </c>
      <c r="AF130" s="46">
        <v>60</v>
      </c>
      <c r="AG130" s="47">
        <v>48</v>
      </c>
      <c r="AH130" s="19">
        <v>45</v>
      </c>
      <c r="AI130" s="20">
        <v>43</v>
      </c>
      <c r="AJ130" s="21">
        <v>90</v>
      </c>
      <c r="AK130" s="22">
        <v>42</v>
      </c>
      <c r="AL130" s="23">
        <f>SUM(AF130:AK130)</f>
        <v>328</v>
      </c>
      <c r="AM130" s="24" t="s">
        <v>193</v>
      </c>
      <c r="AN130" s="37"/>
      <c r="AO130" s="24" t="s">
        <v>410</v>
      </c>
      <c r="AP130" s="26" t="s">
        <v>411</v>
      </c>
      <c r="AQ130" s="27" t="s">
        <v>243</v>
      </c>
      <c r="AR130" s="28" t="s">
        <v>85</v>
      </c>
      <c r="AS130" s="29">
        <v>1</v>
      </c>
      <c r="AT130" s="29">
        <v>71.400000000000006</v>
      </c>
      <c r="AU130" s="30">
        <v>32.4</v>
      </c>
      <c r="AV130" s="31"/>
      <c r="AW130" s="26"/>
      <c r="AX130" s="26"/>
      <c r="AY130" s="26"/>
      <c r="AZ130" s="26">
        <v>1</v>
      </c>
      <c r="BA130" s="25"/>
      <c r="BB130" s="24">
        <v>66</v>
      </c>
      <c r="BC130" s="26">
        <v>190</v>
      </c>
      <c r="BD130" s="32" t="s">
        <v>128</v>
      </c>
      <c r="BE130" s="32">
        <v>50</v>
      </c>
      <c r="BF130" s="35" t="s">
        <v>141</v>
      </c>
      <c r="BG130" s="26" t="s">
        <v>129</v>
      </c>
      <c r="BH130" s="29">
        <v>20</v>
      </c>
      <c r="BI130" s="26" t="s">
        <v>314</v>
      </c>
      <c r="BJ130" s="37"/>
      <c r="BK130" s="36" t="s">
        <v>266</v>
      </c>
      <c r="BL130" t="str">
        <f>IF(_xlfn.REGEXTEST(BK130,"Lv. [0-9]{0, 3}", 0),BM130,"")</f>
        <v>26</v>
      </c>
      <c r="BM130" t="str" cm="1">
        <f t="array" ref="BM130">_xlfn.REGEXEXTRACT(_xlfn.REGEXEXTRACT(BK130,"Lv. [0-9]{0,}", 0),"[0-9]{1,2}", 0)</f>
        <v>26</v>
      </c>
      <c r="BN130" cm="1">
        <f t="array" ref="BN130">INDEX(A130:AE130,BQ130)</f>
        <v>66</v>
      </c>
      <c r="BO130">
        <v>129</v>
      </c>
      <c r="BP130">
        <f ca="1">IF(LEN(BL130) &gt; 0, _xlfn.XMATCH(BN130 + 1, INDIRECT(BR130):INDIRECT(BS130)), "")</f>
        <v>130</v>
      </c>
      <c r="BQ130" cm="1">
        <f t="array" ref="BQ130">_xlfn.XMATCH(FALSE, ISBLANK(A130:AE130),,-1)</f>
        <v>31</v>
      </c>
      <c r="BR130" t="str">
        <f>ADDRESS(2, BQ130)</f>
        <v>$AE$2</v>
      </c>
      <c r="BS130" t="str">
        <f>ADDRESS(1202, BQ130)</f>
        <v>$AE$1202</v>
      </c>
      <c r="BT130" s="171" t="str">
        <f ca="1">"insert into Pokemon_Blueprint values ( "&amp;ROW()-1&amp;", '"&amp;B130&amp;"', '"&amp;C130&amp;"', "&amp;AF130&amp;",  "&amp;AG130&amp;",  "&amp;AH130&amp;", "&amp;AI130&amp;",  "&amp;AJ130&amp;",  "&amp;AK130&amp;", "&amp;IF(BC130 = "", "0", BC130)&amp;", "&amp;IF(BL130 = "","NULL, NULL",BP130&amp;", "&amp;BL130)&amp;");"</f>
        <v>insert into Pokemon_Blueprint values ( 129, 'Drowzee', '', 60,  48,  45, 43,  90,  42, 190, 130, 26);</v>
      </c>
    </row>
    <row r="131" spans="1:72" ht="12.75" customHeight="1">
      <c r="A131" s="12">
        <v>97</v>
      </c>
      <c r="B131" s="42" t="s">
        <v>412</v>
      </c>
      <c r="C131" s="42"/>
      <c r="D131" s="14">
        <v>97</v>
      </c>
      <c r="E131" s="15">
        <v>97</v>
      </c>
      <c r="F131" s="43">
        <v>88</v>
      </c>
      <c r="G131" s="43">
        <v>88</v>
      </c>
      <c r="H131" s="43"/>
      <c r="I131" s="43"/>
      <c r="J131" s="43"/>
      <c r="K131" s="43"/>
      <c r="L131" s="43"/>
      <c r="M131" s="43"/>
      <c r="N131" s="43"/>
      <c r="O131" s="43"/>
      <c r="P131" s="43"/>
      <c r="Q131" s="43">
        <v>55</v>
      </c>
      <c r="R131" s="43">
        <v>55</v>
      </c>
      <c r="S131" s="43"/>
      <c r="T131" s="43"/>
      <c r="U131" s="43">
        <v>14</v>
      </c>
      <c r="V131" s="43">
        <v>67</v>
      </c>
      <c r="W131" s="43">
        <v>67</v>
      </c>
      <c r="X131" s="43"/>
      <c r="Y131" s="43"/>
      <c r="Z131" s="43">
        <v>21</v>
      </c>
      <c r="AA131" s="43"/>
      <c r="AB131" s="43"/>
      <c r="AC131" s="43"/>
      <c r="AD131" s="43"/>
      <c r="AE131" s="44">
        <v>67</v>
      </c>
      <c r="AF131" s="46">
        <v>85</v>
      </c>
      <c r="AG131" s="47">
        <v>73</v>
      </c>
      <c r="AH131" s="19">
        <v>70</v>
      </c>
      <c r="AI131" s="20">
        <v>73</v>
      </c>
      <c r="AJ131" s="21">
        <v>115</v>
      </c>
      <c r="AK131" s="22">
        <v>67</v>
      </c>
      <c r="AL131" s="23">
        <f>SUM(AF131:AK131)</f>
        <v>483</v>
      </c>
      <c r="AM131" s="24" t="s">
        <v>193</v>
      </c>
      <c r="AN131" s="37"/>
      <c r="AO131" s="24" t="s">
        <v>410</v>
      </c>
      <c r="AP131" s="26" t="s">
        <v>411</v>
      </c>
      <c r="AQ131" s="27" t="s">
        <v>243</v>
      </c>
      <c r="AR131" s="28" t="s">
        <v>120</v>
      </c>
      <c r="AS131" s="29">
        <v>1.6</v>
      </c>
      <c r="AT131" s="29">
        <v>166.7</v>
      </c>
      <c r="AU131" s="30">
        <v>75.599999999999994</v>
      </c>
      <c r="AV131" s="31"/>
      <c r="AW131" s="26"/>
      <c r="AX131" s="26"/>
      <c r="AY131" s="26"/>
      <c r="AZ131" s="26">
        <v>2</v>
      </c>
      <c r="BA131" s="25"/>
      <c r="BB131" s="24">
        <v>169</v>
      </c>
      <c r="BC131" s="26">
        <v>75</v>
      </c>
      <c r="BD131" s="32" t="s">
        <v>128</v>
      </c>
      <c r="BE131" s="32">
        <v>50</v>
      </c>
      <c r="BF131" s="35" t="s">
        <v>141</v>
      </c>
      <c r="BG131" s="26" t="s">
        <v>129</v>
      </c>
      <c r="BH131" s="29">
        <v>20</v>
      </c>
      <c r="BI131" s="26" t="s">
        <v>314</v>
      </c>
      <c r="BJ131" s="37"/>
      <c r="BK131" s="36"/>
      <c r="BL131" t="str">
        <f>IF(_xlfn.REGEXTEST(BK131,"Lv. [0-9]{0, 3}", 0),BM131,"")</f>
        <v/>
      </c>
      <c r="BM131" t="e" cm="1" vm="1">
        <f t="array" ref="BM131">_xlfn.REGEXEXTRACT(_xlfn.REGEXEXTRACT(BK131,"Lv. [0-9]{0,}", 0),"[0-9]{1,2}", 0)</f>
        <v>#N/A</v>
      </c>
      <c r="BN131" cm="1">
        <f t="array" ref="BN131">INDEX(A131:AE131,BQ131)</f>
        <v>67</v>
      </c>
      <c r="BO131">
        <v>130</v>
      </c>
      <c r="BP131" t="str">
        <f ca="1">IF(LEN(BL131) &gt; 0, _xlfn.XMATCH(BN131 + 1, INDIRECT(BR131):INDIRECT(BS131)), "")</f>
        <v/>
      </c>
      <c r="BQ131" cm="1">
        <f t="array" ref="BQ131">_xlfn.XMATCH(FALSE, ISBLANK(A131:AE131),,-1)</f>
        <v>31</v>
      </c>
      <c r="BR131" t="str">
        <f>ADDRESS(2, BQ131)</f>
        <v>$AE$2</v>
      </c>
      <c r="BS131" t="str">
        <f>ADDRESS(1202, BQ131)</f>
        <v>$AE$1202</v>
      </c>
      <c r="BT131" s="171" t="str">
        <f>"insert into Pokemon_Blueprint values ( "&amp;ROW()-1&amp;", '"&amp;B131&amp;"', '"&amp;C131&amp;"', "&amp;AF131&amp;",  "&amp;AG131&amp;",  "&amp;AH131&amp;", "&amp;AI131&amp;",  "&amp;AJ131&amp;",  "&amp;AK131&amp;", "&amp;IF(BC131 = "", "0", BC131)&amp;", "&amp;IF(BL131 = "","NULL, NULL",BP131&amp;", "&amp;BL131)&amp;");"</f>
        <v>insert into Pokemon_Blueprint values ( 130, 'Hypno', '', 85,  73,  70, 73,  115,  67, 75, NULL, NULL);</v>
      </c>
    </row>
    <row r="132" spans="1:72" ht="12.75" customHeight="1">
      <c r="A132" s="12">
        <v>98</v>
      </c>
      <c r="B132" s="42" t="s">
        <v>413</v>
      </c>
      <c r="C132" s="42"/>
      <c r="D132" s="14">
        <v>98</v>
      </c>
      <c r="E132" s="15">
        <v>98</v>
      </c>
      <c r="F132" s="43">
        <v>164</v>
      </c>
      <c r="G132" s="43">
        <v>166</v>
      </c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>
        <v>98</v>
      </c>
      <c r="AB132" s="43">
        <v>38</v>
      </c>
      <c r="AC132" s="43"/>
      <c r="AD132" s="43"/>
      <c r="AE132" s="44"/>
      <c r="AF132" s="46">
        <v>30</v>
      </c>
      <c r="AG132" s="47">
        <v>105</v>
      </c>
      <c r="AH132" s="19">
        <v>90</v>
      </c>
      <c r="AI132" s="20">
        <v>25</v>
      </c>
      <c r="AJ132" s="21">
        <v>25</v>
      </c>
      <c r="AK132" s="22">
        <v>50</v>
      </c>
      <c r="AL132" s="23">
        <f>SUM(AF132:AK132)</f>
        <v>325</v>
      </c>
      <c r="AM132" s="24" t="s">
        <v>112</v>
      </c>
      <c r="AN132" s="37"/>
      <c r="AO132" s="24" t="s">
        <v>414</v>
      </c>
      <c r="AP132" s="26" t="s">
        <v>363</v>
      </c>
      <c r="AQ132" s="27" t="s">
        <v>215</v>
      </c>
      <c r="AR132" s="28" t="s">
        <v>187</v>
      </c>
      <c r="AS132" s="29">
        <v>0.4</v>
      </c>
      <c r="AT132" s="29">
        <v>14.3</v>
      </c>
      <c r="AU132" s="30">
        <v>6.5</v>
      </c>
      <c r="AV132" s="31"/>
      <c r="AW132" s="26">
        <v>1</v>
      </c>
      <c r="AX132" s="26"/>
      <c r="AY132" s="26"/>
      <c r="AZ132" s="26"/>
      <c r="BA132" s="25"/>
      <c r="BB132" s="24">
        <v>65</v>
      </c>
      <c r="BC132" s="26">
        <v>225</v>
      </c>
      <c r="BD132" s="32" t="s">
        <v>128</v>
      </c>
      <c r="BE132" s="32">
        <v>50</v>
      </c>
      <c r="BF132" s="35" t="s">
        <v>98</v>
      </c>
      <c r="BG132" s="26" t="s">
        <v>129</v>
      </c>
      <c r="BH132" s="29">
        <v>20</v>
      </c>
      <c r="BI132" s="26" t="s">
        <v>333</v>
      </c>
      <c r="BJ132" s="37"/>
      <c r="BK132" s="36" t="s">
        <v>274</v>
      </c>
      <c r="BL132" t="str">
        <f>IF(_xlfn.REGEXTEST(BK132,"Lv. [0-9]{0, 3}", 0),BM132,"")</f>
        <v>28</v>
      </c>
      <c r="BM132" t="str" cm="1">
        <f t="array" ref="BM132">_xlfn.REGEXEXTRACT(_xlfn.REGEXEXTRACT(BK132,"Lv. [0-9]{0,}", 0),"[0-9]{1,2}", 0)</f>
        <v>28</v>
      </c>
      <c r="BN132" cm="1">
        <f t="array" ref="BN132">INDEX(A132:AE132,BQ132)</f>
        <v>38</v>
      </c>
      <c r="BO132">
        <v>131</v>
      </c>
      <c r="BP132">
        <f ca="1">IF(LEN(BL132) &gt; 0, _xlfn.XMATCH(BN132 + 1, INDIRECT(BR132):INDIRECT(BS132)), "")</f>
        <v>132</v>
      </c>
      <c r="BQ132" cm="1">
        <f t="array" ref="BQ132">_xlfn.XMATCH(FALSE, ISBLANK(A132:AE132),,-1)</f>
        <v>28</v>
      </c>
      <c r="BR132" t="str">
        <f>ADDRESS(2, BQ132)</f>
        <v>$AB$2</v>
      </c>
      <c r="BS132" t="str">
        <f>ADDRESS(1202, BQ132)</f>
        <v>$AB$1202</v>
      </c>
      <c r="BT132" s="171" t="str">
        <f ca="1">"insert into Pokemon_Blueprint values ( "&amp;ROW()-1&amp;", '"&amp;B132&amp;"', '"&amp;C132&amp;"', "&amp;AF132&amp;",  "&amp;AG132&amp;",  "&amp;AH132&amp;", "&amp;AI132&amp;",  "&amp;AJ132&amp;",  "&amp;AK132&amp;", "&amp;IF(BC132 = "", "0", BC132)&amp;", "&amp;IF(BL132 = "","NULL, NULL",BP132&amp;", "&amp;BL132)&amp;");"</f>
        <v>insert into Pokemon_Blueprint values ( 131, 'Krabby', '', 30,  105,  90, 25,  25,  50, 225, 132, 28);</v>
      </c>
    </row>
    <row r="133" spans="1:72" ht="12.75" customHeight="1">
      <c r="A133" s="12">
        <v>99</v>
      </c>
      <c r="B133" s="42" t="s">
        <v>415</v>
      </c>
      <c r="C133" s="42"/>
      <c r="D133" s="14">
        <v>99</v>
      </c>
      <c r="E133" s="15">
        <v>99</v>
      </c>
      <c r="F133" s="43">
        <v>165</v>
      </c>
      <c r="G133" s="43">
        <v>167</v>
      </c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>
        <v>99</v>
      </c>
      <c r="AB133" s="43">
        <v>39</v>
      </c>
      <c r="AC133" s="43"/>
      <c r="AD133" s="43"/>
      <c r="AE133" s="44"/>
      <c r="AF133" s="46">
        <v>55</v>
      </c>
      <c r="AG133" s="47">
        <v>130</v>
      </c>
      <c r="AH133" s="19">
        <v>115</v>
      </c>
      <c r="AI133" s="20">
        <v>50</v>
      </c>
      <c r="AJ133" s="21">
        <v>50</v>
      </c>
      <c r="AK133" s="22">
        <v>75</v>
      </c>
      <c r="AL133" s="23">
        <f>SUM(AF133:AK133)</f>
        <v>475</v>
      </c>
      <c r="AM133" s="24" t="s">
        <v>112</v>
      </c>
      <c r="AN133" s="37"/>
      <c r="AO133" s="24" t="s">
        <v>414</v>
      </c>
      <c r="AP133" s="26" t="s">
        <v>363</v>
      </c>
      <c r="AQ133" s="27" t="s">
        <v>215</v>
      </c>
      <c r="AR133" s="28" t="s">
        <v>216</v>
      </c>
      <c r="AS133" s="29">
        <v>1.3</v>
      </c>
      <c r="AT133" s="29">
        <v>132.30000000000001</v>
      </c>
      <c r="AU133" s="30">
        <v>60</v>
      </c>
      <c r="AV133" s="31"/>
      <c r="AW133" s="26">
        <v>2</v>
      </c>
      <c r="AX133" s="26"/>
      <c r="AY133" s="26"/>
      <c r="AZ133" s="26"/>
      <c r="BA133" s="25"/>
      <c r="BB133" s="24">
        <v>166</v>
      </c>
      <c r="BC133" s="26">
        <v>60</v>
      </c>
      <c r="BD133" s="32" t="s">
        <v>128</v>
      </c>
      <c r="BE133" s="32">
        <v>50</v>
      </c>
      <c r="BF133" s="35" t="s">
        <v>98</v>
      </c>
      <c r="BG133" s="26" t="s">
        <v>129</v>
      </c>
      <c r="BH133" s="29">
        <v>20</v>
      </c>
      <c r="BI133" s="26" t="s">
        <v>333</v>
      </c>
      <c r="BJ133" s="37"/>
      <c r="BK133" s="36"/>
      <c r="BL133" t="str">
        <f>IF(_xlfn.REGEXTEST(BK133,"Lv. [0-9]{0, 3}", 0),BM133,"")</f>
        <v/>
      </c>
      <c r="BM133" t="e" cm="1" vm="1">
        <f t="array" ref="BM133">_xlfn.REGEXEXTRACT(_xlfn.REGEXEXTRACT(BK133,"Lv. [0-9]{0,}", 0),"[0-9]{1,2}", 0)</f>
        <v>#N/A</v>
      </c>
      <c r="BN133" cm="1">
        <f t="array" ref="BN133">INDEX(A133:AE133,BQ133)</f>
        <v>39</v>
      </c>
      <c r="BO133">
        <v>132</v>
      </c>
      <c r="BP133" t="str">
        <f ca="1">IF(LEN(BL133) &gt; 0, _xlfn.XMATCH(BN133 + 1, INDIRECT(BR133):INDIRECT(BS133)), "")</f>
        <v/>
      </c>
      <c r="BQ133" cm="1">
        <f t="array" ref="BQ133">_xlfn.XMATCH(FALSE, ISBLANK(A133:AE133),,-1)</f>
        <v>28</v>
      </c>
      <c r="BR133" t="str">
        <f>ADDRESS(2, BQ133)</f>
        <v>$AB$2</v>
      </c>
      <c r="BS133" t="str">
        <f>ADDRESS(1202, BQ133)</f>
        <v>$AB$1202</v>
      </c>
      <c r="BT133" s="171" t="str">
        <f>"insert into Pokemon_Blueprint values ( "&amp;ROW()-1&amp;", '"&amp;B133&amp;"', '"&amp;C133&amp;"', "&amp;AF133&amp;",  "&amp;AG133&amp;",  "&amp;AH133&amp;", "&amp;AI133&amp;",  "&amp;AJ133&amp;",  "&amp;AK133&amp;", "&amp;IF(BC133 = "", "0", BC133)&amp;", "&amp;IF(BL133 = "","NULL, NULL",BP133&amp;", "&amp;BL133)&amp;");"</f>
        <v>insert into Pokemon_Blueprint values ( 132, 'Kingler', '', 55,  130,  115, 50,  50,  75, 60, NULL, NULL);</v>
      </c>
    </row>
    <row r="134" spans="1:72" ht="12.75" customHeight="1">
      <c r="A134" s="12">
        <v>100</v>
      </c>
      <c r="B134" s="42" t="s">
        <v>416</v>
      </c>
      <c r="C134" s="42"/>
      <c r="D134" s="14">
        <v>100</v>
      </c>
      <c r="E134" s="15">
        <v>100</v>
      </c>
      <c r="F134" s="43">
        <v>120</v>
      </c>
      <c r="G134" s="43">
        <v>121</v>
      </c>
      <c r="H134" s="43">
        <v>84</v>
      </c>
      <c r="I134" s="43">
        <v>87</v>
      </c>
      <c r="J134" s="43"/>
      <c r="K134" s="43"/>
      <c r="L134" s="43"/>
      <c r="M134" s="43"/>
      <c r="N134" s="43"/>
      <c r="O134" s="43"/>
      <c r="P134" s="43">
        <v>72</v>
      </c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4">
        <v>207</v>
      </c>
      <c r="AF134" s="46">
        <v>40</v>
      </c>
      <c r="AG134" s="47">
        <v>30</v>
      </c>
      <c r="AH134" s="19">
        <v>50</v>
      </c>
      <c r="AI134" s="20">
        <v>55</v>
      </c>
      <c r="AJ134" s="21">
        <v>55</v>
      </c>
      <c r="AK134" s="22">
        <v>100</v>
      </c>
      <c r="AL134" s="23">
        <f>SUM(AF134:AK134)</f>
        <v>330</v>
      </c>
      <c r="AM134" s="24" t="s">
        <v>184</v>
      </c>
      <c r="AN134" s="37"/>
      <c r="AO134" s="24" t="s">
        <v>417</v>
      </c>
      <c r="AP134" s="26" t="s">
        <v>185</v>
      </c>
      <c r="AQ134" s="27" t="s">
        <v>418</v>
      </c>
      <c r="AR134" s="28" t="s">
        <v>115</v>
      </c>
      <c r="AS134" s="29">
        <v>0.5</v>
      </c>
      <c r="AT134" s="29">
        <v>22.9</v>
      </c>
      <c r="AU134" s="30">
        <v>10.4</v>
      </c>
      <c r="AV134" s="31"/>
      <c r="AW134" s="26"/>
      <c r="AX134" s="26"/>
      <c r="AY134" s="26"/>
      <c r="AZ134" s="26"/>
      <c r="BA134" s="25">
        <v>1</v>
      </c>
      <c r="BB134" s="24">
        <v>66</v>
      </c>
      <c r="BC134" s="26">
        <v>190</v>
      </c>
      <c r="BD134" s="32" t="s">
        <v>128</v>
      </c>
      <c r="BE134" s="32">
        <v>50</v>
      </c>
      <c r="BF134" s="35" t="s">
        <v>98</v>
      </c>
      <c r="BG134" s="26" t="s">
        <v>368</v>
      </c>
      <c r="BH134" s="29">
        <v>20</v>
      </c>
      <c r="BI134" s="45" t="s">
        <v>338</v>
      </c>
      <c r="BJ134" s="37"/>
      <c r="BK134" s="36" t="s">
        <v>334</v>
      </c>
      <c r="BL134" t="str">
        <f>IF(_xlfn.REGEXTEST(BK134,"Lv. [0-9]{0, 3}", 0),BM134,"")</f>
        <v>30</v>
      </c>
      <c r="BM134" t="str" cm="1">
        <f t="array" ref="BM134">_xlfn.REGEXEXTRACT(_xlfn.REGEXEXTRACT(BK134,"Lv. [0-9]{0,}", 0),"[0-9]{1,2}", 0)</f>
        <v>30</v>
      </c>
      <c r="BN134" cm="1">
        <f t="array" ref="BN134">INDEX(A134:AE134,BQ134)</f>
        <v>207</v>
      </c>
      <c r="BO134">
        <v>133</v>
      </c>
      <c r="BP134">
        <f ca="1">IF(LEN(BL134) &gt; 0, _xlfn.XMATCH(BN134 + 1, INDIRECT(BR134):INDIRECT(BS134)), "")</f>
        <v>135</v>
      </c>
      <c r="BQ134" cm="1">
        <f t="array" ref="BQ134">_xlfn.XMATCH(FALSE, ISBLANK(A134:AE134),,-1)</f>
        <v>31</v>
      </c>
      <c r="BR134" t="str">
        <f>ADDRESS(2, BQ134)</f>
        <v>$AE$2</v>
      </c>
      <c r="BS134" t="str">
        <f>ADDRESS(1202, BQ134)</f>
        <v>$AE$1202</v>
      </c>
      <c r="BT134" s="171" t="str">
        <f ca="1">"insert into Pokemon_Blueprint values ( "&amp;ROW()-1&amp;", '"&amp;B134&amp;"', '"&amp;C134&amp;"', "&amp;AF134&amp;",  "&amp;AG134&amp;",  "&amp;AH134&amp;", "&amp;AI134&amp;",  "&amp;AJ134&amp;",  "&amp;AK134&amp;", "&amp;IF(BC134 = "", "0", BC134)&amp;", "&amp;IF(BL134 = "","NULL, NULL",BP134&amp;", "&amp;BL134)&amp;");"</f>
        <v>insert into Pokemon_Blueprint values ( 133, 'Voltorb', '', 40,  30,  50, 55,  55,  100, 190, 135, 30);</v>
      </c>
    </row>
    <row r="135" spans="1:72" ht="12.75" customHeight="1">
      <c r="A135" s="12">
        <v>100.1</v>
      </c>
      <c r="B135" s="42" t="s">
        <v>419</v>
      </c>
      <c r="C135" s="42" t="s">
        <v>300</v>
      </c>
      <c r="D135" s="14"/>
      <c r="E135" s="15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>
        <v>192</v>
      </c>
      <c r="AE135" s="44"/>
      <c r="AF135" s="46">
        <v>40</v>
      </c>
      <c r="AG135" s="47">
        <v>30</v>
      </c>
      <c r="AH135" s="19">
        <v>50</v>
      </c>
      <c r="AI135" s="20">
        <v>55</v>
      </c>
      <c r="AJ135" s="21">
        <v>55</v>
      </c>
      <c r="AK135" s="22">
        <v>100</v>
      </c>
      <c r="AL135" s="23">
        <f>SUM(AF135:AK135)</f>
        <v>330</v>
      </c>
      <c r="AM135" s="24" t="s">
        <v>184</v>
      </c>
      <c r="AN135" s="37" t="s">
        <v>74</v>
      </c>
      <c r="AO135" s="24" t="s">
        <v>417</v>
      </c>
      <c r="AP135" s="26" t="s">
        <v>185</v>
      </c>
      <c r="AQ135" s="27" t="s">
        <v>418</v>
      </c>
      <c r="AR135" s="28" t="s">
        <v>115</v>
      </c>
      <c r="AS135" s="29">
        <v>0.5</v>
      </c>
      <c r="AT135" s="29">
        <v>28.7</v>
      </c>
      <c r="AU135" s="30">
        <v>13</v>
      </c>
      <c r="AV135" s="31"/>
      <c r="AW135" s="26"/>
      <c r="AX135" s="26"/>
      <c r="AY135" s="26"/>
      <c r="AZ135" s="26"/>
      <c r="BA135" s="25">
        <v>1</v>
      </c>
      <c r="BB135" s="24">
        <v>66</v>
      </c>
      <c r="BC135" s="26">
        <v>190</v>
      </c>
      <c r="BD135" s="32" t="s">
        <v>128</v>
      </c>
      <c r="BE135" s="32">
        <v>50</v>
      </c>
      <c r="BF135" s="35" t="s">
        <v>98</v>
      </c>
      <c r="BG135" s="26" t="s">
        <v>368</v>
      </c>
      <c r="BH135" s="29">
        <v>20</v>
      </c>
      <c r="BI135" s="45" t="s">
        <v>338</v>
      </c>
      <c r="BJ135" s="37"/>
      <c r="BK135" s="36" t="s">
        <v>328</v>
      </c>
      <c r="BL135" t="str">
        <f>IF(_xlfn.REGEXTEST(BK135,"Lv. [0-9]{0, 3}", 0),BM135,"")</f>
        <v/>
      </c>
      <c r="BM135" t="e" cm="1" vm="1">
        <f t="array" ref="BM135">_xlfn.REGEXEXTRACT(_xlfn.REGEXEXTRACT(BK135,"Lv. [0-9]{0,}", 0),"[0-9]{1,2}", 0)</f>
        <v>#N/A</v>
      </c>
      <c r="BN135" cm="1">
        <f t="array" ref="BN135">INDEX(A135:AE135,BQ135)</f>
        <v>192</v>
      </c>
      <c r="BO135">
        <v>134</v>
      </c>
      <c r="BP135" t="str">
        <f ca="1">IF(LEN(BL135) &gt; 0, _xlfn.XMATCH(BN135 + 1, INDIRECT(BR135):INDIRECT(BS135)), "")</f>
        <v/>
      </c>
      <c r="BQ135" cm="1">
        <f t="array" ref="BQ135">_xlfn.XMATCH(FALSE, ISBLANK(A135:AE135),,-1)</f>
        <v>30</v>
      </c>
      <c r="BR135" t="str">
        <f>ADDRESS(2, BQ135)</f>
        <v>$AD$2</v>
      </c>
      <c r="BS135" t="str">
        <f>ADDRESS(1202, BQ135)</f>
        <v>$AD$1202</v>
      </c>
      <c r="BT135" s="171" t="str">
        <f>"insert into Pokemon_Blueprint values ( "&amp;ROW()-1&amp;", '"&amp;B135&amp;"', '"&amp;C135&amp;"', "&amp;AF135&amp;",  "&amp;AG135&amp;",  "&amp;AH135&amp;", "&amp;AI135&amp;",  "&amp;AJ135&amp;",  "&amp;AK135&amp;", "&amp;IF(BC135 = "", "0", BC135)&amp;", "&amp;IF(BL135 = "","NULL, NULL",BP135&amp;", "&amp;BL135)&amp;");"</f>
        <v>insert into Pokemon_Blueprint values ( 134, 'Voltorb (Hisuian)', 'Hisuian Form', 40,  30,  50, 55,  55,  100, 190, NULL, NULL);</v>
      </c>
    </row>
    <row r="136" spans="1:72" ht="12.75" customHeight="1">
      <c r="A136" s="12">
        <v>101</v>
      </c>
      <c r="B136" s="42" t="s">
        <v>420</v>
      </c>
      <c r="C136" s="42"/>
      <c r="D136" s="14">
        <v>101</v>
      </c>
      <c r="E136" s="15">
        <v>101</v>
      </c>
      <c r="F136" s="43">
        <v>121</v>
      </c>
      <c r="G136" s="43">
        <v>122</v>
      </c>
      <c r="H136" s="43">
        <v>85</v>
      </c>
      <c r="I136" s="43">
        <v>88</v>
      </c>
      <c r="J136" s="43"/>
      <c r="K136" s="43"/>
      <c r="L136" s="43"/>
      <c r="M136" s="43"/>
      <c r="N136" s="43"/>
      <c r="O136" s="43"/>
      <c r="P136" s="43">
        <v>73</v>
      </c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4">
        <v>208</v>
      </c>
      <c r="AF136" s="46">
        <v>60</v>
      </c>
      <c r="AG136" s="47">
        <v>50</v>
      </c>
      <c r="AH136" s="19">
        <v>70</v>
      </c>
      <c r="AI136" s="20">
        <v>80</v>
      </c>
      <c r="AJ136" s="21">
        <v>80</v>
      </c>
      <c r="AK136" s="22">
        <v>150</v>
      </c>
      <c r="AL136" s="23">
        <f>SUM(AF136:AK136)</f>
        <v>490</v>
      </c>
      <c r="AM136" s="24" t="s">
        <v>184</v>
      </c>
      <c r="AN136" s="37"/>
      <c r="AO136" s="24" t="s">
        <v>417</v>
      </c>
      <c r="AP136" s="26" t="s">
        <v>185</v>
      </c>
      <c r="AQ136" s="27" t="s">
        <v>418</v>
      </c>
      <c r="AR136" s="28" t="s">
        <v>176</v>
      </c>
      <c r="AS136" s="29">
        <v>1.2</v>
      </c>
      <c r="AT136" s="29">
        <v>146.80000000000001</v>
      </c>
      <c r="AU136" s="30">
        <v>66.599999999999994</v>
      </c>
      <c r="AV136" s="31"/>
      <c r="AW136" s="26"/>
      <c r="AX136" s="26"/>
      <c r="AY136" s="26"/>
      <c r="AZ136" s="26"/>
      <c r="BA136" s="25">
        <v>2</v>
      </c>
      <c r="BB136" s="24">
        <v>172</v>
      </c>
      <c r="BC136" s="26">
        <v>60</v>
      </c>
      <c r="BD136" s="32" t="s">
        <v>128</v>
      </c>
      <c r="BE136" s="32">
        <v>50</v>
      </c>
      <c r="BF136" s="35" t="s">
        <v>98</v>
      </c>
      <c r="BG136" s="26" t="s">
        <v>368</v>
      </c>
      <c r="BH136" s="29">
        <v>20</v>
      </c>
      <c r="BI136" s="45" t="s">
        <v>338</v>
      </c>
      <c r="BJ136" s="37"/>
      <c r="BK136" s="36"/>
      <c r="BL136" t="str">
        <f>IF(_xlfn.REGEXTEST(BK136,"Lv. [0-9]{0, 3}", 0),BM136,"")</f>
        <v/>
      </c>
      <c r="BM136" t="e" cm="1" vm="1">
        <f t="array" ref="BM136">_xlfn.REGEXEXTRACT(_xlfn.REGEXEXTRACT(BK136,"Lv. [0-9]{0,}", 0),"[0-9]{1,2}", 0)</f>
        <v>#N/A</v>
      </c>
      <c r="BN136" cm="1">
        <f t="array" ref="BN136">INDEX(A136:AE136,BQ136)</f>
        <v>208</v>
      </c>
      <c r="BO136">
        <v>135</v>
      </c>
      <c r="BP136" t="str">
        <f ca="1">IF(LEN(BL136) &gt; 0, _xlfn.XMATCH(BN136 + 1, INDIRECT(BR136):INDIRECT(BS136)), "")</f>
        <v/>
      </c>
      <c r="BQ136" cm="1">
        <f t="array" ref="BQ136">_xlfn.XMATCH(FALSE, ISBLANK(A136:AE136),,-1)</f>
        <v>31</v>
      </c>
      <c r="BR136" t="str">
        <f>ADDRESS(2, BQ136)</f>
        <v>$AE$2</v>
      </c>
      <c r="BS136" t="str">
        <f>ADDRESS(1202, BQ136)</f>
        <v>$AE$1202</v>
      </c>
      <c r="BT136" s="171" t="str">
        <f>"insert into Pokemon_Blueprint values ( "&amp;ROW()-1&amp;", '"&amp;B136&amp;"', '"&amp;C136&amp;"', "&amp;AF136&amp;",  "&amp;AG136&amp;",  "&amp;AH136&amp;", "&amp;AI136&amp;",  "&amp;AJ136&amp;",  "&amp;AK136&amp;", "&amp;IF(BC136 = "", "0", BC136)&amp;", "&amp;IF(BL136 = "","NULL, NULL",BP136&amp;", "&amp;BL136)&amp;");"</f>
        <v>insert into Pokemon_Blueprint values ( 135, 'Electrode', '', 60,  50,  70, 80,  80,  150, 60, NULL, NULL);</v>
      </c>
    </row>
    <row r="137" spans="1:72" ht="12.75" customHeight="1">
      <c r="A137" s="12">
        <v>101.1</v>
      </c>
      <c r="B137" s="42" t="s">
        <v>421</v>
      </c>
      <c r="C137" s="42" t="s">
        <v>300</v>
      </c>
      <c r="D137" s="14"/>
      <c r="E137" s="15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>
        <v>193</v>
      </c>
      <c r="AE137" s="44"/>
      <c r="AF137" s="46">
        <v>60</v>
      </c>
      <c r="AG137" s="47">
        <v>50</v>
      </c>
      <c r="AH137" s="19">
        <v>70</v>
      </c>
      <c r="AI137" s="20">
        <v>80</v>
      </c>
      <c r="AJ137" s="21">
        <v>80</v>
      </c>
      <c r="AK137" s="22">
        <v>150</v>
      </c>
      <c r="AL137" s="23">
        <f>SUM(AF137:AK137)</f>
        <v>490</v>
      </c>
      <c r="AM137" s="24" t="s">
        <v>184</v>
      </c>
      <c r="AN137" s="37" t="s">
        <v>74</v>
      </c>
      <c r="AO137" s="24" t="s">
        <v>417</v>
      </c>
      <c r="AP137" s="26" t="s">
        <v>185</v>
      </c>
      <c r="AQ137" s="27" t="s">
        <v>418</v>
      </c>
      <c r="AR137" s="28" t="s">
        <v>176</v>
      </c>
      <c r="AS137" s="29">
        <v>1.2</v>
      </c>
      <c r="AT137" s="29">
        <v>156.5</v>
      </c>
      <c r="AU137" s="30">
        <v>71</v>
      </c>
      <c r="AV137" s="31"/>
      <c r="AW137" s="26"/>
      <c r="AX137" s="26"/>
      <c r="AY137" s="26"/>
      <c r="AZ137" s="26"/>
      <c r="BA137" s="25">
        <v>2</v>
      </c>
      <c r="BB137" s="24">
        <v>172</v>
      </c>
      <c r="BC137" s="26">
        <v>60</v>
      </c>
      <c r="BD137" s="32" t="s">
        <v>128</v>
      </c>
      <c r="BE137" s="32">
        <v>50</v>
      </c>
      <c r="BF137" s="35" t="s">
        <v>98</v>
      </c>
      <c r="BG137" s="26" t="s">
        <v>368</v>
      </c>
      <c r="BH137" s="29">
        <v>20</v>
      </c>
      <c r="BI137" s="45" t="s">
        <v>338</v>
      </c>
      <c r="BJ137" s="37"/>
      <c r="BK137" s="36"/>
      <c r="BL137" t="str">
        <f>IF(_xlfn.REGEXTEST(BK137,"Lv. [0-9]{0, 3}", 0),BM137,"")</f>
        <v/>
      </c>
      <c r="BM137" t="e" cm="1" vm="1">
        <f t="array" ref="BM137">_xlfn.REGEXEXTRACT(_xlfn.REGEXEXTRACT(BK137,"Lv. [0-9]{0,}", 0),"[0-9]{1,2}", 0)</f>
        <v>#N/A</v>
      </c>
      <c r="BN137" cm="1">
        <f t="array" ref="BN137">INDEX(A137:AE137,BQ137)</f>
        <v>193</v>
      </c>
      <c r="BO137">
        <v>136</v>
      </c>
      <c r="BP137" t="str">
        <f ca="1">IF(LEN(BL137) &gt; 0, _xlfn.XMATCH(BN137 + 1, INDIRECT(BR137):INDIRECT(BS137)), "")</f>
        <v/>
      </c>
      <c r="BQ137" cm="1">
        <f t="array" ref="BQ137">_xlfn.XMATCH(FALSE, ISBLANK(A137:AE137),,-1)</f>
        <v>30</v>
      </c>
      <c r="BR137" t="str">
        <f>ADDRESS(2, BQ137)</f>
        <v>$AD$2</v>
      </c>
      <c r="BS137" t="str">
        <f>ADDRESS(1202, BQ137)</f>
        <v>$AD$1202</v>
      </c>
      <c r="BT137" s="171" t="str">
        <f>"insert into Pokemon_Blueprint values ( "&amp;ROW()-1&amp;", '"&amp;B137&amp;"', '"&amp;C137&amp;"', "&amp;AF137&amp;",  "&amp;AG137&amp;",  "&amp;AH137&amp;", "&amp;AI137&amp;",  "&amp;AJ137&amp;",  "&amp;AK137&amp;", "&amp;IF(BC137 = "", "0", BC137)&amp;", "&amp;IF(BL137 = "","NULL, NULL",BP137&amp;", "&amp;BL137)&amp;");"</f>
        <v>insert into Pokemon_Blueprint values ( 136, 'Electrode (Hisuian)', 'Hisuian Form', 60,  50,  70, 80,  80,  150, 60, NULL, NULL);</v>
      </c>
    </row>
    <row r="138" spans="1:72" ht="12.75" customHeight="1">
      <c r="A138" s="12">
        <v>102</v>
      </c>
      <c r="B138" s="42" t="s">
        <v>422</v>
      </c>
      <c r="C138" s="42"/>
      <c r="D138" s="14">
        <v>102</v>
      </c>
      <c r="E138" s="15">
        <v>102</v>
      </c>
      <c r="F138" s="43">
        <v>104</v>
      </c>
      <c r="G138" s="43">
        <v>105</v>
      </c>
      <c r="H138" s="43"/>
      <c r="I138" s="43"/>
      <c r="J138" s="43"/>
      <c r="K138" s="43"/>
      <c r="L138" s="43"/>
      <c r="M138" s="43"/>
      <c r="N138" s="43"/>
      <c r="O138" s="43">
        <v>136</v>
      </c>
      <c r="P138" s="43"/>
      <c r="Q138" s="43">
        <v>269</v>
      </c>
      <c r="R138" s="43"/>
      <c r="S138" s="43"/>
      <c r="T138" s="43"/>
      <c r="U138" s="43">
        <v>84</v>
      </c>
      <c r="V138" s="43">
        <v>355</v>
      </c>
      <c r="W138" s="43"/>
      <c r="X138" s="43"/>
      <c r="Y138" s="43"/>
      <c r="Z138" s="43">
        <v>102</v>
      </c>
      <c r="AA138" s="43"/>
      <c r="AB138" s="43">
        <v>205</v>
      </c>
      <c r="AC138" s="43"/>
      <c r="AD138" s="43"/>
      <c r="AE138" s="44"/>
      <c r="AF138" s="46">
        <v>60</v>
      </c>
      <c r="AG138" s="47">
        <v>40</v>
      </c>
      <c r="AH138" s="19">
        <v>80</v>
      </c>
      <c r="AI138" s="20">
        <v>60</v>
      </c>
      <c r="AJ138" s="21">
        <v>45</v>
      </c>
      <c r="AK138" s="22">
        <v>40</v>
      </c>
      <c r="AL138" s="23">
        <f>SUM(AF138:AK138)</f>
        <v>325</v>
      </c>
      <c r="AM138" s="24" t="s">
        <v>74</v>
      </c>
      <c r="AN138" s="25" t="s">
        <v>193</v>
      </c>
      <c r="AO138" s="24" t="s">
        <v>77</v>
      </c>
      <c r="AP138" s="34"/>
      <c r="AQ138" s="27" t="s">
        <v>423</v>
      </c>
      <c r="AR138" s="28" t="s">
        <v>187</v>
      </c>
      <c r="AS138" s="29">
        <v>0.4</v>
      </c>
      <c r="AT138" s="29">
        <v>5.5</v>
      </c>
      <c r="AU138" s="30">
        <v>2.5</v>
      </c>
      <c r="AV138" s="31"/>
      <c r="AW138" s="26"/>
      <c r="AX138" s="26">
        <v>1</v>
      </c>
      <c r="AY138" s="26"/>
      <c r="AZ138" s="26"/>
      <c r="BA138" s="25"/>
      <c r="BB138" s="24">
        <v>65</v>
      </c>
      <c r="BC138" s="26">
        <v>90</v>
      </c>
      <c r="BD138" s="32" t="s">
        <v>297</v>
      </c>
      <c r="BE138" s="32">
        <v>50</v>
      </c>
      <c r="BF138" s="35" t="s">
        <v>227</v>
      </c>
      <c r="BG138" s="26" t="s">
        <v>129</v>
      </c>
      <c r="BH138" s="29">
        <v>20</v>
      </c>
      <c r="BI138" s="26" t="s">
        <v>74</v>
      </c>
      <c r="BJ138" s="37"/>
      <c r="BK138" s="36" t="s">
        <v>328</v>
      </c>
      <c r="BL138" t="str">
        <f>IF(_xlfn.REGEXTEST(BK138,"Lv. [0-9]{0, 3}", 0),BM138,"")</f>
        <v/>
      </c>
      <c r="BM138" t="e" cm="1" vm="1">
        <f t="array" ref="BM138">_xlfn.REGEXEXTRACT(_xlfn.REGEXEXTRACT(BK138,"Lv. [0-9]{0,}", 0),"[0-9]{1,2}", 0)</f>
        <v>#N/A</v>
      </c>
      <c r="BN138" cm="1">
        <f t="array" ref="BN138">INDEX(A138:AE138,BQ138)</f>
        <v>205</v>
      </c>
      <c r="BO138">
        <v>137</v>
      </c>
      <c r="BP138" t="str">
        <f ca="1">IF(LEN(BL138) &gt; 0, _xlfn.XMATCH(BN138 + 1, INDIRECT(BR138):INDIRECT(BS138)), "")</f>
        <v/>
      </c>
      <c r="BQ138" cm="1">
        <f t="array" ref="BQ138">_xlfn.XMATCH(FALSE, ISBLANK(A138:AE138),,-1)</f>
        <v>28</v>
      </c>
      <c r="BR138" t="str">
        <f>ADDRESS(2, BQ138)</f>
        <v>$AB$2</v>
      </c>
      <c r="BS138" t="str">
        <f>ADDRESS(1202, BQ138)</f>
        <v>$AB$1202</v>
      </c>
      <c r="BT138" s="171" t="str">
        <f>"insert into Pokemon_Blueprint values ( "&amp;ROW()-1&amp;", '"&amp;B138&amp;"', '"&amp;C138&amp;"', "&amp;AF138&amp;",  "&amp;AG138&amp;",  "&amp;AH138&amp;", "&amp;AI138&amp;",  "&amp;AJ138&amp;",  "&amp;AK138&amp;", "&amp;IF(BC138 = "", "0", BC138)&amp;", "&amp;IF(BL138 = "","NULL, NULL",BP138&amp;", "&amp;BL138)&amp;");"</f>
        <v>insert into Pokemon_Blueprint values ( 137, 'Exeggcute', '', 60,  40,  80, 60,  45,  40, 90, NULL, NULL);</v>
      </c>
    </row>
    <row r="139" spans="1:72" ht="12.75" customHeight="1">
      <c r="A139" s="12">
        <v>103</v>
      </c>
      <c r="B139" s="42" t="s">
        <v>424</v>
      </c>
      <c r="C139" s="42"/>
      <c r="D139" s="14">
        <v>103</v>
      </c>
      <c r="E139" s="15">
        <v>103</v>
      </c>
      <c r="F139" s="43">
        <v>105</v>
      </c>
      <c r="G139" s="43">
        <v>106</v>
      </c>
      <c r="H139" s="43"/>
      <c r="I139" s="43"/>
      <c r="J139" s="43"/>
      <c r="K139" s="43"/>
      <c r="L139" s="43"/>
      <c r="M139" s="43"/>
      <c r="N139" s="43"/>
      <c r="O139" s="43">
        <v>137</v>
      </c>
      <c r="P139" s="43"/>
      <c r="Q139" s="43">
        <v>270</v>
      </c>
      <c r="R139" s="43"/>
      <c r="S139" s="43"/>
      <c r="T139" s="43"/>
      <c r="U139" s="43">
        <v>85</v>
      </c>
      <c r="V139" s="43">
        <v>356</v>
      </c>
      <c r="W139" s="43"/>
      <c r="X139" s="43"/>
      <c r="Y139" s="43"/>
      <c r="Z139" s="43">
        <v>103</v>
      </c>
      <c r="AA139" s="43"/>
      <c r="AB139" s="43">
        <v>206</v>
      </c>
      <c r="AC139" s="43"/>
      <c r="AD139" s="43"/>
      <c r="AE139" s="44"/>
      <c r="AF139" s="46">
        <v>95</v>
      </c>
      <c r="AG139" s="47">
        <v>95</v>
      </c>
      <c r="AH139" s="19">
        <v>85</v>
      </c>
      <c r="AI139" s="20">
        <v>125</v>
      </c>
      <c r="AJ139" s="21">
        <v>75</v>
      </c>
      <c r="AK139" s="22">
        <v>55</v>
      </c>
      <c r="AL139" s="23">
        <f>SUM(AF139:AK139)</f>
        <v>530</v>
      </c>
      <c r="AM139" s="24" t="s">
        <v>74</v>
      </c>
      <c r="AN139" s="25" t="s">
        <v>193</v>
      </c>
      <c r="AO139" s="24" t="s">
        <v>77</v>
      </c>
      <c r="AP139" s="34"/>
      <c r="AQ139" s="27" t="s">
        <v>423</v>
      </c>
      <c r="AR139" s="28" t="s">
        <v>88</v>
      </c>
      <c r="AS139" s="29">
        <v>2</v>
      </c>
      <c r="AT139" s="29">
        <v>264.60000000000002</v>
      </c>
      <c r="AU139" s="30">
        <v>120</v>
      </c>
      <c r="AV139" s="31"/>
      <c r="AW139" s="26"/>
      <c r="AX139" s="26"/>
      <c r="AY139" s="26">
        <v>2</v>
      </c>
      <c r="AZ139" s="26"/>
      <c r="BA139" s="25"/>
      <c r="BB139" s="24">
        <v>186</v>
      </c>
      <c r="BC139" s="26">
        <v>45</v>
      </c>
      <c r="BD139" s="32" t="s">
        <v>297</v>
      </c>
      <c r="BE139" s="32">
        <v>50</v>
      </c>
      <c r="BF139" s="35" t="s">
        <v>141</v>
      </c>
      <c r="BG139" s="26" t="s">
        <v>129</v>
      </c>
      <c r="BH139" s="29">
        <v>20</v>
      </c>
      <c r="BI139" s="26" t="s">
        <v>74</v>
      </c>
      <c r="BJ139" s="37"/>
      <c r="BK139" s="36"/>
      <c r="BL139" t="str">
        <f>IF(_xlfn.REGEXTEST(BK139,"Lv. [0-9]{0, 3}", 0),BM139,"")</f>
        <v/>
      </c>
      <c r="BM139" t="e" cm="1" vm="1">
        <f t="array" ref="BM139">_xlfn.REGEXEXTRACT(_xlfn.REGEXEXTRACT(BK139,"Lv. [0-9]{0,}", 0),"[0-9]{1,2}", 0)</f>
        <v>#N/A</v>
      </c>
      <c r="BN139" cm="1">
        <f t="array" ref="BN139">INDEX(A139:AE139,BQ139)</f>
        <v>206</v>
      </c>
      <c r="BO139">
        <v>138</v>
      </c>
      <c r="BP139" t="str">
        <f ca="1">IF(LEN(BL139) &gt; 0, _xlfn.XMATCH(BN139 + 1, INDIRECT(BR139):INDIRECT(BS139)), "")</f>
        <v/>
      </c>
      <c r="BQ139" cm="1">
        <f t="array" ref="BQ139">_xlfn.XMATCH(FALSE, ISBLANK(A139:AE139),,-1)</f>
        <v>28</v>
      </c>
      <c r="BR139" t="str">
        <f>ADDRESS(2, BQ139)</f>
        <v>$AB$2</v>
      </c>
      <c r="BS139" t="str">
        <f>ADDRESS(1202, BQ139)</f>
        <v>$AB$1202</v>
      </c>
      <c r="BT139" s="171" t="str">
        <f>"insert into Pokemon_Blueprint values ( "&amp;ROW()-1&amp;", '"&amp;B139&amp;"', '"&amp;C139&amp;"', "&amp;AF139&amp;",  "&amp;AG139&amp;",  "&amp;AH139&amp;", "&amp;AI139&amp;",  "&amp;AJ139&amp;",  "&amp;AK139&amp;", "&amp;IF(BC139 = "", "0", BC139)&amp;", "&amp;IF(BL139 = "","NULL, NULL",BP139&amp;", "&amp;BL139)&amp;");"</f>
        <v>insert into Pokemon_Blueprint values ( 138, 'Exeggutor', '', 95,  95,  85, 125,  75,  55, 45, NULL, NULL);</v>
      </c>
    </row>
    <row r="140" spans="1:72" ht="12.75" customHeight="1">
      <c r="A140" s="12">
        <v>103.1</v>
      </c>
      <c r="B140" s="42" t="s">
        <v>425</v>
      </c>
      <c r="C140" s="13" t="s">
        <v>168</v>
      </c>
      <c r="D140" s="14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43">
        <v>270</v>
      </c>
      <c r="R140" s="43"/>
      <c r="S140" s="43"/>
      <c r="T140" s="43"/>
      <c r="U140" s="43">
        <v>85</v>
      </c>
      <c r="V140" s="43">
        <v>356</v>
      </c>
      <c r="W140" s="43"/>
      <c r="X140" s="43"/>
      <c r="Y140" s="43"/>
      <c r="Z140" s="43">
        <v>103</v>
      </c>
      <c r="AA140" s="15"/>
      <c r="AB140" s="15">
        <v>206</v>
      </c>
      <c r="AC140" s="15"/>
      <c r="AD140" s="15"/>
      <c r="AE140" s="16"/>
      <c r="AF140" s="46">
        <v>95</v>
      </c>
      <c r="AG140" s="47">
        <v>105</v>
      </c>
      <c r="AH140" s="19">
        <v>85</v>
      </c>
      <c r="AI140" s="20">
        <v>125</v>
      </c>
      <c r="AJ140" s="21">
        <v>75</v>
      </c>
      <c r="AK140" s="22">
        <v>45</v>
      </c>
      <c r="AL140" s="23">
        <f>SUM(AF140:AK140)</f>
        <v>530</v>
      </c>
      <c r="AM140" s="24" t="s">
        <v>74</v>
      </c>
      <c r="AN140" s="25" t="s">
        <v>99</v>
      </c>
      <c r="AO140" s="24" t="s">
        <v>241</v>
      </c>
      <c r="AP140" s="34"/>
      <c r="AQ140" s="27" t="s">
        <v>423</v>
      </c>
      <c r="AR140" s="28" t="s">
        <v>426</v>
      </c>
      <c r="AS140" s="29">
        <v>10.9</v>
      </c>
      <c r="AT140" s="29">
        <v>916.2</v>
      </c>
      <c r="AU140" s="30">
        <v>415.6</v>
      </c>
      <c r="AV140" s="31"/>
      <c r="AW140" s="26"/>
      <c r="AX140" s="26"/>
      <c r="AY140" s="26">
        <v>2</v>
      </c>
      <c r="AZ140" s="26"/>
      <c r="BA140" s="25"/>
      <c r="BB140" s="24">
        <v>186</v>
      </c>
      <c r="BC140" s="26">
        <v>45</v>
      </c>
      <c r="BD140" s="32" t="s">
        <v>297</v>
      </c>
      <c r="BE140" s="32">
        <v>50</v>
      </c>
      <c r="BF140" s="35" t="s">
        <v>141</v>
      </c>
      <c r="BG140" s="26" t="s">
        <v>129</v>
      </c>
      <c r="BH140" s="29">
        <v>20</v>
      </c>
      <c r="BI140" s="26" t="s">
        <v>74</v>
      </c>
      <c r="BJ140" s="37"/>
      <c r="BK140" s="36"/>
      <c r="BL140" t="str">
        <f>IF(_xlfn.REGEXTEST(BK140,"Lv. [0-9]{0, 3}", 0),BM140,"")</f>
        <v/>
      </c>
      <c r="BM140" t="e" cm="1" vm="1">
        <f t="array" ref="BM140">_xlfn.REGEXEXTRACT(_xlfn.REGEXEXTRACT(BK140,"Lv. [0-9]{0,}", 0),"[0-9]{1,2}", 0)</f>
        <v>#N/A</v>
      </c>
      <c r="BN140" cm="1">
        <f t="array" ref="BN140">INDEX(A140:AE140,BQ140)</f>
        <v>206</v>
      </c>
      <c r="BO140">
        <v>139</v>
      </c>
      <c r="BP140" t="str">
        <f ca="1">IF(LEN(BL140) &gt; 0, _xlfn.XMATCH(BN140 + 1, INDIRECT(BR140):INDIRECT(BS140)), "")</f>
        <v/>
      </c>
      <c r="BQ140" cm="1">
        <f t="array" ref="BQ140">_xlfn.XMATCH(FALSE, ISBLANK(A140:AE140),,-1)</f>
        <v>28</v>
      </c>
      <c r="BR140" t="str">
        <f>ADDRESS(2, BQ140)</f>
        <v>$AB$2</v>
      </c>
      <c r="BS140" t="str">
        <f>ADDRESS(1202, BQ140)</f>
        <v>$AB$1202</v>
      </c>
      <c r="BT140" s="171" t="str">
        <f>"insert into Pokemon_Blueprint values ( "&amp;ROW()-1&amp;", '"&amp;B140&amp;"', '"&amp;C140&amp;"', "&amp;AF140&amp;",  "&amp;AG140&amp;",  "&amp;AH140&amp;", "&amp;AI140&amp;",  "&amp;AJ140&amp;",  "&amp;AK140&amp;", "&amp;IF(BC140 = "", "0", BC140)&amp;", "&amp;IF(BL140 = "","NULL, NULL",BP140&amp;", "&amp;BL140)&amp;");"</f>
        <v>insert into Pokemon_Blueprint values ( 139, 'Exeggutor (Alolan)', 'Alolan Form', 95,  105,  85, 125,  75,  45, 45, NULL, NULL);</v>
      </c>
    </row>
    <row r="141" spans="1:72" ht="12.75" customHeight="1">
      <c r="A141" s="12">
        <v>104</v>
      </c>
      <c r="B141" s="42" t="s">
        <v>427</v>
      </c>
      <c r="C141" s="42"/>
      <c r="D141" s="14">
        <v>104</v>
      </c>
      <c r="E141" s="15">
        <v>104</v>
      </c>
      <c r="F141" s="43">
        <v>203</v>
      </c>
      <c r="G141" s="43">
        <v>208</v>
      </c>
      <c r="H141" s="43"/>
      <c r="I141" s="43"/>
      <c r="J141" s="43"/>
      <c r="K141" s="43"/>
      <c r="L141" s="43"/>
      <c r="M141" s="43"/>
      <c r="N141" s="43"/>
      <c r="O141" s="43">
        <v>60</v>
      </c>
      <c r="P141" s="43"/>
      <c r="Q141" s="43">
        <v>163</v>
      </c>
      <c r="R141" s="43"/>
      <c r="S141" s="43">
        <v>90</v>
      </c>
      <c r="T141" s="43"/>
      <c r="U141" s="43"/>
      <c r="V141" s="43">
        <v>197</v>
      </c>
      <c r="W141" s="43"/>
      <c r="X141" s="43">
        <v>98</v>
      </c>
      <c r="Y141" s="43"/>
      <c r="Z141" s="43"/>
      <c r="AA141" s="43"/>
      <c r="AB141" s="43">
        <v>170</v>
      </c>
      <c r="AC141" s="43"/>
      <c r="AD141" s="43"/>
      <c r="AE141" s="44"/>
      <c r="AF141" s="46">
        <v>50</v>
      </c>
      <c r="AG141" s="47">
        <v>50</v>
      </c>
      <c r="AH141" s="19">
        <v>95</v>
      </c>
      <c r="AI141" s="20">
        <v>40</v>
      </c>
      <c r="AJ141" s="21">
        <v>50</v>
      </c>
      <c r="AK141" s="22">
        <v>35</v>
      </c>
      <c r="AL141" s="23">
        <f>SUM(AF141:AK141)</f>
        <v>320</v>
      </c>
      <c r="AM141" s="24" t="s">
        <v>196</v>
      </c>
      <c r="AN141" s="37"/>
      <c r="AO141" s="24" t="s">
        <v>302</v>
      </c>
      <c r="AP141" s="26" t="s">
        <v>186</v>
      </c>
      <c r="AQ141" s="27" t="s">
        <v>428</v>
      </c>
      <c r="AR141" s="28" t="s">
        <v>187</v>
      </c>
      <c r="AS141" s="29">
        <v>0.4</v>
      </c>
      <c r="AT141" s="29">
        <v>14.3</v>
      </c>
      <c r="AU141" s="30">
        <v>6.5</v>
      </c>
      <c r="AV141" s="31"/>
      <c r="AW141" s="26"/>
      <c r="AX141" s="26">
        <v>1</v>
      </c>
      <c r="AY141" s="26"/>
      <c r="AZ141" s="26"/>
      <c r="BA141" s="25"/>
      <c r="BB141" s="24">
        <v>64</v>
      </c>
      <c r="BC141" s="26">
        <v>190</v>
      </c>
      <c r="BD141" s="32" t="s">
        <v>128</v>
      </c>
      <c r="BE141" s="32">
        <v>50</v>
      </c>
      <c r="BF141" s="35" t="s">
        <v>139</v>
      </c>
      <c r="BG141" s="26" t="s">
        <v>129</v>
      </c>
      <c r="BH141" s="29">
        <v>20</v>
      </c>
      <c r="BI141" s="26" t="s">
        <v>82</v>
      </c>
      <c r="BJ141" s="37"/>
      <c r="BK141" s="36" t="s">
        <v>429</v>
      </c>
      <c r="BL141" t="str">
        <f>IF(_xlfn.REGEXTEST(BK141,"Lv. [0-9]{0, 3}", 0),BM141,"")</f>
        <v>28</v>
      </c>
      <c r="BM141" t="str" cm="1">
        <f t="array" ref="BM141">_xlfn.REGEXEXTRACT(_xlfn.REGEXEXTRACT(BK141,"Lv. [0-9]{0,}", 0),"[0-9]{1,2}", 0)</f>
        <v>28</v>
      </c>
      <c r="BN141" cm="1">
        <f t="array" ref="BN141">INDEX(A141:AE141,BQ141)</f>
        <v>170</v>
      </c>
      <c r="BO141">
        <v>140</v>
      </c>
      <c r="BP141">
        <f ca="1">IF(LEN(BL141) &gt; 0, _xlfn.XMATCH(BN141 + 1, INDIRECT(BR141):INDIRECT(BS141)), "")</f>
        <v>141</v>
      </c>
      <c r="BQ141" cm="1">
        <f t="array" ref="BQ141">_xlfn.XMATCH(FALSE, ISBLANK(A141:AE141),,-1)</f>
        <v>28</v>
      </c>
      <c r="BR141" t="str">
        <f>ADDRESS(2, BQ141)</f>
        <v>$AB$2</v>
      </c>
      <c r="BS141" t="str">
        <f>ADDRESS(1202, BQ141)</f>
        <v>$AB$1202</v>
      </c>
      <c r="BT141" s="171" t="str">
        <f ca="1">"insert into Pokemon_Blueprint values ( "&amp;ROW()-1&amp;", '"&amp;B141&amp;"', '"&amp;C141&amp;"', "&amp;AF141&amp;",  "&amp;AG141&amp;",  "&amp;AH141&amp;", "&amp;AI141&amp;",  "&amp;AJ141&amp;",  "&amp;AK141&amp;", "&amp;IF(BC141 = "", "0", BC141)&amp;", "&amp;IF(BL141 = "","NULL, NULL",BP141&amp;", "&amp;BL141)&amp;");"</f>
        <v>insert into Pokemon_Blueprint values ( 140, 'Cubone', '', 50,  50,  95, 40,  50,  35, 190, 141, 28);</v>
      </c>
    </row>
    <row r="142" spans="1:72" ht="12.75" customHeight="1">
      <c r="A142" s="12">
        <v>105</v>
      </c>
      <c r="B142" s="42" t="s">
        <v>430</v>
      </c>
      <c r="C142" s="42"/>
      <c r="D142" s="14">
        <v>105</v>
      </c>
      <c r="E142" s="15">
        <v>105</v>
      </c>
      <c r="F142" s="43">
        <v>204</v>
      </c>
      <c r="G142" s="43">
        <v>209</v>
      </c>
      <c r="H142" s="43"/>
      <c r="I142" s="43"/>
      <c r="J142" s="43"/>
      <c r="K142" s="43"/>
      <c r="L142" s="43"/>
      <c r="M142" s="43"/>
      <c r="N142" s="43"/>
      <c r="O142" s="43">
        <v>61</v>
      </c>
      <c r="P142" s="43"/>
      <c r="Q142" s="43">
        <v>164</v>
      </c>
      <c r="R142" s="43"/>
      <c r="S142" s="43">
        <v>91</v>
      </c>
      <c r="T142" s="43"/>
      <c r="U142" s="43"/>
      <c r="V142" s="43">
        <v>198</v>
      </c>
      <c r="W142" s="43"/>
      <c r="X142" s="43">
        <v>99</v>
      </c>
      <c r="Y142" s="43"/>
      <c r="Z142" s="43"/>
      <c r="AA142" s="43"/>
      <c r="AB142" s="43">
        <v>171</v>
      </c>
      <c r="AC142" s="43"/>
      <c r="AD142" s="43"/>
      <c r="AE142" s="44"/>
      <c r="AF142" s="46">
        <v>60</v>
      </c>
      <c r="AG142" s="47">
        <v>80</v>
      </c>
      <c r="AH142" s="19">
        <v>110</v>
      </c>
      <c r="AI142" s="20">
        <v>50</v>
      </c>
      <c r="AJ142" s="21">
        <v>80</v>
      </c>
      <c r="AK142" s="22">
        <v>45</v>
      </c>
      <c r="AL142" s="23">
        <f>SUM(AF142:AK142)</f>
        <v>425</v>
      </c>
      <c r="AM142" s="24" t="s">
        <v>196</v>
      </c>
      <c r="AN142" s="37"/>
      <c r="AO142" s="24" t="s">
        <v>302</v>
      </c>
      <c r="AP142" s="26" t="s">
        <v>186</v>
      </c>
      <c r="AQ142" s="27" t="s">
        <v>428</v>
      </c>
      <c r="AR142" s="28" t="s">
        <v>85</v>
      </c>
      <c r="AS142" s="29">
        <v>1</v>
      </c>
      <c r="AT142" s="29">
        <v>99.2</v>
      </c>
      <c r="AU142" s="30">
        <v>45</v>
      </c>
      <c r="AV142" s="31"/>
      <c r="AW142" s="26"/>
      <c r="AX142" s="26">
        <v>2</v>
      </c>
      <c r="AY142" s="26"/>
      <c r="AZ142" s="26"/>
      <c r="BA142" s="25"/>
      <c r="BB142" s="24">
        <v>149</v>
      </c>
      <c r="BC142" s="26">
        <v>75</v>
      </c>
      <c r="BD142" s="32" t="s">
        <v>128</v>
      </c>
      <c r="BE142" s="32">
        <v>50</v>
      </c>
      <c r="BF142" s="35" t="s">
        <v>139</v>
      </c>
      <c r="BG142" s="26" t="s">
        <v>129</v>
      </c>
      <c r="BH142" s="29">
        <v>20</v>
      </c>
      <c r="BI142" s="26" t="s">
        <v>82</v>
      </c>
      <c r="BJ142" s="37"/>
      <c r="BK142" s="36"/>
      <c r="BL142" t="str">
        <f>IF(_xlfn.REGEXTEST(BK142,"Lv. [0-9]{0, 3}", 0),BM142,"")</f>
        <v/>
      </c>
      <c r="BM142" t="e" cm="1" vm="1">
        <f t="array" ref="BM142">_xlfn.REGEXEXTRACT(_xlfn.REGEXEXTRACT(BK142,"Lv. [0-9]{0,}", 0),"[0-9]{1,2}", 0)</f>
        <v>#N/A</v>
      </c>
      <c r="BN142" cm="1">
        <f t="array" ref="BN142">INDEX(A142:AE142,BQ142)</f>
        <v>171</v>
      </c>
      <c r="BO142">
        <v>141</v>
      </c>
      <c r="BP142" t="str">
        <f ca="1">IF(LEN(BL142) &gt; 0, _xlfn.XMATCH(BN142 + 1, INDIRECT(BR142):INDIRECT(BS142)), "")</f>
        <v/>
      </c>
      <c r="BQ142" cm="1">
        <f t="array" ref="BQ142">_xlfn.XMATCH(FALSE, ISBLANK(A142:AE142),,-1)</f>
        <v>28</v>
      </c>
      <c r="BR142" t="str">
        <f>ADDRESS(2, BQ142)</f>
        <v>$AB$2</v>
      </c>
      <c r="BS142" t="str">
        <f>ADDRESS(1202, BQ142)</f>
        <v>$AB$1202</v>
      </c>
      <c r="BT142" s="171" t="str">
        <f>"insert into Pokemon_Blueprint values ( "&amp;ROW()-1&amp;", '"&amp;B142&amp;"', '"&amp;C142&amp;"', "&amp;AF142&amp;",  "&amp;AG142&amp;",  "&amp;AH142&amp;", "&amp;AI142&amp;",  "&amp;AJ142&amp;",  "&amp;AK142&amp;", "&amp;IF(BC142 = "", "0", BC142)&amp;", "&amp;IF(BL142 = "","NULL, NULL",BP142&amp;", "&amp;BL142)&amp;");"</f>
        <v>insert into Pokemon_Blueprint values ( 141, 'Marowak', '', 60,  80,  110, 50,  80,  45, 75, NULL, NULL);</v>
      </c>
    </row>
    <row r="143" spans="1:72" ht="12.75" customHeight="1">
      <c r="A143" s="12">
        <v>105.1</v>
      </c>
      <c r="B143" s="42" t="s">
        <v>431</v>
      </c>
      <c r="C143" s="13" t="s">
        <v>168</v>
      </c>
      <c r="D143" s="14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43">
        <v>164</v>
      </c>
      <c r="R143" s="43"/>
      <c r="S143" s="43">
        <v>91</v>
      </c>
      <c r="T143" s="15"/>
      <c r="U143" s="15"/>
      <c r="V143" s="43">
        <v>198</v>
      </c>
      <c r="W143" s="43"/>
      <c r="X143" s="43">
        <v>99</v>
      </c>
      <c r="Y143" s="15"/>
      <c r="Z143" s="15"/>
      <c r="AA143" s="15"/>
      <c r="AB143" s="15">
        <v>171</v>
      </c>
      <c r="AC143" s="15"/>
      <c r="AD143" s="15"/>
      <c r="AE143" s="16"/>
      <c r="AF143" s="46">
        <v>60</v>
      </c>
      <c r="AG143" s="47">
        <v>80</v>
      </c>
      <c r="AH143" s="19">
        <v>110</v>
      </c>
      <c r="AI143" s="20">
        <v>50</v>
      </c>
      <c r="AJ143" s="21">
        <v>80</v>
      </c>
      <c r="AK143" s="22">
        <v>45</v>
      </c>
      <c r="AL143" s="23">
        <f>SUM(AF143:AK143)</f>
        <v>425</v>
      </c>
      <c r="AM143" s="24" t="s">
        <v>94</v>
      </c>
      <c r="AN143" s="37" t="s">
        <v>398</v>
      </c>
      <c r="AO143" s="24" t="s">
        <v>402</v>
      </c>
      <c r="AP143" s="26" t="s">
        <v>186</v>
      </c>
      <c r="AQ143" s="27" t="s">
        <v>302</v>
      </c>
      <c r="AR143" s="28" t="s">
        <v>85</v>
      </c>
      <c r="AS143" s="29">
        <v>1</v>
      </c>
      <c r="AT143" s="29">
        <v>75</v>
      </c>
      <c r="AU143" s="30">
        <v>34</v>
      </c>
      <c r="AV143" s="31"/>
      <c r="AW143" s="26"/>
      <c r="AX143" s="26">
        <v>2</v>
      </c>
      <c r="AY143" s="26"/>
      <c r="AZ143" s="26"/>
      <c r="BA143" s="25"/>
      <c r="BB143" s="24">
        <v>149</v>
      </c>
      <c r="BC143" s="26">
        <v>75</v>
      </c>
      <c r="BD143" s="32" t="s">
        <v>128</v>
      </c>
      <c r="BE143" s="32">
        <v>50</v>
      </c>
      <c r="BF143" s="35" t="s">
        <v>164</v>
      </c>
      <c r="BG143" s="26" t="s">
        <v>129</v>
      </c>
      <c r="BH143" s="29">
        <v>20</v>
      </c>
      <c r="BI143" s="26" t="s">
        <v>82</v>
      </c>
      <c r="BJ143" s="37"/>
      <c r="BK143" s="36"/>
      <c r="BL143" t="str">
        <f>IF(_xlfn.REGEXTEST(BK143,"Lv. [0-9]{0, 3}", 0),BM143,"")</f>
        <v/>
      </c>
      <c r="BM143" t="e" cm="1" vm="1">
        <f t="array" ref="BM143">_xlfn.REGEXEXTRACT(_xlfn.REGEXEXTRACT(BK143,"Lv. [0-9]{0,}", 0),"[0-9]{1,2}", 0)</f>
        <v>#N/A</v>
      </c>
      <c r="BN143" cm="1">
        <f t="array" ref="BN143">INDEX(A143:AE143,BQ143)</f>
        <v>171</v>
      </c>
      <c r="BO143">
        <v>142</v>
      </c>
      <c r="BP143" t="str">
        <f ca="1">IF(LEN(BL143) &gt; 0, _xlfn.XMATCH(BN143 + 1, INDIRECT(BR143):INDIRECT(BS143)), "")</f>
        <v/>
      </c>
      <c r="BQ143" cm="1">
        <f t="array" ref="BQ143">_xlfn.XMATCH(FALSE, ISBLANK(A143:AE143),,-1)</f>
        <v>28</v>
      </c>
      <c r="BR143" t="str">
        <f>ADDRESS(2, BQ143)</f>
        <v>$AB$2</v>
      </c>
      <c r="BS143" t="str">
        <f>ADDRESS(1202, BQ143)</f>
        <v>$AB$1202</v>
      </c>
      <c r="BT143" s="171" t="str">
        <f>"insert into Pokemon_Blueprint values ( "&amp;ROW()-1&amp;", '"&amp;B143&amp;"', '"&amp;C143&amp;"', "&amp;AF143&amp;",  "&amp;AG143&amp;",  "&amp;AH143&amp;", "&amp;AI143&amp;",  "&amp;AJ143&amp;",  "&amp;AK143&amp;", "&amp;IF(BC143 = "", "0", BC143)&amp;", "&amp;IF(BL143 = "","NULL, NULL",BP143&amp;", "&amp;BL143)&amp;");"</f>
        <v>insert into Pokemon_Blueprint values ( 142, 'Marowak (Alolan)', 'Alolan Form', 60,  80,  110, 50,  80,  45, 75, NULL, NULL);</v>
      </c>
    </row>
    <row r="144" spans="1:72" ht="12.75" customHeight="1">
      <c r="A144" s="12">
        <v>106</v>
      </c>
      <c r="B144" s="42" t="s">
        <v>432</v>
      </c>
      <c r="C144" s="42"/>
      <c r="D144" s="14">
        <v>106</v>
      </c>
      <c r="E144" s="15">
        <v>106</v>
      </c>
      <c r="F144" s="43">
        <v>144</v>
      </c>
      <c r="G144" s="43">
        <v>146</v>
      </c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>
        <v>108</v>
      </c>
      <c r="AB144" s="43"/>
      <c r="AC144" s="43"/>
      <c r="AD144" s="43"/>
      <c r="AE144" s="44"/>
      <c r="AF144" s="46">
        <v>50</v>
      </c>
      <c r="AG144" s="47">
        <v>120</v>
      </c>
      <c r="AH144" s="19">
        <v>53</v>
      </c>
      <c r="AI144" s="20">
        <v>35</v>
      </c>
      <c r="AJ144" s="21">
        <v>110</v>
      </c>
      <c r="AK144" s="22">
        <v>87</v>
      </c>
      <c r="AL144" s="23">
        <f>SUM(AF144:AK144)</f>
        <v>455</v>
      </c>
      <c r="AM144" s="24" t="s">
        <v>289</v>
      </c>
      <c r="AN144" s="37"/>
      <c r="AO144" s="24" t="s">
        <v>280</v>
      </c>
      <c r="AP144" s="26" t="s">
        <v>433</v>
      </c>
      <c r="AQ144" s="27" t="s">
        <v>434</v>
      </c>
      <c r="AR144" s="28" t="s">
        <v>157</v>
      </c>
      <c r="AS144" s="29">
        <v>1.5</v>
      </c>
      <c r="AT144" s="29">
        <v>109.8</v>
      </c>
      <c r="AU144" s="30">
        <v>49.8</v>
      </c>
      <c r="AV144" s="31"/>
      <c r="AW144" s="26">
        <v>2</v>
      </c>
      <c r="AX144" s="26"/>
      <c r="AY144" s="26"/>
      <c r="AZ144" s="26"/>
      <c r="BA144" s="25"/>
      <c r="BB144" s="24">
        <v>159</v>
      </c>
      <c r="BC144" s="26">
        <v>45</v>
      </c>
      <c r="BD144" s="32" t="s">
        <v>128</v>
      </c>
      <c r="BE144" s="32">
        <v>50</v>
      </c>
      <c r="BF144" s="35" t="s">
        <v>139</v>
      </c>
      <c r="BG144" s="26" t="s">
        <v>218</v>
      </c>
      <c r="BH144" s="29">
        <v>25</v>
      </c>
      <c r="BI144" s="26" t="s">
        <v>314</v>
      </c>
      <c r="BJ144" s="37"/>
      <c r="BK144" s="36"/>
      <c r="BL144" t="str">
        <f>IF(_xlfn.REGEXTEST(BK144,"Lv. [0-9]{0, 3}", 0),BM144,"")</f>
        <v/>
      </c>
      <c r="BM144" t="e" cm="1" vm="1">
        <f t="array" ref="BM144">_xlfn.REGEXEXTRACT(_xlfn.REGEXEXTRACT(BK144,"Lv. [0-9]{0,}", 0),"[0-9]{1,2}", 0)</f>
        <v>#N/A</v>
      </c>
      <c r="BN144" cm="1">
        <f t="array" ref="BN144">INDEX(A144:AE144,BQ144)</f>
        <v>108</v>
      </c>
      <c r="BO144">
        <v>143</v>
      </c>
      <c r="BP144" t="str">
        <f ca="1">IF(LEN(BL144) &gt; 0, _xlfn.XMATCH(BN144 + 1, INDIRECT(BR144):INDIRECT(BS144)), "")</f>
        <v/>
      </c>
      <c r="BQ144" cm="1">
        <f t="array" ref="BQ144">_xlfn.XMATCH(FALSE, ISBLANK(A144:AE144),,-1)</f>
        <v>27</v>
      </c>
      <c r="BR144" t="str">
        <f>ADDRESS(2, BQ144)</f>
        <v>$AA$2</v>
      </c>
      <c r="BS144" t="str">
        <f>ADDRESS(1202, BQ144)</f>
        <v>$AA$1202</v>
      </c>
      <c r="BT144" s="171" t="str">
        <f>"insert into Pokemon_Blueprint values ( "&amp;ROW()-1&amp;", '"&amp;B144&amp;"', '"&amp;C144&amp;"', "&amp;AF144&amp;",  "&amp;AG144&amp;",  "&amp;AH144&amp;", "&amp;AI144&amp;",  "&amp;AJ144&amp;",  "&amp;AK144&amp;", "&amp;IF(BC144 = "", "0", BC144)&amp;", "&amp;IF(BL144 = "","NULL, NULL",BP144&amp;", "&amp;BL144)&amp;");"</f>
        <v>insert into Pokemon_Blueprint values ( 143, 'Hitmonlee', '', 50,  120,  53, 35,  110,  87, 45, NULL, NULL);</v>
      </c>
    </row>
    <row r="145" spans="1:72" ht="12.75" customHeight="1">
      <c r="A145" s="12">
        <v>107</v>
      </c>
      <c r="B145" s="42" t="s">
        <v>435</v>
      </c>
      <c r="C145" s="42"/>
      <c r="D145" s="14">
        <v>107</v>
      </c>
      <c r="E145" s="15">
        <v>107</v>
      </c>
      <c r="F145" s="43">
        <v>145</v>
      </c>
      <c r="G145" s="43">
        <v>147</v>
      </c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>
        <v>109</v>
      </c>
      <c r="AB145" s="43"/>
      <c r="AC145" s="43"/>
      <c r="AD145" s="43"/>
      <c r="AE145" s="44"/>
      <c r="AF145" s="46">
        <v>50</v>
      </c>
      <c r="AG145" s="47">
        <v>105</v>
      </c>
      <c r="AH145" s="19">
        <v>79</v>
      </c>
      <c r="AI145" s="20">
        <v>35</v>
      </c>
      <c r="AJ145" s="21">
        <v>110</v>
      </c>
      <c r="AK145" s="22">
        <v>76</v>
      </c>
      <c r="AL145" s="23">
        <f>SUM(AF145:AK145)</f>
        <v>455</v>
      </c>
      <c r="AM145" s="24" t="s">
        <v>289</v>
      </c>
      <c r="AN145" s="37"/>
      <c r="AO145" s="24" t="s">
        <v>151</v>
      </c>
      <c r="AP145" s="26" t="s">
        <v>436</v>
      </c>
      <c r="AQ145" s="27" t="s">
        <v>243</v>
      </c>
      <c r="AR145" s="28" t="s">
        <v>148</v>
      </c>
      <c r="AS145" s="29">
        <v>1.4</v>
      </c>
      <c r="AT145" s="29">
        <v>110.7</v>
      </c>
      <c r="AU145" s="30">
        <v>50.2</v>
      </c>
      <c r="AV145" s="31"/>
      <c r="AW145" s="26"/>
      <c r="AX145" s="26"/>
      <c r="AY145" s="26"/>
      <c r="AZ145" s="26">
        <v>2</v>
      </c>
      <c r="BA145" s="25"/>
      <c r="BB145" s="24">
        <v>159</v>
      </c>
      <c r="BC145" s="26">
        <v>45</v>
      </c>
      <c r="BD145" s="32" t="s">
        <v>128</v>
      </c>
      <c r="BE145" s="32">
        <v>50</v>
      </c>
      <c r="BF145" s="35" t="s">
        <v>139</v>
      </c>
      <c r="BG145" s="26" t="s">
        <v>218</v>
      </c>
      <c r="BH145" s="29">
        <v>25</v>
      </c>
      <c r="BI145" s="26" t="s">
        <v>314</v>
      </c>
      <c r="BJ145" s="37"/>
      <c r="BK145" s="36"/>
      <c r="BL145" t="str">
        <f>IF(_xlfn.REGEXTEST(BK145,"Lv. [0-9]{0, 3}", 0),BM145,"")</f>
        <v/>
      </c>
      <c r="BM145" t="e" cm="1" vm="1">
        <f t="array" ref="BM145">_xlfn.REGEXEXTRACT(_xlfn.REGEXEXTRACT(BK145,"Lv. [0-9]{0,}", 0),"[0-9]{1,2}", 0)</f>
        <v>#N/A</v>
      </c>
      <c r="BN145" cm="1">
        <f t="array" ref="BN145">INDEX(A145:AE145,BQ145)</f>
        <v>109</v>
      </c>
      <c r="BO145">
        <v>144</v>
      </c>
      <c r="BP145" t="str">
        <f ca="1">IF(LEN(BL145) &gt; 0, _xlfn.XMATCH(BN145 + 1, INDIRECT(BR145):INDIRECT(BS145)), "")</f>
        <v/>
      </c>
      <c r="BQ145" cm="1">
        <f t="array" ref="BQ145">_xlfn.XMATCH(FALSE, ISBLANK(A145:AE145),,-1)</f>
        <v>27</v>
      </c>
      <c r="BR145" t="str">
        <f>ADDRESS(2, BQ145)</f>
        <v>$AA$2</v>
      </c>
      <c r="BS145" t="str">
        <f>ADDRESS(1202, BQ145)</f>
        <v>$AA$1202</v>
      </c>
      <c r="BT145" s="171" t="str">
        <f>"insert into Pokemon_Blueprint values ( "&amp;ROW()-1&amp;", '"&amp;B145&amp;"', '"&amp;C145&amp;"', "&amp;AF145&amp;",  "&amp;AG145&amp;",  "&amp;AH145&amp;", "&amp;AI145&amp;",  "&amp;AJ145&amp;",  "&amp;AK145&amp;", "&amp;IF(BC145 = "", "0", BC145)&amp;", "&amp;IF(BL145 = "","NULL, NULL",BP145&amp;", "&amp;BL145)&amp;");"</f>
        <v>insert into Pokemon_Blueprint values ( 144, 'Hitmonchan', '', 50,  105,  79, 35,  110,  76, 45, NULL, NULL);</v>
      </c>
    </row>
    <row r="146" spans="1:72" ht="12.75" customHeight="1">
      <c r="A146" s="12">
        <v>108</v>
      </c>
      <c r="B146" s="42" t="s">
        <v>437</v>
      </c>
      <c r="C146" s="42"/>
      <c r="D146" s="14">
        <v>108</v>
      </c>
      <c r="E146" s="15">
        <v>108</v>
      </c>
      <c r="F146" s="43">
        <v>178</v>
      </c>
      <c r="G146" s="43">
        <v>180</v>
      </c>
      <c r="H146" s="43"/>
      <c r="I146" s="43"/>
      <c r="J146" s="43"/>
      <c r="K146" s="43">
        <v>161</v>
      </c>
      <c r="L146" s="43"/>
      <c r="M146" s="43">
        <v>284</v>
      </c>
      <c r="N146" s="43"/>
      <c r="O146" s="43"/>
      <c r="P146" s="43">
        <v>134</v>
      </c>
      <c r="Q146" s="43"/>
      <c r="R146" s="43"/>
      <c r="S146" s="43"/>
      <c r="T146" s="43"/>
      <c r="U146" s="43"/>
      <c r="V146" s="43">
        <v>375</v>
      </c>
      <c r="W146" s="43"/>
      <c r="X146" s="43"/>
      <c r="Y146" s="43"/>
      <c r="Z146" s="43">
        <v>122</v>
      </c>
      <c r="AA146" s="43"/>
      <c r="AB146" s="43">
        <v>54</v>
      </c>
      <c r="AC146" s="43"/>
      <c r="AD146" s="43">
        <v>125</v>
      </c>
      <c r="AE146" s="44"/>
      <c r="AF146" s="46">
        <v>90</v>
      </c>
      <c r="AG146" s="47">
        <v>55</v>
      </c>
      <c r="AH146" s="19">
        <v>75</v>
      </c>
      <c r="AI146" s="20">
        <v>60</v>
      </c>
      <c r="AJ146" s="21">
        <v>75</v>
      </c>
      <c r="AK146" s="22">
        <v>30</v>
      </c>
      <c r="AL146" s="23">
        <f>SUM(AF146:AK146)</f>
        <v>385</v>
      </c>
      <c r="AM146" s="24" t="s">
        <v>150</v>
      </c>
      <c r="AN146" s="37"/>
      <c r="AO146" s="24" t="s">
        <v>356</v>
      </c>
      <c r="AP146" s="26" t="s">
        <v>355</v>
      </c>
      <c r="AQ146" s="27" t="s">
        <v>284</v>
      </c>
      <c r="AR146" s="28" t="s">
        <v>176</v>
      </c>
      <c r="AS146" s="29">
        <v>1.2</v>
      </c>
      <c r="AT146" s="29">
        <v>144.4</v>
      </c>
      <c r="AU146" s="30">
        <v>65.5</v>
      </c>
      <c r="AV146" s="31">
        <v>2</v>
      </c>
      <c r="AW146" s="26"/>
      <c r="AX146" s="26"/>
      <c r="AY146" s="26"/>
      <c r="AZ146" s="26"/>
      <c r="BA146" s="25"/>
      <c r="BB146" s="24">
        <v>77</v>
      </c>
      <c r="BC146" s="26">
        <v>45</v>
      </c>
      <c r="BD146" s="32" t="s">
        <v>128</v>
      </c>
      <c r="BE146" s="32">
        <v>50</v>
      </c>
      <c r="BF146" s="35" t="s">
        <v>227</v>
      </c>
      <c r="BG146" s="26" t="s">
        <v>129</v>
      </c>
      <c r="BH146" s="29">
        <v>20</v>
      </c>
      <c r="BI146" s="26" t="s">
        <v>82</v>
      </c>
      <c r="BJ146" s="37"/>
      <c r="BK146" s="36" t="s">
        <v>438</v>
      </c>
      <c r="BL146" t="str">
        <f>IF(_xlfn.REGEXTEST(BK146,"Lv. [0-9]{0, 3}", 0),BM146,"")</f>
        <v/>
      </c>
      <c r="BM146" t="e" cm="1" vm="1">
        <f t="array" ref="BM146">_xlfn.REGEXEXTRACT(_xlfn.REGEXEXTRACT(BK146,"Lv. [0-9]{0,}", 0),"[0-9]{1,2}", 0)</f>
        <v>#N/A</v>
      </c>
      <c r="BN146" cm="1">
        <f t="array" ref="BN146">INDEX(A146:AE146,BQ146)</f>
        <v>125</v>
      </c>
      <c r="BO146">
        <v>145</v>
      </c>
      <c r="BP146" t="str">
        <f ca="1">IF(LEN(BL146) &gt; 0, _xlfn.XMATCH(BN146 + 1, INDIRECT(BR146):INDIRECT(BS146)), "")</f>
        <v/>
      </c>
      <c r="BQ146" cm="1">
        <f t="array" ref="BQ146">_xlfn.XMATCH(FALSE, ISBLANK(A146:AE146),,-1)</f>
        <v>30</v>
      </c>
      <c r="BR146" t="str">
        <f>ADDRESS(2, BQ146)</f>
        <v>$AD$2</v>
      </c>
      <c r="BS146" t="str">
        <f>ADDRESS(1202, BQ146)</f>
        <v>$AD$1202</v>
      </c>
      <c r="BT146" s="171" t="str">
        <f>"insert into Pokemon_Blueprint values ( "&amp;ROW()-1&amp;", '"&amp;B146&amp;"', '"&amp;C146&amp;"', "&amp;AF146&amp;",  "&amp;AG146&amp;",  "&amp;AH146&amp;", "&amp;AI146&amp;",  "&amp;AJ146&amp;",  "&amp;AK146&amp;", "&amp;IF(BC146 = "", "0", BC146)&amp;", "&amp;IF(BL146 = "","NULL, NULL",BP146&amp;", "&amp;BL146)&amp;");"</f>
        <v>insert into Pokemon_Blueprint values ( 145, 'Lickitung', '', 90,  55,  75, 60,  75,  30, 45, NULL, NULL);</v>
      </c>
    </row>
    <row r="147" spans="1:72" ht="12.75" customHeight="1">
      <c r="A147" s="12">
        <v>109</v>
      </c>
      <c r="B147" s="42" t="s">
        <v>439</v>
      </c>
      <c r="C147" s="42"/>
      <c r="D147" s="14">
        <v>109</v>
      </c>
      <c r="E147" s="15">
        <v>109</v>
      </c>
      <c r="F147" s="43">
        <v>114</v>
      </c>
      <c r="G147" s="43">
        <v>115</v>
      </c>
      <c r="H147" s="43">
        <v>108</v>
      </c>
      <c r="I147" s="43">
        <v>113</v>
      </c>
      <c r="J147" s="43"/>
      <c r="K147" s="43"/>
      <c r="L147" s="43"/>
      <c r="M147" s="43">
        <v>46</v>
      </c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>
        <v>250</v>
      </c>
      <c r="AB147" s="43"/>
      <c r="AC147" s="43"/>
      <c r="AD147" s="43"/>
      <c r="AE147" s="44"/>
      <c r="AF147" s="46">
        <v>40</v>
      </c>
      <c r="AG147" s="47">
        <v>65</v>
      </c>
      <c r="AH147" s="19">
        <v>95</v>
      </c>
      <c r="AI147" s="20">
        <v>60</v>
      </c>
      <c r="AJ147" s="21">
        <v>45</v>
      </c>
      <c r="AK147" s="22">
        <v>35</v>
      </c>
      <c r="AL147" s="23">
        <f>SUM(AF147:AK147)</f>
        <v>340</v>
      </c>
      <c r="AM147" s="24" t="s">
        <v>75</v>
      </c>
      <c r="AN147" s="37"/>
      <c r="AO147" s="24" t="s">
        <v>399</v>
      </c>
      <c r="AP147" s="34" t="s">
        <v>440</v>
      </c>
      <c r="AQ147" s="38" t="s">
        <v>249</v>
      </c>
      <c r="AR147" s="39" t="s">
        <v>97</v>
      </c>
      <c r="AS147" s="40">
        <v>0.6</v>
      </c>
      <c r="AT147" s="40">
        <v>2.2000000000000002</v>
      </c>
      <c r="AU147" s="41">
        <v>1</v>
      </c>
      <c r="AV147" s="31"/>
      <c r="AW147" s="26"/>
      <c r="AX147" s="26">
        <v>1</v>
      </c>
      <c r="AY147" s="26"/>
      <c r="AZ147" s="26"/>
      <c r="BA147" s="25"/>
      <c r="BB147" s="24">
        <v>68</v>
      </c>
      <c r="BC147" s="26">
        <v>190</v>
      </c>
      <c r="BD147" s="32" t="s">
        <v>128</v>
      </c>
      <c r="BE147" s="32">
        <v>50</v>
      </c>
      <c r="BF147" s="35" t="s">
        <v>164</v>
      </c>
      <c r="BG147" s="26" t="s">
        <v>129</v>
      </c>
      <c r="BH147" s="29">
        <v>20</v>
      </c>
      <c r="BI147" s="26" t="s">
        <v>386</v>
      </c>
      <c r="BJ147" s="37"/>
      <c r="BK147" s="36" t="s">
        <v>441</v>
      </c>
      <c r="BL147" t="str">
        <f>IF(_xlfn.REGEXTEST(BK147,"Lv. [0-9]{0, 3}", 0),BM147,"")</f>
        <v>35</v>
      </c>
      <c r="BM147" t="str" cm="1">
        <f t="array" ref="BM147">_xlfn.REGEXEXTRACT(_xlfn.REGEXEXTRACT(BK147,"Lv. [0-9]{0,}", 0),"[0-9]{1,2}", 0)</f>
        <v>35</v>
      </c>
      <c r="BN147" cm="1">
        <f t="array" ref="BN147">INDEX(A147:AE147,BQ147)</f>
        <v>250</v>
      </c>
      <c r="BO147">
        <v>146</v>
      </c>
      <c r="BP147">
        <f ca="1">IF(LEN(BL147) &gt; 0, _xlfn.XMATCH(BN147 + 1, INDIRECT(BR147):INDIRECT(BS147)), "")</f>
        <v>147</v>
      </c>
      <c r="BQ147" cm="1">
        <f t="array" ref="BQ147">_xlfn.XMATCH(FALSE, ISBLANK(A147:AE147),,-1)</f>
        <v>27</v>
      </c>
      <c r="BR147" t="str">
        <f>ADDRESS(2, BQ147)</f>
        <v>$AA$2</v>
      </c>
      <c r="BS147" t="str">
        <f>ADDRESS(1202, BQ147)</f>
        <v>$AA$1202</v>
      </c>
      <c r="BT147" s="171" t="str">
        <f ca="1">"insert into Pokemon_Blueprint values ( "&amp;ROW()-1&amp;", '"&amp;B147&amp;"', '"&amp;C147&amp;"', "&amp;AF147&amp;",  "&amp;AG147&amp;",  "&amp;AH147&amp;", "&amp;AI147&amp;",  "&amp;AJ147&amp;",  "&amp;AK147&amp;", "&amp;IF(BC147 = "", "0", BC147)&amp;", "&amp;IF(BL147 = "","NULL, NULL",BP147&amp;", "&amp;BL147)&amp;");"</f>
        <v>insert into Pokemon_Blueprint values ( 146, 'Koffing', '', 40,  65,  95, 60,  45,  35, 190, 147, 35);</v>
      </c>
    </row>
    <row r="148" spans="1:72" ht="12.75" customHeight="1">
      <c r="A148" s="12">
        <v>110</v>
      </c>
      <c r="B148" s="42" t="s">
        <v>442</v>
      </c>
      <c r="C148" s="42"/>
      <c r="D148" s="14">
        <v>110</v>
      </c>
      <c r="E148" s="15">
        <v>110</v>
      </c>
      <c r="F148" s="43">
        <v>115</v>
      </c>
      <c r="G148" s="43">
        <v>116</v>
      </c>
      <c r="H148" s="43">
        <v>109</v>
      </c>
      <c r="I148" s="43">
        <v>114</v>
      </c>
      <c r="J148" s="43"/>
      <c r="K148" s="43"/>
      <c r="L148" s="43"/>
      <c r="M148" s="43">
        <v>47</v>
      </c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>
        <v>251</v>
      </c>
      <c r="AB148" s="43"/>
      <c r="AC148" s="43"/>
      <c r="AD148" s="43"/>
      <c r="AE148" s="44"/>
      <c r="AF148" s="46">
        <v>65</v>
      </c>
      <c r="AG148" s="47">
        <v>90</v>
      </c>
      <c r="AH148" s="19">
        <v>120</v>
      </c>
      <c r="AI148" s="20">
        <v>85</v>
      </c>
      <c r="AJ148" s="21">
        <v>70</v>
      </c>
      <c r="AK148" s="22">
        <v>60</v>
      </c>
      <c r="AL148" s="23">
        <f>SUM(AF148:AK148)</f>
        <v>490</v>
      </c>
      <c r="AM148" s="24" t="s">
        <v>75</v>
      </c>
      <c r="AN148" s="37"/>
      <c r="AO148" s="24" t="s">
        <v>399</v>
      </c>
      <c r="AP148" s="34" t="s">
        <v>440</v>
      </c>
      <c r="AQ148" s="38" t="s">
        <v>249</v>
      </c>
      <c r="AR148" s="39" t="s">
        <v>176</v>
      </c>
      <c r="AS148" s="40">
        <v>1.2</v>
      </c>
      <c r="AT148" s="40">
        <v>20.9</v>
      </c>
      <c r="AU148" s="41">
        <v>9.5</v>
      </c>
      <c r="AV148" s="31"/>
      <c r="AW148" s="26"/>
      <c r="AX148" s="26">
        <v>2</v>
      </c>
      <c r="AY148" s="26"/>
      <c r="AZ148" s="26"/>
      <c r="BA148" s="25"/>
      <c r="BB148" s="24">
        <v>172</v>
      </c>
      <c r="BC148" s="26">
        <v>60</v>
      </c>
      <c r="BD148" s="32" t="s">
        <v>128</v>
      </c>
      <c r="BE148" s="32">
        <v>50</v>
      </c>
      <c r="BF148" s="35" t="s">
        <v>164</v>
      </c>
      <c r="BG148" s="26" t="s">
        <v>129</v>
      </c>
      <c r="BH148" s="29">
        <v>20</v>
      </c>
      <c r="BI148" s="26" t="s">
        <v>386</v>
      </c>
      <c r="BJ148" s="37"/>
      <c r="BK148" s="36"/>
      <c r="BL148" t="str">
        <f>IF(_xlfn.REGEXTEST(BK148,"Lv. [0-9]{0, 3}", 0),BM148,"")</f>
        <v/>
      </c>
      <c r="BM148" t="e" cm="1" vm="1">
        <f t="array" ref="BM148">_xlfn.REGEXEXTRACT(_xlfn.REGEXEXTRACT(BK148,"Lv. [0-9]{0,}", 0),"[0-9]{1,2}", 0)</f>
        <v>#N/A</v>
      </c>
      <c r="BN148" cm="1">
        <f t="array" ref="BN148">INDEX(A148:AE148,BQ148)</f>
        <v>251</v>
      </c>
      <c r="BO148">
        <v>147</v>
      </c>
      <c r="BP148" t="str">
        <f ca="1">IF(LEN(BL148) &gt; 0, _xlfn.XMATCH(BN148 + 1, INDIRECT(BR148):INDIRECT(BS148)), "")</f>
        <v/>
      </c>
      <c r="BQ148" cm="1">
        <f t="array" ref="BQ148">_xlfn.XMATCH(FALSE, ISBLANK(A148:AE148),,-1)</f>
        <v>27</v>
      </c>
      <c r="BR148" t="str">
        <f>ADDRESS(2, BQ148)</f>
        <v>$AA$2</v>
      </c>
      <c r="BS148" t="str">
        <f>ADDRESS(1202, BQ148)</f>
        <v>$AA$1202</v>
      </c>
      <c r="BT148" s="171" t="str">
        <f>"insert into Pokemon_Blueprint values ( "&amp;ROW()-1&amp;", '"&amp;B148&amp;"', '"&amp;C148&amp;"', "&amp;AF148&amp;",  "&amp;AG148&amp;",  "&amp;AH148&amp;", "&amp;AI148&amp;",  "&amp;AJ148&amp;",  "&amp;AK148&amp;", "&amp;IF(BC148 = "", "0", BC148)&amp;", "&amp;IF(BL148 = "","NULL, NULL",BP148&amp;", "&amp;BL148)&amp;");"</f>
        <v>insert into Pokemon_Blueprint values ( 147, 'Weezing', '', 65,  90,  120, 85,  70,  60, 60, NULL, NULL);</v>
      </c>
    </row>
    <row r="149" spans="1:72" ht="12.75" customHeight="1">
      <c r="A149" s="12">
        <v>110.1</v>
      </c>
      <c r="B149" s="42" t="s">
        <v>443</v>
      </c>
      <c r="C149" s="13" t="s">
        <v>278</v>
      </c>
      <c r="D149" s="14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>
        <v>251</v>
      </c>
      <c r="AB149" s="15"/>
      <c r="AC149" s="15"/>
      <c r="AD149" s="15"/>
      <c r="AE149" s="16"/>
      <c r="AF149" s="46">
        <v>65</v>
      </c>
      <c r="AG149" s="47">
        <v>90</v>
      </c>
      <c r="AH149" s="19">
        <v>120</v>
      </c>
      <c r="AI149" s="20">
        <v>85</v>
      </c>
      <c r="AJ149" s="21">
        <v>70</v>
      </c>
      <c r="AK149" s="22">
        <v>60</v>
      </c>
      <c r="AL149" s="23">
        <f>SUM(AF149:AK149)</f>
        <v>490</v>
      </c>
      <c r="AM149" s="24" t="s">
        <v>75</v>
      </c>
      <c r="AN149" s="37" t="s">
        <v>188</v>
      </c>
      <c r="AO149" s="24" t="s">
        <v>399</v>
      </c>
      <c r="AP149" s="34" t="s">
        <v>440</v>
      </c>
      <c r="AQ149" s="38" t="s">
        <v>444</v>
      </c>
      <c r="AR149" s="39" t="s">
        <v>445</v>
      </c>
      <c r="AS149" s="40">
        <v>3</v>
      </c>
      <c r="AT149" s="40">
        <v>35.299999999999997</v>
      </c>
      <c r="AU149" s="41">
        <v>16</v>
      </c>
      <c r="AV149" s="31"/>
      <c r="AW149" s="26"/>
      <c r="AX149" s="26">
        <v>2</v>
      </c>
      <c r="AY149" s="26"/>
      <c r="AZ149" s="26"/>
      <c r="BA149" s="25"/>
      <c r="BB149" s="24">
        <v>172</v>
      </c>
      <c r="BC149" s="26">
        <v>60</v>
      </c>
      <c r="BD149" s="32" t="s">
        <v>128</v>
      </c>
      <c r="BE149" s="32">
        <v>50</v>
      </c>
      <c r="BF149" s="35" t="s">
        <v>322</v>
      </c>
      <c r="BG149" s="26" t="s">
        <v>129</v>
      </c>
      <c r="BH149" s="29">
        <v>20</v>
      </c>
      <c r="BI149" s="26" t="s">
        <v>386</v>
      </c>
      <c r="BJ149" s="37"/>
      <c r="BK149" s="36"/>
      <c r="BL149" t="str">
        <f>IF(_xlfn.REGEXTEST(BK149,"Lv. [0-9]{0, 3}", 0),BM149,"")</f>
        <v/>
      </c>
      <c r="BM149" t="e" cm="1" vm="1">
        <f t="array" ref="BM149">_xlfn.REGEXEXTRACT(_xlfn.REGEXEXTRACT(BK149,"Lv. [0-9]{0,}", 0),"[0-9]{1,2}", 0)</f>
        <v>#N/A</v>
      </c>
      <c r="BN149" cm="1">
        <f t="array" ref="BN149">INDEX(A149:AE149,BQ149)</f>
        <v>251</v>
      </c>
      <c r="BO149">
        <v>148</v>
      </c>
      <c r="BP149" t="str">
        <f ca="1">IF(LEN(BL149) &gt; 0, _xlfn.XMATCH(BN149 + 1, INDIRECT(BR149):INDIRECT(BS149)), "")</f>
        <v/>
      </c>
      <c r="BQ149" cm="1">
        <f t="array" ref="BQ149">_xlfn.XMATCH(FALSE, ISBLANK(A149:AE149),,-1)</f>
        <v>27</v>
      </c>
      <c r="BR149" t="str">
        <f>ADDRESS(2, BQ149)</f>
        <v>$AA$2</v>
      </c>
      <c r="BS149" t="str">
        <f>ADDRESS(1202, BQ149)</f>
        <v>$AA$1202</v>
      </c>
      <c r="BT149" s="171" t="str">
        <f>"insert into Pokemon_Blueprint values ( "&amp;ROW()-1&amp;", '"&amp;B149&amp;"', '"&amp;C149&amp;"', "&amp;AF149&amp;",  "&amp;AG149&amp;",  "&amp;AH149&amp;", "&amp;AI149&amp;",  "&amp;AJ149&amp;",  "&amp;AK149&amp;", "&amp;IF(BC149 = "", "0", BC149)&amp;", "&amp;IF(BL149 = "","NULL, NULL",BP149&amp;", "&amp;BL149)&amp;");"</f>
        <v>insert into Pokemon_Blueprint values ( 148, 'Weezing (Galarian)', 'Galarian Form', 65,  90,  120, 85,  70,  60, 60, NULL, NULL);</v>
      </c>
    </row>
    <row r="150" spans="1:72" ht="12.75" customHeight="1">
      <c r="A150" s="12">
        <v>111</v>
      </c>
      <c r="B150" s="42" t="s">
        <v>446</v>
      </c>
      <c r="C150" s="42"/>
      <c r="D150" s="14">
        <v>111</v>
      </c>
      <c r="E150" s="15">
        <v>111</v>
      </c>
      <c r="F150" s="43">
        <v>206</v>
      </c>
      <c r="G150" s="43">
        <v>211</v>
      </c>
      <c r="H150" s="43">
        <v>169</v>
      </c>
      <c r="I150" s="43">
        <v>176</v>
      </c>
      <c r="J150" s="43"/>
      <c r="K150" s="43">
        <v>186</v>
      </c>
      <c r="L150" s="43"/>
      <c r="M150" s="43"/>
      <c r="N150" s="43"/>
      <c r="O150" s="43">
        <v>50</v>
      </c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>
        <v>264</v>
      </c>
      <c r="AB150" s="43">
        <v>183</v>
      </c>
      <c r="AC150" s="43"/>
      <c r="AD150" s="43">
        <v>120</v>
      </c>
      <c r="AE150" s="44"/>
      <c r="AF150" s="46">
        <v>80</v>
      </c>
      <c r="AG150" s="47">
        <v>85</v>
      </c>
      <c r="AH150" s="19">
        <v>95</v>
      </c>
      <c r="AI150" s="20">
        <v>30</v>
      </c>
      <c r="AJ150" s="21">
        <v>30</v>
      </c>
      <c r="AK150" s="22">
        <v>25</v>
      </c>
      <c r="AL150" s="23">
        <f>SUM(AF150:AK150)</f>
        <v>345</v>
      </c>
      <c r="AM150" s="24" t="s">
        <v>196</v>
      </c>
      <c r="AN150" s="25" t="s">
        <v>301</v>
      </c>
      <c r="AO150" s="24" t="s">
        <v>186</v>
      </c>
      <c r="AP150" s="26" t="s">
        <v>302</v>
      </c>
      <c r="AQ150" s="27" t="s">
        <v>433</v>
      </c>
      <c r="AR150" s="28" t="s">
        <v>85</v>
      </c>
      <c r="AS150" s="29">
        <v>1</v>
      </c>
      <c r="AT150" s="29">
        <v>253.5</v>
      </c>
      <c r="AU150" s="30">
        <v>115</v>
      </c>
      <c r="AV150" s="31"/>
      <c r="AW150" s="26"/>
      <c r="AX150" s="26">
        <v>1</v>
      </c>
      <c r="AY150" s="26"/>
      <c r="AZ150" s="26"/>
      <c r="BA150" s="25"/>
      <c r="BB150" s="24">
        <v>69</v>
      </c>
      <c r="BC150" s="26">
        <v>120</v>
      </c>
      <c r="BD150" s="32" t="s">
        <v>297</v>
      </c>
      <c r="BE150" s="32">
        <v>50</v>
      </c>
      <c r="BF150" s="35" t="s">
        <v>322</v>
      </c>
      <c r="BG150" s="26" t="s">
        <v>129</v>
      </c>
      <c r="BH150" s="29">
        <v>20</v>
      </c>
      <c r="BI150" s="26" t="s">
        <v>82</v>
      </c>
      <c r="BJ150" s="25" t="s">
        <v>165</v>
      </c>
      <c r="BK150" s="36" t="s">
        <v>447</v>
      </c>
      <c r="BL150" t="str">
        <f>IF(_xlfn.REGEXTEST(BK150,"Lv. [0-9]{0, 3}", 0),BM150,"")</f>
        <v>42</v>
      </c>
      <c r="BM150" t="str" cm="1">
        <f t="array" ref="BM150">_xlfn.REGEXEXTRACT(_xlfn.REGEXEXTRACT(BK150,"Lv. [0-9]{0,}", 0),"[0-9]{1,2}", 0)</f>
        <v>42</v>
      </c>
      <c r="BN150" cm="1">
        <f t="array" ref="BN150">INDEX(A150:AE150,BQ150)</f>
        <v>120</v>
      </c>
      <c r="BO150">
        <v>149</v>
      </c>
      <c r="BP150">
        <f ca="1">IF(LEN(BL150) &gt; 0, _xlfn.XMATCH(BN150 + 1, INDIRECT(BR150):INDIRECT(BS150)), "")</f>
        <v>150</v>
      </c>
      <c r="BQ150" cm="1">
        <f t="array" ref="BQ150">_xlfn.XMATCH(FALSE, ISBLANK(A150:AE150),,-1)</f>
        <v>30</v>
      </c>
      <c r="BR150" t="str">
        <f>ADDRESS(2, BQ150)</f>
        <v>$AD$2</v>
      </c>
      <c r="BS150" t="str">
        <f>ADDRESS(1202, BQ150)</f>
        <v>$AD$1202</v>
      </c>
      <c r="BT150" s="171" t="str">
        <f ca="1">"insert into Pokemon_Blueprint values ( "&amp;ROW()-1&amp;", '"&amp;B150&amp;"', '"&amp;C150&amp;"', "&amp;AF150&amp;",  "&amp;AG150&amp;",  "&amp;AH150&amp;", "&amp;AI150&amp;",  "&amp;AJ150&amp;",  "&amp;AK150&amp;", "&amp;IF(BC150 = "", "0", BC150)&amp;", "&amp;IF(BL150 = "","NULL, NULL",BP150&amp;", "&amp;BL150)&amp;");"</f>
        <v>insert into Pokemon_Blueprint values ( 149, 'Rhyhorn', '', 80,  85,  95, 30,  30,  25, 120, 150, 42);</v>
      </c>
    </row>
    <row r="151" spans="1:72" ht="12.75" customHeight="1">
      <c r="A151" s="12">
        <v>112</v>
      </c>
      <c r="B151" s="42" t="s">
        <v>448</v>
      </c>
      <c r="C151" s="42"/>
      <c r="D151" s="14">
        <v>112</v>
      </c>
      <c r="E151" s="15">
        <v>112</v>
      </c>
      <c r="F151" s="43">
        <v>207</v>
      </c>
      <c r="G151" s="43">
        <v>212</v>
      </c>
      <c r="H151" s="43">
        <v>170</v>
      </c>
      <c r="I151" s="43">
        <v>177</v>
      </c>
      <c r="J151" s="43"/>
      <c r="K151" s="43">
        <v>187</v>
      </c>
      <c r="L151" s="43"/>
      <c r="M151" s="43"/>
      <c r="N151" s="43"/>
      <c r="O151" s="43">
        <v>51</v>
      </c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>
        <v>265</v>
      </c>
      <c r="AB151" s="43">
        <v>184</v>
      </c>
      <c r="AC151" s="43"/>
      <c r="AD151" s="43">
        <v>121</v>
      </c>
      <c r="AE151" s="44"/>
      <c r="AF151" s="46">
        <v>105</v>
      </c>
      <c r="AG151" s="47">
        <v>130</v>
      </c>
      <c r="AH151" s="19">
        <v>120</v>
      </c>
      <c r="AI151" s="20">
        <v>45</v>
      </c>
      <c r="AJ151" s="21">
        <v>45</v>
      </c>
      <c r="AK151" s="22">
        <v>40</v>
      </c>
      <c r="AL151" s="23">
        <f>SUM(AF151:AK151)</f>
        <v>485</v>
      </c>
      <c r="AM151" s="24" t="s">
        <v>196</v>
      </c>
      <c r="AN151" s="25" t="s">
        <v>301</v>
      </c>
      <c r="AO151" s="24" t="s">
        <v>186</v>
      </c>
      <c r="AP151" s="26" t="s">
        <v>302</v>
      </c>
      <c r="AQ151" s="27" t="s">
        <v>433</v>
      </c>
      <c r="AR151" s="28" t="s">
        <v>304</v>
      </c>
      <c r="AS151" s="29">
        <v>1.9</v>
      </c>
      <c r="AT151" s="29">
        <v>264.60000000000002</v>
      </c>
      <c r="AU151" s="30">
        <v>120</v>
      </c>
      <c r="AV151" s="31"/>
      <c r="AW151" s="26">
        <v>2</v>
      </c>
      <c r="AX151" s="26"/>
      <c r="AY151" s="26"/>
      <c r="AZ151" s="26"/>
      <c r="BA151" s="25"/>
      <c r="BB151" s="24">
        <v>170</v>
      </c>
      <c r="BC151" s="26">
        <v>60</v>
      </c>
      <c r="BD151" s="32" t="s">
        <v>297</v>
      </c>
      <c r="BE151" s="32">
        <v>50</v>
      </c>
      <c r="BF151" s="35" t="s">
        <v>322</v>
      </c>
      <c r="BG151" s="26" t="s">
        <v>129</v>
      </c>
      <c r="BH151" s="29">
        <v>20</v>
      </c>
      <c r="BI151" s="26" t="s">
        <v>82</v>
      </c>
      <c r="BJ151" s="25" t="s">
        <v>165</v>
      </c>
      <c r="BK151" s="36" t="s">
        <v>449</v>
      </c>
      <c r="BL151" t="str">
        <f>IF(_xlfn.REGEXTEST(BK151,"Lv. [0-9]{0, 3}", 0),BM151,"")</f>
        <v/>
      </c>
      <c r="BM151" t="e" cm="1" vm="1">
        <f t="array" ref="BM151">_xlfn.REGEXEXTRACT(_xlfn.REGEXEXTRACT(BK151,"Lv. [0-9]{0,}", 0),"[0-9]{1,2}", 0)</f>
        <v>#N/A</v>
      </c>
      <c r="BN151" cm="1">
        <f t="array" ref="BN151">INDEX(A151:AE151,BQ151)</f>
        <v>121</v>
      </c>
      <c r="BO151">
        <v>150</v>
      </c>
      <c r="BP151" t="str">
        <f ca="1">IF(LEN(BL151) &gt; 0, _xlfn.XMATCH(BN151 + 1, INDIRECT(BR151):INDIRECT(BS151)), "")</f>
        <v/>
      </c>
      <c r="BQ151" cm="1">
        <f t="array" ref="BQ151">_xlfn.XMATCH(FALSE, ISBLANK(A151:AE151),,-1)</f>
        <v>30</v>
      </c>
      <c r="BR151" t="str">
        <f>ADDRESS(2, BQ151)</f>
        <v>$AD$2</v>
      </c>
      <c r="BS151" t="str">
        <f>ADDRESS(1202, BQ151)</f>
        <v>$AD$1202</v>
      </c>
      <c r="BT151" s="171" t="str">
        <f>"insert into Pokemon_Blueprint values ( "&amp;ROW()-1&amp;", '"&amp;B151&amp;"', '"&amp;C151&amp;"', "&amp;AF151&amp;",  "&amp;AG151&amp;",  "&amp;AH151&amp;", "&amp;AI151&amp;",  "&amp;AJ151&amp;",  "&amp;AK151&amp;", "&amp;IF(BC151 = "", "0", BC151)&amp;", "&amp;IF(BL151 = "","NULL, NULL",BP151&amp;", "&amp;BL151)&amp;");"</f>
        <v>insert into Pokemon_Blueprint values ( 150, 'Rhydon', '', 105,  130,  120, 45,  45,  40, 60, NULL, NULL);</v>
      </c>
    </row>
    <row r="152" spans="1:72" ht="12.75" customHeight="1">
      <c r="A152" s="12">
        <v>113</v>
      </c>
      <c r="B152" s="42" t="s">
        <v>450</v>
      </c>
      <c r="C152" s="42"/>
      <c r="D152" s="14">
        <v>113</v>
      </c>
      <c r="E152" s="15">
        <v>113</v>
      </c>
      <c r="F152" s="43">
        <v>217</v>
      </c>
      <c r="G152" s="43">
        <v>222</v>
      </c>
      <c r="H152" s="43"/>
      <c r="I152" s="43"/>
      <c r="J152" s="43">
        <v>97</v>
      </c>
      <c r="K152" s="43">
        <v>97</v>
      </c>
      <c r="L152" s="43"/>
      <c r="M152" s="43"/>
      <c r="N152" s="43"/>
      <c r="O152" s="43"/>
      <c r="P152" s="43"/>
      <c r="Q152" s="43">
        <v>33</v>
      </c>
      <c r="R152" s="43">
        <v>33</v>
      </c>
      <c r="S152" s="43">
        <v>17</v>
      </c>
      <c r="T152" s="43">
        <v>16</v>
      </c>
      <c r="U152" s="43">
        <v>9</v>
      </c>
      <c r="V152" s="43">
        <v>40</v>
      </c>
      <c r="W152" s="43">
        <v>40</v>
      </c>
      <c r="X152" s="43">
        <v>17</v>
      </c>
      <c r="Y152" s="43">
        <v>16</v>
      </c>
      <c r="Z152" s="43">
        <v>16</v>
      </c>
      <c r="AA152" s="43"/>
      <c r="AB152" s="43">
        <v>7</v>
      </c>
      <c r="AC152" s="43"/>
      <c r="AD152" s="43">
        <v>87</v>
      </c>
      <c r="AE152" s="44">
        <v>44</v>
      </c>
      <c r="AF152" s="46">
        <v>250</v>
      </c>
      <c r="AG152" s="47">
        <v>5</v>
      </c>
      <c r="AH152" s="19">
        <v>5</v>
      </c>
      <c r="AI152" s="20">
        <v>35</v>
      </c>
      <c r="AJ152" s="21">
        <v>105</v>
      </c>
      <c r="AK152" s="22">
        <v>50</v>
      </c>
      <c r="AL152" s="23">
        <f>SUM(AF152:AK152)</f>
        <v>450</v>
      </c>
      <c r="AM152" s="24" t="s">
        <v>150</v>
      </c>
      <c r="AN152" s="37"/>
      <c r="AO152" s="24" t="s">
        <v>451</v>
      </c>
      <c r="AP152" s="26" t="s">
        <v>452</v>
      </c>
      <c r="AQ152" s="27" t="s">
        <v>453</v>
      </c>
      <c r="AR152" s="28" t="s">
        <v>101</v>
      </c>
      <c r="AS152" s="29">
        <v>1.1000000000000001</v>
      </c>
      <c r="AT152" s="29">
        <v>76.3</v>
      </c>
      <c r="AU152" s="30">
        <v>34.6</v>
      </c>
      <c r="AV152" s="31">
        <v>2</v>
      </c>
      <c r="AW152" s="26"/>
      <c r="AX152" s="26"/>
      <c r="AY152" s="26"/>
      <c r="AZ152" s="26"/>
      <c r="BA152" s="25"/>
      <c r="BB152" s="24">
        <v>395</v>
      </c>
      <c r="BC152" s="26">
        <v>30</v>
      </c>
      <c r="BD152" s="32" t="s">
        <v>226</v>
      </c>
      <c r="BE152" s="32">
        <v>140</v>
      </c>
      <c r="BF152" s="35" t="s">
        <v>227</v>
      </c>
      <c r="BG152" s="26" t="s">
        <v>210</v>
      </c>
      <c r="BH152" s="29">
        <v>40</v>
      </c>
      <c r="BI152" s="26" t="s">
        <v>188</v>
      </c>
      <c r="BJ152" s="37"/>
      <c r="BK152" s="36" t="s">
        <v>246</v>
      </c>
      <c r="BL152" t="str">
        <f>IF(_xlfn.REGEXTEST(BK152,"Lv. [0-9]{0, 3}", 0),BM152,"")</f>
        <v/>
      </c>
      <c r="BM152" t="e" cm="1" vm="1">
        <f t="array" ref="BM152">_xlfn.REGEXEXTRACT(_xlfn.REGEXEXTRACT(BK152,"Lv. [0-9]{0,}", 0),"[0-9]{1,2}", 0)</f>
        <v>#N/A</v>
      </c>
      <c r="BN152" cm="1">
        <f t="array" ref="BN152">INDEX(A152:AE152,BQ152)</f>
        <v>44</v>
      </c>
      <c r="BO152">
        <v>151</v>
      </c>
      <c r="BP152" t="str">
        <f ca="1">IF(LEN(BL152) &gt; 0, _xlfn.XMATCH(BN152 + 1, INDIRECT(BR152):INDIRECT(BS152)), "")</f>
        <v/>
      </c>
      <c r="BQ152" cm="1">
        <f t="array" ref="BQ152">_xlfn.XMATCH(FALSE, ISBLANK(A152:AE152),,-1)</f>
        <v>31</v>
      </c>
      <c r="BR152" t="str">
        <f>ADDRESS(2, BQ152)</f>
        <v>$AE$2</v>
      </c>
      <c r="BS152" t="str">
        <f>ADDRESS(1202, BQ152)</f>
        <v>$AE$1202</v>
      </c>
      <c r="BT152" s="171" t="str">
        <f>"insert into Pokemon_Blueprint values ( "&amp;ROW()-1&amp;", '"&amp;B152&amp;"', '"&amp;C152&amp;"', "&amp;AF152&amp;",  "&amp;AG152&amp;",  "&amp;AH152&amp;", "&amp;AI152&amp;",  "&amp;AJ152&amp;",  "&amp;AK152&amp;", "&amp;IF(BC152 = "", "0", BC152)&amp;", "&amp;IF(BL152 = "","NULL, NULL",BP152&amp;", "&amp;BL152)&amp;");"</f>
        <v>insert into Pokemon_Blueprint values ( 151, 'Chansey', '', 250,  5,  5, 35,  105,  50, 30, NULL, NULL);</v>
      </c>
    </row>
    <row r="153" spans="1:72" ht="12.75" customHeight="1">
      <c r="A153" s="12">
        <v>114</v>
      </c>
      <c r="B153" s="42" t="s">
        <v>454</v>
      </c>
      <c r="C153" s="42"/>
      <c r="D153" s="14">
        <v>114</v>
      </c>
      <c r="E153" s="15">
        <v>114</v>
      </c>
      <c r="F153" s="43">
        <v>179</v>
      </c>
      <c r="G153" s="43">
        <v>182</v>
      </c>
      <c r="H153" s="43"/>
      <c r="I153" s="43"/>
      <c r="J153" s="43"/>
      <c r="K153" s="43">
        <v>181</v>
      </c>
      <c r="L153" s="43"/>
      <c r="M153" s="43">
        <v>217</v>
      </c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>
        <v>80</v>
      </c>
      <c r="AC153" s="43"/>
      <c r="AD153" s="43">
        <v>95</v>
      </c>
      <c r="AE153" s="44"/>
      <c r="AF153" s="46">
        <v>65</v>
      </c>
      <c r="AG153" s="47">
        <v>55</v>
      </c>
      <c r="AH153" s="19">
        <v>115</v>
      </c>
      <c r="AI153" s="20">
        <v>100</v>
      </c>
      <c r="AJ153" s="21">
        <v>40</v>
      </c>
      <c r="AK153" s="22">
        <v>60</v>
      </c>
      <c r="AL153" s="23">
        <f>SUM(AF153:AK153)</f>
        <v>435</v>
      </c>
      <c r="AM153" s="24" t="s">
        <v>74</v>
      </c>
      <c r="AN153" s="37"/>
      <c r="AO153" s="24" t="s">
        <v>77</v>
      </c>
      <c r="AP153" s="26" t="s">
        <v>455</v>
      </c>
      <c r="AQ153" s="27" t="s">
        <v>357</v>
      </c>
      <c r="AR153" s="28" t="s">
        <v>85</v>
      </c>
      <c r="AS153" s="29">
        <v>1</v>
      </c>
      <c r="AT153" s="29">
        <v>77.2</v>
      </c>
      <c r="AU153" s="30">
        <v>35</v>
      </c>
      <c r="AV153" s="31"/>
      <c r="AW153" s="26"/>
      <c r="AX153" s="26">
        <v>1</v>
      </c>
      <c r="AY153" s="26"/>
      <c r="AZ153" s="26"/>
      <c r="BA153" s="25"/>
      <c r="BB153" s="24">
        <v>87</v>
      </c>
      <c r="BC153" s="26">
        <v>45</v>
      </c>
      <c r="BD153" s="32" t="s">
        <v>128</v>
      </c>
      <c r="BE153" s="32">
        <v>50</v>
      </c>
      <c r="BF153" s="35" t="s">
        <v>116</v>
      </c>
      <c r="BG153" s="26" t="s">
        <v>129</v>
      </c>
      <c r="BH153" s="29">
        <v>20</v>
      </c>
      <c r="BI153" s="26" t="s">
        <v>74</v>
      </c>
      <c r="BJ153" s="37"/>
      <c r="BK153" s="36" t="s">
        <v>456</v>
      </c>
      <c r="BL153" t="str">
        <f>IF(_xlfn.REGEXTEST(BK153,"Lv. [0-9]{0, 3}", 0),BM153,"")</f>
        <v/>
      </c>
      <c r="BM153" t="e" cm="1" vm="1">
        <f t="array" ref="BM153">_xlfn.REGEXEXTRACT(_xlfn.REGEXEXTRACT(BK153,"Lv. [0-9]{0,}", 0),"[0-9]{1,2}", 0)</f>
        <v>#N/A</v>
      </c>
      <c r="BN153" cm="1">
        <f t="array" ref="BN153">INDEX(A153:AE153,BQ153)</f>
        <v>95</v>
      </c>
      <c r="BO153">
        <v>152</v>
      </c>
      <c r="BP153" t="str">
        <f ca="1">IF(LEN(BL153) &gt; 0, _xlfn.XMATCH(BN153 + 1, INDIRECT(BR153):INDIRECT(BS153)), "")</f>
        <v/>
      </c>
      <c r="BQ153" cm="1">
        <f t="array" ref="BQ153">_xlfn.XMATCH(FALSE, ISBLANK(A153:AE153),,-1)</f>
        <v>30</v>
      </c>
      <c r="BR153" t="str">
        <f>ADDRESS(2, BQ153)</f>
        <v>$AD$2</v>
      </c>
      <c r="BS153" t="str">
        <f>ADDRESS(1202, BQ153)</f>
        <v>$AD$1202</v>
      </c>
      <c r="BT153" s="171" t="str">
        <f>"insert into Pokemon_Blueprint values ( "&amp;ROW()-1&amp;", '"&amp;B153&amp;"', '"&amp;C153&amp;"', "&amp;AF153&amp;",  "&amp;AG153&amp;",  "&amp;AH153&amp;", "&amp;AI153&amp;",  "&amp;AJ153&amp;",  "&amp;AK153&amp;", "&amp;IF(BC153 = "", "0", BC153)&amp;", "&amp;IF(BL153 = "","NULL, NULL",BP153&amp;", "&amp;BL153)&amp;");"</f>
        <v>insert into Pokemon_Blueprint values ( 152, 'Tangela', '', 65,  55,  115, 100,  40,  60, 45, NULL, NULL);</v>
      </c>
    </row>
    <row r="154" spans="1:72" ht="12.75" customHeight="1">
      <c r="A154" s="12">
        <v>115</v>
      </c>
      <c r="B154" s="42" t="s">
        <v>457</v>
      </c>
      <c r="C154" s="42"/>
      <c r="D154" s="14">
        <v>115</v>
      </c>
      <c r="E154" s="15">
        <v>115</v>
      </c>
      <c r="F154" s="43">
        <v>205</v>
      </c>
      <c r="G154" s="43">
        <v>210</v>
      </c>
      <c r="H154" s="43"/>
      <c r="I154" s="43"/>
      <c r="J154" s="43"/>
      <c r="K154" s="43"/>
      <c r="L154" s="43"/>
      <c r="M154" s="43"/>
      <c r="N154" s="43"/>
      <c r="O154" s="43">
        <v>62</v>
      </c>
      <c r="P154" s="43"/>
      <c r="Q154" s="43">
        <v>165</v>
      </c>
      <c r="R154" s="43"/>
      <c r="S154" s="43">
        <v>92</v>
      </c>
      <c r="T154" s="43"/>
      <c r="U154" s="43"/>
      <c r="V154" s="43">
        <v>199</v>
      </c>
      <c r="W154" s="43"/>
      <c r="X154" s="43">
        <v>100</v>
      </c>
      <c r="Y154" s="43"/>
      <c r="Z154" s="43"/>
      <c r="AA154" s="43"/>
      <c r="AB154" s="43">
        <v>172</v>
      </c>
      <c r="AC154" s="43"/>
      <c r="AD154" s="43"/>
      <c r="AE154" s="44"/>
      <c r="AF154" s="46">
        <v>105</v>
      </c>
      <c r="AG154" s="47">
        <v>95</v>
      </c>
      <c r="AH154" s="19">
        <v>80</v>
      </c>
      <c r="AI154" s="20">
        <v>40</v>
      </c>
      <c r="AJ154" s="21">
        <v>80</v>
      </c>
      <c r="AK154" s="22">
        <v>90</v>
      </c>
      <c r="AL154" s="23">
        <f>SUM(AF154:AK154)</f>
        <v>490</v>
      </c>
      <c r="AM154" s="24" t="s">
        <v>150</v>
      </c>
      <c r="AN154" s="37"/>
      <c r="AO154" s="24" t="s">
        <v>375</v>
      </c>
      <c r="AP154" s="26" t="s">
        <v>372</v>
      </c>
      <c r="AQ154" s="27" t="s">
        <v>243</v>
      </c>
      <c r="AR154" s="28" t="s">
        <v>160</v>
      </c>
      <c r="AS154" s="29">
        <v>2.2000000000000002</v>
      </c>
      <c r="AT154" s="29">
        <v>176.4</v>
      </c>
      <c r="AU154" s="30">
        <v>80</v>
      </c>
      <c r="AV154" s="31">
        <v>2</v>
      </c>
      <c r="AW154" s="26"/>
      <c r="AX154" s="26"/>
      <c r="AY154" s="26"/>
      <c r="AZ154" s="26"/>
      <c r="BA154" s="25"/>
      <c r="BB154" s="24">
        <v>172</v>
      </c>
      <c r="BC154" s="26">
        <v>45</v>
      </c>
      <c r="BD154" s="32" t="s">
        <v>128</v>
      </c>
      <c r="BE154" s="32">
        <v>50</v>
      </c>
      <c r="BF154" s="35" t="s">
        <v>139</v>
      </c>
      <c r="BG154" s="26" t="s">
        <v>210</v>
      </c>
      <c r="BH154" s="29">
        <v>20</v>
      </c>
      <c r="BI154" s="26" t="s">
        <v>82</v>
      </c>
      <c r="BJ154" s="37"/>
      <c r="BK154" s="36"/>
      <c r="BL154" t="str">
        <f>IF(_xlfn.REGEXTEST(BK154,"Lv. [0-9]{0, 3}", 0),BM154,"")</f>
        <v/>
      </c>
      <c r="BM154" t="e" cm="1" vm="1">
        <f t="array" ref="BM154">_xlfn.REGEXEXTRACT(_xlfn.REGEXEXTRACT(BK154,"Lv. [0-9]{0,}", 0),"[0-9]{1,2}", 0)</f>
        <v>#N/A</v>
      </c>
      <c r="BN154" cm="1">
        <f t="array" ref="BN154">INDEX(A154:AE154,BQ154)</f>
        <v>172</v>
      </c>
      <c r="BO154">
        <v>153</v>
      </c>
      <c r="BP154" t="str">
        <f ca="1">IF(LEN(BL154) &gt; 0, _xlfn.XMATCH(BN154 + 1, INDIRECT(BR154):INDIRECT(BS154)), "")</f>
        <v/>
      </c>
      <c r="BQ154" cm="1">
        <f t="array" ref="BQ154">_xlfn.XMATCH(FALSE, ISBLANK(A154:AE154),,-1)</f>
        <v>28</v>
      </c>
      <c r="BR154" t="str">
        <f>ADDRESS(2, BQ154)</f>
        <v>$AB$2</v>
      </c>
      <c r="BS154" t="str">
        <f>ADDRESS(1202, BQ154)</f>
        <v>$AB$1202</v>
      </c>
      <c r="BT154" s="171" t="str">
        <f>"insert into Pokemon_Blueprint values ( "&amp;ROW()-1&amp;", '"&amp;B154&amp;"', '"&amp;C154&amp;"', "&amp;AF154&amp;",  "&amp;AG154&amp;",  "&amp;AH154&amp;", "&amp;AI154&amp;",  "&amp;AJ154&amp;",  "&amp;AK154&amp;", "&amp;IF(BC154 = "", "0", BC154)&amp;", "&amp;IF(BL154 = "","NULL, NULL",BP154&amp;", "&amp;BL154)&amp;");"</f>
        <v>insert into Pokemon_Blueprint values ( 153, 'Kangaskhan', '', 105,  95,  80, 40,  80,  90, 45, NULL, NULL);</v>
      </c>
    </row>
    <row r="155" spans="1:72" ht="12.75" customHeight="1">
      <c r="A155" s="12">
        <v>115.1</v>
      </c>
      <c r="B155" s="42" t="s">
        <v>458</v>
      </c>
      <c r="C155" s="42" t="s">
        <v>146</v>
      </c>
      <c r="D155" s="14"/>
      <c r="E155" s="15"/>
      <c r="F155" s="43"/>
      <c r="G155" s="43"/>
      <c r="H155" s="43"/>
      <c r="I155" s="43"/>
      <c r="J155" s="43"/>
      <c r="K155" s="43"/>
      <c r="L155" s="43"/>
      <c r="M155" s="43"/>
      <c r="N155" s="43"/>
      <c r="O155" s="43">
        <v>62</v>
      </c>
      <c r="P155" s="43"/>
      <c r="Q155" s="43">
        <v>165</v>
      </c>
      <c r="R155" s="43"/>
      <c r="S155" s="43">
        <v>92</v>
      </c>
      <c r="T155" s="43"/>
      <c r="U155" s="43"/>
      <c r="V155" s="43">
        <v>199</v>
      </c>
      <c r="W155" s="43"/>
      <c r="X155" s="43">
        <v>100</v>
      </c>
      <c r="Y155" s="43"/>
      <c r="Z155" s="43"/>
      <c r="AA155" s="43"/>
      <c r="AB155" s="43"/>
      <c r="AC155" s="43"/>
      <c r="AD155" s="43"/>
      <c r="AE155" s="44"/>
      <c r="AF155" s="46">
        <v>105</v>
      </c>
      <c r="AG155" s="47">
        <v>125</v>
      </c>
      <c r="AH155" s="19">
        <v>100</v>
      </c>
      <c r="AI155" s="20">
        <v>60</v>
      </c>
      <c r="AJ155" s="21">
        <v>100</v>
      </c>
      <c r="AK155" s="22">
        <v>100</v>
      </c>
      <c r="AL155" s="23">
        <f>SUM(AF155:AK155)</f>
        <v>590</v>
      </c>
      <c r="AM155" s="24" t="s">
        <v>150</v>
      </c>
      <c r="AN155" s="37"/>
      <c r="AO155" s="24" t="s">
        <v>459</v>
      </c>
      <c r="AP155" s="26"/>
      <c r="AQ155" s="27"/>
      <c r="AR155" s="28" t="s">
        <v>160</v>
      </c>
      <c r="AS155" s="29">
        <v>2.2000000000000002</v>
      </c>
      <c r="AT155" s="29">
        <v>220.5</v>
      </c>
      <c r="AU155" s="30">
        <v>100</v>
      </c>
      <c r="AV155" s="31">
        <v>2</v>
      </c>
      <c r="AW155" s="26"/>
      <c r="AX155" s="26"/>
      <c r="AY155" s="26"/>
      <c r="AZ155" s="26"/>
      <c r="BA155" s="25"/>
      <c r="BB155" s="24">
        <v>207</v>
      </c>
      <c r="BC155" s="26">
        <v>45</v>
      </c>
      <c r="BD155" s="32" t="s">
        <v>128</v>
      </c>
      <c r="BE155" s="32">
        <v>50</v>
      </c>
      <c r="BF155" s="35" t="s">
        <v>139</v>
      </c>
      <c r="BG155" s="26" t="s">
        <v>210</v>
      </c>
      <c r="BH155" s="29">
        <v>20</v>
      </c>
      <c r="BI155" s="26" t="s">
        <v>82</v>
      </c>
      <c r="BJ155" s="25"/>
      <c r="BK155" s="36"/>
      <c r="BL155" t="str">
        <f>IF(_xlfn.REGEXTEST(BK155,"Lv. [0-9]{0, 3}", 0),BM155,"")</f>
        <v/>
      </c>
      <c r="BM155" t="e" cm="1" vm="1">
        <f t="array" ref="BM155">_xlfn.REGEXEXTRACT(_xlfn.REGEXEXTRACT(BK155,"Lv. [0-9]{0,}", 0),"[0-9]{1,2}", 0)</f>
        <v>#N/A</v>
      </c>
      <c r="BN155" cm="1">
        <f t="array" ref="BN155">INDEX(A155:AE155,BQ155)</f>
        <v>100</v>
      </c>
      <c r="BO155">
        <v>154</v>
      </c>
      <c r="BP155" t="str">
        <f ca="1">IF(LEN(BL155) &gt; 0, _xlfn.XMATCH(BN155 + 1, INDIRECT(BR155):INDIRECT(BS155)), "")</f>
        <v/>
      </c>
      <c r="BQ155" cm="1">
        <f t="array" ref="BQ155">_xlfn.XMATCH(FALSE, ISBLANK(A155:AE155),,-1)</f>
        <v>24</v>
      </c>
      <c r="BR155" t="str">
        <f>ADDRESS(2, BQ155)</f>
        <v>$X$2</v>
      </c>
      <c r="BS155" t="str">
        <f>ADDRESS(1202, BQ155)</f>
        <v>$X$1202</v>
      </c>
      <c r="BT155" s="171" t="str">
        <f>"insert into Pokemon_Blueprint values ( "&amp;ROW()-1&amp;", '"&amp;B155&amp;"', '"&amp;C155&amp;"', "&amp;AF155&amp;",  "&amp;AG155&amp;",  "&amp;AH155&amp;", "&amp;AI155&amp;",  "&amp;AJ155&amp;",  "&amp;AK155&amp;", "&amp;IF(BC155 = "", "0", BC155)&amp;", "&amp;IF(BL155 = "","NULL, NULL",BP155&amp;", "&amp;BL155)&amp;");"</f>
        <v>insert into Pokemon_Blueprint values ( 154, 'Kangaskhan (Mega)', 'Mega Evolution', 105,  125,  100, 60,  100,  100, 45, NULL, NULL);</v>
      </c>
    </row>
    <row r="156" spans="1:72" ht="12.75" customHeight="1">
      <c r="A156" s="12">
        <v>116</v>
      </c>
      <c r="B156" s="42" t="s">
        <v>460</v>
      </c>
      <c r="C156" s="42"/>
      <c r="D156" s="14">
        <v>116</v>
      </c>
      <c r="E156" s="15">
        <v>116</v>
      </c>
      <c r="F156" s="43">
        <v>186</v>
      </c>
      <c r="G156" s="43">
        <v>190</v>
      </c>
      <c r="H156" s="43">
        <v>184</v>
      </c>
      <c r="I156" s="43">
        <v>193</v>
      </c>
      <c r="J156" s="43"/>
      <c r="K156" s="43"/>
      <c r="L156" s="43"/>
      <c r="M156" s="43"/>
      <c r="N156" s="43"/>
      <c r="O156" s="43">
        <v>39</v>
      </c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>
        <v>198</v>
      </c>
      <c r="AC156" s="43"/>
      <c r="AD156" s="43"/>
      <c r="AE156" s="44"/>
      <c r="AF156" s="46">
        <v>30</v>
      </c>
      <c r="AG156" s="47">
        <v>40</v>
      </c>
      <c r="AH156" s="19">
        <v>70</v>
      </c>
      <c r="AI156" s="20">
        <v>70</v>
      </c>
      <c r="AJ156" s="21">
        <v>25</v>
      </c>
      <c r="AK156" s="22">
        <v>60</v>
      </c>
      <c r="AL156" s="23">
        <f>SUM(AF156:AK156)</f>
        <v>295</v>
      </c>
      <c r="AM156" s="24" t="s">
        <v>112</v>
      </c>
      <c r="AN156" s="37"/>
      <c r="AO156" s="24" t="s">
        <v>285</v>
      </c>
      <c r="AP156" s="26" t="s">
        <v>144</v>
      </c>
      <c r="AQ156" s="27" t="s">
        <v>255</v>
      </c>
      <c r="AR156" s="28" t="s">
        <v>187</v>
      </c>
      <c r="AS156" s="29">
        <v>0.4</v>
      </c>
      <c r="AT156" s="29">
        <v>17.600000000000001</v>
      </c>
      <c r="AU156" s="30">
        <v>8</v>
      </c>
      <c r="AV156" s="31"/>
      <c r="AW156" s="26"/>
      <c r="AX156" s="26"/>
      <c r="AY156" s="26">
        <v>1</v>
      </c>
      <c r="AZ156" s="26"/>
      <c r="BA156" s="25"/>
      <c r="BB156" s="24">
        <v>59</v>
      </c>
      <c r="BC156" s="26">
        <v>225</v>
      </c>
      <c r="BD156" s="32" t="s">
        <v>128</v>
      </c>
      <c r="BE156" s="32">
        <v>50</v>
      </c>
      <c r="BF156" s="35" t="s">
        <v>116</v>
      </c>
      <c r="BG156" s="26" t="s">
        <v>129</v>
      </c>
      <c r="BH156" s="29">
        <v>20</v>
      </c>
      <c r="BI156" s="26" t="s">
        <v>117</v>
      </c>
      <c r="BJ156" s="25" t="s">
        <v>99</v>
      </c>
      <c r="BK156" s="36" t="s">
        <v>86</v>
      </c>
      <c r="BL156" t="str">
        <f>IF(_xlfn.REGEXTEST(BK156,"Lv. [0-9]{0, 3}", 0),BM156,"")</f>
        <v>32</v>
      </c>
      <c r="BM156" t="str" cm="1">
        <f t="array" ref="BM156">_xlfn.REGEXEXTRACT(_xlfn.REGEXEXTRACT(BK156,"Lv. [0-9]{0,}", 0),"[0-9]{1,2}", 0)</f>
        <v>32</v>
      </c>
      <c r="BN156" cm="1">
        <f t="array" ref="BN156">INDEX(A156:AE156,BQ156)</f>
        <v>198</v>
      </c>
      <c r="BO156">
        <v>155</v>
      </c>
      <c r="BP156">
        <f ca="1">IF(LEN(BL156) &gt; 0, _xlfn.XMATCH(BN156 + 1, INDIRECT(BR156):INDIRECT(BS156)), "")</f>
        <v>156</v>
      </c>
      <c r="BQ156" cm="1">
        <f t="array" ref="BQ156">_xlfn.XMATCH(FALSE, ISBLANK(A156:AE156),,-1)</f>
        <v>28</v>
      </c>
      <c r="BR156" t="str">
        <f>ADDRESS(2, BQ156)</f>
        <v>$AB$2</v>
      </c>
      <c r="BS156" t="str">
        <f>ADDRESS(1202, BQ156)</f>
        <v>$AB$1202</v>
      </c>
      <c r="BT156" s="171" t="str">
        <f ca="1">"insert into Pokemon_Blueprint values ( "&amp;ROW()-1&amp;", '"&amp;B156&amp;"', '"&amp;C156&amp;"', "&amp;AF156&amp;",  "&amp;AG156&amp;",  "&amp;AH156&amp;", "&amp;AI156&amp;",  "&amp;AJ156&amp;",  "&amp;AK156&amp;", "&amp;IF(BC156 = "", "0", BC156)&amp;", "&amp;IF(BL156 = "","NULL, NULL",BP156&amp;", "&amp;BL156)&amp;");"</f>
        <v>insert into Pokemon_Blueprint values ( 155, 'Horsea', '', 30,  40,  70, 70,  25,  60, 225, 156, 32);</v>
      </c>
    </row>
    <row r="157" spans="1:72" ht="12.75" customHeight="1">
      <c r="A157" s="12">
        <v>117</v>
      </c>
      <c r="B157" s="42" t="s">
        <v>461</v>
      </c>
      <c r="C157" s="42"/>
      <c r="D157" s="14">
        <v>117</v>
      </c>
      <c r="E157" s="15">
        <v>117</v>
      </c>
      <c r="F157" s="43">
        <v>187</v>
      </c>
      <c r="G157" s="43">
        <v>191</v>
      </c>
      <c r="H157" s="43">
        <v>185</v>
      </c>
      <c r="I157" s="43">
        <v>194</v>
      </c>
      <c r="J157" s="43"/>
      <c r="K157" s="43"/>
      <c r="L157" s="43"/>
      <c r="M157" s="43"/>
      <c r="N157" s="43"/>
      <c r="O157" s="43">
        <v>40</v>
      </c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>
        <v>199</v>
      </c>
      <c r="AC157" s="43"/>
      <c r="AD157" s="43"/>
      <c r="AE157" s="44"/>
      <c r="AF157" s="46">
        <v>55</v>
      </c>
      <c r="AG157" s="47">
        <v>65</v>
      </c>
      <c r="AH157" s="19">
        <v>95</v>
      </c>
      <c r="AI157" s="20">
        <v>95</v>
      </c>
      <c r="AJ157" s="21">
        <v>45</v>
      </c>
      <c r="AK157" s="22">
        <v>85</v>
      </c>
      <c r="AL157" s="23">
        <f>SUM(AF157:AK157)</f>
        <v>440</v>
      </c>
      <c r="AM157" s="24" t="s">
        <v>112</v>
      </c>
      <c r="AN157" s="37"/>
      <c r="AO157" s="24" t="s">
        <v>208</v>
      </c>
      <c r="AP157" s="26" t="s">
        <v>144</v>
      </c>
      <c r="AQ157" s="27" t="s">
        <v>255</v>
      </c>
      <c r="AR157" s="28" t="s">
        <v>176</v>
      </c>
      <c r="AS157" s="29">
        <v>1.2</v>
      </c>
      <c r="AT157" s="29">
        <v>55.1</v>
      </c>
      <c r="AU157" s="30">
        <v>25</v>
      </c>
      <c r="AV157" s="31"/>
      <c r="AW157" s="26"/>
      <c r="AX157" s="26">
        <v>1</v>
      </c>
      <c r="AY157" s="26">
        <v>1</v>
      </c>
      <c r="AZ157" s="26"/>
      <c r="BA157" s="25"/>
      <c r="BB157" s="24">
        <v>154</v>
      </c>
      <c r="BC157" s="26">
        <v>75</v>
      </c>
      <c r="BD157" s="32" t="s">
        <v>128</v>
      </c>
      <c r="BE157" s="32">
        <v>50</v>
      </c>
      <c r="BF157" s="35" t="s">
        <v>116</v>
      </c>
      <c r="BG157" s="26" t="s">
        <v>129</v>
      </c>
      <c r="BH157" s="29">
        <v>20</v>
      </c>
      <c r="BI157" s="26" t="s">
        <v>117</v>
      </c>
      <c r="BJ157" s="25" t="s">
        <v>99</v>
      </c>
      <c r="BK157" s="36" t="s">
        <v>462</v>
      </c>
      <c r="BL157" t="str">
        <f>IF(_xlfn.REGEXTEST(BK157,"Lv. [0-9]{0, 3}", 0),BM157,"")</f>
        <v/>
      </c>
      <c r="BM157" t="e" cm="1" vm="1">
        <f t="array" ref="BM157">_xlfn.REGEXEXTRACT(_xlfn.REGEXEXTRACT(BK157,"Lv. [0-9]{0,}", 0),"[0-9]{1,2}", 0)</f>
        <v>#N/A</v>
      </c>
      <c r="BN157" cm="1">
        <f t="array" ref="BN157">INDEX(A157:AE157,BQ157)</f>
        <v>199</v>
      </c>
      <c r="BO157">
        <v>156</v>
      </c>
      <c r="BP157" t="str">
        <f ca="1">IF(LEN(BL157) &gt; 0, _xlfn.XMATCH(BN157 + 1, INDIRECT(BR157):INDIRECT(BS157)), "")</f>
        <v/>
      </c>
      <c r="BQ157" cm="1">
        <f t="array" ref="BQ157">_xlfn.XMATCH(FALSE, ISBLANK(A157:AE157),,-1)</f>
        <v>28</v>
      </c>
      <c r="BR157" t="str">
        <f>ADDRESS(2, BQ157)</f>
        <v>$AB$2</v>
      </c>
      <c r="BS157" t="str">
        <f>ADDRESS(1202, BQ157)</f>
        <v>$AB$1202</v>
      </c>
      <c r="BT157" s="171" t="str">
        <f>"insert into Pokemon_Blueprint values ( "&amp;ROW()-1&amp;", '"&amp;B157&amp;"', '"&amp;C157&amp;"', "&amp;AF157&amp;",  "&amp;AG157&amp;",  "&amp;AH157&amp;", "&amp;AI157&amp;",  "&amp;AJ157&amp;",  "&amp;AK157&amp;", "&amp;IF(BC157 = "", "0", BC157)&amp;", "&amp;IF(BL157 = "","NULL, NULL",BP157&amp;", "&amp;BL157)&amp;");"</f>
        <v>insert into Pokemon_Blueprint values ( 156, 'Seadra', '', 55,  65,  95, 95,  45,  85, 75, NULL, NULL);</v>
      </c>
    </row>
    <row r="158" spans="1:72" ht="12.75" customHeight="1">
      <c r="A158" s="12">
        <v>118</v>
      </c>
      <c r="B158" s="42" t="s">
        <v>463</v>
      </c>
      <c r="C158" s="42"/>
      <c r="D158" s="14">
        <v>118</v>
      </c>
      <c r="E158" s="15">
        <v>118</v>
      </c>
      <c r="F158" s="43">
        <v>78</v>
      </c>
      <c r="G158" s="43">
        <v>78</v>
      </c>
      <c r="H158" s="43">
        <v>50</v>
      </c>
      <c r="I158" s="43">
        <v>51</v>
      </c>
      <c r="J158" s="43">
        <v>78</v>
      </c>
      <c r="K158" s="43">
        <v>78</v>
      </c>
      <c r="L158" s="43"/>
      <c r="M158" s="43"/>
      <c r="N158" s="43">
        <v>53</v>
      </c>
      <c r="O158" s="43"/>
      <c r="P158" s="43"/>
      <c r="Q158" s="43">
        <v>153</v>
      </c>
      <c r="R158" s="43"/>
      <c r="S158" s="43">
        <v>80</v>
      </c>
      <c r="T158" s="43">
        <v>72</v>
      </c>
      <c r="U158" s="43"/>
      <c r="V158" s="43">
        <v>186</v>
      </c>
      <c r="W158" s="43"/>
      <c r="X158" s="43">
        <v>87</v>
      </c>
      <c r="Y158" s="43">
        <v>78</v>
      </c>
      <c r="Z158" s="43"/>
      <c r="AA158" s="43">
        <v>146</v>
      </c>
      <c r="AB158" s="43">
        <v>94</v>
      </c>
      <c r="AC158" s="43"/>
      <c r="AD158" s="43"/>
      <c r="AE158" s="44"/>
      <c r="AF158" s="46">
        <v>45</v>
      </c>
      <c r="AG158" s="47">
        <v>67</v>
      </c>
      <c r="AH158" s="19">
        <v>60</v>
      </c>
      <c r="AI158" s="20">
        <v>35</v>
      </c>
      <c r="AJ158" s="21">
        <v>50</v>
      </c>
      <c r="AK158" s="22">
        <v>63</v>
      </c>
      <c r="AL158" s="23">
        <f>SUM(AF158:AK158)</f>
        <v>320</v>
      </c>
      <c r="AM158" s="24" t="s">
        <v>112</v>
      </c>
      <c r="AN158" s="37"/>
      <c r="AO158" s="24" t="s">
        <v>285</v>
      </c>
      <c r="AP158" s="26" t="s">
        <v>464</v>
      </c>
      <c r="AQ158" s="27" t="s">
        <v>186</v>
      </c>
      <c r="AR158" s="28" t="s">
        <v>97</v>
      </c>
      <c r="AS158" s="29">
        <v>0.6</v>
      </c>
      <c r="AT158" s="29">
        <v>33.1</v>
      </c>
      <c r="AU158" s="30">
        <v>15</v>
      </c>
      <c r="AV158" s="31"/>
      <c r="AW158" s="26">
        <v>1</v>
      </c>
      <c r="AX158" s="26"/>
      <c r="AY158" s="26"/>
      <c r="AZ158" s="26"/>
      <c r="BA158" s="25"/>
      <c r="BB158" s="24">
        <v>64</v>
      </c>
      <c r="BC158" s="26">
        <v>225</v>
      </c>
      <c r="BD158" s="32" t="s">
        <v>128</v>
      </c>
      <c r="BE158" s="32">
        <v>50</v>
      </c>
      <c r="BF158" s="35" t="s">
        <v>98</v>
      </c>
      <c r="BG158" s="26" t="s">
        <v>129</v>
      </c>
      <c r="BH158" s="29">
        <v>20</v>
      </c>
      <c r="BI158" s="26" t="s">
        <v>465</v>
      </c>
      <c r="BJ158" s="37"/>
      <c r="BK158" s="36" t="s">
        <v>286</v>
      </c>
      <c r="BL158" t="str">
        <f>IF(_xlfn.REGEXTEST(BK158,"Lv. [0-9]{0, 3}", 0),BM158,"")</f>
        <v>33</v>
      </c>
      <c r="BM158" t="str" cm="1">
        <f t="array" ref="BM158">_xlfn.REGEXEXTRACT(_xlfn.REGEXEXTRACT(BK158,"Lv. [0-9]{0,}", 0),"[0-9]{1,2}", 0)</f>
        <v>33</v>
      </c>
      <c r="BN158" cm="1">
        <f t="array" ref="BN158">INDEX(A158:AE158,BQ158)</f>
        <v>94</v>
      </c>
      <c r="BO158">
        <v>157</v>
      </c>
      <c r="BP158">
        <f ca="1">IF(LEN(BL158) &gt; 0, _xlfn.XMATCH(BN158 + 1, INDIRECT(BR158):INDIRECT(BS158)), "")</f>
        <v>158</v>
      </c>
      <c r="BQ158" cm="1">
        <f t="array" ref="BQ158">_xlfn.XMATCH(FALSE, ISBLANK(A158:AE158),,-1)</f>
        <v>28</v>
      </c>
      <c r="BR158" t="str">
        <f>ADDRESS(2, BQ158)</f>
        <v>$AB$2</v>
      </c>
      <c r="BS158" t="str">
        <f>ADDRESS(1202, BQ158)</f>
        <v>$AB$1202</v>
      </c>
      <c r="BT158" s="171" t="str">
        <f ca="1">"insert into Pokemon_Blueprint values ( "&amp;ROW()-1&amp;", '"&amp;B158&amp;"', '"&amp;C158&amp;"', "&amp;AF158&amp;",  "&amp;AG158&amp;",  "&amp;AH158&amp;", "&amp;AI158&amp;",  "&amp;AJ158&amp;",  "&amp;AK158&amp;", "&amp;IF(BC158 = "", "0", BC158)&amp;", "&amp;IF(BL158 = "","NULL, NULL",BP158&amp;", "&amp;BL158)&amp;");"</f>
        <v>insert into Pokemon_Blueprint values ( 157, 'Goldeen', '', 45,  67,  60, 35,  50,  63, 225, 158, 33);</v>
      </c>
    </row>
    <row r="159" spans="1:72" ht="12.75" customHeight="1">
      <c r="A159" s="12">
        <v>119</v>
      </c>
      <c r="B159" s="42" t="s">
        <v>466</v>
      </c>
      <c r="C159" s="42"/>
      <c r="D159" s="14">
        <v>119</v>
      </c>
      <c r="E159" s="15">
        <v>119</v>
      </c>
      <c r="F159" s="43">
        <v>79</v>
      </c>
      <c r="G159" s="43">
        <v>79</v>
      </c>
      <c r="H159" s="43">
        <v>51</v>
      </c>
      <c r="I159" s="43">
        <v>52</v>
      </c>
      <c r="J159" s="43">
        <v>79</v>
      </c>
      <c r="K159" s="43">
        <v>79</v>
      </c>
      <c r="L159" s="43"/>
      <c r="M159" s="43"/>
      <c r="N159" s="43">
        <v>54</v>
      </c>
      <c r="O159" s="43"/>
      <c r="P159" s="43"/>
      <c r="Q159" s="43">
        <v>154</v>
      </c>
      <c r="R159" s="43"/>
      <c r="S159" s="43">
        <v>81</v>
      </c>
      <c r="T159" s="43">
        <v>73</v>
      </c>
      <c r="U159" s="43"/>
      <c r="V159" s="43">
        <v>187</v>
      </c>
      <c r="W159" s="43"/>
      <c r="X159" s="43">
        <v>88</v>
      </c>
      <c r="Y159" s="43">
        <v>79</v>
      </c>
      <c r="Z159" s="43"/>
      <c r="AA159" s="43">
        <v>147</v>
      </c>
      <c r="AB159" s="43">
        <v>95</v>
      </c>
      <c r="AC159" s="43"/>
      <c r="AD159" s="43"/>
      <c r="AE159" s="44"/>
      <c r="AF159" s="46">
        <v>80</v>
      </c>
      <c r="AG159" s="47">
        <v>92</v>
      </c>
      <c r="AH159" s="19">
        <v>65</v>
      </c>
      <c r="AI159" s="20">
        <v>65</v>
      </c>
      <c r="AJ159" s="21">
        <v>80</v>
      </c>
      <c r="AK159" s="22">
        <v>68</v>
      </c>
      <c r="AL159" s="23">
        <f>SUM(AF159:AK159)</f>
        <v>450</v>
      </c>
      <c r="AM159" s="24" t="s">
        <v>112</v>
      </c>
      <c r="AN159" s="37"/>
      <c r="AO159" s="24" t="s">
        <v>285</v>
      </c>
      <c r="AP159" s="26" t="s">
        <v>464</v>
      </c>
      <c r="AQ159" s="27" t="s">
        <v>186</v>
      </c>
      <c r="AR159" s="28" t="s">
        <v>216</v>
      </c>
      <c r="AS159" s="29">
        <v>1.3</v>
      </c>
      <c r="AT159" s="29">
        <v>86</v>
      </c>
      <c r="AU159" s="30">
        <v>39</v>
      </c>
      <c r="AV159" s="31"/>
      <c r="AW159" s="26">
        <v>2</v>
      </c>
      <c r="AX159" s="26"/>
      <c r="AY159" s="26"/>
      <c r="AZ159" s="26"/>
      <c r="BA159" s="25"/>
      <c r="BB159" s="24">
        <v>158</v>
      </c>
      <c r="BC159" s="26">
        <v>60</v>
      </c>
      <c r="BD159" s="32" t="s">
        <v>128</v>
      </c>
      <c r="BE159" s="32">
        <v>50</v>
      </c>
      <c r="BF159" s="35" t="s">
        <v>98</v>
      </c>
      <c r="BG159" s="26" t="s">
        <v>129</v>
      </c>
      <c r="BH159" s="29">
        <v>20</v>
      </c>
      <c r="BI159" s="26" t="s">
        <v>465</v>
      </c>
      <c r="BJ159" s="37"/>
      <c r="BK159" s="36"/>
      <c r="BL159" t="str">
        <f>IF(_xlfn.REGEXTEST(BK159,"Lv. [0-9]{0, 3}", 0),BM159,"")</f>
        <v/>
      </c>
      <c r="BM159" t="e" cm="1" vm="1">
        <f t="array" ref="BM159">_xlfn.REGEXEXTRACT(_xlfn.REGEXEXTRACT(BK159,"Lv. [0-9]{0,}", 0),"[0-9]{1,2}", 0)</f>
        <v>#N/A</v>
      </c>
      <c r="BN159" cm="1">
        <f t="array" ref="BN159">INDEX(A159:AE159,BQ159)</f>
        <v>95</v>
      </c>
      <c r="BO159">
        <v>158</v>
      </c>
      <c r="BP159" t="str">
        <f ca="1">IF(LEN(BL159) &gt; 0, _xlfn.XMATCH(BN159 + 1, INDIRECT(BR159):INDIRECT(BS159)), "")</f>
        <v/>
      </c>
      <c r="BQ159" cm="1">
        <f t="array" ref="BQ159">_xlfn.XMATCH(FALSE, ISBLANK(A159:AE159),,-1)</f>
        <v>28</v>
      </c>
      <c r="BR159" t="str">
        <f>ADDRESS(2, BQ159)</f>
        <v>$AB$2</v>
      </c>
      <c r="BS159" t="str">
        <f>ADDRESS(1202, BQ159)</f>
        <v>$AB$1202</v>
      </c>
      <c r="BT159" s="171" t="str">
        <f>"insert into Pokemon_Blueprint values ( "&amp;ROW()-1&amp;", '"&amp;B159&amp;"', '"&amp;C159&amp;"', "&amp;AF159&amp;",  "&amp;AG159&amp;",  "&amp;AH159&amp;", "&amp;AI159&amp;",  "&amp;AJ159&amp;",  "&amp;AK159&amp;", "&amp;IF(BC159 = "", "0", BC159)&amp;", "&amp;IF(BL159 = "","NULL, NULL",BP159&amp;", "&amp;BL159)&amp;");"</f>
        <v>insert into Pokemon_Blueprint values ( 158, 'Seaking', '', 80,  92,  65, 65,  80,  68, 60, NULL, NULL);</v>
      </c>
    </row>
    <row r="160" spans="1:72" ht="12.75" customHeight="1">
      <c r="A160" s="12">
        <v>120</v>
      </c>
      <c r="B160" s="42" t="s">
        <v>467</v>
      </c>
      <c r="C160" s="42"/>
      <c r="D160" s="14">
        <v>120</v>
      </c>
      <c r="E160" s="15">
        <v>120</v>
      </c>
      <c r="F160" s="43">
        <v>167</v>
      </c>
      <c r="G160" s="43">
        <v>169</v>
      </c>
      <c r="H160" s="43">
        <v>143</v>
      </c>
      <c r="I160" s="43">
        <v>148</v>
      </c>
      <c r="J160" s="43"/>
      <c r="K160" s="43"/>
      <c r="L160" s="43"/>
      <c r="M160" s="43">
        <v>238</v>
      </c>
      <c r="N160" s="43"/>
      <c r="O160" s="43">
        <v>34</v>
      </c>
      <c r="P160" s="43"/>
      <c r="Q160" s="43">
        <v>184</v>
      </c>
      <c r="R160" s="43"/>
      <c r="S160" s="43">
        <v>111</v>
      </c>
      <c r="T160" s="43"/>
      <c r="U160" s="43"/>
      <c r="V160" s="43">
        <v>223</v>
      </c>
      <c r="W160" s="43"/>
      <c r="X160" s="43">
        <v>124</v>
      </c>
      <c r="Y160" s="43"/>
      <c r="Z160" s="43"/>
      <c r="AA160" s="43"/>
      <c r="AB160" s="43">
        <v>98</v>
      </c>
      <c r="AC160" s="43"/>
      <c r="AD160" s="43"/>
      <c r="AE160" s="44"/>
      <c r="AF160" s="46">
        <v>30</v>
      </c>
      <c r="AG160" s="47">
        <v>45</v>
      </c>
      <c r="AH160" s="19">
        <v>55</v>
      </c>
      <c r="AI160" s="20">
        <v>70</v>
      </c>
      <c r="AJ160" s="21">
        <v>55</v>
      </c>
      <c r="AK160" s="22">
        <v>85</v>
      </c>
      <c r="AL160" s="23">
        <f>SUM(AF160:AK160)</f>
        <v>340</v>
      </c>
      <c r="AM160" s="24" t="s">
        <v>112</v>
      </c>
      <c r="AN160" s="37"/>
      <c r="AO160" s="24" t="s">
        <v>468</v>
      </c>
      <c r="AP160" s="26" t="s">
        <v>451</v>
      </c>
      <c r="AQ160" s="27" t="s">
        <v>367</v>
      </c>
      <c r="AR160" s="28" t="s">
        <v>191</v>
      </c>
      <c r="AS160" s="29">
        <v>0.8</v>
      </c>
      <c r="AT160" s="29">
        <v>76.099999999999994</v>
      </c>
      <c r="AU160" s="30">
        <v>34.5</v>
      </c>
      <c r="AV160" s="31"/>
      <c r="AW160" s="26"/>
      <c r="AX160" s="26"/>
      <c r="AY160" s="26"/>
      <c r="AZ160" s="26"/>
      <c r="BA160" s="25">
        <v>1</v>
      </c>
      <c r="BB160" s="24">
        <v>68</v>
      </c>
      <c r="BC160" s="26">
        <v>225</v>
      </c>
      <c r="BD160" s="32" t="s">
        <v>297</v>
      </c>
      <c r="BE160" s="32">
        <v>50</v>
      </c>
      <c r="BF160" s="35" t="s">
        <v>139</v>
      </c>
      <c r="BG160" s="26" t="s">
        <v>368</v>
      </c>
      <c r="BH160" s="29">
        <v>20</v>
      </c>
      <c r="BI160" s="45" t="s">
        <v>333</v>
      </c>
      <c r="BJ160" s="37"/>
      <c r="BK160" s="36" t="s">
        <v>395</v>
      </c>
      <c r="BL160" t="str">
        <f>IF(_xlfn.REGEXTEST(BK160,"Lv. [0-9]{0, 3}", 0),BM160,"")</f>
        <v/>
      </c>
      <c r="BM160" t="e" cm="1" vm="1">
        <f t="array" ref="BM160">_xlfn.REGEXEXTRACT(_xlfn.REGEXEXTRACT(BK160,"Lv. [0-9]{0,}", 0),"[0-9]{1,2}", 0)</f>
        <v>#N/A</v>
      </c>
      <c r="BN160" cm="1">
        <f t="array" ref="BN160">INDEX(A160:AE160,BQ160)</f>
        <v>98</v>
      </c>
      <c r="BO160">
        <v>159</v>
      </c>
      <c r="BP160" t="str">
        <f ca="1">IF(LEN(BL160) &gt; 0, _xlfn.XMATCH(BN160 + 1, INDIRECT(BR160):INDIRECT(BS160)), "")</f>
        <v/>
      </c>
      <c r="BQ160" cm="1">
        <f t="array" ref="BQ160">_xlfn.XMATCH(FALSE, ISBLANK(A160:AE160),,-1)</f>
        <v>28</v>
      </c>
      <c r="BR160" t="str">
        <f>ADDRESS(2, BQ160)</f>
        <v>$AB$2</v>
      </c>
      <c r="BS160" t="str">
        <f>ADDRESS(1202, BQ160)</f>
        <v>$AB$1202</v>
      </c>
      <c r="BT160" s="171" t="str">
        <f>"insert into Pokemon_Blueprint values ( "&amp;ROW()-1&amp;", '"&amp;B160&amp;"', '"&amp;C160&amp;"', "&amp;AF160&amp;",  "&amp;AG160&amp;",  "&amp;AH160&amp;", "&amp;AI160&amp;",  "&amp;AJ160&amp;",  "&amp;AK160&amp;", "&amp;IF(BC160 = "", "0", BC160)&amp;", "&amp;IF(BL160 = "","NULL, NULL",BP160&amp;", "&amp;BL160)&amp;");"</f>
        <v>insert into Pokemon_Blueprint values ( 159, 'Staryu', '', 30,  45,  55, 70,  55,  85, 225, NULL, NULL);</v>
      </c>
    </row>
    <row r="161" spans="1:72" ht="12.75" customHeight="1">
      <c r="A161" s="12">
        <v>121</v>
      </c>
      <c r="B161" s="42" t="s">
        <v>469</v>
      </c>
      <c r="C161" s="42"/>
      <c r="D161" s="14">
        <v>121</v>
      </c>
      <c r="E161" s="15">
        <v>121</v>
      </c>
      <c r="F161" s="43">
        <v>168</v>
      </c>
      <c r="G161" s="43">
        <v>170</v>
      </c>
      <c r="H161" s="43">
        <v>144</v>
      </c>
      <c r="I161" s="43">
        <v>149</v>
      </c>
      <c r="J161" s="43"/>
      <c r="K161" s="43"/>
      <c r="L161" s="43"/>
      <c r="M161" s="43">
        <v>239</v>
      </c>
      <c r="N161" s="43"/>
      <c r="O161" s="43">
        <v>35</v>
      </c>
      <c r="P161" s="43"/>
      <c r="Q161" s="43">
        <v>185</v>
      </c>
      <c r="R161" s="43"/>
      <c r="S161" s="43">
        <v>112</v>
      </c>
      <c r="T161" s="43"/>
      <c r="U161" s="43"/>
      <c r="V161" s="43">
        <v>224</v>
      </c>
      <c r="W161" s="43"/>
      <c r="X161" s="43">
        <v>125</v>
      </c>
      <c r="Y161" s="43"/>
      <c r="Z161" s="43"/>
      <c r="AA161" s="43"/>
      <c r="AB161" s="43">
        <v>99</v>
      </c>
      <c r="AC161" s="43"/>
      <c r="AD161" s="43"/>
      <c r="AE161" s="44"/>
      <c r="AF161" s="46">
        <v>60</v>
      </c>
      <c r="AG161" s="47">
        <v>75</v>
      </c>
      <c r="AH161" s="19">
        <v>85</v>
      </c>
      <c r="AI161" s="20">
        <v>100</v>
      </c>
      <c r="AJ161" s="21">
        <v>85</v>
      </c>
      <c r="AK161" s="22">
        <v>115</v>
      </c>
      <c r="AL161" s="23">
        <f>SUM(AF161:AK161)</f>
        <v>520</v>
      </c>
      <c r="AM161" s="24" t="s">
        <v>112</v>
      </c>
      <c r="AN161" s="25" t="s">
        <v>193</v>
      </c>
      <c r="AO161" s="24" t="s">
        <v>468</v>
      </c>
      <c r="AP161" s="26" t="s">
        <v>451</v>
      </c>
      <c r="AQ161" s="27" t="s">
        <v>367</v>
      </c>
      <c r="AR161" s="28" t="s">
        <v>101</v>
      </c>
      <c r="AS161" s="29">
        <v>1.1000000000000001</v>
      </c>
      <c r="AT161" s="29">
        <v>176.4</v>
      </c>
      <c r="AU161" s="30">
        <v>80</v>
      </c>
      <c r="AV161" s="31"/>
      <c r="AW161" s="26"/>
      <c r="AX161" s="26"/>
      <c r="AY161" s="26"/>
      <c r="AZ161" s="26"/>
      <c r="BA161" s="25">
        <v>2</v>
      </c>
      <c r="BB161" s="24">
        <v>182</v>
      </c>
      <c r="BC161" s="26">
        <v>60</v>
      </c>
      <c r="BD161" s="32" t="s">
        <v>297</v>
      </c>
      <c r="BE161" s="32">
        <v>50</v>
      </c>
      <c r="BF161" s="35" t="s">
        <v>164</v>
      </c>
      <c r="BG161" s="26" t="s">
        <v>368</v>
      </c>
      <c r="BH161" s="29">
        <v>20</v>
      </c>
      <c r="BI161" s="45" t="s">
        <v>333</v>
      </c>
      <c r="BJ161" s="37"/>
      <c r="BK161" s="36"/>
      <c r="BL161" t="str">
        <f>IF(_xlfn.REGEXTEST(BK161,"Lv. [0-9]{0, 3}", 0),BM161,"")</f>
        <v/>
      </c>
      <c r="BM161" t="e" cm="1" vm="1">
        <f t="array" ref="BM161">_xlfn.REGEXEXTRACT(_xlfn.REGEXEXTRACT(BK161,"Lv. [0-9]{0,}", 0),"[0-9]{1,2}", 0)</f>
        <v>#N/A</v>
      </c>
      <c r="BN161" cm="1">
        <f t="array" ref="BN161">INDEX(A161:AE161,BQ161)</f>
        <v>99</v>
      </c>
      <c r="BO161">
        <v>160</v>
      </c>
      <c r="BP161" t="str">
        <f ca="1">IF(LEN(BL161) &gt; 0, _xlfn.XMATCH(BN161 + 1, INDIRECT(BR161):INDIRECT(BS161)), "")</f>
        <v/>
      </c>
      <c r="BQ161" cm="1">
        <f t="array" ref="BQ161">_xlfn.XMATCH(FALSE, ISBLANK(A161:AE161),,-1)</f>
        <v>28</v>
      </c>
      <c r="BR161" t="str">
        <f>ADDRESS(2, BQ161)</f>
        <v>$AB$2</v>
      </c>
      <c r="BS161" t="str">
        <f>ADDRESS(1202, BQ161)</f>
        <v>$AB$1202</v>
      </c>
      <c r="BT161" s="171" t="str">
        <f>"insert into Pokemon_Blueprint values ( "&amp;ROW()-1&amp;", '"&amp;B161&amp;"', '"&amp;C161&amp;"', "&amp;AF161&amp;",  "&amp;AG161&amp;",  "&amp;AH161&amp;", "&amp;AI161&amp;",  "&amp;AJ161&amp;",  "&amp;AK161&amp;", "&amp;IF(BC161 = "", "0", BC161)&amp;", "&amp;IF(BL161 = "","NULL, NULL",BP161&amp;", "&amp;BL161)&amp;");"</f>
        <v>insert into Pokemon_Blueprint values ( 160, 'Starmie', '', 60,  75,  85, 100,  85,  115, 60, NULL, NULL);</v>
      </c>
    </row>
    <row r="162" spans="1:72" ht="12.75" customHeight="1">
      <c r="A162" s="12">
        <v>122</v>
      </c>
      <c r="B162" s="42" t="s">
        <v>470</v>
      </c>
      <c r="C162" s="42"/>
      <c r="D162" s="14">
        <v>122</v>
      </c>
      <c r="E162" s="15">
        <v>122</v>
      </c>
      <c r="F162" s="43">
        <v>156</v>
      </c>
      <c r="G162" s="43">
        <v>158</v>
      </c>
      <c r="H162" s="43"/>
      <c r="I162" s="43"/>
      <c r="J162" s="43">
        <v>95</v>
      </c>
      <c r="K162" s="43">
        <v>95</v>
      </c>
      <c r="L162" s="43"/>
      <c r="M162" s="43"/>
      <c r="N162" s="43"/>
      <c r="O162" s="43">
        <v>114</v>
      </c>
      <c r="P162" s="43"/>
      <c r="Q162" s="43"/>
      <c r="R162" s="43"/>
      <c r="S162" s="43"/>
      <c r="T162" s="43"/>
      <c r="U162" s="43"/>
      <c r="V162" s="43">
        <v>60</v>
      </c>
      <c r="W162" s="43">
        <v>60</v>
      </c>
      <c r="X162" s="43"/>
      <c r="Y162" s="43"/>
      <c r="Z162" s="43"/>
      <c r="AA162" s="43">
        <v>365</v>
      </c>
      <c r="AB162" s="43"/>
      <c r="AC162" s="43">
        <v>11</v>
      </c>
      <c r="AD162" s="43">
        <v>77</v>
      </c>
      <c r="AE162" s="44"/>
      <c r="AF162" s="46">
        <v>40</v>
      </c>
      <c r="AG162" s="47">
        <v>45</v>
      </c>
      <c r="AH162" s="19">
        <v>65</v>
      </c>
      <c r="AI162" s="20">
        <v>100</v>
      </c>
      <c r="AJ162" s="21">
        <v>120</v>
      </c>
      <c r="AK162" s="22">
        <v>90</v>
      </c>
      <c r="AL162" s="23">
        <f>SUM(AF162:AK162)</f>
        <v>460</v>
      </c>
      <c r="AM162" s="24" t="s">
        <v>193</v>
      </c>
      <c r="AN162" s="25" t="s">
        <v>188</v>
      </c>
      <c r="AO162" s="24" t="s">
        <v>417</v>
      </c>
      <c r="AP162" s="26" t="s">
        <v>471</v>
      </c>
      <c r="AQ162" s="27" t="s">
        <v>273</v>
      </c>
      <c r="AR162" s="28" t="s">
        <v>216</v>
      </c>
      <c r="AS162" s="29">
        <v>1.3</v>
      </c>
      <c r="AT162" s="29">
        <v>120.2</v>
      </c>
      <c r="AU162" s="30">
        <v>54.5</v>
      </c>
      <c r="AV162" s="31"/>
      <c r="AW162" s="26"/>
      <c r="AX162" s="26"/>
      <c r="AY162" s="26"/>
      <c r="AZ162" s="26">
        <v>2</v>
      </c>
      <c r="BA162" s="25"/>
      <c r="BB162" s="24">
        <v>161</v>
      </c>
      <c r="BC162" s="26">
        <v>45</v>
      </c>
      <c r="BD162" s="32" t="s">
        <v>128</v>
      </c>
      <c r="BE162" s="32">
        <v>50</v>
      </c>
      <c r="BF162" s="35" t="s">
        <v>227</v>
      </c>
      <c r="BG162" s="26" t="s">
        <v>129</v>
      </c>
      <c r="BH162" s="29">
        <v>25</v>
      </c>
      <c r="BI162" s="26" t="s">
        <v>314</v>
      </c>
      <c r="BJ162" s="37"/>
      <c r="BK162" s="36"/>
      <c r="BL162" t="str">
        <f>IF(_xlfn.REGEXTEST(BK162,"Lv. [0-9]{0, 3}", 0),BM162,"")</f>
        <v/>
      </c>
      <c r="BM162" t="e" cm="1" vm="1">
        <f t="array" ref="BM162">_xlfn.REGEXEXTRACT(_xlfn.REGEXEXTRACT(BK162,"Lv. [0-9]{0,}", 0),"[0-9]{1,2}", 0)</f>
        <v>#N/A</v>
      </c>
      <c r="BN162" cm="1">
        <f t="array" ref="BN162">INDEX(A162:AE162,BQ162)</f>
        <v>77</v>
      </c>
      <c r="BO162">
        <v>161</v>
      </c>
      <c r="BP162" t="str">
        <f ca="1">IF(LEN(BL162) &gt; 0, _xlfn.XMATCH(BN162 + 1, INDIRECT(BR162):INDIRECT(BS162)), "")</f>
        <v/>
      </c>
      <c r="BQ162" cm="1">
        <f t="array" ref="BQ162">_xlfn.XMATCH(FALSE, ISBLANK(A162:AE162),,-1)</f>
        <v>30</v>
      </c>
      <c r="BR162" t="str">
        <f>ADDRESS(2, BQ162)</f>
        <v>$AD$2</v>
      </c>
      <c r="BS162" t="str">
        <f>ADDRESS(1202, BQ162)</f>
        <v>$AD$1202</v>
      </c>
      <c r="BT162" s="171" t="str">
        <f>"insert into Pokemon_Blueprint values ( "&amp;ROW()-1&amp;", '"&amp;B162&amp;"', '"&amp;C162&amp;"', "&amp;AF162&amp;",  "&amp;AG162&amp;",  "&amp;AH162&amp;", "&amp;AI162&amp;",  "&amp;AJ162&amp;",  "&amp;AK162&amp;", "&amp;IF(BC162 = "", "0", BC162)&amp;", "&amp;IF(BL162 = "","NULL, NULL",BP162&amp;", "&amp;BL162)&amp;");"</f>
        <v>insert into Pokemon_Blueprint values ( 161, 'Mr. Mime', '', 40,  45,  65, 100,  120,  90, 45, NULL, NULL);</v>
      </c>
    </row>
    <row r="163" spans="1:72" ht="12.75" customHeight="1">
      <c r="A163" s="12">
        <v>122.1</v>
      </c>
      <c r="B163" s="42" t="s">
        <v>472</v>
      </c>
      <c r="C163" s="13" t="s">
        <v>278</v>
      </c>
      <c r="D163" s="14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>
        <v>365</v>
      </c>
      <c r="AB163" s="15"/>
      <c r="AC163" s="15">
        <v>11</v>
      </c>
      <c r="AD163" s="15"/>
      <c r="AE163" s="16"/>
      <c r="AF163" s="46">
        <v>50</v>
      </c>
      <c r="AG163" s="47">
        <v>65</v>
      </c>
      <c r="AH163" s="19">
        <v>65</v>
      </c>
      <c r="AI163" s="20">
        <v>90</v>
      </c>
      <c r="AJ163" s="21">
        <v>90</v>
      </c>
      <c r="AK163" s="22">
        <v>100</v>
      </c>
      <c r="AL163" s="23">
        <f>SUM(AF163:AK163)</f>
        <v>460</v>
      </c>
      <c r="AM163" s="24" t="s">
        <v>200</v>
      </c>
      <c r="AN163" s="25" t="s">
        <v>193</v>
      </c>
      <c r="AO163" s="24" t="s">
        <v>290</v>
      </c>
      <c r="AP163" s="26" t="s">
        <v>473</v>
      </c>
      <c r="AQ163" s="27" t="s">
        <v>380</v>
      </c>
      <c r="AR163" s="28" t="s">
        <v>148</v>
      </c>
      <c r="AS163" s="29">
        <v>1.4</v>
      </c>
      <c r="AT163" s="29">
        <v>125.2</v>
      </c>
      <c r="AU163" s="30">
        <v>56.8</v>
      </c>
      <c r="AV163" s="31"/>
      <c r="AW163" s="26"/>
      <c r="AX163" s="26"/>
      <c r="AY163" s="26"/>
      <c r="AZ163" s="26"/>
      <c r="BA163" s="25">
        <v>2</v>
      </c>
      <c r="BB163" s="24">
        <v>161</v>
      </c>
      <c r="BC163" s="26">
        <v>45</v>
      </c>
      <c r="BD163" s="32" t="s">
        <v>128</v>
      </c>
      <c r="BE163" s="32">
        <v>50</v>
      </c>
      <c r="BF163" s="35" t="s">
        <v>137</v>
      </c>
      <c r="BG163" s="26" t="s">
        <v>129</v>
      </c>
      <c r="BH163" s="29">
        <v>25</v>
      </c>
      <c r="BI163" s="26" t="s">
        <v>314</v>
      </c>
      <c r="BJ163" s="37"/>
      <c r="BK163" s="36" t="s">
        <v>447</v>
      </c>
      <c r="BL163" t="str">
        <f>IF(_xlfn.REGEXTEST(BK163,"Lv. [0-9]{0, 3}", 0),BM163,"")</f>
        <v>42</v>
      </c>
      <c r="BM163" t="str" cm="1">
        <f t="array" ref="BM163">_xlfn.REGEXEXTRACT(_xlfn.REGEXEXTRACT(BK163,"Lv. [0-9]{0,}", 0),"[0-9]{1,2}", 0)</f>
        <v>42</v>
      </c>
      <c r="BN163" cm="1">
        <f t="array" ref="BN163">INDEX(A163:AE163,BQ163)</f>
        <v>11</v>
      </c>
      <c r="BO163">
        <v>162</v>
      </c>
      <c r="BP163">
        <f ca="1">IF(LEN(BL163) &gt; 0, _xlfn.XMATCH(BN163 + 1, INDIRECT(BR163):INDIRECT(BS163)), "")</f>
        <v>1047</v>
      </c>
      <c r="BQ163" cm="1">
        <f t="array" ref="BQ163">_xlfn.XMATCH(FALSE, ISBLANK(A163:AE163),,-1)</f>
        <v>29</v>
      </c>
      <c r="BR163" t="str">
        <f>ADDRESS(2, BQ163)</f>
        <v>$AC$2</v>
      </c>
      <c r="BS163" t="str">
        <f>ADDRESS(1202, BQ163)</f>
        <v>$AC$1202</v>
      </c>
      <c r="BT163" s="171" t="str">
        <f ca="1">"insert into Pokemon_Blueprint values ( "&amp;ROW()-1&amp;", '"&amp;B163&amp;"', '"&amp;C163&amp;"', "&amp;AF163&amp;",  "&amp;AG163&amp;",  "&amp;AH163&amp;", "&amp;AI163&amp;",  "&amp;AJ163&amp;",  "&amp;AK163&amp;", "&amp;IF(BC163 = "", "0", BC163)&amp;", "&amp;IF(BL163 = "","NULL, NULL",BP163&amp;", "&amp;BL163)&amp;");"</f>
        <v>insert into Pokemon_Blueprint values ( 162, 'Mr. Mime (Galarian)', 'Galarian Form', 50,  65,  65, 90,  90,  100, 45, 1047, 42);</v>
      </c>
    </row>
    <row r="164" spans="1:72" ht="12.75" customHeight="1">
      <c r="A164" s="12">
        <v>123</v>
      </c>
      <c r="B164" s="42" t="s">
        <v>474</v>
      </c>
      <c r="C164" s="42"/>
      <c r="D164" s="14">
        <v>123</v>
      </c>
      <c r="E164" s="15">
        <v>123</v>
      </c>
      <c r="F164" s="43">
        <v>110</v>
      </c>
      <c r="G164" s="43">
        <v>111</v>
      </c>
      <c r="H164" s="43"/>
      <c r="I164" s="43"/>
      <c r="J164" s="43"/>
      <c r="K164" s="43">
        <v>195</v>
      </c>
      <c r="L164" s="43"/>
      <c r="M164" s="43"/>
      <c r="N164" s="43"/>
      <c r="O164" s="43"/>
      <c r="P164" s="43">
        <v>136</v>
      </c>
      <c r="Q164" s="43">
        <v>275</v>
      </c>
      <c r="R164" s="43"/>
      <c r="S164" s="43"/>
      <c r="T164" s="43"/>
      <c r="U164" s="43">
        <v>90</v>
      </c>
      <c r="V164" s="43">
        <v>365</v>
      </c>
      <c r="W164" s="43"/>
      <c r="X164" s="43"/>
      <c r="Y164" s="43"/>
      <c r="Z164" s="43">
        <v>112</v>
      </c>
      <c r="AA164" s="43"/>
      <c r="AB164" s="43">
        <v>118</v>
      </c>
      <c r="AC164" s="43"/>
      <c r="AD164" s="43">
        <v>72</v>
      </c>
      <c r="AE164" s="44">
        <v>260</v>
      </c>
      <c r="AF164" s="46">
        <v>70</v>
      </c>
      <c r="AG164" s="47">
        <v>110</v>
      </c>
      <c r="AH164" s="19">
        <v>80</v>
      </c>
      <c r="AI164" s="20">
        <v>55</v>
      </c>
      <c r="AJ164" s="21">
        <v>80</v>
      </c>
      <c r="AK164" s="22">
        <v>105</v>
      </c>
      <c r="AL164" s="23">
        <f>SUM(AF164:AK164)</f>
        <v>500</v>
      </c>
      <c r="AM164" s="24" t="s">
        <v>124</v>
      </c>
      <c r="AN164" s="25" t="s">
        <v>104</v>
      </c>
      <c r="AO164" s="24" t="s">
        <v>143</v>
      </c>
      <c r="AP164" s="26" t="s">
        <v>273</v>
      </c>
      <c r="AQ164" s="27" t="s">
        <v>321</v>
      </c>
      <c r="AR164" s="28" t="s">
        <v>157</v>
      </c>
      <c r="AS164" s="29">
        <v>1.5</v>
      </c>
      <c r="AT164" s="29">
        <v>123.5</v>
      </c>
      <c r="AU164" s="30">
        <v>56</v>
      </c>
      <c r="AV164" s="31"/>
      <c r="AW164" s="26">
        <v>1</v>
      </c>
      <c r="AX164" s="26"/>
      <c r="AY164" s="26"/>
      <c r="AZ164" s="26"/>
      <c r="BA164" s="25"/>
      <c r="BB164" s="24">
        <v>100</v>
      </c>
      <c r="BC164" s="26">
        <v>45</v>
      </c>
      <c r="BD164" s="32" t="s">
        <v>128</v>
      </c>
      <c r="BE164" s="32">
        <v>50</v>
      </c>
      <c r="BF164" s="35" t="s">
        <v>80</v>
      </c>
      <c r="BG164" s="26" t="s">
        <v>129</v>
      </c>
      <c r="BH164" s="29">
        <v>25</v>
      </c>
      <c r="BI164" s="26" t="s">
        <v>124</v>
      </c>
      <c r="BJ164" s="37"/>
      <c r="BK164" s="36" t="s">
        <v>475</v>
      </c>
      <c r="BL164" t="str">
        <f>IF(_xlfn.REGEXTEST(BK164,"Lv. [0-9]{0, 3}", 0),BM164,"")</f>
        <v/>
      </c>
      <c r="BM164" t="e" cm="1" vm="1">
        <f t="array" ref="BM164">_xlfn.REGEXEXTRACT(_xlfn.REGEXEXTRACT(BK164,"Lv. [0-9]{0,}", 0),"[0-9]{1,2}", 0)</f>
        <v>#N/A</v>
      </c>
      <c r="BN164" cm="1">
        <f t="array" ref="BN164">INDEX(A164:AE164,BQ164)</f>
        <v>260</v>
      </c>
      <c r="BO164">
        <v>163</v>
      </c>
      <c r="BP164" t="str">
        <f ca="1">IF(LEN(BL164) &gt; 0, _xlfn.XMATCH(BN164 + 1, INDIRECT(BR164):INDIRECT(BS164)), "")</f>
        <v/>
      </c>
      <c r="BQ164" cm="1">
        <f t="array" ref="BQ164">_xlfn.XMATCH(FALSE, ISBLANK(A164:AE164),,-1)</f>
        <v>31</v>
      </c>
      <c r="BR164" t="str">
        <f>ADDRESS(2, BQ164)</f>
        <v>$AE$2</v>
      </c>
      <c r="BS164" t="str">
        <f>ADDRESS(1202, BQ164)</f>
        <v>$AE$1202</v>
      </c>
      <c r="BT164" s="171" t="str">
        <f>"insert into Pokemon_Blueprint values ( "&amp;ROW()-1&amp;", '"&amp;B164&amp;"', '"&amp;C164&amp;"', "&amp;AF164&amp;",  "&amp;AG164&amp;",  "&amp;AH164&amp;", "&amp;AI164&amp;",  "&amp;AJ164&amp;",  "&amp;AK164&amp;", "&amp;IF(BC164 = "", "0", BC164)&amp;", "&amp;IF(BL164 = "","NULL, NULL",BP164&amp;", "&amp;BL164)&amp;");"</f>
        <v>insert into Pokemon_Blueprint values ( 163, 'Scyther', '', 70,  110,  80, 55,  80,  105, 45, NULL, NULL);</v>
      </c>
    </row>
    <row r="165" spans="1:72" ht="12.75" customHeight="1">
      <c r="A165" s="12">
        <v>124</v>
      </c>
      <c r="B165" s="42" t="s">
        <v>476</v>
      </c>
      <c r="C165" s="42"/>
      <c r="D165" s="14">
        <v>124</v>
      </c>
      <c r="E165" s="15">
        <v>124</v>
      </c>
      <c r="F165" s="43">
        <v>153</v>
      </c>
      <c r="G165" s="43">
        <v>155</v>
      </c>
      <c r="H165" s="43"/>
      <c r="I165" s="43"/>
      <c r="J165" s="43"/>
      <c r="K165" s="43"/>
      <c r="L165" s="43"/>
      <c r="M165" s="43"/>
      <c r="N165" s="43"/>
      <c r="O165" s="43"/>
      <c r="P165" s="43">
        <v>84</v>
      </c>
      <c r="Q165" s="43"/>
      <c r="R165" s="43"/>
      <c r="S165" s="43"/>
      <c r="T165" s="43"/>
      <c r="U165" s="43"/>
      <c r="V165" s="43">
        <v>110</v>
      </c>
      <c r="W165" s="43">
        <v>110</v>
      </c>
      <c r="X165" s="43"/>
      <c r="Y165" s="43"/>
      <c r="Z165" s="43"/>
      <c r="AA165" s="43"/>
      <c r="AB165" s="43"/>
      <c r="AC165" s="43">
        <v>14</v>
      </c>
      <c r="AD165" s="43"/>
      <c r="AE165" s="44"/>
      <c r="AF165" s="46">
        <v>65</v>
      </c>
      <c r="AG165" s="47">
        <v>50</v>
      </c>
      <c r="AH165" s="19">
        <v>35</v>
      </c>
      <c r="AI165" s="20">
        <v>115</v>
      </c>
      <c r="AJ165" s="21">
        <v>95</v>
      </c>
      <c r="AK165" s="22">
        <v>95</v>
      </c>
      <c r="AL165" s="23">
        <f>SUM(AF165:AK165)</f>
        <v>455</v>
      </c>
      <c r="AM165" s="24" t="s">
        <v>200</v>
      </c>
      <c r="AN165" s="25" t="s">
        <v>193</v>
      </c>
      <c r="AO165" s="24" t="s">
        <v>355</v>
      </c>
      <c r="AP165" s="26" t="s">
        <v>411</v>
      </c>
      <c r="AQ165" s="27" t="s">
        <v>254</v>
      </c>
      <c r="AR165" s="28" t="s">
        <v>148</v>
      </c>
      <c r="AS165" s="29">
        <v>1.4</v>
      </c>
      <c r="AT165" s="29">
        <v>89.5</v>
      </c>
      <c r="AU165" s="30">
        <v>40.6</v>
      </c>
      <c r="AV165" s="31"/>
      <c r="AW165" s="26"/>
      <c r="AX165" s="26"/>
      <c r="AY165" s="26">
        <v>2</v>
      </c>
      <c r="AZ165" s="26"/>
      <c r="BA165" s="25"/>
      <c r="BB165" s="24">
        <v>159</v>
      </c>
      <c r="BC165" s="26">
        <v>45</v>
      </c>
      <c r="BD165" s="32" t="s">
        <v>128</v>
      </c>
      <c r="BE165" s="32">
        <v>50</v>
      </c>
      <c r="BF165" s="35" t="s">
        <v>98</v>
      </c>
      <c r="BG165" s="26" t="s">
        <v>210</v>
      </c>
      <c r="BH165" s="29">
        <v>25</v>
      </c>
      <c r="BI165" s="26" t="s">
        <v>314</v>
      </c>
      <c r="BJ165" s="37"/>
      <c r="BK165" s="36"/>
      <c r="BL165" t="str">
        <f>IF(_xlfn.REGEXTEST(BK165,"Lv. [0-9]{0, 3}", 0),BM165,"")</f>
        <v/>
      </c>
      <c r="BM165" t="e" cm="1" vm="1">
        <f t="array" ref="BM165">_xlfn.REGEXEXTRACT(_xlfn.REGEXEXTRACT(BK165,"Lv. [0-9]{0,}", 0),"[0-9]{1,2}", 0)</f>
        <v>#N/A</v>
      </c>
      <c r="BN165" cm="1">
        <f t="array" ref="BN165">INDEX(A165:AE165,BQ165)</f>
        <v>14</v>
      </c>
      <c r="BO165">
        <v>164</v>
      </c>
      <c r="BP165" t="str">
        <f ca="1">IF(LEN(BL165) &gt; 0, _xlfn.XMATCH(BN165 + 1, INDIRECT(BR165):INDIRECT(BS165)), "")</f>
        <v/>
      </c>
      <c r="BQ165" cm="1">
        <f t="array" ref="BQ165">_xlfn.XMATCH(FALSE, ISBLANK(A165:AE165),,-1)</f>
        <v>29</v>
      </c>
      <c r="BR165" t="str">
        <f>ADDRESS(2, BQ165)</f>
        <v>$AC$2</v>
      </c>
      <c r="BS165" t="str">
        <f>ADDRESS(1202, BQ165)</f>
        <v>$AC$1202</v>
      </c>
      <c r="BT165" s="171" t="str">
        <f>"insert into Pokemon_Blueprint values ( "&amp;ROW()-1&amp;", '"&amp;B165&amp;"', '"&amp;C165&amp;"', "&amp;AF165&amp;",  "&amp;AG165&amp;",  "&amp;AH165&amp;", "&amp;AI165&amp;",  "&amp;AJ165&amp;",  "&amp;AK165&amp;", "&amp;IF(BC165 = "", "0", BC165)&amp;", "&amp;IF(BL165 = "","NULL, NULL",BP165&amp;", "&amp;BL165)&amp;");"</f>
        <v>insert into Pokemon_Blueprint values ( 164, 'Jynx', '', 65,  50,  35, 115,  95,  95, 45, NULL, NULL);</v>
      </c>
    </row>
    <row r="166" spans="1:72" ht="12.75" customHeight="1">
      <c r="A166" s="12">
        <v>125</v>
      </c>
      <c r="B166" s="42" t="s">
        <v>477</v>
      </c>
      <c r="C166" s="42"/>
      <c r="D166" s="14">
        <v>125</v>
      </c>
      <c r="E166" s="15">
        <v>125</v>
      </c>
      <c r="F166" s="43">
        <v>155</v>
      </c>
      <c r="G166" s="43">
        <v>157</v>
      </c>
      <c r="H166" s="43"/>
      <c r="I166" s="43"/>
      <c r="J166" s="43"/>
      <c r="K166" s="43">
        <v>198</v>
      </c>
      <c r="L166" s="43"/>
      <c r="M166" s="43">
        <v>57</v>
      </c>
      <c r="N166" s="43"/>
      <c r="O166" s="43"/>
      <c r="P166" s="43"/>
      <c r="Q166" s="43">
        <v>227</v>
      </c>
      <c r="R166" s="43"/>
      <c r="S166" s="43"/>
      <c r="T166" s="43">
        <v>99</v>
      </c>
      <c r="U166" s="43"/>
      <c r="V166" s="43">
        <v>296</v>
      </c>
      <c r="W166" s="43"/>
      <c r="X166" s="43"/>
      <c r="Y166" s="43">
        <v>117</v>
      </c>
      <c r="Z166" s="43"/>
      <c r="AA166" s="43"/>
      <c r="AB166" s="43"/>
      <c r="AC166" s="43">
        <v>16</v>
      </c>
      <c r="AD166" s="43">
        <v>183</v>
      </c>
      <c r="AE166" s="44"/>
      <c r="AF166" s="46">
        <v>65</v>
      </c>
      <c r="AG166" s="47">
        <v>83</v>
      </c>
      <c r="AH166" s="19">
        <v>57</v>
      </c>
      <c r="AI166" s="20">
        <v>95</v>
      </c>
      <c r="AJ166" s="21">
        <v>85</v>
      </c>
      <c r="AK166" s="22">
        <v>105</v>
      </c>
      <c r="AL166" s="23">
        <f>SUM(AF166:AK166)</f>
        <v>490</v>
      </c>
      <c r="AM166" s="24" t="s">
        <v>184</v>
      </c>
      <c r="AN166" s="37"/>
      <c r="AO166" s="24" t="s">
        <v>185</v>
      </c>
      <c r="AP166" s="34"/>
      <c r="AQ166" s="27" t="s">
        <v>290</v>
      </c>
      <c r="AR166" s="28" t="s">
        <v>101</v>
      </c>
      <c r="AS166" s="29">
        <v>1.1000000000000001</v>
      </c>
      <c r="AT166" s="29">
        <v>66.099999999999994</v>
      </c>
      <c r="AU166" s="30">
        <v>30</v>
      </c>
      <c r="AV166" s="31"/>
      <c r="AW166" s="26"/>
      <c r="AX166" s="26"/>
      <c r="AY166" s="26"/>
      <c r="AZ166" s="26"/>
      <c r="BA166" s="25">
        <v>2</v>
      </c>
      <c r="BB166" s="24">
        <v>172</v>
      </c>
      <c r="BC166" s="26">
        <v>45</v>
      </c>
      <c r="BD166" s="32" t="s">
        <v>128</v>
      </c>
      <c r="BE166" s="32">
        <v>50</v>
      </c>
      <c r="BF166" s="35" t="s">
        <v>141</v>
      </c>
      <c r="BG166" s="26" t="s">
        <v>298</v>
      </c>
      <c r="BH166" s="29">
        <v>25</v>
      </c>
      <c r="BI166" s="26" t="s">
        <v>314</v>
      </c>
      <c r="BJ166" s="37"/>
      <c r="BK166" s="36" t="s">
        <v>478</v>
      </c>
      <c r="BL166" t="str">
        <f>IF(_xlfn.REGEXTEST(BK166,"Lv. [0-9]{0, 3}", 0),BM166,"")</f>
        <v/>
      </c>
      <c r="BM166" t="e" cm="1" vm="1">
        <f t="array" ref="BM166">_xlfn.REGEXEXTRACT(_xlfn.REGEXEXTRACT(BK166,"Lv. [0-9]{0,}", 0),"[0-9]{1,2}", 0)</f>
        <v>#N/A</v>
      </c>
      <c r="BN166" cm="1">
        <f t="array" ref="BN166">INDEX(A166:AE166,BQ166)</f>
        <v>183</v>
      </c>
      <c r="BO166">
        <v>165</v>
      </c>
      <c r="BP166" t="str">
        <f ca="1">IF(LEN(BL166) &gt; 0, _xlfn.XMATCH(BN166 + 1, INDIRECT(BR166):INDIRECT(BS166)), "")</f>
        <v/>
      </c>
      <c r="BQ166" cm="1">
        <f t="array" ref="BQ166">_xlfn.XMATCH(FALSE, ISBLANK(A166:AE166),,-1)</f>
        <v>30</v>
      </c>
      <c r="BR166" t="str">
        <f>ADDRESS(2, BQ166)</f>
        <v>$AD$2</v>
      </c>
      <c r="BS166" t="str">
        <f>ADDRESS(1202, BQ166)</f>
        <v>$AD$1202</v>
      </c>
      <c r="BT166" s="171" t="str">
        <f>"insert into Pokemon_Blueprint values ( "&amp;ROW()-1&amp;", '"&amp;B166&amp;"', '"&amp;C166&amp;"', "&amp;AF166&amp;",  "&amp;AG166&amp;",  "&amp;AH166&amp;", "&amp;AI166&amp;",  "&amp;AJ166&amp;",  "&amp;AK166&amp;", "&amp;IF(BC166 = "", "0", BC166)&amp;", "&amp;IF(BL166 = "","NULL, NULL",BP166&amp;", "&amp;BL166)&amp;");"</f>
        <v>insert into Pokemon_Blueprint values ( 165, 'Electabuzz', '', 65,  83,  57, 95,  85,  105, 45, NULL, NULL);</v>
      </c>
    </row>
    <row r="167" spans="1:72" ht="12.75" customHeight="1">
      <c r="A167" s="12">
        <v>126</v>
      </c>
      <c r="B167" s="42" t="s">
        <v>479</v>
      </c>
      <c r="C167" s="42"/>
      <c r="D167" s="14">
        <v>126</v>
      </c>
      <c r="E167" s="15">
        <v>126</v>
      </c>
      <c r="F167" s="43">
        <v>151</v>
      </c>
      <c r="G167" s="43">
        <v>153</v>
      </c>
      <c r="H167" s="43"/>
      <c r="I167" s="43"/>
      <c r="J167" s="43"/>
      <c r="K167" s="43">
        <v>201</v>
      </c>
      <c r="L167" s="43"/>
      <c r="M167" s="43">
        <v>54</v>
      </c>
      <c r="N167" s="43"/>
      <c r="O167" s="43"/>
      <c r="P167" s="43"/>
      <c r="Q167" s="43">
        <v>167</v>
      </c>
      <c r="R167" s="43"/>
      <c r="S167" s="43">
        <v>94</v>
      </c>
      <c r="T167" s="43"/>
      <c r="U167" s="43"/>
      <c r="V167" s="43">
        <v>201</v>
      </c>
      <c r="W167" s="43"/>
      <c r="X167" s="43">
        <v>102</v>
      </c>
      <c r="Y167" s="43"/>
      <c r="Z167" s="43"/>
      <c r="AA167" s="43"/>
      <c r="AB167" s="43"/>
      <c r="AC167" s="43">
        <v>19</v>
      </c>
      <c r="AD167" s="43">
        <v>175</v>
      </c>
      <c r="AE167" s="44"/>
      <c r="AF167" s="46">
        <v>65</v>
      </c>
      <c r="AG167" s="47">
        <v>95</v>
      </c>
      <c r="AH167" s="19">
        <v>57</v>
      </c>
      <c r="AI167" s="20">
        <v>100</v>
      </c>
      <c r="AJ167" s="21">
        <v>85</v>
      </c>
      <c r="AK167" s="22">
        <v>93</v>
      </c>
      <c r="AL167" s="23">
        <f>SUM(AF167:AK167)</f>
        <v>495</v>
      </c>
      <c r="AM167" s="24" t="s">
        <v>94</v>
      </c>
      <c r="AN167" s="37"/>
      <c r="AO167" s="24" t="s">
        <v>347</v>
      </c>
      <c r="AP167" s="34"/>
      <c r="AQ167" s="27" t="s">
        <v>290</v>
      </c>
      <c r="AR167" s="28" t="s">
        <v>216</v>
      </c>
      <c r="AS167" s="29">
        <v>1.3</v>
      </c>
      <c r="AT167" s="29">
        <v>98.1</v>
      </c>
      <c r="AU167" s="30">
        <v>44.5</v>
      </c>
      <c r="AV167" s="31"/>
      <c r="AW167" s="26"/>
      <c r="AX167" s="26"/>
      <c r="AY167" s="26">
        <v>2</v>
      </c>
      <c r="AZ167" s="26"/>
      <c r="BA167" s="25"/>
      <c r="BB167" s="24">
        <v>173</v>
      </c>
      <c r="BC167" s="26">
        <v>45</v>
      </c>
      <c r="BD167" s="32" t="s">
        <v>128</v>
      </c>
      <c r="BE167" s="32">
        <v>50</v>
      </c>
      <c r="BF167" s="35" t="s">
        <v>98</v>
      </c>
      <c r="BG167" s="26" t="s">
        <v>298</v>
      </c>
      <c r="BH167" s="29">
        <v>25</v>
      </c>
      <c r="BI167" s="26" t="s">
        <v>314</v>
      </c>
      <c r="BJ167" s="37"/>
      <c r="BK167" s="36" t="s">
        <v>480</v>
      </c>
      <c r="BL167" t="str">
        <f>IF(_xlfn.REGEXTEST(BK167,"Lv. [0-9]{0, 3}", 0),BM167,"")</f>
        <v/>
      </c>
      <c r="BM167" t="e" cm="1" vm="1">
        <f t="array" ref="BM167">_xlfn.REGEXEXTRACT(_xlfn.REGEXEXTRACT(BK167,"Lv. [0-9]{0,}", 0),"[0-9]{1,2}", 0)</f>
        <v>#N/A</v>
      </c>
      <c r="BN167" cm="1">
        <f t="array" ref="BN167">INDEX(A167:AE167,BQ167)</f>
        <v>175</v>
      </c>
      <c r="BO167">
        <v>166</v>
      </c>
      <c r="BP167" t="str">
        <f ca="1">IF(LEN(BL167) &gt; 0, _xlfn.XMATCH(BN167 + 1, INDIRECT(BR167):INDIRECT(BS167)), "")</f>
        <v/>
      </c>
      <c r="BQ167" cm="1">
        <f t="array" ref="BQ167">_xlfn.XMATCH(FALSE, ISBLANK(A167:AE167),,-1)</f>
        <v>30</v>
      </c>
      <c r="BR167" t="str">
        <f>ADDRESS(2, BQ167)</f>
        <v>$AD$2</v>
      </c>
      <c r="BS167" t="str">
        <f>ADDRESS(1202, BQ167)</f>
        <v>$AD$1202</v>
      </c>
      <c r="BT167" s="171" t="str">
        <f>"insert into Pokemon_Blueprint values ( "&amp;ROW()-1&amp;", '"&amp;B167&amp;"', '"&amp;C167&amp;"', "&amp;AF167&amp;",  "&amp;AG167&amp;",  "&amp;AH167&amp;", "&amp;AI167&amp;",  "&amp;AJ167&amp;",  "&amp;AK167&amp;", "&amp;IF(BC167 = "", "0", BC167)&amp;", "&amp;IF(BL167 = "","NULL, NULL",BP167&amp;", "&amp;BL167)&amp;");"</f>
        <v>insert into Pokemon_Blueprint values ( 166, 'Magmar', '', 65,  95,  57, 100,  85,  93, 45, NULL, NULL);</v>
      </c>
    </row>
    <row r="168" spans="1:72" ht="12.75" customHeight="1">
      <c r="A168" s="12">
        <v>127</v>
      </c>
      <c r="B168" s="42" t="s">
        <v>481</v>
      </c>
      <c r="C168" s="42"/>
      <c r="D168" s="14">
        <v>127</v>
      </c>
      <c r="E168" s="15">
        <v>127</v>
      </c>
      <c r="F168" s="43">
        <v>112</v>
      </c>
      <c r="G168" s="43">
        <v>113</v>
      </c>
      <c r="H168" s="43">
        <v>167</v>
      </c>
      <c r="I168" s="43">
        <v>174</v>
      </c>
      <c r="J168" s="43"/>
      <c r="K168" s="43"/>
      <c r="L168" s="43"/>
      <c r="M168" s="43">
        <v>146</v>
      </c>
      <c r="N168" s="43"/>
      <c r="O168" s="43">
        <v>130</v>
      </c>
      <c r="P168" s="43"/>
      <c r="Q168" s="43">
        <v>175</v>
      </c>
      <c r="R168" s="43"/>
      <c r="S168" s="43">
        <v>102</v>
      </c>
      <c r="T168" s="43"/>
      <c r="U168" s="43">
        <v>65</v>
      </c>
      <c r="V168" s="43">
        <v>211</v>
      </c>
      <c r="W168" s="43"/>
      <c r="X168" s="43">
        <v>112</v>
      </c>
      <c r="Y168" s="43"/>
      <c r="Z168" s="43">
        <v>78</v>
      </c>
      <c r="AA168" s="43"/>
      <c r="AB168" s="43">
        <v>120</v>
      </c>
      <c r="AC168" s="43"/>
      <c r="AD168" s="43"/>
      <c r="AE168" s="44"/>
      <c r="AF168" s="46">
        <v>65</v>
      </c>
      <c r="AG168" s="47">
        <v>125</v>
      </c>
      <c r="AH168" s="19">
        <v>100</v>
      </c>
      <c r="AI168" s="20">
        <v>55</v>
      </c>
      <c r="AJ168" s="21">
        <v>70</v>
      </c>
      <c r="AK168" s="22">
        <v>85</v>
      </c>
      <c r="AL168" s="23">
        <f>SUM(AF168:AK168)</f>
        <v>500</v>
      </c>
      <c r="AM168" s="24" t="s">
        <v>124</v>
      </c>
      <c r="AN168" s="37"/>
      <c r="AO168" s="24" t="s">
        <v>414</v>
      </c>
      <c r="AP168" s="26" t="s">
        <v>482</v>
      </c>
      <c r="AQ168" s="27" t="s">
        <v>483</v>
      </c>
      <c r="AR168" s="28" t="s">
        <v>157</v>
      </c>
      <c r="AS168" s="29">
        <v>1.5</v>
      </c>
      <c r="AT168" s="29">
        <v>121.3</v>
      </c>
      <c r="AU168" s="30">
        <v>55</v>
      </c>
      <c r="AV168" s="31"/>
      <c r="AW168" s="26">
        <v>2</v>
      </c>
      <c r="AX168" s="26"/>
      <c r="AY168" s="26"/>
      <c r="AZ168" s="26"/>
      <c r="BA168" s="25"/>
      <c r="BB168" s="24">
        <v>175</v>
      </c>
      <c r="BC168" s="26">
        <v>45</v>
      </c>
      <c r="BD168" s="32" t="s">
        <v>297</v>
      </c>
      <c r="BE168" s="32">
        <v>50</v>
      </c>
      <c r="BF168" s="35" t="s">
        <v>139</v>
      </c>
      <c r="BG168" s="26" t="s">
        <v>129</v>
      </c>
      <c r="BH168" s="29">
        <v>25</v>
      </c>
      <c r="BI168" s="26" t="s">
        <v>124</v>
      </c>
      <c r="BJ168" s="37"/>
      <c r="BK168" s="36"/>
      <c r="BL168" t="str">
        <f>IF(_xlfn.REGEXTEST(BK168,"Lv. [0-9]{0, 3}", 0),BM168,"")</f>
        <v/>
      </c>
      <c r="BM168" t="e" cm="1" vm="1">
        <f t="array" ref="BM168">_xlfn.REGEXEXTRACT(_xlfn.REGEXEXTRACT(BK168,"Lv. [0-9]{0,}", 0),"[0-9]{1,2}", 0)</f>
        <v>#N/A</v>
      </c>
      <c r="BN168" cm="1">
        <f t="array" ref="BN168">INDEX(A168:AE168,BQ168)</f>
        <v>120</v>
      </c>
      <c r="BO168">
        <v>167</v>
      </c>
      <c r="BP168" t="str">
        <f ca="1">IF(LEN(BL168) &gt; 0, _xlfn.XMATCH(BN168 + 1, INDIRECT(BR168):INDIRECT(BS168)), "")</f>
        <v/>
      </c>
      <c r="BQ168" cm="1">
        <f t="array" ref="BQ168">_xlfn.XMATCH(FALSE, ISBLANK(A168:AE168),,-1)</f>
        <v>28</v>
      </c>
      <c r="BR168" t="str">
        <f>ADDRESS(2, BQ168)</f>
        <v>$AB$2</v>
      </c>
      <c r="BS168" t="str">
        <f>ADDRESS(1202, BQ168)</f>
        <v>$AB$1202</v>
      </c>
      <c r="BT168" s="171" t="str">
        <f>"insert into Pokemon_Blueprint values ( "&amp;ROW()-1&amp;", '"&amp;B168&amp;"', '"&amp;C168&amp;"', "&amp;AF168&amp;",  "&amp;AG168&amp;",  "&amp;AH168&amp;", "&amp;AI168&amp;",  "&amp;AJ168&amp;",  "&amp;AK168&amp;", "&amp;IF(BC168 = "", "0", BC168)&amp;", "&amp;IF(BL168 = "","NULL, NULL",BP168&amp;", "&amp;BL168)&amp;");"</f>
        <v>insert into Pokemon_Blueprint values ( 167, 'Pinsir', '', 65,  125,  100, 55,  70,  85, 45, NULL, NULL);</v>
      </c>
    </row>
    <row r="169" spans="1:72" ht="12.75" customHeight="1">
      <c r="A169" s="12">
        <v>127.1</v>
      </c>
      <c r="B169" s="42" t="s">
        <v>484</v>
      </c>
      <c r="C169" s="42" t="s">
        <v>146</v>
      </c>
      <c r="D169" s="14"/>
      <c r="E169" s="15"/>
      <c r="F169" s="43"/>
      <c r="G169" s="43"/>
      <c r="H169" s="43"/>
      <c r="I169" s="43">
        <v>174</v>
      </c>
      <c r="J169" s="43"/>
      <c r="K169" s="43"/>
      <c r="L169" s="43"/>
      <c r="M169" s="43"/>
      <c r="N169" s="43"/>
      <c r="O169" s="43">
        <v>130</v>
      </c>
      <c r="P169" s="43"/>
      <c r="Q169" s="43">
        <v>175</v>
      </c>
      <c r="R169" s="43"/>
      <c r="S169" s="43">
        <v>102</v>
      </c>
      <c r="T169" s="43"/>
      <c r="U169" s="43">
        <v>65</v>
      </c>
      <c r="V169" s="43">
        <v>211</v>
      </c>
      <c r="W169" s="43"/>
      <c r="X169" s="43">
        <v>112</v>
      </c>
      <c r="Y169" s="43"/>
      <c r="Z169" s="43">
        <v>78</v>
      </c>
      <c r="AA169" s="43"/>
      <c r="AB169" s="43"/>
      <c r="AC169" s="43"/>
      <c r="AD169" s="43"/>
      <c r="AE169" s="44"/>
      <c r="AF169" s="46">
        <v>65</v>
      </c>
      <c r="AG169" s="47">
        <v>155</v>
      </c>
      <c r="AH169" s="19">
        <v>120</v>
      </c>
      <c r="AI169" s="20">
        <v>65</v>
      </c>
      <c r="AJ169" s="21">
        <v>90</v>
      </c>
      <c r="AK169" s="22">
        <v>105</v>
      </c>
      <c r="AL169" s="23">
        <f>SUM(AF169:AK169)</f>
        <v>600</v>
      </c>
      <c r="AM169" s="24" t="s">
        <v>124</v>
      </c>
      <c r="AN169" s="37" t="s">
        <v>104</v>
      </c>
      <c r="AO169" s="24" t="s">
        <v>485</v>
      </c>
      <c r="AP169" s="26"/>
      <c r="AQ169" s="27"/>
      <c r="AR169" s="28" t="s">
        <v>105</v>
      </c>
      <c r="AS169" s="29">
        <v>1.7</v>
      </c>
      <c r="AT169" s="29">
        <v>130.1</v>
      </c>
      <c r="AU169" s="30">
        <v>59</v>
      </c>
      <c r="AV169" s="31"/>
      <c r="AW169" s="26">
        <v>2</v>
      </c>
      <c r="AX169" s="26"/>
      <c r="AY169" s="26"/>
      <c r="AZ169" s="26"/>
      <c r="BA169" s="25"/>
      <c r="BB169" s="24">
        <v>210</v>
      </c>
      <c r="BC169" s="26">
        <v>45</v>
      </c>
      <c r="BD169" s="32" t="s">
        <v>297</v>
      </c>
      <c r="BE169" s="32">
        <v>50</v>
      </c>
      <c r="BF169" s="35" t="s">
        <v>139</v>
      </c>
      <c r="BG169" s="26" t="s">
        <v>129</v>
      </c>
      <c r="BH169" s="29">
        <v>25</v>
      </c>
      <c r="BI169" s="26" t="s">
        <v>124</v>
      </c>
      <c r="BJ169" s="25"/>
      <c r="BK169" s="36"/>
      <c r="BL169" t="str">
        <f>IF(_xlfn.REGEXTEST(BK169,"Lv. [0-9]{0, 3}", 0),BM169,"")</f>
        <v/>
      </c>
      <c r="BM169" t="e" cm="1" vm="1">
        <f t="array" ref="BM169">_xlfn.REGEXEXTRACT(_xlfn.REGEXEXTRACT(BK169,"Lv. [0-9]{0,}", 0),"[0-9]{1,2}", 0)</f>
        <v>#N/A</v>
      </c>
      <c r="BN169" cm="1">
        <f t="array" ref="BN169">INDEX(A169:AE169,BQ169)</f>
        <v>78</v>
      </c>
      <c r="BO169">
        <v>168</v>
      </c>
      <c r="BP169" t="str">
        <f ca="1">IF(LEN(BL169) &gt; 0, _xlfn.XMATCH(BN169 + 1, INDIRECT(BR169):INDIRECT(BS169)), "")</f>
        <v/>
      </c>
      <c r="BQ169" cm="1">
        <f t="array" ref="BQ169">_xlfn.XMATCH(FALSE, ISBLANK(A169:AE169),,-1)</f>
        <v>26</v>
      </c>
      <c r="BR169" t="str">
        <f>ADDRESS(2, BQ169)</f>
        <v>$Z$2</v>
      </c>
      <c r="BS169" t="str">
        <f>ADDRESS(1202, BQ169)</f>
        <v>$Z$1202</v>
      </c>
      <c r="BT169" s="171" t="str">
        <f>"insert into Pokemon_Blueprint values ( "&amp;ROW()-1&amp;", '"&amp;B169&amp;"', '"&amp;C169&amp;"', "&amp;AF169&amp;",  "&amp;AG169&amp;",  "&amp;AH169&amp;", "&amp;AI169&amp;",  "&amp;AJ169&amp;",  "&amp;AK169&amp;", "&amp;IF(BC169 = "", "0", BC169)&amp;", "&amp;IF(BL169 = "","NULL, NULL",BP169&amp;", "&amp;BL169)&amp;");"</f>
        <v>insert into Pokemon_Blueprint values ( 168, 'Pinsir (Mega)', 'Mega Evolution', 65,  155,  120, 65,  90,  105, 45, NULL, NULL);</v>
      </c>
    </row>
    <row r="170" spans="1:72" ht="12.75" customHeight="1">
      <c r="A170" s="12">
        <v>128</v>
      </c>
      <c r="B170" s="42" t="s">
        <v>486</v>
      </c>
      <c r="C170" s="42"/>
      <c r="D170" s="14">
        <v>128</v>
      </c>
      <c r="E170" s="15">
        <v>128</v>
      </c>
      <c r="F170" s="43">
        <v>148</v>
      </c>
      <c r="G170" s="43">
        <v>150</v>
      </c>
      <c r="H170" s="43"/>
      <c r="I170" s="43"/>
      <c r="J170" s="43"/>
      <c r="K170" s="43"/>
      <c r="L170" s="43"/>
      <c r="M170" s="43"/>
      <c r="N170" s="43"/>
      <c r="O170" s="43">
        <v>125</v>
      </c>
      <c r="P170" s="43"/>
      <c r="Q170" s="43">
        <v>137</v>
      </c>
      <c r="R170" s="43"/>
      <c r="S170" s="43">
        <v>64</v>
      </c>
      <c r="T170" s="43"/>
      <c r="U170" s="43">
        <v>61</v>
      </c>
      <c r="V170" s="43">
        <v>170</v>
      </c>
      <c r="W170" s="43"/>
      <c r="X170" s="43">
        <v>71</v>
      </c>
      <c r="Y170" s="43"/>
      <c r="Z170" s="43">
        <v>73</v>
      </c>
      <c r="AA170" s="43"/>
      <c r="AB170" s="43">
        <v>116</v>
      </c>
      <c r="AC170" s="43"/>
      <c r="AD170" s="43"/>
      <c r="AE170" s="44"/>
      <c r="AF170" s="46">
        <v>75</v>
      </c>
      <c r="AG170" s="47">
        <v>100</v>
      </c>
      <c r="AH170" s="19">
        <v>95</v>
      </c>
      <c r="AI170" s="20">
        <v>40</v>
      </c>
      <c r="AJ170" s="21">
        <v>70</v>
      </c>
      <c r="AK170" s="22">
        <v>110</v>
      </c>
      <c r="AL170" s="23">
        <f>SUM(AF170:AK170)</f>
        <v>490</v>
      </c>
      <c r="AM170" s="24" t="s">
        <v>150</v>
      </c>
      <c r="AN170" s="37"/>
      <c r="AO170" s="24" t="s">
        <v>178</v>
      </c>
      <c r="AP170" s="26" t="s">
        <v>291</v>
      </c>
      <c r="AQ170" s="27" t="s">
        <v>215</v>
      </c>
      <c r="AR170" s="28" t="s">
        <v>148</v>
      </c>
      <c r="AS170" s="29">
        <v>1.4</v>
      </c>
      <c r="AT170" s="29">
        <v>194.9</v>
      </c>
      <c r="AU170" s="30">
        <v>88.4</v>
      </c>
      <c r="AV170" s="31"/>
      <c r="AW170" s="26">
        <v>1</v>
      </c>
      <c r="AX170" s="26"/>
      <c r="AY170" s="26"/>
      <c r="AZ170" s="26"/>
      <c r="BA170" s="25">
        <v>1</v>
      </c>
      <c r="BB170" s="24">
        <v>172</v>
      </c>
      <c r="BC170" s="26">
        <v>45</v>
      </c>
      <c r="BD170" s="32" t="s">
        <v>297</v>
      </c>
      <c r="BE170" s="32">
        <v>50</v>
      </c>
      <c r="BF170" s="35" t="s">
        <v>139</v>
      </c>
      <c r="BG170" s="26" t="s">
        <v>218</v>
      </c>
      <c r="BH170" s="29">
        <v>20</v>
      </c>
      <c r="BI170" s="26" t="s">
        <v>165</v>
      </c>
      <c r="BJ170" s="37"/>
      <c r="BK170" s="36"/>
      <c r="BL170" t="str">
        <f>IF(_xlfn.REGEXTEST(BK170,"Lv. [0-9]{0, 3}", 0),BM170,"")</f>
        <v/>
      </c>
      <c r="BM170" t="e" cm="1" vm="1">
        <f t="array" ref="BM170">_xlfn.REGEXEXTRACT(_xlfn.REGEXEXTRACT(BK170,"Lv. [0-9]{0,}", 0),"[0-9]{1,2}", 0)</f>
        <v>#N/A</v>
      </c>
      <c r="BN170" cm="1">
        <f t="array" ref="BN170">INDEX(A170:AE170,BQ170)</f>
        <v>116</v>
      </c>
      <c r="BO170">
        <v>169</v>
      </c>
      <c r="BP170" t="str">
        <f ca="1">IF(LEN(BL170) &gt; 0, _xlfn.XMATCH(BN170 + 1, INDIRECT(BR170):INDIRECT(BS170)), "")</f>
        <v/>
      </c>
      <c r="BQ170" cm="1">
        <f t="array" ref="BQ170">_xlfn.XMATCH(FALSE, ISBLANK(A170:AE170),,-1)</f>
        <v>28</v>
      </c>
      <c r="BR170" t="str">
        <f>ADDRESS(2, BQ170)</f>
        <v>$AB$2</v>
      </c>
      <c r="BS170" t="str">
        <f>ADDRESS(1202, BQ170)</f>
        <v>$AB$1202</v>
      </c>
      <c r="BT170" s="171" t="str">
        <f>"insert into Pokemon_Blueprint values ( "&amp;ROW()-1&amp;", '"&amp;B170&amp;"', '"&amp;C170&amp;"', "&amp;AF170&amp;",  "&amp;AG170&amp;",  "&amp;AH170&amp;", "&amp;AI170&amp;",  "&amp;AJ170&amp;",  "&amp;AK170&amp;", "&amp;IF(BC170 = "", "0", BC170)&amp;", "&amp;IF(BL170 = "","NULL, NULL",BP170&amp;", "&amp;BL170)&amp;");"</f>
        <v>insert into Pokemon_Blueprint values ( 169, 'Tauros', '', 75,  100,  95, 40,  70,  110, 45, NULL, NULL);</v>
      </c>
    </row>
    <row r="171" spans="1:72" ht="12.75" customHeight="1">
      <c r="A171" s="12">
        <v>128.1</v>
      </c>
      <c r="B171" s="42" t="s">
        <v>487</v>
      </c>
      <c r="C171" s="42" t="s">
        <v>488</v>
      </c>
      <c r="D171" s="14"/>
      <c r="E171" s="15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4">
        <v>223</v>
      </c>
      <c r="AF171" s="46">
        <v>75</v>
      </c>
      <c r="AG171" s="47">
        <v>110</v>
      </c>
      <c r="AH171" s="19">
        <v>105</v>
      </c>
      <c r="AI171" s="20">
        <v>30</v>
      </c>
      <c r="AJ171" s="21">
        <v>70</v>
      </c>
      <c r="AK171" s="22">
        <v>100</v>
      </c>
      <c r="AL171" s="23">
        <f>SUM(AF171:AK171)</f>
        <v>490</v>
      </c>
      <c r="AM171" s="24" t="s">
        <v>289</v>
      </c>
      <c r="AN171" s="37"/>
      <c r="AO171" s="24" t="s">
        <v>178</v>
      </c>
      <c r="AP171" s="26" t="s">
        <v>291</v>
      </c>
      <c r="AQ171" s="27" t="s">
        <v>489</v>
      </c>
      <c r="AR171" s="28" t="s">
        <v>148</v>
      </c>
      <c r="AS171" s="29">
        <v>1.4</v>
      </c>
      <c r="AT171" s="29">
        <v>253.5</v>
      </c>
      <c r="AU171" s="30">
        <v>115</v>
      </c>
      <c r="AV171" s="31"/>
      <c r="AW171" s="26">
        <v>1</v>
      </c>
      <c r="AX171" s="26"/>
      <c r="AY171" s="26"/>
      <c r="AZ171" s="26"/>
      <c r="BA171" s="25">
        <v>1</v>
      </c>
      <c r="BB171" s="24">
        <v>172</v>
      </c>
      <c r="BC171" s="26">
        <v>45</v>
      </c>
      <c r="BD171" s="32" t="s">
        <v>297</v>
      </c>
      <c r="BE171" s="32">
        <v>50</v>
      </c>
      <c r="BF171" s="35" t="s">
        <v>139</v>
      </c>
      <c r="BG171" s="26" t="s">
        <v>218</v>
      </c>
      <c r="BH171" s="29">
        <v>20</v>
      </c>
      <c r="BI171" s="26" t="s">
        <v>165</v>
      </c>
      <c r="BJ171" s="37"/>
      <c r="BK171" s="36"/>
      <c r="BL171" t="str">
        <f>IF(_xlfn.REGEXTEST(BK171,"Lv. [0-9]{0, 3}", 0),BM171,"")</f>
        <v/>
      </c>
      <c r="BM171" t="e" cm="1" vm="1">
        <f t="array" ref="BM171">_xlfn.REGEXEXTRACT(_xlfn.REGEXEXTRACT(BK171,"Lv. [0-9]{0,}", 0),"[0-9]{1,2}", 0)</f>
        <v>#N/A</v>
      </c>
      <c r="BN171" cm="1">
        <f t="array" ref="BN171">INDEX(A171:AE171,BQ171)</f>
        <v>223</v>
      </c>
      <c r="BO171">
        <v>170</v>
      </c>
      <c r="BP171" t="str">
        <f ca="1">IF(LEN(BL171) &gt; 0, _xlfn.XMATCH(BN171 + 1, INDIRECT(BR171):INDIRECT(BS171)), "")</f>
        <v/>
      </c>
      <c r="BQ171" cm="1">
        <f t="array" ref="BQ171">_xlfn.XMATCH(FALSE, ISBLANK(A171:AE171),,-1)</f>
        <v>31</v>
      </c>
      <c r="BR171" t="str">
        <f>ADDRESS(2, BQ171)</f>
        <v>$AE$2</v>
      </c>
      <c r="BS171" t="str">
        <f>ADDRESS(1202, BQ171)</f>
        <v>$AE$1202</v>
      </c>
      <c r="BT171" s="171" t="str">
        <f>"insert into Pokemon_Blueprint values ( "&amp;ROW()-1&amp;", '"&amp;B171&amp;"', '"&amp;C171&amp;"', "&amp;AF171&amp;",  "&amp;AG171&amp;",  "&amp;AH171&amp;", "&amp;AI171&amp;",  "&amp;AJ171&amp;",  "&amp;AK171&amp;", "&amp;IF(BC171 = "", "0", BC171)&amp;", "&amp;IF(BL171 = "","NULL, NULL",BP171&amp;", "&amp;BL171)&amp;");"</f>
        <v>insert into Pokemon_Blueprint values ( 170, 'Tauros (Paldean, Combat)', 'Paldean Form', 75,  110,  105, 30,  70,  100, 45, NULL, NULL);</v>
      </c>
    </row>
    <row r="172" spans="1:72" ht="12.75" customHeight="1">
      <c r="A172" s="12">
        <v>128.19999999999999</v>
      </c>
      <c r="B172" s="42" t="s">
        <v>490</v>
      </c>
      <c r="C172" s="42" t="s">
        <v>488</v>
      </c>
      <c r="D172" s="14"/>
      <c r="E172" s="15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4">
        <v>223</v>
      </c>
      <c r="AF172" s="46">
        <v>75</v>
      </c>
      <c r="AG172" s="47">
        <v>110</v>
      </c>
      <c r="AH172" s="19">
        <v>105</v>
      </c>
      <c r="AI172" s="20">
        <v>30</v>
      </c>
      <c r="AJ172" s="21">
        <v>70</v>
      </c>
      <c r="AK172" s="22">
        <v>100</v>
      </c>
      <c r="AL172" s="23">
        <f>SUM(AF172:AK172)</f>
        <v>490</v>
      </c>
      <c r="AM172" s="24" t="s">
        <v>289</v>
      </c>
      <c r="AN172" s="37" t="s">
        <v>94</v>
      </c>
      <c r="AO172" s="24" t="s">
        <v>178</v>
      </c>
      <c r="AP172" s="26" t="s">
        <v>291</v>
      </c>
      <c r="AQ172" s="27" t="s">
        <v>489</v>
      </c>
      <c r="AR172" s="28" t="s">
        <v>148</v>
      </c>
      <c r="AS172" s="29">
        <v>1.4</v>
      </c>
      <c r="AT172" s="29">
        <v>187.4</v>
      </c>
      <c r="AU172" s="30">
        <v>85</v>
      </c>
      <c r="AV172" s="31"/>
      <c r="AW172" s="26">
        <v>1</v>
      </c>
      <c r="AX172" s="26"/>
      <c r="AY172" s="26"/>
      <c r="AZ172" s="26"/>
      <c r="BA172" s="25">
        <v>1</v>
      </c>
      <c r="BB172" s="24">
        <v>172</v>
      </c>
      <c r="BC172" s="26">
        <v>45</v>
      </c>
      <c r="BD172" s="32" t="s">
        <v>297</v>
      </c>
      <c r="BE172" s="32">
        <v>50</v>
      </c>
      <c r="BF172" s="35" t="s">
        <v>139</v>
      </c>
      <c r="BG172" s="26" t="s">
        <v>218</v>
      </c>
      <c r="BH172" s="29">
        <v>20</v>
      </c>
      <c r="BI172" s="26" t="s">
        <v>165</v>
      </c>
      <c r="BJ172" s="37"/>
      <c r="BK172" s="36"/>
      <c r="BL172" t="str">
        <f>IF(_xlfn.REGEXTEST(BK172,"Lv. [0-9]{0, 3}", 0),BM172,"")</f>
        <v/>
      </c>
      <c r="BM172" t="e" cm="1" vm="1">
        <f t="array" ref="BM172">_xlfn.REGEXEXTRACT(_xlfn.REGEXEXTRACT(BK172,"Lv. [0-9]{0,}", 0),"[0-9]{1,2}", 0)</f>
        <v>#N/A</v>
      </c>
      <c r="BN172" cm="1">
        <f t="array" ref="BN172">INDEX(A172:AE172,BQ172)</f>
        <v>223</v>
      </c>
      <c r="BO172">
        <v>171</v>
      </c>
      <c r="BP172" t="str">
        <f ca="1">IF(LEN(BL172) &gt; 0, _xlfn.XMATCH(BN172 + 1, INDIRECT(BR172):INDIRECT(BS172)), "")</f>
        <v/>
      </c>
      <c r="BQ172" cm="1">
        <f t="array" ref="BQ172">_xlfn.XMATCH(FALSE, ISBLANK(A172:AE172),,-1)</f>
        <v>31</v>
      </c>
      <c r="BR172" t="str">
        <f>ADDRESS(2, BQ172)</f>
        <v>$AE$2</v>
      </c>
      <c r="BS172" t="str">
        <f>ADDRESS(1202, BQ172)</f>
        <v>$AE$1202</v>
      </c>
      <c r="BT172" s="171" t="str">
        <f>"insert into Pokemon_Blueprint values ( "&amp;ROW()-1&amp;", '"&amp;B172&amp;"', '"&amp;C172&amp;"', "&amp;AF172&amp;",  "&amp;AG172&amp;",  "&amp;AH172&amp;", "&amp;AI172&amp;",  "&amp;AJ172&amp;",  "&amp;AK172&amp;", "&amp;IF(BC172 = "", "0", BC172)&amp;", "&amp;IF(BL172 = "","NULL, NULL",BP172&amp;", "&amp;BL172)&amp;");"</f>
        <v>insert into Pokemon_Blueprint values ( 171, 'Tauros (Paldean, Blaze)', 'Paldean Form', 75,  110,  105, 30,  70,  100, 45, NULL, NULL);</v>
      </c>
    </row>
    <row r="173" spans="1:72" ht="12.75" customHeight="1">
      <c r="A173" s="12">
        <v>128.30000000000001</v>
      </c>
      <c r="B173" s="42" t="s">
        <v>491</v>
      </c>
      <c r="C173" s="42" t="s">
        <v>488</v>
      </c>
      <c r="D173" s="14"/>
      <c r="E173" s="15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4">
        <v>223</v>
      </c>
      <c r="AF173" s="46">
        <v>75</v>
      </c>
      <c r="AG173" s="47">
        <v>110</v>
      </c>
      <c r="AH173" s="19">
        <v>105</v>
      </c>
      <c r="AI173" s="20">
        <v>30</v>
      </c>
      <c r="AJ173" s="21">
        <v>70</v>
      </c>
      <c r="AK173" s="22">
        <v>100</v>
      </c>
      <c r="AL173" s="23">
        <f>SUM(AF173:AK173)</f>
        <v>490</v>
      </c>
      <c r="AM173" s="24" t="s">
        <v>289</v>
      </c>
      <c r="AN173" s="37" t="s">
        <v>112</v>
      </c>
      <c r="AO173" s="24" t="s">
        <v>178</v>
      </c>
      <c r="AP173" s="26" t="s">
        <v>291</v>
      </c>
      <c r="AQ173" s="27" t="s">
        <v>489</v>
      </c>
      <c r="AR173" s="28" t="s">
        <v>148</v>
      </c>
      <c r="AS173" s="29">
        <v>1.4</v>
      </c>
      <c r="AT173" s="29">
        <v>242.5</v>
      </c>
      <c r="AU173" s="30">
        <v>110</v>
      </c>
      <c r="AV173" s="31"/>
      <c r="AW173" s="26">
        <v>1</v>
      </c>
      <c r="AX173" s="26"/>
      <c r="AY173" s="26"/>
      <c r="AZ173" s="26"/>
      <c r="BA173" s="25">
        <v>1</v>
      </c>
      <c r="BB173" s="24">
        <v>172</v>
      </c>
      <c r="BC173" s="26">
        <v>45</v>
      </c>
      <c r="BD173" s="32" t="s">
        <v>297</v>
      </c>
      <c r="BE173" s="32">
        <v>50</v>
      </c>
      <c r="BF173" s="35" t="s">
        <v>139</v>
      </c>
      <c r="BG173" s="26" t="s">
        <v>218</v>
      </c>
      <c r="BH173" s="29">
        <v>20</v>
      </c>
      <c r="BI173" s="26" t="s">
        <v>165</v>
      </c>
      <c r="BJ173" s="37"/>
      <c r="BK173" s="36"/>
      <c r="BL173" t="str">
        <f>IF(_xlfn.REGEXTEST(BK173,"Lv. [0-9]{0, 3}", 0),BM173,"")</f>
        <v/>
      </c>
      <c r="BM173" t="e" cm="1" vm="1">
        <f t="array" ref="BM173">_xlfn.REGEXEXTRACT(_xlfn.REGEXEXTRACT(BK173,"Lv. [0-9]{0,}", 0),"[0-9]{1,2}", 0)</f>
        <v>#N/A</v>
      </c>
      <c r="BN173" cm="1">
        <f t="array" ref="BN173">INDEX(A173:AE173,BQ173)</f>
        <v>223</v>
      </c>
      <c r="BO173">
        <v>172</v>
      </c>
      <c r="BP173" t="str">
        <f ca="1">IF(LEN(BL173) &gt; 0, _xlfn.XMATCH(BN173 + 1, INDIRECT(BR173):INDIRECT(BS173)), "")</f>
        <v/>
      </c>
      <c r="BQ173" cm="1">
        <f t="array" ref="BQ173">_xlfn.XMATCH(FALSE, ISBLANK(A173:AE173),,-1)</f>
        <v>31</v>
      </c>
      <c r="BR173" t="str">
        <f>ADDRESS(2, BQ173)</f>
        <v>$AE$2</v>
      </c>
      <c r="BS173" t="str">
        <f>ADDRESS(1202, BQ173)</f>
        <v>$AE$1202</v>
      </c>
      <c r="BT173" s="171" t="str">
        <f>"insert into Pokemon_Blueprint values ( "&amp;ROW()-1&amp;", '"&amp;B173&amp;"', '"&amp;C173&amp;"', "&amp;AF173&amp;",  "&amp;AG173&amp;",  "&amp;AH173&amp;", "&amp;AI173&amp;",  "&amp;AJ173&amp;",  "&amp;AK173&amp;", "&amp;IF(BC173 = "", "0", BC173)&amp;", "&amp;IF(BL173 = "","NULL, NULL",BP173&amp;", "&amp;BL173)&amp;");"</f>
        <v>insert into Pokemon_Blueprint values ( 172, 'Tauros (Paldean, Aqua)', 'Paldean Form', 75,  110,  105, 30,  70,  100, 45, NULL, NULL);</v>
      </c>
    </row>
    <row r="174" spans="1:72" ht="12.75" customHeight="1">
      <c r="A174" s="12">
        <v>129</v>
      </c>
      <c r="B174" s="42" t="s">
        <v>492</v>
      </c>
      <c r="C174" s="42"/>
      <c r="D174" s="14">
        <v>129</v>
      </c>
      <c r="E174" s="15">
        <v>129</v>
      </c>
      <c r="F174" s="43">
        <v>76</v>
      </c>
      <c r="G174" s="43">
        <v>76</v>
      </c>
      <c r="H174" s="43">
        <v>52</v>
      </c>
      <c r="I174" s="43">
        <v>53</v>
      </c>
      <c r="J174" s="43">
        <v>23</v>
      </c>
      <c r="K174" s="43">
        <v>23</v>
      </c>
      <c r="L174" s="43"/>
      <c r="M174" s="43"/>
      <c r="N174" s="43">
        <v>49</v>
      </c>
      <c r="O174" s="43"/>
      <c r="P174" s="43"/>
      <c r="Q174" s="43">
        <v>91</v>
      </c>
      <c r="R174" s="43">
        <v>91</v>
      </c>
      <c r="S174" s="43">
        <v>34</v>
      </c>
      <c r="T174" s="43">
        <v>51</v>
      </c>
      <c r="U174" s="43">
        <v>41</v>
      </c>
      <c r="V174" s="43">
        <v>111</v>
      </c>
      <c r="W174" s="43">
        <v>111</v>
      </c>
      <c r="X174" s="43">
        <v>34</v>
      </c>
      <c r="Y174" s="43">
        <v>54</v>
      </c>
      <c r="Z174" s="43">
        <v>53</v>
      </c>
      <c r="AA174" s="43">
        <v>144</v>
      </c>
      <c r="AB174" s="43">
        <v>42</v>
      </c>
      <c r="AC174" s="43">
        <v>62</v>
      </c>
      <c r="AD174" s="43">
        <v>80</v>
      </c>
      <c r="AE174" s="44">
        <v>134</v>
      </c>
      <c r="AF174" s="46">
        <v>20</v>
      </c>
      <c r="AG174" s="47">
        <v>10</v>
      </c>
      <c r="AH174" s="19">
        <v>55</v>
      </c>
      <c r="AI174" s="20">
        <v>15</v>
      </c>
      <c r="AJ174" s="21">
        <v>20</v>
      </c>
      <c r="AK174" s="22">
        <v>80</v>
      </c>
      <c r="AL174" s="23">
        <f>SUM(AF174:AK174)</f>
        <v>200</v>
      </c>
      <c r="AM174" s="24" t="s">
        <v>112</v>
      </c>
      <c r="AN174" s="37"/>
      <c r="AO174" s="24" t="s">
        <v>285</v>
      </c>
      <c r="AP174" s="34"/>
      <c r="AQ174" s="27" t="s">
        <v>276</v>
      </c>
      <c r="AR174" s="28" t="s">
        <v>220</v>
      </c>
      <c r="AS174" s="29">
        <v>0.9</v>
      </c>
      <c r="AT174" s="29">
        <v>22</v>
      </c>
      <c r="AU174" s="30">
        <v>10</v>
      </c>
      <c r="AV174" s="31"/>
      <c r="AW174" s="26"/>
      <c r="AX174" s="26"/>
      <c r="AY174" s="26"/>
      <c r="AZ174" s="26"/>
      <c r="BA174" s="25">
        <v>1</v>
      </c>
      <c r="BB174" s="24">
        <v>40</v>
      </c>
      <c r="BC174" s="26">
        <v>255</v>
      </c>
      <c r="BD174" s="32" t="s">
        <v>297</v>
      </c>
      <c r="BE174" s="32">
        <v>50</v>
      </c>
      <c r="BF174" s="35" t="s">
        <v>98</v>
      </c>
      <c r="BG174" s="26" t="s">
        <v>129</v>
      </c>
      <c r="BH174" s="29">
        <v>5</v>
      </c>
      <c r="BI174" s="26" t="s">
        <v>465</v>
      </c>
      <c r="BJ174" s="25" t="s">
        <v>99</v>
      </c>
      <c r="BK174" s="36" t="s">
        <v>166</v>
      </c>
      <c r="BL174" t="str">
        <f>IF(_xlfn.REGEXTEST(BK174,"Lv. [0-9]{0, 3}", 0),BM174,"")</f>
        <v>20</v>
      </c>
      <c r="BM174" t="str" cm="1">
        <f t="array" ref="BM174">_xlfn.REGEXEXTRACT(_xlfn.REGEXEXTRACT(BK174,"Lv. [0-9]{0,}", 0),"[0-9]{1,2}", 0)</f>
        <v>20</v>
      </c>
      <c r="BN174" cm="1">
        <f t="array" ref="BN174">INDEX(A174:AE174,BQ174)</f>
        <v>134</v>
      </c>
      <c r="BO174">
        <v>173</v>
      </c>
      <c r="BP174">
        <f ca="1">IF(LEN(BL174) &gt; 0, _xlfn.XMATCH(BN174 + 1, INDIRECT(BR174):INDIRECT(BS174)), "")</f>
        <v>174</v>
      </c>
      <c r="BQ174" cm="1">
        <f t="array" ref="BQ174">_xlfn.XMATCH(FALSE, ISBLANK(A174:AE174),,-1)</f>
        <v>31</v>
      </c>
      <c r="BR174" t="str">
        <f>ADDRESS(2, BQ174)</f>
        <v>$AE$2</v>
      </c>
      <c r="BS174" t="str">
        <f>ADDRESS(1202, BQ174)</f>
        <v>$AE$1202</v>
      </c>
      <c r="BT174" s="171" t="str">
        <f ca="1">"insert into Pokemon_Blueprint values ( "&amp;ROW()-1&amp;", '"&amp;B174&amp;"', '"&amp;C174&amp;"', "&amp;AF174&amp;",  "&amp;AG174&amp;",  "&amp;AH174&amp;", "&amp;AI174&amp;",  "&amp;AJ174&amp;",  "&amp;AK174&amp;", "&amp;IF(BC174 = "", "0", BC174)&amp;", "&amp;IF(BL174 = "","NULL, NULL",BP174&amp;", "&amp;BL174)&amp;");"</f>
        <v>insert into Pokemon_Blueprint values ( 173, 'Magikarp', '', 20,  10,  55, 15,  20,  80, 255, 174, 20);</v>
      </c>
    </row>
    <row r="175" spans="1:72" ht="12.75" customHeight="1">
      <c r="A175" s="12">
        <v>130</v>
      </c>
      <c r="B175" s="42" t="s">
        <v>493</v>
      </c>
      <c r="C175" s="42"/>
      <c r="D175" s="14">
        <v>130</v>
      </c>
      <c r="E175" s="15">
        <v>130</v>
      </c>
      <c r="F175" s="43">
        <v>77</v>
      </c>
      <c r="G175" s="43">
        <v>77</v>
      </c>
      <c r="H175" s="43">
        <v>53</v>
      </c>
      <c r="I175" s="43">
        <v>54</v>
      </c>
      <c r="J175" s="43">
        <v>24</v>
      </c>
      <c r="K175" s="43">
        <v>24</v>
      </c>
      <c r="L175" s="43"/>
      <c r="M175" s="43"/>
      <c r="N175" s="43">
        <v>50</v>
      </c>
      <c r="O175" s="43"/>
      <c r="P175" s="43"/>
      <c r="Q175" s="43">
        <v>92</v>
      </c>
      <c r="R175" s="43">
        <v>92</v>
      </c>
      <c r="S175" s="43">
        <v>35</v>
      </c>
      <c r="T175" s="43">
        <v>52</v>
      </c>
      <c r="U175" s="43">
        <v>42</v>
      </c>
      <c r="V175" s="43">
        <v>112</v>
      </c>
      <c r="W175" s="43">
        <v>112</v>
      </c>
      <c r="X175" s="43">
        <v>35</v>
      </c>
      <c r="Y175" s="43">
        <v>55</v>
      </c>
      <c r="Z175" s="43">
        <v>54</v>
      </c>
      <c r="AA175" s="43">
        <v>145</v>
      </c>
      <c r="AB175" s="43">
        <v>43</v>
      </c>
      <c r="AC175" s="43">
        <v>63</v>
      </c>
      <c r="AD175" s="43">
        <v>81</v>
      </c>
      <c r="AE175" s="44">
        <v>135</v>
      </c>
      <c r="AF175" s="46">
        <v>95</v>
      </c>
      <c r="AG175" s="47">
        <v>125</v>
      </c>
      <c r="AH175" s="19">
        <v>79</v>
      </c>
      <c r="AI175" s="20">
        <v>60</v>
      </c>
      <c r="AJ175" s="21">
        <v>100</v>
      </c>
      <c r="AK175" s="22">
        <v>81</v>
      </c>
      <c r="AL175" s="23">
        <f>SUM(AF175:AK175)</f>
        <v>540</v>
      </c>
      <c r="AM175" s="24" t="s">
        <v>112</v>
      </c>
      <c r="AN175" s="25" t="s">
        <v>104</v>
      </c>
      <c r="AO175" s="24" t="s">
        <v>178</v>
      </c>
      <c r="AP175" s="34"/>
      <c r="AQ175" s="27" t="s">
        <v>483</v>
      </c>
      <c r="AR175" s="28" t="s">
        <v>494</v>
      </c>
      <c r="AS175" s="29">
        <v>6.5</v>
      </c>
      <c r="AT175" s="29">
        <v>518.1</v>
      </c>
      <c r="AU175" s="30">
        <v>235</v>
      </c>
      <c r="AV175" s="31"/>
      <c r="AW175" s="26">
        <v>2</v>
      </c>
      <c r="AX175" s="26"/>
      <c r="AY175" s="26"/>
      <c r="AZ175" s="26"/>
      <c r="BA175" s="25"/>
      <c r="BB175" s="24">
        <v>189</v>
      </c>
      <c r="BC175" s="26">
        <v>45</v>
      </c>
      <c r="BD175" s="32" t="s">
        <v>297</v>
      </c>
      <c r="BE175" s="32">
        <v>50</v>
      </c>
      <c r="BF175" s="35" t="s">
        <v>116</v>
      </c>
      <c r="BG175" s="26" t="s">
        <v>129</v>
      </c>
      <c r="BH175" s="29">
        <v>5</v>
      </c>
      <c r="BI175" s="26" t="s">
        <v>465</v>
      </c>
      <c r="BJ175" s="25" t="s">
        <v>99</v>
      </c>
      <c r="BK175" s="36"/>
      <c r="BL175" t="str">
        <f>IF(_xlfn.REGEXTEST(BK175,"Lv. [0-9]{0, 3}", 0),BM175,"")</f>
        <v/>
      </c>
      <c r="BM175" t="e" cm="1" vm="1">
        <f t="array" ref="BM175">_xlfn.REGEXEXTRACT(_xlfn.REGEXEXTRACT(BK175,"Lv. [0-9]{0,}", 0),"[0-9]{1,2}", 0)</f>
        <v>#N/A</v>
      </c>
      <c r="BN175" cm="1">
        <f t="array" ref="BN175">INDEX(A175:AE175,BQ175)</f>
        <v>135</v>
      </c>
      <c r="BO175">
        <v>174</v>
      </c>
      <c r="BP175" t="str">
        <f ca="1">IF(LEN(BL175) &gt; 0, _xlfn.XMATCH(BN175 + 1, INDIRECT(BR175):INDIRECT(BS175)), "")</f>
        <v/>
      </c>
      <c r="BQ175" cm="1">
        <f t="array" ref="BQ175">_xlfn.XMATCH(FALSE, ISBLANK(A175:AE175),,-1)</f>
        <v>31</v>
      </c>
      <c r="BR175" t="str">
        <f>ADDRESS(2, BQ175)</f>
        <v>$AE$2</v>
      </c>
      <c r="BS175" t="str">
        <f>ADDRESS(1202, BQ175)</f>
        <v>$AE$1202</v>
      </c>
      <c r="BT175" s="171" t="str">
        <f>"insert into Pokemon_Blueprint values ( "&amp;ROW()-1&amp;", '"&amp;B175&amp;"', '"&amp;C175&amp;"', "&amp;AF175&amp;",  "&amp;AG175&amp;",  "&amp;AH175&amp;", "&amp;AI175&amp;",  "&amp;AJ175&amp;",  "&amp;AK175&amp;", "&amp;IF(BC175 = "", "0", BC175)&amp;", "&amp;IF(BL175 = "","NULL, NULL",BP175&amp;", "&amp;BL175)&amp;");"</f>
        <v>insert into Pokemon_Blueprint values ( 174, 'Gyarados', '', 95,  125,  79, 60,  100,  81, 45, NULL, NULL);</v>
      </c>
    </row>
    <row r="176" spans="1:72" ht="12.75" customHeight="1">
      <c r="A176" s="12">
        <v>130.1</v>
      </c>
      <c r="B176" s="42" t="s">
        <v>495</v>
      </c>
      <c r="C176" s="42" t="s">
        <v>146</v>
      </c>
      <c r="D176" s="14"/>
      <c r="E176" s="15"/>
      <c r="F176" s="43"/>
      <c r="G176" s="43"/>
      <c r="H176" s="43"/>
      <c r="I176" s="43">
        <v>54</v>
      </c>
      <c r="J176" s="43"/>
      <c r="K176" s="43"/>
      <c r="L176" s="43"/>
      <c r="M176" s="43"/>
      <c r="N176" s="43">
        <v>50</v>
      </c>
      <c r="O176" s="43"/>
      <c r="P176" s="43"/>
      <c r="Q176" s="43">
        <v>92</v>
      </c>
      <c r="R176" s="43">
        <v>92</v>
      </c>
      <c r="S176" s="43">
        <v>35</v>
      </c>
      <c r="T176" s="43">
        <v>52</v>
      </c>
      <c r="U176" s="43">
        <v>42</v>
      </c>
      <c r="V176" s="43">
        <v>112</v>
      </c>
      <c r="W176" s="43">
        <v>112</v>
      </c>
      <c r="X176" s="43">
        <v>35</v>
      </c>
      <c r="Y176" s="43">
        <v>55</v>
      </c>
      <c r="Z176" s="43">
        <v>54</v>
      </c>
      <c r="AA176" s="43"/>
      <c r="AB176" s="43"/>
      <c r="AC176" s="43"/>
      <c r="AD176" s="43"/>
      <c r="AE176" s="44"/>
      <c r="AF176" s="46">
        <v>95</v>
      </c>
      <c r="AG176" s="47">
        <v>155</v>
      </c>
      <c r="AH176" s="19">
        <v>109</v>
      </c>
      <c r="AI176" s="20">
        <v>70</v>
      </c>
      <c r="AJ176" s="21">
        <v>130</v>
      </c>
      <c r="AK176" s="22">
        <v>81</v>
      </c>
      <c r="AL176" s="23">
        <f>SUM(AF176:AK176)</f>
        <v>640</v>
      </c>
      <c r="AM176" s="24" t="s">
        <v>112</v>
      </c>
      <c r="AN176" s="25" t="s">
        <v>169</v>
      </c>
      <c r="AO176" s="24" t="s">
        <v>482</v>
      </c>
      <c r="AP176" s="34"/>
      <c r="AQ176" s="27"/>
      <c r="AR176" s="28" t="s">
        <v>494</v>
      </c>
      <c r="AS176" s="29">
        <v>6.5</v>
      </c>
      <c r="AT176" s="29">
        <v>672.4</v>
      </c>
      <c r="AU176" s="30">
        <v>305</v>
      </c>
      <c r="AV176" s="31"/>
      <c r="AW176" s="26">
        <v>2</v>
      </c>
      <c r="AX176" s="26"/>
      <c r="AY176" s="26"/>
      <c r="AZ176" s="26"/>
      <c r="BA176" s="25"/>
      <c r="BB176" s="24">
        <v>224</v>
      </c>
      <c r="BC176" s="26">
        <v>45</v>
      </c>
      <c r="BD176" s="32" t="s">
        <v>297</v>
      </c>
      <c r="BE176" s="32">
        <v>50</v>
      </c>
      <c r="BF176" s="35" t="s">
        <v>116</v>
      </c>
      <c r="BG176" s="26" t="s">
        <v>129</v>
      </c>
      <c r="BH176" s="29">
        <v>5</v>
      </c>
      <c r="BI176" s="26" t="s">
        <v>465</v>
      </c>
      <c r="BJ176" s="25" t="s">
        <v>99</v>
      </c>
      <c r="BK176" s="36"/>
      <c r="BL176" t="str">
        <f>IF(_xlfn.REGEXTEST(BK176,"Lv. [0-9]{0, 3}", 0),BM176,"")</f>
        <v/>
      </c>
      <c r="BM176" t="e" cm="1" vm="1">
        <f t="array" ref="BM176">_xlfn.REGEXEXTRACT(_xlfn.REGEXEXTRACT(BK176,"Lv. [0-9]{0,}", 0),"[0-9]{1,2}", 0)</f>
        <v>#N/A</v>
      </c>
      <c r="BN176" cm="1">
        <f t="array" ref="BN176">INDEX(A176:AE176,BQ176)</f>
        <v>54</v>
      </c>
      <c r="BO176">
        <v>175</v>
      </c>
      <c r="BP176" t="str">
        <f ca="1">IF(LEN(BL176) &gt; 0, _xlfn.XMATCH(BN176 + 1, INDIRECT(BR176):INDIRECT(BS176)), "")</f>
        <v/>
      </c>
      <c r="BQ176" cm="1">
        <f t="array" ref="BQ176">_xlfn.XMATCH(FALSE, ISBLANK(A176:AE176),,-1)</f>
        <v>26</v>
      </c>
      <c r="BR176" t="str">
        <f>ADDRESS(2, BQ176)</f>
        <v>$Z$2</v>
      </c>
      <c r="BS176" t="str">
        <f>ADDRESS(1202, BQ176)</f>
        <v>$Z$1202</v>
      </c>
      <c r="BT176" s="171" t="str">
        <f>"insert into Pokemon_Blueprint values ( "&amp;ROW()-1&amp;", '"&amp;B176&amp;"', '"&amp;C176&amp;"', "&amp;AF176&amp;",  "&amp;AG176&amp;",  "&amp;AH176&amp;", "&amp;AI176&amp;",  "&amp;AJ176&amp;",  "&amp;AK176&amp;", "&amp;IF(BC176 = "", "0", BC176)&amp;", "&amp;IF(BL176 = "","NULL, NULL",BP176&amp;", "&amp;BL176)&amp;");"</f>
        <v>insert into Pokemon_Blueprint values ( 175, 'Gyarados (Mega)', 'Mega Evolution', 95,  155,  109, 70,  130,  81, 45, NULL, NULL);</v>
      </c>
    </row>
    <row r="177" spans="1:72" ht="12.75" customHeight="1">
      <c r="A177" s="12">
        <v>131</v>
      </c>
      <c r="B177" s="42" t="s">
        <v>496</v>
      </c>
      <c r="C177" s="42"/>
      <c r="D177" s="14">
        <v>131</v>
      </c>
      <c r="E177" s="15">
        <v>131</v>
      </c>
      <c r="F177" s="43">
        <v>219</v>
      </c>
      <c r="G177" s="43">
        <v>224</v>
      </c>
      <c r="H177" s="43"/>
      <c r="I177" s="43"/>
      <c r="J177" s="43"/>
      <c r="K177" s="43"/>
      <c r="L177" s="43"/>
      <c r="M177" s="43">
        <v>242</v>
      </c>
      <c r="N177" s="43"/>
      <c r="O177" s="43">
        <v>150</v>
      </c>
      <c r="P177" s="43"/>
      <c r="Q177" s="43">
        <v>268</v>
      </c>
      <c r="R177" s="43"/>
      <c r="S177" s="43"/>
      <c r="T177" s="43"/>
      <c r="U177" s="43">
        <v>83</v>
      </c>
      <c r="V177" s="43">
        <v>353</v>
      </c>
      <c r="W177" s="43"/>
      <c r="X177" s="43"/>
      <c r="Y177" s="43"/>
      <c r="Z177" s="43">
        <v>100</v>
      </c>
      <c r="AA177" s="43">
        <v>361</v>
      </c>
      <c r="AB177" s="43"/>
      <c r="AC177" s="43">
        <v>190</v>
      </c>
      <c r="AD177" s="43"/>
      <c r="AE177" s="44"/>
      <c r="AF177" s="46">
        <v>130</v>
      </c>
      <c r="AG177" s="47">
        <v>85</v>
      </c>
      <c r="AH177" s="19">
        <v>80</v>
      </c>
      <c r="AI177" s="20">
        <v>85</v>
      </c>
      <c r="AJ177" s="21">
        <v>95</v>
      </c>
      <c r="AK177" s="22">
        <v>60</v>
      </c>
      <c r="AL177" s="23">
        <f>SUM(AF177:AK177)</f>
        <v>535</v>
      </c>
      <c r="AM177" s="24" t="s">
        <v>112</v>
      </c>
      <c r="AN177" s="25" t="s">
        <v>200</v>
      </c>
      <c r="AO177" s="24" t="s">
        <v>307</v>
      </c>
      <c r="AP177" s="26" t="s">
        <v>363</v>
      </c>
      <c r="AQ177" s="27" t="s">
        <v>379</v>
      </c>
      <c r="AR177" s="28" t="s">
        <v>497</v>
      </c>
      <c r="AS177" s="29">
        <v>2.5</v>
      </c>
      <c r="AT177" s="29">
        <v>485</v>
      </c>
      <c r="AU177" s="30">
        <v>220</v>
      </c>
      <c r="AV177" s="31">
        <v>2</v>
      </c>
      <c r="AW177" s="26"/>
      <c r="AX177" s="26"/>
      <c r="AY177" s="26"/>
      <c r="AZ177" s="26"/>
      <c r="BA177" s="25"/>
      <c r="BB177" s="24">
        <v>187</v>
      </c>
      <c r="BC177" s="26">
        <v>45</v>
      </c>
      <c r="BD177" s="32" t="s">
        <v>297</v>
      </c>
      <c r="BE177" s="32">
        <v>50</v>
      </c>
      <c r="BF177" s="35" t="s">
        <v>116</v>
      </c>
      <c r="BG177" s="26" t="s">
        <v>129</v>
      </c>
      <c r="BH177" s="29">
        <v>40</v>
      </c>
      <c r="BI177" s="26" t="s">
        <v>82</v>
      </c>
      <c r="BJ177" s="25" t="s">
        <v>117</v>
      </c>
      <c r="BK177" s="36"/>
      <c r="BL177" t="str">
        <f>IF(_xlfn.REGEXTEST(BK177,"Lv. [0-9]{0, 3}", 0),BM177,"")</f>
        <v/>
      </c>
      <c r="BM177" t="e" cm="1" vm="1">
        <f t="array" ref="BM177">_xlfn.REGEXEXTRACT(_xlfn.REGEXEXTRACT(BK177,"Lv. [0-9]{0,}", 0),"[0-9]{1,2}", 0)</f>
        <v>#N/A</v>
      </c>
      <c r="BN177" cm="1">
        <f t="array" ref="BN177">INDEX(A177:AE177,BQ177)</f>
        <v>190</v>
      </c>
      <c r="BO177">
        <v>176</v>
      </c>
      <c r="BP177" t="str">
        <f ca="1">IF(LEN(BL177) &gt; 0, _xlfn.XMATCH(BN177 + 1, INDIRECT(BR177):INDIRECT(BS177)), "")</f>
        <v/>
      </c>
      <c r="BQ177" cm="1">
        <f t="array" ref="BQ177">_xlfn.XMATCH(FALSE, ISBLANK(A177:AE177),,-1)</f>
        <v>29</v>
      </c>
      <c r="BR177" t="str">
        <f>ADDRESS(2, BQ177)</f>
        <v>$AC$2</v>
      </c>
      <c r="BS177" t="str">
        <f>ADDRESS(1202, BQ177)</f>
        <v>$AC$1202</v>
      </c>
      <c r="BT177" s="171" t="str">
        <f>"insert into Pokemon_Blueprint values ( "&amp;ROW()-1&amp;", '"&amp;B177&amp;"', '"&amp;C177&amp;"', "&amp;AF177&amp;",  "&amp;AG177&amp;",  "&amp;AH177&amp;", "&amp;AI177&amp;",  "&amp;AJ177&amp;",  "&amp;AK177&amp;", "&amp;IF(BC177 = "", "0", BC177)&amp;", "&amp;IF(BL177 = "","NULL, NULL",BP177&amp;", "&amp;BL177)&amp;");"</f>
        <v>insert into Pokemon_Blueprint values ( 176, 'Lapras', '', 130,  85,  80, 85,  95,  60, 45, NULL, NULL);</v>
      </c>
    </row>
    <row r="178" spans="1:72" ht="12.75" customHeight="1">
      <c r="A178" s="12">
        <v>132</v>
      </c>
      <c r="B178" s="42" t="s">
        <v>498</v>
      </c>
      <c r="C178" s="42"/>
      <c r="D178" s="14">
        <v>132</v>
      </c>
      <c r="E178" s="15">
        <v>132</v>
      </c>
      <c r="F178" s="43">
        <v>92</v>
      </c>
      <c r="G178" s="43">
        <v>92</v>
      </c>
      <c r="H178" s="43"/>
      <c r="I178" s="43"/>
      <c r="J178" s="43"/>
      <c r="K178" s="43"/>
      <c r="L178" s="43"/>
      <c r="M178" s="43">
        <v>261</v>
      </c>
      <c r="N178" s="43"/>
      <c r="O178" s="43"/>
      <c r="P178" s="43">
        <v>138</v>
      </c>
      <c r="Q178" s="43">
        <v>209</v>
      </c>
      <c r="R178" s="43"/>
      <c r="S178" s="43"/>
      <c r="T178" s="43">
        <v>81</v>
      </c>
      <c r="U178" s="43"/>
      <c r="V178" s="43">
        <v>271</v>
      </c>
      <c r="W178" s="43"/>
      <c r="X178" s="43"/>
      <c r="Y178" s="43">
        <v>92</v>
      </c>
      <c r="Z178" s="43"/>
      <c r="AA178" s="43">
        <v>373</v>
      </c>
      <c r="AB178" s="43">
        <v>207</v>
      </c>
      <c r="AC178" s="43"/>
      <c r="AD178" s="43"/>
      <c r="AE178" s="44">
        <v>212</v>
      </c>
      <c r="AF178" s="46">
        <v>48</v>
      </c>
      <c r="AG178" s="47">
        <v>48</v>
      </c>
      <c r="AH178" s="19">
        <v>48</v>
      </c>
      <c r="AI178" s="20">
        <v>48</v>
      </c>
      <c r="AJ178" s="21">
        <v>48</v>
      </c>
      <c r="AK178" s="22">
        <v>48</v>
      </c>
      <c r="AL178" s="23">
        <f>SUM(AF178:AK178)</f>
        <v>288</v>
      </c>
      <c r="AM178" s="24" t="s">
        <v>150</v>
      </c>
      <c r="AN178" s="37"/>
      <c r="AO178" s="24" t="s">
        <v>280</v>
      </c>
      <c r="AP178" s="34"/>
      <c r="AQ178" s="27" t="s">
        <v>499</v>
      </c>
      <c r="AR178" s="28" t="s">
        <v>127</v>
      </c>
      <c r="AS178" s="29">
        <v>0.3</v>
      </c>
      <c r="AT178" s="29">
        <v>8.8000000000000007</v>
      </c>
      <c r="AU178" s="30">
        <v>4</v>
      </c>
      <c r="AV178" s="31">
        <v>1</v>
      </c>
      <c r="AW178" s="26"/>
      <c r="AX178" s="26"/>
      <c r="AY178" s="26"/>
      <c r="AZ178" s="26"/>
      <c r="BA178" s="25"/>
      <c r="BB178" s="24">
        <v>101</v>
      </c>
      <c r="BC178" s="26">
        <v>35</v>
      </c>
      <c r="BD178" s="32" t="s">
        <v>128</v>
      </c>
      <c r="BE178" s="32">
        <v>50</v>
      </c>
      <c r="BF178" s="35" t="s">
        <v>164</v>
      </c>
      <c r="BG178" s="26" t="s">
        <v>368</v>
      </c>
      <c r="BH178" s="29">
        <v>20</v>
      </c>
      <c r="BI178" s="45" t="s">
        <v>498</v>
      </c>
      <c r="BJ178" s="37"/>
      <c r="BK178" s="36"/>
      <c r="BL178" t="str">
        <f>IF(_xlfn.REGEXTEST(BK178,"Lv. [0-9]{0, 3}", 0),BM178,"")</f>
        <v/>
      </c>
      <c r="BM178" t="e" cm="1" vm="1">
        <f t="array" ref="BM178">_xlfn.REGEXEXTRACT(_xlfn.REGEXEXTRACT(BK178,"Lv. [0-9]{0,}", 0),"[0-9]{1,2}", 0)</f>
        <v>#N/A</v>
      </c>
      <c r="BN178" cm="1">
        <f t="array" ref="BN178">INDEX(A178:AE178,BQ178)</f>
        <v>212</v>
      </c>
      <c r="BO178">
        <v>177</v>
      </c>
      <c r="BP178" t="str">
        <f ca="1">IF(LEN(BL178) &gt; 0, _xlfn.XMATCH(BN178 + 1, INDIRECT(BR178):INDIRECT(BS178)), "")</f>
        <v/>
      </c>
      <c r="BQ178" cm="1">
        <f t="array" ref="BQ178">_xlfn.XMATCH(FALSE, ISBLANK(A178:AE178),,-1)</f>
        <v>31</v>
      </c>
      <c r="BR178" t="str">
        <f>ADDRESS(2, BQ178)</f>
        <v>$AE$2</v>
      </c>
      <c r="BS178" t="str">
        <f>ADDRESS(1202, BQ178)</f>
        <v>$AE$1202</v>
      </c>
      <c r="BT178" s="171" t="str">
        <f>"insert into Pokemon_Blueprint values ( "&amp;ROW()-1&amp;", '"&amp;B178&amp;"', '"&amp;C178&amp;"', "&amp;AF178&amp;",  "&amp;AG178&amp;",  "&amp;AH178&amp;", "&amp;AI178&amp;",  "&amp;AJ178&amp;",  "&amp;AK178&amp;", "&amp;IF(BC178 = "", "0", BC178)&amp;", "&amp;IF(BL178 = "","NULL, NULL",BP178&amp;", "&amp;BL178)&amp;");"</f>
        <v>insert into Pokemon_Blueprint values ( 177, 'Ditto', '', 48,  48,  48, 48,  48,  48, 35, NULL, NULL);</v>
      </c>
    </row>
    <row r="179" spans="1:72" ht="12.75" customHeight="1">
      <c r="A179" s="12">
        <v>133</v>
      </c>
      <c r="B179" s="42" t="s">
        <v>500</v>
      </c>
      <c r="C179" s="42"/>
      <c r="D179" s="14">
        <v>133</v>
      </c>
      <c r="E179" s="15">
        <v>133</v>
      </c>
      <c r="F179" s="43">
        <v>180</v>
      </c>
      <c r="G179" s="43">
        <v>184</v>
      </c>
      <c r="H179" s="43"/>
      <c r="I179" s="43"/>
      <c r="J179" s="43"/>
      <c r="K179" s="43">
        <v>163</v>
      </c>
      <c r="L179" s="43"/>
      <c r="M179" s="43">
        <v>91</v>
      </c>
      <c r="N179" s="43"/>
      <c r="O179" s="43">
        <v>77</v>
      </c>
      <c r="P179" s="43"/>
      <c r="Q179" s="43">
        <v>123</v>
      </c>
      <c r="R179" s="43"/>
      <c r="S179" s="43">
        <v>50</v>
      </c>
      <c r="T179" s="43"/>
      <c r="U179" s="43"/>
      <c r="V179" s="43">
        <v>153</v>
      </c>
      <c r="W179" s="43"/>
      <c r="X179" s="43">
        <v>54</v>
      </c>
      <c r="Y179" s="43"/>
      <c r="Z179" s="43"/>
      <c r="AA179" s="43">
        <v>196</v>
      </c>
      <c r="AB179" s="43"/>
      <c r="AC179" s="43">
        <v>74</v>
      </c>
      <c r="AD179" s="43">
        <v>25</v>
      </c>
      <c r="AE179" s="44">
        <v>179</v>
      </c>
      <c r="AF179" s="46">
        <v>55</v>
      </c>
      <c r="AG179" s="47">
        <v>55</v>
      </c>
      <c r="AH179" s="19">
        <v>50</v>
      </c>
      <c r="AI179" s="20">
        <v>45</v>
      </c>
      <c r="AJ179" s="21">
        <v>65</v>
      </c>
      <c r="AK179" s="22">
        <v>55</v>
      </c>
      <c r="AL179" s="23">
        <f>SUM(AF179:AK179)</f>
        <v>325</v>
      </c>
      <c r="AM179" s="24" t="s">
        <v>150</v>
      </c>
      <c r="AN179" s="37"/>
      <c r="AO179" s="24" t="s">
        <v>126</v>
      </c>
      <c r="AP179" s="26" t="s">
        <v>147</v>
      </c>
      <c r="AQ179" s="27" t="s">
        <v>351</v>
      </c>
      <c r="AR179" s="28" t="s">
        <v>127</v>
      </c>
      <c r="AS179" s="29">
        <v>0.3</v>
      </c>
      <c r="AT179" s="29">
        <v>14.3</v>
      </c>
      <c r="AU179" s="30">
        <v>6.5</v>
      </c>
      <c r="AV179" s="31"/>
      <c r="AW179" s="26"/>
      <c r="AX179" s="26"/>
      <c r="AY179" s="26"/>
      <c r="AZ179" s="26">
        <v>1</v>
      </c>
      <c r="BA179" s="25"/>
      <c r="BB179" s="24">
        <v>65</v>
      </c>
      <c r="BC179" s="26">
        <v>45</v>
      </c>
      <c r="BD179" s="32" t="s">
        <v>128</v>
      </c>
      <c r="BE179" s="32">
        <v>50</v>
      </c>
      <c r="BF179" s="35" t="s">
        <v>139</v>
      </c>
      <c r="BG179" s="26" t="s">
        <v>81</v>
      </c>
      <c r="BH179" s="29">
        <v>35</v>
      </c>
      <c r="BI179" s="26" t="s">
        <v>165</v>
      </c>
      <c r="BJ179" s="37"/>
      <c r="BK179" s="12" t="s">
        <v>501</v>
      </c>
      <c r="BL179" t="str">
        <f>IF(_xlfn.REGEXTEST(BK179,"Lv. [0-9]{0, 3}", 0),BM179,"")</f>
        <v/>
      </c>
      <c r="BM179" t="e" cm="1" vm="1">
        <f t="array" ref="BM179">_xlfn.REGEXEXTRACT(_xlfn.REGEXEXTRACT(BK179,"Lv. [0-9]{0,}", 0),"[0-9]{1,2}", 0)</f>
        <v>#N/A</v>
      </c>
      <c r="BN179" cm="1">
        <f t="array" ref="BN179">INDEX(A179:AE179,BQ179)</f>
        <v>179</v>
      </c>
      <c r="BO179">
        <v>178</v>
      </c>
      <c r="BP179" t="str">
        <f ca="1">IF(LEN(BL179) &gt; 0, _xlfn.XMATCH(BN179 + 1, INDIRECT(BR179):INDIRECT(BS179)), "")</f>
        <v/>
      </c>
      <c r="BQ179" cm="1">
        <f t="array" ref="BQ179">_xlfn.XMATCH(FALSE, ISBLANK(A179:AE179),,-1)</f>
        <v>31</v>
      </c>
      <c r="BR179" t="str">
        <f>ADDRESS(2, BQ179)</f>
        <v>$AE$2</v>
      </c>
      <c r="BS179" t="str">
        <f>ADDRESS(1202, BQ179)</f>
        <v>$AE$1202</v>
      </c>
      <c r="BT179" s="171" t="str">
        <f>"insert into Pokemon_Blueprint values ( "&amp;ROW()-1&amp;", '"&amp;B179&amp;"', '"&amp;C179&amp;"', "&amp;AF179&amp;",  "&amp;AG179&amp;",  "&amp;AH179&amp;", "&amp;AI179&amp;",  "&amp;AJ179&amp;",  "&amp;AK179&amp;", "&amp;IF(BC179 = "", "0", BC179)&amp;", "&amp;IF(BL179 = "","NULL, NULL",BP179&amp;", "&amp;BL179)&amp;");"</f>
        <v>insert into Pokemon_Blueprint values ( 178, 'Eevee', '', 55,  55,  50, 45,  65,  55, 45, NULL, NULL);</v>
      </c>
    </row>
    <row r="180" spans="1:72" ht="12.75" customHeight="1">
      <c r="A180" s="12">
        <v>134</v>
      </c>
      <c r="B180" s="42" t="s">
        <v>502</v>
      </c>
      <c r="C180" s="42" t="s">
        <v>503</v>
      </c>
      <c r="D180" s="14">
        <v>134</v>
      </c>
      <c r="E180" s="15">
        <v>134</v>
      </c>
      <c r="F180" s="43">
        <v>181</v>
      </c>
      <c r="G180" s="43">
        <v>185</v>
      </c>
      <c r="H180" s="43"/>
      <c r="I180" s="43"/>
      <c r="J180" s="43"/>
      <c r="K180" s="43">
        <v>164</v>
      </c>
      <c r="L180" s="43"/>
      <c r="M180" s="43">
        <v>92</v>
      </c>
      <c r="N180" s="43"/>
      <c r="O180" s="43">
        <v>78</v>
      </c>
      <c r="P180" s="43"/>
      <c r="Q180" s="43">
        <v>124</v>
      </c>
      <c r="R180" s="43"/>
      <c r="S180" s="43">
        <v>51</v>
      </c>
      <c r="T180" s="43"/>
      <c r="U180" s="43"/>
      <c r="V180" s="43">
        <v>154</v>
      </c>
      <c r="W180" s="43"/>
      <c r="X180" s="43">
        <v>55</v>
      </c>
      <c r="Y180" s="43"/>
      <c r="Z180" s="43"/>
      <c r="AA180" s="43">
        <v>197</v>
      </c>
      <c r="AB180" s="43"/>
      <c r="AC180" s="43">
        <v>75</v>
      </c>
      <c r="AD180" s="43">
        <v>26</v>
      </c>
      <c r="AE180" s="44">
        <v>180</v>
      </c>
      <c r="AF180" s="46">
        <v>130</v>
      </c>
      <c r="AG180" s="47">
        <v>65</v>
      </c>
      <c r="AH180" s="19">
        <v>60</v>
      </c>
      <c r="AI180" s="20">
        <v>110</v>
      </c>
      <c r="AJ180" s="21">
        <v>95</v>
      </c>
      <c r="AK180" s="22">
        <v>65</v>
      </c>
      <c r="AL180" s="23">
        <f>SUM(AF180:AK180)</f>
        <v>525</v>
      </c>
      <c r="AM180" s="24" t="s">
        <v>112</v>
      </c>
      <c r="AN180" s="37"/>
      <c r="AO180" s="24" t="s">
        <v>307</v>
      </c>
      <c r="AP180" s="34"/>
      <c r="AQ180" s="27" t="s">
        <v>379</v>
      </c>
      <c r="AR180" s="28" t="s">
        <v>85</v>
      </c>
      <c r="AS180" s="29">
        <v>1</v>
      </c>
      <c r="AT180" s="29">
        <v>63.9</v>
      </c>
      <c r="AU180" s="30">
        <v>29</v>
      </c>
      <c r="AV180" s="31">
        <v>2</v>
      </c>
      <c r="AW180" s="26"/>
      <c r="AX180" s="26"/>
      <c r="AY180" s="26"/>
      <c r="AZ180" s="26"/>
      <c r="BA180" s="25"/>
      <c r="BB180" s="24">
        <v>184</v>
      </c>
      <c r="BC180" s="26">
        <v>45</v>
      </c>
      <c r="BD180" s="32" t="s">
        <v>128</v>
      </c>
      <c r="BE180" s="32">
        <v>50</v>
      </c>
      <c r="BF180" s="35" t="s">
        <v>116</v>
      </c>
      <c r="BG180" s="26" t="s">
        <v>81</v>
      </c>
      <c r="BH180" s="29">
        <v>35</v>
      </c>
      <c r="BI180" s="26" t="s">
        <v>165</v>
      </c>
      <c r="BJ180" s="37"/>
      <c r="BK180" s="36"/>
      <c r="BL180" t="str">
        <f>IF(_xlfn.REGEXTEST(BK180,"Lv. [0-9]{0, 3}", 0),BM180,"")</f>
        <v/>
      </c>
      <c r="BM180" t="e" cm="1" vm="1">
        <f t="array" ref="BM180">_xlfn.REGEXEXTRACT(_xlfn.REGEXEXTRACT(BK180,"Lv. [0-9]{0,}", 0),"[0-9]{1,2}", 0)</f>
        <v>#N/A</v>
      </c>
      <c r="BN180" cm="1">
        <f t="array" ref="BN180">INDEX(A180:AE180,BQ180)</f>
        <v>180</v>
      </c>
      <c r="BO180">
        <v>179</v>
      </c>
      <c r="BP180" t="str">
        <f ca="1">IF(LEN(BL180) &gt; 0, _xlfn.XMATCH(BN180 + 1, INDIRECT(BR180):INDIRECT(BS180)), "")</f>
        <v/>
      </c>
      <c r="BQ180" cm="1">
        <f t="array" ref="BQ180">_xlfn.XMATCH(FALSE, ISBLANK(A180:AE180),,-1)</f>
        <v>31</v>
      </c>
      <c r="BR180" t="str">
        <f>ADDRESS(2, BQ180)</f>
        <v>$AE$2</v>
      </c>
      <c r="BS180" t="str">
        <f>ADDRESS(1202, BQ180)</f>
        <v>$AE$1202</v>
      </c>
      <c r="BT180" s="171" t="str">
        <f>"insert into Pokemon_Blueprint values ( "&amp;ROW()-1&amp;", '"&amp;B180&amp;"', '"&amp;C180&amp;"', "&amp;AF180&amp;",  "&amp;AG180&amp;",  "&amp;AH180&amp;", "&amp;AI180&amp;",  "&amp;AJ180&amp;",  "&amp;AK180&amp;", "&amp;IF(BC180 = "", "0", BC180)&amp;", "&amp;IF(BL180 = "","NULL, NULL",BP180&amp;", "&amp;BL180)&amp;");"</f>
        <v>insert into Pokemon_Blueprint values ( 179, 'Vaporeon', 'Eeveelution', 130,  65,  60, 110,  95,  65, 45, NULL, NULL);</v>
      </c>
    </row>
    <row r="181" spans="1:72" ht="12.75" customHeight="1">
      <c r="A181" s="12">
        <v>135</v>
      </c>
      <c r="B181" s="42" t="s">
        <v>504</v>
      </c>
      <c r="C181" s="42" t="s">
        <v>503</v>
      </c>
      <c r="D181" s="14">
        <v>135</v>
      </c>
      <c r="E181" s="15">
        <v>135</v>
      </c>
      <c r="F181" s="43">
        <v>182</v>
      </c>
      <c r="G181" s="43">
        <v>186</v>
      </c>
      <c r="H181" s="43"/>
      <c r="I181" s="43"/>
      <c r="J181" s="43"/>
      <c r="K181" s="43">
        <v>165</v>
      </c>
      <c r="L181" s="43"/>
      <c r="M181" s="43">
        <v>93</v>
      </c>
      <c r="N181" s="43"/>
      <c r="O181" s="43">
        <v>79</v>
      </c>
      <c r="P181" s="43"/>
      <c r="Q181" s="43">
        <v>125</v>
      </c>
      <c r="R181" s="43"/>
      <c r="S181" s="43">
        <v>52</v>
      </c>
      <c r="T181" s="43"/>
      <c r="U181" s="43"/>
      <c r="V181" s="43">
        <v>155</v>
      </c>
      <c r="W181" s="43"/>
      <c r="X181" s="43">
        <v>56</v>
      </c>
      <c r="Y181" s="43"/>
      <c r="Z181" s="43"/>
      <c r="AA181" s="43">
        <v>198</v>
      </c>
      <c r="AB181" s="43"/>
      <c r="AC181" s="43">
        <v>76</v>
      </c>
      <c r="AD181" s="43">
        <v>27</v>
      </c>
      <c r="AE181" s="44">
        <v>181</v>
      </c>
      <c r="AF181" s="46">
        <v>65</v>
      </c>
      <c r="AG181" s="47">
        <v>65</v>
      </c>
      <c r="AH181" s="19">
        <v>60</v>
      </c>
      <c r="AI181" s="20">
        <v>110</v>
      </c>
      <c r="AJ181" s="21">
        <v>95</v>
      </c>
      <c r="AK181" s="22">
        <v>130</v>
      </c>
      <c r="AL181" s="23">
        <f>SUM(AF181:AK181)</f>
        <v>525</v>
      </c>
      <c r="AM181" s="24" t="s">
        <v>184</v>
      </c>
      <c r="AN181" s="37"/>
      <c r="AO181" s="24" t="s">
        <v>505</v>
      </c>
      <c r="AP181" s="34"/>
      <c r="AQ181" s="27" t="s">
        <v>506</v>
      </c>
      <c r="AR181" s="28" t="s">
        <v>191</v>
      </c>
      <c r="AS181" s="29">
        <v>0.8</v>
      </c>
      <c r="AT181" s="29">
        <v>54</v>
      </c>
      <c r="AU181" s="30">
        <v>24.5</v>
      </c>
      <c r="AV181" s="31"/>
      <c r="AW181" s="26"/>
      <c r="AX181" s="26"/>
      <c r="AY181" s="26"/>
      <c r="AZ181" s="26"/>
      <c r="BA181" s="25">
        <v>2</v>
      </c>
      <c r="BB181" s="24">
        <v>184</v>
      </c>
      <c r="BC181" s="26">
        <v>45</v>
      </c>
      <c r="BD181" s="32" t="s">
        <v>128</v>
      </c>
      <c r="BE181" s="32">
        <v>50</v>
      </c>
      <c r="BF181" s="35" t="s">
        <v>141</v>
      </c>
      <c r="BG181" s="26" t="s">
        <v>81</v>
      </c>
      <c r="BH181" s="29">
        <v>35</v>
      </c>
      <c r="BI181" s="26" t="s">
        <v>165</v>
      </c>
      <c r="BJ181" s="37"/>
      <c r="BK181" s="36"/>
      <c r="BL181" t="str">
        <f>IF(_xlfn.REGEXTEST(BK181,"Lv. [0-9]{0, 3}", 0),BM181,"")</f>
        <v/>
      </c>
      <c r="BM181" t="e" cm="1" vm="1">
        <f t="array" ref="BM181">_xlfn.REGEXEXTRACT(_xlfn.REGEXEXTRACT(BK181,"Lv. [0-9]{0,}", 0),"[0-9]{1,2}", 0)</f>
        <v>#N/A</v>
      </c>
      <c r="BN181" cm="1">
        <f t="array" ref="BN181">INDEX(A181:AE181,BQ181)</f>
        <v>181</v>
      </c>
      <c r="BO181">
        <v>180</v>
      </c>
      <c r="BP181" t="str">
        <f ca="1">IF(LEN(BL181) &gt; 0, _xlfn.XMATCH(BN181 + 1, INDIRECT(BR181):INDIRECT(BS181)), "")</f>
        <v/>
      </c>
      <c r="BQ181" cm="1">
        <f t="array" ref="BQ181">_xlfn.XMATCH(FALSE, ISBLANK(A181:AE181),,-1)</f>
        <v>31</v>
      </c>
      <c r="BR181" t="str">
        <f>ADDRESS(2, BQ181)</f>
        <v>$AE$2</v>
      </c>
      <c r="BS181" t="str">
        <f>ADDRESS(1202, BQ181)</f>
        <v>$AE$1202</v>
      </c>
      <c r="BT181" s="171" t="str">
        <f>"insert into Pokemon_Blueprint values ( "&amp;ROW()-1&amp;", '"&amp;B181&amp;"', '"&amp;C181&amp;"', "&amp;AF181&amp;",  "&amp;AG181&amp;",  "&amp;AH181&amp;", "&amp;AI181&amp;",  "&amp;AJ181&amp;",  "&amp;AK181&amp;", "&amp;IF(BC181 = "", "0", BC181)&amp;", "&amp;IF(BL181 = "","NULL, NULL",BP181&amp;", "&amp;BL181)&amp;");"</f>
        <v>insert into Pokemon_Blueprint values ( 180, 'Jolteon', 'Eeveelution', 65,  65,  60, 110,  95,  130, 45, NULL, NULL);</v>
      </c>
    </row>
    <row r="182" spans="1:72" ht="12.75" customHeight="1">
      <c r="A182" s="12">
        <v>136</v>
      </c>
      <c r="B182" s="42" t="s">
        <v>507</v>
      </c>
      <c r="C182" s="42" t="s">
        <v>503</v>
      </c>
      <c r="D182" s="14">
        <v>136</v>
      </c>
      <c r="E182" s="15">
        <v>136</v>
      </c>
      <c r="F182" s="43">
        <v>183</v>
      </c>
      <c r="G182" s="43">
        <v>187</v>
      </c>
      <c r="H182" s="43"/>
      <c r="I182" s="43"/>
      <c r="J182" s="43"/>
      <c r="K182" s="43">
        <v>166</v>
      </c>
      <c r="L182" s="43"/>
      <c r="M182" s="43">
        <v>94</v>
      </c>
      <c r="N182" s="43"/>
      <c r="O182" s="43">
        <v>80</v>
      </c>
      <c r="P182" s="43"/>
      <c r="Q182" s="43">
        <v>126</v>
      </c>
      <c r="R182" s="43"/>
      <c r="S182" s="43">
        <v>53</v>
      </c>
      <c r="T182" s="43"/>
      <c r="U182" s="43"/>
      <c r="V182" s="43">
        <v>156</v>
      </c>
      <c r="W182" s="43"/>
      <c r="X182" s="43">
        <v>57</v>
      </c>
      <c r="Y182" s="43"/>
      <c r="Z182" s="43"/>
      <c r="AA182" s="43">
        <v>199</v>
      </c>
      <c r="AB182" s="43"/>
      <c r="AC182" s="43">
        <v>77</v>
      </c>
      <c r="AD182" s="43">
        <v>28</v>
      </c>
      <c r="AE182" s="44">
        <v>182</v>
      </c>
      <c r="AF182" s="46">
        <v>65</v>
      </c>
      <c r="AG182" s="47">
        <v>130</v>
      </c>
      <c r="AH182" s="19">
        <v>60</v>
      </c>
      <c r="AI182" s="20">
        <v>95</v>
      </c>
      <c r="AJ182" s="21">
        <v>110</v>
      </c>
      <c r="AK182" s="22">
        <v>65</v>
      </c>
      <c r="AL182" s="23">
        <f>SUM(AF182:AK182)</f>
        <v>525</v>
      </c>
      <c r="AM182" s="24" t="s">
        <v>94</v>
      </c>
      <c r="AN182" s="37"/>
      <c r="AO182" s="24" t="s">
        <v>232</v>
      </c>
      <c r="AP182" s="34"/>
      <c r="AQ182" s="27" t="s">
        <v>162</v>
      </c>
      <c r="AR182" s="28" t="s">
        <v>220</v>
      </c>
      <c r="AS182" s="29">
        <v>0.9</v>
      </c>
      <c r="AT182" s="29">
        <v>55.1</v>
      </c>
      <c r="AU182" s="30">
        <v>25</v>
      </c>
      <c r="AV182" s="31"/>
      <c r="AW182" s="26">
        <v>2</v>
      </c>
      <c r="AX182" s="26"/>
      <c r="AY182" s="26"/>
      <c r="AZ182" s="26"/>
      <c r="BA182" s="25"/>
      <c r="BB182" s="24">
        <v>184</v>
      </c>
      <c r="BC182" s="26">
        <v>45</v>
      </c>
      <c r="BD182" s="32" t="s">
        <v>128</v>
      </c>
      <c r="BE182" s="32">
        <v>50</v>
      </c>
      <c r="BF182" s="35" t="s">
        <v>98</v>
      </c>
      <c r="BG182" s="26" t="s">
        <v>81</v>
      </c>
      <c r="BH182" s="29">
        <v>35</v>
      </c>
      <c r="BI182" s="26" t="s">
        <v>165</v>
      </c>
      <c r="BJ182" s="37"/>
      <c r="BK182" s="36"/>
      <c r="BL182" t="str">
        <f>IF(_xlfn.REGEXTEST(BK182,"Lv. [0-9]{0, 3}", 0),BM182,"")</f>
        <v/>
      </c>
      <c r="BM182" t="e" cm="1" vm="1">
        <f t="array" ref="BM182">_xlfn.REGEXEXTRACT(_xlfn.REGEXEXTRACT(BK182,"Lv. [0-9]{0,}", 0),"[0-9]{1,2}", 0)</f>
        <v>#N/A</v>
      </c>
      <c r="BN182" cm="1">
        <f t="array" ref="BN182">INDEX(A182:AE182,BQ182)</f>
        <v>182</v>
      </c>
      <c r="BO182">
        <v>181</v>
      </c>
      <c r="BP182" t="str">
        <f ca="1">IF(LEN(BL182) &gt; 0, _xlfn.XMATCH(BN182 + 1, INDIRECT(BR182):INDIRECT(BS182)), "")</f>
        <v/>
      </c>
      <c r="BQ182" cm="1">
        <f t="array" ref="BQ182">_xlfn.XMATCH(FALSE, ISBLANK(A182:AE182),,-1)</f>
        <v>31</v>
      </c>
      <c r="BR182" t="str">
        <f>ADDRESS(2, BQ182)</f>
        <v>$AE$2</v>
      </c>
      <c r="BS182" t="str">
        <f>ADDRESS(1202, BQ182)</f>
        <v>$AE$1202</v>
      </c>
      <c r="BT182" s="171" t="str">
        <f>"insert into Pokemon_Blueprint values ( "&amp;ROW()-1&amp;", '"&amp;B182&amp;"', '"&amp;C182&amp;"', "&amp;AF182&amp;",  "&amp;AG182&amp;",  "&amp;AH182&amp;", "&amp;AI182&amp;",  "&amp;AJ182&amp;",  "&amp;AK182&amp;", "&amp;IF(BC182 = "", "0", BC182)&amp;", "&amp;IF(BL182 = "","NULL, NULL",BP182&amp;", "&amp;BL182)&amp;");"</f>
        <v>insert into Pokemon_Blueprint values ( 181, 'Flareon', 'Eeveelution', 65,  130,  60, 95,  110,  65, 45, NULL, NULL);</v>
      </c>
    </row>
    <row r="183" spans="1:72" ht="12.75" customHeight="1">
      <c r="A183" s="12">
        <v>137</v>
      </c>
      <c r="B183" s="42" t="s">
        <v>508</v>
      </c>
      <c r="C183" s="42"/>
      <c r="D183" s="14">
        <v>137</v>
      </c>
      <c r="E183" s="15">
        <v>137</v>
      </c>
      <c r="F183" s="43">
        <v>215</v>
      </c>
      <c r="G183" s="43">
        <v>220</v>
      </c>
      <c r="H183" s="43"/>
      <c r="I183" s="43"/>
      <c r="J183" s="43"/>
      <c r="K183" s="43">
        <v>192</v>
      </c>
      <c r="L183" s="43"/>
      <c r="M183" s="43"/>
      <c r="N183" s="43"/>
      <c r="O183" s="43"/>
      <c r="P183" s="43"/>
      <c r="Q183" s="43">
        <v>217</v>
      </c>
      <c r="R183" s="43"/>
      <c r="S183" s="43"/>
      <c r="T183" s="43">
        <v>89</v>
      </c>
      <c r="U183" s="43"/>
      <c r="V183" s="43">
        <v>281</v>
      </c>
      <c r="W183" s="43"/>
      <c r="X183" s="43"/>
      <c r="Y183" s="43">
        <v>102</v>
      </c>
      <c r="Z183" s="43"/>
      <c r="AA183" s="43"/>
      <c r="AB183" s="43">
        <v>208</v>
      </c>
      <c r="AC183" s="43"/>
      <c r="AD183" s="43">
        <v>133</v>
      </c>
      <c r="AE183" s="44"/>
      <c r="AF183" s="46">
        <v>65</v>
      </c>
      <c r="AG183" s="47">
        <v>60</v>
      </c>
      <c r="AH183" s="19">
        <v>70</v>
      </c>
      <c r="AI183" s="20">
        <v>85</v>
      </c>
      <c r="AJ183" s="21">
        <v>75</v>
      </c>
      <c r="AK183" s="22">
        <v>40</v>
      </c>
      <c r="AL183" s="23">
        <f>SUM(AF183:AK183)</f>
        <v>395</v>
      </c>
      <c r="AM183" s="24" t="s">
        <v>150</v>
      </c>
      <c r="AN183" s="37"/>
      <c r="AO183" s="24" t="s">
        <v>319</v>
      </c>
      <c r="AP183" s="26" t="s">
        <v>509</v>
      </c>
      <c r="AQ183" s="27" t="s">
        <v>367</v>
      </c>
      <c r="AR183" s="28" t="s">
        <v>191</v>
      </c>
      <c r="AS183" s="29">
        <v>0.8</v>
      </c>
      <c r="AT183" s="29">
        <v>80.5</v>
      </c>
      <c r="AU183" s="30">
        <v>36.5</v>
      </c>
      <c r="AV183" s="31"/>
      <c r="AW183" s="26"/>
      <c r="AX183" s="26"/>
      <c r="AY183" s="26">
        <v>1</v>
      </c>
      <c r="AZ183" s="26"/>
      <c r="BA183" s="25"/>
      <c r="BB183" s="24">
        <v>79</v>
      </c>
      <c r="BC183" s="26">
        <v>45</v>
      </c>
      <c r="BD183" s="32" t="s">
        <v>128</v>
      </c>
      <c r="BE183" s="32">
        <v>50</v>
      </c>
      <c r="BF183" s="35" t="s">
        <v>227</v>
      </c>
      <c r="BG183" s="26" t="s">
        <v>368</v>
      </c>
      <c r="BH183" s="29">
        <v>20</v>
      </c>
      <c r="BI183" s="45" t="s">
        <v>338</v>
      </c>
      <c r="BJ183" s="37"/>
      <c r="BK183" s="36" t="s">
        <v>510</v>
      </c>
      <c r="BL183" t="str">
        <f>IF(_xlfn.REGEXTEST(BK183,"Lv. [0-9]{0, 3}", 0),BM183,"")</f>
        <v/>
      </c>
      <c r="BM183" t="e" cm="1" vm="1">
        <f t="array" ref="BM183">_xlfn.REGEXEXTRACT(_xlfn.REGEXEXTRACT(BK183,"Lv. [0-9]{0,}", 0),"[0-9]{1,2}", 0)</f>
        <v>#N/A</v>
      </c>
      <c r="BN183" cm="1">
        <f t="array" ref="BN183">INDEX(A183:AE183,BQ183)</f>
        <v>133</v>
      </c>
      <c r="BO183">
        <v>182</v>
      </c>
      <c r="BP183" t="str">
        <f ca="1">IF(LEN(BL183) &gt; 0, _xlfn.XMATCH(BN183 + 1, INDIRECT(BR183):INDIRECT(BS183)), "")</f>
        <v/>
      </c>
      <c r="BQ183" cm="1">
        <f t="array" ref="BQ183">_xlfn.XMATCH(FALSE, ISBLANK(A183:AE183),,-1)</f>
        <v>30</v>
      </c>
      <c r="BR183" t="str">
        <f>ADDRESS(2, BQ183)</f>
        <v>$AD$2</v>
      </c>
      <c r="BS183" t="str">
        <f>ADDRESS(1202, BQ183)</f>
        <v>$AD$1202</v>
      </c>
      <c r="BT183" s="171" t="str">
        <f>"insert into Pokemon_Blueprint values ( "&amp;ROW()-1&amp;", '"&amp;B183&amp;"', '"&amp;C183&amp;"', "&amp;AF183&amp;",  "&amp;AG183&amp;",  "&amp;AH183&amp;", "&amp;AI183&amp;",  "&amp;AJ183&amp;",  "&amp;AK183&amp;", "&amp;IF(BC183 = "", "0", BC183)&amp;", "&amp;IF(BL183 = "","NULL, NULL",BP183&amp;", "&amp;BL183)&amp;");"</f>
        <v>insert into Pokemon_Blueprint values ( 182, 'Porygon', '', 65,  60,  70, 85,  75,  40, 45, NULL, NULL);</v>
      </c>
    </row>
    <row r="184" spans="1:72" ht="12.75" customHeight="1">
      <c r="A184" s="12">
        <v>138</v>
      </c>
      <c r="B184" s="42" t="s">
        <v>511</v>
      </c>
      <c r="C184" s="42" t="s">
        <v>512</v>
      </c>
      <c r="D184" s="14">
        <v>138</v>
      </c>
      <c r="E184" s="15">
        <v>138</v>
      </c>
      <c r="F184" s="43">
        <v>220</v>
      </c>
      <c r="G184" s="43">
        <v>225</v>
      </c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>
        <v>227</v>
      </c>
      <c r="W184" s="43"/>
      <c r="X184" s="43">
        <v>128</v>
      </c>
      <c r="Y184" s="43"/>
      <c r="Z184" s="43"/>
      <c r="AA184" s="43"/>
      <c r="AB184" s="43"/>
      <c r="AC184" s="43">
        <v>123</v>
      </c>
      <c r="AD184" s="43"/>
      <c r="AE184" s="44"/>
      <c r="AF184" s="46">
        <v>35</v>
      </c>
      <c r="AG184" s="47">
        <v>40</v>
      </c>
      <c r="AH184" s="19">
        <v>100</v>
      </c>
      <c r="AI184" s="20">
        <v>90</v>
      </c>
      <c r="AJ184" s="21">
        <v>55</v>
      </c>
      <c r="AK184" s="22">
        <v>35</v>
      </c>
      <c r="AL184" s="23">
        <f>SUM(AF184:AK184)</f>
        <v>355</v>
      </c>
      <c r="AM184" s="24" t="s">
        <v>301</v>
      </c>
      <c r="AN184" s="25" t="s">
        <v>112</v>
      </c>
      <c r="AO184" s="24" t="s">
        <v>285</v>
      </c>
      <c r="AP184" s="26" t="s">
        <v>363</v>
      </c>
      <c r="AQ184" s="27" t="s">
        <v>406</v>
      </c>
      <c r="AR184" s="28" t="s">
        <v>187</v>
      </c>
      <c r="AS184" s="29">
        <v>0.4</v>
      </c>
      <c r="AT184" s="29">
        <v>16.5</v>
      </c>
      <c r="AU184" s="30">
        <v>7.5</v>
      </c>
      <c r="AV184" s="31"/>
      <c r="AW184" s="26"/>
      <c r="AX184" s="26">
        <v>1</v>
      </c>
      <c r="AY184" s="26"/>
      <c r="AZ184" s="26"/>
      <c r="BA184" s="25"/>
      <c r="BB184" s="24">
        <v>71</v>
      </c>
      <c r="BC184" s="26">
        <v>45</v>
      </c>
      <c r="BD184" s="32" t="s">
        <v>128</v>
      </c>
      <c r="BE184" s="32">
        <v>50</v>
      </c>
      <c r="BF184" s="35" t="s">
        <v>116</v>
      </c>
      <c r="BG184" s="26" t="s">
        <v>81</v>
      </c>
      <c r="BH184" s="29">
        <v>30</v>
      </c>
      <c r="BI184" s="26" t="s">
        <v>117</v>
      </c>
      <c r="BJ184" s="25" t="s">
        <v>333</v>
      </c>
      <c r="BK184" s="36" t="s">
        <v>348</v>
      </c>
      <c r="BL184" t="str">
        <f>IF(_xlfn.REGEXTEST(BK184,"Lv. [0-9]{0, 3}", 0),BM184,"")</f>
        <v>40</v>
      </c>
      <c r="BM184" t="str" cm="1">
        <f t="array" ref="BM184">_xlfn.REGEXEXTRACT(_xlfn.REGEXEXTRACT(BK184,"Lv. [0-9]{0,}", 0),"[0-9]{1,2}", 0)</f>
        <v>40</v>
      </c>
      <c r="BN184" cm="1">
        <f t="array" ref="BN184">INDEX(A184:AE184,BQ184)</f>
        <v>123</v>
      </c>
      <c r="BO184">
        <v>183</v>
      </c>
      <c r="BP184">
        <f ca="1">IF(LEN(BL184) &gt; 0, _xlfn.XMATCH(BN184 + 1, INDIRECT(BR184):INDIRECT(BS184)), "")</f>
        <v>184</v>
      </c>
      <c r="BQ184" cm="1">
        <f t="array" ref="BQ184">_xlfn.XMATCH(FALSE, ISBLANK(A184:AE184),,-1)</f>
        <v>29</v>
      </c>
      <c r="BR184" t="str">
        <f>ADDRESS(2, BQ184)</f>
        <v>$AC$2</v>
      </c>
      <c r="BS184" t="str">
        <f>ADDRESS(1202, BQ184)</f>
        <v>$AC$1202</v>
      </c>
      <c r="BT184" s="171" t="str">
        <f ca="1">"insert into Pokemon_Blueprint values ( "&amp;ROW()-1&amp;", '"&amp;B184&amp;"', '"&amp;C184&amp;"', "&amp;AF184&amp;",  "&amp;AG184&amp;",  "&amp;AH184&amp;", "&amp;AI184&amp;",  "&amp;AJ184&amp;",  "&amp;AK184&amp;", "&amp;IF(BC184 = "", "0", BC184)&amp;", "&amp;IF(BL184 = "","NULL, NULL",BP184&amp;", "&amp;BL184)&amp;");"</f>
        <v>insert into Pokemon_Blueprint values ( 183, 'Omanyte', 'Fossil', 35,  40,  100, 90,  55,  35, 45, 184, 40);</v>
      </c>
    </row>
    <row r="185" spans="1:72" ht="12.75" customHeight="1">
      <c r="A185" s="12">
        <v>139</v>
      </c>
      <c r="B185" s="42" t="s">
        <v>513</v>
      </c>
      <c r="C185" s="42" t="s">
        <v>512</v>
      </c>
      <c r="D185" s="14">
        <v>139</v>
      </c>
      <c r="E185" s="15">
        <v>139</v>
      </c>
      <c r="F185" s="43">
        <v>221</v>
      </c>
      <c r="G185" s="43">
        <v>226</v>
      </c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>
        <v>228</v>
      </c>
      <c r="W185" s="43"/>
      <c r="X185" s="43">
        <v>129</v>
      </c>
      <c r="Y185" s="43"/>
      <c r="Z185" s="43"/>
      <c r="AA185" s="43"/>
      <c r="AB185" s="43"/>
      <c r="AC185" s="43">
        <v>124</v>
      </c>
      <c r="AD185" s="43"/>
      <c r="AE185" s="44"/>
      <c r="AF185" s="46">
        <v>70</v>
      </c>
      <c r="AG185" s="47">
        <v>60</v>
      </c>
      <c r="AH185" s="19">
        <v>125</v>
      </c>
      <c r="AI185" s="20">
        <v>115</v>
      </c>
      <c r="AJ185" s="21">
        <v>70</v>
      </c>
      <c r="AK185" s="22">
        <v>55</v>
      </c>
      <c r="AL185" s="23">
        <f>SUM(AF185:AK185)</f>
        <v>495</v>
      </c>
      <c r="AM185" s="24" t="s">
        <v>301</v>
      </c>
      <c r="AN185" s="25" t="s">
        <v>112</v>
      </c>
      <c r="AO185" s="24" t="s">
        <v>285</v>
      </c>
      <c r="AP185" s="26" t="s">
        <v>363</v>
      </c>
      <c r="AQ185" s="27" t="s">
        <v>406</v>
      </c>
      <c r="AR185" s="28" t="s">
        <v>85</v>
      </c>
      <c r="AS185" s="29">
        <v>1</v>
      </c>
      <c r="AT185" s="29">
        <v>77.2</v>
      </c>
      <c r="AU185" s="30">
        <v>35</v>
      </c>
      <c r="AV185" s="31"/>
      <c r="AW185" s="26"/>
      <c r="AX185" s="26">
        <v>2</v>
      </c>
      <c r="AY185" s="26"/>
      <c r="AZ185" s="26"/>
      <c r="BA185" s="25"/>
      <c r="BB185" s="24">
        <v>173</v>
      </c>
      <c r="BC185" s="26">
        <v>45</v>
      </c>
      <c r="BD185" s="32" t="s">
        <v>128</v>
      </c>
      <c r="BE185" s="32">
        <v>50</v>
      </c>
      <c r="BF185" s="35" t="s">
        <v>116</v>
      </c>
      <c r="BG185" s="26" t="s">
        <v>81</v>
      </c>
      <c r="BH185" s="29">
        <v>30</v>
      </c>
      <c r="BI185" s="26" t="s">
        <v>117</v>
      </c>
      <c r="BJ185" s="25" t="s">
        <v>333</v>
      </c>
      <c r="BK185" s="36"/>
      <c r="BL185" t="str">
        <f>IF(_xlfn.REGEXTEST(BK185,"Lv. [0-9]{0, 3}", 0),BM185,"")</f>
        <v/>
      </c>
      <c r="BM185" t="e" cm="1" vm="1">
        <f t="array" ref="BM185">_xlfn.REGEXEXTRACT(_xlfn.REGEXEXTRACT(BK185,"Lv. [0-9]{0,}", 0),"[0-9]{1,2}", 0)</f>
        <v>#N/A</v>
      </c>
      <c r="BN185" cm="1">
        <f t="array" ref="BN185">INDEX(A185:AE185,BQ185)</f>
        <v>124</v>
      </c>
      <c r="BO185">
        <v>184</v>
      </c>
      <c r="BP185" t="str">
        <f ca="1">IF(LEN(BL185) &gt; 0, _xlfn.XMATCH(BN185 + 1, INDIRECT(BR185):INDIRECT(BS185)), "")</f>
        <v/>
      </c>
      <c r="BQ185" cm="1">
        <f t="array" ref="BQ185">_xlfn.XMATCH(FALSE, ISBLANK(A185:AE185),,-1)</f>
        <v>29</v>
      </c>
      <c r="BR185" t="str">
        <f>ADDRESS(2, BQ185)</f>
        <v>$AC$2</v>
      </c>
      <c r="BS185" t="str">
        <f>ADDRESS(1202, BQ185)</f>
        <v>$AC$1202</v>
      </c>
      <c r="BT185" s="171" t="str">
        <f>"insert into Pokemon_Blueprint values ( "&amp;ROW()-1&amp;", '"&amp;B185&amp;"', '"&amp;C185&amp;"', "&amp;AF185&amp;",  "&amp;AG185&amp;",  "&amp;AH185&amp;", "&amp;AI185&amp;",  "&amp;AJ185&amp;",  "&amp;AK185&amp;", "&amp;IF(BC185 = "", "0", BC185)&amp;", "&amp;IF(BL185 = "","NULL, NULL",BP185&amp;", "&amp;BL185)&amp;");"</f>
        <v>insert into Pokemon_Blueprint values ( 184, 'Omastar', 'Fossil', 70,  60,  125, 115,  70,  55, 45, NULL, NULL);</v>
      </c>
    </row>
    <row r="186" spans="1:72" ht="12.75" customHeight="1">
      <c r="A186" s="12">
        <v>140</v>
      </c>
      <c r="B186" s="42" t="s">
        <v>514</v>
      </c>
      <c r="C186" s="42" t="s">
        <v>512</v>
      </c>
      <c r="D186" s="14">
        <v>140</v>
      </c>
      <c r="E186" s="15">
        <v>140</v>
      </c>
      <c r="F186" s="43">
        <v>222</v>
      </c>
      <c r="G186" s="43">
        <v>227</v>
      </c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>
        <v>229</v>
      </c>
      <c r="W186" s="43"/>
      <c r="X186" s="43">
        <v>130</v>
      </c>
      <c r="Y186" s="43"/>
      <c r="Z186" s="43"/>
      <c r="AA186" s="43"/>
      <c r="AB186" s="43"/>
      <c r="AC186" s="43">
        <v>125</v>
      </c>
      <c r="AD186" s="43"/>
      <c r="AE186" s="44"/>
      <c r="AF186" s="46">
        <v>30</v>
      </c>
      <c r="AG186" s="47">
        <v>80</v>
      </c>
      <c r="AH186" s="19">
        <v>90</v>
      </c>
      <c r="AI186" s="20">
        <v>55</v>
      </c>
      <c r="AJ186" s="21">
        <v>45</v>
      </c>
      <c r="AK186" s="22">
        <v>55</v>
      </c>
      <c r="AL186" s="23">
        <f>SUM(AF186:AK186)</f>
        <v>355</v>
      </c>
      <c r="AM186" s="24" t="s">
        <v>301</v>
      </c>
      <c r="AN186" s="25" t="s">
        <v>112</v>
      </c>
      <c r="AO186" s="24" t="s">
        <v>285</v>
      </c>
      <c r="AP186" s="26" t="s">
        <v>428</v>
      </c>
      <c r="AQ186" s="27" t="s">
        <v>406</v>
      </c>
      <c r="AR186" s="28" t="s">
        <v>115</v>
      </c>
      <c r="AS186" s="29">
        <v>0.5</v>
      </c>
      <c r="AT186" s="29">
        <v>25.4</v>
      </c>
      <c r="AU186" s="30">
        <v>11.5</v>
      </c>
      <c r="AV186" s="31"/>
      <c r="AW186" s="26"/>
      <c r="AX186" s="26">
        <v>1</v>
      </c>
      <c r="AY186" s="26"/>
      <c r="AZ186" s="26"/>
      <c r="BA186" s="25"/>
      <c r="BB186" s="24">
        <v>71</v>
      </c>
      <c r="BC186" s="26">
        <v>45</v>
      </c>
      <c r="BD186" s="32" t="s">
        <v>128</v>
      </c>
      <c r="BE186" s="32">
        <v>50</v>
      </c>
      <c r="BF186" s="35" t="s">
        <v>139</v>
      </c>
      <c r="BG186" s="26" t="s">
        <v>81</v>
      </c>
      <c r="BH186" s="29">
        <v>30</v>
      </c>
      <c r="BI186" s="26" t="s">
        <v>117</v>
      </c>
      <c r="BJ186" s="25" t="s">
        <v>333</v>
      </c>
      <c r="BK186" s="36" t="s">
        <v>348</v>
      </c>
      <c r="BL186" t="str">
        <f>IF(_xlfn.REGEXTEST(BK186,"Lv. [0-9]{0, 3}", 0),BM186,"")</f>
        <v>40</v>
      </c>
      <c r="BM186" t="str" cm="1">
        <f t="array" ref="BM186">_xlfn.REGEXEXTRACT(_xlfn.REGEXEXTRACT(BK186,"Lv. [0-9]{0,}", 0),"[0-9]{1,2}", 0)</f>
        <v>40</v>
      </c>
      <c r="BN186" cm="1">
        <f t="array" ref="BN186">INDEX(A186:AE186,BQ186)</f>
        <v>125</v>
      </c>
      <c r="BO186">
        <v>185</v>
      </c>
      <c r="BP186">
        <f ca="1">IF(LEN(BL186) &gt; 0, _xlfn.XMATCH(BN186 + 1, INDIRECT(BR186):INDIRECT(BS186)), "")</f>
        <v>186</v>
      </c>
      <c r="BQ186" cm="1">
        <f t="array" ref="BQ186">_xlfn.XMATCH(FALSE, ISBLANK(A186:AE186),,-1)</f>
        <v>29</v>
      </c>
      <c r="BR186" t="str">
        <f>ADDRESS(2, BQ186)</f>
        <v>$AC$2</v>
      </c>
      <c r="BS186" t="str">
        <f>ADDRESS(1202, BQ186)</f>
        <v>$AC$1202</v>
      </c>
      <c r="BT186" s="171" t="str">
        <f ca="1">"insert into Pokemon_Blueprint values ( "&amp;ROW()-1&amp;", '"&amp;B186&amp;"', '"&amp;C186&amp;"', "&amp;AF186&amp;",  "&amp;AG186&amp;",  "&amp;AH186&amp;", "&amp;AI186&amp;",  "&amp;AJ186&amp;",  "&amp;AK186&amp;", "&amp;IF(BC186 = "", "0", BC186)&amp;", "&amp;IF(BL186 = "","NULL, NULL",BP186&amp;", "&amp;BL186)&amp;");"</f>
        <v>insert into Pokemon_Blueprint values ( 185, 'Kabuto', 'Fossil', 30,  80,  90, 55,  45,  55, 45, 186, 40);</v>
      </c>
    </row>
    <row r="187" spans="1:72" ht="12.75" customHeight="1">
      <c r="A187" s="12">
        <v>141</v>
      </c>
      <c r="B187" s="42" t="s">
        <v>515</v>
      </c>
      <c r="C187" s="42" t="s">
        <v>512</v>
      </c>
      <c r="D187" s="14">
        <v>141</v>
      </c>
      <c r="E187" s="15">
        <v>141</v>
      </c>
      <c r="F187" s="43">
        <v>223</v>
      </c>
      <c r="G187" s="43">
        <v>228</v>
      </c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>
        <v>230</v>
      </c>
      <c r="W187" s="43"/>
      <c r="X187" s="43">
        <v>131</v>
      </c>
      <c r="Y187" s="43"/>
      <c r="Z187" s="43"/>
      <c r="AA187" s="43"/>
      <c r="AB187" s="43"/>
      <c r="AC187" s="43">
        <v>126</v>
      </c>
      <c r="AD187" s="43"/>
      <c r="AE187" s="44"/>
      <c r="AF187" s="46">
        <v>60</v>
      </c>
      <c r="AG187" s="47">
        <v>115</v>
      </c>
      <c r="AH187" s="19">
        <v>105</v>
      </c>
      <c r="AI187" s="20">
        <v>65</v>
      </c>
      <c r="AJ187" s="21">
        <v>70</v>
      </c>
      <c r="AK187" s="22">
        <v>80</v>
      </c>
      <c r="AL187" s="23">
        <f>SUM(AF187:AK187)</f>
        <v>495</v>
      </c>
      <c r="AM187" s="24" t="s">
        <v>301</v>
      </c>
      <c r="AN187" s="25" t="s">
        <v>112</v>
      </c>
      <c r="AO187" s="24" t="s">
        <v>285</v>
      </c>
      <c r="AP187" s="26" t="s">
        <v>428</v>
      </c>
      <c r="AQ187" s="27" t="s">
        <v>406</v>
      </c>
      <c r="AR187" s="28" t="s">
        <v>216</v>
      </c>
      <c r="AS187" s="29">
        <v>1.3</v>
      </c>
      <c r="AT187" s="29">
        <v>89.3</v>
      </c>
      <c r="AU187" s="30">
        <v>40.5</v>
      </c>
      <c r="AV187" s="31"/>
      <c r="AW187" s="26">
        <v>2</v>
      </c>
      <c r="AX187" s="26"/>
      <c r="AY187" s="26"/>
      <c r="AZ187" s="26"/>
      <c r="BA187" s="25"/>
      <c r="BB187" s="24">
        <v>173</v>
      </c>
      <c r="BC187" s="26">
        <v>45</v>
      </c>
      <c r="BD187" s="32" t="s">
        <v>128</v>
      </c>
      <c r="BE187" s="32">
        <v>50</v>
      </c>
      <c r="BF187" s="35" t="s">
        <v>139</v>
      </c>
      <c r="BG187" s="26" t="s">
        <v>81</v>
      </c>
      <c r="BH187" s="29">
        <v>30</v>
      </c>
      <c r="BI187" s="26" t="s">
        <v>117</v>
      </c>
      <c r="BJ187" s="25" t="s">
        <v>333</v>
      </c>
      <c r="BK187" s="36"/>
      <c r="BL187" t="str">
        <f>IF(_xlfn.REGEXTEST(BK187,"Lv. [0-9]{0, 3}", 0),BM187,"")</f>
        <v/>
      </c>
      <c r="BM187" t="e" cm="1" vm="1">
        <f t="array" ref="BM187">_xlfn.REGEXEXTRACT(_xlfn.REGEXEXTRACT(BK187,"Lv. [0-9]{0,}", 0),"[0-9]{1,2}", 0)</f>
        <v>#N/A</v>
      </c>
      <c r="BN187" cm="1">
        <f t="array" ref="BN187">INDEX(A187:AE187,BQ187)</f>
        <v>126</v>
      </c>
      <c r="BO187">
        <v>186</v>
      </c>
      <c r="BP187" t="str">
        <f ca="1">IF(LEN(BL187) &gt; 0, _xlfn.XMATCH(BN187 + 1, INDIRECT(BR187):INDIRECT(BS187)), "")</f>
        <v/>
      </c>
      <c r="BQ187" cm="1">
        <f t="array" ref="BQ187">_xlfn.XMATCH(FALSE, ISBLANK(A187:AE187),,-1)</f>
        <v>29</v>
      </c>
      <c r="BR187" t="str">
        <f>ADDRESS(2, BQ187)</f>
        <v>$AC$2</v>
      </c>
      <c r="BS187" t="str">
        <f>ADDRESS(1202, BQ187)</f>
        <v>$AC$1202</v>
      </c>
      <c r="BT187" s="171" t="str">
        <f>"insert into Pokemon_Blueprint values ( "&amp;ROW()-1&amp;", '"&amp;B187&amp;"', '"&amp;C187&amp;"', "&amp;AF187&amp;",  "&amp;AG187&amp;",  "&amp;AH187&amp;", "&amp;AI187&amp;",  "&amp;AJ187&amp;",  "&amp;AK187&amp;", "&amp;IF(BC187 = "", "0", BC187)&amp;", "&amp;IF(BL187 = "","NULL, NULL",BP187&amp;", "&amp;BL187)&amp;");"</f>
        <v>insert into Pokemon_Blueprint values ( 186, 'Kabutops', 'Fossil', 60,  115,  105, 65,  70,  80, 45, NULL, NULL);</v>
      </c>
    </row>
    <row r="188" spans="1:72" ht="12.75" customHeight="1">
      <c r="A188" s="12">
        <v>142</v>
      </c>
      <c r="B188" s="42" t="s">
        <v>516</v>
      </c>
      <c r="C188" s="42" t="s">
        <v>512</v>
      </c>
      <c r="D188" s="14">
        <v>142</v>
      </c>
      <c r="E188" s="15">
        <v>142</v>
      </c>
      <c r="F188" s="43">
        <v>224</v>
      </c>
      <c r="G188" s="43">
        <v>229</v>
      </c>
      <c r="H188" s="43"/>
      <c r="I188" s="43"/>
      <c r="J188" s="43"/>
      <c r="K188" s="43"/>
      <c r="L188" s="43"/>
      <c r="M188" s="43"/>
      <c r="N188" s="43"/>
      <c r="O188" s="43">
        <v>68</v>
      </c>
      <c r="P188" s="43"/>
      <c r="Q188" s="43">
        <v>284</v>
      </c>
      <c r="R188" s="43"/>
      <c r="S188" s="43"/>
      <c r="T188" s="43"/>
      <c r="U188" s="43">
        <v>99</v>
      </c>
      <c r="V188" s="43">
        <v>382</v>
      </c>
      <c r="W188" s="43"/>
      <c r="X188" s="43"/>
      <c r="Y188" s="43"/>
      <c r="Z188" s="43">
        <v>129</v>
      </c>
      <c r="AA188" s="43"/>
      <c r="AB188" s="43"/>
      <c r="AC188" s="43">
        <v>127</v>
      </c>
      <c r="AD188" s="43"/>
      <c r="AE188" s="44"/>
      <c r="AF188" s="46">
        <v>80</v>
      </c>
      <c r="AG188" s="47">
        <v>105</v>
      </c>
      <c r="AH188" s="19">
        <v>65</v>
      </c>
      <c r="AI188" s="20">
        <v>60</v>
      </c>
      <c r="AJ188" s="21">
        <v>75</v>
      </c>
      <c r="AK188" s="22">
        <v>130</v>
      </c>
      <c r="AL188" s="23">
        <f>SUM(AF188:AK188)</f>
        <v>515</v>
      </c>
      <c r="AM188" s="24" t="s">
        <v>301</v>
      </c>
      <c r="AN188" s="25" t="s">
        <v>104</v>
      </c>
      <c r="AO188" s="24" t="s">
        <v>302</v>
      </c>
      <c r="AP188" s="26" t="s">
        <v>517</v>
      </c>
      <c r="AQ188" s="27" t="s">
        <v>179</v>
      </c>
      <c r="AR188" s="28" t="s">
        <v>377</v>
      </c>
      <c r="AS188" s="29">
        <v>1.8</v>
      </c>
      <c r="AT188" s="29">
        <v>130.1</v>
      </c>
      <c r="AU188" s="30">
        <v>59</v>
      </c>
      <c r="AV188" s="31"/>
      <c r="AW188" s="26"/>
      <c r="AX188" s="26"/>
      <c r="AY188" s="26"/>
      <c r="AZ188" s="26"/>
      <c r="BA188" s="25">
        <v>2</v>
      </c>
      <c r="BB188" s="24">
        <v>180</v>
      </c>
      <c r="BC188" s="26">
        <v>45</v>
      </c>
      <c r="BD188" s="32" t="s">
        <v>297</v>
      </c>
      <c r="BE188" s="32">
        <v>50</v>
      </c>
      <c r="BF188" s="35" t="s">
        <v>164</v>
      </c>
      <c r="BG188" s="26" t="s">
        <v>81</v>
      </c>
      <c r="BH188" s="29">
        <v>35</v>
      </c>
      <c r="BI188" s="26" t="s">
        <v>104</v>
      </c>
      <c r="BJ188" s="37"/>
      <c r="BK188" s="36"/>
      <c r="BL188" t="str">
        <f>IF(_xlfn.REGEXTEST(BK188,"Lv. [0-9]{0, 3}", 0),BM188,"")</f>
        <v/>
      </c>
      <c r="BM188" t="e" cm="1" vm="1">
        <f t="array" ref="BM188">_xlfn.REGEXEXTRACT(_xlfn.REGEXEXTRACT(BK188,"Lv. [0-9]{0,}", 0),"[0-9]{1,2}", 0)</f>
        <v>#N/A</v>
      </c>
      <c r="BN188" cm="1">
        <f t="array" ref="BN188">INDEX(A188:AE188,BQ188)</f>
        <v>127</v>
      </c>
      <c r="BO188">
        <v>187</v>
      </c>
      <c r="BP188" t="str">
        <f ca="1">IF(LEN(BL188) &gt; 0, _xlfn.XMATCH(BN188 + 1, INDIRECT(BR188):INDIRECT(BS188)), "")</f>
        <v/>
      </c>
      <c r="BQ188" cm="1">
        <f t="array" ref="BQ188">_xlfn.XMATCH(FALSE, ISBLANK(A188:AE188),,-1)</f>
        <v>29</v>
      </c>
      <c r="BR188" t="str">
        <f>ADDRESS(2, BQ188)</f>
        <v>$AC$2</v>
      </c>
      <c r="BS188" t="str">
        <f>ADDRESS(1202, BQ188)</f>
        <v>$AC$1202</v>
      </c>
      <c r="BT188" s="171" t="str">
        <f>"insert into Pokemon_Blueprint values ( "&amp;ROW()-1&amp;", '"&amp;B188&amp;"', '"&amp;C188&amp;"', "&amp;AF188&amp;",  "&amp;AG188&amp;",  "&amp;AH188&amp;", "&amp;AI188&amp;",  "&amp;AJ188&amp;",  "&amp;AK188&amp;", "&amp;IF(BC188 = "", "0", BC188)&amp;", "&amp;IF(BL188 = "","NULL, NULL",BP188&amp;", "&amp;BL188)&amp;");"</f>
        <v>insert into Pokemon_Blueprint values ( 187, 'Aerodactyl', 'Fossil', 80,  105,  65, 60,  75,  130, 45, NULL, NULL);</v>
      </c>
    </row>
    <row r="189" spans="1:72" ht="12.75" customHeight="1">
      <c r="A189" s="12">
        <v>142.1</v>
      </c>
      <c r="B189" s="42" t="s">
        <v>518</v>
      </c>
      <c r="C189" s="42" t="s">
        <v>146</v>
      </c>
      <c r="D189" s="14"/>
      <c r="E189" s="15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>
        <v>284</v>
      </c>
      <c r="R189" s="43"/>
      <c r="S189" s="43"/>
      <c r="T189" s="43"/>
      <c r="U189" s="43">
        <v>99</v>
      </c>
      <c r="V189" s="43">
        <v>382</v>
      </c>
      <c r="W189" s="43"/>
      <c r="X189" s="43"/>
      <c r="Y189" s="43"/>
      <c r="Z189" s="43">
        <v>129</v>
      </c>
      <c r="AA189" s="43"/>
      <c r="AB189" s="43"/>
      <c r="AC189" s="43"/>
      <c r="AD189" s="43"/>
      <c r="AE189" s="44"/>
      <c r="AF189" s="46">
        <v>80</v>
      </c>
      <c r="AG189" s="47">
        <v>135</v>
      </c>
      <c r="AH189" s="19">
        <v>85</v>
      </c>
      <c r="AI189" s="20">
        <v>70</v>
      </c>
      <c r="AJ189" s="21">
        <v>95</v>
      </c>
      <c r="AK189" s="22">
        <v>150</v>
      </c>
      <c r="AL189" s="23">
        <f>SUM(AF189:AK189)</f>
        <v>615</v>
      </c>
      <c r="AM189" s="24" t="s">
        <v>301</v>
      </c>
      <c r="AN189" s="25" t="s">
        <v>104</v>
      </c>
      <c r="AO189" s="24" t="s">
        <v>107</v>
      </c>
      <c r="AP189" s="26"/>
      <c r="AQ189" s="27"/>
      <c r="AR189" s="28" t="s">
        <v>519</v>
      </c>
      <c r="AS189" s="29">
        <v>2.1</v>
      </c>
      <c r="AT189" s="29">
        <v>174.2</v>
      </c>
      <c r="AU189" s="30">
        <v>79</v>
      </c>
      <c r="AV189" s="31"/>
      <c r="AW189" s="26"/>
      <c r="AX189" s="26"/>
      <c r="AY189" s="26"/>
      <c r="AZ189" s="26"/>
      <c r="BA189" s="25">
        <v>2</v>
      </c>
      <c r="BB189" s="24">
        <v>215</v>
      </c>
      <c r="BC189" s="26">
        <v>45</v>
      </c>
      <c r="BD189" s="32" t="s">
        <v>297</v>
      </c>
      <c r="BE189" s="32">
        <v>50</v>
      </c>
      <c r="BF189" s="35" t="s">
        <v>164</v>
      </c>
      <c r="BG189" s="26" t="s">
        <v>81</v>
      </c>
      <c r="BH189" s="29">
        <v>35</v>
      </c>
      <c r="BI189" s="26" t="s">
        <v>104</v>
      </c>
      <c r="BJ189" s="25"/>
      <c r="BK189" s="36"/>
      <c r="BL189" t="str">
        <f>IF(_xlfn.REGEXTEST(BK189,"Lv. [0-9]{0, 3}", 0),BM189,"")</f>
        <v/>
      </c>
      <c r="BM189" t="e" cm="1" vm="1">
        <f t="array" ref="BM189">_xlfn.REGEXEXTRACT(_xlfn.REGEXEXTRACT(BK189,"Lv. [0-9]{0,}", 0),"[0-9]{1,2}", 0)</f>
        <v>#N/A</v>
      </c>
      <c r="BN189" cm="1">
        <f t="array" ref="BN189">INDEX(A189:AE189,BQ189)</f>
        <v>129</v>
      </c>
      <c r="BO189">
        <v>188</v>
      </c>
      <c r="BP189" t="str">
        <f ca="1">IF(LEN(BL189) &gt; 0, _xlfn.XMATCH(BN189 + 1, INDIRECT(BR189):INDIRECT(BS189)), "")</f>
        <v/>
      </c>
      <c r="BQ189" cm="1">
        <f t="array" ref="BQ189">_xlfn.XMATCH(FALSE, ISBLANK(A189:AE189),,-1)</f>
        <v>26</v>
      </c>
      <c r="BR189" t="str">
        <f>ADDRESS(2, BQ189)</f>
        <v>$Z$2</v>
      </c>
      <c r="BS189" t="str">
        <f>ADDRESS(1202, BQ189)</f>
        <v>$Z$1202</v>
      </c>
      <c r="BT189" s="171" t="str">
        <f>"insert into Pokemon_Blueprint values ( "&amp;ROW()-1&amp;", '"&amp;B189&amp;"', '"&amp;C189&amp;"', "&amp;AF189&amp;",  "&amp;AG189&amp;",  "&amp;AH189&amp;", "&amp;AI189&amp;",  "&amp;AJ189&amp;",  "&amp;AK189&amp;", "&amp;IF(BC189 = "", "0", BC189)&amp;", "&amp;IF(BL189 = "","NULL, NULL",BP189&amp;", "&amp;BL189)&amp;");"</f>
        <v>insert into Pokemon_Blueprint values ( 188, 'Aerodactyl (Mega)', 'Mega Evolution', 80,  135,  85, 70,  95,  150, 45, NULL, NULL);</v>
      </c>
    </row>
    <row r="190" spans="1:72" ht="12.75" customHeight="1">
      <c r="A190" s="12">
        <v>143</v>
      </c>
      <c r="B190" s="42" t="s">
        <v>520</v>
      </c>
      <c r="C190" s="42"/>
      <c r="D190" s="14">
        <v>143</v>
      </c>
      <c r="E190" s="15">
        <v>143</v>
      </c>
      <c r="F190" s="43">
        <v>225</v>
      </c>
      <c r="G190" s="43">
        <v>230</v>
      </c>
      <c r="H190" s="43"/>
      <c r="I190" s="43"/>
      <c r="J190" s="43">
        <v>113</v>
      </c>
      <c r="K190" s="43">
        <v>113</v>
      </c>
      <c r="L190" s="43"/>
      <c r="M190" s="43"/>
      <c r="N190" s="43">
        <v>139</v>
      </c>
      <c r="O190" s="43"/>
      <c r="P190" s="43"/>
      <c r="Q190" s="43">
        <v>36</v>
      </c>
      <c r="R190" s="43">
        <v>36</v>
      </c>
      <c r="S190" s="43"/>
      <c r="T190" s="43"/>
      <c r="U190" s="43"/>
      <c r="V190" s="43">
        <v>43</v>
      </c>
      <c r="W190" s="43">
        <v>43</v>
      </c>
      <c r="X190" s="43"/>
      <c r="Y190" s="43"/>
      <c r="Z190" s="43"/>
      <c r="AA190" s="43">
        <v>261</v>
      </c>
      <c r="AB190" s="43"/>
      <c r="AC190" s="43">
        <v>173</v>
      </c>
      <c r="AD190" s="43">
        <v>52</v>
      </c>
      <c r="AE190" s="44"/>
      <c r="AF190" s="46">
        <v>160</v>
      </c>
      <c r="AG190" s="47">
        <v>110</v>
      </c>
      <c r="AH190" s="19">
        <v>65</v>
      </c>
      <c r="AI190" s="20">
        <v>65</v>
      </c>
      <c r="AJ190" s="21">
        <v>110</v>
      </c>
      <c r="AK190" s="22">
        <v>30</v>
      </c>
      <c r="AL190" s="23">
        <f>SUM(AF190:AK190)</f>
        <v>540</v>
      </c>
      <c r="AM190" s="24" t="s">
        <v>150</v>
      </c>
      <c r="AN190" s="37"/>
      <c r="AO190" s="24" t="s">
        <v>521</v>
      </c>
      <c r="AP190" s="26" t="s">
        <v>91</v>
      </c>
      <c r="AQ190" s="27" t="s">
        <v>170</v>
      </c>
      <c r="AR190" s="28" t="s">
        <v>519</v>
      </c>
      <c r="AS190" s="29">
        <v>2.1</v>
      </c>
      <c r="AT190" s="29">
        <v>1014.1</v>
      </c>
      <c r="AU190" s="30">
        <v>460</v>
      </c>
      <c r="AV190" s="31">
        <v>2</v>
      </c>
      <c r="AW190" s="26"/>
      <c r="AX190" s="26"/>
      <c r="AY190" s="26"/>
      <c r="AZ190" s="26"/>
      <c r="BA190" s="25"/>
      <c r="BB190" s="24">
        <v>189</v>
      </c>
      <c r="BC190" s="26">
        <v>25</v>
      </c>
      <c r="BD190" s="32" t="s">
        <v>297</v>
      </c>
      <c r="BE190" s="32">
        <v>50</v>
      </c>
      <c r="BF190" s="35" t="s">
        <v>108</v>
      </c>
      <c r="BG190" s="26" t="s">
        <v>81</v>
      </c>
      <c r="BH190" s="29">
        <v>40</v>
      </c>
      <c r="BI190" s="26" t="s">
        <v>82</v>
      </c>
      <c r="BJ190" s="37"/>
      <c r="BK190" s="36"/>
      <c r="BL190" t="str">
        <f>IF(_xlfn.REGEXTEST(BK190,"Lv. [0-9]{0, 3}", 0),BM190,"")</f>
        <v/>
      </c>
      <c r="BM190" t="e" cm="1" vm="1">
        <f t="array" ref="BM190">_xlfn.REGEXEXTRACT(_xlfn.REGEXEXTRACT(BK190,"Lv. [0-9]{0,}", 0),"[0-9]{1,2}", 0)</f>
        <v>#N/A</v>
      </c>
      <c r="BN190" cm="1">
        <f t="array" ref="BN190">INDEX(A190:AE190,BQ190)</f>
        <v>52</v>
      </c>
      <c r="BO190">
        <v>189</v>
      </c>
      <c r="BP190" t="str">
        <f ca="1">IF(LEN(BL190) &gt; 0, _xlfn.XMATCH(BN190 + 1, INDIRECT(BR190):INDIRECT(BS190)), "")</f>
        <v/>
      </c>
      <c r="BQ190" cm="1">
        <f t="array" ref="BQ190">_xlfn.XMATCH(FALSE, ISBLANK(A190:AE190),,-1)</f>
        <v>30</v>
      </c>
      <c r="BR190" t="str">
        <f>ADDRESS(2, BQ190)</f>
        <v>$AD$2</v>
      </c>
      <c r="BS190" t="str">
        <f>ADDRESS(1202, BQ190)</f>
        <v>$AD$1202</v>
      </c>
      <c r="BT190" s="171" t="str">
        <f>"insert into Pokemon_Blueprint values ( "&amp;ROW()-1&amp;", '"&amp;B190&amp;"', '"&amp;C190&amp;"', "&amp;AF190&amp;",  "&amp;AG190&amp;",  "&amp;AH190&amp;", "&amp;AI190&amp;",  "&amp;AJ190&amp;",  "&amp;AK190&amp;", "&amp;IF(BC190 = "", "0", BC190)&amp;", "&amp;IF(BL190 = "","NULL, NULL",BP190&amp;", "&amp;BL190)&amp;");"</f>
        <v>insert into Pokemon_Blueprint values ( 189, 'Snorlax', '', 160,  110,  65, 65,  110,  30, 25, NULL, NULL);</v>
      </c>
    </row>
    <row r="191" spans="1:72" ht="12.75" customHeight="1">
      <c r="A191" s="12">
        <v>144</v>
      </c>
      <c r="B191" s="42" t="s">
        <v>522</v>
      </c>
      <c r="C191" s="42" t="s">
        <v>523</v>
      </c>
      <c r="D191" s="14">
        <v>144</v>
      </c>
      <c r="E191" s="15">
        <v>144</v>
      </c>
      <c r="F191" s="43">
        <v>235</v>
      </c>
      <c r="G191" s="43">
        <v>240</v>
      </c>
      <c r="H191" s="43"/>
      <c r="I191" s="43"/>
      <c r="J191" s="43"/>
      <c r="K191" s="43"/>
      <c r="L191" s="43"/>
      <c r="M191" s="43"/>
      <c r="N191" s="43"/>
      <c r="O191" s="43">
        <v>151</v>
      </c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>
        <v>202</v>
      </c>
      <c r="AD191" s="43"/>
      <c r="AE191" s="44"/>
      <c r="AF191" s="46">
        <v>90</v>
      </c>
      <c r="AG191" s="47">
        <v>85</v>
      </c>
      <c r="AH191" s="19">
        <v>100</v>
      </c>
      <c r="AI191" s="20">
        <v>95</v>
      </c>
      <c r="AJ191" s="21">
        <v>125</v>
      </c>
      <c r="AK191" s="22">
        <v>85</v>
      </c>
      <c r="AL191" s="23">
        <f>SUM(AF191:AK191)</f>
        <v>580</v>
      </c>
      <c r="AM191" s="24" t="s">
        <v>200</v>
      </c>
      <c r="AN191" s="25" t="s">
        <v>104</v>
      </c>
      <c r="AO191" s="24" t="s">
        <v>517</v>
      </c>
      <c r="AP191" s="34"/>
      <c r="AQ191" s="27" t="s">
        <v>202</v>
      </c>
      <c r="AR191" s="28" t="s">
        <v>105</v>
      </c>
      <c r="AS191" s="29">
        <v>1.7</v>
      </c>
      <c r="AT191" s="29">
        <v>122.1</v>
      </c>
      <c r="AU191" s="30">
        <v>55.4</v>
      </c>
      <c r="AV191" s="31"/>
      <c r="AW191" s="26"/>
      <c r="AX191" s="26"/>
      <c r="AY191" s="26"/>
      <c r="AZ191" s="26">
        <v>3</v>
      </c>
      <c r="BA191" s="25"/>
      <c r="BB191" s="24">
        <v>290</v>
      </c>
      <c r="BC191" s="26">
        <v>3</v>
      </c>
      <c r="BD191" s="32" t="s">
        <v>297</v>
      </c>
      <c r="BE191" s="32">
        <v>35</v>
      </c>
      <c r="BF191" s="35" t="s">
        <v>116</v>
      </c>
      <c r="BG191" s="26" t="s">
        <v>368</v>
      </c>
      <c r="BH191" s="29">
        <v>80</v>
      </c>
      <c r="BI191" s="26" t="s">
        <v>212</v>
      </c>
      <c r="BJ191" s="37"/>
      <c r="BK191" s="36"/>
      <c r="BL191" t="str">
        <f>IF(_xlfn.REGEXTEST(BK191,"Lv. [0-9]{0, 3}", 0),BM191,"")</f>
        <v/>
      </c>
      <c r="BM191" t="e" cm="1" vm="1">
        <f t="array" ref="BM191">_xlfn.REGEXEXTRACT(_xlfn.REGEXEXTRACT(BK191,"Lv. [0-9]{0,}", 0),"[0-9]{1,2}", 0)</f>
        <v>#N/A</v>
      </c>
      <c r="BN191" cm="1">
        <f t="array" ref="BN191">INDEX(A191:AE191,BQ191)</f>
        <v>202</v>
      </c>
      <c r="BO191">
        <v>190</v>
      </c>
      <c r="BP191" t="str">
        <f ca="1">IF(LEN(BL191) &gt; 0, _xlfn.XMATCH(BN191 + 1, INDIRECT(BR191):INDIRECT(BS191)), "")</f>
        <v/>
      </c>
      <c r="BQ191" cm="1">
        <f t="array" ref="BQ191">_xlfn.XMATCH(FALSE, ISBLANK(A191:AE191),,-1)</f>
        <v>29</v>
      </c>
      <c r="BR191" t="str">
        <f>ADDRESS(2, BQ191)</f>
        <v>$AC$2</v>
      </c>
      <c r="BS191" t="str">
        <f>ADDRESS(1202, BQ191)</f>
        <v>$AC$1202</v>
      </c>
      <c r="BT191" s="171" t="str">
        <f>"insert into Pokemon_Blueprint values ( "&amp;ROW()-1&amp;", '"&amp;B191&amp;"', '"&amp;C191&amp;"', "&amp;AF191&amp;",  "&amp;AG191&amp;",  "&amp;AH191&amp;", "&amp;AI191&amp;",  "&amp;AJ191&amp;",  "&amp;AK191&amp;", "&amp;IF(BC191 = "", "0", BC191)&amp;", "&amp;IF(BL191 = "","NULL, NULL",BP191&amp;", "&amp;BL191)&amp;");"</f>
        <v>insert into Pokemon_Blueprint values ( 190, 'Articuno', 'Sub-Legendary', 90,  85,  100, 95,  125,  85, 3, NULL, NULL);</v>
      </c>
    </row>
    <row r="192" spans="1:72" ht="12.75" customHeight="1">
      <c r="A192" s="12">
        <v>144.1</v>
      </c>
      <c r="B192" s="42" t="s">
        <v>524</v>
      </c>
      <c r="C192" s="42" t="s">
        <v>525</v>
      </c>
      <c r="D192" s="14"/>
      <c r="E192" s="15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>
        <v>202</v>
      </c>
      <c r="AD192" s="43"/>
      <c r="AE192" s="44"/>
      <c r="AF192" s="46">
        <v>90</v>
      </c>
      <c r="AG192" s="47">
        <v>85</v>
      </c>
      <c r="AH192" s="19">
        <v>85</v>
      </c>
      <c r="AI192" s="20">
        <v>125</v>
      </c>
      <c r="AJ192" s="21">
        <v>100</v>
      </c>
      <c r="AK192" s="22">
        <v>95</v>
      </c>
      <c r="AL192" s="23">
        <f>SUM(AF192:AK192)</f>
        <v>580</v>
      </c>
      <c r="AM192" s="24" t="s">
        <v>193</v>
      </c>
      <c r="AN192" s="25" t="s">
        <v>104</v>
      </c>
      <c r="AO192" s="24" t="s">
        <v>239</v>
      </c>
      <c r="AP192" s="34"/>
      <c r="AQ192" s="27"/>
      <c r="AR192" s="28" t="s">
        <v>105</v>
      </c>
      <c r="AS192" s="29">
        <v>1.7</v>
      </c>
      <c r="AT192" s="29">
        <v>112.2</v>
      </c>
      <c r="AU192" s="30">
        <v>50.9</v>
      </c>
      <c r="AV192" s="31"/>
      <c r="AW192" s="26"/>
      <c r="AX192" s="26"/>
      <c r="AY192" s="26">
        <v>3</v>
      </c>
      <c r="AZ192" s="26"/>
      <c r="BA192" s="25"/>
      <c r="BB192" s="24">
        <v>290</v>
      </c>
      <c r="BC192" s="26">
        <v>3</v>
      </c>
      <c r="BD192" s="32" t="s">
        <v>297</v>
      </c>
      <c r="BE192" s="32">
        <v>35</v>
      </c>
      <c r="BF192" s="35" t="s">
        <v>164</v>
      </c>
      <c r="BG192" s="26" t="s">
        <v>368</v>
      </c>
      <c r="BH192" s="29">
        <v>80</v>
      </c>
      <c r="BI192" s="26" t="s">
        <v>212</v>
      </c>
      <c r="BJ192" s="37"/>
      <c r="BK192" s="36"/>
      <c r="BL192" t="str">
        <f>IF(_xlfn.REGEXTEST(BK192,"Lv. [0-9]{0, 3}", 0),BM192,"")</f>
        <v/>
      </c>
      <c r="BM192" t="e" cm="1" vm="1">
        <f t="array" ref="BM192">_xlfn.REGEXEXTRACT(_xlfn.REGEXEXTRACT(BK192,"Lv. [0-9]{0,}", 0),"[0-9]{1,2}", 0)</f>
        <v>#N/A</v>
      </c>
      <c r="BN192" cm="1">
        <f t="array" ref="BN192">INDEX(A192:AE192,BQ192)</f>
        <v>202</v>
      </c>
      <c r="BO192">
        <v>191</v>
      </c>
      <c r="BP192" t="str">
        <f ca="1">IF(LEN(BL192) &gt; 0, _xlfn.XMATCH(BN192 + 1, INDIRECT(BR192):INDIRECT(BS192)), "")</f>
        <v/>
      </c>
      <c r="BQ192" cm="1">
        <f t="array" ref="BQ192">_xlfn.XMATCH(FALSE, ISBLANK(A192:AE192),,-1)</f>
        <v>29</v>
      </c>
      <c r="BR192" t="str">
        <f>ADDRESS(2, BQ192)</f>
        <v>$AC$2</v>
      </c>
      <c r="BS192" t="str">
        <f>ADDRESS(1202, BQ192)</f>
        <v>$AC$1202</v>
      </c>
      <c r="BT192" s="171" t="str">
        <f>"insert into Pokemon_Blueprint values ( "&amp;ROW()-1&amp;", '"&amp;B192&amp;"', '"&amp;C192&amp;"', "&amp;AF192&amp;",  "&amp;AG192&amp;",  "&amp;AH192&amp;", "&amp;AI192&amp;",  "&amp;AJ192&amp;",  "&amp;AK192&amp;", "&amp;IF(BC192 = "", "0", BC192)&amp;", "&amp;IF(BL192 = "","NULL, NULL",BP192&amp;", "&amp;BL192)&amp;");"</f>
        <v>insert into Pokemon_Blueprint values ( 191, 'Articuno (Galarian)', 'Sub-Legendary, Galarian Form', 90,  85,  85, 125,  100,  95, 3, NULL, NULL);</v>
      </c>
    </row>
    <row r="193" spans="1:72" ht="12.75" customHeight="1">
      <c r="A193" s="12">
        <v>145</v>
      </c>
      <c r="B193" s="42" t="s">
        <v>526</v>
      </c>
      <c r="C193" s="42" t="s">
        <v>523</v>
      </c>
      <c r="D193" s="14">
        <v>145</v>
      </c>
      <c r="E193" s="15">
        <v>145</v>
      </c>
      <c r="F193" s="43">
        <v>236</v>
      </c>
      <c r="G193" s="43">
        <v>241</v>
      </c>
      <c r="H193" s="43"/>
      <c r="I193" s="43"/>
      <c r="J193" s="43"/>
      <c r="K193" s="43"/>
      <c r="L193" s="43"/>
      <c r="M193" s="43"/>
      <c r="N193" s="43"/>
      <c r="O193" s="43">
        <v>152</v>
      </c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>
        <v>203</v>
      </c>
      <c r="AD193" s="43"/>
      <c r="AE193" s="44"/>
      <c r="AF193" s="46">
        <v>90</v>
      </c>
      <c r="AG193" s="47">
        <v>90</v>
      </c>
      <c r="AH193" s="19">
        <v>85</v>
      </c>
      <c r="AI193" s="20">
        <v>125</v>
      </c>
      <c r="AJ193" s="21">
        <v>90</v>
      </c>
      <c r="AK193" s="22">
        <v>100</v>
      </c>
      <c r="AL193" s="23">
        <f>SUM(AF193:AK193)</f>
        <v>580</v>
      </c>
      <c r="AM193" s="24" t="s">
        <v>184</v>
      </c>
      <c r="AN193" s="25" t="s">
        <v>104</v>
      </c>
      <c r="AO193" s="24" t="s">
        <v>517</v>
      </c>
      <c r="AP193" s="34"/>
      <c r="AQ193" s="27" t="s">
        <v>185</v>
      </c>
      <c r="AR193" s="28" t="s">
        <v>120</v>
      </c>
      <c r="AS193" s="29">
        <v>1.6</v>
      </c>
      <c r="AT193" s="29">
        <v>116</v>
      </c>
      <c r="AU193" s="30">
        <v>52.6</v>
      </c>
      <c r="AV193" s="31"/>
      <c r="AW193" s="26"/>
      <c r="AX193" s="26"/>
      <c r="AY193" s="26">
        <v>3</v>
      </c>
      <c r="AZ193" s="26"/>
      <c r="BA193" s="25"/>
      <c r="BB193" s="24">
        <v>290</v>
      </c>
      <c r="BC193" s="26">
        <v>3</v>
      </c>
      <c r="BD193" s="32" t="s">
        <v>297</v>
      </c>
      <c r="BE193" s="32">
        <v>35</v>
      </c>
      <c r="BF193" s="35" t="s">
        <v>141</v>
      </c>
      <c r="BG193" s="26" t="s">
        <v>368</v>
      </c>
      <c r="BH193" s="29">
        <v>80</v>
      </c>
      <c r="BI193" s="26" t="s">
        <v>212</v>
      </c>
      <c r="BJ193" s="37"/>
      <c r="BK193" s="36"/>
      <c r="BL193" t="str">
        <f>IF(_xlfn.REGEXTEST(BK193,"Lv. [0-9]{0, 3}", 0),BM193,"")</f>
        <v/>
      </c>
      <c r="BM193" t="e" cm="1" vm="1">
        <f t="array" ref="BM193">_xlfn.REGEXEXTRACT(_xlfn.REGEXEXTRACT(BK193,"Lv. [0-9]{0,}", 0),"[0-9]{1,2}", 0)</f>
        <v>#N/A</v>
      </c>
      <c r="BN193" cm="1">
        <f t="array" ref="BN193">INDEX(A193:AE193,BQ193)</f>
        <v>203</v>
      </c>
      <c r="BO193">
        <v>192</v>
      </c>
      <c r="BP193" t="str">
        <f ca="1">IF(LEN(BL193) &gt; 0, _xlfn.XMATCH(BN193 + 1, INDIRECT(BR193):INDIRECT(BS193)), "")</f>
        <v/>
      </c>
      <c r="BQ193" cm="1">
        <f t="array" ref="BQ193">_xlfn.XMATCH(FALSE, ISBLANK(A193:AE193),,-1)</f>
        <v>29</v>
      </c>
      <c r="BR193" t="str">
        <f>ADDRESS(2, BQ193)</f>
        <v>$AC$2</v>
      </c>
      <c r="BS193" t="str">
        <f>ADDRESS(1202, BQ193)</f>
        <v>$AC$1202</v>
      </c>
      <c r="BT193" s="171" t="str">
        <f>"insert into Pokemon_Blueprint values ( "&amp;ROW()-1&amp;", '"&amp;B193&amp;"', '"&amp;C193&amp;"', "&amp;AF193&amp;",  "&amp;AG193&amp;",  "&amp;AH193&amp;", "&amp;AI193&amp;",  "&amp;AJ193&amp;",  "&amp;AK193&amp;", "&amp;IF(BC193 = "", "0", BC193)&amp;", "&amp;IF(BL193 = "","NULL, NULL",BP193&amp;", "&amp;BL193)&amp;");"</f>
        <v>insert into Pokemon_Blueprint values ( 192, 'Zapdos', 'Sub-Legendary', 90,  90,  85, 125,  90,  100, 3, NULL, NULL);</v>
      </c>
    </row>
    <row r="194" spans="1:72" ht="12.75" customHeight="1">
      <c r="A194" s="12">
        <v>145.1</v>
      </c>
      <c r="B194" s="42" t="s">
        <v>527</v>
      </c>
      <c r="C194" s="42" t="s">
        <v>525</v>
      </c>
      <c r="D194" s="14"/>
      <c r="E194" s="15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>
        <v>203</v>
      </c>
      <c r="AD194" s="43"/>
      <c r="AE194" s="44"/>
      <c r="AF194" s="46">
        <v>90</v>
      </c>
      <c r="AG194" s="47">
        <v>125</v>
      </c>
      <c r="AH194" s="19">
        <v>90</v>
      </c>
      <c r="AI194" s="20">
        <v>85</v>
      </c>
      <c r="AJ194" s="21">
        <v>90</v>
      </c>
      <c r="AK194" s="22">
        <v>100</v>
      </c>
      <c r="AL194" s="23">
        <f>SUM(AF194:AK194)</f>
        <v>580</v>
      </c>
      <c r="AM194" s="24" t="s">
        <v>289</v>
      </c>
      <c r="AN194" s="25" t="s">
        <v>104</v>
      </c>
      <c r="AO194" s="24" t="s">
        <v>292</v>
      </c>
      <c r="AP194" s="34"/>
      <c r="AQ194" s="27"/>
      <c r="AR194" s="28" t="s">
        <v>120</v>
      </c>
      <c r="AS194" s="29">
        <v>1.6</v>
      </c>
      <c r="AT194" s="29">
        <v>128.30000000000001</v>
      </c>
      <c r="AU194" s="30">
        <v>58.2</v>
      </c>
      <c r="AV194" s="31"/>
      <c r="AW194" s="26">
        <v>3</v>
      </c>
      <c r="AX194" s="26"/>
      <c r="AY194" s="26"/>
      <c r="AZ194" s="26"/>
      <c r="BA194" s="25"/>
      <c r="BB194" s="24">
        <v>290</v>
      </c>
      <c r="BC194" s="26">
        <v>3</v>
      </c>
      <c r="BD194" s="32" t="s">
        <v>297</v>
      </c>
      <c r="BE194" s="32">
        <v>35</v>
      </c>
      <c r="BF194" s="35" t="s">
        <v>141</v>
      </c>
      <c r="BG194" s="26" t="s">
        <v>368</v>
      </c>
      <c r="BH194" s="29">
        <v>80</v>
      </c>
      <c r="BI194" s="26" t="s">
        <v>212</v>
      </c>
      <c r="BJ194" s="37"/>
      <c r="BK194" s="36"/>
      <c r="BL194" t="str">
        <f>IF(_xlfn.REGEXTEST(BK194,"Lv. [0-9]{0, 3}", 0),BM194,"")</f>
        <v/>
      </c>
      <c r="BM194" t="e" cm="1" vm="1">
        <f t="array" ref="BM194">_xlfn.REGEXEXTRACT(_xlfn.REGEXEXTRACT(BK194,"Lv. [0-9]{0,}", 0),"[0-9]{1,2}", 0)</f>
        <v>#N/A</v>
      </c>
      <c r="BN194" cm="1">
        <f t="array" ref="BN194">INDEX(A194:AE194,BQ194)</f>
        <v>203</v>
      </c>
      <c r="BO194">
        <v>193</v>
      </c>
      <c r="BP194" t="str">
        <f ca="1">IF(LEN(BL194) &gt; 0, _xlfn.XMATCH(BN194 + 1, INDIRECT(BR194):INDIRECT(BS194)), "")</f>
        <v/>
      </c>
      <c r="BQ194" cm="1">
        <f t="array" ref="BQ194">_xlfn.XMATCH(FALSE, ISBLANK(A194:AE194),,-1)</f>
        <v>29</v>
      </c>
      <c r="BR194" t="str">
        <f>ADDRESS(2, BQ194)</f>
        <v>$AC$2</v>
      </c>
      <c r="BS194" t="str">
        <f>ADDRESS(1202, BQ194)</f>
        <v>$AC$1202</v>
      </c>
      <c r="BT194" s="171" t="str">
        <f>"insert into Pokemon_Blueprint values ( "&amp;ROW()-1&amp;", '"&amp;B194&amp;"', '"&amp;C194&amp;"', "&amp;AF194&amp;",  "&amp;AG194&amp;",  "&amp;AH194&amp;", "&amp;AI194&amp;",  "&amp;AJ194&amp;",  "&amp;AK194&amp;", "&amp;IF(BC194 = "", "0", BC194)&amp;", "&amp;IF(BL194 = "","NULL, NULL",BP194&amp;", "&amp;BL194)&amp;");"</f>
        <v>insert into Pokemon_Blueprint values ( 193, 'Zapdos (Galarian)', 'Sub-Legendary, Galarian Form', 90,  125,  90, 85,  90,  100, 3, NULL, NULL);</v>
      </c>
    </row>
    <row r="195" spans="1:72" ht="12.75" customHeight="1">
      <c r="A195" s="12">
        <v>146</v>
      </c>
      <c r="B195" s="42" t="s">
        <v>528</v>
      </c>
      <c r="C195" s="42" t="s">
        <v>523</v>
      </c>
      <c r="D195" s="14">
        <v>146</v>
      </c>
      <c r="E195" s="15">
        <v>146</v>
      </c>
      <c r="F195" s="43">
        <v>237</v>
      </c>
      <c r="G195" s="43">
        <v>242</v>
      </c>
      <c r="H195" s="43"/>
      <c r="I195" s="43"/>
      <c r="J195" s="43"/>
      <c r="K195" s="43"/>
      <c r="L195" s="43"/>
      <c r="M195" s="43"/>
      <c r="N195" s="43"/>
      <c r="O195" s="43">
        <v>153</v>
      </c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>
        <v>204</v>
      </c>
      <c r="AD195" s="43"/>
      <c r="AE195" s="44"/>
      <c r="AF195" s="46">
        <v>90</v>
      </c>
      <c r="AG195" s="47">
        <v>100</v>
      </c>
      <c r="AH195" s="19">
        <v>90</v>
      </c>
      <c r="AI195" s="20">
        <v>125</v>
      </c>
      <c r="AJ195" s="21">
        <v>85</v>
      </c>
      <c r="AK195" s="22">
        <v>90</v>
      </c>
      <c r="AL195" s="23">
        <f>SUM(AF195:AK195)</f>
        <v>580</v>
      </c>
      <c r="AM195" s="24" t="s">
        <v>94</v>
      </c>
      <c r="AN195" s="25" t="s">
        <v>104</v>
      </c>
      <c r="AO195" s="24" t="s">
        <v>517</v>
      </c>
      <c r="AP195" s="34"/>
      <c r="AQ195" s="27" t="s">
        <v>347</v>
      </c>
      <c r="AR195" s="28" t="s">
        <v>88</v>
      </c>
      <c r="AS195" s="29">
        <v>2</v>
      </c>
      <c r="AT195" s="29">
        <v>132.30000000000001</v>
      </c>
      <c r="AU195" s="30">
        <v>60</v>
      </c>
      <c r="AV195" s="31"/>
      <c r="AW195" s="26"/>
      <c r="AX195" s="26"/>
      <c r="AY195" s="26">
        <v>3</v>
      </c>
      <c r="AZ195" s="26"/>
      <c r="BA195" s="25"/>
      <c r="BB195" s="24">
        <v>290</v>
      </c>
      <c r="BC195" s="26">
        <v>3</v>
      </c>
      <c r="BD195" s="32" t="s">
        <v>297</v>
      </c>
      <c r="BE195" s="32">
        <v>35</v>
      </c>
      <c r="BF195" s="35" t="s">
        <v>141</v>
      </c>
      <c r="BG195" s="26" t="s">
        <v>368</v>
      </c>
      <c r="BH195" s="29">
        <v>80</v>
      </c>
      <c r="BI195" s="26" t="s">
        <v>212</v>
      </c>
      <c r="BJ195" s="37"/>
      <c r="BK195" s="36"/>
      <c r="BL195" t="str">
        <f>IF(_xlfn.REGEXTEST(BK195,"Lv. [0-9]{0, 3}", 0),BM195,"")</f>
        <v/>
      </c>
      <c r="BM195" t="e" cm="1" vm="1">
        <f t="array" ref="BM195">_xlfn.REGEXEXTRACT(_xlfn.REGEXEXTRACT(BK195,"Lv. [0-9]{0,}", 0),"[0-9]{1,2}", 0)</f>
        <v>#N/A</v>
      </c>
      <c r="BN195" cm="1">
        <f t="array" ref="BN195">INDEX(A195:AE195,BQ195)</f>
        <v>204</v>
      </c>
      <c r="BO195">
        <v>194</v>
      </c>
      <c r="BP195" t="str">
        <f ca="1">IF(LEN(BL195) &gt; 0, _xlfn.XMATCH(BN195 + 1, INDIRECT(BR195):INDIRECT(BS195)), "")</f>
        <v/>
      </c>
      <c r="BQ195" cm="1">
        <f t="array" ref="BQ195">_xlfn.XMATCH(FALSE, ISBLANK(A195:AE195),,-1)</f>
        <v>29</v>
      </c>
      <c r="BR195" t="str">
        <f>ADDRESS(2, BQ195)</f>
        <v>$AC$2</v>
      </c>
      <c r="BS195" t="str">
        <f>ADDRESS(1202, BQ195)</f>
        <v>$AC$1202</v>
      </c>
      <c r="BT195" s="171" t="str">
        <f>"insert into Pokemon_Blueprint values ( "&amp;ROW()-1&amp;", '"&amp;B195&amp;"', '"&amp;C195&amp;"', "&amp;AF195&amp;",  "&amp;AG195&amp;",  "&amp;AH195&amp;", "&amp;AI195&amp;",  "&amp;AJ195&amp;",  "&amp;AK195&amp;", "&amp;IF(BC195 = "", "0", BC195)&amp;", "&amp;IF(BL195 = "","NULL, NULL",BP195&amp;", "&amp;BL195)&amp;");"</f>
        <v>insert into Pokemon_Blueprint values ( 194, 'Moltres', 'Sub-Legendary', 90,  100,  90, 125,  85,  90, 3, NULL, NULL);</v>
      </c>
    </row>
    <row r="196" spans="1:72" ht="12.75" customHeight="1">
      <c r="A196" s="12">
        <v>146.1</v>
      </c>
      <c r="B196" s="42" t="s">
        <v>529</v>
      </c>
      <c r="C196" s="42" t="s">
        <v>525</v>
      </c>
      <c r="D196" s="14"/>
      <c r="E196" s="15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>
        <v>204</v>
      </c>
      <c r="AD196" s="43"/>
      <c r="AE196" s="44"/>
      <c r="AF196" s="46">
        <v>90</v>
      </c>
      <c r="AG196" s="47">
        <v>85</v>
      </c>
      <c r="AH196" s="19">
        <v>90</v>
      </c>
      <c r="AI196" s="20">
        <v>100</v>
      </c>
      <c r="AJ196" s="21">
        <v>125</v>
      </c>
      <c r="AK196" s="22">
        <v>90</v>
      </c>
      <c r="AL196" s="23">
        <f>SUM(AF196:AK196)</f>
        <v>580</v>
      </c>
      <c r="AM196" s="24" t="s">
        <v>169</v>
      </c>
      <c r="AN196" s="25" t="s">
        <v>104</v>
      </c>
      <c r="AO196" s="24" t="s">
        <v>530</v>
      </c>
      <c r="AP196" s="34"/>
      <c r="AQ196" s="27"/>
      <c r="AR196" s="28" t="s">
        <v>88</v>
      </c>
      <c r="AS196" s="29">
        <v>2</v>
      </c>
      <c r="AT196" s="29">
        <v>145.5</v>
      </c>
      <c r="AU196" s="30">
        <v>66</v>
      </c>
      <c r="AV196" s="31"/>
      <c r="AW196" s="26"/>
      <c r="AX196" s="26"/>
      <c r="AY196" s="26"/>
      <c r="AZ196" s="26">
        <v>3</v>
      </c>
      <c r="BA196" s="25"/>
      <c r="BB196" s="24">
        <v>290</v>
      </c>
      <c r="BC196" s="26">
        <v>3</v>
      </c>
      <c r="BD196" s="32" t="s">
        <v>297</v>
      </c>
      <c r="BE196" s="32">
        <v>35</v>
      </c>
      <c r="BF196" s="35" t="s">
        <v>98</v>
      </c>
      <c r="BG196" s="26" t="s">
        <v>368</v>
      </c>
      <c r="BH196" s="29">
        <v>80</v>
      </c>
      <c r="BI196" s="26" t="s">
        <v>212</v>
      </c>
      <c r="BJ196" s="37"/>
      <c r="BK196" s="36"/>
      <c r="BL196" t="str">
        <f>IF(_xlfn.REGEXTEST(BK196,"Lv. [0-9]{0, 3}", 0),BM196,"")</f>
        <v/>
      </c>
      <c r="BM196" t="e" cm="1" vm="1">
        <f t="array" ref="BM196">_xlfn.REGEXEXTRACT(_xlfn.REGEXEXTRACT(BK196,"Lv. [0-9]{0,}", 0),"[0-9]{1,2}", 0)</f>
        <v>#N/A</v>
      </c>
      <c r="BN196" cm="1">
        <f t="array" ref="BN196">INDEX(A196:AE196,BQ196)</f>
        <v>204</v>
      </c>
      <c r="BO196">
        <v>195</v>
      </c>
      <c r="BP196" t="str">
        <f ca="1">IF(LEN(BL196) &gt; 0, _xlfn.XMATCH(BN196 + 1, INDIRECT(BR196):INDIRECT(BS196)), "")</f>
        <v/>
      </c>
      <c r="BQ196" cm="1">
        <f t="array" ref="BQ196">_xlfn.XMATCH(FALSE, ISBLANK(A196:AE196),,-1)</f>
        <v>29</v>
      </c>
      <c r="BR196" t="str">
        <f>ADDRESS(2, BQ196)</f>
        <v>$AC$2</v>
      </c>
      <c r="BS196" t="str">
        <f>ADDRESS(1202, BQ196)</f>
        <v>$AC$1202</v>
      </c>
      <c r="BT196" s="171" t="str">
        <f>"insert into Pokemon_Blueprint values ( "&amp;ROW()-1&amp;", '"&amp;B196&amp;"', '"&amp;C196&amp;"', "&amp;AF196&amp;",  "&amp;AG196&amp;",  "&amp;AH196&amp;", "&amp;AI196&amp;",  "&amp;AJ196&amp;",  "&amp;AK196&amp;", "&amp;IF(BC196 = "", "0", BC196)&amp;", "&amp;IF(BL196 = "","NULL, NULL",BP196&amp;", "&amp;BL196)&amp;");"</f>
        <v>insert into Pokemon_Blueprint values ( 195, 'Moltres (Galarian)', 'Sub-Legendary, Galarian Form', 90,  85,  90, 100,  125,  90, 3, NULL, NULL);</v>
      </c>
    </row>
    <row r="197" spans="1:72" ht="12.75" customHeight="1">
      <c r="A197" s="12">
        <v>147</v>
      </c>
      <c r="B197" s="42" t="s">
        <v>531</v>
      </c>
      <c r="C197" s="42" t="s">
        <v>532</v>
      </c>
      <c r="D197" s="14">
        <v>147</v>
      </c>
      <c r="E197" s="15">
        <v>147</v>
      </c>
      <c r="F197" s="43">
        <v>241</v>
      </c>
      <c r="G197" s="43">
        <v>246</v>
      </c>
      <c r="H197" s="43"/>
      <c r="I197" s="43"/>
      <c r="J197" s="43"/>
      <c r="K197" s="43"/>
      <c r="L197" s="43"/>
      <c r="M197" s="43"/>
      <c r="N197" s="43"/>
      <c r="O197" s="43"/>
      <c r="P197" s="43">
        <v>145</v>
      </c>
      <c r="Q197" s="43">
        <v>281</v>
      </c>
      <c r="R197" s="43"/>
      <c r="S197" s="43"/>
      <c r="T197" s="43"/>
      <c r="U197" s="43">
        <v>96</v>
      </c>
      <c r="V197" s="43">
        <v>379</v>
      </c>
      <c r="W197" s="43"/>
      <c r="X197" s="43"/>
      <c r="Y197" s="43"/>
      <c r="Z197" s="43">
        <v>126</v>
      </c>
      <c r="AA197" s="43"/>
      <c r="AB197" s="43"/>
      <c r="AC197" s="43">
        <v>194</v>
      </c>
      <c r="AD197" s="43"/>
      <c r="AE197" s="44">
        <v>347</v>
      </c>
      <c r="AF197" s="46">
        <v>41</v>
      </c>
      <c r="AG197" s="47">
        <v>64</v>
      </c>
      <c r="AH197" s="19">
        <v>45</v>
      </c>
      <c r="AI197" s="20">
        <v>50</v>
      </c>
      <c r="AJ197" s="21">
        <v>50</v>
      </c>
      <c r="AK197" s="22">
        <v>50</v>
      </c>
      <c r="AL197" s="23">
        <f>SUM(AF197:AK197)</f>
        <v>300</v>
      </c>
      <c r="AM197" s="24" t="s">
        <v>99</v>
      </c>
      <c r="AN197" s="37"/>
      <c r="AO197" s="24" t="s">
        <v>132</v>
      </c>
      <c r="AP197" s="34"/>
      <c r="AQ197" s="27" t="s">
        <v>533</v>
      </c>
      <c r="AR197" s="28" t="s">
        <v>377</v>
      </c>
      <c r="AS197" s="29">
        <v>1.8</v>
      </c>
      <c r="AT197" s="29">
        <v>7.3</v>
      </c>
      <c r="AU197" s="30">
        <v>3.3</v>
      </c>
      <c r="AV197" s="31"/>
      <c r="AW197" s="26">
        <v>1</v>
      </c>
      <c r="AX197" s="26"/>
      <c r="AY197" s="26"/>
      <c r="AZ197" s="26"/>
      <c r="BA197" s="25"/>
      <c r="BB197" s="24">
        <v>60</v>
      </c>
      <c r="BC197" s="26">
        <v>45</v>
      </c>
      <c r="BD197" s="32" t="s">
        <v>297</v>
      </c>
      <c r="BE197" s="32">
        <v>35</v>
      </c>
      <c r="BF197" s="35" t="s">
        <v>116</v>
      </c>
      <c r="BG197" s="26" t="s">
        <v>129</v>
      </c>
      <c r="BH197" s="29">
        <v>40</v>
      </c>
      <c r="BI197" s="26" t="s">
        <v>117</v>
      </c>
      <c r="BJ197" s="25" t="s">
        <v>99</v>
      </c>
      <c r="BK197" s="36" t="s">
        <v>334</v>
      </c>
      <c r="BL197" t="str">
        <f>IF(_xlfn.REGEXTEST(BK197,"Lv. [0-9]{0, 3}", 0),BM197,"")</f>
        <v>30</v>
      </c>
      <c r="BM197" t="str" cm="1">
        <f t="array" ref="BM197">_xlfn.REGEXEXTRACT(_xlfn.REGEXEXTRACT(BK197,"Lv. [0-9]{0,}", 0),"[0-9]{1,2}", 0)</f>
        <v>30</v>
      </c>
      <c r="BN197" cm="1">
        <f t="array" ref="BN197">INDEX(A197:AE197,BQ197)</f>
        <v>347</v>
      </c>
      <c r="BO197">
        <v>196</v>
      </c>
      <c r="BP197">
        <f ca="1">IF(LEN(BL197) &gt; 0, _xlfn.XMATCH(BN197 + 1, INDIRECT(BR197):INDIRECT(BS197)), "")</f>
        <v>197</v>
      </c>
      <c r="BQ197" cm="1">
        <f t="array" ref="BQ197">_xlfn.XMATCH(FALSE, ISBLANK(A197:AE197),,-1)</f>
        <v>31</v>
      </c>
      <c r="BR197" t="str">
        <f>ADDRESS(2, BQ197)</f>
        <v>$AE$2</v>
      </c>
      <c r="BS197" t="str">
        <f>ADDRESS(1202, BQ197)</f>
        <v>$AE$1202</v>
      </c>
      <c r="BT197" s="171" t="str">
        <f ca="1">"insert into Pokemon_Blueprint values ( "&amp;ROW()-1&amp;", '"&amp;B197&amp;"', '"&amp;C197&amp;"', "&amp;AF197&amp;",  "&amp;AG197&amp;",  "&amp;AH197&amp;", "&amp;AI197&amp;",  "&amp;AJ197&amp;",  "&amp;AK197&amp;", "&amp;IF(BC197 = "", "0", BC197)&amp;", "&amp;IF(BL197 = "","NULL, NULL",BP197&amp;", "&amp;BL197)&amp;");"</f>
        <v>insert into Pokemon_Blueprint values ( 196, 'Dratini', 'Pseudo Legendary', 41,  64,  45, 50,  50,  50, 45, 197, 30);</v>
      </c>
    </row>
    <row r="198" spans="1:72" ht="12.75" customHeight="1">
      <c r="A198" s="12">
        <v>148</v>
      </c>
      <c r="B198" s="42" t="s">
        <v>534</v>
      </c>
      <c r="C198" s="42" t="s">
        <v>532</v>
      </c>
      <c r="D198" s="14">
        <v>148</v>
      </c>
      <c r="E198" s="15">
        <v>148</v>
      </c>
      <c r="F198" s="43">
        <v>242</v>
      </c>
      <c r="G198" s="43">
        <v>247</v>
      </c>
      <c r="H198" s="43"/>
      <c r="I198" s="43"/>
      <c r="J198" s="43"/>
      <c r="K198" s="43"/>
      <c r="L198" s="43"/>
      <c r="M198" s="43"/>
      <c r="N198" s="43"/>
      <c r="O198" s="43"/>
      <c r="P198" s="43">
        <v>146</v>
      </c>
      <c r="Q198" s="43">
        <v>282</v>
      </c>
      <c r="R198" s="43"/>
      <c r="S198" s="43"/>
      <c r="T198" s="43"/>
      <c r="U198" s="43">
        <v>97</v>
      </c>
      <c r="V198" s="43">
        <v>380</v>
      </c>
      <c r="W198" s="43"/>
      <c r="X198" s="43"/>
      <c r="Y198" s="43"/>
      <c r="Z198" s="43">
        <v>127</v>
      </c>
      <c r="AA198" s="43"/>
      <c r="AB198" s="43"/>
      <c r="AC198" s="43">
        <v>195</v>
      </c>
      <c r="AD198" s="43"/>
      <c r="AE198" s="44">
        <v>348</v>
      </c>
      <c r="AF198" s="46">
        <v>61</v>
      </c>
      <c r="AG198" s="47">
        <v>84</v>
      </c>
      <c r="AH198" s="19">
        <v>65</v>
      </c>
      <c r="AI198" s="20">
        <v>70</v>
      </c>
      <c r="AJ198" s="21">
        <v>70</v>
      </c>
      <c r="AK198" s="22">
        <v>70</v>
      </c>
      <c r="AL198" s="23">
        <f>SUM(AF198:AK198)</f>
        <v>420</v>
      </c>
      <c r="AM198" s="24" t="s">
        <v>99</v>
      </c>
      <c r="AN198" s="37"/>
      <c r="AO198" s="24" t="s">
        <v>132</v>
      </c>
      <c r="AP198" s="34"/>
      <c r="AQ198" s="27" t="s">
        <v>533</v>
      </c>
      <c r="AR198" s="28" t="s">
        <v>535</v>
      </c>
      <c r="AS198" s="29">
        <v>4</v>
      </c>
      <c r="AT198" s="29">
        <v>36.4</v>
      </c>
      <c r="AU198" s="30">
        <v>16.5</v>
      </c>
      <c r="AV198" s="31"/>
      <c r="AW198" s="26">
        <v>2</v>
      </c>
      <c r="AX198" s="26"/>
      <c r="AY198" s="26"/>
      <c r="AZ198" s="26"/>
      <c r="BA198" s="25"/>
      <c r="BB198" s="24">
        <v>147</v>
      </c>
      <c r="BC198" s="26">
        <v>45</v>
      </c>
      <c r="BD198" s="32" t="s">
        <v>297</v>
      </c>
      <c r="BE198" s="32">
        <v>35</v>
      </c>
      <c r="BF198" s="35" t="s">
        <v>116</v>
      </c>
      <c r="BG198" s="26" t="s">
        <v>129</v>
      </c>
      <c r="BH198" s="29">
        <v>40</v>
      </c>
      <c r="BI198" s="26" t="s">
        <v>117</v>
      </c>
      <c r="BJ198" s="25" t="s">
        <v>99</v>
      </c>
      <c r="BK198" s="36" t="s">
        <v>536</v>
      </c>
      <c r="BL198" t="str">
        <f>IF(_xlfn.REGEXTEST(BK198,"Lv. [0-9]{0, 3}", 0),BM198,"")</f>
        <v>55</v>
      </c>
      <c r="BM198" t="str" cm="1">
        <f t="array" ref="BM198">_xlfn.REGEXEXTRACT(_xlfn.REGEXEXTRACT(BK198,"Lv. [0-9]{0,}", 0),"[0-9]{1,2}", 0)</f>
        <v>55</v>
      </c>
      <c r="BN198" cm="1">
        <f t="array" ref="BN198">INDEX(A198:AE198,BQ198)</f>
        <v>348</v>
      </c>
      <c r="BO198">
        <v>197</v>
      </c>
      <c r="BP198">
        <f ca="1">IF(LEN(BL198) &gt; 0, _xlfn.XMATCH(BN198 + 1, INDIRECT(BR198):INDIRECT(BS198)), "")</f>
        <v>198</v>
      </c>
      <c r="BQ198" cm="1">
        <f t="array" ref="BQ198">_xlfn.XMATCH(FALSE, ISBLANK(A198:AE198),,-1)</f>
        <v>31</v>
      </c>
      <c r="BR198" t="str">
        <f>ADDRESS(2, BQ198)</f>
        <v>$AE$2</v>
      </c>
      <c r="BS198" t="str">
        <f>ADDRESS(1202, BQ198)</f>
        <v>$AE$1202</v>
      </c>
      <c r="BT198" s="171" t="str">
        <f ca="1">"insert into Pokemon_Blueprint values ( "&amp;ROW()-1&amp;", '"&amp;B198&amp;"', '"&amp;C198&amp;"', "&amp;AF198&amp;",  "&amp;AG198&amp;",  "&amp;AH198&amp;", "&amp;AI198&amp;",  "&amp;AJ198&amp;",  "&amp;AK198&amp;", "&amp;IF(BC198 = "", "0", BC198)&amp;", "&amp;IF(BL198 = "","NULL, NULL",BP198&amp;", "&amp;BL198)&amp;");"</f>
        <v>insert into Pokemon_Blueprint values ( 197, 'Dragonair', 'Pseudo Legendary', 61,  84,  65, 70,  70,  70, 45, 198, 55);</v>
      </c>
    </row>
    <row r="199" spans="1:72" ht="12.75" customHeight="1">
      <c r="A199" s="12">
        <v>149</v>
      </c>
      <c r="B199" s="42" t="s">
        <v>537</v>
      </c>
      <c r="C199" s="42" t="s">
        <v>532</v>
      </c>
      <c r="D199" s="14">
        <v>149</v>
      </c>
      <c r="E199" s="15">
        <v>149</v>
      </c>
      <c r="F199" s="43">
        <v>243</v>
      </c>
      <c r="G199" s="43">
        <v>248</v>
      </c>
      <c r="H199" s="43"/>
      <c r="I199" s="43"/>
      <c r="J199" s="43"/>
      <c r="K199" s="43"/>
      <c r="L199" s="43"/>
      <c r="M199" s="43"/>
      <c r="N199" s="43"/>
      <c r="O199" s="43"/>
      <c r="P199" s="43">
        <v>147</v>
      </c>
      <c r="Q199" s="43">
        <v>283</v>
      </c>
      <c r="R199" s="43"/>
      <c r="S199" s="43"/>
      <c r="T199" s="43"/>
      <c r="U199" s="43">
        <v>98</v>
      </c>
      <c r="V199" s="43">
        <v>381</v>
      </c>
      <c r="W199" s="43"/>
      <c r="X199" s="43"/>
      <c r="Y199" s="43"/>
      <c r="Z199" s="43">
        <v>128</v>
      </c>
      <c r="AA199" s="43"/>
      <c r="AB199" s="43"/>
      <c r="AC199" s="43">
        <v>196</v>
      </c>
      <c r="AD199" s="43"/>
      <c r="AE199" s="44">
        <v>349</v>
      </c>
      <c r="AF199" s="46">
        <v>91</v>
      </c>
      <c r="AG199" s="47">
        <v>134</v>
      </c>
      <c r="AH199" s="19">
        <v>95</v>
      </c>
      <c r="AI199" s="20">
        <v>100</v>
      </c>
      <c r="AJ199" s="21">
        <v>100</v>
      </c>
      <c r="AK199" s="22">
        <v>80</v>
      </c>
      <c r="AL199" s="23">
        <f>SUM(AF199:AK199)</f>
        <v>600</v>
      </c>
      <c r="AM199" s="24" t="s">
        <v>99</v>
      </c>
      <c r="AN199" s="25" t="s">
        <v>104</v>
      </c>
      <c r="AO199" s="24" t="s">
        <v>243</v>
      </c>
      <c r="AP199" s="34"/>
      <c r="AQ199" s="27" t="s">
        <v>538</v>
      </c>
      <c r="AR199" s="28" t="s">
        <v>160</v>
      </c>
      <c r="AS199" s="29">
        <v>2.2000000000000002</v>
      </c>
      <c r="AT199" s="29">
        <v>463</v>
      </c>
      <c r="AU199" s="30">
        <v>210</v>
      </c>
      <c r="AV199" s="31"/>
      <c r="AW199" s="26">
        <v>3</v>
      </c>
      <c r="AX199" s="26"/>
      <c r="AY199" s="26"/>
      <c r="AZ199" s="26"/>
      <c r="BA199" s="25"/>
      <c r="BB199" s="24">
        <v>300</v>
      </c>
      <c r="BC199" s="26">
        <v>45</v>
      </c>
      <c r="BD199" s="32" t="s">
        <v>297</v>
      </c>
      <c r="BE199" s="32">
        <v>35</v>
      </c>
      <c r="BF199" s="35" t="s">
        <v>139</v>
      </c>
      <c r="BG199" s="26" t="s">
        <v>129</v>
      </c>
      <c r="BH199" s="29">
        <v>40</v>
      </c>
      <c r="BI199" s="26" t="s">
        <v>117</v>
      </c>
      <c r="BJ199" s="25" t="s">
        <v>99</v>
      </c>
      <c r="BK199" s="36"/>
      <c r="BL199" t="str">
        <f>IF(_xlfn.REGEXTEST(BK199,"Lv. [0-9]{0, 3}", 0),BM199,"")</f>
        <v/>
      </c>
      <c r="BM199" t="e" cm="1" vm="1">
        <f t="array" ref="BM199">_xlfn.REGEXEXTRACT(_xlfn.REGEXEXTRACT(BK199,"Lv. [0-9]{0,}", 0),"[0-9]{1,2}", 0)</f>
        <v>#N/A</v>
      </c>
      <c r="BN199" cm="1">
        <f t="array" ref="BN199">INDEX(A199:AE199,BQ199)</f>
        <v>349</v>
      </c>
      <c r="BO199">
        <v>198</v>
      </c>
      <c r="BP199" t="str">
        <f ca="1">IF(LEN(BL199) &gt; 0, _xlfn.XMATCH(BN199 + 1, INDIRECT(BR199):INDIRECT(BS199)), "")</f>
        <v/>
      </c>
      <c r="BQ199" cm="1">
        <f t="array" ref="BQ199">_xlfn.XMATCH(FALSE, ISBLANK(A199:AE199),,-1)</f>
        <v>31</v>
      </c>
      <c r="BR199" t="str">
        <f>ADDRESS(2, BQ199)</f>
        <v>$AE$2</v>
      </c>
      <c r="BS199" t="str">
        <f>ADDRESS(1202, BQ199)</f>
        <v>$AE$1202</v>
      </c>
      <c r="BT199" s="171" t="str">
        <f>"insert into Pokemon_Blueprint values ( "&amp;ROW()-1&amp;", '"&amp;B199&amp;"', '"&amp;C199&amp;"', "&amp;AF199&amp;",  "&amp;AG199&amp;",  "&amp;AH199&amp;", "&amp;AI199&amp;",  "&amp;AJ199&amp;",  "&amp;AK199&amp;", "&amp;IF(BC199 = "", "0", BC199)&amp;", "&amp;IF(BL199 = "","NULL, NULL",BP199&amp;", "&amp;BL199)&amp;");"</f>
        <v>insert into Pokemon_Blueprint values ( 198, 'Dragonite', 'Pseudo Legendary', 91,  134,  95, 100,  100,  80, 45, NULL, NULL);</v>
      </c>
    </row>
    <row r="200" spans="1:72" ht="12.75" customHeight="1">
      <c r="A200" s="12">
        <v>150</v>
      </c>
      <c r="B200" s="42" t="s">
        <v>539</v>
      </c>
      <c r="C200" s="42" t="s">
        <v>540</v>
      </c>
      <c r="D200" s="14">
        <v>150</v>
      </c>
      <c r="E200" s="15">
        <v>150</v>
      </c>
      <c r="F200" s="43">
        <v>249</v>
      </c>
      <c r="G200" s="43">
        <v>254</v>
      </c>
      <c r="H200" s="43"/>
      <c r="I200" s="43"/>
      <c r="J200" s="43"/>
      <c r="K200" s="43"/>
      <c r="L200" s="43"/>
      <c r="M200" s="43"/>
      <c r="N200" s="43"/>
      <c r="O200" s="43"/>
      <c r="P200" s="43">
        <v>151</v>
      </c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4"/>
      <c r="AF200" s="46">
        <v>106</v>
      </c>
      <c r="AG200" s="47">
        <v>110</v>
      </c>
      <c r="AH200" s="19">
        <v>90</v>
      </c>
      <c r="AI200" s="20">
        <v>154</v>
      </c>
      <c r="AJ200" s="21">
        <v>90</v>
      </c>
      <c r="AK200" s="22">
        <v>130</v>
      </c>
      <c r="AL200" s="23">
        <f>SUM(AF200:AK200)</f>
        <v>680</v>
      </c>
      <c r="AM200" s="24" t="s">
        <v>193</v>
      </c>
      <c r="AN200" s="37"/>
      <c r="AO200" s="24" t="s">
        <v>517</v>
      </c>
      <c r="AP200" s="34"/>
      <c r="AQ200" s="27" t="s">
        <v>179</v>
      </c>
      <c r="AR200" s="28" t="s">
        <v>88</v>
      </c>
      <c r="AS200" s="29">
        <v>2</v>
      </c>
      <c r="AT200" s="29">
        <v>269</v>
      </c>
      <c r="AU200" s="30">
        <v>122</v>
      </c>
      <c r="AV200" s="31"/>
      <c r="AW200" s="26"/>
      <c r="AX200" s="26"/>
      <c r="AY200" s="26">
        <v>3</v>
      </c>
      <c r="AZ200" s="26"/>
      <c r="BA200" s="25"/>
      <c r="BB200" s="24">
        <v>340</v>
      </c>
      <c r="BC200" s="26">
        <v>3</v>
      </c>
      <c r="BD200" s="32" t="s">
        <v>297</v>
      </c>
      <c r="BE200" s="32">
        <v>0</v>
      </c>
      <c r="BF200" s="35" t="s">
        <v>164</v>
      </c>
      <c r="BG200" s="26" t="s">
        <v>368</v>
      </c>
      <c r="BH200" s="29">
        <v>120</v>
      </c>
      <c r="BI200" s="26" t="s">
        <v>212</v>
      </c>
      <c r="BJ200" s="37"/>
      <c r="BK200" s="36"/>
      <c r="BL200" t="str">
        <f>IF(_xlfn.REGEXTEST(BK200,"Lv. [0-9]{0, 3}", 0),BM200,"")</f>
        <v/>
      </c>
      <c r="BM200" t="e" cm="1" vm="1">
        <f t="array" ref="BM200">_xlfn.REGEXEXTRACT(_xlfn.REGEXEXTRACT(BK200,"Lv. [0-9]{0,}", 0),"[0-9]{1,2}", 0)</f>
        <v>#N/A</v>
      </c>
      <c r="BN200" cm="1">
        <f t="array" ref="BN200">INDEX(A200:AE200,BQ200)</f>
        <v>151</v>
      </c>
      <c r="BO200">
        <v>199</v>
      </c>
      <c r="BP200" t="str">
        <f ca="1">IF(LEN(BL200) &gt; 0, _xlfn.XMATCH(BN200 + 1, INDIRECT(BR200):INDIRECT(BS200)), "")</f>
        <v/>
      </c>
      <c r="BQ200" cm="1">
        <f t="array" ref="BQ200">_xlfn.XMATCH(FALSE, ISBLANK(A200:AE200),,-1)</f>
        <v>16</v>
      </c>
      <c r="BR200" t="str">
        <f>ADDRESS(2, BQ200)</f>
        <v>$P$2</v>
      </c>
      <c r="BS200" t="str">
        <f>ADDRESS(1202, BQ200)</f>
        <v>$P$1202</v>
      </c>
      <c r="BT200" s="171" t="str">
        <f>"insert into Pokemon_Blueprint values ( "&amp;ROW()-1&amp;", '"&amp;B200&amp;"', '"&amp;C200&amp;"', "&amp;AF200&amp;",  "&amp;AG200&amp;",  "&amp;AH200&amp;", "&amp;AI200&amp;",  "&amp;AJ200&amp;",  "&amp;AK200&amp;", "&amp;IF(BC200 = "", "0", BC200)&amp;", "&amp;IF(BL200 = "","NULL, NULL",BP200&amp;", "&amp;BL200)&amp;");"</f>
        <v>insert into Pokemon_Blueprint values ( 199, 'Mewtwo', 'Legendary', 106,  110,  90, 154,  90,  130, 3, NULL, NULL);</v>
      </c>
    </row>
    <row r="201" spans="1:72" ht="12.75" customHeight="1">
      <c r="A201" s="12">
        <v>150.1</v>
      </c>
      <c r="B201" s="42" t="s">
        <v>541</v>
      </c>
      <c r="C201" s="42" t="s">
        <v>542</v>
      </c>
      <c r="D201" s="14"/>
      <c r="E201" s="15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>
        <v>151</v>
      </c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4"/>
      <c r="AF201" s="46">
        <v>106</v>
      </c>
      <c r="AG201" s="47">
        <v>190</v>
      </c>
      <c r="AH201" s="19">
        <v>100</v>
      </c>
      <c r="AI201" s="20">
        <v>154</v>
      </c>
      <c r="AJ201" s="21">
        <v>100</v>
      </c>
      <c r="AK201" s="22">
        <v>130</v>
      </c>
      <c r="AL201" s="23">
        <f>SUM(AF201:AK201)</f>
        <v>780</v>
      </c>
      <c r="AM201" s="24" t="s">
        <v>193</v>
      </c>
      <c r="AN201" s="37" t="s">
        <v>289</v>
      </c>
      <c r="AO201" s="24" t="s">
        <v>321</v>
      </c>
      <c r="AP201" s="34"/>
      <c r="AQ201" s="27"/>
      <c r="AR201" s="28" t="s">
        <v>543</v>
      </c>
      <c r="AS201" s="29">
        <v>2.2999999999999998</v>
      </c>
      <c r="AT201" s="29">
        <v>280</v>
      </c>
      <c r="AU201" s="30">
        <v>127</v>
      </c>
      <c r="AV201" s="31"/>
      <c r="AW201" s="26"/>
      <c r="AX201" s="26"/>
      <c r="AY201" s="26">
        <v>3</v>
      </c>
      <c r="AZ201" s="26"/>
      <c r="BA201" s="25"/>
      <c r="BB201" s="24">
        <v>390</v>
      </c>
      <c r="BC201" s="26">
        <v>3</v>
      </c>
      <c r="BD201" s="32" t="s">
        <v>297</v>
      </c>
      <c r="BE201" s="32">
        <v>0</v>
      </c>
      <c r="BF201" s="35" t="s">
        <v>164</v>
      </c>
      <c r="BG201" s="26" t="s">
        <v>368</v>
      </c>
      <c r="BH201" s="29">
        <v>120</v>
      </c>
      <c r="BI201" s="26" t="s">
        <v>212</v>
      </c>
      <c r="BJ201" s="25"/>
      <c r="BK201" s="36"/>
      <c r="BL201" t="str">
        <f>IF(_xlfn.REGEXTEST(BK201,"Lv. [0-9]{0, 3}", 0),BM201,"")</f>
        <v/>
      </c>
      <c r="BM201" t="e" cm="1" vm="1">
        <f t="array" ref="BM201">_xlfn.REGEXEXTRACT(_xlfn.REGEXEXTRACT(BK201,"Lv. [0-9]{0,}", 0),"[0-9]{1,2}", 0)</f>
        <v>#N/A</v>
      </c>
      <c r="BN201" cm="1">
        <f t="array" ref="BN201">INDEX(A201:AE201,BQ201)</f>
        <v>151</v>
      </c>
      <c r="BO201">
        <v>200</v>
      </c>
      <c r="BP201" t="str">
        <f ca="1">IF(LEN(BL201) &gt; 0, _xlfn.XMATCH(BN201 + 1, INDIRECT(BR201):INDIRECT(BS201)), "")</f>
        <v/>
      </c>
      <c r="BQ201" cm="1">
        <f t="array" ref="BQ201">_xlfn.XMATCH(FALSE, ISBLANK(A201:AE201),,-1)</f>
        <v>16</v>
      </c>
      <c r="BR201" t="str">
        <f>ADDRESS(2, BQ201)</f>
        <v>$P$2</v>
      </c>
      <c r="BS201" t="str">
        <f>ADDRESS(1202, BQ201)</f>
        <v>$P$1202</v>
      </c>
      <c r="BT201" s="171" t="str">
        <f>"insert into Pokemon_Blueprint values ( "&amp;ROW()-1&amp;", '"&amp;B201&amp;"', '"&amp;C201&amp;"', "&amp;AF201&amp;",  "&amp;AG201&amp;",  "&amp;AH201&amp;", "&amp;AI201&amp;",  "&amp;AJ201&amp;",  "&amp;AK201&amp;", "&amp;IF(BC201 = "", "0", BC201)&amp;", "&amp;IF(BL201 = "","NULL, NULL",BP201&amp;", "&amp;BL201)&amp;");"</f>
        <v>insert into Pokemon_Blueprint values ( 200, 'Mewtwo (Mega X)', 'Legendary, Mega Evolution', 106,  190,  100, 154,  100,  130, 3, NULL, NULL);</v>
      </c>
    </row>
    <row r="202" spans="1:72" ht="12.75" customHeight="1">
      <c r="A202" s="12">
        <v>150.19999999999999</v>
      </c>
      <c r="B202" s="42" t="s">
        <v>544</v>
      </c>
      <c r="C202" s="42" t="s">
        <v>542</v>
      </c>
      <c r="D202" s="14"/>
      <c r="E202" s="15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>
        <v>151</v>
      </c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4"/>
      <c r="AF202" s="46">
        <v>106</v>
      </c>
      <c r="AG202" s="47">
        <v>150</v>
      </c>
      <c r="AH202" s="19">
        <v>70</v>
      </c>
      <c r="AI202" s="20">
        <v>194</v>
      </c>
      <c r="AJ202" s="21">
        <v>120</v>
      </c>
      <c r="AK202" s="22">
        <v>140</v>
      </c>
      <c r="AL202" s="23">
        <f>SUM(AF202:AK202)</f>
        <v>780</v>
      </c>
      <c r="AM202" s="24" t="s">
        <v>193</v>
      </c>
      <c r="AN202" s="37"/>
      <c r="AO202" s="24" t="s">
        <v>410</v>
      </c>
      <c r="AP202" s="34"/>
      <c r="AQ202" s="27"/>
      <c r="AR202" s="28" t="s">
        <v>157</v>
      </c>
      <c r="AS202" s="29">
        <v>1.5</v>
      </c>
      <c r="AT202" s="29">
        <v>72.8</v>
      </c>
      <c r="AU202" s="30">
        <v>33</v>
      </c>
      <c r="AV202" s="31"/>
      <c r="AW202" s="26"/>
      <c r="AX202" s="26"/>
      <c r="AY202" s="26">
        <v>3</v>
      </c>
      <c r="AZ202" s="26"/>
      <c r="BA202" s="25"/>
      <c r="BB202" s="24">
        <v>390</v>
      </c>
      <c r="BC202" s="26">
        <v>3</v>
      </c>
      <c r="BD202" s="32" t="s">
        <v>297</v>
      </c>
      <c r="BE202" s="32">
        <v>0</v>
      </c>
      <c r="BF202" s="35" t="s">
        <v>164</v>
      </c>
      <c r="BG202" s="26" t="s">
        <v>368</v>
      </c>
      <c r="BH202" s="29">
        <v>120</v>
      </c>
      <c r="BI202" s="26" t="s">
        <v>212</v>
      </c>
      <c r="BJ202" s="25"/>
      <c r="BK202" s="36"/>
      <c r="BL202" t="str">
        <f>IF(_xlfn.REGEXTEST(BK202,"Lv. [0-9]{0, 3}", 0),BM202,"")</f>
        <v/>
      </c>
      <c r="BM202" t="e" cm="1" vm="1">
        <f t="array" ref="BM202">_xlfn.REGEXEXTRACT(_xlfn.REGEXEXTRACT(BK202,"Lv. [0-9]{0,}", 0),"[0-9]{1,2}", 0)</f>
        <v>#N/A</v>
      </c>
      <c r="BN202" cm="1">
        <f t="array" ref="BN202">INDEX(A202:AE202,BQ202)</f>
        <v>151</v>
      </c>
      <c r="BO202">
        <v>201</v>
      </c>
      <c r="BP202" t="str">
        <f ca="1">IF(LEN(BL202) &gt; 0, _xlfn.XMATCH(BN202 + 1, INDIRECT(BR202):INDIRECT(BS202)), "")</f>
        <v/>
      </c>
      <c r="BQ202" cm="1">
        <f t="array" ref="BQ202">_xlfn.XMATCH(FALSE, ISBLANK(A202:AE202),,-1)</f>
        <v>16</v>
      </c>
      <c r="BR202" t="str">
        <f>ADDRESS(2, BQ202)</f>
        <v>$P$2</v>
      </c>
      <c r="BS202" t="str">
        <f>ADDRESS(1202, BQ202)</f>
        <v>$P$1202</v>
      </c>
      <c r="BT202" s="171" t="str">
        <f>"insert into Pokemon_Blueprint values ( "&amp;ROW()-1&amp;", '"&amp;B202&amp;"', '"&amp;C202&amp;"', "&amp;AF202&amp;",  "&amp;AG202&amp;",  "&amp;AH202&amp;", "&amp;AI202&amp;",  "&amp;AJ202&amp;",  "&amp;AK202&amp;", "&amp;IF(BC202 = "", "0", BC202)&amp;", "&amp;IF(BL202 = "","NULL, NULL",BP202&amp;", "&amp;BL202)&amp;");"</f>
        <v>insert into Pokemon_Blueprint values ( 201, 'Mewtwo (Mega Y)', 'Legendary, Mega Evolution', 106,  150,  70, 194,  120,  140, 3, NULL, NULL);</v>
      </c>
    </row>
    <row r="203" spans="1:72" ht="12.75" customHeight="1">
      <c r="A203" s="12">
        <v>151</v>
      </c>
      <c r="B203" s="42" t="s">
        <v>545</v>
      </c>
      <c r="C203" s="42" t="s">
        <v>546</v>
      </c>
      <c r="D203" s="14">
        <v>151</v>
      </c>
      <c r="E203" s="15">
        <v>151</v>
      </c>
      <c r="F203" s="43">
        <v>250</v>
      </c>
      <c r="G203" s="43">
        <v>255</v>
      </c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4"/>
      <c r="AF203" s="46">
        <v>100</v>
      </c>
      <c r="AG203" s="47">
        <v>100</v>
      </c>
      <c r="AH203" s="19">
        <v>100</v>
      </c>
      <c r="AI203" s="20">
        <v>100</v>
      </c>
      <c r="AJ203" s="21">
        <v>100</v>
      </c>
      <c r="AK203" s="22">
        <v>100</v>
      </c>
      <c r="AL203" s="23">
        <f>SUM(AF203:AK203)</f>
        <v>600</v>
      </c>
      <c r="AM203" s="24" t="s">
        <v>193</v>
      </c>
      <c r="AN203" s="37"/>
      <c r="AO203" s="24" t="s">
        <v>313</v>
      </c>
      <c r="AP203" s="34"/>
      <c r="AQ203" s="38"/>
      <c r="AR203" s="39" t="s">
        <v>187</v>
      </c>
      <c r="AS203" s="40">
        <v>0.4</v>
      </c>
      <c r="AT203" s="40">
        <v>8.8000000000000007</v>
      </c>
      <c r="AU203" s="41">
        <v>4</v>
      </c>
      <c r="AV203" s="31">
        <v>3</v>
      </c>
      <c r="AW203" s="26"/>
      <c r="AX203" s="26"/>
      <c r="AY203" s="26"/>
      <c r="AZ203" s="26"/>
      <c r="BA203" s="25"/>
      <c r="BB203" s="24">
        <v>300</v>
      </c>
      <c r="BC203" s="26">
        <v>45</v>
      </c>
      <c r="BD203" s="32" t="s">
        <v>79</v>
      </c>
      <c r="BE203" s="32">
        <v>100</v>
      </c>
      <c r="BF203" s="35" t="s">
        <v>227</v>
      </c>
      <c r="BG203" s="26" t="s">
        <v>368</v>
      </c>
      <c r="BH203" s="29">
        <v>120</v>
      </c>
      <c r="BI203" s="26" t="s">
        <v>212</v>
      </c>
      <c r="BJ203" s="37"/>
      <c r="BK203" s="36"/>
      <c r="BL203" t="str">
        <f>IF(_xlfn.REGEXTEST(BK203,"Lv. [0-9]{0, 3}", 0),BM203,"")</f>
        <v/>
      </c>
      <c r="BM203" t="e" cm="1" vm="1">
        <f t="array" ref="BM203">_xlfn.REGEXEXTRACT(_xlfn.REGEXEXTRACT(BK203,"Lv. [0-9]{0,}", 0),"[0-9]{1,2}", 0)</f>
        <v>#N/A</v>
      </c>
      <c r="BN203" cm="1">
        <f t="array" ref="BN203">INDEX(A203:AE203,BQ203)</f>
        <v>255</v>
      </c>
      <c r="BO203">
        <v>202</v>
      </c>
      <c r="BP203" t="str">
        <f ca="1">IF(LEN(BL203) &gt; 0, _xlfn.XMATCH(BN203 + 1, INDIRECT(BR203):INDIRECT(BS203)), "")</f>
        <v/>
      </c>
      <c r="BQ203" cm="1">
        <f t="array" ref="BQ203">_xlfn.XMATCH(FALSE, ISBLANK(A203:AE203),,-1)</f>
        <v>7</v>
      </c>
      <c r="BR203" t="str">
        <f>ADDRESS(2, BQ203)</f>
        <v>$G$2</v>
      </c>
      <c r="BS203" t="str">
        <f>ADDRESS(1202, BQ203)</f>
        <v>$G$1202</v>
      </c>
      <c r="BT203" s="171" t="str">
        <f>"insert into Pokemon_Blueprint values ( "&amp;ROW()-1&amp;", '"&amp;B203&amp;"', '"&amp;C203&amp;"', "&amp;AF203&amp;",  "&amp;AG203&amp;",  "&amp;AH203&amp;", "&amp;AI203&amp;",  "&amp;AJ203&amp;",  "&amp;AK203&amp;", "&amp;IF(BC203 = "", "0", BC203)&amp;", "&amp;IF(BL203 = "","NULL, NULL",BP203&amp;", "&amp;BL203)&amp;");"</f>
        <v>insert into Pokemon_Blueprint values ( 202, 'Mew', 'Mythical', 100,  100,  100, 100,  100,  100, 45, NULL, NULL);</v>
      </c>
    </row>
    <row r="204" spans="1:72" ht="12.75" customHeight="1">
      <c r="A204" s="12">
        <v>152</v>
      </c>
      <c r="B204" s="48" t="s">
        <v>547</v>
      </c>
      <c r="C204" s="48" t="s">
        <v>73</v>
      </c>
      <c r="D204" s="49"/>
      <c r="E204" s="50"/>
      <c r="F204" s="50">
        <v>1</v>
      </c>
      <c r="G204" s="50">
        <v>1</v>
      </c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1"/>
      <c r="AF204" s="17">
        <v>45</v>
      </c>
      <c r="AG204" s="18">
        <v>49</v>
      </c>
      <c r="AH204" s="19">
        <v>65</v>
      </c>
      <c r="AI204" s="20">
        <v>49</v>
      </c>
      <c r="AJ204" s="21">
        <v>65</v>
      </c>
      <c r="AK204" s="22">
        <v>45</v>
      </c>
      <c r="AL204" s="23">
        <f>SUM(AF204:AK204)</f>
        <v>318</v>
      </c>
      <c r="AM204" s="24" t="s">
        <v>74</v>
      </c>
      <c r="AN204" s="25"/>
      <c r="AO204" s="24" t="s">
        <v>76</v>
      </c>
      <c r="AP204" s="26"/>
      <c r="AQ204" s="27" t="s">
        <v>455</v>
      </c>
      <c r="AR204" s="28" t="s">
        <v>220</v>
      </c>
      <c r="AS204" s="29">
        <v>0.9</v>
      </c>
      <c r="AT204" s="29">
        <v>14.1</v>
      </c>
      <c r="AU204" s="30">
        <v>6.4</v>
      </c>
      <c r="AV204" s="31"/>
      <c r="AW204" s="26"/>
      <c r="AX204" s="26"/>
      <c r="AY204" s="26"/>
      <c r="AZ204" s="26">
        <v>1</v>
      </c>
      <c r="BA204" s="25"/>
      <c r="BB204" s="24">
        <v>64</v>
      </c>
      <c r="BC204" s="26">
        <v>45</v>
      </c>
      <c r="BD204" s="32" t="s">
        <v>79</v>
      </c>
      <c r="BE204" s="32">
        <v>50</v>
      </c>
      <c r="BF204" s="33" t="s">
        <v>80</v>
      </c>
      <c r="BG204" s="26" t="s">
        <v>81</v>
      </c>
      <c r="BH204" s="29">
        <v>20</v>
      </c>
      <c r="BI204" s="26" t="s">
        <v>82</v>
      </c>
      <c r="BJ204" s="25" t="s">
        <v>74</v>
      </c>
      <c r="BK204" s="12" t="s">
        <v>83</v>
      </c>
      <c r="BL204" t="str">
        <f>IF(_xlfn.REGEXTEST(BK204,"Lv. [0-9]{0, 3}", 0),BM204,"")</f>
        <v>16</v>
      </c>
      <c r="BM204" t="str" cm="1">
        <f t="array" ref="BM204">_xlfn.REGEXEXTRACT(_xlfn.REGEXEXTRACT(BK204,"Lv. [0-9]{0,}", 0),"[0-9]{1,2}", 0)</f>
        <v>16</v>
      </c>
      <c r="BN204" cm="1">
        <f t="array" ref="BN204">INDEX(A204:AE204,BQ204)</f>
        <v>1</v>
      </c>
      <c r="BO204">
        <v>203</v>
      </c>
      <c r="BP204">
        <f ca="1">IF(LEN(BL204) &gt; 0, _xlfn.XMATCH(BN204 + 1, INDIRECT(BR204):INDIRECT(BS204)), "")</f>
        <v>204</v>
      </c>
      <c r="BQ204" cm="1">
        <f t="array" ref="BQ204">_xlfn.XMATCH(FALSE, ISBLANK(A204:AE204),,-1)</f>
        <v>7</v>
      </c>
      <c r="BR204" t="str">
        <f>ADDRESS(2, BQ204)</f>
        <v>$G$2</v>
      </c>
      <c r="BS204" t="str">
        <f>ADDRESS(1202, BQ204)</f>
        <v>$G$1202</v>
      </c>
      <c r="BT204" s="171" t="str">
        <f ca="1">"insert into Pokemon_Blueprint values ( "&amp;ROW()-1&amp;", '"&amp;B204&amp;"', '"&amp;C204&amp;"', "&amp;AF204&amp;",  "&amp;AG204&amp;",  "&amp;AH204&amp;", "&amp;AI204&amp;",  "&amp;AJ204&amp;",  "&amp;AK204&amp;", "&amp;IF(BC204 = "", "0", BC204)&amp;", "&amp;IF(BL204 = "","NULL, NULL",BP204&amp;", "&amp;BL204)&amp;");"</f>
        <v>insert into Pokemon_Blueprint values ( 203, 'Chikorita', 'Starter', 45,  49,  65, 49,  65,  45, 45, 204, 16);</v>
      </c>
    </row>
    <row r="205" spans="1:72" ht="12.75" customHeight="1">
      <c r="A205" s="12">
        <v>153</v>
      </c>
      <c r="B205" s="48" t="s">
        <v>548</v>
      </c>
      <c r="C205" s="48" t="s">
        <v>73</v>
      </c>
      <c r="D205" s="49"/>
      <c r="E205" s="50"/>
      <c r="F205" s="50">
        <v>2</v>
      </c>
      <c r="G205" s="50">
        <v>2</v>
      </c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1"/>
      <c r="AF205" s="17">
        <v>60</v>
      </c>
      <c r="AG205" s="18">
        <v>62</v>
      </c>
      <c r="AH205" s="19">
        <v>80</v>
      </c>
      <c r="AI205" s="20">
        <v>63</v>
      </c>
      <c r="AJ205" s="21">
        <v>80</v>
      </c>
      <c r="AK205" s="22">
        <v>69</v>
      </c>
      <c r="AL205" s="23">
        <f>SUM(AF205:AK205)</f>
        <v>414</v>
      </c>
      <c r="AM205" s="24" t="s">
        <v>74</v>
      </c>
      <c r="AN205" s="25"/>
      <c r="AO205" s="24" t="s">
        <v>76</v>
      </c>
      <c r="AP205" s="26"/>
      <c r="AQ205" s="27" t="s">
        <v>455</v>
      </c>
      <c r="AR205" s="28" t="s">
        <v>176</v>
      </c>
      <c r="AS205" s="29">
        <v>1.2</v>
      </c>
      <c r="AT205" s="29">
        <v>34.799999999999997</v>
      </c>
      <c r="AU205" s="30">
        <v>15.8</v>
      </c>
      <c r="AV205" s="31"/>
      <c r="AW205" s="26"/>
      <c r="AX205" s="26">
        <v>1</v>
      </c>
      <c r="AY205" s="26"/>
      <c r="AZ205" s="26">
        <v>1</v>
      </c>
      <c r="BA205" s="25"/>
      <c r="BB205" s="24">
        <v>142</v>
      </c>
      <c r="BC205" s="26">
        <v>45</v>
      </c>
      <c r="BD205" s="32" t="s">
        <v>79</v>
      </c>
      <c r="BE205" s="32">
        <v>50</v>
      </c>
      <c r="BF205" s="33" t="s">
        <v>80</v>
      </c>
      <c r="BG205" s="26" t="s">
        <v>81</v>
      </c>
      <c r="BH205" s="29">
        <v>20</v>
      </c>
      <c r="BI205" s="26" t="s">
        <v>82</v>
      </c>
      <c r="BJ205" s="25" t="s">
        <v>74</v>
      </c>
      <c r="BK205" s="12" t="s">
        <v>86</v>
      </c>
      <c r="BL205" t="str">
        <f>IF(_xlfn.REGEXTEST(BK205,"Lv. [0-9]{0, 3}", 0),BM205,"")</f>
        <v>32</v>
      </c>
      <c r="BM205" t="str" cm="1">
        <f t="array" ref="BM205">_xlfn.REGEXEXTRACT(_xlfn.REGEXEXTRACT(BK205,"Lv. [0-9]{0,}", 0),"[0-9]{1,2}", 0)</f>
        <v>32</v>
      </c>
      <c r="BN205" cm="1">
        <f t="array" ref="BN205">INDEX(A205:AE205,BQ205)</f>
        <v>2</v>
      </c>
      <c r="BO205">
        <v>204</v>
      </c>
      <c r="BP205">
        <f ca="1">IF(LEN(BL205) &gt; 0, _xlfn.XMATCH(BN205 + 1, INDIRECT(BR205):INDIRECT(BS205)), "")</f>
        <v>205</v>
      </c>
      <c r="BQ205" cm="1">
        <f t="array" ref="BQ205">_xlfn.XMATCH(FALSE, ISBLANK(A205:AE205),,-1)</f>
        <v>7</v>
      </c>
      <c r="BR205" t="str">
        <f>ADDRESS(2, BQ205)</f>
        <v>$G$2</v>
      </c>
      <c r="BS205" t="str">
        <f>ADDRESS(1202, BQ205)</f>
        <v>$G$1202</v>
      </c>
      <c r="BT205" s="171" t="str">
        <f ca="1">"insert into Pokemon_Blueprint values ( "&amp;ROW()-1&amp;", '"&amp;B205&amp;"', '"&amp;C205&amp;"', "&amp;AF205&amp;",  "&amp;AG205&amp;",  "&amp;AH205&amp;", "&amp;AI205&amp;",  "&amp;AJ205&amp;",  "&amp;AK205&amp;", "&amp;IF(BC205 = "", "0", BC205)&amp;", "&amp;IF(BL205 = "","NULL, NULL",BP205&amp;", "&amp;BL205)&amp;");"</f>
        <v>insert into Pokemon_Blueprint values ( 204, 'Bayleef', 'Starter', 60,  62,  80, 63,  80,  69, 45, 205, 32);</v>
      </c>
    </row>
    <row r="206" spans="1:72" ht="12.75" customHeight="1">
      <c r="A206" s="12">
        <v>154</v>
      </c>
      <c r="B206" s="48" t="s">
        <v>549</v>
      </c>
      <c r="C206" s="48" t="s">
        <v>73</v>
      </c>
      <c r="D206" s="49"/>
      <c r="E206" s="50"/>
      <c r="F206" s="50">
        <v>3</v>
      </c>
      <c r="G206" s="50">
        <v>3</v>
      </c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1"/>
      <c r="AF206" s="17">
        <v>80</v>
      </c>
      <c r="AG206" s="18">
        <v>82</v>
      </c>
      <c r="AH206" s="19">
        <v>100</v>
      </c>
      <c r="AI206" s="20">
        <v>83</v>
      </c>
      <c r="AJ206" s="21">
        <v>100</v>
      </c>
      <c r="AK206" s="22">
        <v>80</v>
      </c>
      <c r="AL206" s="23">
        <f>SUM(AF206:AK206)</f>
        <v>525</v>
      </c>
      <c r="AM206" s="24" t="s">
        <v>74</v>
      </c>
      <c r="AN206" s="25"/>
      <c r="AO206" s="24" t="s">
        <v>76</v>
      </c>
      <c r="AP206" s="26"/>
      <c r="AQ206" s="27" t="s">
        <v>455</v>
      </c>
      <c r="AR206" s="28" t="s">
        <v>377</v>
      </c>
      <c r="AS206" s="29">
        <v>1.8</v>
      </c>
      <c r="AT206" s="29">
        <v>221.6</v>
      </c>
      <c r="AU206" s="30">
        <v>100.5</v>
      </c>
      <c r="AV206" s="31"/>
      <c r="AW206" s="26"/>
      <c r="AX206" s="26">
        <v>1</v>
      </c>
      <c r="AY206" s="26"/>
      <c r="AZ206" s="26">
        <v>2</v>
      </c>
      <c r="BA206" s="25"/>
      <c r="BB206" s="24">
        <v>263</v>
      </c>
      <c r="BC206" s="26">
        <v>45</v>
      </c>
      <c r="BD206" s="32" t="s">
        <v>79</v>
      </c>
      <c r="BE206" s="32">
        <v>50</v>
      </c>
      <c r="BF206" s="33" t="s">
        <v>80</v>
      </c>
      <c r="BG206" s="26" t="s">
        <v>81</v>
      </c>
      <c r="BH206" s="29">
        <v>20</v>
      </c>
      <c r="BI206" s="26" t="s">
        <v>82</v>
      </c>
      <c r="BJ206" s="25" t="s">
        <v>74</v>
      </c>
      <c r="BK206" s="12"/>
      <c r="BL206" t="str">
        <f>IF(_xlfn.REGEXTEST(BK206,"Lv. [0-9]{0, 3}", 0),BM206,"")</f>
        <v/>
      </c>
      <c r="BM206" t="e" cm="1" vm="1">
        <f t="array" ref="BM206">_xlfn.REGEXEXTRACT(_xlfn.REGEXEXTRACT(BK206,"Lv. [0-9]{0,}", 0),"[0-9]{1,2}", 0)</f>
        <v>#N/A</v>
      </c>
      <c r="BN206" cm="1">
        <f t="array" ref="BN206">INDEX(A206:AE206,BQ206)</f>
        <v>3</v>
      </c>
      <c r="BO206">
        <v>205</v>
      </c>
      <c r="BP206" t="str">
        <f ca="1">IF(LEN(BL206) &gt; 0, _xlfn.XMATCH(BN206 + 1, INDIRECT(BR206):INDIRECT(BS206)), "")</f>
        <v/>
      </c>
      <c r="BQ206" cm="1">
        <f t="array" ref="BQ206">_xlfn.XMATCH(FALSE, ISBLANK(A206:AE206),,-1)</f>
        <v>7</v>
      </c>
      <c r="BR206" t="str">
        <f>ADDRESS(2, BQ206)</f>
        <v>$G$2</v>
      </c>
      <c r="BS206" t="str">
        <f>ADDRESS(1202, BQ206)</f>
        <v>$G$1202</v>
      </c>
      <c r="BT206" s="171" t="str">
        <f>"insert into Pokemon_Blueprint values ( "&amp;ROW()-1&amp;", '"&amp;B206&amp;"', '"&amp;C206&amp;"', "&amp;AF206&amp;",  "&amp;AG206&amp;",  "&amp;AH206&amp;", "&amp;AI206&amp;",  "&amp;AJ206&amp;",  "&amp;AK206&amp;", "&amp;IF(BC206 = "", "0", BC206)&amp;", "&amp;IF(BL206 = "","NULL, NULL",BP206&amp;", "&amp;BL206)&amp;");"</f>
        <v>insert into Pokemon_Blueprint values ( 205, 'Meganium', 'Starter', 80,  82,  100, 83,  100,  80, 45, NULL, NULL);</v>
      </c>
    </row>
    <row r="207" spans="1:72" ht="12.75" customHeight="1">
      <c r="A207" s="12">
        <v>155</v>
      </c>
      <c r="B207" s="48" t="s">
        <v>550</v>
      </c>
      <c r="C207" s="48" t="s">
        <v>73</v>
      </c>
      <c r="D207" s="49"/>
      <c r="E207" s="50"/>
      <c r="F207" s="50">
        <v>4</v>
      </c>
      <c r="G207" s="50">
        <v>4</v>
      </c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>
        <v>4</v>
      </c>
      <c r="AE207" s="51"/>
      <c r="AF207" s="17">
        <v>39</v>
      </c>
      <c r="AG207" s="18">
        <v>52</v>
      </c>
      <c r="AH207" s="19">
        <v>43</v>
      </c>
      <c r="AI207" s="20">
        <v>60</v>
      </c>
      <c r="AJ207" s="21">
        <v>50</v>
      </c>
      <c r="AK207" s="22">
        <v>65</v>
      </c>
      <c r="AL207" s="23">
        <f>SUM(AF207:AK207)</f>
        <v>309</v>
      </c>
      <c r="AM207" s="24" t="s">
        <v>94</v>
      </c>
      <c r="AN207" s="25"/>
      <c r="AO207" s="24" t="s">
        <v>95</v>
      </c>
      <c r="AP207" s="26"/>
      <c r="AQ207" s="27" t="s">
        <v>232</v>
      </c>
      <c r="AR207" s="28" t="s">
        <v>115</v>
      </c>
      <c r="AS207" s="29">
        <v>0.5</v>
      </c>
      <c r="AT207" s="29">
        <v>17.399999999999999</v>
      </c>
      <c r="AU207" s="30">
        <v>7.9</v>
      </c>
      <c r="AV207" s="31"/>
      <c r="AW207" s="26"/>
      <c r="AX207" s="26"/>
      <c r="AY207" s="26"/>
      <c r="AZ207" s="26"/>
      <c r="BA207" s="25">
        <v>1</v>
      </c>
      <c r="BB207" s="24">
        <v>62</v>
      </c>
      <c r="BC207" s="26">
        <v>45</v>
      </c>
      <c r="BD207" s="32" t="s">
        <v>79</v>
      </c>
      <c r="BE207" s="32">
        <v>50</v>
      </c>
      <c r="BF207" s="33" t="s">
        <v>141</v>
      </c>
      <c r="BG207" s="26" t="s">
        <v>81</v>
      </c>
      <c r="BH207" s="29">
        <v>20</v>
      </c>
      <c r="BI207" s="26" t="s">
        <v>165</v>
      </c>
      <c r="BJ207" s="25"/>
      <c r="BK207" s="12" t="s">
        <v>551</v>
      </c>
      <c r="BL207" t="str">
        <f>IF(_xlfn.REGEXTEST(BK207,"Lv. [0-9]{0, 3}", 0),BM207,"")</f>
        <v>14</v>
      </c>
      <c r="BM207" t="str" cm="1">
        <f t="array" ref="BM207">_xlfn.REGEXEXTRACT(_xlfn.REGEXEXTRACT(BK207,"Lv. [0-9]{0,}", 0),"[0-9]{1,2}", 0)</f>
        <v>14</v>
      </c>
      <c r="BN207" cm="1">
        <f t="array" ref="BN207">INDEX(A207:AE207,BQ207)</f>
        <v>4</v>
      </c>
      <c r="BO207">
        <v>206</v>
      </c>
      <c r="BP207">
        <f ca="1">IF(LEN(BL207) &gt; 0, _xlfn.XMATCH(BN207 + 1, INDIRECT(BR207):INDIRECT(BS207)), "")</f>
        <v>207</v>
      </c>
      <c r="BQ207" cm="1">
        <f t="array" ref="BQ207">_xlfn.XMATCH(FALSE, ISBLANK(A207:AE207),,-1)</f>
        <v>30</v>
      </c>
      <c r="BR207" t="str">
        <f>ADDRESS(2, BQ207)</f>
        <v>$AD$2</v>
      </c>
      <c r="BS207" t="str">
        <f>ADDRESS(1202, BQ207)</f>
        <v>$AD$1202</v>
      </c>
      <c r="BT207" s="171" t="str">
        <f ca="1">"insert into Pokemon_Blueprint values ( "&amp;ROW()-1&amp;", '"&amp;B207&amp;"', '"&amp;C207&amp;"', "&amp;AF207&amp;",  "&amp;AG207&amp;",  "&amp;AH207&amp;", "&amp;AI207&amp;",  "&amp;AJ207&amp;",  "&amp;AK207&amp;", "&amp;IF(BC207 = "", "0", BC207)&amp;", "&amp;IF(BL207 = "","NULL, NULL",BP207&amp;", "&amp;BL207)&amp;");"</f>
        <v>insert into Pokemon_Blueprint values ( 206, 'Cyndaquil', 'Starter', 39,  52,  43, 60,  50,  65, 45, 207, 14);</v>
      </c>
    </row>
    <row r="208" spans="1:72" ht="12.75" customHeight="1">
      <c r="A208" s="12">
        <v>156</v>
      </c>
      <c r="B208" s="48" t="s">
        <v>552</v>
      </c>
      <c r="C208" s="48" t="s">
        <v>73</v>
      </c>
      <c r="D208" s="49"/>
      <c r="E208" s="50"/>
      <c r="F208" s="50">
        <v>5</v>
      </c>
      <c r="G208" s="50">
        <v>5</v>
      </c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>
        <v>5</v>
      </c>
      <c r="AE208" s="51"/>
      <c r="AF208" s="17">
        <v>58</v>
      </c>
      <c r="AG208" s="18">
        <v>64</v>
      </c>
      <c r="AH208" s="19">
        <v>58</v>
      </c>
      <c r="AI208" s="20">
        <v>80</v>
      </c>
      <c r="AJ208" s="21">
        <v>65</v>
      </c>
      <c r="AK208" s="22">
        <v>80</v>
      </c>
      <c r="AL208" s="23">
        <f>SUM(AF208:AK208)</f>
        <v>405</v>
      </c>
      <c r="AM208" s="24" t="s">
        <v>94</v>
      </c>
      <c r="AN208" s="25"/>
      <c r="AO208" s="24" t="s">
        <v>95</v>
      </c>
      <c r="AP208" s="26"/>
      <c r="AQ208" s="27" t="s">
        <v>232</v>
      </c>
      <c r="AR208" s="28" t="s">
        <v>220</v>
      </c>
      <c r="AS208" s="29">
        <v>0.9</v>
      </c>
      <c r="AT208" s="29">
        <v>41.9</v>
      </c>
      <c r="AU208" s="30">
        <v>19</v>
      </c>
      <c r="AV208" s="31"/>
      <c r="AW208" s="26"/>
      <c r="AX208" s="26"/>
      <c r="AY208" s="26">
        <v>1</v>
      </c>
      <c r="AZ208" s="26"/>
      <c r="BA208" s="25">
        <v>1</v>
      </c>
      <c r="BB208" s="24">
        <v>142</v>
      </c>
      <c r="BC208" s="26">
        <v>45</v>
      </c>
      <c r="BD208" s="32" t="s">
        <v>79</v>
      </c>
      <c r="BE208" s="32">
        <v>50</v>
      </c>
      <c r="BF208" s="33" t="s">
        <v>141</v>
      </c>
      <c r="BG208" s="26" t="s">
        <v>81</v>
      </c>
      <c r="BH208" s="29">
        <v>20</v>
      </c>
      <c r="BI208" s="26" t="s">
        <v>165</v>
      </c>
      <c r="BJ208" s="25"/>
      <c r="BK208" s="12" t="s">
        <v>102</v>
      </c>
      <c r="BL208" t="str">
        <f>IF(_xlfn.REGEXTEST(BK208,"Lv. [0-9]{0, 3}", 0),BM208,"")</f>
        <v>36</v>
      </c>
      <c r="BM208" t="str" cm="1">
        <f t="array" ref="BM208">_xlfn.REGEXEXTRACT(_xlfn.REGEXEXTRACT(BK208,"Lv. [0-9]{0,}", 0),"[0-9]{1,2}", 0)</f>
        <v>36</v>
      </c>
      <c r="BN208" cm="1">
        <f t="array" ref="BN208">INDEX(A208:AE208,BQ208)</f>
        <v>5</v>
      </c>
      <c r="BO208">
        <v>207</v>
      </c>
      <c r="BP208">
        <f ca="1">IF(LEN(BL208) &gt; 0, _xlfn.XMATCH(BN208 + 1, INDIRECT(BR208):INDIRECT(BS208)), "")</f>
        <v>209</v>
      </c>
      <c r="BQ208" cm="1">
        <f t="array" ref="BQ208">_xlfn.XMATCH(FALSE, ISBLANK(A208:AE208),,-1)</f>
        <v>30</v>
      </c>
      <c r="BR208" t="str">
        <f>ADDRESS(2, BQ208)</f>
        <v>$AD$2</v>
      </c>
      <c r="BS208" t="str">
        <f>ADDRESS(1202, BQ208)</f>
        <v>$AD$1202</v>
      </c>
      <c r="BT208" s="171" t="str">
        <f ca="1">"insert into Pokemon_Blueprint values ( "&amp;ROW()-1&amp;", '"&amp;B208&amp;"', '"&amp;C208&amp;"', "&amp;AF208&amp;",  "&amp;AG208&amp;",  "&amp;AH208&amp;", "&amp;AI208&amp;",  "&amp;AJ208&amp;",  "&amp;AK208&amp;", "&amp;IF(BC208 = "", "0", BC208)&amp;", "&amp;IF(BL208 = "","NULL, NULL",BP208&amp;", "&amp;BL208)&amp;");"</f>
        <v>insert into Pokemon_Blueprint values ( 207, 'Quilava', 'Starter', 58,  64,  58, 80,  65,  80, 45, 209, 36);</v>
      </c>
    </row>
    <row r="209" spans="1:72" ht="12.75" customHeight="1">
      <c r="A209" s="12">
        <v>157</v>
      </c>
      <c r="B209" s="48" t="s">
        <v>553</v>
      </c>
      <c r="C209" s="48" t="s">
        <v>73</v>
      </c>
      <c r="D209" s="49"/>
      <c r="E209" s="50"/>
      <c r="F209" s="50">
        <v>6</v>
      </c>
      <c r="G209" s="50">
        <v>6</v>
      </c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1"/>
      <c r="AF209" s="17">
        <v>78</v>
      </c>
      <c r="AG209" s="18">
        <v>84</v>
      </c>
      <c r="AH209" s="19">
        <v>78</v>
      </c>
      <c r="AI209" s="20">
        <v>109</v>
      </c>
      <c r="AJ209" s="21">
        <v>85</v>
      </c>
      <c r="AK209" s="22">
        <v>100</v>
      </c>
      <c r="AL209" s="23">
        <f>SUM(AF209:AK209)</f>
        <v>534</v>
      </c>
      <c r="AM209" s="24" t="s">
        <v>94</v>
      </c>
      <c r="AN209" s="25"/>
      <c r="AO209" s="24" t="s">
        <v>95</v>
      </c>
      <c r="AP209" s="26"/>
      <c r="AQ209" s="27" t="s">
        <v>232</v>
      </c>
      <c r="AR209" s="28" t="s">
        <v>105</v>
      </c>
      <c r="AS209" s="29">
        <v>1.7</v>
      </c>
      <c r="AT209" s="29">
        <v>175.3</v>
      </c>
      <c r="AU209" s="30">
        <v>79.5</v>
      </c>
      <c r="AV209" s="31"/>
      <c r="AW209" s="26"/>
      <c r="AX209" s="26"/>
      <c r="AY209" s="26">
        <v>3</v>
      </c>
      <c r="AZ209" s="26"/>
      <c r="BA209" s="25"/>
      <c r="BB209" s="24">
        <v>267</v>
      </c>
      <c r="BC209" s="26">
        <v>45</v>
      </c>
      <c r="BD209" s="32" t="s">
        <v>79</v>
      </c>
      <c r="BE209" s="32">
        <v>50</v>
      </c>
      <c r="BF209" s="33" t="s">
        <v>141</v>
      </c>
      <c r="BG209" s="26" t="s">
        <v>81</v>
      </c>
      <c r="BH209" s="29">
        <v>20</v>
      </c>
      <c r="BI209" s="26" t="s">
        <v>165</v>
      </c>
      <c r="BJ209" s="25"/>
      <c r="BK209" s="12"/>
      <c r="BL209" t="str">
        <f>IF(_xlfn.REGEXTEST(BK209,"Lv. [0-9]{0, 3}", 0),BM209,"")</f>
        <v/>
      </c>
      <c r="BM209" t="e" cm="1" vm="1">
        <f t="array" ref="BM209">_xlfn.REGEXEXTRACT(_xlfn.REGEXEXTRACT(BK209,"Lv. [0-9]{0,}", 0),"[0-9]{1,2}", 0)</f>
        <v>#N/A</v>
      </c>
      <c r="BN209" cm="1">
        <f t="array" ref="BN209">INDEX(A209:AE209,BQ209)</f>
        <v>6</v>
      </c>
      <c r="BO209">
        <v>208</v>
      </c>
      <c r="BP209" t="str">
        <f ca="1">IF(LEN(BL209) &gt; 0, _xlfn.XMATCH(BN209 + 1, INDIRECT(BR209):INDIRECT(BS209)), "")</f>
        <v/>
      </c>
      <c r="BQ209" cm="1">
        <f t="array" ref="BQ209">_xlfn.XMATCH(FALSE, ISBLANK(A209:AE209),,-1)</f>
        <v>7</v>
      </c>
      <c r="BR209" t="str">
        <f>ADDRESS(2, BQ209)</f>
        <v>$G$2</v>
      </c>
      <c r="BS209" t="str">
        <f>ADDRESS(1202, BQ209)</f>
        <v>$G$1202</v>
      </c>
      <c r="BT209" s="171" t="str">
        <f>"insert into Pokemon_Blueprint values ( "&amp;ROW()-1&amp;", '"&amp;B209&amp;"', '"&amp;C209&amp;"', "&amp;AF209&amp;",  "&amp;AG209&amp;",  "&amp;AH209&amp;", "&amp;AI209&amp;",  "&amp;AJ209&amp;",  "&amp;AK209&amp;", "&amp;IF(BC209 = "", "0", BC209)&amp;", "&amp;IF(BL209 = "","NULL, NULL",BP209&amp;", "&amp;BL209)&amp;");"</f>
        <v>insert into Pokemon_Blueprint values ( 208, 'Typhlosion', 'Starter', 78,  84,  78, 109,  85,  100, 45, NULL, NULL);</v>
      </c>
    </row>
    <row r="210" spans="1:72" ht="12.75" customHeight="1">
      <c r="A210" s="12">
        <v>157.1</v>
      </c>
      <c r="B210" s="48" t="s">
        <v>554</v>
      </c>
      <c r="C210" s="48" t="s">
        <v>555</v>
      </c>
      <c r="D210" s="49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>
        <v>6</v>
      </c>
      <c r="AE210" s="51"/>
      <c r="AF210" s="17">
        <v>73</v>
      </c>
      <c r="AG210" s="18">
        <v>84</v>
      </c>
      <c r="AH210" s="19">
        <v>78</v>
      </c>
      <c r="AI210" s="20">
        <v>119</v>
      </c>
      <c r="AJ210" s="21">
        <v>85</v>
      </c>
      <c r="AK210" s="22">
        <v>95</v>
      </c>
      <c r="AL210" s="23">
        <f>SUM(AF210:AK210)</f>
        <v>534</v>
      </c>
      <c r="AM210" s="24" t="s">
        <v>94</v>
      </c>
      <c r="AN210" s="25" t="s">
        <v>398</v>
      </c>
      <c r="AO210" s="24" t="s">
        <v>95</v>
      </c>
      <c r="AP210" s="26"/>
      <c r="AQ210" s="27" t="s">
        <v>241</v>
      </c>
      <c r="AR210" s="28" t="s">
        <v>120</v>
      </c>
      <c r="AS210" s="29">
        <v>1.6</v>
      </c>
      <c r="AT210" s="29">
        <v>153.9</v>
      </c>
      <c r="AU210" s="30">
        <v>69.8</v>
      </c>
      <c r="AV210" s="31"/>
      <c r="AW210" s="26"/>
      <c r="AX210" s="26"/>
      <c r="AY210" s="26">
        <v>3</v>
      </c>
      <c r="AZ210" s="26"/>
      <c r="BA210" s="25"/>
      <c r="BB210" s="24">
        <v>267</v>
      </c>
      <c r="BC210" s="26">
        <v>45</v>
      </c>
      <c r="BD210" s="32" t="s">
        <v>79</v>
      </c>
      <c r="BE210" s="32">
        <v>50</v>
      </c>
      <c r="BF210" s="33" t="s">
        <v>141</v>
      </c>
      <c r="BG210" s="26" t="s">
        <v>81</v>
      </c>
      <c r="BH210" s="29">
        <v>20</v>
      </c>
      <c r="BI210" s="26" t="s">
        <v>165</v>
      </c>
      <c r="BJ210" s="25"/>
      <c r="BK210" s="12"/>
      <c r="BL210" t="str">
        <f>IF(_xlfn.REGEXTEST(BK210,"Lv. [0-9]{0, 3}", 0),BM210,"")</f>
        <v/>
      </c>
      <c r="BM210" t="e" cm="1" vm="1">
        <f t="array" ref="BM210">_xlfn.REGEXEXTRACT(_xlfn.REGEXEXTRACT(BK210,"Lv. [0-9]{0,}", 0),"[0-9]{1,2}", 0)</f>
        <v>#N/A</v>
      </c>
      <c r="BN210" cm="1">
        <f t="array" ref="BN210">INDEX(A210:AE210,BQ210)</f>
        <v>6</v>
      </c>
      <c r="BO210">
        <v>209</v>
      </c>
      <c r="BP210" t="str">
        <f ca="1">IF(LEN(BL210) &gt; 0, _xlfn.XMATCH(BN210 + 1, INDIRECT(BR210):INDIRECT(BS210)), "")</f>
        <v/>
      </c>
      <c r="BQ210" cm="1">
        <f t="array" ref="BQ210">_xlfn.XMATCH(FALSE, ISBLANK(A210:AE210),,-1)</f>
        <v>30</v>
      </c>
      <c r="BR210" t="str">
        <f>ADDRESS(2, BQ210)</f>
        <v>$AD$2</v>
      </c>
      <c r="BS210" t="str">
        <f>ADDRESS(1202, BQ210)</f>
        <v>$AD$1202</v>
      </c>
      <c r="BT210" s="171" t="str">
        <f>"insert into Pokemon_Blueprint values ( "&amp;ROW()-1&amp;", '"&amp;B210&amp;"', '"&amp;C210&amp;"', "&amp;AF210&amp;",  "&amp;AG210&amp;",  "&amp;AH210&amp;", "&amp;AI210&amp;",  "&amp;AJ210&amp;",  "&amp;AK210&amp;", "&amp;IF(BC210 = "", "0", BC210)&amp;", "&amp;IF(BL210 = "","NULL, NULL",BP210&amp;", "&amp;BL210)&amp;");"</f>
        <v>insert into Pokemon_Blueprint values ( 209, 'Typhlosion (Hisuian)', 'Starter, Hisuian Variant', 73,  84,  78, 119,  85,  95, 45, NULL, NULL);</v>
      </c>
    </row>
    <row r="211" spans="1:72" ht="12.75" customHeight="1">
      <c r="A211" s="12">
        <v>158</v>
      </c>
      <c r="B211" s="48" t="s">
        <v>556</v>
      </c>
      <c r="C211" s="48" t="s">
        <v>73</v>
      </c>
      <c r="D211" s="49"/>
      <c r="E211" s="50"/>
      <c r="F211" s="50">
        <v>7</v>
      </c>
      <c r="G211" s="50">
        <v>7</v>
      </c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1"/>
      <c r="AF211" s="17">
        <v>50</v>
      </c>
      <c r="AG211" s="18">
        <v>65</v>
      </c>
      <c r="AH211" s="19">
        <v>64</v>
      </c>
      <c r="AI211" s="20">
        <v>44</v>
      </c>
      <c r="AJ211" s="21">
        <v>48</v>
      </c>
      <c r="AK211" s="22">
        <v>43</v>
      </c>
      <c r="AL211" s="23">
        <f>SUM(AF211:AK211)</f>
        <v>314</v>
      </c>
      <c r="AM211" s="24" t="s">
        <v>112</v>
      </c>
      <c r="AN211" s="25"/>
      <c r="AO211" s="24" t="s">
        <v>113</v>
      </c>
      <c r="AP211" s="26"/>
      <c r="AQ211" s="27" t="s">
        <v>215</v>
      </c>
      <c r="AR211" s="28" t="s">
        <v>97</v>
      </c>
      <c r="AS211" s="29">
        <v>0.6</v>
      </c>
      <c r="AT211" s="29">
        <v>20.9</v>
      </c>
      <c r="AU211" s="30">
        <v>9.5</v>
      </c>
      <c r="AV211" s="31"/>
      <c r="AW211" s="26">
        <v>1</v>
      </c>
      <c r="AX211" s="26"/>
      <c r="AY211" s="26"/>
      <c r="AZ211" s="26"/>
      <c r="BA211" s="25"/>
      <c r="BB211" s="24">
        <v>63</v>
      </c>
      <c r="BC211" s="26">
        <v>45</v>
      </c>
      <c r="BD211" s="32" t="s">
        <v>79</v>
      </c>
      <c r="BE211" s="32">
        <v>50</v>
      </c>
      <c r="BF211" s="33" t="s">
        <v>116</v>
      </c>
      <c r="BG211" s="26" t="s">
        <v>81</v>
      </c>
      <c r="BH211" s="29">
        <v>20</v>
      </c>
      <c r="BI211" s="26" t="s">
        <v>82</v>
      </c>
      <c r="BJ211" s="25" t="s">
        <v>117</v>
      </c>
      <c r="BK211" s="12" t="s">
        <v>154</v>
      </c>
      <c r="BL211" t="str">
        <f>IF(_xlfn.REGEXTEST(BK211,"Lv. [0-9]{0, 3}", 0),BM211,"")</f>
        <v>18</v>
      </c>
      <c r="BM211" t="str" cm="1">
        <f t="array" ref="BM211">_xlfn.REGEXEXTRACT(_xlfn.REGEXEXTRACT(BK211,"Lv. [0-9]{0,}", 0),"[0-9]{1,2}", 0)</f>
        <v>18</v>
      </c>
      <c r="BN211" cm="1">
        <f t="array" ref="BN211">INDEX(A211:AE211,BQ211)</f>
        <v>7</v>
      </c>
      <c r="BO211">
        <v>210</v>
      </c>
      <c r="BP211">
        <f ca="1">IF(LEN(BL211) &gt; 0, _xlfn.XMATCH(BN211 + 1, INDIRECT(BR211):INDIRECT(BS211)), "")</f>
        <v>211</v>
      </c>
      <c r="BQ211" cm="1">
        <f t="array" ref="BQ211">_xlfn.XMATCH(FALSE, ISBLANK(A211:AE211),,-1)</f>
        <v>7</v>
      </c>
      <c r="BR211" t="str">
        <f>ADDRESS(2, BQ211)</f>
        <v>$G$2</v>
      </c>
      <c r="BS211" t="str">
        <f>ADDRESS(1202, BQ211)</f>
        <v>$G$1202</v>
      </c>
      <c r="BT211" s="171" t="str">
        <f ca="1">"insert into Pokemon_Blueprint values ( "&amp;ROW()-1&amp;", '"&amp;B211&amp;"', '"&amp;C211&amp;"', "&amp;AF211&amp;",  "&amp;AG211&amp;",  "&amp;AH211&amp;", "&amp;AI211&amp;",  "&amp;AJ211&amp;",  "&amp;AK211&amp;", "&amp;IF(BC211 = "", "0", BC211)&amp;", "&amp;IF(BL211 = "","NULL, NULL",BP211&amp;", "&amp;BL211)&amp;");"</f>
        <v>insert into Pokemon_Blueprint values ( 210, 'Totodile', 'Starter', 50,  65,  64, 44,  48,  43, 45, 211, 18);</v>
      </c>
    </row>
    <row r="212" spans="1:72" ht="12.75" customHeight="1">
      <c r="A212" s="12">
        <v>159</v>
      </c>
      <c r="B212" s="48" t="s">
        <v>557</v>
      </c>
      <c r="C212" s="48" t="s">
        <v>73</v>
      </c>
      <c r="D212" s="49"/>
      <c r="E212" s="50"/>
      <c r="F212" s="50">
        <v>8</v>
      </c>
      <c r="G212" s="50">
        <v>8</v>
      </c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1"/>
      <c r="AF212" s="17">
        <v>65</v>
      </c>
      <c r="AG212" s="18">
        <v>80</v>
      </c>
      <c r="AH212" s="19">
        <v>80</v>
      </c>
      <c r="AI212" s="20">
        <v>59</v>
      </c>
      <c r="AJ212" s="21">
        <v>63</v>
      </c>
      <c r="AK212" s="22">
        <v>58</v>
      </c>
      <c r="AL212" s="23">
        <f>SUM(AF212:AK212)</f>
        <v>405</v>
      </c>
      <c r="AM212" s="24" t="s">
        <v>112</v>
      </c>
      <c r="AN212" s="25"/>
      <c r="AO212" s="24" t="s">
        <v>113</v>
      </c>
      <c r="AP212" s="26"/>
      <c r="AQ212" s="27" t="s">
        <v>215</v>
      </c>
      <c r="AR212" s="28" t="s">
        <v>101</v>
      </c>
      <c r="AS212" s="29">
        <v>1.1000000000000001</v>
      </c>
      <c r="AT212" s="29">
        <v>55.1</v>
      </c>
      <c r="AU212" s="30">
        <v>25</v>
      </c>
      <c r="AV212" s="31"/>
      <c r="AW212" s="26">
        <v>1</v>
      </c>
      <c r="AX212" s="26">
        <v>1</v>
      </c>
      <c r="AY212" s="26"/>
      <c r="AZ212" s="26"/>
      <c r="BA212" s="25"/>
      <c r="BB212" s="24">
        <v>142</v>
      </c>
      <c r="BC212" s="26">
        <v>45</v>
      </c>
      <c r="BD212" s="32" t="s">
        <v>79</v>
      </c>
      <c r="BE212" s="32">
        <v>50</v>
      </c>
      <c r="BF212" s="33" t="s">
        <v>116</v>
      </c>
      <c r="BG212" s="26" t="s">
        <v>81</v>
      </c>
      <c r="BH212" s="29">
        <v>20</v>
      </c>
      <c r="BI212" s="26" t="s">
        <v>82</v>
      </c>
      <c r="BJ212" s="25" t="s">
        <v>117</v>
      </c>
      <c r="BK212" s="12" t="s">
        <v>334</v>
      </c>
      <c r="BL212" t="str">
        <f>IF(_xlfn.REGEXTEST(BK212,"Lv. [0-9]{0, 3}", 0),BM212,"")</f>
        <v>30</v>
      </c>
      <c r="BM212" t="str" cm="1">
        <f t="array" ref="BM212">_xlfn.REGEXEXTRACT(_xlfn.REGEXEXTRACT(BK212,"Lv. [0-9]{0,}", 0),"[0-9]{1,2}", 0)</f>
        <v>30</v>
      </c>
      <c r="BN212" cm="1">
        <f t="array" ref="BN212">INDEX(A212:AE212,BQ212)</f>
        <v>8</v>
      </c>
      <c r="BO212">
        <v>211</v>
      </c>
      <c r="BP212">
        <f ca="1">IF(LEN(BL212) &gt; 0, _xlfn.XMATCH(BN212 + 1, INDIRECT(BR212):INDIRECT(BS212)), "")</f>
        <v>212</v>
      </c>
      <c r="BQ212" cm="1">
        <f t="array" ref="BQ212">_xlfn.XMATCH(FALSE, ISBLANK(A212:AE212),,-1)</f>
        <v>7</v>
      </c>
      <c r="BR212" t="str">
        <f>ADDRESS(2, BQ212)</f>
        <v>$G$2</v>
      </c>
      <c r="BS212" t="str">
        <f>ADDRESS(1202, BQ212)</f>
        <v>$G$1202</v>
      </c>
      <c r="BT212" s="171" t="str">
        <f ca="1">"insert into Pokemon_Blueprint values ( "&amp;ROW()-1&amp;", '"&amp;B212&amp;"', '"&amp;C212&amp;"', "&amp;AF212&amp;",  "&amp;AG212&amp;",  "&amp;AH212&amp;", "&amp;AI212&amp;",  "&amp;AJ212&amp;",  "&amp;AK212&amp;", "&amp;IF(BC212 = "", "0", BC212)&amp;", "&amp;IF(BL212 = "","NULL, NULL",BP212&amp;", "&amp;BL212)&amp;");"</f>
        <v>insert into Pokemon_Blueprint values ( 211, 'Croconaw', 'Starter', 65,  80,  80, 59,  63,  58, 45, 212, 30);</v>
      </c>
    </row>
    <row r="213" spans="1:72" ht="12.75" customHeight="1">
      <c r="A213" s="12">
        <v>160</v>
      </c>
      <c r="B213" s="48" t="s">
        <v>558</v>
      </c>
      <c r="C213" s="48" t="s">
        <v>73</v>
      </c>
      <c r="D213" s="49"/>
      <c r="E213" s="50"/>
      <c r="F213" s="50">
        <v>9</v>
      </c>
      <c r="G213" s="50">
        <v>9</v>
      </c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1"/>
      <c r="AF213" s="17">
        <v>85</v>
      </c>
      <c r="AG213" s="18">
        <v>105</v>
      </c>
      <c r="AH213" s="19">
        <v>100</v>
      </c>
      <c r="AI213" s="20">
        <v>79</v>
      </c>
      <c r="AJ213" s="21">
        <v>83</v>
      </c>
      <c r="AK213" s="22">
        <v>78</v>
      </c>
      <c r="AL213" s="23">
        <f>SUM(AF213:AK213)</f>
        <v>530</v>
      </c>
      <c r="AM213" s="24" t="s">
        <v>112</v>
      </c>
      <c r="AN213" s="25"/>
      <c r="AO213" s="24" t="s">
        <v>113</v>
      </c>
      <c r="AP213" s="26"/>
      <c r="AQ213" s="27" t="s">
        <v>215</v>
      </c>
      <c r="AR213" s="28" t="s">
        <v>543</v>
      </c>
      <c r="AS213" s="29">
        <v>2.2999999999999998</v>
      </c>
      <c r="AT213" s="29">
        <v>195.8</v>
      </c>
      <c r="AU213" s="30">
        <v>88.8</v>
      </c>
      <c r="AV213" s="31"/>
      <c r="AW213" s="26">
        <v>2</v>
      </c>
      <c r="AX213" s="26">
        <v>1</v>
      </c>
      <c r="AY213" s="26"/>
      <c r="AZ213" s="26"/>
      <c r="BA213" s="25"/>
      <c r="BB213" s="24">
        <v>265</v>
      </c>
      <c r="BC213" s="26">
        <v>45</v>
      </c>
      <c r="BD213" s="32" t="s">
        <v>79</v>
      </c>
      <c r="BE213" s="32">
        <v>50</v>
      </c>
      <c r="BF213" s="33" t="s">
        <v>116</v>
      </c>
      <c r="BG213" s="26" t="s">
        <v>81</v>
      </c>
      <c r="BH213" s="29">
        <v>20</v>
      </c>
      <c r="BI213" s="26" t="s">
        <v>82</v>
      </c>
      <c r="BJ213" s="25" t="s">
        <v>117</v>
      </c>
      <c r="BK213" s="12"/>
      <c r="BL213" t="str">
        <f>IF(_xlfn.REGEXTEST(BK213,"Lv. [0-9]{0, 3}", 0),BM213,"")</f>
        <v/>
      </c>
      <c r="BM213" t="e" cm="1" vm="1">
        <f t="array" ref="BM213">_xlfn.REGEXEXTRACT(_xlfn.REGEXEXTRACT(BK213,"Lv. [0-9]{0,}", 0),"[0-9]{1,2}", 0)</f>
        <v>#N/A</v>
      </c>
      <c r="BN213" cm="1">
        <f t="array" ref="BN213">INDEX(A213:AE213,BQ213)</f>
        <v>9</v>
      </c>
      <c r="BO213">
        <v>212</v>
      </c>
      <c r="BP213" t="str">
        <f ca="1">IF(LEN(BL213) &gt; 0, _xlfn.XMATCH(BN213 + 1, INDIRECT(BR213):INDIRECT(BS213)), "")</f>
        <v/>
      </c>
      <c r="BQ213" cm="1">
        <f t="array" ref="BQ213">_xlfn.XMATCH(FALSE, ISBLANK(A213:AE213),,-1)</f>
        <v>7</v>
      </c>
      <c r="BR213" t="str">
        <f>ADDRESS(2, BQ213)</f>
        <v>$G$2</v>
      </c>
      <c r="BS213" t="str">
        <f>ADDRESS(1202, BQ213)</f>
        <v>$G$1202</v>
      </c>
      <c r="BT213" s="171" t="str">
        <f>"insert into Pokemon_Blueprint values ( "&amp;ROW()-1&amp;", '"&amp;B213&amp;"', '"&amp;C213&amp;"', "&amp;AF213&amp;",  "&amp;AG213&amp;",  "&amp;AH213&amp;", "&amp;AI213&amp;",  "&amp;AJ213&amp;",  "&amp;AK213&amp;", "&amp;IF(BC213 = "", "0", BC213)&amp;", "&amp;IF(BL213 = "","NULL, NULL",BP213&amp;", "&amp;BL213)&amp;");"</f>
        <v>insert into Pokemon_Blueprint values ( 212, 'Feraligatr', 'Starter', 85,  105,  100, 79,  83,  78, 45, NULL, NULL);</v>
      </c>
    </row>
    <row r="214" spans="1:72" ht="12.75" customHeight="1">
      <c r="A214" s="12">
        <v>161</v>
      </c>
      <c r="B214" s="48" t="s">
        <v>559</v>
      </c>
      <c r="C214" s="48"/>
      <c r="D214" s="49"/>
      <c r="E214" s="50"/>
      <c r="F214" s="50">
        <v>19</v>
      </c>
      <c r="G214" s="50">
        <v>19</v>
      </c>
      <c r="H214" s="50"/>
      <c r="I214" s="50"/>
      <c r="J214" s="50"/>
      <c r="K214" s="50"/>
      <c r="L214" s="50"/>
      <c r="M214" s="50"/>
      <c r="N214" s="50">
        <v>109</v>
      </c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1"/>
      <c r="AF214" s="17">
        <v>35</v>
      </c>
      <c r="AG214" s="18">
        <v>46</v>
      </c>
      <c r="AH214" s="19">
        <v>34</v>
      </c>
      <c r="AI214" s="20">
        <v>35</v>
      </c>
      <c r="AJ214" s="21">
        <v>45</v>
      </c>
      <c r="AK214" s="22">
        <v>20</v>
      </c>
      <c r="AL214" s="23">
        <f>SUM(AF214:AK214)</f>
        <v>215</v>
      </c>
      <c r="AM214" s="24" t="s">
        <v>150</v>
      </c>
      <c r="AN214" s="37"/>
      <c r="AO214" s="24" t="s">
        <v>126</v>
      </c>
      <c r="AP214" s="26" t="s">
        <v>151</v>
      </c>
      <c r="AQ214" s="27" t="s">
        <v>241</v>
      </c>
      <c r="AR214" s="28" t="s">
        <v>191</v>
      </c>
      <c r="AS214" s="29">
        <v>0.8</v>
      </c>
      <c r="AT214" s="29">
        <v>13.2</v>
      </c>
      <c r="AU214" s="30">
        <v>6</v>
      </c>
      <c r="AV214" s="31"/>
      <c r="AW214" s="26">
        <v>1</v>
      </c>
      <c r="AX214" s="26"/>
      <c r="AY214" s="26"/>
      <c r="AZ214" s="26"/>
      <c r="BA214" s="25"/>
      <c r="BB214" s="24">
        <v>43</v>
      </c>
      <c r="BC214" s="26">
        <v>255</v>
      </c>
      <c r="BD214" s="32" t="s">
        <v>128</v>
      </c>
      <c r="BE214" s="32">
        <v>50</v>
      </c>
      <c r="BF214" s="35" t="s">
        <v>139</v>
      </c>
      <c r="BG214" s="26" t="s">
        <v>129</v>
      </c>
      <c r="BH214" s="29">
        <v>15</v>
      </c>
      <c r="BI214" s="26" t="s">
        <v>165</v>
      </c>
      <c r="BJ214" s="37"/>
      <c r="BK214" s="36" t="s">
        <v>560</v>
      </c>
      <c r="BL214" t="str">
        <f>IF(_xlfn.REGEXTEST(BK214,"Lv. [0-9]{0, 3}", 0),BM214,"")</f>
        <v>15</v>
      </c>
      <c r="BM214" t="str" cm="1">
        <f t="array" ref="BM214">_xlfn.REGEXEXTRACT(_xlfn.REGEXEXTRACT(BK214,"Lv. [0-9]{0,}", 0),"[0-9]{1,2}", 0)</f>
        <v>15</v>
      </c>
      <c r="BN214" cm="1">
        <f t="array" ref="BN214">INDEX(A214:AE214,BQ214)</f>
        <v>109</v>
      </c>
      <c r="BO214">
        <v>213</v>
      </c>
      <c r="BP214">
        <f ca="1">IF(LEN(BL214) &gt; 0, _xlfn.XMATCH(BN214 + 1, INDIRECT(BR214):INDIRECT(BS214)), "")</f>
        <v>214</v>
      </c>
      <c r="BQ214" cm="1">
        <f t="array" ref="BQ214">_xlfn.XMATCH(FALSE, ISBLANK(A214:AE214),,-1)</f>
        <v>14</v>
      </c>
      <c r="BR214" t="str">
        <f>ADDRESS(2, BQ214)</f>
        <v>$N$2</v>
      </c>
      <c r="BS214" t="str">
        <f>ADDRESS(1202, BQ214)</f>
        <v>$N$1202</v>
      </c>
      <c r="BT214" s="171" t="str">
        <f ca="1">"insert into Pokemon_Blueprint values ( "&amp;ROW()-1&amp;", '"&amp;B214&amp;"', '"&amp;C214&amp;"', "&amp;AF214&amp;",  "&amp;AG214&amp;",  "&amp;AH214&amp;", "&amp;AI214&amp;",  "&amp;AJ214&amp;",  "&amp;AK214&amp;", "&amp;IF(BC214 = "", "0", BC214)&amp;", "&amp;IF(BL214 = "","NULL, NULL",BP214&amp;", "&amp;BL214)&amp;");"</f>
        <v>insert into Pokemon_Blueprint values ( 213, 'Sentret', '', 35,  46,  34, 35,  45,  20, 255, 214, 15);</v>
      </c>
    </row>
    <row r="215" spans="1:72" ht="12.75" customHeight="1">
      <c r="A215" s="12">
        <v>162</v>
      </c>
      <c r="B215" s="48" t="s">
        <v>561</v>
      </c>
      <c r="C215" s="48"/>
      <c r="D215" s="49"/>
      <c r="E215" s="50"/>
      <c r="F215" s="50">
        <v>20</v>
      </c>
      <c r="G215" s="50">
        <v>20</v>
      </c>
      <c r="H215" s="50"/>
      <c r="I215" s="50"/>
      <c r="J215" s="50"/>
      <c r="K215" s="50"/>
      <c r="L215" s="50"/>
      <c r="M215" s="50"/>
      <c r="N215" s="50">
        <v>110</v>
      </c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1"/>
      <c r="AF215" s="17">
        <v>85</v>
      </c>
      <c r="AG215" s="18">
        <v>76</v>
      </c>
      <c r="AH215" s="19">
        <v>64</v>
      </c>
      <c r="AI215" s="20">
        <v>45</v>
      </c>
      <c r="AJ215" s="21">
        <v>55</v>
      </c>
      <c r="AK215" s="22">
        <v>90</v>
      </c>
      <c r="AL215" s="23">
        <f>SUM(AF215:AK215)</f>
        <v>415</v>
      </c>
      <c r="AM215" s="24" t="s">
        <v>150</v>
      </c>
      <c r="AN215" s="37"/>
      <c r="AO215" s="24" t="s">
        <v>126</v>
      </c>
      <c r="AP215" s="26" t="s">
        <v>151</v>
      </c>
      <c r="AQ215" s="27" t="s">
        <v>241</v>
      </c>
      <c r="AR215" s="28" t="s">
        <v>377</v>
      </c>
      <c r="AS215" s="29">
        <v>1.8</v>
      </c>
      <c r="AT215" s="29">
        <v>71.7</v>
      </c>
      <c r="AU215" s="30">
        <v>32.5</v>
      </c>
      <c r="AV215" s="31"/>
      <c r="AW215" s="26"/>
      <c r="AX215" s="26"/>
      <c r="AY215" s="26"/>
      <c r="AZ215" s="26"/>
      <c r="BA215" s="25">
        <v>2</v>
      </c>
      <c r="BB215" s="24">
        <v>145</v>
      </c>
      <c r="BC215" s="26">
        <v>90</v>
      </c>
      <c r="BD215" s="32" t="s">
        <v>128</v>
      </c>
      <c r="BE215" s="32">
        <v>50</v>
      </c>
      <c r="BF215" s="35" t="s">
        <v>139</v>
      </c>
      <c r="BG215" s="26" t="s">
        <v>129</v>
      </c>
      <c r="BH215" s="29">
        <v>15</v>
      </c>
      <c r="BI215" s="26" t="s">
        <v>165</v>
      </c>
      <c r="BJ215" s="37"/>
      <c r="BK215" s="36"/>
      <c r="BL215" t="str">
        <f>IF(_xlfn.REGEXTEST(BK215,"Lv. [0-9]{0, 3}", 0),BM215,"")</f>
        <v/>
      </c>
      <c r="BM215" t="e" cm="1" vm="1">
        <f t="array" ref="BM215">_xlfn.REGEXEXTRACT(_xlfn.REGEXEXTRACT(BK215,"Lv. [0-9]{0,}", 0),"[0-9]{1,2}", 0)</f>
        <v>#N/A</v>
      </c>
      <c r="BN215" cm="1">
        <f t="array" ref="BN215">INDEX(A215:AE215,BQ215)</f>
        <v>110</v>
      </c>
      <c r="BO215">
        <v>214</v>
      </c>
      <c r="BP215" t="str">
        <f ca="1">IF(LEN(BL215) &gt; 0, _xlfn.XMATCH(BN215 + 1, INDIRECT(BR215):INDIRECT(BS215)), "")</f>
        <v/>
      </c>
      <c r="BQ215" cm="1">
        <f t="array" ref="BQ215">_xlfn.XMATCH(FALSE, ISBLANK(A215:AE215),,-1)</f>
        <v>14</v>
      </c>
      <c r="BR215" t="str">
        <f>ADDRESS(2, BQ215)</f>
        <v>$N$2</v>
      </c>
      <c r="BS215" t="str">
        <f>ADDRESS(1202, BQ215)</f>
        <v>$N$1202</v>
      </c>
      <c r="BT215" s="171" t="str">
        <f>"insert into Pokemon_Blueprint values ( "&amp;ROW()-1&amp;", '"&amp;B215&amp;"', '"&amp;C215&amp;"', "&amp;AF215&amp;",  "&amp;AG215&amp;",  "&amp;AH215&amp;", "&amp;AI215&amp;",  "&amp;AJ215&amp;",  "&amp;AK215&amp;", "&amp;IF(BC215 = "", "0", BC215)&amp;", "&amp;IF(BL215 = "","NULL, NULL",BP215&amp;", "&amp;BL215)&amp;");"</f>
        <v>insert into Pokemon_Blueprint values ( 214, 'Furret', '', 85,  76,  64, 45,  55,  90, 90, NULL, NULL);</v>
      </c>
    </row>
    <row r="216" spans="1:72" ht="12.75" customHeight="1">
      <c r="A216" s="12">
        <v>163</v>
      </c>
      <c r="B216" s="48" t="s">
        <v>562</v>
      </c>
      <c r="C216" s="48"/>
      <c r="D216" s="49"/>
      <c r="E216" s="50"/>
      <c r="F216" s="50">
        <v>15</v>
      </c>
      <c r="G216" s="50">
        <v>15</v>
      </c>
      <c r="H216" s="50"/>
      <c r="I216" s="50"/>
      <c r="J216" s="50">
        <v>106</v>
      </c>
      <c r="K216" s="50">
        <v>106</v>
      </c>
      <c r="L216" s="50"/>
      <c r="M216" s="50"/>
      <c r="N216" s="50"/>
      <c r="O216" s="50"/>
      <c r="P216" s="50">
        <v>117</v>
      </c>
      <c r="Q216" s="50"/>
      <c r="R216" s="50"/>
      <c r="S216" s="50"/>
      <c r="T216" s="50"/>
      <c r="U216" s="50"/>
      <c r="V216" s="50">
        <v>212</v>
      </c>
      <c r="W216" s="50"/>
      <c r="X216" s="50">
        <v>113</v>
      </c>
      <c r="Y216" s="50"/>
      <c r="Z216" s="50"/>
      <c r="AA216" s="50">
        <v>19</v>
      </c>
      <c r="AB216" s="50"/>
      <c r="AC216" s="50"/>
      <c r="AD216" s="50"/>
      <c r="AE216" s="51"/>
      <c r="AF216" s="17">
        <v>60</v>
      </c>
      <c r="AG216" s="18">
        <v>30</v>
      </c>
      <c r="AH216" s="19">
        <v>30</v>
      </c>
      <c r="AI216" s="20">
        <v>36</v>
      </c>
      <c r="AJ216" s="21">
        <v>56</v>
      </c>
      <c r="AK216" s="22">
        <v>50</v>
      </c>
      <c r="AL216" s="23">
        <f>SUM(AF216:AK216)</f>
        <v>262</v>
      </c>
      <c r="AM216" s="24" t="s">
        <v>150</v>
      </c>
      <c r="AN216" s="25" t="s">
        <v>104</v>
      </c>
      <c r="AO216" s="24" t="s">
        <v>410</v>
      </c>
      <c r="AP216" s="26" t="s">
        <v>151</v>
      </c>
      <c r="AQ216" s="27" t="s">
        <v>136</v>
      </c>
      <c r="AR216" s="28" t="s">
        <v>78</v>
      </c>
      <c r="AS216" s="29">
        <v>0.7</v>
      </c>
      <c r="AT216" s="29">
        <v>46.7</v>
      </c>
      <c r="AU216" s="30">
        <v>21.2</v>
      </c>
      <c r="AV216" s="31">
        <v>1</v>
      </c>
      <c r="AW216" s="26"/>
      <c r="AX216" s="26"/>
      <c r="AY216" s="26"/>
      <c r="AZ216" s="26"/>
      <c r="BA216" s="25"/>
      <c r="BB216" s="24">
        <v>52</v>
      </c>
      <c r="BC216" s="26">
        <v>255</v>
      </c>
      <c r="BD216" s="32" t="s">
        <v>128</v>
      </c>
      <c r="BE216" s="32">
        <v>50</v>
      </c>
      <c r="BF216" s="35" t="s">
        <v>139</v>
      </c>
      <c r="BG216" s="26" t="s">
        <v>129</v>
      </c>
      <c r="BH216" s="29">
        <v>15</v>
      </c>
      <c r="BI216" s="26" t="s">
        <v>104</v>
      </c>
      <c r="BJ216" s="37"/>
      <c r="BK216" s="36" t="s">
        <v>166</v>
      </c>
      <c r="BL216" t="str">
        <f>IF(_xlfn.REGEXTEST(BK216,"Lv. [0-9]{0, 3}", 0),BM216,"")</f>
        <v>20</v>
      </c>
      <c r="BM216" t="str" cm="1">
        <f t="array" ref="BM216">_xlfn.REGEXEXTRACT(_xlfn.REGEXEXTRACT(BK216,"Lv. [0-9]{0,}", 0),"[0-9]{1,2}", 0)</f>
        <v>20</v>
      </c>
      <c r="BN216" cm="1">
        <f t="array" ref="BN216">INDEX(A216:AE216,BQ216)</f>
        <v>19</v>
      </c>
      <c r="BO216">
        <v>215</v>
      </c>
      <c r="BP216">
        <f ca="1">IF(LEN(BL216) &gt; 0, _xlfn.XMATCH(BN216 + 1, INDIRECT(BR216):INDIRECT(BS216)), "")</f>
        <v>216</v>
      </c>
      <c r="BQ216" cm="1">
        <f t="array" ref="BQ216">_xlfn.XMATCH(FALSE, ISBLANK(A216:AE216),,-1)</f>
        <v>27</v>
      </c>
      <c r="BR216" t="str">
        <f>ADDRESS(2, BQ216)</f>
        <v>$AA$2</v>
      </c>
      <c r="BS216" t="str">
        <f>ADDRESS(1202, BQ216)</f>
        <v>$AA$1202</v>
      </c>
      <c r="BT216" s="171" t="str">
        <f ca="1">"insert into Pokemon_Blueprint values ( "&amp;ROW()-1&amp;", '"&amp;B216&amp;"', '"&amp;C216&amp;"', "&amp;AF216&amp;",  "&amp;AG216&amp;",  "&amp;AH216&amp;", "&amp;AI216&amp;",  "&amp;AJ216&amp;",  "&amp;AK216&amp;", "&amp;IF(BC216 = "", "0", BC216)&amp;", "&amp;IF(BL216 = "","NULL, NULL",BP216&amp;", "&amp;BL216)&amp;");"</f>
        <v>insert into Pokemon_Blueprint values ( 215, 'Hoothoot', '', 60,  30,  30, 36,  56,  50, 255, 216, 20);</v>
      </c>
    </row>
    <row r="217" spans="1:72" ht="12.75" customHeight="1">
      <c r="A217" s="12">
        <v>164</v>
      </c>
      <c r="B217" s="48" t="s">
        <v>563</v>
      </c>
      <c r="C217" s="48"/>
      <c r="D217" s="49"/>
      <c r="E217" s="50"/>
      <c r="F217" s="50">
        <v>16</v>
      </c>
      <c r="G217" s="50">
        <v>16</v>
      </c>
      <c r="H217" s="50"/>
      <c r="I217" s="50"/>
      <c r="J217" s="50">
        <v>107</v>
      </c>
      <c r="K217" s="50">
        <v>107</v>
      </c>
      <c r="L217" s="50"/>
      <c r="M217" s="50"/>
      <c r="N217" s="50"/>
      <c r="O217" s="50"/>
      <c r="P217" s="50">
        <v>118</v>
      </c>
      <c r="Q217" s="50"/>
      <c r="R217" s="50"/>
      <c r="S217" s="50"/>
      <c r="T217" s="50"/>
      <c r="U217" s="50"/>
      <c r="V217" s="50">
        <v>213</v>
      </c>
      <c r="W217" s="50"/>
      <c r="X217" s="50">
        <v>114</v>
      </c>
      <c r="Y217" s="50"/>
      <c r="Z217" s="50"/>
      <c r="AA217" s="50">
        <v>20</v>
      </c>
      <c r="AB217" s="50"/>
      <c r="AC217" s="50"/>
      <c r="AD217" s="50"/>
      <c r="AE217" s="51"/>
      <c r="AF217" s="17">
        <v>100</v>
      </c>
      <c r="AG217" s="18">
        <v>50</v>
      </c>
      <c r="AH217" s="19">
        <v>50</v>
      </c>
      <c r="AI217" s="20">
        <v>86</v>
      </c>
      <c r="AJ217" s="21">
        <v>96</v>
      </c>
      <c r="AK217" s="22">
        <v>70</v>
      </c>
      <c r="AL217" s="23">
        <f>SUM(AF217:AK217)</f>
        <v>452</v>
      </c>
      <c r="AM217" s="24" t="s">
        <v>150</v>
      </c>
      <c r="AN217" s="25" t="s">
        <v>104</v>
      </c>
      <c r="AO217" s="24" t="s">
        <v>410</v>
      </c>
      <c r="AP217" s="26" t="s">
        <v>151</v>
      </c>
      <c r="AQ217" s="27" t="s">
        <v>136</v>
      </c>
      <c r="AR217" s="28" t="s">
        <v>120</v>
      </c>
      <c r="AS217" s="29">
        <v>1.6</v>
      </c>
      <c r="AT217" s="29">
        <v>89.9</v>
      </c>
      <c r="AU217" s="30">
        <v>40.799999999999997</v>
      </c>
      <c r="AV217" s="31">
        <v>2</v>
      </c>
      <c r="AW217" s="26"/>
      <c r="AX217" s="26"/>
      <c r="AY217" s="26"/>
      <c r="AZ217" s="26"/>
      <c r="BA217" s="25"/>
      <c r="BB217" s="24">
        <v>158</v>
      </c>
      <c r="BC217" s="26">
        <v>90</v>
      </c>
      <c r="BD217" s="32" t="s">
        <v>128</v>
      </c>
      <c r="BE217" s="32">
        <v>50</v>
      </c>
      <c r="BF217" s="35" t="s">
        <v>139</v>
      </c>
      <c r="BG217" s="26" t="s">
        <v>129</v>
      </c>
      <c r="BH217" s="29">
        <v>15</v>
      </c>
      <c r="BI217" s="26" t="s">
        <v>104</v>
      </c>
      <c r="BJ217" s="37"/>
      <c r="BK217" s="36"/>
      <c r="BL217" t="str">
        <f>IF(_xlfn.REGEXTEST(BK217,"Lv. [0-9]{0, 3}", 0),BM217,"")</f>
        <v/>
      </c>
      <c r="BM217" t="e" cm="1" vm="1">
        <f t="array" ref="BM217">_xlfn.REGEXEXTRACT(_xlfn.REGEXEXTRACT(BK217,"Lv. [0-9]{0,}", 0),"[0-9]{1,2}", 0)</f>
        <v>#N/A</v>
      </c>
      <c r="BN217" cm="1">
        <f t="array" ref="BN217">INDEX(A217:AE217,BQ217)</f>
        <v>20</v>
      </c>
      <c r="BO217">
        <v>216</v>
      </c>
      <c r="BP217" t="str">
        <f ca="1">IF(LEN(BL217) &gt; 0, _xlfn.XMATCH(BN217 + 1, INDIRECT(BR217):INDIRECT(BS217)), "")</f>
        <v/>
      </c>
      <c r="BQ217" cm="1">
        <f t="array" ref="BQ217">_xlfn.XMATCH(FALSE, ISBLANK(A217:AE217),,-1)</f>
        <v>27</v>
      </c>
      <c r="BR217" t="str">
        <f>ADDRESS(2, BQ217)</f>
        <v>$AA$2</v>
      </c>
      <c r="BS217" t="str">
        <f>ADDRESS(1202, BQ217)</f>
        <v>$AA$1202</v>
      </c>
      <c r="BT217" s="171" t="str">
        <f>"insert into Pokemon_Blueprint values ( "&amp;ROW()-1&amp;", '"&amp;B217&amp;"', '"&amp;C217&amp;"', "&amp;AF217&amp;",  "&amp;AG217&amp;",  "&amp;AH217&amp;", "&amp;AI217&amp;",  "&amp;AJ217&amp;",  "&amp;AK217&amp;", "&amp;IF(BC217 = "", "0", BC217)&amp;", "&amp;IF(BL217 = "","NULL, NULL",BP217&amp;", "&amp;BL217)&amp;");"</f>
        <v>insert into Pokemon_Blueprint values ( 216, 'Noctowl', '', 100,  50,  50, 86,  96,  70, 90, NULL, NULL);</v>
      </c>
    </row>
    <row r="218" spans="1:72" ht="12.75" customHeight="1">
      <c r="A218" s="12">
        <v>165</v>
      </c>
      <c r="B218" s="48" t="s">
        <v>564</v>
      </c>
      <c r="C218" s="48"/>
      <c r="D218" s="49"/>
      <c r="E218" s="50"/>
      <c r="F218" s="50">
        <v>30</v>
      </c>
      <c r="G218" s="50">
        <v>30</v>
      </c>
      <c r="H218" s="50"/>
      <c r="I218" s="50"/>
      <c r="J218" s="50"/>
      <c r="K218" s="50"/>
      <c r="L218" s="50"/>
      <c r="M218" s="50"/>
      <c r="N218" s="50">
        <v>74</v>
      </c>
      <c r="O218" s="50"/>
      <c r="P218" s="50"/>
      <c r="Q218" s="50">
        <v>20</v>
      </c>
      <c r="R218" s="50">
        <v>20</v>
      </c>
      <c r="S218" s="50"/>
      <c r="T218" s="50">
        <v>8</v>
      </c>
      <c r="U218" s="50"/>
      <c r="V218" s="50">
        <v>20</v>
      </c>
      <c r="W218" s="50">
        <v>20</v>
      </c>
      <c r="X218" s="50"/>
      <c r="Y218" s="50">
        <v>8</v>
      </c>
      <c r="Z218" s="50"/>
      <c r="AA218" s="50"/>
      <c r="AB218" s="50"/>
      <c r="AC218" s="50"/>
      <c r="AD218" s="50"/>
      <c r="AE218" s="51"/>
      <c r="AF218" s="17">
        <v>40</v>
      </c>
      <c r="AG218" s="18">
        <v>20</v>
      </c>
      <c r="AH218" s="19">
        <v>30</v>
      </c>
      <c r="AI218" s="20">
        <v>40</v>
      </c>
      <c r="AJ218" s="21">
        <v>80</v>
      </c>
      <c r="AK218" s="22">
        <v>55</v>
      </c>
      <c r="AL218" s="23">
        <f>SUM(AF218:AK218)</f>
        <v>265</v>
      </c>
      <c r="AM218" s="24" t="s">
        <v>124</v>
      </c>
      <c r="AN218" s="25" t="s">
        <v>104</v>
      </c>
      <c r="AO218" s="24" t="s">
        <v>143</v>
      </c>
      <c r="AP218" s="26" t="s">
        <v>375</v>
      </c>
      <c r="AQ218" s="27" t="s">
        <v>276</v>
      </c>
      <c r="AR218" s="28" t="s">
        <v>85</v>
      </c>
      <c r="AS218" s="29">
        <v>1</v>
      </c>
      <c r="AT218" s="29">
        <v>23.8</v>
      </c>
      <c r="AU218" s="30">
        <v>10.8</v>
      </c>
      <c r="AV218" s="31"/>
      <c r="AW218" s="26"/>
      <c r="AX218" s="26"/>
      <c r="AY218" s="26"/>
      <c r="AZ218" s="26">
        <v>1</v>
      </c>
      <c r="BA218" s="25"/>
      <c r="BB218" s="24">
        <v>53</v>
      </c>
      <c r="BC218" s="26">
        <v>255</v>
      </c>
      <c r="BD218" s="32" t="s">
        <v>226</v>
      </c>
      <c r="BE218" s="32">
        <v>50</v>
      </c>
      <c r="BF218" s="35" t="s">
        <v>98</v>
      </c>
      <c r="BG218" s="26" t="s">
        <v>129</v>
      </c>
      <c r="BH218" s="29">
        <v>15</v>
      </c>
      <c r="BI218" s="26" t="s">
        <v>124</v>
      </c>
      <c r="BJ218" s="37"/>
      <c r="BK218" s="36" t="s">
        <v>154</v>
      </c>
      <c r="BL218" t="str">
        <f>IF(_xlfn.REGEXTEST(BK218,"Lv. [0-9]{0, 3}", 0),BM218,"")</f>
        <v>18</v>
      </c>
      <c r="BM218" t="str" cm="1">
        <f t="array" ref="BM218">_xlfn.REGEXEXTRACT(_xlfn.REGEXEXTRACT(BK218,"Lv. [0-9]{0,}", 0),"[0-9]{1,2}", 0)</f>
        <v>18</v>
      </c>
      <c r="BN218" cm="1">
        <f t="array" ref="BN218">INDEX(A218:AE218,BQ218)</f>
        <v>8</v>
      </c>
      <c r="BO218">
        <v>217</v>
      </c>
      <c r="BP218">
        <f ca="1">IF(LEN(BL218) &gt; 0, _xlfn.XMATCH(BN218 + 1, INDIRECT(BR218):INDIRECT(BS218)), "")</f>
        <v>218</v>
      </c>
      <c r="BQ218" cm="1">
        <f t="array" ref="BQ218">_xlfn.XMATCH(FALSE, ISBLANK(A218:AE218),,-1)</f>
        <v>25</v>
      </c>
      <c r="BR218" t="str">
        <f>ADDRESS(2, BQ218)</f>
        <v>$Y$2</v>
      </c>
      <c r="BS218" t="str">
        <f>ADDRESS(1202, BQ218)</f>
        <v>$Y$1202</v>
      </c>
      <c r="BT218" s="171" t="str">
        <f ca="1">"insert into Pokemon_Blueprint values ( "&amp;ROW()-1&amp;", '"&amp;B218&amp;"', '"&amp;C218&amp;"', "&amp;AF218&amp;",  "&amp;AG218&amp;",  "&amp;AH218&amp;", "&amp;AI218&amp;",  "&amp;AJ218&amp;",  "&amp;AK218&amp;", "&amp;IF(BC218 = "", "0", BC218)&amp;", "&amp;IF(BL218 = "","NULL, NULL",BP218&amp;", "&amp;BL218)&amp;");"</f>
        <v>insert into Pokemon_Blueprint values ( 217, 'Ledyba', '', 40,  20,  30, 40,  80,  55, 255, 218, 18);</v>
      </c>
    </row>
    <row r="219" spans="1:72" ht="12.75" customHeight="1">
      <c r="A219" s="12">
        <v>166</v>
      </c>
      <c r="B219" s="48" t="s">
        <v>565</v>
      </c>
      <c r="C219" s="48"/>
      <c r="D219" s="49"/>
      <c r="E219" s="50"/>
      <c r="F219" s="50">
        <v>31</v>
      </c>
      <c r="G219" s="50">
        <v>31</v>
      </c>
      <c r="H219" s="50"/>
      <c r="I219" s="50"/>
      <c r="J219" s="50"/>
      <c r="K219" s="50"/>
      <c r="L219" s="50"/>
      <c r="M219" s="50"/>
      <c r="N219" s="50">
        <v>75</v>
      </c>
      <c r="O219" s="50"/>
      <c r="P219" s="50"/>
      <c r="Q219" s="50">
        <v>21</v>
      </c>
      <c r="R219" s="50">
        <v>21</v>
      </c>
      <c r="S219" s="50"/>
      <c r="T219" s="50">
        <v>9</v>
      </c>
      <c r="U219" s="50"/>
      <c r="V219" s="50">
        <v>21</v>
      </c>
      <c r="W219" s="50">
        <v>21</v>
      </c>
      <c r="X219" s="50"/>
      <c r="Y219" s="50">
        <v>9</v>
      </c>
      <c r="Z219" s="50"/>
      <c r="AA219" s="50"/>
      <c r="AB219" s="50"/>
      <c r="AC219" s="50"/>
      <c r="AD219" s="50"/>
      <c r="AE219" s="51"/>
      <c r="AF219" s="17">
        <v>55</v>
      </c>
      <c r="AG219" s="18">
        <v>35</v>
      </c>
      <c r="AH219" s="19">
        <v>50</v>
      </c>
      <c r="AI219" s="20">
        <v>55</v>
      </c>
      <c r="AJ219" s="21">
        <v>110</v>
      </c>
      <c r="AK219" s="22">
        <v>85</v>
      </c>
      <c r="AL219" s="23">
        <f>SUM(AF219:AK219)</f>
        <v>390</v>
      </c>
      <c r="AM219" s="24" t="s">
        <v>124</v>
      </c>
      <c r="AN219" s="25" t="s">
        <v>104</v>
      </c>
      <c r="AO219" s="24" t="s">
        <v>143</v>
      </c>
      <c r="AP219" s="26" t="s">
        <v>375</v>
      </c>
      <c r="AQ219" s="27" t="s">
        <v>436</v>
      </c>
      <c r="AR219" s="28" t="s">
        <v>148</v>
      </c>
      <c r="AS219" s="29">
        <v>1.4</v>
      </c>
      <c r="AT219" s="29">
        <v>78.5</v>
      </c>
      <c r="AU219" s="30">
        <v>35.6</v>
      </c>
      <c r="AV219" s="31"/>
      <c r="AW219" s="26"/>
      <c r="AX219" s="26"/>
      <c r="AY219" s="26"/>
      <c r="AZ219" s="26">
        <v>2</v>
      </c>
      <c r="BA219" s="25"/>
      <c r="BB219" s="24">
        <v>137</v>
      </c>
      <c r="BC219" s="26">
        <v>90</v>
      </c>
      <c r="BD219" s="32" t="s">
        <v>226</v>
      </c>
      <c r="BE219" s="32">
        <v>50</v>
      </c>
      <c r="BF219" s="35" t="s">
        <v>98</v>
      </c>
      <c r="BG219" s="26" t="s">
        <v>129</v>
      </c>
      <c r="BH219" s="29">
        <v>15</v>
      </c>
      <c r="BI219" s="26" t="s">
        <v>124</v>
      </c>
      <c r="BJ219" s="37"/>
      <c r="BK219" s="36"/>
      <c r="BL219" t="str">
        <f>IF(_xlfn.REGEXTEST(BK219,"Lv. [0-9]{0, 3}", 0),BM219,"")</f>
        <v/>
      </c>
      <c r="BM219" t="e" cm="1" vm="1">
        <f t="array" ref="BM219">_xlfn.REGEXEXTRACT(_xlfn.REGEXEXTRACT(BK219,"Lv. [0-9]{0,}", 0),"[0-9]{1,2}", 0)</f>
        <v>#N/A</v>
      </c>
      <c r="BN219" cm="1">
        <f t="array" ref="BN219">INDEX(A219:AE219,BQ219)</f>
        <v>9</v>
      </c>
      <c r="BO219">
        <v>218</v>
      </c>
      <c r="BP219" t="str">
        <f ca="1">IF(LEN(BL219) &gt; 0, _xlfn.XMATCH(BN219 + 1, INDIRECT(BR219):INDIRECT(BS219)), "")</f>
        <v/>
      </c>
      <c r="BQ219" cm="1">
        <f t="array" ref="BQ219">_xlfn.XMATCH(FALSE, ISBLANK(A219:AE219),,-1)</f>
        <v>25</v>
      </c>
      <c r="BR219" t="str">
        <f>ADDRESS(2, BQ219)</f>
        <v>$Y$2</v>
      </c>
      <c r="BS219" t="str">
        <f>ADDRESS(1202, BQ219)</f>
        <v>$Y$1202</v>
      </c>
      <c r="BT219" s="171" t="str">
        <f>"insert into Pokemon_Blueprint values ( "&amp;ROW()-1&amp;", '"&amp;B219&amp;"', '"&amp;C219&amp;"', "&amp;AF219&amp;",  "&amp;AG219&amp;",  "&amp;AH219&amp;", "&amp;AI219&amp;",  "&amp;AJ219&amp;",  "&amp;AK219&amp;", "&amp;IF(BC219 = "", "0", BC219)&amp;", "&amp;IF(BL219 = "","NULL, NULL",BP219&amp;", "&amp;BL219)&amp;");"</f>
        <v>insert into Pokemon_Blueprint values ( 218, 'Ledian', '', 55,  35,  50, 55,  110,  85, 90, NULL, NULL);</v>
      </c>
    </row>
    <row r="220" spans="1:72" ht="12.75" customHeight="1">
      <c r="A220" s="12">
        <v>167</v>
      </c>
      <c r="B220" s="48" t="s">
        <v>566</v>
      </c>
      <c r="C220" s="48"/>
      <c r="D220" s="49"/>
      <c r="E220" s="50"/>
      <c r="F220" s="50">
        <v>32</v>
      </c>
      <c r="G220" s="50">
        <v>32</v>
      </c>
      <c r="H220" s="50"/>
      <c r="I220" s="50"/>
      <c r="J220" s="50"/>
      <c r="K220" s="50"/>
      <c r="L220" s="50"/>
      <c r="M220" s="50"/>
      <c r="N220" s="50"/>
      <c r="O220" s="50"/>
      <c r="P220" s="50">
        <v>107</v>
      </c>
      <c r="Q220" s="50">
        <v>22</v>
      </c>
      <c r="R220" s="50">
        <v>22</v>
      </c>
      <c r="S220" s="50"/>
      <c r="T220" s="50">
        <v>10</v>
      </c>
      <c r="U220" s="50"/>
      <c r="V220" s="50">
        <v>22</v>
      </c>
      <c r="W220" s="50">
        <v>22</v>
      </c>
      <c r="X220" s="50"/>
      <c r="Y220" s="50">
        <v>10</v>
      </c>
      <c r="Z220" s="50"/>
      <c r="AA220" s="50"/>
      <c r="AB220" s="50"/>
      <c r="AC220" s="50"/>
      <c r="AD220" s="50"/>
      <c r="AE220" s="51"/>
      <c r="AF220" s="17">
        <v>40</v>
      </c>
      <c r="AG220" s="18">
        <v>60</v>
      </c>
      <c r="AH220" s="19">
        <v>40</v>
      </c>
      <c r="AI220" s="20">
        <v>40</v>
      </c>
      <c r="AJ220" s="21">
        <v>40</v>
      </c>
      <c r="AK220" s="22">
        <v>30</v>
      </c>
      <c r="AL220" s="23">
        <f>SUM(AF220:AK220)</f>
        <v>250</v>
      </c>
      <c r="AM220" s="24" t="s">
        <v>124</v>
      </c>
      <c r="AN220" s="25" t="s">
        <v>75</v>
      </c>
      <c r="AO220" s="24" t="s">
        <v>143</v>
      </c>
      <c r="AP220" s="26" t="s">
        <v>410</v>
      </c>
      <c r="AQ220" s="27" t="s">
        <v>144</v>
      </c>
      <c r="AR220" s="28" t="s">
        <v>115</v>
      </c>
      <c r="AS220" s="29">
        <v>0.5</v>
      </c>
      <c r="AT220" s="29">
        <v>18.7</v>
      </c>
      <c r="AU220" s="30">
        <v>8.5</v>
      </c>
      <c r="AV220" s="31"/>
      <c r="AW220" s="26">
        <v>1</v>
      </c>
      <c r="AX220" s="26"/>
      <c r="AY220" s="26"/>
      <c r="AZ220" s="26"/>
      <c r="BA220" s="25"/>
      <c r="BB220" s="24">
        <v>50</v>
      </c>
      <c r="BC220" s="26">
        <v>255</v>
      </c>
      <c r="BD220" s="32" t="s">
        <v>226</v>
      </c>
      <c r="BE220" s="32">
        <v>50</v>
      </c>
      <c r="BF220" s="35" t="s">
        <v>80</v>
      </c>
      <c r="BG220" s="26" t="s">
        <v>129</v>
      </c>
      <c r="BH220" s="29">
        <v>15</v>
      </c>
      <c r="BI220" s="26" t="s">
        <v>124</v>
      </c>
      <c r="BJ220" s="37"/>
      <c r="BK220" s="36" t="s">
        <v>180</v>
      </c>
      <c r="BL220" t="str">
        <f>IF(_xlfn.REGEXTEST(BK220,"Lv. [0-9]{0, 3}", 0),BM220,"")</f>
        <v>22</v>
      </c>
      <c r="BM220" t="str" cm="1">
        <f t="array" ref="BM220">_xlfn.REGEXEXTRACT(_xlfn.REGEXEXTRACT(BK220,"Lv. [0-9]{0,}", 0),"[0-9]{1,2}", 0)</f>
        <v>22</v>
      </c>
      <c r="BN220" cm="1">
        <f t="array" ref="BN220">INDEX(A220:AE220,BQ220)</f>
        <v>10</v>
      </c>
      <c r="BO220">
        <v>219</v>
      </c>
      <c r="BP220">
        <f ca="1">IF(LEN(BL220) &gt; 0, _xlfn.XMATCH(BN220 + 1, INDIRECT(BR220):INDIRECT(BS220)), "")</f>
        <v>220</v>
      </c>
      <c r="BQ220" cm="1">
        <f t="array" ref="BQ220">_xlfn.XMATCH(FALSE, ISBLANK(A220:AE220),,-1)</f>
        <v>25</v>
      </c>
      <c r="BR220" t="str">
        <f>ADDRESS(2, BQ220)</f>
        <v>$Y$2</v>
      </c>
      <c r="BS220" t="str">
        <f>ADDRESS(1202, BQ220)</f>
        <v>$Y$1202</v>
      </c>
      <c r="BT220" s="171" t="str">
        <f ca="1">"insert into Pokemon_Blueprint values ( "&amp;ROW()-1&amp;", '"&amp;B220&amp;"', '"&amp;C220&amp;"', "&amp;AF220&amp;",  "&amp;AG220&amp;",  "&amp;AH220&amp;", "&amp;AI220&amp;",  "&amp;AJ220&amp;",  "&amp;AK220&amp;", "&amp;IF(BC220 = "", "0", BC220)&amp;", "&amp;IF(BL220 = "","NULL, NULL",BP220&amp;", "&amp;BL220)&amp;");"</f>
        <v>insert into Pokemon_Blueprint values ( 219, 'Spinarak', '', 40,  60,  40, 40,  40,  30, 255, 220, 22);</v>
      </c>
    </row>
    <row r="221" spans="1:72" ht="12.75" customHeight="1">
      <c r="A221" s="12">
        <v>168</v>
      </c>
      <c r="B221" s="48" t="s">
        <v>567</v>
      </c>
      <c r="C221" s="48"/>
      <c r="D221" s="49"/>
      <c r="E221" s="50"/>
      <c r="F221" s="50">
        <v>33</v>
      </c>
      <c r="G221" s="50">
        <v>33</v>
      </c>
      <c r="H221" s="50"/>
      <c r="I221" s="50"/>
      <c r="J221" s="50"/>
      <c r="K221" s="50"/>
      <c r="L221" s="50"/>
      <c r="M221" s="50"/>
      <c r="N221" s="50"/>
      <c r="O221" s="50"/>
      <c r="P221" s="50">
        <v>108</v>
      </c>
      <c r="Q221" s="50">
        <v>23</v>
      </c>
      <c r="R221" s="50">
        <v>23</v>
      </c>
      <c r="S221" s="50"/>
      <c r="T221" s="50">
        <v>11</v>
      </c>
      <c r="U221" s="50"/>
      <c r="V221" s="50">
        <v>23</v>
      </c>
      <c r="W221" s="50">
        <v>23</v>
      </c>
      <c r="X221" s="50"/>
      <c r="Y221" s="50">
        <v>11</v>
      </c>
      <c r="Z221" s="50"/>
      <c r="AA221" s="50"/>
      <c r="AB221" s="50"/>
      <c r="AC221" s="50"/>
      <c r="AD221" s="50"/>
      <c r="AE221" s="51"/>
      <c r="AF221" s="17">
        <v>70</v>
      </c>
      <c r="AG221" s="18">
        <v>90</v>
      </c>
      <c r="AH221" s="19">
        <v>70</v>
      </c>
      <c r="AI221" s="20">
        <v>60</v>
      </c>
      <c r="AJ221" s="21">
        <v>70</v>
      </c>
      <c r="AK221" s="22">
        <v>40</v>
      </c>
      <c r="AL221" s="23">
        <f>SUM(AF221:AK221)</f>
        <v>400</v>
      </c>
      <c r="AM221" s="24" t="s">
        <v>124</v>
      </c>
      <c r="AN221" s="25" t="s">
        <v>75</v>
      </c>
      <c r="AO221" s="24" t="s">
        <v>143</v>
      </c>
      <c r="AP221" s="26" t="s">
        <v>410</v>
      </c>
      <c r="AQ221" s="27" t="s">
        <v>144</v>
      </c>
      <c r="AR221" s="28" t="s">
        <v>101</v>
      </c>
      <c r="AS221" s="29">
        <v>1.1000000000000001</v>
      </c>
      <c r="AT221" s="29">
        <v>73.900000000000006</v>
      </c>
      <c r="AU221" s="30">
        <v>33.5</v>
      </c>
      <c r="AV221" s="31"/>
      <c r="AW221" s="26">
        <v>2</v>
      </c>
      <c r="AX221" s="26"/>
      <c r="AY221" s="26"/>
      <c r="AZ221" s="26"/>
      <c r="BA221" s="25"/>
      <c r="BB221" s="24">
        <v>140</v>
      </c>
      <c r="BC221" s="26">
        <v>90</v>
      </c>
      <c r="BD221" s="32" t="s">
        <v>226</v>
      </c>
      <c r="BE221" s="32">
        <v>50</v>
      </c>
      <c r="BF221" s="35" t="s">
        <v>98</v>
      </c>
      <c r="BG221" s="26" t="s">
        <v>129</v>
      </c>
      <c r="BH221" s="29">
        <v>15</v>
      </c>
      <c r="BI221" s="26" t="s">
        <v>124</v>
      </c>
      <c r="BJ221" s="37"/>
      <c r="BK221" s="36"/>
      <c r="BL221" t="str">
        <f>IF(_xlfn.REGEXTEST(BK221,"Lv. [0-9]{0, 3}", 0),BM221,"")</f>
        <v/>
      </c>
      <c r="BM221" t="e" cm="1" vm="1">
        <f t="array" ref="BM221">_xlfn.REGEXEXTRACT(_xlfn.REGEXEXTRACT(BK221,"Lv. [0-9]{0,}", 0),"[0-9]{1,2}", 0)</f>
        <v>#N/A</v>
      </c>
      <c r="BN221" cm="1">
        <f t="array" ref="BN221">INDEX(A221:AE221,BQ221)</f>
        <v>11</v>
      </c>
      <c r="BO221">
        <v>220</v>
      </c>
      <c r="BP221" t="str">
        <f ca="1">IF(LEN(BL221) &gt; 0, _xlfn.XMATCH(BN221 + 1, INDIRECT(BR221):INDIRECT(BS221)), "")</f>
        <v/>
      </c>
      <c r="BQ221" cm="1">
        <f t="array" ref="BQ221">_xlfn.XMATCH(FALSE, ISBLANK(A221:AE221),,-1)</f>
        <v>25</v>
      </c>
      <c r="BR221" t="str">
        <f>ADDRESS(2, BQ221)</f>
        <v>$Y$2</v>
      </c>
      <c r="BS221" t="str">
        <f>ADDRESS(1202, BQ221)</f>
        <v>$Y$1202</v>
      </c>
      <c r="BT221" s="171" t="str">
        <f>"insert into Pokemon_Blueprint values ( "&amp;ROW()-1&amp;", '"&amp;B221&amp;"', '"&amp;C221&amp;"', "&amp;AF221&amp;",  "&amp;AG221&amp;",  "&amp;AH221&amp;", "&amp;AI221&amp;",  "&amp;AJ221&amp;",  "&amp;AK221&amp;", "&amp;IF(BC221 = "", "0", BC221)&amp;", "&amp;IF(BL221 = "","NULL, NULL",BP221&amp;", "&amp;BL221)&amp;");"</f>
        <v>insert into Pokemon_Blueprint values ( 220, 'Ariados', '', 70,  90,  70, 60,  70,  40, 90, NULL, NULL);</v>
      </c>
    </row>
    <row r="222" spans="1:72" ht="12.75" customHeight="1">
      <c r="A222" s="12">
        <v>169</v>
      </c>
      <c r="B222" s="48" t="s">
        <v>568</v>
      </c>
      <c r="C222" s="48"/>
      <c r="D222" s="49"/>
      <c r="E222" s="50"/>
      <c r="F222" s="50">
        <v>39</v>
      </c>
      <c r="G222" s="50">
        <v>39</v>
      </c>
      <c r="H222" s="50">
        <v>65</v>
      </c>
      <c r="I222" s="50">
        <v>67</v>
      </c>
      <c r="J222" s="50">
        <v>30</v>
      </c>
      <c r="K222" s="50">
        <v>30</v>
      </c>
      <c r="L222" s="50"/>
      <c r="M222" s="50">
        <v>63</v>
      </c>
      <c r="N222" s="50">
        <v>147</v>
      </c>
      <c r="O222" s="50"/>
      <c r="P222" s="50"/>
      <c r="Q222" s="50">
        <v>70</v>
      </c>
      <c r="R222" s="50">
        <v>70</v>
      </c>
      <c r="S222" s="50">
        <v>28</v>
      </c>
      <c r="T222" s="50">
        <v>37</v>
      </c>
      <c r="U222" s="50">
        <v>21</v>
      </c>
      <c r="V222" s="50">
        <v>82</v>
      </c>
      <c r="W222" s="50">
        <v>82</v>
      </c>
      <c r="X222" s="50">
        <v>28</v>
      </c>
      <c r="Y222" s="50">
        <v>37</v>
      </c>
      <c r="Z222" s="50">
        <v>28</v>
      </c>
      <c r="AA222" s="50"/>
      <c r="AB222" s="50"/>
      <c r="AC222" s="50">
        <v>146</v>
      </c>
      <c r="AD222" s="50">
        <v>36</v>
      </c>
      <c r="AE222" s="51"/>
      <c r="AF222" s="17">
        <v>85</v>
      </c>
      <c r="AG222" s="18">
        <v>90</v>
      </c>
      <c r="AH222" s="19">
        <v>80</v>
      </c>
      <c r="AI222" s="20">
        <v>70</v>
      </c>
      <c r="AJ222" s="21">
        <v>80</v>
      </c>
      <c r="AK222" s="22">
        <v>130</v>
      </c>
      <c r="AL222" s="23">
        <f>SUM(AF222:AK222)</f>
        <v>535</v>
      </c>
      <c r="AM222" s="24" t="s">
        <v>75</v>
      </c>
      <c r="AN222" s="25" t="s">
        <v>104</v>
      </c>
      <c r="AO222" s="24" t="s">
        <v>243</v>
      </c>
      <c r="AP222" s="34"/>
      <c r="AQ222" s="27" t="s">
        <v>244</v>
      </c>
      <c r="AR222" s="28" t="s">
        <v>377</v>
      </c>
      <c r="AS222" s="29">
        <v>1.8</v>
      </c>
      <c r="AT222" s="29">
        <v>165.3</v>
      </c>
      <c r="AU222" s="30">
        <v>75</v>
      </c>
      <c r="AV222" s="31"/>
      <c r="AW222" s="26"/>
      <c r="AX222" s="26"/>
      <c r="AY222" s="26"/>
      <c r="AZ222" s="26"/>
      <c r="BA222" s="25">
        <v>3</v>
      </c>
      <c r="BB222" s="24">
        <v>268</v>
      </c>
      <c r="BC222" s="26">
        <v>90</v>
      </c>
      <c r="BD222" s="32" t="s">
        <v>128</v>
      </c>
      <c r="BE222" s="32">
        <v>50</v>
      </c>
      <c r="BF222" s="35" t="s">
        <v>164</v>
      </c>
      <c r="BG222" s="26" t="s">
        <v>129</v>
      </c>
      <c r="BH222" s="29">
        <v>15</v>
      </c>
      <c r="BI222" s="26" t="s">
        <v>104</v>
      </c>
      <c r="BJ222" s="37"/>
      <c r="BK222" s="36"/>
      <c r="BL222" t="str">
        <f>IF(_xlfn.REGEXTEST(BK222,"Lv. [0-9]{0, 3}", 0),BM222,"")</f>
        <v/>
      </c>
      <c r="BM222" t="e" cm="1" vm="1">
        <f t="array" ref="BM222">_xlfn.REGEXEXTRACT(_xlfn.REGEXEXTRACT(BK222,"Lv. [0-9]{0,}", 0),"[0-9]{1,2}", 0)</f>
        <v>#N/A</v>
      </c>
      <c r="BN222" cm="1">
        <f t="array" ref="BN222">INDEX(A222:AE222,BQ222)</f>
        <v>36</v>
      </c>
      <c r="BO222">
        <v>221</v>
      </c>
      <c r="BP222" t="str">
        <f ca="1">IF(LEN(BL222) &gt; 0, _xlfn.XMATCH(BN222 + 1, INDIRECT(BR222):INDIRECT(BS222)), "")</f>
        <v/>
      </c>
      <c r="BQ222" cm="1">
        <f t="array" ref="BQ222">_xlfn.XMATCH(FALSE, ISBLANK(A222:AE222),,-1)</f>
        <v>30</v>
      </c>
      <c r="BR222" t="str">
        <f>ADDRESS(2, BQ222)</f>
        <v>$AD$2</v>
      </c>
      <c r="BS222" t="str">
        <f>ADDRESS(1202, BQ222)</f>
        <v>$AD$1202</v>
      </c>
      <c r="BT222" s="171" t="str">
        <f>"insert into Pokemon_Blueprint values ( "&amp;ROW()-1&amp;", '"&amp;B222&amp;"', '"&amp;C222&amp;"', "&amp;AF222&amp;",  "&amp;AG222&amp;",  "&amp;AH222&amp;", "&amp;AI222&amp;",  "&amp;AJ222&amp;",  "&amp;AK222&amp;", "&amp;IF(BC222 = "", "0", BC222)&amp;", "&amp;IF(BL222 = "","NULL, NULL",BP222&amp;", "&amp;BL222)&amp;");"</f>
        <v>insert into Pokemon_Blueprint values ( 221, 'Crobat', '', 85,  90,  80, 70,  80,  130, 90, NULL, NULL);</v>
      </c>
    </row>
    <row r="223" spans="1:72" ht="12.75" customHeight="1">
      <c r="A223" s="12">
        <v>170</v>
      </c>
      <c r="B223" s="48" t="s">
        <v>569</v>
      </c>
      <c r="C223" s="48"/>
      <c r="D223" s="49"/>
      <c r="E223" s="50"/>
      <c r="F223" s="50">
        <v>174</v>
      </c>
      <c r="G223" s="50">
        <v>176</v>
      </c>
      <c r="H223" s="50">
        <v>181</v>
      </c>
      <c r="I223" s="50">
        <v>190</v>
      </c>
      <c r="J223" s="50"/>
      <c r="K223" s="50"/>
      <c r="L223" s="50"/>
      <c r="M223" s="50"/>
      <c r="N223" s="50"/>
      <c r="O223" s="50">
        <v>147</v>
      </c>
      <c r="P223" s="50"/>
      <c r="Q223" s="50">
        <v>201</v>
      </c>
      <c r="R223" s="50"/>
      <c r="S223" s="50">
        <v>128</v>
      </c>
      <c r="T223" s="50"/>
      <c r="U223" s="50"/>
      <c r="V223" s="50">
        <v>257</v>
      </c>
      <c r="W223" s="50"/>
      <c r="X223" s="50">
        <v>158</v>
      </c>
      <c r="Y223" s="50"/>
      <c r="Z223" s="50"/>
      <c r="AA223" s="50">
        <v>220</v>
      </c>
      <c r="AB223" s="50">
        <v>188</v>
      </c>
      <c r="AC223" s="50"/>
      <c r="AD223" s="50"/>
      <c r="AE223" s="51"/>
      <c r="AF223" s="17">
        <v>75</v>
      </c>
      <c r="AG223" s="18">
        <v>38</v>
      </c>
      <c r="AH223" s="19">
        <v>38</v>
      </c>
      <c r="AI223" s="20">
        <v>56</v>
      </c>
      <c r="AJ223" s="21">
        <v>56</v>
      </c>
      <c r="AK223" s="22">
        <v>67</v>
      </c>
      <c r="AL223" s="23">
        <f>SUM(AF223:AK223)</f>
        <v>330</v>
      </c>
      <c r="AM223" s="24" t="s">
        <v>112</v>
      </c>
      <c r="AN223" s="25" t="s">
        <v>184</v>
      </c>
      <c r="AO223" s="24" t="s">
        <v>505</v>
      </c>
      <c r="AP223" s="26" t="s">
        <v>468</v>
      </c>
      <c r="AQ223" s="27" t="s">
        <v>307</v>
      </c>
      <c r="AR223" s="28" t="s">
        <v>115</v>
      </c>
      <c r="AS223" s="29">
        <v>0.5</v>
      </c>
      <c r="AT223" s="29">
        <v>26.5</v>
      </c>
      <c r="AU223" s="30">
        <v>12</v>
      </c>
      <c r="AV223" s="31">
        <v>1</v>
      </c>
      <c r="AW223" s="26"/>
      <c r="AX223" s="26"/>
      <c r="AY223" s="26"/>
      <c r="AZ223" s="26"/>
      <c r="BA223" s="25"/>
      <c r="BB223" s="24">
        <v>66</v>
      </c>
      <c r="BC223" s="26">
        <v>190</v>
      </c>
      <c r="BD223" s="32" t="s">
        <v>297</v>
      </c>
      <c r="BE223" s="32">
        <v>50</v>
      </c>
      <c r="BF223" s="35" t="s">
        <v>116</v>
      </c>
      <c r="BG223" s="26" t="s">
        <v>129</v>
      </c>
      <c r="BH223" s="29">
        <v>20</v>
      </c>
      <c r="BI223" s="26" t="s">
        <v>465</v>
      </c>
      <c r="BJ223" s="37"/>
      <c r="BK223" s="36" t="s">
        <v>570</v>
      </c>
      <c r="BL223" t="str">
        <f>IF(_xlfn.REGEXTEST(BK223,"Lv. [0-9]{0, 3}", 0),BM223,"")</f>
        <v>27</v>
      </c>
      <c r="BM223" t="str" cm="1">
        <f t="array" ref="BM223">_xlfn.REGEXEXTRACT(_xlfn.REGEXEXTRACT(BK223,"Lv. [0-9]{0,}", 0),"[0-9]{1,2}", 0)</f>
        <v>27</v>
      </c>
      <c r="BN223" cm="1">
        <f t="array" ref="BN223">INDEX(A223:AE223,BQ223)</f>
        <v>188</v>
      </c>
      <c r="BO223">
        <v>222</v>
      </c>
      <c r="BP223">
        <f ca="1">IF(LEN(BL223) &gt; 0, _xlfn.XMATCH(BN223 + 1, INDIRECT(BR223):INDIRECT(BS223)), "")</f>
        <v>223</v>
      </c>
      <c r="BQ223" cm="1">
        <f t="array" ref="BQ223">_xlfn.XMATCH(FALSE, ISBLANK(A223:AE223),,-1)</f>
        <v>28</v>
      </c>
      <c r="BR223" t="str">
        <f>ADDRESS(2, BQ223)</f>
        <v>$AB$2</v>
      </c>
      <c r="BS223" t="str">
        <f>ADDRESS(1202, BQ223)</f>
        <v>$AB$1202</v>
      </c>
      <c r="BT223" s="171" t="str">
        <f ca="1">"insert into Pokemon_Blueprint values ( "&amp;ROW()-1&amp;", '"&amp;B223&amp;"', '"&amp;C223&amp;"', "&amp;AF223&amp;",  "&amp;AG223&amp;",  "&amp;AH223&amp;", "&amp;AI223&amp;",  "&amp;AJ223&amp;",  "&amp;AK223&amp;", "&amp;IF(BC223 = "", "0", BC223)&amp;", "&amp;IF(BL223 = "","NULL, NULL",BP223&amp;", "&amp;BL223)&amp;");"</f>
        <v>insert into Pokemon_Blueprint values ( 222, 'Chinchou', '', 75,  38,  38, 56,  56,  67, 190, 223, 27);</v>
      </c>
    </row>
    <row r="224" spans="1:72" ht="12.75" customHeight="1">
      <c r="A224" s="12">
        <v>171</v>
      </c>
      <c r="B224" s="48" t="s">
        <v>571</v>
      </c>
      <c r="C224" s="48"/>
      <c r="D224" s="49"/>
      <c r="E224" s="50"/>
      <c r="F224" s="50">
        <v>175</v>
      </c>
      <c r="G224" s="50">
        <v>177</v>
      </c>
      <c r="H224" s="50">
        <v>182</v>
      </c>
      <c r="I224" s="50">
        <v>191</v>
      </c>
      <c r="J224" s="50"/>
      <c r="K224" s="50"/>
      <c r="L224" s="50"/>
      <c r="M224" s="50"/>
      <c r="N224" s="50"/>
      <c r="O224" s="50">
        <v>148</v>
      </c>
      <c r="P224" s="50"/>
      <c r="Q224" s="50">
        <v>202</v>
      </c>
      <c r="R224" s="50"/>
      <c r="S224" s="50">
        <v>129</v>
      </c>
      <c r="T224" s="50"/>
      <c r="U224" s="50"/>
      <c r="V224" s="50">
        <v>258</v>
      </c>
      <c r="W224" s="50"/>
      <c r="X224" s="50">
        <v>159</v>
      </c>
      <c r="Y224" s="50"/>
      <c r="Z224" s="50"/>
      <c r="AA224" s="50">
        <v>221</v>
      </c>
      <c r="AB224" s="50">
        <v>189</v>
      </c>
      <c r="AC224" s="50"/>
      <c r="AD224" s="50"/>
      <c r="AE224" s="51"/>
      <c r="AF224" s="17">
        <v>125</v>
      </c>
      <c r="AG224" s="18">
        <v>58</v>
      </c>
      <c r="AH224" s="19">
        <v>58</v>
      </c>
      <c r="AI224" s="20">
        <v>76</v>
      </c>
      <c r="AJ224" s="21">
        <v>76</v>
      </c>
      <c r="AK224" s="22">
        <v>67</v>
      </c>
      <c r="AL224" s="23">
        <f>SUM(AF224:AK224)</f>
        <v>460</v>
      </c>
      <c r="AM224" s="24" t="s">
        <v>112</v>
      </c>
      <c r="AN224" s="25" t="s">
        <v>184</v>
      </c>
      <c r="AO224" s="24" t="s">
        <v>505</v>
      </c>
      <c r="AP224" s="26" t="s">
        <v>468</v>
      </c>
      <c r="AQ224" s="27" t="s">
        <v>307</v>
      </c>
      <c r="AR224" s="28" t="s">
        <v>176</v>
      </c>
      <c r="AS224" s="29">
        <v>1.2</v>
      </c>
      <c r="AT224" s="29">
        <v>49.6</v>
      </c>
      <c r="AU224" s="30">
        <v>22.5</v>
      </c>
      <c r="AV224" s="31">
        <v>2</v>
      </c>
      <c r="AW224" s="26"/>
      <c r="AX224" s="26"/>
      <c r="AY224" s="26"/>
      <c r="AZ224" s="26"/>
      <c r="BA224" s="25"/>
      <c r="BB224" s="24">
        <v>161</v>
      </c>
      <c r="BC224" s="26">
        <v>75</v>
      </c>
      <c r="BD224" s="32" t="s">
        <v>297</v>
      </c>
      <c r="BE224" s="32">
        <v>50</v>
      </c>
      <c r="BF224" s="35" t="s">
        <v>116</v>
      </c>
      <c r="BG224" s="26" t="s">
        <v>129</v>
      </c>
      <c r="BH224" s="29">
        <v>20</v>
      </c>
      <c r="BI224" s="26" t="s">
        <v>465</v>
      </c>
      <c r="BJ224" s="37"/>
      <c r="BK224" s="36"/>
      <c r="BL224" t="str">
        <f>IF(_xlfn.REGEXTEST(BK224,"Lv. [0-9]{0, 3}", 0),BM224,"")</f>
        <v/>
      </c>
      <c r="BM224" t="e" cm="1" vm="1">
        <f t="array" ref="BM224">_xlfn.REGEXEXTRACT(_xlfn.REGEXEXTRACT(BK224,"Lv. [0-9]{0,}", 0),"[0-9]{1,2}", 0)</f>
        <v>#N/A</v>
      </c>
      <c r="BN224" cm="1">
        <f t="array" ref="BN224">INDEX(A224:AE224,BQ224)</f>
        <v>189</v>
      </c>
      <c r="BO224">
        <v>223</v>
      </c>
      <c r="BP224" t="str">
        <f ca="1">IF(LEN(BL224) &gt; 0, _xlfn.XMATCH(BN224 + 1, INDIRECT(BR224):INDIRECT(BS224)), "")</f>
        <v/>
      </c>
      <c r="BQ224" cm="1">
        <f t="array" ref="BQ224">_xlfn.XMATCH(FALSE, ISBLANK(A224:AE224),,-1)</f>
        <v>28</v>
      </c>
      <c r="BR224" t="str">
        <f>ADDRESS(2, BQ224)</f>
        <v>$AB$2</v>
      </c>
      <c r="BS224" t="str">
        <f>ADDRESS(1202, BQ224)</f>
        <v>$AB$1202</v>
      </c>
      <c r="BT224" s="171" t="str">
        <f>"insert into Pokemon_Blueprint values ( "&amp;ROW()-1&amp;", '"&amp;B224&amp;"', '"&amp;C224&amp;"', "&amp;AF224&amp;",  "&amp;AG224&amp;",  "&amp;AH224&amp;", "&amp;AI224&amp;",  "&amp;AJ224&amp;",  "&amp;AK224&amp;", "&amp;IF(BC224 = "", "0", BC224)&amp;", "&amp;IF(BL224 = "","NULL, NULL",BP224&amp;", "&amp;BL224)&amp;");"</f>
        <v>insert into Pokemon_Blueprint values ( 223, 'Lanturn', '', 125,  58,  58, 76,  76,  67, 75, NULL, NULL);</v>
      </c>
    </row>
    <row r="225" spans="1:72" ht="12.75" customHeight="1">
      <c r="A225" s="12">
        <v>172</v>
      </c>
      <c r="B225" s="48" t="s">
        <v>572</v>
      </c>
      <c r="C225" s="48" t="s">
        <v>573</v>
      </c>
      <c r="D225" s="49"/>
      <c r="E225" s="50"/>
      <c r="F225" s="50">
        <v>21</v>
      </c>
      <c r="G225" s="50">
        <v>21</v>
      </c>
      <c r="H225" s="50">
        <v>155</v>
      </c>
      <c r="I225" s="50">
        <v>162</v>
      </c>
      <c r="J225" s="50">
        <v>103</v>
      </c>
      <c r="K225" s="50">
        <v>103</v>
      </c>
      <c r="L225" s="50"/>
      <c r="M225" s="50"/>
      <c r="N225" s="50">
        <v>35</v>
      </c>
      <c r="O225" s="50"/>
      <c r="P225" s="50"/>
      <c r="Q225" s="50">
        <v>24</v>
      </c>
      <c r="R225" s="50">
        <v>24</v>
      </c>
      <c r="S225" s="50"/>
      <c r="T225" s="50"/>
      <c r="U225" s="50"/>
      <c r="V225" s="50">
        <v>31</v>
      </c>
      <c r="W225" s="50">
        <v>31</v>
      </c>
      <c r="X225" s="50"/>
      <c r="Y225" s="50"/>
      <c r="Z225" s="50"/>
      <c r="AA225" s="50">
        <v>193</v>
      </c>
      <c r="AB225" s="50">
        <v>84</v>
      </c>
      <c r="AC225" s="50"/>
      <c r="AD225" s="50">
        <v>55</v>
      </c>
      <c r="AE225" s="51">
        <v>73</v>
      </c>
      <c r="AF225" s="17">
        <v>20</v>
      </c>
      <c r="AG225" s="18">
        <v>40</v>
      </c>
      <c r="AH225" s="19">
        <v>15</v>
      </c>
      <c r="AI225" s="20">
        <v>35</v>
      </c>
      <c r="AJ225" s="21">
        <v>35</v>
      </c>
      <c r="AK225" s="22">
        <v>60</v>
      </c>
      <c r="AL225" s="23">
        <f>SUM(AF225:AK225)</f>
        <v>205</v>
      </c>
      <c r="AM225" s="24" t="s">
        <v>184</v>
      </c>
      <c r="AN225" s="37"/>
      <c r="AO225" s="24" t="s">
        <v>185</v>
      </c>
      <c r="AP225" s="34"/>
      <c r="AQ225" s="27" t="s">
        <v>186</v>
      </c>
      <c r="AR225" s="28" t="s">
        <v>127</v>
      </c>
      <c r="AS225" s="29">
        <v>0.3</v>
      </c>
      <c r="AT225" s="29">
        <v>4.4000000000000004</v>
      </c>
      <c r="AU225" s="30">
        <v>2</v>
      </c>
      <c r="AV225" s="31"/>
      <c r="AW225" s="26"/>
      <c r="AX225" s="26"/>
      <c r="AY225" s="26"/>
      <c r="AZ225" s="26"/>
      <c r="BA225" s="25">
        <v>1</v>
      </c>
      <c r="BB225" s="24">
        <v>41</v>
      </c>
      <c r="BC225" s="26">
        <v>190</v>
      </c>
      <c r="BD225" s="32" t="s">
        <v>128</v>
      </c>
      <c r="BE225" s="32">
        <v>50</v>
      </c>
      <c r="BF225" s="35" t="s">
        <v>141</v>
      </c>
      <c r="BG225" s="26" t="s">
        <v>129</v>
      </c>
      <c r="BH225" s="40">
        <v>10</v>
      </c>
      <c r="BI225" s="26" t="s">
        <v>212</v>
      </c>
      <c r="BJ225" s="37"/>
      <c r="BK225" s="36" t="s">
        <v>246</v>
      </c>
      <c r="BL225" t="str">
        <f>IF(_xlfn.REGEXTEST(BK225,"Lv. [0-9]{0, 3}", 0),BM225,"")</f>
        <v/>
      </c>
      <c r="BM225" t="e" cm="1" vm="1">
        <f t="array" ref="BM225">_xlfn.REGEXEXTRACT(_xlfn.REGEXEXTRACT(BK225,"Lv. [0-9]{0,}", 0),"[0-9]{1,2}", 0)</f>
        <v>#N/A</v>
      </c>
      <c r="BN225" cm="1">
        <f t="array" ref="BN225">INDEX(A225:AE225,BQ225)</f>
        <v>73</v>
      </c>
      <c r="BO225">
        <v>224</v>
      </c>
      <c r="BP225" t="str">
        <f ca="1">IF(LEN(BL225) &gt; 0, _xlfn.XMATCH(BN225 + 1, INDIRECT(BR225):INDIRECT(BS225)), "")</f>
        <v/>
      </c>
      <c r="BQ225" cm="1">
        <f t="array" ref="BQ225">_xlfn.XMATCH(FALSE, ISBLANK(A225:AE225),,-1)</f>
        <v>31</v>
      </c>
      <c r="BR225" t="str">
        <f>ADDRESS(2, BQ225)</f>
        <v>$AE$2</v>
      </c>
      <c r="BS225" t="str">
        <f>ADDRESS(1202, BQ225)</f>
        <v>$AE$1202</v>
      </c>
      <c r="BT225" s="171" t="str">
        <f>"insert into Pokemon_Blueprint values ( "&amp;ROW()-1&amp;", '"&amp;B225&amp;"', '"&amp;C225&amp;"', "&amp;AF225&amp;",  "&amp;AG225&amp;",  "&amp;AH225&amp;", "&amp;AI225&amp;",  "&amp;AJ225&amp;",  "&amp;AK225&amp;", "&amp;IF(BC225 = "", "0", BC225)&amp;", "&amp;IF(BL225 = "","NULL, NULL",BP225&amp;", "&amp;BL225)&amp;");"</f>
        <v>insert into Pokemon_Blueprint values ( 224, 'Pichu', 'Baby', 20,  40,  15, 35,  35,  60, 190, NULL, NULL);</v>
      </c>
    </row>
    <row r="226" spans="1:72" ht="12.75" customHeight="1">
      <c r="A226" s="12">
        <v>173</v>
      </c>
      <c r="B226" s="48" t="s">
        <v>574</v>
      </c>
      <c r="C226" s="48" t="s">
        <v>573</v>
      </c>
      <c r="D226" s="49"/>
      <c r="E226" s="50"/>
      <c r="F226" s="50">
        <v>40</v>
      </c>
      <c r="G226" s="50">
        <v>40</v>
      </c>
      <c r="H226" s="50"/>
      <c r="I226" s="50"/>
      <c r="J226" s="50">
        <v>99</v>
      </c>
      <c r="K226" s="50">
        <v>99</v>
      </c>
      <c r="L226" s="50"/>
      <c r="M226" s="50">
        <v>88</v>
      </c>
      <c r="N226" s="50"/>
      <c r="O226" s="50"/>
      <c r="P226" s="50"/>
      <c r="Q226" s="50">
        <v>210</v>
      </c>
      <c r="R226" s="50"/>
      <c r="S226" s="50"/>
      <c r="T226" s="50">
        <v>82</v>
      </c>
      <c r="U226" s="50"/>
      <c r="V226" s="50">
        <v>272</v>
      </c>
      <c r="W226" s="50"/>
      <c r="X226" s="50"/>
      <c r="Y226" s="50">
        <v>93</v>
      </c>
      <c r="Z226" s="50"/>
      <c r="AA226" s="50">
        <v>254</v>
      </c>
      <c r="AB226" s="50"/>
      <c r="AC226" s="50">
        <v>43</v>
      </c>
      <c r="AD226" s="50">
        <v>199</v>
      </c>
      <c r="AE226" s="51"/>
      <c r="AF226" s="17">
        <v>50</v>
      </c>
      <c r="AG226" s="18">
        <v>25</v>
      </c>
      <c r="AH226" s="19">
        <v>28</v>
      </c>
      <c r="AI226" s="20">
        <v>45</v>
      </c>
      <c r="AJ226" s="21">
        <v>55</v>
      </c>
      <c r="AK226" s="22">
        <v>15</v>
      </c>
      <c r="AL226" s="23">
        <f>SUM(AF226:AK226)</f>
        <v>218</v>
      </c>
      <c r="AM226" s="24" t="s">
        <v>188</v>
      </c>
      <c r="AN226" s="37"/>
      <c r="AO226" s="24" t="s">
        <v>223</v>
      </c>
      <c r="AP226" s="26" t="s">
        <v>224</v>
      </c>
      <c r="AQ226" s="27" t="s">
        <v>225</v>
      </c>
      <c r="AR226" s="28" t="s">
        <v>127</v>
      </c>
      <c r="AS226" s="29">
        <v>0.3</v>
      </c>
      <c r="AT226" s="29">
        <v>6.6</v>
      </c>
      <c r="AU226" s="30">
        <v>3</v>
      </c>
      <c r="AV226" s="31"/>
      <c r="AW226" s="26"/>
      <c r="AX226" s="26"/>
      <c r="AY226" s="26"/>
      <c r="AZ226" s="26">
        <v>1</v>
      </c>
      <c r="BA226" s="25"/>
      <c r="BB226" s="24">
        <v>44</v>
      </c>
      <c r="BC226" s="26">
        <v>150</v>
      </c>
      <c r="BD226" s="32" t="s">
        <v>226</v>
      </c>
      <c r="BE226" s="32">
        <v>140</v>
      </c>
      <c r="BF226" s="35" t="s">
        <v>227</v>
      </c>
      <c r="BG226" s="26" t="s">
        <v>228</v>
      </c>
      <c r="BH226" s="40">
        <v>10</v>
      </c>
      <c r="BI226" s="26" t="s">
        <v>212</v>
      </c>
      <c r="BJ226" s="37"/>
      <c r="BK226" s="36" t="s">
        <v>246</v>
      </c>
      <c r="BL226" t="str">
        <f>IF(_xlfn.REGEXTEST(BK226,"Lv. [0-9]{0, 3}", 0),BM226,"")</f>
        <v/>
      </c>
      <c r="BM226" t="e" cm="1" vm="1">
        <f t="array" ref="BM226">_xlfn.REGEXEXTRACT(_xlfn.REGEXEXTRACT(BK226,"Lv. [0-9]{0,}", 0),"[0-9]{1,2}", 0)</f>
        <v>#N/A</v>
      </c>
      <c r="BN226" cm="1">
        <f t="array" ref="BN226">INDEX(A226:AE226,BQ226)</f>
        <v>199</v>
      </c>
      <c r="BO226">
        <v>225</v>
      </c>
      <c r="BP226" t="str">
        <f ca="1">IF(LEN(BL226) &gt; 0, _xlfn.XMATCH(BN226 + 1, INDIRECT(BR226):INDIRECT(BS226)), "")</f>
        <v/>
      </c>
      <c r="BQ226" cm="1">
        <f t="array" ref="BQ226">_xlfn.XMATCH(FALSE, ISBLANK(A226:AE226),,-1)</f>
        <v>30</v>
      </c>
      <c r="BR226" t="str">
        <f>ADDRESS(2, BQ226)</f>
        <v>$AD$2</v>
      </c>
      <c r="BS226" t="str">
        <f>ADDRESS(1202, BQ226)</f>
        <v>$AD$1202</v>
      </c>
      <c r="BT226" s="171" t="str">
        <f>"insert into Pokemon_Blueprint values ( "&amp;ROW()-1&amp;", '"&amp;B226&amp;"', '"&amp;C226&amp;"', "&amp;AF226&amp;",  "&amp;AG226&amp;",  "&amp;AH226&amp;", "&amp;AI226&amp;",  "&amp;AJ226&amp;",  "&amp;AK226&amp;", "&amp;IF(BC226 = "", "0", BC226)&amp;", "&amp;IF(BL226 = "","NULL, NULL",BP226&amp;", "&amp;BL226)&amp;");"</f>
        <v>insert into Pokemon_Blueprint values ( 225, 'Cleffa', 'Baby', 50,  25,  28, 45,  55,  15, 150, NULL, NULL);</v>
      </c>
    </row>
    <row r="227" spans="1:72" ht="12.75" customHeight="1">
      <c r="A227" s="12">
        <v>174</v>
      </c>
      <c r="B227" s="48" t="s">
        <v>575</v>
      </c>
      <c r="C227" s="48" t="s">
        <v>573</v>
      </c>
      <c r="D227" s="49"/>
      <c r="E227" s="50"/>
      <c r="F227" s="50">
        <v>43</v>
      </c>
      <c r="G227" s="50">
        <v>43</v>
      </c>
      <c r="H227" s="50">
        <v>137</v>
      </c>
      <c r="I227" s="50">
        <v>142</v>
      </c>
      <c r="J227" s="50"/>
      <c r="K227" s="50"/>
      <c r="L227" s="50"/>
      <c r="M227" s="50">
        <v>281</v>
      </c>
      <c r="N227" s="50"/>
      <c r="O227" s="50"/>
      <c r="P227" s="50">
        <v>119</v>
      </c>
      <c r="Q227" s="50">
        <v>134</v>
      </c>
      <c r="R227" s="50"/>
      <c r="S227" s="50">
        <v>61</v>
      </c>
      <c r="T227" s="50"/>
      <c r="U227" s="50"/>
      <c r="V227" s="50">
        <v>167</v>
      </c>
      <c r="W227" s="50"/>
      <c r="X227" s="50">
        <v>68</v>
      </c>
      <c r="Y227" s="50"/>
      <c r="Z227" s="50"/>
      <c r="AA227" s="50"/>
      <c r="AB227" s="50">
        <v>11</v>
      </c>
      <c r="AC227" s="50"/>
      <c r="AD227" s="50"/>
      <c r="AE227" s="51">
        <v>59</v>
      </c>
      <c r="AF227" s="17">
        <v>90</v>
      </c>
      <c r="AG227" s="18">
        <v>30</v>
      </c>
      <c r="AH227" s="19">
        <v>15</v>
      </c>
      <c r="AI227" s="20">
        <v>40</v>
      </c>
      <c r="AJ227" s="21">
        <v>20</v>
      </c>
      <c r="AK227" s="22">
        <v>15</v>
      </c>
      <c r="AL227" s="23">
        <f>SUM(AF227:AK227)</f>
        <v>210</v>
      </c>
      <c r="AM227" s="24" t="s">
        <v>150</v>
      </c>
      <c r="AN227" s="25" t="s">
        <v>188</v>
      </c>
      <c r="AO227" s="24" t="s">
        <v>223</v>
      </c>
      <c r="AP227" s="34"/>
      <c r="AQ227" s="27" t="s">
        <v>225</v>
      </c>
      <c r="AR227" s="28" t="s">
        <v>127</v>
      </c>
      <c r="AS227" s="29">
        <v>0.3</v>
      </c>
      <c r="AT227" s="29">
        <v>2.2000000000000002</v>
      </c>
      <c r="AU227" s="30">
        <v>1</v>
      </c>
      <c r="AV227" s="31">
        <v>1</v>
      </c>
      <c r="AW227" s="26"/>
      <c r="AX227" s="26"/>
      <c r="AY227" s="26"/>
      <c r="AZ227" s="26"/>
      <c r="BA227" s="25"/>
      <c r="BB227" s="24">
        <v>42</v>
      </c>
      <c r="BC227" s="26">
        <v>170</v>
      </c>
      <c r="BD227" s="32" t="s">
        <v>226</v>
      </c>
      <c r="BE227" s="32">
        <v>50</v>
      </c>
      <c r="BF227" s="35" t="s">
        <v>227</v>
      </c>
      <c r="BG227" s="26" t="s">
        <v>228</v>
      </c>
      <c r="BH227" s="40">
        <v>10</v>
      </c>
      <c r="BI227" s="26" t="s">
        <v>212</v>
      </c>
      <c r="BJ227" s="37"/>
      <c r="BK227" s="36" t="s">
        <v>246</v>
      </c>
      <c r="BL227" t="str">
        <f>IF(_xlfn.REGEXTEST(BK227,"Lv. [0-9]{0, 3}", 0),BM227,"")</f>
        <v/>
      </c>
      <c r="BM227" t="e" cm="1" vm="1">
        <f t="array" ref="BM227">_xlfn.REGEXEXTRACT(_xlfn.REGEXEXTRACT(BK227,"Lv. [0-9]{0,}", 0),"[0-9]{1,2}", 0)</f>
        <v>#N/A</v>
      </c>
      <c r="BN227" cm="1">
        <f t="array" ref="BN227">INDEX(A227:AE227,BQ227)</f>
        <v>59</v>
      </c>
      <c r="BO227">
        <v>226</v>
      </c>
      <c r="BP227" t="str">
        <f ca="1">IF(LEN(BL227) &gt; 0, _xlfn.XMATCH(BN227 + 1, INDIRECT(BR227):INDIRECT(BS227)), "")</f>
        <v/>
      </c>
      <c r="BQ227" cm="1">
        <f t="array" ref="BQ227">_xlfn.XMATCH(FALSE, ISBLANK(A227:AE227),,-1)</f>
        <v>31</v>
      </c>
      <c r="BR227" t="str">
        <f>ADDRESS(2, BQ227)</f>
        <v>$AE$2</v>
      </c>
      <c r="BS227" t="str">
        <f>ADDRESS(1202, BQ227)</f>
        <v>$AE$1202</v>
      </c>
      <c r="BT227" s="171" t="str">
        <f>"insert into Pokemon_Blueprint values ( "&amp;ROW()-1&amp;", '"&amp;B227&amp;"', '"&amp;C227&amp;"', "&amp;AF227&amp;",  "&amp;AG227&amp;",  "&amp;AH227&amp;", "&amp;AI227&amp;",  "&amp;AJ227&amp;",  "&amp;AK227&amp;", "&amp;IF(BC227 = "", "0", BC227)&amp;", "&amp;IF(BL227 = "","NULL, NULL",BP227&amp;", "&amp;BL227)&amp;");"</f>
        <v>insert into Pokemon_Blueprint values ( 226, 'Igglybuff', 'Baby', 90,  30,  15, 40,  20,  15, 170, NULL, NULL);</v>
      </c>
    </row>
    <row r="228" spans="1:72" ht="12.75" customHeight="1">
      <c r="A228" s="12">
        <v>175</v>
      </c>
      <c r="B228" s="48" t="s">
        <v>576</v>
      </c>
      <c r="C228" s="48" t="s">
        <v>573</v>
      </c>
      <c r="D228" s="49"/>
      <c r="E228" s="50"/>
      <c r="F228" s="50">
        <v>46</v>
      </c>
      <c r="G228" s="50">
        <v>46</v>
      </c>
      <c r="H228" s="50"/>
      <c r="I228" s="50"/>
      <c r="J228" s="50"/>
      <c r="K228" s="50">
        <v>173</v>
      </c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>
        <v>257</v>
      </c>
      <c r="AB228" s="50"/>
      <c r="AC228" s="50"/>
      <c r="AD228" s="50">
        <v>127</v>
      </c>
      <c r="AE228" s="51"/>
      <c r="AF228" s="17">
        <v>35</v>
      </c>
      <c r="AG228" s="18">
        <v>20</v>
      </c>
      <c r="AH228" s="19">
        <v>65</v>
      </c>
      <c r="AI228" s="20">
        <v>40</v>
      </c>
      <c r="AJ228" s="21">
        <v>65</v>
      </c>
      <c r="AK228" s="22">
        <v>20</v>
      </c>
      <c r="AL228" s="23">
        <f>SUM(AF228:AK228)</f>
        <v>245</v>
      </c>
      <c r="AM228" s="24" t="s">
        <v>188</v>
      </c>
      <c r="AN228" s="37"/>
      <c r="AO228" s="24" t="s">
        <v>163</v>
      </c>
      <c r="AP228" s="26" t="s">
        <v>452</v>
      </c>
      <c r="AQ228" s="27" t="s">
        <v>577</v>
      </c>
      <c r="AR228" s="28" t="s">
        <v>127</v>
      </c>
      <c r="AS228" s="29">
        <v>0.3</v>
      </c>
      <c r="AT228" s="29">
        <v>3.3</v>
      </c>
      <c r="AU228" s="30">
        <v>1.5</v>
      </c>
      <c r="AV228" s="31"/>
      <c r="AW228" s="26"/>
      <c r="AX228" s="26"/>
      <c r="AY228" s="26"/>
      <c r="AZ228" s="26">
        <v>1</v>
      </c>
      <c r="BA228" s="25"/>
      <c r="BB228" s="24">
        <v>49</v>
      </c>
      <c r="BC228" s="26">
        <v>190</v>
      </c>
      <c r="BD228" s="32" t="s">
        <v>226</v>
      </c>
      <c r="BE228" s="32">
        <v>50</v>
      </c>
      <c r="BF228" s="35" t="s">
        <v>137</v>
      </c>
      <c r="BG228" s="26" t="s">
        <v>81</v>
      </c>
      <c r="BH228" s="40">
        <v>10</v>
      </c>
      <c r="BI228" s="26" t="s">
        <v>212</v>
      </c>
      <c r="BJ228" s="37"/>
      <c r="BK228" s="36" t="s">
        <v>246</v>
      </c>
      <c r="BL228" t="str">
        <f>IF(_xlfn.REGEXTEST(BK228,"Lv. [0-9]{0, 3}", 0),BM228,"")</f>
        <v/>
      </c>
      <c r="BM228" t="e" cm="1" vm="1">
        <f t="array" ref="BM228">_xlfn.REGEXEXTRACT(_xlfn.REGEXEXTRACT(BK228,"Lv. [0-9]{0,}", 0),"[0-9]{1,2}", 0)</f>
        <v>#N/A</v>
      </c>
      <c r="BN228" cm="1">
        <f t="array" ref="BN228">INDEX(A228:AE228,BQ228)</f>
        <v>127</v>
      </c>
      <c r="BO228">
        <v>227</v>
      </c>
      <c r="BP228" t="str">
        <f ca="1">IF(LEN(BL228) &gt; 0, _xlfn.XMATCH(BN228 + 1, INDIRECT(BR228):INDIRECT(BS228)), "")</f>
        <v/>
      </c>
      <c r="BQ228" cm="1">
        <f t="array" ref="BQ228">_xlfn.XMATCH(FALSE, ISBLANK(A228:AE228),,-1)</f>
        <v>30</v>
      </c>
      <c r="BR228" t="str">
        <f>ADDRESS(2, BQ228)</f>
        <v>$AD$2</v>
      </c>
      <c r="BS228" t="str">
        <f>ADDRESS(1202, BQ228)</f>
        <v>$AD$1202</v>
      </c>
      <c r="BT228" s="171" t="str">
        <f>"insert into Pokemon_Blueprint values ( "&amp;ROW()-1&amp;", '"&amp;B228&amp;"', '"&amp;C228&amp;"', "&amp;AF228&amp;",  "&amp;AG228&amp;",  "&amp;AH228&amp;", "&amp;AI228&amp;",  "&amp;AJ228&amp;",  "&amp;AK228&amp;", "&amp;IF(BC228 = "", "0", BC228)&amp;", "&amp;IF(BL228 = "","NULL, NULL",BP228&amp;", "&amp;BL228)&amp;");"</f>
        <v>insert into Pokemon_Blueprint values ( 227, 'Togepi', 'Baby', 35,  20,  65, 40,  65,  20, 190, NULL, NULL);</v>
      </c>
    </row>
    <row r="229" spans="1:72" ht="12.75" customHeight="1">
      <c r="A229" s="12">
        <v>176</v>
      </c>
      <c r="B229" s="48" t="s">
        <v>578</v>
      </c>
      <c r="C229" s="48"/>
      <c r="D229" s="49"/>
      <c r="E229" s="50"/>
      <c r="F229" s="50">
        <v>47</v>
      </c>
      <c r="G229" s="50">
        <v>47</v>
      </c>
      <c r="H229" s="50"/>
      <c r="I229" s="50"/>
      <c r="J229" s="50"/>
      <c r="K229" s="50">
        <v>174</v>
      </c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>
        <v>258</v>
      </c>
      <c r="AB229" s="50"/>
      <c r="AC229" s="50"/>
      <c r="AD229" s="50">
        <v>128</v>
      </c>
      <c r="AE229" s="51"/>
      <c r="AF229" s="17">
        <v>55</v>
      </c>
      <c r="AG229" s="18">
        <v>40</v>
      </c>
      <c r="AH229" s="19">
        <v>85</v>
      </c>
      <c r="AI229" s="20">
        <v>80</v>
      </c>
      <c r="AJ229" s="21">
        <v>105</v>
      </c>
      <c r="AK229" s="22">
        <v>40</v>
      </c>
      <c r="AL229" s="23">
        <f>SUM(AF229:AK229)</f>
        <v>405</v>
      </c>
      <c r="AM229" s="24" t="s">
        <v>188</v>
      </c>
      <c r="AN229" s="25" t="s">
        <v>104</v>
      </c>
      <c r="AO229" s="24" t="s">
        <v>163</v>
      </c>
      <c r="AP229" s="26" t="s">
        <v>452</v>
      </c>
      <c r="AQ229" s="27" t="s">
        <v>577</v>
      </c>
      <c r="AR229" s="28" t="s">
        <v>97</v>
      </c>
      <c r="AS229" s="29">
        <v>0.6</v>
      </c>
      <c r="AT229" s="29">
        <v>7.1</v>
      </c>
      <c r="AU229" s="30">
        <v>3.2</v>
      </c>
      <c r="AV229" s="31"/>
      <c r="AW229" s="26"/>
      <c r="AX229" s="26"/>
      <c r="AY229" s="26"/>
      <c r="AZ229" s="26">
        <v>2</v>
      </c>
      <c r="BA229" s="25"/>
      <c r="BB229" s="24">
        <v>142</v>
      </c>
      <c r="BC229" s="26">
        <v>75</v>
      </c>
      <c r="BD229" s="32" t="s">
        <v>226</v>
      </c>
      <c r="BE229" s="32">
        <v>50</v>
      </c>
      <c r="BF229" s="35" t="s">
        <v>137</v>
      </c>
      <c r="BG229" s="26" t="s">
        <v>81</v>
      </c>
      <c r="BH229" s="40">
        <v>10</v>
      </c>
      <c r="BI229" s="26" t="s">
        <v>104</v>
      </c>
      <c r="BJ229" s="25" t="s">
        <v>188</v>
      </c>
      <c r="BK229" s="36" t="s">
        <v>579</v>
      </c>
      <c r="BL229" t="str">
        <f>IF(_xlfn.REGEXTEST(BK229,"Lv. [0-9]{0, 3}", 0),BM229,"")</f>
        <v/>
      </c>
      <c r="BM229" t="e" cm="1" vm="1">
        <f t="array" ref="BM229">_xlfn.REGEXEXTRACT(_xlfn.REGEXEXTRACT(BK229,"Lv. [0-9]{0,}", 0),"[0-9]{1,2}", 0)</f>
        <v>#N/A</v>
      </c>
      <c r="BN229" cm="1">
        <f t="array" ref="BN229">INDEX(A229:AE229,BQ229)</f>
        <v>128</v>
      </c>
      <c r="BO229">
        <v>228</v>
      </c>
      <c r="BP229" t="str">
        <f ca="1">IF(LEN(BL229) &gt; 0, _xlfn.XMATCH(BN229 + 1, INDIRECT(BR229):INDIRECT(BS229)), "")</f>
        <v/>
      </c>
      <c r="BQ229" cm="1">
        <f t="array" ref="BQ229">_xlfn.XMATCH(FALSE, ISBLANK(A229:AE229),,-1)</f>
        <v>30</v>
      </c>
      <c r="BR229" t="str">
        <f>ADDRESS(2, BQ229)</f>
        <v>$AD$2</v>
      </c>
      <c r="BS229" t="str">
        <f>ADDRESS(1202, BQ229)</f>
        <v>$AD$1202</v>
      </c>
      <c r="BT229" s="171" t="str">
        <f>"insert into Pokemon_Blueprint values ( "&amp;ROW()-1&amp;", '"&amp;B229&amp;"', '"&amp;C229&amp;"', "&amp;AF229&amp;",  "&amp;AG229&amp;",  "&amp;AH229&amp;", "&amp;AI229&amp;",  "&amp;AJ229&amp;",  "&amp;AK229&amp;", "&amp;IF(BC229 = "", "0", BC229)&amp;", "&amp;IF(BL229 = "","NULL, NULL",BP229&amp;", "&amp;BL229)&amp;");"</f>
        <v>insert into Pokemon_Blueprint values ( 228, 'Togetic', '', 55,  40,  85, 80,  105,  40, 75, NULL, NULL);</v>
      </c>
    </row>
    <row r="230" spans="1:72" ht="12.75" customHeight="1">
      <c r="A230" s="12">
        <v>177</v>
      </c>
      <c r="B230" s="48" t="s">
        <v>580</v>
      </c>
      <c r="C230" s="48"/>
      <c r="D230" s="49"/>
      <c r="E230" s="50"/>
      <c r="F230" s="50">
        <v>159</v>
      </c>
      <c r="G230" s="50">
        <v>161</v>
      </c>
      <c r="H230" s="50">
        <v>162</v>
      </c>
      <c r="I230" s="50">
        <v>169</v>
      </c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>
        <v>252</v>
      </c>
      <c r="W230" s="50"/>
      <c r="X230" s="50">
        <v>153</v>
      </c>
      <c r="Y230" s="50"/>
      <c r="Z230" s="50"/>
      <c r="AA230" s="50">
        <v>92</v>
      </c>
      <c r="AB230" s="50"/>
      <c r="AC230" s="50"/>
      <c r="AD230" s="50"/>
      <c r="AE230" s="51"/>
      <c r="AF230" s="17">
        <v>40</v>
      </c>
      <c r="AG230" s="18">
        <v>50</v>
      </c>
      <c r="AH230" s="19">
        <v>45</v>
      </c>
      <c r="AI230" s="20">
        <v>70</v>
      </c>
      <c r="AJ230" s="21">
        <v>45</v>
      </c>
      <c r="AK230" s="22">
        <v>70</v>
      </c>
      <c r="AL230" s="23">
        <f>SUM(AF230:AK230)</f>
        <v>320</v>
      </c>
      <c r="AM230" s="24" t="s">
        <v>193</v>
      </c>
      <c r="AN230" s="25" t="s">
        <v>104</v>
      </c>
      <c r="AO230" s="24" t="s">
        <v>313</v>
      </c>
      <c r="AP230" s="26" t="s">
        <v>375</v>
      </c>
      <c r="AQ230" s="27" t="s">
        <v>581</v>
      </c>
      <c r="AR230" s="28" t="s">
        <v>265</v>
      </c>
      <c r="AS230" s="29">
        <v>0.2</v>
      </c>
      <c r="AT230" s="29">
        <v>4.4000000000000004</v>
      </c>
      <c r="AU230" s="30">
        <v>2</v>
      </c>
      <c r="AV230" s="31"/>
      <c r="AW230" s="26"/>
      <c r="AX230" s="26"/>
      <c r="AY230" s="26">
        <v>1</v>
      </c>
      <c r="AZ230" s="26"/>
      <c r="BA230" s="25"/>
      <c r="BB230" s="24">
        <v>64</v>
      </c>
      <c r="BC230" s="26">
        <v>190</v>
      </c>
      <c r="BD230" s="32" t="s">
        <v>128</v>
      </c>
      <c r="BE230" s="32">
        <v>50</v>
      </c>
      <c r="BF230" s="35" t="s">
        <v>80</v>
      </c>
      <c r="BG230" s="26" t="s">
        <v>129</v>
      </c>
      <c r="BH230" s="29">
        <v>20</v>
      </c>
      <c r="BI230" s="26" t="s">
        <v>104</v>
      </c>
      <c r="BJ230" s="37"/>
      <c r="BK230" s="36" t="s">
        <v>308</v>
      </c>
      <c r="BL230" t="str">
        <f>IF(_xlfn.REGEXTEST(BK230,"Lv. [0-9]{0, 3}", 0),BM230,"")</f>
        <v>25</v>
      </c>
      <c r="BM230" t="str" cm="1">
        <f t="array" ref="BM230">_xlfn.REGEXEXTRACT(_xlfn.REGEXEXTRACT(BK230,"Lv. [0-9]{0,}", 0),"[0-9]{1,2}", 0)</f>
        <v>25</v>
      </c>
      <c r="BN230" cm="1">
        <f t="array" ref="BN230">INDEX(A230:AE230,BQ230)</f>
        <v>92</v>
      </c>
      <c r="BO230">
        <v>229</v>
      </c>
      <c r="BP230">
        <f ca="1">IF(LEN(BL230) &gt; 0, _xlfn.XMATCH(BN230 + 1, INDIRECT(BR230):INDIRECT(BS230)), "")</f>
        <v>230</v>
      </c>
      <c r="BQ230" cm="1">
        <f t="array" ref="BQ230">_xlfn.XMATCH(FALSE, ISBLANK(A230:AE230),,-1)</f>
        <v>27</v>
      </c>
      <c r="BR230" t="str">
        <f>ADDRESS(2, BQ230)</f>
        <v>$AA$2</v>
      </c>
      <c r="BS230" t="str">
        <f>ADDRESS(1202, BQ230)</f>
        <v>$AA$1202</v>
      </c>
      <c r="BT230" s="171" t="str">
        <f ca="1">"insert into Pokemon_Blueprint values ( "&amp;ROW()-1&amp;", '"&amp;B230&amp;"', '"&amp;C230&amp;"', "&amp;AF230&amp;",  "&amp;AG230&amp;",  "&amp;AH230&amp;", "&amp;AI230&amp;",  "&amp;AJ230&amp;",  "&amp;AK230&amp;", "&amp;IF(BC230 = "", "0", BC230)&amp;", "&amp;IF(BL230 = "","NULL, NULL",BP230&amp;", "&amp;BL230)&amp;");"</f>
        <v>insert into Pokemon_Blueprint values ( 229, 'Natu', '', 40,  50,  45, 70,  45,  70, 190, 230, 25);</v>
      </c>
    </row>
    <row r="231" spans="1:72" ht="12.75" customHeight="1">
      <c r="A231" s="12">
        <v>178</v>
      </c>
      <c r="B231" s="48" t="s">
        <v>582</v>
      </c>
      <c r="C231" s="48"/>
      <c r="D231" s="49"/>
      <c r="E231" s="50"/>
      <c r="F231" s="50">
        <v>160</v>
      </c>
      <c r="G231" s="50">
        <v>162</v>
      </c>
      <c r="H231" s="50">
        <v>163</v>
      </c>
      <c r="I231" s="50">
        <v>170</v>
      </c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>
        <v>253</v>
      </c>
      <c r="W231" s="50"/>
      <c r="X231" s="50">
        <v>154</v>
      </c>
      <c r="Y231" s="50"/>
      <c r="Z231" s="50"/>
      <c r="AA231" s="50">
        <v>93</v>
      </c>
      <c r="AB231" s="50"/>
      <c r="AC231" s="50"/>
      <c r="AD231" s="50"/>
      <c r="AE231" s="51"/>
      <c r="AF231" s="17">
        <v>65</v>
      </c>
      <c r="AG231" s="18">
        <v>75</v>
      </c>
      <c r="AH231" s="19">
        <v>70</v>
      </c>
      <c r="AI231" s="20">
        <v>95</v>
      </c>
      <c r="AJ231" s="21">
        <v>70</v>
      </c>
      <c r="AK231" s="22">
        <v>95</v>
      </c>
      <c r="AL231" s="23">
        <f>SUM(AF231:AK231)</f>
        <v>470</v>
      </c>
      <c r="AM231" s="24" t="s">
        <v>193</v>
      </c>
      <c r="AN231" s="25" t="s">
        <v>104</v>
      </c>
      <c r="AO231" s="24" t="s">
        <v>313</v>
      </c>
      <c r="AP231" s="26" t="s">
        <v>375</v>
      </c>
      <c r="AQ231" s="27" t="s">
        <v>581</v>
      </c>
      <c r="AR231" s="28" t="s">
        <v>157</v>
      </c>
      <c r="AS231" s="29">
        <v>1.5</v>
      </c>
      <c r="AT231" s="29">
        <v>33.1</v>
      </c>
      <c r="AU231" s="30">
        <v>15</v>
      </c>
      <c r="AV231" s="31"/>
      <c r="AW231" s="26"/>
      <c r="AX231" s="26"/>
      <c r="AY231" s="26">
        <v>1</v>
      </c>
      <c r="AZ231" s="26"/>
      <c r="BA231" s="25">
        <v>1</v>
      </c>
      <c r="BB231" s="24">
        <v>165</v>
      </c>
      <c r="BC231" s="26">
        <v>75</v>
      </c>
      <c r="BD231" s="32" t="s">
        <v>128</v>
      </c>
      <c r="BE231" s="32">
        <v>50</v>
      </c>
      <c r="BF231" s="35" t="s">
        <v>80</v>
      </c>
      <c r="BG231" s="26" t="s">
        <v>129</v>
      </c>
      <c r="BH231" s="29">
        <v>20</v>
      </c>
      <c r="BI231" s="26" t="s">
        <v>104</v>
      </c>
      <c r="BJ231" s="37"/>
      <c r="BK231" s="36"/>
      <c r="BL231" t="str">
        <f>IF(_xlfn.REGEXTEST(BK231,"Lv. [0-9]{0, 3}", 0),BM231,"")</f>
        <v/>
      </c>
      <c r="BM231" t="e" cm="1" vm="1">
        <f t="array" ref="BM231">_xlfn.REGEXEXTRACT(_xlfn.REGEXEXTRACT(BK231,"Lv. [0-9]{0,}", 0),"[0-9]{1,2}", 0)</f>
        <v>#N/A</v>
      </c>
      <c r="BN231" cm="1">
        <f t="array" ref="BN231">INDEX(A231:AE231,BQ231)</f>
        <v>93</v>
      </c>
      <c r="BO231">
        <v>230</v>
      </c>
      <c r="BP231" t="str">
        <f ca="1">IF(LEN(BL231) &gt; 0, _xlfn.XMATCH(BN231 + 1, INDIRECT(BR231):INDIRECT(BS231)), "")</f>
        <v/>
      </c>
      <c r="BQ231" cm="1">
        <f t="array" ref="BQ231">_xlfn.XMATCH(FALSE, ISBLANK(A231:AE231),,-1)</f>
        <v>27</v>
      </c>
      <c r="BR231" t="str">
        <f>ADDRESS(2, BQ231)</f>
        <v>$AA$2</v>
      </c>
      <c r="BS231" t="str">
        <f>ADDRESS(1202, BQ231)</f>
        <v>$AA$1202</v>
      </c>
      <c r="BT231" s="171" t="str">
        <f>"insert into Pokemon_Blueprint values ( "&amp;ROW()-1&amp;", '"&amp;B231&amp;"', '"&amp;C231&amp;"', "&amp;AF231&amp;",  "&amp;AG231&amp;",  "&amp;AH231&amp;", "&amp;AI231&amp;",  "&amp;AJ231&amp;",  "&amp;AK231&amp;", "&amp;IF(BC231 = "", "0", BC231)&amp;", "&amp;IF(BL231 = "","NULL, NULL",BP231&amp;", "&amp;BL231)&amp;");"</f>
        <v>insert into Pokemon_Blueprint values ( 230, 'Xatu', '', 65,  75,  70, 95,  70,  95, 75, NULL, NULL);</v>
      </c>
    </row>
    <row r="232" spans="1:72" ht="12.75" customHeight="1">
      <c r="A232" s="12">
        <v>179</v>
      </c>
      <c r="B232" s="48" t="s">
        <v>583</v>
      </c>
      <c r="C232" s="48"/>
      <c r="D232" s="49"/>
      <c r="E232" s="50"/>
      <c r="F232" s="50">
        <v>53</v>
      </c>
      <c r="G232" s="50">
        <v>53</v>
      </c>
      <c r="H232" s="50"/>
      <c r="I232" s="50"/>
      <c r="J232" s="50"/>
      <c r="K232" s="50"/>
      <c r="L232" s="50"/>
      <c r="M232" s="50">
        <v>25</v>
      </c>
      <c r="N232" s="50"/>
      <c r="O232" s="50">
        <v>127</v>
      </c>
      <c r="P232" s="50"/>
      <c r="Q232" s="50"/>
      <c r="R232" s="50"/>
      <c r="S232" s="50"/>
      <c r="T232" s="50"/>
      <c r="U232" s="50"/>
      <c r="V232" s="50">
        <v>162</v>
      </c>
      <c r="W232" s="50"/>
      <c r="X232" s="50">
        <v>63</v>
      </c>
      <c r="Y232" s="50"/>
      <c r="Z232" s="50"/>
      <c r="AA232" s="50"/>
      <c r="AB232" s="50"/>
      <c r="AC232" s="50"/>
      <c r="AD232" s="50"/>
      <c r="AE232" s="51">
        <v>101</v>
      </c>
      <c r="AF232" s="17">
        <v>55</v>
      </c>
      <c r="AG232" s="18">
        <v>40</v>
      </c>
      <c r="AH232" s="19">
        <v>40</v>
      </c>
      <c r="AI232" s="20">
        <v>65</v>
      </c>
      <c r="AJ232" s="21">
        <v>45</v>
      </c>
      <c r="AK232" s="22">
        <v>35</v>
      </c>
      <c r="AL232" s="23">
        <f>SUM(AF232:AK232)</f>
        <v>280</v>
      </c>
      <c r="AM232" s="24" t="s">
        <v>184</v>
      </c>
      <c r="AN232" s="37"/>
      <c r="AO232" s="24" t="s">
        <v>185</v>
      </c>
      <c r="AP232" s="34"/>
      <c r="AQ232" s="27" t="s">
        <v>584</v>
      </c>
      <c r="AR232" s="28" t="s">
        <v>97</v>
      </c>
      <c r="AS232" s="29">
        <v>0.6</v>
      </c>
      <c r="AT232" s="29">
        <v>17.2</v>
      </c>
      <c r="AU232" s="30">
        <v>7.8</v>
      </c>
      <c r="AV232" s="31"/>
      <c r="AW232" s="26"/>
      <c r="AX232" s="26"/>
      <c r="AY232" s="26">
        <v>1</v>
      </c>
      <c r="AZ232" s="26"/>
      <c r="BA232" s="25"/>
      <c r="BB232" s="24">
        <v>56</v>
      </c>
      <c r="BC232" s="26">
        <v>235</v>
      </c>
      <c r="BD232" s="32" t="s">
        <v>79</v>
      </c>
      <c r="BE232" s="32">
        <v>50</v>
      </c>
      <c r="BF232" s="35" t="s">
        <v>137</v>
      </c>
      <c r="BG232" s="26" t="s">
        <v>129</v>
      </c>
      <c r="BH232" s="29">
        <v>20</v>
      </c>
      <c r="BI232" s="26" t="s">
        <v>82</v>
      </c>
      <c r="BJ232" s="25" t="s">
        <v>165</v>
      </c>
      <c r="BK232" s="36" t="s">
        <v>560</v>
      </c>
      <c r="BL232" t="str">
        <f>IF(_xlfn.REGEXTEST(BK232,"Lv. [0-9]{0, 3}", 0),BM232,"")</f>
        <v>15</v>
      </c>
      <c r="BM232" t="str" cm="1">
        <f t="array" ref="BM232">_xlfn.REGEXEXTRACT(_xlfn.REGEXEXTRACT(BK232,"Lv. [0-9]{0,}", 0),"[0-9]{1,2}", 0)</f>
        <v>15</v>
      </c>
      <c r="BN232" cm="1">
        <f t="array" ref="BN232">INDEX(A232:AE232,BQ232)</f>
        <v>101</v>
      </c>
      <c r="BO232">
        <v>231</v>
      </c>
      <c r="BP232">
        <f ca="1">IF(LEN(BL232) &gt; 0, _xlfn.XMATCH(BN232 + 1, INDIRECT(BR232):INDIRECT(BS232)), "")</f>
        <v>232</v>
      </c>
      <c r="BQ232" cm="1">
        <f t="array" ref="BQ232">_xlfn.XMATCH(FALSE, ISBLANK(A232:AE232),,-1)</f>
        <v>31</v>
      </c>
      <c r="BR232" t="str">
        <f>ADDRESS(2, BQ232)</f>
        <v>$AE$2</v>
      </c>
      <c r="BS232" t="str">
        <f>ADDRESS(1202, BQ232)</f>
        <v>$AE$1202</v>
      </c>
      <c r="BT232" s="171" t="str">
        <f ca="1">"insert into Pokemon_Blueprint values ( "&amp;ROW()-1&amp;", '"&amp;B232&amp;"', '"&amp;C232&amp;"', "&amp;AF232&amp;",  "&amp;AG232&amp;",  "&amp;AH232&amp;", "&amp;AI232&amp;",  "&amp;AJ232&amp;",  "&amp;AK232&amp;", "&amp;IF(BC232 = "", "0", BC232)&amp;", "&amp;IF(BL232 = "","NULL, NULL",BP232&amp;", "&amp;BL232)&amp;");"</f>
        <v>insert into Pokemon_Blueprint values ( 231, 'Mareep', '', 55,  40,  40, 65,  45,  35, 235, 232, 15);</v>
      </c>
    </row>
    <row r="233" spans="1:72" ht="12.75" customHeight="1">
      <c r="A233" s="12">
        <v>180</v>
      </c>
      <c r="B233" s="48" t="s">
        <v>585</v>
      </c>
      <c r="C233" s="48"/>
      <c r="D233" s="49"/>
      <c r="E233" s="50"/>
      <c r="F233" s="50">
        <v>54</v>
      </c>
      <c r="G233" s="50">
        <v>54</v>
      </c>
      <c r="H233" s="50"/>
      <c r="I233" s="50"/>
      <c r="J233" s="50"/>
      <c r="K233" s="50"/>
      <c r="L233" s="50"/>
      <c r="M233" s="50">
        <v>26</v>
      </c>
      <c r="N233" s="50"/>
      <c r="O233" s="50">
        <v>128</v>
      </c>
      <c r="P233" s="50"/>
      <c r="Q233" s="50"/>
      <c r="R233" s="50"/>
      <c r="S233" s="50"/>
      <c r="T233" s="50"/>
      <c r="U233" s="50"/>
      <c r="V233" s="50">
        <v>163</v>
      </c>
      <c r="W233" s="50"/>
      <c r="X233" s="50">
        <v>64</v>
      </c>
      <c r="Y233" s="50"/>
      <c r="Z233" s="50"/>
      <c r="AA233" s="50"/>
      <c r="AB233" s="50"/>
      <c r="AC233" s="50"/>
      <c r="AD233" s="50"/>
      <c r="AE233" s="51">
        <v>102</v>
      </c>
      <c r="AF233" s="17">
        <v>70</v>
      </c>
      <c r="AG233" s="18">
        <v>55</v>
      </c>
      <c r="AH233" s="19">
        <v>55</v>
      </c>
      <c r="AI233" s="20">
        <v>80</v>
      </c>
      <c r="AJ233" s="21">
        <v>60</v>
      </c>
      <c r="AK233" s="22">
        <v>45</v>
      </c>
      <c r="AL233" s="23">
        <f>SUM(AF233:AK233)</f>
        <v>365</v>
      </c>
      <c r="AM233" s="24" t="s">
        <v>184</v>
      </c>
      <c r="AN233" s="37"/>
      <c r="AO233" s="24" t="s">
        <v>185</v>
      </c>
      <c r="AP233" s="34"/>
      <c r="AQ233" s="27" t="s">
        <v>584</v>
      </c>
      <c r="AR233" s="28" t="s">
        <v>191</v>
      </c>
      <c r="AS233" s="29">
        <v>0.8</v>
      </c>
      <c r="AT233" s="29">
        <v>29.3</v>
      </c>
      <c r="AU233" s="30">
        <v>13.3</v>
      </c>
      <c r="AV233" s="31"/>
      <c r="AW233" s="26"/>
      <c r="AX233" s="26"/>
      <c r="AY233" s="26">
        <v>2</v>
      </c>
      <c r="AZ233" s="26"/>
      <c r="BA233" s="25"/>
      <c r="BB233" s="24">
        <v>128</v>
      </c>
      <c r="BC233" s="26">
        <v>120</v>
      </c>
      <c r="BD233" s="32" t="s">
        <v>79</v>
      </c>
      <c r="BE233" s="32">
        <v>50</v>
      </c>
      <c r="BF233" s="35" t="s">
        <v>227</v>
      </c>
      <c r="BG233" s="26" t="s">
        <v>129</v>
      </c>
      <c r="BH233" s="29">
        <v>20</v>
      </c>
      <c r="BI233" s="26" t="s">
        <v>82</v>
      </c>
      <c r="BJ233" s="25" t="s">
        <v>165</v>
      </c>
      <c r="BK233" s="36" t="s">
        <v>334</v>
      </c>
      <c r="BL233" t="str">
        <f>IF(_xlfn.REGEXTEST(BK233,"Lv. [0-9]{0, 3}", 0),BM233,"")</f>
        <v>30</v>
      </c>
      <c r="BM233" t="str" cm="1">
        <f t="array" ref="BM233">_xlfn.REGEXEXTRACT(_xlfn.REGEXEXTRACT(BK233,"Lv. [0-9]{0,}", 0),"[0-9]{1,2}", 0)</f>
        <v>30</v>
      </c>
      <c r="BN233" cm="1">
        <f t="array" ref="BN233">INDEX(A233:AE233,BQ233)</f>
        <v>102</v>
      </c>
      <c r="BO233">
        <v>232</v>
      </c>
      <c r="BP233">
        <f ca="1">IF(LEN(BL233) &gt; 0, _xlfn.XMATCH(BN233 + 1, INDIRECT(BR233):INDIRECT(BS233)), "")</f>
        <v>233</v>
      </c>
      <c r="BQ233" cm="1">
        <f t="array" ref="BQ233">_xlfn.XMATCH(FALSE, ISBLANK(A233:AE233),,-1)</f>
        <v>31</v>
      </c>
      <c r="BR233" t="str">
        <f>ADDRESS(2, BQ233)</f>
        <v>$AE$2</v>
      </c>
      <c r="BS233" t="str">
        <f>ADDRESS(1202, BQ233)</f>
        <v>$AE$1202</v>
      </c>
      <c r="BT233" s="171" t="str">
        <f ca="1">"insert into Pokemon_Blueprint values ( "&amp;ROW()-1&amp;", '"&amp;B233&amp;"', '"&amp;C233&amp;"', "&amp;AF233&amp;",  "&amp;AG233&amp;",  "&amp;AH233&amp;", "&amp;AI233&amp;",  "&amp;AJ233&amp;",  "&amp;AK233&amp;", "&amp;IF(BC233 = "", "0", BC233)&amp;", "&amp;IF(BL233 = "","NULL, NULL",BP233&amp;", "&amp;BL233)&amp;");"</f>
        <v>insert into Pokemon_Blueprint values ( 232, 'Flaaffy', '', 70,  55,  55, 80,  60,  45, 120, 233, 30);</v>
      </c>
    </row>
    <row r="234" spans="1:72" ht="12.75" customHeight="1">
      <c r="A234" s="12">
        <v>181</v>
      </c>
      <c r="B234" s="48" t="s">
        <v>586</v>
      </c>
      <c r="C234" s="48"/>
      <c r="D234" s="49"/>
      <c r="E234" s="50"/>
      <c r="F234" s="50">
        <v>55</v>
      </c>
      <c r="G234" s="50">
        <v>55</v>
      </c>
      <c r="H234" s="50"/>
      <c r="I234" s="50"/>
      <c r="J234" s="50"/>
      <c r="K234" s="50"/>
      <c r="L234" s="50"/>
      <c r="M234" s="50">
        <v>27</v>
      </c>
      <c r="N234" s="50"/>
      <c r="O234" s="50">
        <v>129</v>
      </c>
      <c r="P234" s="50"/>
      <c r="Q234" s="50"/>
      <c r="R234" s="50"/>
      <c r="S234" s="50"/>
      <c r="T234" s="50"/>
      <c r="U234" s="50"/>
      <c r="V234" s="50">
        <v>164</v>
      </c>
      <c r="W234" s="50"/>
      <c r="X234" s="50">
        <v>65</v>
      </c>
      <c r="Y234" s="50"/>
      <c r="Z234" s="50"/>
      <c r="AA234" s="50"/>
      <c r="AB234" s="50"/>
      <c r="AC234" s="50"/>
      <c r="AD234" s="50"/>
      <c r="AE234" s="51">
        <v>103</v>
      </c>
      <c r="AF234" s="17">
        <v>90</v>
      </c>
      <c r="AG234" s="18">
        <v>75</v>
      </c>
      <c r="AH234" s="19">
        <v>85</v>
      </c>
      <c r="AI234" s="20">
        <v>115</v>
      </c>
      <c r="AJ234" s="21">
        <v>90</v>
      </c>
      <c r="AK234" s="22">
        <v>55</v>
      </c>
      <c r="AL234" s="23">
        <f>SUM(AF234:AK234)</f>
        <v>510</v>
      </c>
      <c r="AM234" s="24" t="s">
        <v>184</v>
      </c>
      <c r="AN234" s="37"/>
      <c r="AO234" s="24" t="s">
        <v>185</v>
      </c>
      <c r="AP234" s="34"/>
      <c r="AQ234" s="27" t="s">
        <v>584</v>
      </c>
      <c r="AR234" s="28" t="s">
        <v>148</v>
      </c>
      <c r="AS234" s="29">
        <v>1.4</v>
      </c>
      <c r="AT234" s="29">
        <v>135.6</v>
      </c>
      <c r="AU234" s="30">
        <v>61.5</v>
      </c>
      <c r="AV234" s="31"/>
      <c r="AW234" s="26"/>
      <c r="AX234" s="26"/>
      <c r="AY234" s="26">
        <v>3</v>
      </c>
      <c r="AZ234" s="26"/>
      <c r="BA234" s="25"/>
      <c r="BB234" s="24">
        <v>255</v>
      </c>
      <c r="BC234" s="26">
        <v>45</v>
      </c>
      <c r="BD234" s="32" t="s">
        <v>79</v>
      </c>
      <c r="BE234" s="32">
        <v>50</v>
      </c>
      <c r="BF234" s="35" t="s">
        <v>141</v>
      </c>
      <c r="BG234" s="26" t="s">
        <v>129</v>
      </c>
      <c r="BH234" s="29">
        <v>20</v>
      </c>
      <c r="BI234" s="26" t="s">
        <v>82</v>
      </c>
      <c r="BJ234" s="25" t="s">
        <v>165</v>
      </c>
      <c r="BK234" s="36"/>
      <c r="BL234" t="str">
        <f>IF(_xlfn.REGEXTEST(BK234,"Lv. [0-9]{0, 3}", 0),BM234,"")</f>
        <v/>
      </c>
      <c r="BM234" t="e" cm="1" vm="1">
        <f t="array" ref="BM234">_xlfn.REGEXEXTRACT(_xlfn.REGEXEXTRACT(BK234,"Lv. [0-9]{0,}", 0),"[0-9]{1,2}", 0)</f>
        <v>#N/A</v>
      </c>
      <c r="BN234" cm="1">
        <f t="array" ref="BN234">INDEX(A234:AE234,BQ234)</f>
        <v>103</v>
      </c>
      <c r="BO234">
        <v>233</v>
      </c>
      <c r="BP234" t="str">
        <f ca="1">IF(LEN(BL234) &gt; 0, _xlfn.XMATCH(BN234 + 1, INDIRECT(BR234):INDIRECT(BS234)), "")</f>
        <v/>
      </c>
      <c r="BQ234" cm="1">
        <f t="array" ref="BQ234">_xlfn.XMATCH(FALSE, ISBLANK(A234:AE234),,-1)</f>
        <v>31</v>
      </c>
      <c r="BR234" t="str">
        <f>ADDRESS(2, BQ234)</f>
        <v>$AE$2</v>
      </c>
      <c r="BS234" t="str">
        <f>ADDRESS(1202, BQ234)</f>
        <v>$AE$1202</v>
      </c>
      <c r="BT234" s="171" t="str">
        <f>"insert into Pokemon_Blueprint values ( "&amp;ROW()-1&amp;", '"&amp;B234&amp;"', '"&amp;C234&amp;"', "&amp;AF234&amp;",  "&amp;AG234&amp;",  "&amp;AH234&amp;", "&amp;AI234&amp;",  "&amp;AJ234&amp;",  "&amp;AK234&amp;", "&amp;IF(BC234 = "", "0", BC234)&amp;", "&amp;IF(BL234 = "","NULL, NULL",BP234&amp;", "&amp;BL234)&amp;");"</f>
        <v>insert into Pokemon_Blueprint values ( 233, 'Ampharos', '', 90,  75,  85, 115,  90,  55, 45, NULL, NULL);</v>
      </c>
    </row>
    <row r="235" spans="1:72" ht="12.75" customHeight="1">
      <c r="A235" s="12">
        <v>181.1</v>
      </c>
      <c r="B235" s="48" t="s">
        <v>587</v>
      </c>
      <c r="C235" s="48" t="s">
        <v>146</v>
      </c>
      <c r="D235" s="49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>
        <v>129</v>
      </c>
      <c r="P235" s="50"/>
      <c r="Q235" s="50"/>
      <c r="R235" s="50"/>
      <c r="S235" s="50"/>
      <c r="T235" s="50"/>
      <c r="U235" s="50"/>
      <c r="V235" s="50">
        <v>164</v>
      </c>
      <c r="W235" s="50"/>
      <c r="X235" s="50">
        <v>65</v>
      </c>
      <c r="Y235" s="50"/>
      <c r="Z235" s="50"/>
      <c r="AA235" s="50"/>
      <c r="AB235" s="50"/>
      <c r="AC235" s="50"/>
      <c r="AD235" s="50"/>
      <c r="AE235" s="51"/>
      <c r="AF235" s="17">
        <v>90</v>
      </c>
      <c r="AG235" s="18">
        <v>95</v>
      </c>
      <c r="AH235" s="19">
        <v>105</v>
      </c>
      <c r="AI235" s="20">
        <v>165</v>
      </c>
      <c r="AJ235" s="21">
        <v>110</v>
      </c>
      <c r="AK235" s="22">
        <v>45</v>
      </c>
      <c r="AL235" s="23">
        <f>SUM(AF235:AK235)</f>
        <v>610</v>
      </c>
      <c r="AM235" s="24" t="s">
        <v>184</v>
      </c>
      <c r="AN235" s="37" t="s">
        <v>99</v>
      </c>
      <c r="AO235" s="24" t="s">
        <v>482</v>
      </c>
      <c r="AP235" s="34"/>
      <c r="AQ235" s="27"/>
      <c r="AR235" s="28" t="s">
        <v>148</v>
      </c>
      <c r="AS235" s="29">
        <v>1.4</v>
      </c>
      <c r="AT235" s="29">
        <v>135.6</v>
      </c>
      <c r="AU235" s="30">
        <v>61.5</v>
      </c>
      <c r="AV235" s="31"/>
      <c r="AW235" s="26"/>
      <c r="AX235" s="26"/>
      <c r="AY235" s="26">
        <v>3</v>
      </c>
      <c r="AZ235" s="26"/>
      <c r="BA235" s="25"/>
      <c r="BB235" s="24">
        <v>305</v>
      </c>
      <c r="BC235" s="26">
        <v>45</v>
      </c>
      <c r="BD235" s="32" t="s">
        <v>79</v>
      </c>
      <c r="BE235" s="32">
        <v>50</v>
      </c>
      <c r="BF235" s="35" t="s">
        <v>141</v>
      </c>
      <c r="BG235" s="26" t="s">
        <v>129</v>
      </c>
      <c r="BH235" s="29">
        <v>20</v>
      </c>
      <c r="BI235" s="26" t="s">
        <v>82</v>
      </c>
      <c r="BJ235" s="25" t="s">
        <v>165</v>
      </c>
      <c r="BK235" s="36"/>
      <c r="BL235" t="str">
        <f>IF(_xlfn.REGEXTEST(BK235,"Lv. [0-9]{0, 3}", 0),BM235,"")</f>
        <v/>
      </c>
      <c r="BM235" t="e" cm="1" vm="1">
        <f t="array" ref="BM235">_xlfn.REGEXEXTRACT(_xlfn.REGEXEXTRACT(BK235,"Lv. [0-9]{0,}", 0),"[0-9]{1,2}", 0)</f>
        <v>#N/A</v>
      </c>
      <c r="BN235" cm="1">
        <f t="array" ref="BN235">INDEX(A235:AE235,BQ235)</f>
        <v>65</v>
      </c>
      <c r="BO235">
        <v>234</v>
      </c>
      <c r="BP235" t="str">
        <f ca="1">IF(LEN(BL235) &gt; 0, _xlfn.XMATCH(BN235 + 1, INDIRECT(BR235):INDIRECT(BS235)), "")</f>
        <v/>
      </c>
      <c r="BQ235" cm="1">
        <f t="array" ref="BQ235">_xlfn.XMATCH(FALSE, ISBLANK(A235:AE235),,-1)</f>
        <v>24</v>
      </c>
      <c r="BR235" t="str">
        <f>ADDRESS(2, BQ235)</f>
        <v>$X$2</v>
      </c>
      <c r="BS235" t="str">
        <f>ADDRESS(1202, BQ235)</f>
        <v>$X$1202</v>
      </c>
      <c r="BT235" s="171" t="str">
        <f>"insert into Pokemon_Blueprint values ( "&amp;ROW()-1&amp;", '"&amp;B235&amp;"', '"&amp;C235&amp;"', "&amp;AF235&amp;",  "&amp;AG235&amp;",  "&amp;AH235&amp;", "&amp;AI235&amp;",  "&amp;AJ235&amp;",  "&amp;AK235&amp;", "&amp;IF(BC235 = "", "0", BC235)&amp;", "&amp;IF(BL235 = "","NULL, NULL",BP235&amp;", "&amp;BL235)&amp;");"</f>
        <v>insert into Pokemon_Blueprint values ( 234, 'Ampharos (Mega)', 'Mega Evolution', 90,  95,  105, 165,  110,  45, 45, NULL, NULL);</v>
      </c>
    </row>
    <row r="236" spans="1:72" ht="12.75" customHeight="1">
      <c r="A236" s="12">
        <v>182</v>
      </c>
      <c r="B236" s="48" t="s">
        <v>588</v>
      </c>
      <c r="C236" s="48"/>
      <c r="D236" s="49"/>
      <c r="E236" s="50"/>
      <c r="F236" s="50">
        <v>86</v>
      </c>
      <c r="G236" s="50">
        <v>86</v>
      </c>
      <c r="H236" s="50">
        <v>91</v>
      </c>
      <c r="I236" s="50">
        <v>94</v>
      </c>
      <c r="J236" s="50"/>
      <c r="K236" s="50"/>
      <c r="L236" s="50"/>
      <c r="M236" s="50"/>
      <c r="N236" s="50">
        <v>108</v>
      </c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>
        <v>58</v>
      </c>
      <c r="AB236" s="50"/>
      <c r="AC236" s="50"/>
      <c r="AD236" s="50"/>
      <c r="AE236" s="51"/>
      <c r="AF236" s="17">
        <v>75</v>
      </c>
      <c r="AG236" s="18">
        <v>80</v>
      </c>
      <c r="AH236" s="19">
        <v>95</v>
      </c>
      <c r="AI236" s="20">
        <v>90</v>
      </c>
      <c r="AJ236" s="21">
        <v>100</v>
      </c>
      <c r="AK236" s="22">
        <v>50</v>
      </c>
      <c r="AL236" s="23">
        <f>SUM(AF236:AK236)</f>
        <v>490</v>
      </c>
      <c r="AM236" s="24" t="s">
        <v>74</v>
      </c>
      <c r="AN236" s="37"/>
      <c r="AO236" s="24" t="s">
        <v>77</v>
      </c>
      <c r="AP236" s="34"/>
      <c r="AQ236" s="27" t="s">
        <v>453</v>
      </c>
      <c r="AR236" s="28" t="s">
        <v>187</v>
      </c>
      <c r="AS236" s="29">
        <v>0.4</v>
      </c>
      <c r="AT236" s="29">
        <v>12.8</v>
      </c>
      <c r="AU236" s="30">
        <v>5.8</v>
      </c>
      <c r="AV236" s="31"/>
      <c r="AW236" s="26"/>
      <c r="AX236" s="26"/>
      <c r="AY236" s="26"/>
      <c r="AZ236" s="26">
        <v>3</v>
      </c>
      <c r="BA236" s="25"/>
      <c r="BB236" s="24">
        <v>245</v>
      </c>
      <c r="BC236" s="26">
        <v>45</v>
      </c>
      <c r="BD236" s="32" t="s">
        <v>79</v>
      </c>
      <c r="BE236" s="32">
        <v>50</v>
      </c>
      <c r="BF236" s="35" t="s">
        <v>80</v>
      </c>
      <c r="BG236" s="26" t="s">
        <v>129</v>
      </c>
      <c r="BH236" s="29">
        <v>20</v>
      </c>
      <c r="BI236" s="26" t="s">
        <v>74</v>
      </c>
      <c r="BJ236" s="37"/>
      <c r="BK236" s="36"/>
      <c r="BL236" t="str">
        <f>IF(_xlfn.REGEXTEST(BK236,"Lv. [0-9]{0, 3}", 0),BM236,"")</f>
        <v/>
      </c>
      <c r="BM236" t="e" cm="1" vm="1">
        <f t="array" ref="BM236">_xlfn.REGEXEXTRACT(_xlfn.REGEXEXTRACT(BK236,"Lv. [0-9]{0,}", 0),"[0-9]{1,2}", 0)</f>
        <v>#N/A</v>
      </c>
      <c r="BN236" cm="1">
        <f t="array" ref="BN236">INDEX(A236:AE236,BQ236)</f>
        <v>58</v>
      </c>
      <c r="BO236">
        <v>235</v>
      </c>
      <c r="BP236" t="str">
        <f ca="1">IF(LEN(BL236) &gt; 0, _xlfn.XMATCH(BN236 + 1, INDIRECT(BR236):INDIRECT(BS236)), "")</f>
        <v/>
      </c>
      <c r="BQ236" cm="1">
        <f t="array" ref="BQ236">_xlfn.XMATCH(FALSE, ISBLANK(A236:AE236),,-1)</f>
        <v>27</v>
      </c>
      <c r="BR236" t="str">
        <f>ADDRESS(2, BQ236)</f>
        <v>$AA$2</v>
      </c>
      <c r="BS236" t="str">
        <f>ADDRESS(1202, BQ236)</f>
        <v>$AA$1202</v>
      </c>
      <c r="BT236" s="171" t="str">
        <f>"insert into Pokemon_Blueprint values ( "&amp;ROW()-1&amp;", '"&amp;B236&amp;"', '"&amp;C236&amp;"', "&amp;AF236&amp;",  "&amp;AG236&amp;",  "&amp;AH236&amp;", "&amp;AI236&amp;",  "&amp;AJ236&amp;",  "&amp;AK236&amp;", "&amp;IF(BC236 = "", "0", BC236)&amp;", "&amp;IF(BL236 = "","NULL, NULL",BP236&amp;", "&amp;BL236)&amp;");"</f>
        <v>insert into Pokemon_Blueprint values ( 235, 'Bellossom', '', 75,  80,  95, 90,  100,  50, 45, NULL, NULL);</v>
      </c>
    </row>
    <row r="237" spans="1:72" ht="12.75" customHeight="1">
      <c r="A237" s="12">
        <v>183</v>
      </c>
      <c r="B237" s="48" t="s">
        <v>589</v>
      </c>
      <c r="C237" s="48"/>
      <c r="D237" s="49"/>
      <c r="E237" s="50"/>
      <c r="F237" s="50">
        <v>130</v>
      </c>
      <c r="G237" s="50">
        <v>132</v>
      </c>
      <c r="H237" s="50">
        <v>55</v>
      </c>
      <c r="I237" s="50">
        <v>56</v>
      </c>
      <c r="J237" s="50">
        <v>125</v>
      </c>
      <c r="K237" s="50">
        <v>125</v>
      </c>
      <c r="L237" s="50"/>
      <c r="M237" s="50">
        <v>31</v>
      </c>
      <c r="N237" s="50">
        <v>42</v>
      </c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>
        <v>140</v>
      </c>
      <c r="AC237" s="50"/>
      <c r="AD237" s="50"/>
      <c r="AE237" s="51">
        <v>47</v>
      </c>
      <c r="AF237" s="17">
        <v>70</v>
      </c>
      <c r="AG237" s="18">
        <v>20</v>
      </c>
      <c r="AH237" s="19">
        <v>50</v>
      </c>
      <c r="AI237" s="20">
        <v>20</v>
      </c>
      <c r="AJ237" s="21">
        <v>50</v>
      </c>
      <c r="AK237" s="22">
        <v>40</v>
      </c>
      <c r="AL237" s="23">
        <f>SUM(AF237:AK237)</f>
        <v>250</v>
      </c>
      <c r="AM237" s="24" t="s">
        <v>112</v>
      </c>
      <c r="AN237" s="25" t="s">
        <v>188</v>
      </c>
      <c r="AO237" s="24" t="s">
        <v>91</v>
      </c>
      <c r="AP237" s="26" t="s">
        <v>590</v>
      </c>
      <c r="AQ237" s="27" t="s">
        <v>591</v>
      </c>
      <c r="AR237" s="28" t="s">
        <v>187</v>
      </c>
      <c r="AS237" s="29">
        <v>0.4</v>
      </c>
      <c r="AT237" s="29">
        <v>18.7</v>
      </c>
      <c r="AU237" s="30">
        <v>8.5</v>
      </c>
      <c r="AV237" s="31">
        <v>2</v>
      </c>
      <c r="AW237" s="26"/>
      <c r="AX237" s="26"/>
      <c r="AY237" s="26"/>
      <c r="AZ237" s="26"/>
      <c r="BA237" s="25"/>
      <c r="BB237" s="24">
        <v>88</v>
      </c>
      <c r="BC237" s="26">
        <v>190</v>
      </c>
      <c r="BD237" s="32" t="s">
        <v>226</v>
      </c>
      <c r="BE237" s="32">
        <v>50</v>
      </c>
      <c r="BF237" s="35" t="s">
        <v>116</v>
      </c>
      <c r="BG237" s="26" t="s">
        <v>129</v>
      </c>
      <c r="BH237" s="40">
        <v>10</v>
      </c>
      <c r="BI237" s="26" t="s">
        <v>117</v>
      </c>
      <c r="BJ237" s="25" t="s">
        <v>188</v>
      </c>
      <c r="BK237" s="36" t="s">
        <v>154</v>
      </c>
      <c r="BL237" t="str">
        <f>IF(_xlfn.REGEXTEST(BK237,"Lv. [0-9]{0, 3}", 0),BM237,"")</f>
        <v>18</v>
      </c>
      <c r="BM237" t="str" cm="1">
        <f t="array" ref="BM237">_xlfn.REGEXEXTRACT(_xlfn.REGEXEXTRACT(BK237,"Lv. [0-9]{0,}", 0),"[0-9]{1,2}", 0)</f>
        <v>18</v>
      </c>
      <c r="BN237" cm="1">
        <f t="array" ref="BN237">INDEX(A237:AE237,BQ237)</f>
        <v>47</v>
      </c>
      <c r="BO237">
        <v>236</v>
      </c>
      <c r="BP237">
        <f ca="1">IF(LEN(BL237) &gt; 0, _xlfn.XMATCH(BN237 + 1, INDIRECT(BR237):INDIRECT(BS237)), "")</f>
        <v>237</v>
      </c>
      <c r="BQ237" cm="1">
        <f t="array" ref="BQ237">_xlfn.XMATCH(FALSE, ISBLANK(A237:AE237),,-1)</f>
        <v>31</v>
      </c>
      <c r="BR237" t="str">
        <f>ADDRESS(2, BQ237)</f>
        <v>$AE$2</v>
      </c>
      <c r="BS237" t="str">
        <f>ADDRESS(1202, BQ237)</f>
        <v>$AE$1202</v>
      </c>
      <c r="BT237" s="171" t="str">
        <f ca="1">"insert into Pokemon_Blueprint values ( "&amp;ROW()-1&amp;", '"&amp;B237&amp;"', '"&amp;C237&amp;"', "&amp;AF237&amp;",  "&amp;AG237&amp;",  "&amp;AH237&amp;", "&amp;AI237&amp;",  "&amp;AJ237&amp;",  "&amp;AK237&amp;", "&amp;IF(BC237 = "", "0", BC237)&amp;", "&amp;IF(BL237 = "","NULL, NULL",BP237&amp;", "&amp;BL237)&amp;");"</f>
        <v>insert into Pokemon_Blueprint values ( 236, 'Marill', '', 70,  20,  50, 20,  50,  40, 190, 237, 18);</v>
      </c>
    </row>
    <row r="238" spans="1:72" ht="12.75" customHeight="1">
      <c r="A238" s="12">
        <v>184</v>
      </c>
      <c r="B238" s="48" t="s">
        <v>592</v>
      </c>
      <c r="C238" s="48"/>
      <c r="D238" s="49"/>
      <c r="E238" s="50"/>
      <c r="F238" s="50">
        <v>131</v>
      </c>
      <c r="G238" s="50">
        <v>133</v>
      </c>
      <c r="H238" s="50">
        <v>56</v>
      </c>
      <c r="I238" s="50">
        <v>57</v>
      </c>
      <c r="J238" s="50">
        <v>126</v>
      </c>
      <c r="K238" s="50">
        <v>126</v>
      </c>
      <c r="L238" s="50"/>
      <c r="M238" s="50">
        <v>32</v>
      </c>
      <c r="N238" s="50">
        <v>43</v>
      </c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>
        <v>141</v>
      </c>
      <c r="AC238" s="50"/>
      <c r="AD238" s="50"/>
      <c r="AE238" s="51">
        <v>48</v>
      </c>
      <c r="AF238" s="17">
        <v>100</v>
      </c>
      <c r="AG238" s="18">
        <v>50</v>
      </c>
      <c r="AH238" s="19">
        <v>80</v>
      </c>
      <c r="AI238" s="20">
        <v>60</v>
      </c>
      <c r="AJ238" s="21">
        <v>80</v>
      </c>
      <c r="AK238" s="22">
        <v>50</v>
      </c>
      <c r="AL238" s="23">
        <f>SUM(AF238:AK238)</f>
        <v>420</v>
      </c>
      <c r="AM238" s="24" t="s">
        <v>112</v>
      </c>
      <c r="AN238" s="25" t="s">
        <v>188</v>
      </c>
      <c r="AO238" s="24" t="s">
        <v>91</v>
      </c>
      <c r="AP238" s="26" t="s">
        <v>590</v>
      </c>
      <c r="AQ238" s="27" t="s">
        <v>591</v>
      </c>
      <c r="AR238" s="28" t="s">
        <v>191</v>
      </c>
      <c r="AS238" s="29">
        <v>0.8</v>
      </c>
      <c r="AT238" s="29">
        <v>62.8</v>
      </c>
      <c r="AU238" s="30">
        <v>28.5</v>
      </c>
      <c r="AV238" s="31">
        <v>3</v>
      </c>
      <c r="AW238" s="26"/>
      <c r="AX238" s="26"/>
      <c r="AY238" s="26"/>
      <c r="AZ238" s="26"/>
      <c r="BA238" s="25"/>
      <c r="BB238" s="24">
        <v>218</v>
      </c>
      <c r="BC238" s="26">
        <v>75</v>
      </c>
      <c r="BD238" s="32" t="s">
        <v>226</v>
      </c>
      <c r="BE238" s="32">
        <v>50</v>
      </c>
      <c r="BF238" s="35" t="s">
        <v>116</v>
      </c>
      <c r="BG238" s="26" t="s">
        <v>129</v>
      </c>
      <c r="BH238" s="40">
        <v>10</v>
      </c>
      <c r="BI238" s="26" t="s">
        <v>117</v>
      </c>
      <c r="BJ238" s="25" t="s">
        <v>188</v>
      </c>
      <c r="BK238" s="36"/>
      <c r="BL238" t="str">
        <f>IF(_xlfn.REGEXTEST(BK238,"Lv. [0-9]{0, 3}", 0),BM238,"")</f>
        <v/>
      </c>
      <c r="BM238" t="e" cm="1" vm="1">
        <f t="array" ref="BM238">_xlfn.REGEXEXTRACT(_xlfn.REGEXEXTRACT(BK238,"Lv. [0-9]{0,}", 0),"[0-9]{1,2}", 0)</f>
        <v>#N/A</v>
      </c>
      <c r="BN238" cm="1">
        <f t="array" ref="BN238">INDEX(A238:AE238,BQ238)</f>
        <v>48</v>
      </c>
      <c r="BO238">
        <v>237</v>
      </c>
      <c r="BP238" t="str">
        <f ca="1">IF(LEN(BL238) &gt; 0, _xlfn.XMATCH(BN238 + 1, INDIRECT(BR238):INDIRECT(BS238)), "")</f>
        <v/>
      </c>
      <c r="BQ238" cm="1">
        <f t="array" ref="BQ238">_xlfn.XMATCH(FALSE, ISBLANK(A238:AE238),,-1)</f>
        <v>31</v>
      </c>
      <c r="BR238" t="str">
        <f>ADDRESS(2, BQ238)</f>
        <v>$AE$2</v>
      </c>
      <c r="BS238" t="str">
        <f>ADDRESS(1202, BQ238)</f>
        <v>$AE$1202</v>
      </c>
      <c r="BT238" s="171" t="str">
        <f>"insert into Pokemon_Blueprint values ( "&amp;ROW()-1&amp;", '"&amp;B238&amp;"', '"&amp;C238&amp;"', "&amp;AF238&amp;",  "&amp;AG238&amp;",  "&amp;AH238&amp;", "&amp;AI238&amp;",  "&amp;AJ238&amp;",  "&amp;AK238&amp;", "&amp;IF(BC238 = "", "0", BC238)&amp;", "&amp;IF(BL238 = "","NULL, NULL",BP238&amp;", "&amp;BL238)&amp;");"</f>
        <v>insert into Pokemon_Blueprint values ( 237, 'Azumarill', '', 100,  50,  80, 60,  80,  50, 75, NULL, NULL);</v>
      </c>
    </row>
    <row r="239" spans="1:72" ht="12.75" customHeight="1">
      <c r="A239" s="12">
        <v>185</v>
      </c>
      <c r="B239" s="48" t="s">
        <v>593</v>
      </c>
      <c r="C239" s="48"/>
      <c r="D239" s="49"/>
      <c r="E239" s="50"/>
      <c r="F239" s="50">
        <v>106</v>
      </c>
      <c r="G239" s="50">
        <v>107</v>
      </c>
      <c r="H239" s="50"/>
      <c r="I239" s="50"/>
      <c r="J239" s="50">
        <v>93</v>
      </c>
      <c r="K239" s="50">
        <v>93</v>
      </c>
      <c r="L239" s="50"/>
      <c r="M239" s="50"/>
      <c r="N239" s="50"/>
      <c r="O239" s="50"/>
      <c r="P239" s="50">
        <v>130</v>
      </c>
      <c r="Q239" s="50">
        <v>31</v>
      </c>
      <c r="R239" s="50">
        <v>31</v>
      </c>
      <c r="S239" s="50">
        <v>15</v>
      </c>
      <c r="T239" s="50"/>
      <c r="U239" s="50"/>
      <c r="V239" s="50">
        <v>38</v>
      </c>
      <c r="W239" s="50">
        <v>38</v>
      </c>
      <c r="X239" s="50">
        <v>15</v>
      </c>
      <c r="Y239" s="50"/>
      <c r="Z239" s="50"/>
      <c r="AA239" s="50">
        <v>253</v>
      </c>
      <c r="AB239" s="50"/>
      <c r="AC239" s="50"/>
      <c r="AD239" s="50">
        <v>124</v>
      </c>
      <c r="AE239" s="51">
        <v>88</v>
      </c>
      <c r="AF239" s="17">
        <v>70</v>
      </c>
      <c r="AG239" s="18">
        <v>100</v>
      </c>
      <c r="AH239" s="19">
        <v>115</v>
      </c>
      <c r="AI239" s="20">
        <v>30</v>
      </c>
      <c r="AJ239" s="21">
        <v>65</v>
      </c>
      <c r="AK239" s="22">
        <v>30</v>
      </c>
      <c r="AL239" s="23">
        <f>SUM(AF239:AK239)</f>
        <v>410</v>
      </c>
      <c r="AM239" s="24" t="s">
        <v>301</v>
      </c>
      <c r="AN239" s="37"/>
      <c r="AO239" s="24" t="s">
        <v>337</v>
      </c>
      <c r="AP239" s="26" t="s">
        <v>302</v>
      </c>
      <c r="AQ239" s="27" t="s">
        <v>276</v>
      </c>
      <c r="AR239" s="28" t="s">
        <v>176</v>
      </c>
      <c r="AS239" s="29">
        <v>1.2</v>
      </c>
      <c r="AT239" s="29">
        <v>83.8</v>
      </c>
      <c r="AU239" s="30">
        <v>38</v>
      </c>
      <c r="AV239" s="31"/>
      <c r="AW239" s="26"/>
      <c r="AX239" s="26">
        <v>2</v>
      </c>
      <c r="AY239" s="26"/>
      <c r="AZ239" s="26"/>
      <c r="BA239" s="25"/>
      <c r="BB239" s="24">
        <v>144</v>
      </c>
      <c r="BC239" s="26">
        <v>65</v>
      </c>
      <c r="BD239" s="32" t="s">
        <v>128</v>
      </c>
      <c r="BE239" s="32">
        <v>50</v>
      </c>
      <c r="BF239" s="35" t="s">
        <v>139</v>
      </c>
      <c r="BG239" s="26" t="s">
        <v>129</v>
      </c>
      <c r="BH239" s="29">
        <v>20</v>
      </c>
      <c r="BI239" s="26" t="s">
        <v>338</v>
      </c>
      <c r="BJ239" s="37"/>
      <c r="BK239" s="36"/>
      <c r="BL239" t="str">
        <f>IF(_xlfn.REGEXTEST(BK239,"Lv. [0-9]{0, 3}", 0),BM239,"")</f>
        <v/>
      </c>
      <c r="BM239" t="e" cm="1" vm="1">
        <f t="array" ref="BM239">_xlfn.REGEXEXTRACT(_xlfn.REGEXEXTRACT(BK239,"Lv. [0-9]{0,}", 0),"[0-9]{1,2}", 0)</f>
        <v>#N/A</v>
      </c>
      <c r="BN239" cm="1">
        <f t="array" ref="BN239">INDEX(A239:AE239,BQ239)</f>
        <v>88</v>
      </c>
      <c r="BO239">
        <v>238</v>
      </c>
      <c r="BP239" t="str">
        <f ca="1">IF(LEN(BL239) &gt; 0, _xlfn.XMATCH(BN239 + 1, INDIRECT(BR239):INDIRECT(BS239)), "")</f>
        <v/>
      </c>
      <c r="BQ239" cm="1">
        <f t="array" ref="BQ239">_xlfn.XMATCH(FALSE, ISBLANK(A239:AE239),,-1)</f>
        <v>31</v>
      </c>
      <c r="BR239" t="str">
        <f>ADDRESS(2, BQ239)</f>
        <v>$AE$2</v>
      </c>
      <c r="BS239" t="str">
        <f>ADDRESS(1202, BQ239)</f>
        <v>$AE$1202</v>
      </c>
      <c r="BT239" s="171" t="str">
        <f>"insert into Pokemon_Blueprint values ( "&amp;ROW()-1&amp;", '"&amp;B239&amp;"', '"&amp;C239&amp;"', "&amp;AF239&amp;",  "&amp;AG239&amp;",  "&amp;AH239&amp;", "&amp;AI239&amp;",  "&amp;AJ239&amp;",  "&amp;AK239&amp;", "&amp;IF(BC239 = "", "0", BC239)&amp;", "&amp;IF(BL239 = "","NULL, NULL",BP239&amp;", "&amp;BL239)&amp;");"</f>
        <v>insert into Pokemon_Blueprint values ( 238, 'Sudowoodo', '', 70,  100,  115, 30,  65,  30, 65, NULL, NULL);</v>
      </c>
    </row>
    <row r="240" spans="1:72" ht="12.75" customHeight="1">
      <c r="A240" s="12">
        <v>186</v>
      </c>
      <c r="B240" s="48" t="s">
        <v>594</v>
      </c>
      <c r="C240" s="48"/>
      <c r="D240" s="49"/>
      <c r="E240" s="50"/>
      <c r="F240" s="50">
        <v>75</v>
      </c>
      <c r="G240" s="50">
        <v>75</v>
      </c>
      <c r="H240" s="50"/>
      <c r="I240" s="50"/>
      <c r="J240" s="50"/>
      <c r="K240" s="50"/>
      <c r="L240" s="50"/>
      <c r="M240" s="50"/>
      <c r="N240" s="50"/>
      <c r="O240" s="50"/>
      <c r="P240" s="50">
        <v>36</v>
      </c>
      <c r="Q240" s="50">
        <v>152</v>
      </c>
      <c r="R240" s="50"/>
      <c r="S240" s="50">
        <v>79</v>
      </c>
      <c r="T240" s="50">
        <v>71</v>
      </c>
      <c r="U240" s="50"/>
      <c r="V240" s="50">
        <v>185</v>
      </c>
      <c r="W240" s="50"/>
      <c r="X240" s="50">
        <v>86</v>
      </c>
      <c r="Y240" s="50">
        <v>77</v>
      </c>
      <c r="Z240" s="50"/>
      <c r="AA240" s="50"/>
      <c r="AB240" s="50">
        <v>145</v>
      </c>
      <c r="AC240" s="50"/>
      <c r="AD240" s="50"/>
      <c r="AE240" s="51"/>
      <c r="AF240" s="17">
        <v>90</v>
      </c>
      <c r="AG240" s="18">
        <v>75</v>
      </c>
      <c r="AH240" s="19">
        <v>75</v>
      </c>
      <c r="AI240" s="20">
        <v>90</v>
      </c>
      <c r="AJ240" s="21">
        <v>100</v>
      </c>
      <c r="AK240" s="22">
        <v>70</v>
      </c>
      <c r="AL240" s="23">
        <f>SUM(AF240:AK240)</f>
        <v>500</v>
      </c>
      <c r="AM240" s="24" t="s">
        <v>112</v>
      </c>
      <c r="AN240" s="37"/>
      <c r="AO240" s="24" t="s">
        <v>307</v>
      </c>
      <c r="AP240" s="26" t="s">
        <v>255</v>
      </c>
      <c r="AQ240" s="27" t="s">
        <v>595</v>
      </c>
      <c r="AR240" s="28" t="s">
        <v>101</v>
      </c>
      <c r="AS240" s="29">
        <v>1.1000000000000001</v>
      </c>
      <c r="AT240" s="29">
        <v>74.7</v>
      </c>
      <c r="AU240" s="30">
        <v>33.9</v>
      </c>
      <c r="AV240" s="31"/>
      <c r="AW240" s="26"/>
      <c r="AX240" s="26"/>
      <c r="AY240" s="26"/>
      <c r="AZ240" s="26">
        <v>3</v>
      </c>
      <c r="BA240" s="25"/>
      <c r="BB240" s="24">
        <v>250</v>
      </c>
      <c r="BC240" s="26">
        <v>45</v>
      </c>
      <c r="BD240" s="32" t="s">
        <v>79</v>
      </c>
      <c r="BE240" s="32">
        <v>50</v>
      </c>
      <c r="BF240" s="35" t="s">
        <v>80</v>
      </c>
      <c r="BG240" s="26" t="s">
        <v>129</v>
      </c>
      <c r="BH240" s="29">
        <v>20</v>
      </c>
      <c r="BI240" s="26" t="s">
        <v>117</v>
      </c>
      <c r="BJ240" s="37"/>
      <c r="BK240" s="36"/>
      <c r="BL240" t="str">
        <f>IF(_xlfn.REGEXTEST(BK240,"Lv. [0-9]{0, 3}", 0),BM240,"")</f>
        <v/>
      </c>
      <c r="BM240" t="e" cm="1" vm="1">
        <f t="array" ref="BM240">_xlfn.REGEXEXTRACT(_xlfn.REGEXEXTRACT(BK240,"Lv. [0-9]{0,}", 0),"[0-9]{1,2}", 0)</f>
        <v>#N/A</v>
      </c>
      <c r="BN240" cm="1">
        <f t="array" ref="BN240">INDEX(A240:AE240,BQ240)</f>
        <v>145</v>
      </c>
      <c r="BO240">
        <v>239</v>
      </c>
      <c r="BP240" t="str">
        <f ca="1">IF(LEN(BL240) &gt; 0, _xlfn.XMATCH(BN240 + 1, INDIRECT(BR240):INDIRECT(BS240)), "")</f>
        <v/>
      </c>
      <c r="BQ240" cm="1">
        <f t="array" ref="BQ240">_xlfn.XMATCH(FALSE, ISBLANK(A240:AE240),,-1)</f>
        <v>28</v>
      </c>
      <c r="BR240" t="str">
        <f>ADDRESS(2, BQ240)</f>
        <v>$AB$2</v>
      </c>
      <c r="BS240" t="str">
        <f>ADDRESS(1202, BQ240)</f>
        <v>$AB$1202</v>
      </c>
      <c r="BT240" s="171" t="str">
        <f>"insert into Pokemon_Blueprint values ( "&amp;ROW()-1&amp;", '"&amp;B240&amp;"', '"&amp;C240&amp;"', "&amp;AF240&amp;",  "&amp;AG240&amp;",  "&amp;AH240&amp;", "&amp;AI240&amp;",  "&amp;AJ240&amp;",  "&amp;AK240&amp;", "&amp;IF(BC240 = "", "0", BC240)&amp;", "&amp;IF(BL240 = "","NULL, NULL",BP240&amp;", "&amp;BL240)&amp;");"</f>
        <v>insert into Pokemon_Blueprint values ( 239, 'Politoed', '', 90,  75,  75, 90,  100,  70, 45, NULL, NULL);</v>
      </c>
    </row>
    <row r="241" spans="1:72" ht="12.75" customHeight="1">
      <c r="A241" s="12">
        <v>187</v>
      </c>
      <c r="B241" s="48" t="s">
        <v>596</v>
      </c>
      <c r="C241" s="48"/>
      <c r="D241" s="49"/>
      <c r="E241" s="50"/>
      <c r="F241" s="50">
        <v>67</v>
      </c>
      <c r="G241" s="50">
        <v>67</v>
      </c>
      <c r="H241" s="50"/>
      <c r="I241" s="50"/>
      <c r="J241" s="50"/>
      <c r="K241" s="50"/>
      <c r="L241" s="50"/>
      <c r="M241" s="50"/>
      <c r="N241" s="50">
        <v>135</v>
      </c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1">
        <v>16</v>
      </c>
      <c r="AF241" s="17">
        <v>35</v>
      </c>
      <c r="AG241" s="18">
        <v>35</v>
      </c>
      <c r="AH241" s="19">
        <v>40</v>
      </c>
      <c r="AI241" s="20">
        <v>35</v>
      </c>
      <c r="AJ241" s="21">
        <v>55</v>
      </c>
      <c r="AK241" s="22">
        <v>50</v>
      </c>
      <c r="AL241" s="23">
        <f>SUM(AF241:AK241)</f>
        <v>250</v>
      </c>
      <c r="AM241" s="24" t="s">
        <v>74</v>
      </c>
      <c r="AN241" s="25" t="s">
        <v>104</v>
      </c>
      <c r="AO241" s="24" t="s">
        <v>77</v>
      </c>
      <c r="AP241" s="26" t="s">
        <v>455</v>
      </c>
      <c r="AQ241" s="27" t="s">
        <v>244</v>
      </c>
      <c r="AR241" s="28" t="s">
        <v>187</v>
      </c>
      <c r="AS241" s="29">
        <v>0.4</v>
      </c>
      <c r="AT241" s="29">
        <v>1.1000000000000001</v>
      </c>
      <c r="AU241" s="30">
        <v>0.5</v>
      </c>
      <c r="AV241" s="31"/>
      <c r="AW241" s="26"/>
      <c r="AX241" s="26"/>
      <c r="AY241" s="26"/>
      <c r="AZ241" s="26">
        <v>1</v>
      </c>
      <c r="BA241" s="25"/>
      <c r="BB241" s="24">
        <v>50</v>
      </c>
      <c r="BC241" s="26">
        <v>255</v>
      </c>
      <c r="BD241" s="32" t="s">
        <v>79</v>
      </c>
      <c r="BE241" s="32">
        <v>50</v>
      </c>
      <c r="BF241" s="35" t="s">
        <v>227</v>
      </c>
      <c r="BG241" s="26" t="s">
        <v>129</v>
      </c>
      <c r="BH241" s="29">
        <v>20</v>
      </c>
      <c r="BI241" s="26" t="s">
        <v>188</v>
      </c>
      <c r="BJ241" s="25" t="s">
        <v>74</v>
      </c>
      <c r="BK241" s="36" t="s">
        <v>154</v>
      </c>
      <c r="BL241" t="str">
        <f>IF(_xlfn.REGEXTEST(BK241,"Lv. [0-9]{0, 3}", 0),BM241,"")</f>
        <v>18</v>
      </c>
      <c r="BM241" t="str" cm="1">
        <f t="array" ref="BM241">_xlfn.REGEXEXTRACT(_xlfn.REGEXEXTRACT(BK241,"Lv. [0-9]{0,}", 0),"[0-9]{1,2}", 0)</f>
        <v>18</v>
      </c>
      <c r="BN241" cm="1">
        <f t="array" ref="BN241">INDEX(A241:AE241,BQ241)</f>
        <v>16</v>
      </c>
      <c r="BO241">
        <v>240</v>
      </c>
      <c r="BP241">
        <f ca="1">IF(LEN(BL241) &gt; 0, _xlfn.XMATCH(BN241 + 1, INDIRECT(BR241):INDIRECT(BS241)), "")</f>
        <v>241</v>
      </c>
      <c r="BQ241" cm="1">
        <f t="array" ref="BQ241">_xlfn.XMATCH(FALSE, ISBLANK(A241:AE241),,-1)</f>
        <v>31</v>
      </c>
      <c r="BR241" t="str">
        <f>ADDRESS(2, BQ241)</f>
        <v>$AE$2</v>
      </c>
      <c r="BS241" t="str">
        <f>ADDRESS(1202, BQ241)</f>
        <v>$AE$1202</v>
      </c>
      <c r="BT241" s="171" t="str">
        <f ca="1">"insert into Pokemon_Blueprint values ( "&amp;ROW()-1&amp;", '"&amp;B241&amp;"', '"&amp;C241&amp;"', "&amp;AF241&amp;",  "&amp;AG241&amp;",  "&amp;AH241&amp;", "&amp;AI241&amp;",  "&amp;AJ241&amp;",  "&amp;AK241&amp;", "&amp;IF(BC241 = "", "0", BC241)&amp;", "&amp;IF(BL241 = "","NULL, NULL",BP241&amp;", "&amp;BL241)&amp;");"</f>
        <v>insert into Pokemon_Blueprint values ( 240, 'Hoppip', '', 35,  35,  40, 35,  55,  50, 255, 241, 18);</v>
      </c>
    </row>
    <row r="242" spans="1:72" ht="12.75" customHeight="1">
      <c r="A242" s="12">
        <v>188</v>
      </c>
      <c r="B242" s="48" t="s">
        <v>597</v>
      </c>
      <c r="C242" s="48"/>
      <c r="D242" s="49"/>
      <c r="E242" s="50"/>
      <c r="F242" s="50">
        <v>68</v>
      </c>
      <c r="G242" s="50">
        <v>68</v>
      </c>
      <c r="H242" s="50"/>
      <c r="I242" s="50"/>
      <c r="J242" s="50"/>
      <c r="K242" s="50"/>
      <c r="L242" s="50"/>
      <c r="M242" s="50"/>
      <c r="N242" s="50">
        <v>136</v>
      </c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1">
        <v>17</v>
      </c>
      <c r="AF242" s="17">
        <v>55</v>
      </c>
      <c r="AG242" s="18">
        <v>45</v>
      </c>
      <c r="AH242" s="19">
        <v>50</v>
      </c>
      <c r="AI242" s="20">
        <v>45</v>
      </c>
      <c r="AJ242" s="21">
        <v>65</v>
      </c>
      <c r="AK242" s="22">
        <v>80</v>
      </c>
      <c r="AL242" s="23">
        <f>SUM(AF242:AK242)</f>
        <v>340</v>
      </c>
      <c r="AM242" s="24" t="s">
        <v>74</v>
      </c>
      <c r="AN242" s="25" t="s">
        <v>104</v>
      </c>
      <c r="AO242" s="24" t="s">
        <v>77</v>
      </c>
      <c r="AP242" s="26" t="s">
        <v>455</v>
      </c>
      <c r="AQ242" s="27" t="s">
        <v>244</v>
      </c>
      <c r="AR242" s="28" t="s">
        <v>97</v>
      </c>
      <c r="AS242" s="29">
        <v>0.6</v>
      </c>
      <c r="AT242" s="29">
        <v>2.2000000000000002</v>
      </c>
      <c r="AU242" s="30">
        <v>1</v>
      </c>
      <c r="AV242" s="31"/>
      <c r="AW242" s="26"/>
      <c r="AX242" s="26"/>
      <c r="AY242" s="26"/>
      <c r="AZ242" s="26"/>
      <c r="BA242" s="25">
        <v>2</v>
      </c>
      <c r="BB242" s="24">
        <v>119</v>
      </c>
      <c r="BC242" s="26">
        <v>120</v>
      </c>
      <c r="BD242" s="32" t="s">
        <v>79</v>
      </c>
      <c r="BE242" s="32">
        <v>50</v>
      </c>
      <c r="BF242" s="35" t="s">
        <v>80</v>
      </c>
      <c r="BG242" s="26" t="s">
        <v>129</v>
      </c>
      <c r="BH242" s="29">
        <v>20</v>
      </c>
      <c r="BI242" s="26" t="s">
        <v>188</v>
      </c>
      <c r="BJ242" s="25" t="s">
        <v>74</v>
      </c>
      <c r="BK242" s="36" t="s">
        <v>570</v>
      </c>
      <c r="BL242" t="str">
        <f>IF(_xlfn.REGEXTEST(BK242,"Lv. [0-9]{0, 3}", 0),BM242,"")</f>
        <v>27</v>
      </c>
      <c r="BM242" t="str" cm="1">
        <f t="array" ref="BM242">_xlfn.REGEXEXTRACT(_xlfn.REGEXEXTRACT(BK242,"Lv. [0-9]{0,}", 0),"[0-9]{1,2}", 0)</f>
        <v>27</v>
      </c>
      <c r="BN242" cm="1">
        <f t="array" ref="BN242">INDEX(A242:AE242,BQ242)</f>
        <v>17</v>
      </c>
      <c r="BO242">
        <v>241</v>
      </c>
      <c r="BP242">
        <f ca="1">IF(LEN(BL242) &gt; 0, _xlfn.XMATCH(BN242 + 1, INDIRECT(BR242):INDIRECT(BS242)), "")</f>
        <v>242</v>
      </c>
      <c r="BQ242" cm="1">
        <f t="array" ref="BQ242">_xlfn.XMATCH(FALSE, ISBLANK(A242:AE242),,-1)</f>
        <v>31</v>
      </c>
      <c r="BR242" t="str">
        <f>ADDRESS(2, BQ242)</f>
        <v>$AE$2</v>
      </c>
      <c r="BS242" t="str">
        <f>ADDRESS(1202, BQ242)</f>
        <v>$AE$1202</v>
      </c>
      <c r="BT242" s="171" t="str">
        <f ca="1">"insert into Pokemon_Blueprint values ( "&amp;ROW()-1&amp;", '"&amp;B242&amp;"', '"&amp;C242&amp;"', "&amp;AF242&amp;",  "&amp;AG242&amp;",  "&amp;AH242&amp;", "&amp;AI242&amp;",  "&amp;AJ242&amp;",  "&amp;AK242&amp;", "&amp;IF(BC242 = "", "0", BC242)&amp;", "&amp;IF(BL242 = "","NULL, NULL",BP242&amp;", "&amp;BL242)&amp;");"</f>
        <v>insert into Pokemon_Blueprint values ( 241, 'Skiploom', '', 55,  45,  50, 45,  65,  80, 120, 242, 27);</v>
      </c>
    </row>
    <row r="243" spans="1:72" ht="12.75" customHeight="1">
      <c r="A243" s="12">
        <v>189</v>
      </c>
      <c r="B243" s="48" t="s">
        <v>598</v>
      </c>
      <c r="C243" s="48"/>
      <c r="D243" s="49"/>
      <c r="E243" s="50"/>
      <c r="F243" s="50">
        <v>69</v>
      </c>
      <c r="G243" s="50">
        <v>69</v>
      </c>
      <c r="H243" s="50"/>
      <c r="I243" s="50"/>
      <c r="J243" s="50"/>
      <c r="K243" s="50"/>
      <c r="L243" s="50"/>
      <c r="M243" s="50"/>
      <c r="N243" s="50">
        <v>137</v>
      </c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1">
        <v>18</v>
      </c>
      <c r="AF243" s="17">
        <v>75</v>
      </c>
      <c r="AG243" s="18">
        <v>55</v>
      </c>
      <c r="AH243" s="19">
        <v>70</v>
      </c>
      <c r="AI243" s="20">
        <v>55</v>
      </c>
      <c r="AJ243" s="21">
        <v>95</v>
      </c>
      <c r="AK243" s="22">
        <v>110</v>
      </c>
      <c r="AL243" s="23">
        <f>SUM(AF243:AK243)</f>
        <v>460</v>
      </c>
      <c r="AM243" s="24" t="s">
        <v>74</v>
      </c>
      <c r="AN243" s="25" t="s">
        <v>104</v>
      </c>
      <c r="AO243" s="24" t="s">
        <v>77</v>
      </c>
      <c r="AP243" s="26" t="s">
        <v>455</v>
      </c>
      <c r="AQ243" s="27" t="s">
        <v>244</v>
      </c>
      <c r="AR243" s="28" t="s">
        <v>191</v>
      </c>
      <c r="AS243" s="29">
        <v>0.8</v>
      </c>
      <c r="AT243" s="29">
        <v>6.6</v>
      </c>
      <c r="AU243" s="30">
        <v>3</v>
      </c>
      <c r="AV243" s="31"/>
      <c r="AW243" s="26"/>
      <c r="AX243" s="26"/>
      <c r="AY243" s="26"/>
      <c r="AZ243" s="26"/>
      <c r="BA243" s="25">
        <v>3</v>
      </c>
      <c r="BB243" s="24">
        <v>230</v>
      </c>
      <c r="BC243" s="26">
        <v>45</v>
      </c>
      <c r="BD243" s="32" t="s">
        <v>79</v>
      </c>
      <c r="BE243" s="32">
        <v>50</v>
      </c>
      <c r="BF243" s="35" t="s">
        <v>116</v>
      </c>
      <c r="BG243" s="26" t="s">
        <v>129</v>
      </c>
      <c r="BH243" s="29">
        <v>20</v>
      </c>
      <c r="BI243" s="26" t="s">
        <v>188</v>
      </c>
      <c r="BJ243" s="25" t="s">
        <v>74</v>
      </c>
      <c r="BK243" s="36"/>
      <c r="BL243" t="str">
        <f>IF(_xlfn.REGEXTEST(BK243,"Lv. [0-9]{0, 3}", 0),BM243,"")</f>
        <v/>
      </c>
      <c r="BM243" t="e" cm="1" vm="1">
        <f t="array" ref="BM243">_xlfn.REGEXEXTRACT(_xlfn.REGEXEXTRACT(BK243,"Lv. [0-9]{0,}", 0),"[0-9]{1,2}", 0)</f>
        <v>#N/A</v>
      </c>
      <c r="BN243" cm="1">
        <f t="array" ref="BN243">INDEX(A243:AE243,BQ243)</f>
        <v>18</v>
      </c>
      <c r="BO243">
        <v>242</v>
      </c>
      <c r="BP243" t="str">
        <f ca="1">IF(LEN(BL243) &gt; 0, _xlfn.XMATCH(BN243 + 1, INDIRECT(BR243):INDIRECT(BS243)), "")</f>
        <v/>
      </c>
      <c r="BQ243" cm="1">
        <f t="array" ref="BQ243">_xlfn.XMATCH(FALSE, ISBLANK(A243:AE243),,-1)</f>
        <v>31</v>
      </c>
      <c r="BR243" t="str">
        <f>ADDRESS(2, BQ243)</f>
        <v>$AE$2</v>
      </c>
      <c r="BS243" t="str">
        <f>ADDRESS(1202, BQ243)</f>
        <v>$AE$1202</v>
      </c>
      <c r="BT243" s="171" t="str">
        <f>"insert into Pokemon_Blueprint values ( "&amp;ROW()-1&amp;", '"&amp;B243&amp;"', '"&amp;C243&amp;"', "&amp;AF243&amp;",  "&amp;AG243&amp;",  "&amp;AH243&amp;", "&amp;AI243&amp;",  "&amp;AJ243&amp;",  "&amp;AK243&amp;", "&amp;IF(BC243 = "", "0", BC243)&amp;", "&amp;IF(BL243 = "","NULL, NULL",BP243&amp;", "&amp;BL243)&amp;");"</f>
        <v>insert into Pokemon_Blueprint values ( 242, 'Jumpluff', '', 75,  55,  70, 55,  95,  110, 45, NULL, NULL);</v>
      </c>
    </row>
    <row r="244" spans="1:72" ht="12.75" customHeight="1">
      <c r="A244" s="12">
        <v>190</v>
      </c>
      <c r="B244" s="48" t="s">
        <v>599</v>
      </c>
      <c r="C244" s="48"/>
      <c r="D244" s="49"/>
      <c r="E244" s="50"/>
      <c r="F244" s="50">
        <v>122</v>
      </c>
      <c r="G244" s="50">
        <v>123</v>
      </c>
      <c r="H244" s="50"/>
      <c r="I244" s="50"/>
      <c r="J244" s="50">
        <v>63</v>
      </c>
      <c r="K244" s="50">
        <v>63</v>
      </c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>
        <v>368</v>
      </c>
      <c r="W244" s="50"/>
      <c r="X244" s="50"/>
      <c r="Y244" s="50"/>
      <c r="Z244" s="50">
        <v>115</v>
      </c>
      <c r="AA244" s="50"/>
      <c r="AB244" s="50"/>
      <c r="AC244" s="50"/>
      <c r="AD244" s="50">
        <v>78</v>
      </c>
      <c r="AE244" s="51"/>
      <c r="AF244" s="17">
        <v>55</v>
      </c>
      <c r="AG244" s="18">
        <v>70</v>
      </c>
      <c r="AH244" s="19">
        <v>55</v>
      </c>
      <c r="AI244" s="20">
        <v>40</v>
      </c>
      <c r="AJ244" s="21">
        <v>55</v>
      </c>
      <c r="AK244" s="22">
        <v>85</v>
      </c>
      <c r="AL244" s="23">
        <f>SUM(AF244:AK244)</f>
        <v>360</v>
      </c>
      <c r="AM244" s="24" t="s">
        <v>150</v>
      </c>
      <c r="AN244" s="37"/>
      <c r="AO244" s="24" t="s">
        <v>126</v>
      </c>
      <c r="AP244" s="26" t="s">
        <v>272</v>
      </c>
      <c r="AQ244" s="27" t="s">
        <v>393</v>
      </c>
      <c r="AR244" s="28" t="s">
        <v>191</v>
      </c>
      <c r="AS244" s="29">
        <v>0.8</v>
      </c>
      <c r="AT244" s="29">
        <v>25.4</v>
      </c>
      <c r="AU244" s="30">
        <v>11.5</v>
      </c>
      <c r="AV244" s="31"/>
      <c r="AW244" s="26"/>
      <c r="AX244" s="26"/>
      <c r="AY244" s="26"/>
      <c r="AZ244" s="26"/>
      <c r="BA244" s="25">
        <v>1</v>
      </c>
      <c r="BB244" s="24">
        <v>72</v>
      </c>
      <c r="BC244" s="26">
        <v>45</v>
      </c>
      <c r="BD244" s="32" t="s">
        <v>226</v>
      </c>
      <c r="BE244" s="32">
        <v>50</v>
      </c>
      <c r="BF244" s="35" t="s">
        <v>164</v>
      </c>
      <c r="BG244" s="26" t="s">
        <v>129</v>
      </c>
      <c r="BH244" s="29">
        <v>20</v>
      </c>
      <c r="BI244" s="26" t="s">
        <v>165</v>
      </c>
      <c r="BJ244" s="37"/>
      <c r="BK244" s="36" t="s">
        <v>600</v>
      </c>
      <c r="BL244" t="str">
        <f>IF(_xlfn.REGEXTEST(BK244,"Lv. [0-9]{0, 3}", 0),BM244,"")</f>
        <v/>
      </c>
      <c r="BM244" t="e" cm="1" vm="1">
        <f t="array" ref="BM244">_xlfn.REGEXEXTRACT(_xlfn.REGEXEXTRACT(BK244,"Lv. [0-9]{0,}", 0),"[0-9]{1,2}", 0)</f>
        <v>#N/A</v>
      </c>
      <c r="BN244" cm="1">
        <f t="array" ref="BN244">INDEX(A244:AE244,BQ244)</f>
        <v>78</v>
      </c>
      <c r="BO244">
        <v>243</v>
      </c>
      <c r="BP244" t="str">
        <f ca="1">IF(LEN(BL244) &gt; 0, _xlfn.XMATCH(BN244 + 1, INDIRECT(BR244):INDIRECT(BS244)), "")</f>
        <v/>
      </c>
      <c r="BQ244" cm="1">
        <f t="array" ref="BQ244">_xlfn.XMATCH(FALSE, ISBLANK(A244:AE244),,-1)</f>
        <v>30</v>
      </c>
      <c r="BR244" t="str">
        <f>ADDRESS(2, BQ244)</f>
        <v>$AD$2</v>
      </c>
      <c r="BS244" t="str">
        <f>ADDRESS(1202, BQ244)</f>
        <v>$AD$1202</v>
      </c>
      <c r="BT244" s="171" t="str">
        <f>"insert into Pokemon_Blueprint values ( "&amp;ROW()-1&amp;", '"&amp;B244&amp;"', '"&amp;C244&amp;"', "&amp;AF244&amp;",  "&amp;AG244&amp;",  "&amp;AH244&amp;", "&amp;AI244&amp;",  "&amp;AJ244&amp;",  "&amp;AK244&amp;", "&amp;IF(BC244 = "", "0", BC244)&amp;", "&amp;IF(BL244 = "","NULL, NULL",BP244&amp;", "&amp;BL244)&amp;");"</f>
        <v>insert into Pokemon_Blueprint values ( 243, 'Aipom', '', 55,  70,  55, 40,  55,  85, 45, NULL, NULL);</v>
      </c>
    </row>
    <row r="245" spans="1:72" ht="12.75" customHeight="1">
      <c r="A245" s="12">
        <v>191</v>
      </c>
      <c r="B245" s="48" t="s">
        <v>601</v>
      </c>
      <c r="C245" s="48"/>
      <c r="D245" s="49"/>
      <c r="E245" s="50"/>
      <c r="F245" s="50">
        <v>102</v>
      </c>
      <c r="G245" s="50">
        <v>103</v>
      </c>
      <c r="H245" s="50"/>
      <c r="I245" s="50"/>
      <c r="J245" s="50"/>
      <c r="K245" s="50"/>
      <c r="L245" s="50"/>
      <c r="M245" s="50">
        <v>20</v>
      </c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1">
        <v>31</v>
      </c>
      <c r="AF245" s="17">
        <v>30</v>
      </c>
      <c r="AG245" s="18">
        <v>30</v>
      </c>
      <c r="AH245" s="19">
        <v>30</v>
      </c>
      <c r="AI245" s="20">
        <v>30</v>
      </c>
      <c r="AJ245" s="21">
        <v>30</v>
      </c>
      <c r="AK245" s="22">
        <v>30</v>
      </c>
      <c r="AL245" s="23">
        <f>SUM(AF245:AK245)</f>
        <v>180</v>
      </c>
      <c r="AM245" s="24" t="s">
        <v>74</v>
      </c>
      <c r="AN245" s="37"/>
      <c r="AO245" s="24" t="s">
        <v>77</v>
      </c>
      <c r="AP245" s="26" t="s">
        <v>96</v>
      </c>
      <c r="AQ245" s="27" t="s">
        <v>375</v>
      </c>
      <c r="AR245" s="28" t="s">
        <v>127</v>
      </c>
      <c r="AS245" s="29">
        <v>0.3</v>
      </c>
      <c r="AT245" s="29">
        <v>4</v>
      </c>
      <c r="AU245" s="30">
        <v>1.8</v>
      </c>
      <c r="AV245" s="31"/>
      <c r="AW245" s="26"/>
      <c r="AX245" s="26"/>
      <c r="AY245" s="26">
        <v>1</v>
      </c>
      <c r="AZ245" s="26"/>
      <c r="BA245" s="25"/>
      <c r="BB245" s="24">
        <v>36</v>
      </c>
      <c r="BC245" s="26">
        <v>235</v>
      </c>
      <c r="BD245" s="32" t="s">
        <v>79</v>
      </c>
      <c r="BE245" s="32">
        <v>50</v>
      </c>
      <c r="BF245" s="35" t="s">
        <v>141</v>
      </c>
      <c r="BG245" s="26" t="s">
        <v>129</v>
      </c>
      <c r="BH245" s="29">
        <v>20</v>
      </c>
      <c r="BI245" s="26" t="s">
        <v>74</v>
      </c>
      <c r="BJ245" s="37"/>
      <c r="BK245" s="36" t="s">
        <v>602</v>
      </c>
      <c r="BL245" t="str">
        <f>IF(_xlfn.REGEXTEST(BK245,"Lv. [0-9]{0, 3}", 0),BM245,"")</f>
        <v/>
      </c>
      <c r="BM245" t="e" cm="1" vm="1">
        <f t="array" ref="BM245">_xlfn.REGEXEXTRACT(_xlfn.REGEXEXTRACT(BK245,"Lv. [0-9]{0,}", 0),"[0-9]{1,2}", 0)</f>
        <v>#N/A</v>
      </c>
      <c r="BN245" cm="1">
        <f t="array" ref="BN245">INDEX(A245:AE245,BQ245)</f>
        <v>31</v>
      </c>
      <c r="BO245">
        <v>244</v>
      </c>
      <c r="BP245" t="str">
        <f ca="1">IF(LEN(BL245) &gt; 0, _xlfn.XMATCH(BN245 + 1, INDIRECT(BR245):INDIRECT(BS245)), "")</f>
        <v/>
      </c>
      <c r="BQ245" cm="1">
        <f t="array" ref="BQ245">_xlfn.XMATCH(FALSE, ISBLANK(A245:AE245),,-1)</f>
        <v>31</v>
      </c>
      <c r="BR245" t="str">
        <f>ADDRESS(2, BQ245)</f>
        <v>$AE$2</v>
      </c>
      <c r="BS245" t="str">
        <f>ADDRESS(1202, BQ245)</f>
        <v>$AE$1202</v>
      </c>
      <c r="BT245" s="171" t="str">
        <f>"insert into Pokemon_Blueprint values ( "&amp;ROW()-1&amp;", '"&amp;B245&amp;"', '"&amp;C245&amp;"', "&amp;AF245&amp;",  "&amp;AG245&amp;",  "&amp;AH245&amp;", "&amp;AI245&amp;",  "&amp;AJ245&amp;",  "&amp;AK245&amp;", "&amp;IF(BC245 = "", "0", BC245)&amp;", "&amp;IF(BL245 = "","NULL, NULL",BP245&amp;", "&amp;BL245)&amp;");"</f>
        <v>insert into Pokemon_Blueprint values ( 244, 'Sunkern', '', 30,  30,  30, 30,  30,  30, 235, NULL, NULL);</v>
      </c>
    </row>
    <row r="246" spans="1:72" ht="12.75" customHeight="1">
      <c r="A246" s="12">
        <v>192</v>
      </c>
      <c r="B246" s="48" t="s">
        <v>603</v>
      </c>
      <c r="C246" s="48"/>
      <c r="D246" s="49"/>
      <c r="E246" s="50"/>
      <c r="F246" s="50">
        <v>103</v>
      </c>
      <c r="G246" s="50">
        <v>104</v>
      </c>
      <c r="H246" s="50"/>
      <c r="I246" s="50"/>
      <c r="J246" s="50"/>
      <c r="K246" s="50"/>
      <c r="L246" s="50"/>
      <c r="M246" s="50">
        <v>21</v>
      </c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1">
        <v>32</v>
      </c>
      <c r="AF246" s="17">
        <v>75</v>
      </c>
      <c r="AG246" s="18">
        <v>75</v>
      </c>
      <c r="AH246" s="19">
        <v>55</v>
      </c>
      <c r="AI246" s="20">
        <v>105</v>
      </c>
      <c r="AJ246" s="21">
        <v>85</v>
      </c>
      <c r="AK246" s="22">
        <v>30</v>
      </c>
      <c r="AL246" s="23">
        <f>SUM(AF246:AK246)</f>
        <v>425</v>
      </c>
      <c r="AM246" s="24" t="s">
        <v>74</v>
      </c>
      <c r="AN246" s="37"/>
      <c r="AO246" s="24" t="s">
        <v>77</v>
      </c>
      <c r="AP246" s="26" t="s">
        <v>96</v>
      </c>
      <c r="AQ246" s="27" t="s">
        <v>375</v>
      </c>
      <c r="AR246" s="28" t="s">
        <v>191</v>
      </c>
      <c r="AS246" s="29">
        <v>0.8</v>
      </c>
      <c r="AT246" s="29">
        <v>18.7</v>
      </c>
      <c r="AU246" s="30">
        <v>8.5</v>
      </c>
      <c r="AV246" s="31"/>
      <c r="AW246" s="26"/>
      <c r="AX246" s="26"/>
      <c r="AY246" s="26">
        <v>2</v>
      </c>
      <c r="AZ246" s="26"/>
      <c r="BA246" s="25"/>
      <c r="BB246" s="24">
        <v>149</v>
      </c>
      <c r="BC246" s="26">
        <v>120</v>
      </c>
      <c r="BD246" s="32" t="s">
        <v>79</v>
      </c>
      <c r="BE246" s="32">
        <v>50</v>
      </c>
      <c r="BF246" s="35" t="s">
        <v>141</v>
      </c>
      <c r="BG246" s="26" t="s">
        <v>129</v>
      </c>
      <c r="BH246" s="29">
        <v>20</v>
      </c>
      <c r="BI246" s="26" t="s">
        <v>74</v>
      </c>
      <c r="BJ246" s="37"/>
      <c r="BK246" s="36"/>
      <c r="BL246" t="str">
        <f>IF(_xlfn.REGEXTEST(BK246,"Lv. [0-9]{0, 3}", 0),BM246,"")</f>
        <v/>
      </c>
      <c r="BM246" t="e" cm="1" vm="1">
        <f t="array" ref="BM246">_xlfn.REGEXEXTRACT(_xlfn.REGEXEXTRACT(BK246,"Lv. [0-9]{0,}", 0),"[0-9]{1,2}", 0)</f>
        <v>#N/A</v>
      </c>
      <c r="BN246" cm="1">
        <f t="array" ref="BN246">INDEX(A246:AE246,BQ246)</f>
        <v>32</v>
      </c>
      <c r="BO246">
        <v>245</v>
      </c>
      <c r="BP246" t="str">
        <f ca="1">IF(LEN(BL246) &gt; 0, _xlfn.XMATCH(BN246 + 1, INDIRECT(BR246):INDIRECT(BS246)), "")</f>
        <v/>
      </c>
      <c r="BQ246" cm="1">
        <f t="array" ref="BQ246">_xlfn.XMATCH(FALSE, ISBLANK(A246:AE246),,-1)</f>
        <v>31</v>
      </c>
      <c r="BR246" t="str">
        <f>ADDRESS(2, BQ246)</f>
        <v>$AE$2</v>
      </c>
      <c r="BS246" t="str">
        <f>ADDRESS(1202, BQ246)</f>
        <v>$AE$1202</v>
      </c>
      <c r="BT246" s="171" t="str">
        <f>"insert into Pokemon_Blueprint values ( "&amp;ROW()-1&amp;", '"&amp;B246&amp;"', '"&amp;C246&amp;"', "&amp;AF246&amp;",  "&amp;AG246&amp;",  "&amp;AH246&amp;", "&amp;AI246&amp;",  "&amp;AJ246&amp;",  "&amp;AK246&amp;", "&amp;IF(BC246 = "", "0", BC246)&amp;", "&amp;IF(BL246 = "","NULL, NULL",BP246&amp;", "&amp;BL246)&amp;");"</f>
        <v>insert into Pokemon_Blueprint values ( 245, 'Sunflora', '', 75,  75,  55, 105,  85,  30, 120, NULL, NULL);</v>
      </c>
    </row>
    <row r="247" spans="1:72" ht="12.75" customHeight="1">
      <c r="A247" s="12">
        <v>193</v>
      </c>
      <c r="B247" s="48" t="s">
        <v>604</v>
      </c>
      <c r="C247" s="48"/>
      <c r="D247" s="49"/>
      <c r="E247" s="50"/>
      <c r="F247" s="50">
        <v>101</v>
      </c>
      <c r="G247" s="50">
        <v>101</v>
      </c>
      <c r="H247" s="50"/>
      <c r="I247" s="50"/>
      <c r="J247" s="50"/>
      <c r="K247" s="50">
        <v>183</v>
      </c>
      <c r="L247" s="50"/>
      <c r="M247" s="50">
        <v>286</v>
      </c>
      <c r="N247" s="50"/>
      <c r="O247" s="50">
        <v>87</v>
      </c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>
        <v>105</v>
      </c>
      <c r="AE247" s="51"/>
      <c r="AF247" s="17">
        <v>65</v>
      </c>
      <c r="AG247" s="18">
        <v>65</v>
      </c>
      <c r="AH247" s="19">
        <v>45</v>
      </c>
      <c r="AI247" s="20">
        <v>75</v>
      </c>
      <c r="AJ247" s="21">
        <v>45</v>
      </c>
      <c r="AK247" s="22">
        <v>95</v>
      </c>
      <c r="AL247" s="23">
        <f>SUM(AF247:AK247)</f>
        <v>390</v>
      </c>
      <c r="AM247" s="24" t="s">
        <v>124</v>
      </c>
      <c r="AN247" s="25" t="s">
        <v>104</v>
      </c>
      <c r="AO247" s="24" t="s">
        <v>605</v>
      </c>
      <c r="AP247" s="26" t="s">
        <v>135</v>
      </c>
      <c r="AQ247" s="27" t="s">
        <v>241</v>
      </c>
      <c r="AR247" s="28" t="s">
        <v>176</v>
      </c>
      <c r="AS247" s="29">
        <v>1.2</v>
      </c>
      <c r="AT247" s="29">
        <v>83.8</v>
      </c>
      <c r="AU247" s="30">
        <v>38</v>
      </c>
      <c r="AV247" s="31"/>
      <c r="AW247" s="26"/>
      <c r="AX247" s="26"/>
      <c r="AY247" s="26"/>
      <c r="AZ247" s="26"/>
      <c r="BA247" s="25">
        <v>1</v>
      </c>
      <c r="BB247" s="24">
        <v>78</v>
      </c>
      <c r="BC247" s="26">
        <v>75</v>
      </c>
      <c r="BD247" s="32" t="s">
        <v>128</v>
      </c>
      <c r="BE247" s="32">
        <v>50</v>
      </c>
      <c r="BF247" s="35" t="s">
        <v>98</v>
      </c>
      <c r="BG247" s="26" t="s">
        <v>129</v>
      </c>
      <c r="BH247" s="29">
        <v>20</v>
      </c>
      <c r="BI247" s="26" t="s">
        <v>124</v>
      </c>
      <c r="BJ247" s="37"/>
      <c r="BK247" s="36" t="s">
        <v>456</v>
      </c>
      <c r="BL247" t="str">
        <f>IF(_xlfn.REGEXTEST(BK247,"Lv. [0-9]{0, 3}", 0),BM247,"")</f>
        <v/>
      </c>
      <c r="BM247" t="e" cm="1" vm="1">
        <f t="array" ref="BM247">_xlfn.REGEXEXTRACT(_xlfn.REGEXEXTRACT(BK247,"Lv. [0-9]{0,}", 0),"[0-9]{1,2}", 0)</f>
        <v>#N/A</v>
      </c>
      <c r="BN247" cm="1">
        <f t="array" ref="BN247">INDEX(A247:AE247,BQ247)</f>
        <v>105</v>
      </c>
      <c r="BO247">
        <v>246</v>
      </c>
      <c r="BP247" t="str">
        <f ca="1">IF(LEN(BL247) &gt; 0, _xlfn.XMATCH(BN247 + 1, INDIRECT(BR247):INDIRECT(BS247)), "")</f>
        <v/>
      </c>
      <c r="BQ247" cm="1">
        <f t="array" ref="BQ247">_xlfn.XMATCH(FALSE, ISBLANK(A247:AE247),,-1)</f>
        <v>30</v>
      </c>
      <c r="BR247" t="str">
        <f>ADDRESS(2, BQ247)</f>
        <v>$AD$2</v>
      </c>
      <c r="BS247" t="str">
        <f>ADDRESS(1202, BQ247)</f>
        <v>$AD$1202</v>
      </c>
      <c r="BT247" s="171" t="str">
        <f>"insert into Pokemon_Blueprint values ( "&amp;ROW()-1&amp;", '"&amp;B247&amp;"', '"&amp;C247&amp;"', "&amp;AF247&amp;",  "&amp;AG247&amp;",  "&amp;AH247&amp;", "&amp;AI247&amp;",  "&amp;AJ247&amp;",  "&amp;AK247&amp;", "&amp;IF(BC247 = "", "0", BC247)&amp;", "&amp;IF(BL247 = "","NULL, NULL",BP247&amp;", "&amp;BL247)&amp;");"</f>
        <v>insert into Pokemon_Blueprint values ( 246, 'Yanma', '', 65,  65,  45, 75,  45,  95, 75, NULL, NULL);</v>
      </c>
    </row>
    <row r="248" spans="1:72" ht="12.75" customHeight="1">
      <c r="A248" s="12">
        <v>194</v>
      </c>
      <c r="B248" s="48" t="s">
        <v>606</v>
      </c>
      <c r="C248" s="48"/>
      <c r="D248" s="49"/>
      <c r="E248" s="50"/>
      <c r="F248" s="50">
        <v>56</v>
      </c>
      <c r="G248" s="50">
        <v>56</v>
      </c>
      <c r="H248" s="50"/>
      <c r="I248" s="50"/>
      <c r="J248" s="50">
        <v>117</v>
      </c>
      <c r="K248" s="50">
        <v>117</v>
      </c>
      <c r="L248" s="50"/>
      <c r="M248" s="50"/>
      <c r="N248" s="50"/>
      <c r="O248" s="50"/>
      <c r="P248" s="50">
        <v>17</v>
      </c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>
        <v>100</v>
      </c>
      <c r="AB248" s="50">
        <v>58</v>
      </c>
      <c r="AC248" s="50"/>
      <c r="AD248" s="50"/>
      <c r="AE248" s="51"/>
      <c r="AF248" s="17">
        <v>55</v>
      </c>
      <c r="AG248" s="18">
        <v>45</v>
      </c>
      <c r="AH248" s="19">
        <v>45</v>
      </c>
      <c r="AI248" s="20">
        <v>25</v>
      </c>
      <c r="AJ248" s="21">
        <v>25</v>
      </c>
      <c r="AK248" s="22">
        <v>15</v>
      </c>
      <c r="AL248" s="23">
        <f>SUM(AF248:AK248)</f>
        <v>210</v>
      </c>
      <c r="AM248" s="24" t="s">
        <v>112</v>
      </c>
      <c r="AN248" s="25" t="s">
        <v>196</v>
      </c>
      <c r="AO248" s="24" t="s">
        <v>255</v>
      </c>
      <c r="AP248" s="26" t="s">
        <v>307</v>
      </c>
      <c r="AQ248" s="27" t="s">
        <v>230</v>
      </c>
      <c r="AR248" s="28" t="s">
        <v>187</v>
      </c>
      <c r="AS248" s="29">
        <v>0.4</v>
      </c>
      <c r="AT248" s="29">
        <v>18.7</v>
      </c>
      <c r="AU248" s="30">
        <v>8.5</v>
      </c>
      <c r="AV248" s="31">
        <v>1</v>
      </c>
      <c r="AW248" s="26"/>
      <c r="AX248" s="26"/>
      <c r="AY248" s="26"/>
      <c r="AZ248" s="26"/>
      <c r="BA248" s="25"/>
      <c r="BB248" s="24">
        <v>42</v>
      </c>
      <c r="BC248" s="26">
        <v>255</v>
      </c>
      <c r="BD248" s="32" t="s">
        <v>128</v>
      </c>
      <c r="BE248" s="32">
        <v>50</v>
      </c>
      <c r="BF248" s="35" t="s">
        <v>116</v>
      </c>
      <c r="BG248" s="26" t="s">
        <v>129</v>
      </c>
      <c r="BH248" s="29">
        <v>20</v>
      </c>
      <c r="BI248" s="26" t="s">
        <v>117</v>
      </c>
      <c r="BJ248" s="25" t="s">
        <v>165</v>
      </c>
      <c r="BK248" s="36" t="s">
        <v>166</v>
      </c>
      <c r="BL248" t="str">
        <f>IF(_xlfn.REGEXTEST(BK248,"Lv. [0-9]{0, 3}", 0),BM248,"")</f>
        <v>20</v>
      </c>
      <c r="BM248" t="str" cm="1">
        <f t="array" ref="BM248">_xlfn.REGEXEXTRACT(_xlfn.REGEXEXTRACT(BK248,"Lv. [0-9]{0,}", 0),"[0-9]{1,2}", 0)</f>
        <v>20</v>
      </c>
      <c r="BN248" cm="1">
        <f t="array" ref="BN248">INDEX(A248:AE248,BQ248)</f>
        <v>58</v>
      </c>
      <c r="BO248">
        <v>247</v>
      </c>
      <c r="BP248">
        <f ca="1">IF(LEN(BL248) &gt; 0, _xlfn.XMATCH(BN248 + 1, INDIRECT(BR248):INDIRECT(BS248)), "")</f>
        <v>249</v>
      </c>
      <c r="BQ248" cm="1">
        <f t="array" ref="BQ248">_xlfn.XMATCH(FALSE, ISBLANK(A248:AE248),,-1)</f>
        <v>28</v>
      </c>
      <c r="BR248" t="str">
        <f>ADDRESS(2, BQ248)</f>
        <v>$AB$2</v>
      </c>
      <c r="BS248" t="str">
        <f>ADDRESS(1202, BQ248)</f>
        <v>$AB$1202</v>
      </c>
      <c r="BT248" s="171" t="str">
        <f ca="1">"insert into Pokemon_Blueprint values ( "&amp;ROW()-1&amp;", '"&amp;B248&amp;"', '"&amp;C248&amp;"', "&amp;AF248&amp;",  "&amp;AG248&amp;",  "&amp;AH248&amp;", "&amp;AI248&amp;",  "&amp;AJ248&amp;",  "&amp;AK248&amp;", "&amp;IF(BC248 = "", "0", BC248)&amp;", "&amp;IF(BL248 = "","NULL, NULL",BP248&amp;", "&amp;BL248)&amp;");"</f>
        <v>insert into Pokemon_Blueprint values ( 247, 'Wooper', '', 55,  45,  45, 25,  25,  15, 255, 249, 20);</v>
      </c>
    </row>
    <row r="249" spans="1:72" ht="12.75" customHeight="1">
      <c r="A249" s="12">
        <v>194.1</v>
      </c>
      <c r="B249" s="48" t="s">
        <v>607</v>
      </c>
      <c r="C249" s="48" t="s">
        <v>488</v>
      </c>
      <c r="D249" s="49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1">
        <v>53</v>
      </c>
      <c r="AF249" s="17">
        <v>55</v>
      </c>
      <c r="AG249" s="18">
        <v>45</v>
      </c>
      <c r="AH249" s="19">
        <v>45</v>
      </c>
      <c r="AI249" s="20">
        <v>25</v>
      </c>
      <c r="AJ249" s="21">
        <v>25</v>
      </c>
      <c r="AK249" s="22">
        <v>15</v>
      </c>
      <c r="AL249" s="23">
        <f>SUM(AF249:AK249)</f>
        <v>210</v>
      </c>
      <c r="AM249" s="24" t="s">
        <v>75</v>
      </c>
      <c r="AN249" s="25" t="s">
        <v>196</v>
      </c>
      <c r="AO249" s="24" t="s">
        <v>208</v>
      </c>
      <c r="AP249" s="26" t="s">
        <v>307</v>
      </c>
      <c r="AQ249" s="27" t="s">
        <v>230</v>
      </c>
      <c r="AR249" s="28" t="s">
        <v>187</v>
      </c>
      <c r="AS249" s="29">
        <v>0.4</v>
      </c>
      <c r="AT249" s="29">
        <v>24.3</v>
      </c>
      <c r="AU249" s="30">
        <v>11</v>
      </c>
      <c r="AV249" s="31"/>
      <c r="AW249" s="26"/>
      <c r="AX249" s="26"/>
      <c r="AY249" s="26"/>
      <c r="AZ249" s="26"/>
      <c r="BA249" s="25"/>
      <c r="BB249" s="24">
        <v>42</v>
      </c>
      <c r="BC249" s="26">
        <v>255</v>
      </c>
      <c r="BD249" s="32" t="s">
        <v>128</v>
      </c>
      <c r="BE249" s="32">
        <v>50</v>
      </c>
      <c r="BF249" s="35" t="s">
        <v>116</v>
      </c>
      <c r="BG249" s="26" t="s">
        <v>129</v>
      </c>
      <c r="BH249" s="29">
        <v>20</v>
      </c>
      <c r="BI249" s="26" t="s">
        <v>117</v>
      </c>
      <c r="BJ249" s="25" t="s">
        <v>165</v>
      </c>
      <c r="BK249" s="36" t="s">
        <v>166</v>
      </c>
      <c r="BL249" t="str">
        <f>IF(_xlfn.REGEXTEST(BK249,"Lv. [0-9]{0, 3}", 0),BM249,"")</f>
        <v>20</v>
      </c>
      <c r="BM249" t="str" cm="1">
        <f t="array" ref="BM249">_xlfn.REGEXEXTRACT(_xlfn.REGEXEXTRACT(BK249,"Lv. [0-9]{0,}", 0),"[0-9]{1,2}", 0)</f>
        <v>20</v>
      </c>
      <c r="BN249" cm="1">
        <f t="array" ref="BN249">INDEX(A249:AE249,BQ249)</f>
        <v>53</v>
      </c>
      <c r="BO249">
        <v>248</v>
      </c>
      <c r="BP249">
        <f ca="1">IF(LEN(BL249) &gt; 0, _xlfn.XMATCH(BN249 + 1, INDIRECT(BR249):INDIRECT(BS249)), "")</f>
        <v>1184</v>
      </c>
      <c r="BQ249" cm="1">
        <f t="array" ref="BQ249">_xlfn.XMATCH(FALSE, ISBLANK(A249:AE249),,-1)</f>
        <v>31</v>
      </c>
      <c r="BR249" t="str">
        <f>ADDRESS(2, BQ249)</f>
        <v>$AE$2</v>
      </c>
      <c r="BS249" t="str">
        <f>ADDRESS(1202, BQ249)</f>
        <v>$AE$1202</v>
      </c>
      <c r="BT249" s="171" t="str">
        <f ca="1">"insert into Pokemon_Blueprint values ( "&amp;ROW()-1&amp;", '"&amp;B249&amp;"', '"&amp;C249&amp;"', "&amp;AF249&amp;",  "&amp;AG249&amp;",  "&amp;AH249&amp;", "&amp;AI249&amp;",  "&amp;AJ249&amp;",  "&amp;AK249&amp;", "&amp;IF(BC249 = "", "0", BC249)&amp;", "&amp;IF(BL249 = "","NULL, NULL",BP249&amp;", "&amp;BL249)&amp;");"</f>
        <v>insert into Pokemon_Blueprint values ( 248, 'Wooper (Paldean)', 'Paldean Form', 55,  45,  45, 25,  25,  15, 255, 1184, 20);</v>
      </c>
    </row>
    <row r="250" spans="1:72" ht="12.75" customHeight="1">
      <c r="A250" s="12">
        <v>195</v>
      </c>
      <c r="B250" s="48" t="s">
        <v>608</v>
      </c>
      <c r="C250" s="48"/>
      <c r="D250" s="49"/>
      <c r="E250" s="50"/>
      <c r="F250" s="50">
        <v>57</v>
      </c>
      <c r="G250" s="50">
        <v>57</v>
      </c>
      <c r="H250" s="50"/>
      <c r="I250" s="50"/>
      <c r="J250" s="50">
        <v>118</v>
      </c>
      <c r="K250" s="50">
        <v>118</v>
      </c>
      <c r="L250" s="50"/>
      <c r="M250" s="50"/>
      <c r="N250" s="50"/>
      <c r="O250" s="50"/>
      <c r="P250" s="50">
        <v>18</v>
      </c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>
        <v>101</v>
      </c>
      <c r="AB250" s="50">
        <v>59</v>
      </c>
      <c r="AC250" s="50"/>
      <c r="AD250" s="50"/>
      <c r="AE250" s="51"/>
      <c r="AF250" s="17">
        <v>95</v>
      </c>
      <c r="AG250" s="18">
        <v>85</v>
      </c>
      <c r="AH250" s="19">
        <v>85</v>
      </c>
      <c r="AI250" s="20">
        <v>65</v>
      </c>
      <c r="AJ250" s="21">
        <v>65</v>
      </c>
      <c r="AK250" s="22">
        <v>35</v>
      </c>
      <c r="AL250" s="23">
        <f>SUM(AF250:AK250)</f>
        <v>430</v>
      </c>
      <c r="AM250" s="24" t="s">
        <v>112</v>
      </c>
      <c r="AN250" s="25" t="s">
        <v>196</v>
      </c>
      <c r="AO250" s="24" t="s">
        <v>255</v>
      </c>
      <c r="AP250" s="26" t="s">
        <v>307</v>
      </c>
      <c r="AQ250" s="27" t="s">
        <v>230</v>
      </c>
      <c r="AR250" s="28" t="s">
        <v>148</v>
      </c>
      <c r="AS250" s="29">
        <v>1.4</v>
      </c>
      <c r="AT250" s="29">
        <v>165.3</v>
      </c>
      <c r="AU250" s="30">
        <v>75</v>
      </c>
      <c r="AV250" s="31">
        <v>2</v>
      </c>
      <c r="AW250" s="26"/>
      <c r="AX250" s="26"/>
      <c r="AY250" s="26"/>
      <c r="AZ250" s="26"/>
      <c r="BA250" s="25"/>
      <c r="BB250" s="24">
        <v>151</v>
      </c>
      <c r="BC250" s="26">
        <v>90</v>
      </c>
      <c r="BD250" s="32" t="s">
        <v>128</v>
      </c>
      <c r="BE250" s="32">
        <v>50</v>
      </c>
      <c r="BF250" s="35" t="s">
        <v>116</v>
      </c>
      <c r="BG250" s="26" t="s">
        <v>129</v>
      </c>
      <c r="BH250" s="29">
        <v>20</v>
      </c>
      <c r="BI250" s="26" t="s">
        <v>117</v>
      </c>
      <c r="BJ250" s="25" t="s">
        <v>165</v>
      </c>
      <c r="BK250" s="36"/>
      <c r="BL250" t="str">
        <f>IF(_xlfn.REGEXTEST(BK250,"Lv. [0-9]{0, 3}", 0),BM250,"")</f>
        <v/>
      </c>
      <c r="BM250" t="e" cm="1" vm="1">
        <f t="array" ref="BM250">_xlfn.REGEXEXTRACT(_xlfn.REGEXEXTRACT(BK250,"Lv. [0-9]{0,}", 0),"[0-9]{1,2}", 0)</f>
        <v>#N/A</v>
      </c>
      <c r="BN250" cm="1">
        <f t="array" ref="BN250">INDEX(A250:AE250,BQ250)</f>
        <v>59</v>
      </c>
      <c r="BO250">
        <v>249</v>
      </c>
      <c r="BP250" t="str">
        <f ca="1">IF(LEN(BL250) &gt; 0, _xlfn.XMATCH(BN250 + 1, INDIRECT(BR250):INDIRECT(BS250)), "")</f>
        <v/>
      </c>
      <c r="BQ250" cm="1">
        <f t="array" ref="BQ250">_xlfn.XMATCH(FALSE, ISBLANK(A250:AE250),,-1)</f>
        <v>28</v>
      </c>
      <c r="BR250" t="str">
        <f>ADDRESS(2, BQ250)</f>
        <v>$AB$2</v>
      </c>
      <c r="BS250" t="str">
        <f>ADDRESS(1202, BQ250)</f>
        <v>$AB$1202</v>
      </c>
      <c r="BT250" s="171" t="str">
        <f>"insert into Pokemon_Blueprint values ( "&amp;ROW()-1&amp;", '"&amp;B250&amp;"', '"&amp;C250&amp;"', "&amp;AF250&amp;",  "&amp;AG250&amp;",  "&amp;AH250&amp;", "&amp;AI250&amp;",  "&amp;AJ250&amp;",  "&amp;AK250&amp;", "&amp;IF(BC250 = "", "0", BC250)&amp;", "&amp;IF(BL250 = "","NULL, NULL",BP250&amp;", "&amp;BL250)&amp;");"</f>
        <v>insert into Pokemon_Blueprint values ( 249, 'Quagsire', '', 95,  85,  85, 65,  65,  35, 90, NULL, NULL);</v>
      </c>
    </row>
    <row r="251" spans="1:72" ht="12.75" customHeight="1">
      <c r="A251" s="12">
        <v>196</v>
      </c>
      <c r="B251" s="52" t="s">
        <v>609</v>
      </c>
      <c r="C251" s="52" t="s">
        <v>503</v>
      </c>
      <c r="D251" s="53"/>
      <c r="E251" s="54"/>
      <c r="F251" s="50">
        <v>184</v>
      </c>
      <c r="G251" s="54">
        <v>188</v>
      </c>
      <c r="H251" s="54"/>
      <c r="I251" s="54"/>
      <c r="J251" s="54"/>
      <c r="K251" s="54">
        <v>167</v>
      </c>
      <c r="L251" s="54"/>
      <c r="M251" s="54">
        <v>95</v>
      </c>
      <c r="N251" s="54"/>
      <c r="O251" s="54">
        <v>81</v>
      </c>
      <c r="P251" s="54"/>
      <c r="Q251" s="54">
        <v>127</v>
      </c>
      <c r="R251" s="54"/>
      <c r="S251" s="54">
        <v>54</v>
      </c>
      <c r="T251" s="54"/>
      <c r="U251" s="54"/>
      <c r="V251" s="54">
        <v>157</v>
      </c>
      <c r="W251" s="54"/>
      <c r="X251" s="54">
        <v>58</v>
      </c>
      <c r="Y251" s="54"/>
      <c r="Z251" s="54"/>
      <c r="AA251" s="54">
        <v>200</v>
      </c>
      <c r="AB251" s="54"/>
      <c r="AC251" s="54">
        <v>79</v>
      </c>
      <c r="AD251" s="54">
        <v>29</v>
      </c>
      <c r="AE251" s="55">
        <v>183</v>
      </c>
      <c r="AF251" s="46">
        <v>65</v>
      </c>
      <c r="AG251" s="47">
        <v>65</v>
      </c>
      <c r="AH251" s="19">
        <v>60</v>
      </c>
      <c r="AI251" s="20">
        <v>130</v>
      </c>
      <c r="AJ251" s="21">
        <v>95</v>
      </c>
      <c r="AK251" s="22">
        <v>110</v>
      </c>
      <c r="AL251" s="23">
        <f>SUM(AF251:AK251)</f>
        <v>525</v>
      </c>
      <c r="AM251" s="24" t="s">
        <v>193</v>
      </c>
      <c r="AN251" s="37"/>
      <c r="AO251" s="24" t="s">
        <v>313</v>
      </c>
      <c r="AP251" s="34"/>
      <c r="AQ251" s="27" t="s">
        <v>581</v>
      </c>
      <c r="AR251" s="28" t="s">
        <v>220</v>
      </c>
      <c r="AS251" s="29">
        <v>0.9</v>
      </c>
      <c r="AT251" s="29">
        <v>58.4</v>
      </c>
      <c r="AU251" s="30">
        <v>26.5</v>
      </c>
      <c r="AV251" s="31"/>
      <c r="AW251" s="26"/>
      <c r="AX251" s="26"/>
      <c r="AY251" s="26">
        <v>2</v>
      </c>
      <c r="AZ251" s="26"/>
      <c r="BA251" s="25"/>
      <c r="BB251" s="24">
        <v>184</v>
      </c>
      <c r="BC251" s="26">
        <v>45</v>
      </c>
      <c r="BD251" s="32" t="s">
        <v>128</v>
      </c>
      <c r="BE251" s="32">
        <v>50</v>
      </c>
      <c r="BF251" s="35" t="s">
        <v>164</v>
      </c>
      <c r="BG251" s="26" t="s">
        <v>81</v>
      </c>
      <c r="BH251" s="29">
        <v>35</v>
      </c>
      <c r="BI251" s="26" t="s">
        <v>165</v>
      </c>
      <c r="BJ251" s="37"/>
      <c r="BK251" s="36"/>
      <c r="BL251" t="str">
        <f>IF(_xlfn.REGEXTEST(BK251,"Lv. [0-9]{0, 3}", 0),BM251,"")</f>
        <v/>
      </c>
      <c r="BM251" t="e" cm="1" vm="1">
        <f t="array" ref="BM251">_xlfn.REGEXEXTRACT(_xlfn.REGEXEXTRACT(BK251,"Lv. [0-9]{0,}", 0),"[0-9]{1,2}", 0)</f>
        <v>#N/A</v>
      </c>
      <c r="BN251" cm="1">
        <f t="array" ref="BN251">INDEX(A251:AE251,BQ251)</f>
        <v>183</v>
      </c>
      <c r="BO251">
        <v>250</v>
      </c>
      <c r="BP251" t="str">
        <f ca="1">IF(LEN(BL251) &gt; 0, _xlfn.XMATCH(BN251 + 1, INDIRECT(BR251):INDIRECT(BS251)), "")</f>
        <v/>
      </c>
      <c r="BQ251" cm="1">
        <f t="array" ref="BQ251">_xlfn.XMATCH(FALSE, ISBLANK(A251:AE251),,-1)</f>
        <v>31</v>
      </c>
      <c r="BR251" t="str">
        <f>ADDRESS(2, BQ251)</f>
        <v>$AE$2</v>
      </c>
      <c r="BS251" t="str">
        <f>ADDRESS(1202, BQ251)</f>
        <v>$AE$1202</v>
      </c>
      <c r="BT251" s="171" t="str">
        <f>"insert into Pokemon_Blueprint values ( "&amp;ROW()-1&amp;", '"&amp;B251&amp;"', '"&amp;C251&amp;"', "&amp;AF251&amp;",  "&amp;AG251&amp;",  "&amp;AH251&amp;", "&amp;AI251&amp;",  "&amp;AJ251&amp;",  "&amp;AK251&amp;", "&amp;IF(BC251 = "", "0", BC251)&amp;", "&amp;IF(BL251 = "","NULL, NULL",BP251&amp;", "&amp;BL251)&amp;");"</f>
        <v>insert into Pokemon_Blueprint values ( 250, 'Espeon', 'Eeveelution', 65,  65,  60, 130,  95,  110, 45, NULL, NULL);</v>
      </c>
    </row>
    <row r="252" spans="1:72" ht="12.75" customHeight="1">
      <c r="A252" s="12">
        <v>197</v>
      </c>
      <c r="B252" s="52" t="s">
        <v>610</v>
      </c>
      <c r="C252" s="52" t="s">
        <v>503</v>
      </c>
      <c r="D252" s="53"/>
      <c r="E252" s="54"/>
      <c r="F252" s="50">
        <v>185</v>
      </c>
      <c r="G252" s="54">
        <v>189</v>
      </c>
      <c r="H252" s="54"/>
      <c r="I252" s="54"/>
      <c r="J252" s="54"/>
      <c r="K252" s="54">
        <v>168</v>
      </c>
      <c r="L252" s="54"/>
      <c r="M252" s="54">
        <v>96</v>
      </c>
      <c r="N252" s="54"/>
      <c r="O252" s="54">
        <v>82</v>
      </c>
      <c r="P252" s="54"/>
      <c r="Q252" s="54">
        <v>128</v>
      </c>
      <c r="R252" s="54"/>
      <c r="S252" s="54">
        <v>55</v>
      </c>
      <c r="T252" s="54"/>
      <c r="U252" s="54"/>
      <c r="V252" s="54">
        <v>158</v>
      </c>
      <c r="W252" s="54"/>
      <c r="X252" s="54">
        <v>59</v>
      </c>
      <c r="Y252" s="54"/>
      <c r="Z252" s="54"/>
      <c r="AA252" s="54">
        <v>201</v>
      </c>
      <c r="AB252" s="54"/>
      <c r="AC252" s="54">
        <v>78</v>
      </c>
      <c r="AD252" s="54">
        <v>30</v>
      </c>
      <c r="AE252" s="55">
        <v>184</v>
      </c>
      <c r="AF252" s="46">
        <v>95</v>
      </c>
      <c r="AG252" s="47">
        <v>65</v>
      </c>
      <c r="AH252" s="19">
        <v>110</v>
      </c>
      <c r="AI252" s="20">
        <v>60</v>
      </c>
      <c r="AJ252" s="21">
        <v>130</v>
      </c>
      <c r="AK252" s="22">
        <v>65</v>
      </c>
      <c r="AL252" s="23">
        <f>SUM(AF252:AK252)</f>
        <v>525</v>
      </c>
      <c r="AM252" s="24" t="s">
        <v>169</v>
      </c>
      <c r="AN252" s="37"/>
      <c r="AO252" s="24" t="s">
        <v>313</v>
      </c>
      <c r="AP252" s="34"/>
      <c r="AQ252" s="27" t="s">
        <v>243</v>
      </c>
      <c r="AR252" s="28" t="s">
        <v>85</v>
      </c>
      <c r="AS252" s="29">
        <v>1</v>
      </c>
      <c r="AT252" s="29">
        <v>59.5</v>
      </c>
      <c r="AU252" s="30">
        <v>27</v>
      </c>
      <c r="AV252" s="31"/>
      <c r="AW252" s="26"/>
      <c r="AX252" s="26"/>
      <c r="AY252" s="26"/>
      <c r="AZ252" s="26">
        <v>2</v>
      </c>
      <c r="BA252" s="25"/>
      <c r="BB252" s="24">
        <v>184</v>
      </c>
      <c r="BC252" s="26">
        <v>45</v>
      </c>
      <c r="BD252" s="32" t="s">
        <v>128</v>
      </c>
      <c r="BE252" s="32">
        <v>35</v>
      </c>
      <c r="BF252" s="35" t="s">
        <v>108</v>
      </c>
      <c r="BG252" s="26" t="s">
        <v>81</v>
      </c>
      <c r="BH252" s="29">
        <v>35</v>
      </c>
      <c r="BI252" s="26" t="s">
        <v>165</v>
      </c>
      <c r="BJ252" s="37"/>
      <c r="BK252" s="36"/>
      <c r="BL252" t="str">
        <f>IF(_xlfn.REGEXTEST(BK252,"Lv. [0-9]{0, 3}", 0),BM252,"")</f>
        <v/>
      </c>
      <c r="BM252" t="e" cm="1" vm="1">
        <f t="array" ref="BM252">_xlfn.REGEXEXTRACT(_xlfn.REGEXEXTRACT(BK252,"Lv. [0-9]{0,}", 0),"[0-9]{1,2}", 0)</f>
        <v>#N/A</v>
      </c>
      <c r="BN252" cm="1">
        <f t="array" ref="BN252">INDEX(A252:AE252,BQ252)</f>
        <v>184</v>
      </c>
      <c r="BO252">
        <v>251</v>
      </c>
      <c r="BP252" t="str">
        <f ca="1">IF(LEN(BL252) &gt; 0, _xlfn.XMATCH(BN252 + 1, INDIRECT(BR252):INDIRECT(BS252)), "")</f>
        <v/>
      </c>
      <c r="BQ252" cm="1">
        <f t="array" ref="BQ252">_xlfn.XMATCH(FALSE, ISBLANK(A252:AE252),,-1)</f>
        <v>31</v>
      </c>
      <c r="BR252" t="str">
        <f>ADDRESS(2, BQ252)</f>
        <v>$AE$2</v>
      </c>
      <c r="BS252" t="str">
        <f>ADDRESS(1202, BQ252)</f>
        <v>$AE$1202</v>
      </c>
      <c r="BT252" s="171" t="str">
        <f>"insert into Pokemon_Blueprint values ( "&amp;ROW()-1&amp;", '"&amp;B252&amp;"', '"&amp;C252&amp;"', "&amp;AF252&amp;",  "&amp;AG252&amp;",  "&amp;AH252&amp;", "&amp;AI252&amp;",  "&amp;AJ252&amp;",  "&amp;AK252&amp;", "&amp;IF(BC252 = "", "0", BC252)&amp;", "&amp;IF(BL252 = "","NULL, NULL",BP252&amp;", "&amp;BL252)&amp;");"</f>
        <v>insert into Pokemon_Blueprint values ( 251, 'Umbreon', 'Eeveelution', 95,  65,  110, 60,  130,  65, 45, NULL, NULL);</v>
      </c>
    </row>
    <row r="253" spans="1:72" ht="12.75" customHeight="1">
      <c r="A253" s="12">
        <v>198</v>
      </c>
      <c r="B253" s="48" t="s">
        <v>611</v>
      </c>
      <c r="C253" s="48"/>
      <c r="D253" s="49"/>
      <c r="E253" s="50"/>
      <c r="F253" s="50">
        <v>208</v>
      </c>
      <c r="G253" s="50">
        <v>213</v>
      </c>
      <c r="H253" s="50"/>
      <c r="I253" s="50"/>
      <c r="J253" s="50">
        <v>74</v>
      </c>
      <c r="K253" s="50">
        <v>74</v>
      </c>
      <c r="L253" s="50"/>
      <c r="M253" s="50"/>
      <c r="N253" s="50"/>
      <c r="O253" s="50"/>
      <c r="P253" s="50">
        <v>51</v>
      </c>
      <c r="Q253" s="50">
        <v>277</v>
      </c>
      <c r="R253" s="50"/>
      <c r="S253" s="50"/>
      <c r="T253" s="50"/>
      <c r="U253" s="50">
        <v>92</v>
      </c>
      <c r="V253" s="50">
        <v>78</v>
      </c>
      <c r="W253" s="50">
        <v>78</v>
      </c>
      <c r="X253" s="50"/>
      <c r="Y253" s="50"/>
      <c r="Z253" s="50"/>
      <c r="AA253" s="50"/>
      <c r="AB253" s="50"/>
      <c r="AC253" s="50"/>
      <c r="AD253" s="50">
        <v>140</v>
      </c>
      <c r="AE253" s="51">
        <v>232</v>
      </c>
      <c r="AF253" s="17">
        <v>60</v>
      </c>
      <c r="AG253" s="18">
        <v>85</v>
      </c>
      <c r="AH253" s="19">
        <v>42</v>
      </c>
      <c r="AI253" s="20">
        <v>85</v>
      </c>
      <c r="AJ253" s="21">
        <v>42</v>
      </c>
      <c r="AK253" s="22">
        <v>91</v>
      </c>
      <c r="AL253" s="23">
        <f>SUM(AF253:AK253)</f>
        <v>405</v>
      </c>
      <c r="AM253" s="24" t="s">
        <v>169</v>
      </c>
      <c r="AN253" s="25" t="s">
        <v>104</v>
      </c>
      <c r="AO253" s="24" t="s">
        <v>410</v>
      </c>
      <c r="AP253" s="26" t="s">
        <v>577</v>
      </c>
      <c r="AQ253" s="27" t="s">
        <v>612</v>
      </c>
      <c r="AR253" s="28" t="s">
        <v>115</v>
      </c>
      <c r="AS253" s="29">
        <v>0.5</v>
      </c>
      <c r="AT253" s="29">
        <v>4.5999999999999996</v>
      </c>
      <c r="AU253" s="30">
        <v>2.1</v>
      </c>
      <c r="AV253" s="31"/>
      <c r="AW253" s="26"/>
      <c r="AX253" s="26"/>
      <c r="AY253" s="26"/>
      <c r="AZ253" s="26"/>
      <c r="BA253" s="25">
        <v>1</v>
      </c>
      <c r="BB253" s="24">
        <v>81</v>
      </c>
      <c r="BC253" s="26">
        <v>30</v>
      </c>
      <c r="BD253" s="32" t="s">
        <v>79</v>
      </c>
      <c r="BE253" s="32">
        <v>35</v>
      </c>
      <c r="BF253" s="35" t="s">
        <v>108</v>
      </c>
      <c r="BG253" s="26" t="s">
        <v>129</v>
      </c>
      <c r="BH253" s="29">
        <v>20</v>
      </c>
      <c r="BI253" s="26" t="s">
        <v>104</v>
      </c>
      <c r="BJ253" s="37"/>
      <c r="BK253" s="36" t="s">
        <v>613</v>
      </c>
      <c r="BL253" t="str">
        <f>IF(_xlfn.REGEXTEST(BK253,"Lv. [0-9]{0, 3}", 0),BM253,"")</f>
        <v/>
      </c>
      <c r="BM253" t="e" cm="1" vm="1">
        <f t="array" ref="BM253">_xlfn.REGEXEXTRACT(_xlfn.REGEXEXTRACT(BK253,"Lv. [0-9]{0,}", 0),"[0-9]{1,2}", 0)</f>
        <v>#N/A</v>
      </c>
      <c r="BN253" cm="1">
        <f t="array" ref="BN253">INDEX(A253:AE253,BQ253)</f>
        <v>232</v>
      </c>
      <c r="BO253">
        <v>252</v>
      </c>
      <c r="BP253" t="str">
        <f ca="1">IF(LEN(BL253) &gt; 0, _xlfn.XMATCH(BN253 + 1, INDIRECT(BR253):INDIRECT(BS253)), "")</f>
        <v/>
      </c>
      <c r="BQ253" cm="1">
        <f t="array" ref="BQ253">_xlfn.XMATCH(FALSE, ISBLANK(A253:AE253),,-1)</f>
        <v>31</v>
      </c>
      <c r="BR253" t="str">
        <f>ADDRESS(2, BQ253)</f>
        <v>$AE$2</v>
      </c>
      <c r="BS253" t="str">
        <f>ADDRESS(1202, BQ253)</f>
        <v>$AE$1202</v>
      </c>
      <c r="BT253" s="171" t="str">
        <f>"insert into Pokemon_Blueprint values ( "&amp;ROW()-1&amp;", '"&amp;B253&amp;"', '"&amp;C253&amp;"', "&amp;AF253&amp;",  "&amp;AG253&amp;",  "&amp;AH253&amp;", "&amp;AI253&amp;",  "&amp;AJ253&amp;",  "&amp;AK253&amp;", "&amp;IF(BC253 = "", "0", BC253)&amp;", "&amp;IF(BL253 = "","NULL, NULL",BP253&amp;", "&amp;BL253)&amp;");"</f>
        <v>insert into Pokemon_Blueprint values ( 252, 'Murkrow', '', 60,  85,  42, 85,  42,  91, 30, NULL, NULL);</v>
      </c>
    </row>
    <row r="254" spans="1:72" ht="12.75" customHeight="1">
      <c r="A254" s="12">
        <v>199</v>
      </c>
      <c r="B254" s="52" t="s">
        <v>614</v>
      </c>
      <c r="C254" s="52"/>
      <c r="D254" s="53"/>
      <c r="E254" s="54"/>
      <c r="F254" s="50">
        <v>82</v>
      </c>
      <c r="G254" s="54">
        <v>82</v>
      </c>
      <c r="H254" s="54"/>
      <c r="I254" s="54"/>
      <c r="J254" s="54"/>
      <c r="K254" s="54"/>
      <c r="L254" s="54"/>
      <c r="M254" s="54"/>
      <c r="N254" s="54"/>
      <c r="O254" s="54">
        <v>135</v>
      </c>
      <c r="P254" s="54"/>
      <c r="Q254" s="54">
        <v>39</v>
      </c>
      <c r="R254" s="54">
        <v>39</v>
      </c>
      <c r="S254" s="54"/>
      <c r="T254" s="54">
        <v>20</v>
      </c>
      <c r="U254" s="54"/>
      <c r="V254" s="54">
        <v>46</v>
      </c>
      <c r="W254" s="54">
        <v>46</v>
      </c>
      <c r="X254" s="54"/>
      <c r="Y254" s="54">
        <v>20</v>
      </c>
      <c r="Z254" s="54"/>
      <c r="AA254" s="54"/>
      <c r="AB254" s="54">
        <v>3</v>
      </c>
      <c r="AC254" s="54"/>
      <c r="AD254" s="54"/>
      <c r="AE254" s="55">
        <v>326</v>
      </c>
      <c r="AF254" s="17">
        <v>95</v>
      </c>
      <c r="AG254" s="18">
        <v>75</v>
      </c>
      <c r="AH254" s="19">
        <v>80</v>
      </c>
      <c r="AI254" s="20">
        <v>100</v>
      </c>
      <c r="AJ254" s="21">
        <v>110</v>
      </c>
      <c r="AK254" s="22">
        <v>30</v>
      </c>
      <c r="AL254" s="23">
        <f>SUM(AF254:AK254)</f>
        <v>490</v>
      </c>
      <c r="AM254" s="24" t="s">
        <v>112</v>
      </c>
      <c r="AN254" s="25" t="s">
        <v>193</v>
      </c>
      <c r="AO254" s="24" t="s">
        <v>355</v>
      </c>
      <c r="AP254" s="26" t="s">
        <v>356</v>
      </c>
      <c r="AQ254" s="27" t="s">
        <v>357</v>
      </c>
      <c r="AR254" s="28" t="s">
        <v>88</v>
      </c>
      <c r="AS254" s="29">
        <v>2</v>
      </c>
      <c r="AT254" s="29">
        <v>175.3</v>
      </c>
      <c r="AU254" s="30">
        <v>79.5</v>
      </c>
      <c r="AV254" s="31"/>
      <c r="AW254" s="26"/>
      <c r="AX254" s="26"/>
      <c r="AY254" s="26"/>
      <c r="AZ254" s="26">
        <v>3</v>
      </c>
      <c r="BA254" s="25"/>
      <c r="BB254" s="24">
        <v>172</v>
      </c>
      <c r="BC254" s="26">
        <v>70</v>
      </c>
      <c r="BD254" s="32" t="s">
        <v>128</v>
      </c>
      <c r="BE254" s="32">
        <v>50</v>
      </c>
      <c r="BF254" s="35" t="s">
        <v>227</v>
      </c>
      <c r="BG254" s="26" t="s">
        <v>129</v>
      </c>
      <c r="BH254" s="29">
        <v>20</v>
      </c>
      <c r="BI254" s="26" t="s">
        <v>82</v>
      </c>
      <c r="BJ254" s="25" t="s">
        <v>117</v>
      </c>
      <c r="BK254" s="36"/>
      <c r="BL254" t="str">
        <f>IF(_xlfn.REGEXTEST(BK254,"Lv. [0-9]{0, 3}", 0),BM254,"")</f>
        <v/>
      </c>
      <c r="BM254" t="e" cm="1" vm="1">
        <f t="array" ref="BM254">_xlfn.REGEXEXTRACT(_xlfn.REGEXEXTRACT(BK254,"Lv. [0-9]{0,}", 0),"[0-9]{1,2}", 0)</f>
        <v>#N/A</v>
      </c>
      <c r="BN254" cm="1">
        <f t="array" ref="BN254">INDEX(A254:AE254,BQ254)</f>
        <v>326</v>
      </c>
      <c r="BO254">
        <v>253</v>
      </c>
      <c r="BP254" t="str">
        <f ca="1">IF(LEN(BL254) &gt; 0, _xlfn.XMATCH(BN254 + 1, INDIRECT(BR254):INDIRECT(BS254)), "")</f>
        <v/>
      </c>
      <c r="BQ254" cm="1">
        <f t="array" ref="BQ254">_xlfn.XMATCH(FALSE, ISBLANK(A254:AE254),,-1)</f>
        <v>31</v>
      </c>
      <c r="BR254" t="str">
        <f>ADDRESS(2, BQ254)</f>
        <v>$AE$2</v>
      </c>
      <c r="BS254" t="str">
        <f>ADDRESS(1202, BQ254)</f>
        <v>$AE$1202</v>
      </c>
      <c r="BT254" s="171" t="str">
        <f>"insert into Pokemon_Blueprint values ( "&amp;ROW()-1&amp;", '"&amp;B254&amp;"', '"&amp;C254&amp;"', "&amp;AF254&amp;",  "&amp;AG254&amp;",  "&amp;AH254&amp;", "&amp;AI254&amp;",  "&amp;AJ254&amp;",  "&amp;AK254&amp;", "&amp;IF(BC254 = "", "0", BC254)&amp;", "&amp;IF(BL254 = "","NULL, NULL",BP254&amp;", "&amp;BL254)&amp;");"</f>
        <v>insert into Pokemon_Blueprint values ( 253, 'Slowking', '', 95,  75,  80, 100,  110,  30, 70, NULL, NULL);</v>
      </c>
    </row>
    <row r="255" spans="1:72" ht="12.75" customHeight="1">
      <c r="A255" s="12">
        <v>199.1</v>
      </c>
      <c r="B255" s="52" t="s">
        <v>615</v>
      </c>
      <c r="C255" s="52" t="s">
        <v>278</v>
      </c>
      <c r="D255" s="53"/>
      <c r="E255" s="54"/>
      <c r="F255" s="50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>
        <v>3</v>
      </c>
      <c r="AC255" s="54"/>
      <c r="AD255" s="54"/>
      <c r="AE255" s="55"/>
      <c r="AF255" s="17">
        <v>95</v>
      </c>
      <c r="AG255" s="18">
        <v>65</v>
      </c>
      <c r="AH255" s="19">
        <v>80</v>
      </c>
      <c r="AI255" s="20">
        <v>110</v>
      </c>
      <c r="AJ255" s="21">
        <v>110</v>
      </c>
      <c r="AK255" s="22">
        <v>30</v>
      </c>
      <c r="AL255" s="23">
        <f>SUM(AF255:AK255)</f>
        <v>490</v>
      </c>
      <c r="AM255" s="24" t="s">
        <v>75</v>
      </c>
      <c r="AN255" s="25" t="s">
        <v>193</v>
      </c>
      <c r="AO255" s="24" t="s">
        <v>616</v>
      </c>
      <c r="AP255" s="26" t="s">
        <v>356</v>
      </c>
      <c r="AQ255" s="27" t="s">
        <v>357</v>
      </c>
      <c r="AR255" s="28" t="s">
        <v>377</v>
      </c>
      <c r="AS255" s="29">
        <v>1.8</v>
      </c>
      <c r="AT255" s="29">
        <v>175.3</v>
      </c>
      <c r="AU255" s="30">
        <v>79.5</v>
      </c>
      <c r="AV255" s="31"/>
      <c r="AW255" s="26"/>
      <c r="AX255" s="26"/>
      <c r="AY255" s="26"/>
      <c r="AZ255" s="26">
        <v>2</v>
      </c>
      <c r="BA255" s="25"/>
      <c r="BB255" s="24">
        <v>172</v>
      </c>
      <c r="BC255" s="26">
        <v>70</v>
      </c>
      <c r="BD255" s="32" t="s">
        <v>128</v>
      </c>
      <c r="BE255" s="32">
        <v>50</v>
      </c>
      <c r="BF255" s="35" t="s">
        <v>227</v>
      </c>
      <c r="BG255" s="26" t="s">
        <v>129</v>
      </c>
      <c r="BH255" s="29">
        <v>20</v>
      </c>
      <c r="BI255" s="26" t="s">
        <v>82</v>
      </c>
      <c r="BJ255" s="25" t="s">
        <v>117</v>
      </c>
      <c r="BK255" s="36"/>
      <c r="BL255" t="str">
        <f>IF(_xlfn.REGEXTEST(BK255,"Lv. [0-9]{0, 3}", 0),BM255,"")</f>
        <v/>
      </c>
      <c r="BM255" t="e" cm="1" vm="1">
        <f t="array" ref="BM255">_xlfn.REGEXEXTRACT(_xlfn.REGEXEXTRACT(BK255,"Lv. [0-9]{0,}", 0),"[0-9]{1,2}", 0)</f>
        <v>#N/A</v>
      </c>
      <c r="BN255" cm="1">
        <f t="array" ref="BN255">INDEX(A255:AE255,BQ255)</f>
        <v>3</v>
      </c>
      <c r="BO255">
        <v>254</v>
      </c>
      <c r="BP255" t="str">
        <f ca="1">IF(LEN(BL255) &gt; 0, _xlfn.XMATCH(BN255 + 1, INDIRECT(BR255):INDIRECT(BS255)), "")</f>
        <v/>
      </c>
      <c r="BQ255" cm="1">
        <f t="array" ref="BQ255">_xlfn.XMATCH(FALSE, ISBLANK(A255:AE255),,-1)</f>
        <v>28</v>
      </c>
      <c r="BR255" t="str">
        <f>ADDRESS(2, BQ255)</f>
        <v>$AB$2</v>
      </c>
      <c r="BS255" t="str">
        <f>ADDRESS(1202, BQ255)</f>
        <v>$AB$1202</v>
      </c>
      <c r="BT255" s="171" t="str">
        <f>"insert into Pokemon_Blueprint values ( "&amp;ROW()-1&amp;", '"&amp;B255&amp;"', '"&amp;C255&amp;"', "&amp;AF255&amp;",  "&amp;AG255&amp;",  "&amp;AH255&amp;", "&amp;AI255&amp;",  "&amp;AJ255&amp;",  "&amp;AK255&amp;", "&amp;IF(BC255 = "", "0", BC255)&amp;", "&amp;IF(BL255 = "","NULL, NULL",BP255&amp;", "&amp;BL255)&amp;");"</f>
        <v>insert into Pokemon_Blueprint values ( 254, 'Slowking (Galarian)', 'Galarian Form', 95,  65,  80, 110,  110,  30, 70, NULL, NULL);</v>
      </c>
    </row>
    <row r="256" spans="1:72" ht="12.75" customHeight="1">
      <c r="A256" s="12">
        <v>200</v>
      </c>
      <c r="B256" s="48" t="s">
        <v>617</v>
      </c>
      <c r="C256" s="48"/>
      <c r="D256" s="49"/>
      <c r="E256" s="50"/>
      <c r="F256" s="50">
        <v>214</v>
      </c>
      <c r="G256" s="50">
        <v>219</v>
      </c>
      <c r="H256" s="50"/>
      <c r="I256" s="50"/>
      <c r="J256" s="50">
        <v>72</v>
      </c>
      <c r="K256" s="50">
        <v>72</v>
      </c>
      <c r="L256" s="50"/>
      <c r="M256" s="50"/>
      <c r="N256" s="50"/>
      <c r="O256" s="50"/>
      <c r="P256" s="50"/>
      <c r="Q256" s="50">
        <v>66</v>
      </c>
      <c r="R256" s="50">
        <v>66</v>
      </c>
      <c r="S256" s="50"/>
      <c r="T256" s="50"/>
      <c r="U256" s="50"/>
      <c r="V256" s="50">
        <v>372</v>
      </c>
      <c r="W256" s="50"/>
      <c r="X256" s="50"/>
      <c r="Y256" s="50"/>
      <c r="Z256" s="50">
        <v>119</v>
      </c>
      <c r="AA256" s="50"/>
      <c r="AB256" s="50"/>
      <c r="AC256" s="50"/>
      <c r="AD256" s="50">
        <v>197</v>
      </c>
      <c r="AE256" s="51">
        <v>114</v>
      </c>
      <c r="AF256" s="17">
        <v>60</v>
      </c>
      <c r="AG256" s="18">
        <v>60</v>
      </c>
      <c r="AH256" s="19">
        <v>60</v>
      </c>
      <c r="AI256" s="20">
        <v>85</v>
      </c>
      <c r="AJ256" s="21">
        <v>85</v>
      </c>
      <c r="AK256" s="22">
        <v>85</v>
      </c>
      <c r="AL256" s="23">
        <f>SUM(AF256:AK256)</f>
        <v>435</v>
      </c>
      <c r="AM256" s="24" t="s">
        <v>398</v>
      </c>
      <c r="AN256" s="37"/>
      <c r="AO256" s="24" t="s">
        <v>399</v>
      </c>
      <c r="AP256" s="34"/>
      <c r="AQ256" s="38"/>
      <c r="AR256" s="39" t="s">
        <v>78</v>
      </c>
      <c r="AS256" s="40">
        <v>0.7</v>
      </c>
      <c r="AT256" s="40">
        <v>2.2000000000000002</v>
      </c>
      <c r="AU256" s="41">
        <v>1</v>
      </c>
      <c r="AV256" s="31"/>
      <c r="AW256" s="26"/>
      <c r="AX256" s="26"/>
      <c r="AY256" s="26"/>
      <c r="AZ256" s="26">
        <v>1</v>
      </c>
      <c r="BA256" s="25"/>
      <c r="BB256" s="24">
        <v>87</v>
      </c>
      <c r="BC256" s="26">
        <v>45</v>
      </c>
      <c r="BD256" s="32" t="s">
        <v>226</v>
      </c>
      <c r="BE256" s="32">
        <v>35</v>
      </c>
      <c r="BF256" s="35" t="s">
        <v>322</v>
      </c>
      <c r="BG256" s="26" t="s">
        <v>129</v>
      </c>
      <c r="BH256" s="29">
        <v>25</v>
      </c>
      <c r="BI256" s="26" t="s">
        <v>386</v>
      </c>
      <c r="BJ256" s="37"/>
      <c r="BK256" s="36" t="s">
        <v>613</v>
      </c>
      <c r="BL256" t="str">
        <f>IF(_xlfn.REGEXTEST(BK256,"Lv. [0-9]{0, 3}", 0),BM256,"")</f>
        <v/>
      </c>
      <c r="BM256" t="e" cm="1" vm="1">
        <f t="array" ref="BM256">_xlfn.REGEXEXTRACT(_xlfn.REGEXEXTRACT(BK256,"Lv. [0-9]{0,}", 0),"[0-9]{1,2}", 0)</f>
        <v>#N/A</v>
      </c>
      <c r="BN256" cm="1">
        <f t="array" ref="BN256">INDEX(A256:AE256,BQ256)</f>
        <v>114</v>
      </c>
      <c r="BO256">
        <v>255</v>
      </c>
      <c r="BP256" t="str">
        <f ca="1">IF(LEN(BL256) &gt; 0, _xlfn.XMATCH(BN256 + 1, INDIRECT(BR256):INDIRECT(BS256)), "")</f>
        <v/>
      </c>
      <c r="BQ256" cm="1">
        <f t="array" ref="BQ256">_xlfn.XMATCH(FALSE, ISBLANK(A256:AE256),,-1)</f>
        <v>31</v>
      </c>
      <c r="BR256" t="str">
        <f>ADDRESS(2, BQ256)</f>
        <v>$AE$2</v>
      </c>
      <c r="BS256" t="str">
        <f>ADDRESS(1202, BQ256)</f>
        <v>$AE$1202</v>
      </c>
      <c r="BT256" s="171" t="str">
        <f>"insert into Pokemon_Blueprint values ( "&amp;ROW()-1&amp;", '"&amp;B256&amp;"', '"&amp;C256&amp;"', "&amp;AF256&amp;",  "&amp;AG256&amp;",  "&amp;AH256&amp;", "&amp;AI256&amp;",  "&amp;AJ256&amp;",  "&amp;AK256&amp;", "&amp;IF(BC256 = "", "0", BC256)&amp;", "&amp;IF(BL256 = "","NULL, NULL",BP256&amp;", "&amp;BL256)&amp;");"</f>
        <v>insert into Pokemon_Blueprint values ( 255, 'Misdreavus', '', 60,  60,  60, 85,  85,  85, 45, NULL, NULL);</v>
      </c>
    </row>
    <row r="257" spans="1:72" ht="12.75" customHeight="1">
      <c r="A257" s="12">
        <v>201</v>
      </c>
      <c r="B257" s="48" t="s">
        <v>618</v>
      </c>
      <c r="C257" s="48"/>
      <c r="D257" s="49"/>
      <c r="E257" s="50"/>
      <c r="F257" s="50">
        <v>61</v>
      </c>
      <c r="G257" s="50">
        <v>61</v>
      </c>
      <c r="H257" s="50"/>
      <c r="I257" s="50"/>
      <c r="J257" s="50">
        <v>114</v>
      </c>
      <c r="K257" s="50">
        <v>114</v>
      </c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>
        <v>142</v>
      </c>
      <c r="AE257" s="51"/>
      <c r="AF257" s="17">
        <v>48</v>
      </c>
      <c r="AG257" s="18">
        <v>72</v>
      </c>
      <c r="AH257" s="19">
        <v>48</v>
      </c>
      <c r="AI257" s="20">
        <v>72</v>
      </c>
      <c r="AJ257" s="21">
        <v>48</v>
      </c>
      <c r="AK257" s="22">
        <v>48</v>
      </c>
      <c r="AL257" s="23">
        <f>SUM(AF257:AK257)</f>
        <v>336</v>
      </c>
      <c r="AM257" s="24" t="s">
        <v>193</v>
      </c>
      <c r="AN257" s="37"/>
      <c r="AO257" s="24" t="s">
        <v>399</v>
      </c>
      <c r="AP257" s="34"/>
      <c r="AQ257" s="38"/>
      <c r="AR257" s="39" t="s">
        <v>115</v>
      </c>
      <c r="AS257" s="40">
        <v>0.5</v>
      </c>
      <c r="AT257" s="40">
        <v>11</v>
      </c>
      <c r="AU257" s="41">
        <v>5</v>
      </c>
      <c r="AV257" s="31"/>
      <c r="AW257" s="26">
        <v>1</v>
      </c>
      <c r="AX257" s="26"/>
      <c r="AY257" s="26">
        <v>1</v>
      </c>
      <c r="AZ257" s="26"/>
      <c r="BA257" s="25"/>
      <c r="BB257" s="24">
        <v>118</v>
      </c>
      <c r="BC257" s="26">
        <v>225</v>
      </c>
      <c r="BD257" s="32" t="s">
        <v>128</v>
      </c>
      <c r="BE257" s="32">
        <v>50</v>
      </c>
      <c r="BF257" s="35" t="s">
        <v>108</v>
      </c>
      <c r="BG257" s="26" t="s">
        <v>368</v>
      </c>
      <c r="BH257" s="29">
        <v>40</v>
      </c>
      <c r="BI257" s="26" t="s">
        <v>212</v>
      </c>
      <c r="BJ257" s="37"/>
      <c r="BK257" s="36"/>
      <c r="BL257" t="str">
        <f>IF(_xlfn.REGEXTEST(BK257,"Lv. [0-9]{0, 3}", 0),BM257,"")</f>
        <v/>
      </c>
      <c r="BM257" t="e" cm="1" vm="1">
        <f t="array" ref="BM257">_xlfn.REGEXEXTRACT(_xlfn.REGEXEXTRACT(BK257,"Lv. [0-9]{0,}", 0),"[0-9]{1,2}", 0)</f>
        <v>#N/A</v>
      </c>
      <c r="BN257" cm="1">
        <f t="array" ref="BN257">INDEX(A257:AE257,BQ257)</f>
        <v>142</v>
      </c>
      <c r="BO257">
        <v>256</v>
      </c>
      <c r="BP257" t="str">
        <f ca="1">IF(LEN(BL257) &gt; 0, _xlfn.XMATCH(BN257 + 1, INDIRECT(BR257):INDIRECT(BS257)), "")</f>
        <v/>
      </c>
      <c r="BQ257" cm="1">
        <f t="array" ref="BQ257">_xlfn.XMATCH(FALSE, ISBLANK(A257:AE257),,-1)</f>
        <v>30</v>
      </c>
      <c r="BR257" t="str">
        <f>ADDRESS(2, BQ257)</f>
        <v>$AD$2</v>
      </c>
      <c r="BS257" t="str">
        <f>ADDRESS(1202, BQ257)</f>
        <v>$AD$1202</v>
      </c>
      <c r="BT257" s="171" t="str">
        <f>"insert into Pokemon_Blueprint values ( "&amp;ROW()-1&amp;", '"&amp;B257&amp;"', '"&amp;C257&amp;"', "&amp;AF257&amp;",  "&amp;AG257&amp;",  "&amp;AH257&amp;", "&amp;AI257&amp;",  "&amp;AJ257&amp;",  "&amp;AK257&amp;", "&amp;IF(BC257 = "", "0", BC257)&amp;", "&amp;IF(BL257 = "","NULL, NULL",BP257&amp;", "&amp;BL257)&amp;");"</f>
        <v>insert into Pokemon_Blueprint values ( 256, 'Unown', '', 48,  72,  48, 72,  48,  48, 225, NULL, NULL);</v>
      </c>
    </row>
    <row r="258" spans="1:72" ht="12.75" customHeight="1">
      <c r="A258" s="12">
        <v>202</v>
      </c>
      <c r="B258" s="48" t="s">
        <v>619</v>
      </c>
      <c r="C258" s="48"/>
      <c r="D258" s="49"/>
      <c r="E258" s="50"/>
      <c r="F258" s="50">
        <v>107</v>
      </c>
      <c r="G258" s="50">
        <v>108</v>
      </c>
      <c r="H258" s="50">
        <v>161</v>
      </c>
      <c r="I258" s="50">
        <v>168</v>
      </c>
      <c r="J258" s="50"/>
      <c r="K258" s="50"/>
      <c r="L258" s="50"/>
      <c r="M258" s="50"/>
      <c r="N258" s="50"/>
      <c r="O258" s="50">
        <v>119</v>
      </c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>
        <v>217</v>
      </c>
      <c r="AB258" s="50"/>
      <c r="AC258" s="50"/>
      <c r="AD258" s="50"/>
      <c r="AE258" s="51"/>
      <c r="AF258" s="17">
        <v>190</v>
      </c>
      <c r="AG258" s="18">
        <v>33</v>
      </c>
      <c r="AH258" s="19">
        <v>58</v>
      </c>
      <c r="AI258" s="20">
        <v>33</v>
      </c>
      <c r="AJ258" s="21">
        <v>58</v>
      </c>
      <c r="AK258" s="22">
        <v>33</v>
      </c>
      <c r="AL258" s="23">
        <f>SUM(AF258:AK258)</f>
        <v>405</v>
      </c>
      <c r="AM258" s="24" t="s">
        <v>193</v>
      </c>
      <c r="AN258" s="37"/>
      <c r="AO258" s="24" t="s">
        <v>404</v>
      </c>
      <c r="AP258" s="34"/>
      <c r="AQ258" s="27" t="s">
        <v>620</v>
      </c>
      <c r="AR258" s="28" t="s">
        <v>216</v>
      </c>
      <c r="AS258" s="29">
        <v>1.3</v>
      </c>
      <c r="AT258" s="29">
        <v>62.8</v>
      </c>
      <c r="AU258" s="30">
        <v>28.5</v>
      </c>
      <c r="AV258" s="31">
        <v>2</v>
      </c>
      <c r="AW258" s="26"/>
      <c r="AX258" s="26"/>
      <c r="AY258" s="26"/>
      <c r="AZ258" s="26"/>
      <c r="BA258" s="25"/>
      <c r="BB258" s="24">
        <v>142</v>
      </c>
      <c r="BC258" s="26">
        <v>45</v>
      </c>
      <c r="BD258" s="32" t="s">
        <v>128</v>
      </c>
      <c r="BE258" s="32">
        <v>50</v>
      </c>
      <c r="BF258" s="35" t="s">
        <v>116</v>
      </c>
      <c r="BG258" s="26" t="s">
        <v>129</v>
      </c>
      <c r="BH258" s="29">
        <v>20</v>
      </c>
      <c r="BI258" s="26" t="s">
        <v>386</v>
      </c>
      <c r="BJ258" s="37"/>
      <c r="BK258" s="36"/>
      <c r="BL258" t="str">
        <f>IF(_xlfn.REGEXTEST(BK258,"Lv. [0-9]{0, 3}", 0),BM258,"")</f>
        <v/>
      </c>
      <c r="BM258" t="e" cm="1" vm="1">
        <f t="array" ref="BM258">_xlfn.REGEXEXTRACT(_xlfn.REGEXEXTRACT(BK258,"Lv. [0-9]{0,}", 0),"[0-9]{1,2}", 0)</f>
        <v>#N/A</v>
      </c>
      <c r="BN258" cm="1">
        <f t="array" ref="BN258">INDEX(A258:AE258,BQ258)</f>
        <v>217</v>
      </c>
      <c r="BO258">
        <v>257</v>
      </c>
      <c r="BP258" t="str">
        <f ca="1">IF(LEN(BL258) &gt; 0, _xlfn.XMATCH(BN258 + 1, INDIRECT(BR258):INDIRECT(BS258)), "")</f>
        <v/>
      </c>
      <c r="BQ258" cm="1">
        <f t="array" ref="BQ258">_xlfn.XMATCH(FALSE, ISBLANK(A258:AE258),,-1)</f>
        <v>27</v>
      </c>
      <c r="BR258" t="str">
        <f>ADDRESS(2, BQ258)</f>
        <v>$AA$2</v>
      </c>
      <c r="BS258" t="str">
        <f>ADDRESS(1202, BQ258)</f>
        <v>$AA$1202</v>
      </c>
      <c r="BT258" s="171" t="str">
        <f>"insert into Pokemon_Blueprint values ( "&amp;ROW()-1&amp;", '"&amp;B258&amp;"', '"&amp;C258&amp;"', "&amp;AF258&amp;",  "&amp;AG258&amp;",  "&amp;AH258&amp;", "&amp;AI258&amp;",  "&amp;AJ258&amp;",  "&amp;AK258&amp;", "&amp;IF(BC258 = "", "0", BC258)&amp;", "&amp;IF(BL258 = "","NULL, NULL",BP258&amp;", "&amp;BL258)&amp;");"</f>
        <v>insert into Pokemon_Blueprint values ( 257, 'Wobbuffet', '', 190,  33,  58, 33,  58,  33, 45, NULL, NULL);</v>
      </c>
    </row>
    <row r="259" spans="1:72" ht="12.75" customHeight="1">
      <c r="A259" s="12">
        <v>203</v>
      </c>
      <c r="B259" s="48" t="s">
        <v>621</v>
      </c>
      <c r="C259" s="48"/>
      <c r="D259" s="49"/>
      <c r="E259" s="50"/>
      <c r="F259" s="50">
        <v>147</v>
      </c>
      <c r="G259" s="50">
        <v>149</v>
      </c>
      <c r="H259" s="50">
        <v>164</v>
      </c>
      <c r="I259" s="50">
        <v>171</v>
      </c>
      <c r="J259" s="50">
        <v>121</v>
      </c>
      <c r="K259" s="50">
        <v>121</v>
      </c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1">
        <v>192</v>
      </c>
      <c r="AF259" s="17">
        <v>70</v>
      </c>
      <c r="AG259" s="18">
        <v>80</v>
      </c>
      <c r="AH259" s="19">
        <v>65</v>
      </c>
      <c r="AI259" s="20">
        <v>90</v>
      </c>
      <c r="AJ259" s="21">
        <v>65</v>
      </c>
      <c r="AK259" s="22">
        <v>85</v>
      </c>
      <c r="AL259" s="23">
        <f>SUM(AF259:AK259)</f>
        <v>455</v>
      </c>
      <c r="AM259" s="24" t="s">
        <v>150</v>
      </c>
      <c r="AN259" s="25" t="s">
        <v>193</v>
      </c>
      <c r="AO259" s="24" t="s">
        <v>243</v>
      </c>
      <c r="AP259" s="26" t="s">
        <v>375</v>
      </c>
      <c r="AQ259" s="27" t="s">
        <v>591</v>
      </c>
      <c r="AR259" s="28" t="s">
        <v>157</v>
      </c>
      <c r="AS259" s="29">
        <v>1.5</v>
      </c>
      <c r="AT259" s="29">
        <v>91.5</v>
      </c>
      <c r="AU259" s="30">
        <v>41.5</v>
      </c>
      <c r="AV259" s="31"/>
      <c r="AW259" s="26"/>
      <c r="AX259" s="26"/>
      <c r="AY259" s="26">
        <v>2</v>
      </c>
      <c r="AZ259" s="26"/>
      <c r="BA259" s="25"/>
      <c r="BB259" s="24">
        <v>159</v>
      </c>
      <c r="BC259" s="26">
        <v>60</v>
      </c>
      <c r="BD259" s="32" t="s">
        <v>128</v>
      </c>
      <c r="BE259" s="32">
        <v>50</v>
      </c>
      <c r="BF259" s="35" t="s">
        <v>141</v>
      </c>
      <c r="BG259" s="26" t="s">
        <v>129</v>
      </c>
      <c r="BH259" s="29">
        <v>20</v>
      </c>
      <c r="BI259" s="26" t="s">
        <v>165</v>
      </c>
      <c r="BJ259" s="37"/>
      <c r="BK259" s="36" t="s">
        <v>622</v>
      </c>
      <c r="BL259" t="str">
        <f>IF(_xlfn.REGEXTEST(BK259,"Lv. [0-9]{0, 3}", 0),BM259,"")</f>
        <v/>
      </c>
      <c r="BM259" t="e" cm="1" vm="1">
        <f t="array" ref="BM259">_xlfn.REGEXEXTRACT(_xlfn.REGEXEXTRACT(BK259,"Lv. [0-9]{0,}", 0),"[0-9]{1,2}", 0)</f>
        <v>#N/A</v>
      </c>
      <c r="BN259" cm="1">
        <f t="array" ref="BN259">INDEX(A259:AE259,BQ259)</f>
        <v>192</v>
      </c>
      <c r="BO259">
        <v>258</v>
      </c>
      <c r="BP259" t="str">
        <f ca="1">IF(LEN(BL259) &gt; 0, _xlfn.XMATCH(BN259 + 1, INDIRECT(BR259):INDIRECT(BS259)), "")</f>
        <v/>
      </c>
      <c r="BQ259" cm="1">
        <f t="array" ref="BQ259">_xlfn.XMATCH(FALSE, ISBLANK(A259:AE259),,-1)</f>
        <v>31</v>
      </c>
      <c r="BR259" t="str">
        <f>ADDRESS(2, BQ259)</f>
        <v>$AE$2</v>
      </c>
      <c r="BS259" t="str">
        <f>ADDRESS(1202, BQ259)</f>
        <v>$AE$1202</v>
      </c>
      <c r="BT259" s="171" t="str">
        <f>"insert into Pokemon_Blueprint values ( "&amp;ROW()-1&amp;", '"&amp;B259&amp;"', '"&amp;C259&amp;"', "&amp;AF259&amp;",  "&amp;AG259&amp;",  "&amp;AH259&amp;", "&amp;AI259&amp;",  "&amp;AJ259&amp;",  "&amp;AK259&amp;", "&amp;IF(BC259 = "", "0", BC259)&amp;", "&amp;IF(BL259 = "","NULL, NULL",BP259&amp;", "&amp;BL259)&amp;");"</f>
        <v>insert into Pokemon_Blueprint values ( 258, 'Girafarig', '', 70,  80,  65, 90,  65,  85, 60, NULL, NULL);</v>
      </c>
    </row>
    <row r="260" spans="1:72" ht="12.75" customHeight="1">
      <c r="A260" s="12">
        <v>204</v>
      </c>
      <c r="B260" s="48" t="s">
        <v>623</v>
      </c>
      <c r="C260" s="48"/>
      <c r="D260" s="49"/>
      <c r="E260" s="50"/>
      <c r="F260" s="50">
        <v>93</v>
      </c>
      <c r="G260" s="50">
        <v>93</v>
      </c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>
        <v>268</v>
      </c>
      <c r="W260" s="50"/>
      <c r="X260" s="50"/>
      <c r="Y260" s="50">
        <v>89</v>
      </c>
      <c r="Z260" s="50"/>
      <c r="AA260" s="50"/>
      <c r="AB260" s="50"/>
      <c r="AC260" s="50"/>
      <c r="AD260" s="50"/>
      <c r="AE260" s="51">
        <v>258</v>
      </c>
      <c r="AF260" s="17">
        <v>50</v>
      </c>
      <c r="AG260" s="18">
        <v>65</v>
      </c>
      <c r="AH260" s="19">
        <v>90</v>
      </c>
      <c r="AI260" s="20">
        <v>35</v>
      </c>
      <c r="AJ260" s="21">
        <v>35</v>
      </c>
      <c r="AK260" s="22">
        <v>15</v>
      </c>
      <c r="AL260" s="23">
        <f>SUM(AF260:AK260)</f>
        <v>290</v>
      </c>
      <c r="AM260" s="24" t="s">
        <v>124</v>
      </c>
      <c r="AN260" s="37"/>
      <c r="AO260" s="24" t="s">
        <v>337</v>
      </c>
      <c r="AP260" s="34"/>
      <c r="AQ260" s="27" t="s">
        <v>394</v>
      </c>
      <c r="AR260" s="28" t="s">
        <v>97</v>
      </c>
      <c r="AS260" s="29">
        <v>0.6</v>
      </c>
      <c r="AT260" s="29">
        <v>15.9</v>
      </c>
      <c r="AU260" s="30">
        <v>7.2</v>
      </c>
      <c r="AV260" s="31"/>
      <c r="AW260" s="26"/>
      <c r="AX260" s="26">
        <v>1</v>
      </c>
      <c r="AY260" s="26"/>
      <c r="AZ260" s="26"/>
      <c r="BA260" s="25"/>
      <c r="BB260" s="24">
        <v>58</v>
      </c>
      <c r="BC260" s="26">
        <v>190</v>
      </c>
      <c r="BD260" s="32" t="s">
        <v>128</v>
      </c>
      <c r="BE260" s="32">
        <v>50</v>
      </c>
      <c r="BF260" s="35" t="s">
        <v>322</v>
      </c>
      <c r="BG260" s="26" t="s">
        <v>129</v>
      </c>
      <c r="BH260" s="29">
        <v>20</v>
      </c>
      <c r="BI260" s="26" t="s">
        <v>124</v>
      </c>
      <c r="BJ260" s="37"/>
      <c r="BK260" s="36" t="s">
        <v>259</v>
      </c>
      <c r="BL260" t="str">
        <f>IF(_xlfn.REGEXTEST(BK260,"Lv. [0-9]{0, 3}", 0),BM260,"")</f>
        <v>31</v>
      </c>
      <c r="BM260" t="str" cm="1">
        <f t="array" ref="BM260">_xlfn.REGEXEXTRACT(_xlfn.REGEXEXTRACT(BK260,"Lv. [0-9]{0,}", 0),"[0-9]{1,2}", 0)</f>
        <v>31</v>
      </c>
      <c r="BN260" cm="1">
        <f t="array" ref="BN260">INDEX(A260:AE260,BQ260)</f>
        <v>258</v>
      </c>
      <c r="BO260">
        <v>259</v>
      </c>
      <c r="BP260">
        <f ca="1">IF(LEN(BL260) &gt; 0, _xlfn.XMATCH(BN260 + 1, INDIRECT(BR260):INDIRECT(BS260)), "")</f>
        <v>260</v>
      </c>
      <c r="BQ260" cm="1">
        <f t="array" ref="BQ260">_xlfn.XMATCH(FALSE, ISBLANK(A260:AE260),,-1)</f>
        <v>31</v>
      </c>
      <c r="BR260" t="str">
        <f>ADDRESS(2, BQ260)</f>
        <v>$AE$2</v>
      </c>
      <c r="BS260" t="str">
        <f>ADDRESS(1202, BQ260)</f>
        <v>$AE$1202</v>
      </c>
      <c r="BT260" s="171" t="str">
        <f ca="1">"insert into Pokemon_Blueprint values ( "&amp;ROW()-1&amp;", '"&amp;B260&amp;"', '"&amp;C260&amp;"', "&amp;AF260&amp;",  "&amp;AG260&amp;",  "&amp;AH260&amp;", "&amp;AI260&amp;",  "&amp;AJ260&amp;",  "&amp;AK260&amp;", "&amp;IF(BC260 = "", "0", BC260)&amp;", "&amp;IF(BL260 = "","NULL, NULL",BP260&amp;", "&amp;BL260)&amp;");"</f>
        <v>insert into Pokemon_Blueprint values ( 259, 'Pineco', '', 50,  65,  90, 35,  35,  15, 190, 260, 31);</v>
      </c>
    </row>
    <row r="261" spans="1:72" ht="12.75" customHeight="1">
      <c r="A261" s="12">
        <v>205</v>
      </c>
      <c r="B261" s="48" t="s">
        <v>624</v>
      </c>
      <c r="C261" s="48"/>
      <c r="D261" s="49"/>
      <c r="E261" s="50"/>
      <c r="F261" s="50">
        <v>94</v>
      </c>
      <c r="G261" s="50">
        <v>94</v>
      </c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>
        <v>269</v>
      </c>
      <c r="W261" s="50"/>
      <c r="X261" s="50"/>
      <c r="Y261" s="50">
        <v>90</v>
      </c>
      <c r="Z261" s="50"/>
      <c r="AA261" s="50"/>
      <c r="AB261" s="50"/>
      <c r="AC261" s="50"/>
      <c r="AD261" s="50"/>
      <c r="AE261" s="51">
        <v>259</v>
      </c>
      <c r="AF261" s="17">
        <v>75</v>
      </c>
      <c r="AG261" s="18">
        <v>90</v>
      </c>
      <c r="AH261" s="19">
        <v>140</v>
      </c>
      <c r="AI261" s="20">
        <v>60</v>
      </c>
      <c r="AJ261" s="21">
        <v>60</v>
      </c>
      <c r="AK261" s="22">
        <v>40</v>
      </c>
      <c r="AL261" s="23">
        <f>SUM(AF261:AK261)</f>
        <v>465</v>
      </c>
      <c r="AM261" s="24" t="s">
        <v>124</v>
      </c>
      <c r="AN261" s="25" t="s">
        <v>201</v>
      </c>
      <c r="AO261" s="24" t="s">
        <v>337</v>
      </c>
      <c r="AP261" s="34"/>
      <c r="AQ261" s="27" t="s">
        <v>394</v>
      </c>
      <c r="AR261" s="28" t="s">
        <v>176</v>
      </c>
      <c r="AS261" s="29">
        <v>1.2</v>
      </c>
      <c r="AT261" s="29">
        <v>277.3</v>
      </c>
      <c r="AU261" s="30">
        <v>125.8</v>
      </c>
      <c r="AV261" s="31"/>
      <c r="AW261" s="26"/>
      <c r="AX261" s="26">
        <v>2</v>
      </c>
      <c r="AY261" s="26"/>
      <c r="AZ261" s="26"/>
      <c r="BA261" s="25"/>
      <c r="BB261" s="24">
        <v>163</v>
      </c>
      <c r="BC261" s="26">
        <v>75</v>
      </c>
      <c r="BD261" s="32" t="s">
        <v>128</v>
      </c>
      <c r="BE261" s="32">
        <v>50</v>
      </c>
      <c r="BF261" s="35" t="s">
        <v>164</v>
      </c>
      <c r="BG261" s="26" t="s">
        <v>129</v>
      </c>
      <c r="BH261" s="29">
        <v>20</v>
      </c>
      <c r="BI261" s="26" t="s">
        <v>124</v>
      </c>
      <c r="BJ261" s="37"/>
      <c r="BK261" s="36"/>
      <c r="BL261" t="str">
        <f>IF(_xlfn.REGEXTEST(BK261,"Lv. [0-9]{0, 3}", 0),BM261,"")</f>
        <v/>
      </c>
      <c r="BM261" t="e" cm="1" vm="1">
        <f t="array" ref="BM261">_xlfn.REGEXEXTRACT(_xlfn.REGEXEXTRACT(BK261,"Lv. [0-9]{0,}", 0),"[0-9]{1,2}", 0)</f>
        <v>#N/A</v>
      </c>
      <c r="BN261" cm="1">
        <f t="array" ref="BN261">INDEX(A261:AE261,BQ261)</f>
        <v>259</v>
      </c>
      <c r="BO261">
        <v>260</v>
      </c>
      <c r="BP261" t="str">
        <f ca="1">IF(LEN(BL261) &gt; 0, _xlfn.XMATCH(BN261 + 1, INDIRECT(BR261):INDIRECT(BS261)), "")</f>
        <v/>
      </c>
      <c r="BQ261" cm="1">
        <f t="array" ref="BQ261">_xlfn.XMATCH(FALSE, ISBLANK(A261:AE261),,-1)</f>
        <v>31</v>
      </c>
      <c r="BR261" t="str">
        <f>ADDRESS(2, BQ261)</f>
        <v>$AE$2</v>
      </c>
      <c r="BS261" t="str">
        <f>ADDRESS(1202, BQ261)</f>
        <v>$AE$1202</v>
      </c>
      <c r="BT261" s="171" t="str">
        <f>"insert into Pokemon_Blueprint values ( "&amp;ROW()-1&amp;", '"&amp;B261&amp;"', '"&amp;C261&amp;"', "&amp;AF261&amp;",  "&amp;AG261&amp;",  "&amp;AH261&amp;", "&amp;AI261&amp;",  "&amp;AJ261&amp;",  "&amp;AK261&amp;", "&amp;IF(BC261 = "", "0", BC261)&amp;", "&amp;IF(BL261 = "","NULL, NULL",BP261&amp;", "&amp;BL261)&amp;");"</f>
        <v>insert into Pokemon_Blueprint values ( 260, 'Forretress', '', 75,  90,  140, 60,  60,  40, 75, NULL, NULL);</v>
      </c>
    </row>
    <row r="262" spans="1:72" ht="12.75" customHeight="1">
      <c r="A262" s="12">
        <v>206</v>
      </c>
      <c r="B262" s="48" t="s">
        <v>625</v>
      </c>
      <c r="C262" s="48"/>
      <c r="D262" s="49"/>
      <c r="E262" s="50"/>
      <c r="F262" s="50">
        <v>52</v>
      </c>
      <c r="G262" s="50">
        <v>52</v>
      </c>
      <c r="H262" s="50"/>
      <c r="I262" s="50"/>
      <c r="J262" s="50"/>
      <c r="K262" s="50"/>
      <c r="L262" s="50"/>
      <c r="M262" s="50">
        <v>35</v>
      </c>
      <c r="N262" s="50">
        <v>40</v>
      </c>
      <c r="O262" s="50"/>
      <c r="P262" s="50"/>
      <c r="Q262" s="50"/>
      <c r="R262" s="50"/>
      <c r="S262" s="50"/>
      <c r="T262" s="50"/>
      <c r="U262" s="50"/>
      <c r="V262" s="50">
        <v>63</v>
      </c>
      <c r="W262" s="50">
        <v>63</v>
      </c>
      <c r="X262" s="50"/>
      <c r="Y262" s="50"/>
      <c r="Z262" s="50"/>
      <c r="AA262" s="50"/>
      <c r="AB262" s="50">
        <v>52</v>
      </c>
      <c r="AC262" s="50"/>
      <c r="AD262" s="50"/>
      <c r="AE262" s="51">
        <v>188</v>
      </c>
      <c r="AF262" s="17">
        <v>100</v>
      </c>
      <c r="AG262" s="18">
        <v>70</v>
      </c>
      <c r="AH262" s="19">
        <v>70</v>
      </c>
      <c r="AI262" s="20">
        <v>65</v>
      </c>
      <c r="AJ262" s="21">
        <v>65</v>
      </c>
      <c r="AK262" s="22">
        <v>45</v>
      </c>
      <c r="AL262" s="23">
        <f>SUM(AF262:AK262)</f>
        <v>415</v>
      </c>
      <c r="AM262" s="24" t="s">
        <v>150</v>
      </c>
      <c r="AN262" s="37"/>
      <c r="AO262" s="24" t="s">
        <v>452</v>
      </c>
      <c r="AP262" s="26" t="s">
        <v>126</v>
      </c>
      <c r="AQ262" s="27" t="s">
        <v>276</v>
      </c>
      <c r="AR262" s="28" t="s">
        <v>157</v>
      </c>
      <c r="AS262" s="29">
        <v>1.5</v>
      </c>
      <c r="AT262" s="29">
        <v>30.9</v>
      </c>
      <c r="AU262" s="30">
        <v>14</v>
      </c>
      <c r="AV262" s="31">
        <v>1</v>
      </c>
      <c r="AW262" s="26"/>
      <c r="AX262" s="26"/>
      <c r="AY262" s="26"/>
      <c r="AZ262" s="26"/>
      <c r="BA262" s="25"/>
      <c r="BB262" s="24">
        <v>145</v>
      </c>
      <c r="BC262" s="26">
        <v>190</v>
      </c>
      <c r="BD262" s="32" t="s">
        <v>128</v>
      </c>
      <c r="BE262" s="32">
        <v>50</v>
      </c>
      <c r="BF262" s="35" t="s">
        <v>141</v>
      </c>
      <c r="BG262" s="26" t="s">
        <v>129</v>
      </c>
      <c r="BH262" s="29">
        <v>20</v>
      </c>
      <c r="BI262" s="26" t="s">
        <v>165</v>
      </c>
      <c r="BJ262" s="37"/>
      <c r="BK262" s="36" t="s">
        <v>626</v>
      </c>
      <c r="BL262" t="str">
        <f>IF(_xlfn.REGEXTEST(BK262,"Lv. [0-9]{0, 3}", 0),BM262,"")</f>
        <v/>
      </c>
      <c r="BM262" t="e" cm="1" vm="1">
        <f t="array" ref="BM262">_xlfn.REGEXEXTRACT(_xlfn.REGEXEXTRACT(BK262,"Lv. [0-9]{0,}", 0),"[0-9]{1,2}", 0)</f>
        <v>#N/A</v>
      </c>
      <c r="BN262" cm="1">
        <f t="array" ref="BN262">INDEX(A262:AE262,BQ262)</f>
        <v>188</v>
      </c>
      <c r="BO262">
        <v>261</v>
      </c>
      <c r="BP262" t="str">
        <f ca="1">IF(LEN(BL262) &gt; 0, _xlfn.XMATCH(BN262 + 1, INDIRECT(BR262):INDIRECT(BS262)), "")</f>
        <v/>
      </c>
      <c r="BQ262" cm="1">
        <f t="array" ref="BQ262">_xlfn.XMATCH(FALSE, ISBLANK(A262:AE262),,-1)</f>
        <v>31</v>
      </c>
      <c r="BR262" t="str">
        <f>ADDRESS(2, BQ262)</f>
        <v>$AE$2</v>
      </c>
      <c r="BS262" t="str">
        <f>ADDRESS(1202, BQ262)</f>
        <v>$AE$1202</v>
      </c>
      <c r="BT262" s="171" t="str">
        <f>"insert into Pokemon_Blueprint values ( "&amp;ROW()-1&amp;", '"&amp;B262&amp;"', '"&amp;C262&amp;"', "&amp;AF262&amp;",  "&amp;AG262&amp;",  "&amp;AH262&amp;", "&amp;AI262&amp;",  "&amp;AJ262&amp;",  "&amp;AK262&amp;", "&amp;IF(BC262 = "", "0", BC262)&amp;", "&amp;IF(BL262 = "","NULL, NULL",BP262&amp;", "&amp;BL262)&amp;");"</f>
        <v>insert into Pokemon_Blueprint values ( 261, 'Dunsparce', '', 100,  70,  70, 65,  65,  45, 190, NULL, NULL);</v>
      </c>
    </row>
    <row r="263" spans="1:72" ht="12.75" customHeight="1">
      <c r="A263" s="12">
        <v>207</v>
      </c>
      <c r="B263" s="48" t="s">
        <v>627</v>
      </c>
      <c r="C263" s="48"/>
      <c r="D263" s="49"/>
      <c r="E263" s="50"/>
      <c r="F263" s="50">
        <v>189</v>
      </c>
      <c r="G263" s="50">
        <v>193</v>
      </c>
      <c r="H263" s="50"/>
      <c r="I263" s="50"/>
      <c r="J263" s="50"/>
      <c r="K263" s="50">
        <v>153</v>
      </c>
      <c r="L263" s="50"/>
      <c r="M263" s="50">
        <v>221</v>
      </c>
      <c r="N263" s="50"/>
      <c r="O263" s="50"/>
      <c r="P263" s="50">
        <v>115</v>
      </c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>
        <v>185</v>
      </c>
      <c r="AE263" s="51"/>
      <c r="AF263" s="17">
        <v>65</v>
      </c>
      <c r="AG263" s="18">
        <v>75</v>
      </c>
      <c r="AH263" s="19">
        <v>105</v>
      </c>
      <c r="AI263" s="20">
        <v>35</v>
      </c>
      <c r="AJ263" s="21">
        <v>65</v>
      </c>
      <c r="AK263" s="22">
        <v>85</v>
      </c>
      <c r="AL263" s="23">
        <f>SUM(AF263:AK263)</f>
        <v>430</v>
      </c>
      <c r="AM263" s="24" t="s">
        <v>196</v>
      </c>
      <c r="AN263" s="25" t="s">
        <v>104</v>
      </c>
      <c r="AO263" s="24" t="s">
        <v>414</v>
      </c>
      <c r="AP263" s="26" t="s">
        <v>197</v>
      </c>
      <c r="AQ263" s="27" t="s">
        <v>521</v>
      </c>
      <c r="AR263" s="28" t="s">
        <v>101</v>
      </c>
      <c r="AS263" s="29">
        <v>1.1000000000000001</v>
      </c>
      <c r="AT263" s="29">
        <v>142.9</v>
      </c>
      <c r="AU263" s="30">
        <v>64.8</v>
      </c>
      <c r="AV263" s="31"/>
      <c r="AW263" s="26"/>
      <c r="AX263" s="26">
        <v>1</v>
      </c>
      <c r="AY263" s="26"/>
      <c r="AZ263" s="26"/>
      <c r="BA263" s="25"/>
      <c r="BB263" s="24">
        <v>86</v>
      </c>
      <c r="BC263" s="26">
        <v>60</v>
      </c>
      <c r="BD263" s="32" t="s">
        <v>79</v>
      </c>
      <c r="BE263" s="32">
        <v>50</v>
      </c>
      <c r="BF263" s="35" t="s">
        <v>164</v>
      </c>
      <c r="BG263" s="26" t="s">
        <v>129</v>
      </c>
      <c r="BH263" s="29">
        <v>20</v>
      </c>
      <c r="BI263" s="26" t="s">
        <v>124</v>
      </c>
      <c r="BJ263" s="37"/>
      <c r="BK263" s="36" t="s">
        <v>628</v>
      </c>
      <c r="BL263" t="str">
        <f>IF(_xlfn.REGEXTEST(BK263,"Lv. [0-9]{0, 3}", 0),BM263,"")</f>
        <v/>
      </c>
      <c r="BM263" t="e" cm="1" vm="1">
        <f t="array" ref="BM263">_xlfn.REGEXEXTRACT(_xlfn.REGEXEXTRACT(BK263,"Lv. [0-9]{0,}", 0),"[0-9]{1,2}", 0)</f>
        <v>#N/A</v>
      </c>
      <c r="BN263" cm="1">
        <f t="array" ref="BN263">INDEX(A263:AE263,BQ263)</f>
        <v>185</v>
      </c>
      <c r="BO263">
        <v>262</v>
      </c>
      <c r="BP263" t="str">
        <f ca="1">IF(LEN(BL263) &gt; 0, _xlfn.XMATCH(BN263 + 1, INDIRECT(BR263):INDIRECT(BS263)), "")</f>
        <v/>
      </c>
      <c r="BQ263" cm="1">
        <f t="array" ref="BQ263">_xlfn.XMATCH(FALSE, ISBLANK(A263:AE263),,-1)</f>
        <v>30</v>
      </c>
      <c r="BR263" t="str">
        <f>ADDRESS(2, BQ263)</f>
        <v>$AD$2</v>
      </c>
      <c r="BS263" t="str">
        <f>ADDRESS(1202, BQ263)</f>
        <v>$AD$1202</v>
      </c>
      <c r="BT263" s="171" t="str">
        <f>"insert into Pokemon_Blueprint values ( "&amp;ROW()-1&amp;", '"&amp;B263&amp;"', '"&amp;C263&amp;"', "&amp;AF263&amp;",  "&amp;AG263&amp;",  "&amp;AH263&amp;", "&amp;AI263&amp;",  "&amp;AJ263&amp;",  "&amp;AK263&amp;", "&amp;IF(BC263 = "", "0", BC263)&amp;", "&amp;IF(BL263 = "","NULL, NULL",BP263&amp;", "&amp;BL263)&amp;");"</f>
        <v>insert into Pokemon_Blueprint values ( 262, 'Gligar', '', 65,  75,  105, 35,  65,  85, 60, NULL, NULL);</v>
      </c>
    </row>
    <row r="264" spans="1:72" ht="12.75" customHeight="1">
      <c r="A264" s="12">
        <v>208</v>
      </c>
      <c r="B264" s="52" t="s">
        <v>629</v>
      </c>
      <c r="C264" s="52"/>
      <c r="D264" s="53"/>
      <c r="E264" s="54"/>
      <c r="F264" s="50">
        <v>63</v>
      </c>
      <c r="G264" s="54">
        <v>63</v>
      </c>
      <c r="H264" s="54"/>
      <c r="I264" s="54"/>
      <c r="J264" s="54">
        <v>35</v>
      </c>
      <c r="K264" s="54">
        <v>35</v>
      </c>
      <c r="L264" s="54"/>
      <c r="M264" s="54">
        <v>72</v>
      </c>
      <c r="N264" s="54"/>
      <c r="O264" s="54">
        <v>54</v>
      </c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>
        <v>179</v>
      </c>
      <c r="AB264" s="54"/>
      <c r="AC264" s="54"/>
      <c r="AD264" s="54">
        <v>119</v>
      </c>
      <c r="AE264" s="55"/>
      <c r="AF264" s="46">
        <v>75</v>
      </c>
      <c r="AG264" s="47">
        <v>85</v>
      </c>
      <c r="AH264" s="19">
        <v>200</v>
      </c>
      <c r="AI264" s="20">
        <v>55</v>
      </c>
      <c r="AJ264" s="21">
        <v>65</v>
      </c>
      <c r="AK264" s="22">
        <v>30</v>
      </c>
      <c r="AL264" s="23">
        <f>SUM(AF264:AK264)</f>
        <v>510</v>
      </c>
      <c r="AM264" s="24" t="s">
        <v>201</v>
      </c>
      <c r="AN264" s="25" t="s">
        <v>196</v>
      </c>
      <c r="AO264" s="24" t="s">
        <v>302</v>
      </c>
      <c r="AP264" s="26" t="s">
        <v>337</v>
      </c>
      <c r="AQ264" s="27" t="s">
        <v>215</v>
      </c>
      <c r="AR264" s="28" t="s">
        <v>630</v>
      </c>
      <c r="AS264" s="29">
        <v>9.1999999999999993</v>
      </c>
      <c r="AT264" s="29">
        <v>881.8</v>
      </c>
      <c r="AU264" s="30">
        <v>400</v>
      </c>
      <c r="AV264" s="31"/>
      <c r="AW264" s="26"/>
      <c r="AX264" s="26">
        <v>2</v>
      </c>
      <c r="AY264" s="26"/>
      <c r="AZ264" s="26"/>
      <c r="BA264" s="25"/>
      <c r="BB264" s="24">
        <v>179</v>
      </c>
      <c r="BC264" s="26">
        <v>25</v>
      </c>
      <c r="BD264" s="32" t="s">
        <v>128</v>
      </c>
      <c r="BE264" s="32">
        <v>50</v>
      </c>
      <c r="BF264" s="35" t="s">
        <v>322</v>
      </c>
      <c r="BG264" s="26" t="s">
        <v>129</v>
      </c>
      <c r="BH264" s="29">
        <v>25</v>
      </c>
      <c r="BI264" s="26" t="s">
        <v>338</v>
      </c>
      <c r="BJ264" s="37"/>
      <c r="BK264" s="36"/>
      <c r="BL264" t="str">
        <f>IF(_xlfn.REGEXTEST(BK264,"Lv. [0-9]{0, 3}", 0),BM264,"")</f>
        <v/>
      </c>
      <c r="BM264" t="e" cm="1" vm="1">
        <f t="array" ref="BM264">_xlfn.REGEXEXTRACT(_xlfn.REGEXEXTRACT(BK264,"Lv. [0-9]{0,}", 0),"[0-9]{1,2}", 0)</f>
        <v>#N/A</v>
      </c>
      <c r="BN264" cm="1">
        <f t="array" ref="BN264">INDEX(A264:AE264,BQ264)</f>
        <v>119</v>
      </c>
      <c r="BO264">
        <v>263</v>
      </c>
      <c r="BP264" t="str">
        <f ca="1">IF(LEN(BL264) &gt; 0, _xlfn.XMATCH(BN264 + 1, INDIRECT(BR264):INDIRECT(BS264)), "")</f>
        <v/>
      </c>
      <c r="BQ264" cm="1">
        <f t="array" ref="BQ264">_xlfn.XMATCH(FALSE, ISBLANK(A264:AE264),,-1)</f>
        <v>30</v>
      </c>
      <c r="BR264" t="str">
        <f>ADDRESS(2, BQ264)</f>
        <v>$AD$2</v>
      </c>
      <c r="BS264" t="str">
        <f>ADDRESS(1202, BQ264)</f>
        <v>$AD$1202</v>
      </c>
      <c r="BT264" s="171" t="str">
        <f>"insert into Pokemon_Blueprint values ( "&amp;ROW()-1&amp;", '"&amp;B264&amp;"', '"&amp;C264&amp;"', "&amp;AF264&amp;",  "&amp;AG264&amp;",  "&amp;AH264&amp;", "&amp;AI264&amp;",  "&amp;AJ264&amp;",  "&amp;AK264&amp;", "&amp;IF(BC264 = "", "0", BC264)&amp;", "&amp;IF(BL264 = "","NULL, NULL",BP264&amp;", "&amp;BL264)&amp;");"</f>
        <v>insert into Pokemon_Blueprint values ( 263, 'Steelix', '', 75,  85,  200, 55,  65,  30, 25, NULL, NULL);</v>
      </c>
    </row>
    <row r="265" spans="1:72" ht="12.75" customHeight="1">
      <c r="A265" s="12">
        <v>208.1</v>
      </c>
      <c r="B265" s="52" t="s">
        <v>631</v>
      </c>
      <c r="C265" s="52" t="s">
        <v>146</v>
      </c>
      <c r="D265" s="53"/>
      <c r="E265" s="54"/>
      <c r="F265" s="50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5"/>
      <c r="AF265" s="46">
        <v>75</v>
      </c>
      <c r="AG265" s="47">
        <v>125</v>
      </c>
      <c r="AH265" s="19">
        <v>230</v>
      </c>
      <c r="AI265" s="20">
        <v>55</v>
      </c>
      <c r="AJ265" s="21">
        <v>95</v>
      </c>
      <c r="AK265" s="22">
        <v>30</v>
      </c>
      <c r="AL265" s="23">
        <f>SUM(AF265:AK265)</f>
        <v>610</v>
      </c>
      <c r="AM265" s="24" t="s">
        <v>201</v>
      </c>
      <c r="AN265" s="25" t="s">
        <v>196</v>
      </c>
      <c r="AO265" s="24" t="s">
        <v>264</v>
      </c>
      <c r="AP265" s="26"/>
      <c r="AQ265" s="27"/>
      <c r="AR265" s="28" t="s">
        <v>632</v>
      </c>
      <c r="AS265" s="29">
        <v>10.5</v>
      </c>
      <c r="AT265" s="29">
        <v>1631.4</v>
      </c>
      <c r="AU265" s="30">
        <v>740</v>
      </c>
      <c r="AV265" s="31"/>
      <c r="AW265" s="26"/>
      <c r="AX265" s="26">
        <v>2</v>
      </c>
      <c r="AY265" s="26"/>
      <c r="AZ265" s="26"/>
      <c r="BA265" s="25"/>
      <c r="BB265" s="24">
        <v>214</v>
      </c>
      <c r="BC265" s="26">
        <v>25</v>
      </c>
      <c r="BD265" s="32" t="s">
        <v>128</v>
      </c>
      <c r="BE265" s="32">
        <v>50</v>
      </c>
      <c r="BF265" s="35" t="s">
        <v>322</v>
      </c>
      <c r="BG265" s="26" t="s">
        <v>129</v>
      </c>
      <c r="BH265" s="29">
        <v>25</v>
      </c>
      <c r="BI265" s="26" t="s">
        <v>338</v>
      </c>
      <c r="BJ265" s="25"/>
      <c r="BK265" s="36"/>
      <c r="BL265" t="str">
        <f>IF(_xlfn.REGEXTEST(BK265,"Lv. [0-9]{0, 3}", 0),BM265,"")</f>
        <v/>
      </c>
      <c r="BM265" t="e" cm="1" vm="1">
        <f t="array" ref="BM265">_xlfn.REGEXEXTRACT(_xlfn.REGEXEXTRACT(BK265,"Lv. [0-9]{0,}", 0),"[0-9]{1,2}", 0)</f>
        <v>#N/A</v>
      </c>
      <c r="BN265" t="str" cm="1">
        <f t="array" ref="BN265">INDEX(A265:AE265,BQ265)</f>
        <v>Mega Evolution</v>
      </c>
      <c r="BO265">
        <v>264</v>
      </c>
      <c r="BP265" t="str">
        <f ca="1">IF(LEN(BL265) &gt; 0, _xlfn.XMATCH(BN265 + 1, INDIRECT(BR265):INDIRECT(BS265)), "")</f>
        <v/>
      </c>
      <c r="BQ265" cm="1">
        <f t="array" ref="BQ265">_xlfn.XMATCH(FALSE, ISBLANK(A265:AE265),,-1)</f>
        <v>3</v>
      </c>
      <c r="BR265" t="str">
        <f>ADDRESS(2, BQ265)</f>
        <v>$C$2</v>
      </c>
      <c r="BS265" t="str">
        <f>ADDRESS(1202, BQ265)</f>
        <v>$C$1202</v>
      </c>
      <c r="BT265" s="171" t="str">
        <f>"insert into Pokemon_Blueprint values ( "&amp;ROW()-1&amp;", '"&amp;B265&amp;"', '"&amp;C265&amp;"', "&amp;AF265&amp;",  "&amp;AG265&amp;",  "&amp;AH265&amp;", "&amp;AI265&amp;",  "&amp;AJ265&amp;",  "&amp;AK265&amp;", "&amp;IF(BC265 = "", "0", BC265)&amp;", "&amp;IF(BL265 = "","NULL, NULL",BP265&amp;", "&amp;BL265)&amp;");"</f>
        <v>insert into Pokemon_Blueprint values ( 264, 'Steelix (Mega)', 'Mega Evolution', 75,  125,  230, 55,  95,  30, 25, NULL, NULL);</v>
      </c>
    </row>
    <row r="266" spans="1:72" ht="12.75" customHeight="1">
      <c r="A266" s="12">
        <v>209</v>
      </c>
      <c r="B266" s="48" t="s">
        <v>633</v>
      </c>
      <c r="C266" s="48"/>
      <c r="D266" s="49"/>
      <c r="E266" s="50"/>
      <c r="F266" s="50">
        <v>123</v>
      </c>
      <c r="G266" s="50">
        <v>125</v>
      </c>
      <c r="H266" s="50"/>
      <c r="I266" s="50"/>
      <c r="J266" s="50"/>
      <c r="K266" s="50"/>
      <c r="L266" s="50"/>
      <c r="M266" s="50"/>
      <c r="N266" s="50"/>
      <c r="O266" s="50">
        <v>71</v>
      </c>
      <c r="P266" s="50"/>
      <c r="Q266" s="50">
        <v>258</v>
      </c>
      <c r="R266" s="50"/>
      <c r="S266" s="50"/>
      <c r="T266" s="50"/>
      <c r="U266" s="50">
        <v>73</v>
      </c>
      <c r="V266" s="50">
        <v>339</v>
      </c>
      <c r="W266" s="50"/>
      <c r="X266" s="50"/>
      <c r="Y266" s="50"/>
      <c r="Z266" s="50">
        <v>86</v>
      </c>
      <c r="AA266" s="50"/>
      <c r="AB266" s="50"/>
      <c r="AC266" s="50"/>
      <c r="AD266" s="50"/>
      <c r="AE266" s="51"/>
      <c r="AF266" s="17">
        <v>60</v>
      </c>
      <c r="AG266" s="18">
        <v>80</v>
      </c>
      <c r="AH266" s="19">
        <v>50</v>
      </c>
      <c r="AI266" s="20">
        <v>40</v>
      </c>
      <c r="AJ266" s="21">
        <v>40</v>
      </c>
      <c r="AK266" s="22">
        <v>30</v>
      </c>
      <c r="AL266" s="23">
        <f>SUM(AF266:AK266)</f>
        <v>300</v>
      </c>
      <c r="AM266" s="24" t="s">
        <v>188</v>
      </c>
      <c r="AN266" s="37"/>
      <c r="AO266" s="24" t="s">
        <v>178</v>
      </c>
      <c r="AP266" s="26" t="s">
        <v>126</v>
      </c>
      <c r="AQ266" s="27" t="s">
        <v>276</v>
      </c>
      <c r="AR266" s="28" t="s">
        <v>97</v>
      </c>
      <c r="AS266" s="29">
        <v>0.6</v>
      </c>
      <c r="AT266" s="29">
        <v>17.2</v>
      </c>
      <c r="AU266" s="30">
        <v>7.8</v>
      </c>
      <c r="AV266" s="31"/>
      <c r="AW266" s="26">
        <v>1</v>
      </c>
      <c r="AX266" s="26"/>
      <c r="AY266" s="26"/>
      <c r="AZ266" s="26"/>
      <c r="BA266" s="25"/>
      <c r="BB266" s="24">
        <v>60</v>
      </c>
      <c r="BC266" s="26">
        <v>190</v>
      </c>
      <c r="BD266" s="32" t="s">
        <v>226</v>
      </c>
      <c r="BE266" s="32">
        <v>50</v>
      </c>
      <c r="BF266" s="35" t="s">
        <v>227</v>
      </c>
      <c r="BG266" s="26" t="s">
        <v>228</v>
      </c>
      <c r="BH266" s="29">
        <v>20</v>
      </c>
      <c r="BI266" s="26" t="s">
        <v>165</v>
      </c>
      <c r="BJ266" s="25" t="s">
        <v>188</v>
      </c>
      <c r="BK266" s="36" t="s">
        <v>634</v>
      </c>
      <c r="BL266" t="str">
        <f>IF(_xlfn.REGEXTEST(BK266,"Lv. [0-9]{0, 3}", 0),BM266,"")</f>
        <v>23</v>
      </c>
      <c r="BM266" t="str" cm="1">
        <f t="array" ref="BM266">_xlfn.REGEXEXTRACT(_xlfn.REGEXEXTRACT(BK266,"Lv. [0-9]{0,}", 0),"[0-9]{1,2}", 0)</f>
        <v>23</v>
      </c>
      <c r="BN266" cm="1">
        <f t="array" ref="BN266">INDEX(A266:AE266,BQ266)</f>
        <v>86</v>
      </c>
      <c r="BO266">
        <v>265</v>
      </c>
      <c r="BP266">
        <f ca="1">IF(LEN(BL266) &gt; 0, _xlfn.XMATCH(BN266 + 1, INDIRECT(BR266):INDIRECT(BS266)), "")</f>
        <v>266</v>
      </c>
      <c r="BQ266" cm="1">
        <f t="array" ref="BQ266">_xlfn.XMATCH(FALSE, ISBLANK(A266:AE266),,-1)</f>
        <v>26</v>
      </c>
      <c r="BR266" t="str">
        <f>ADDRESS(2, BQ266)</f>
        <v>$Z$2</v>
      </c>
      <c r="BS266" t="str">
        <f>ADDRESS(1202, BQ266)</f>
        <v>$Z$1202</v>
      </c>
      <c r="BT266" s="171" t="str">
        <f ca="1">"insert into Pokemon_Blueprint values ( "&amp;ROW()-1&amp;", '"&amp;B266&amp;"', '"&amp;C266&amp;"', "&amp;AF266&amp;",  "&amp;AG266&amp;",  "&amp;AH266&amp;", "&amp;AI266&amp;",  "&amp;AJ266&amp;",  "&amp;AK266&amp;", "&amp;IF(BC266 = "", "0", BC266)&amp;", "&amp;IF(BL266 = "","NULL, NULL",BP266&amp;", "&amp;BL266)&amp;");"</f>
        <v>insert into Pokemon_Blueprint values ( 265, 'Snubbull', '', 60,  80,  50, 40,  40,  30, 190, 266, 23);</v>
      </c>
    </row>
    <row r="267" spans="1:72" ht="12.75" customHeight="1">
      <c r="A267" s="12">
        <v>210</v>
      </c>
      <c r="B267" s="48" t="s">
        <v>635</v>
      </c>
      <c r="C267" s="48"/>
      <c r="D267" s="49"/>
      <c r="E267" s="50"/>
      <c r="F267" s="50">
        <v>124</v>
      </c>
      <c r="G267" s="50">
        <v>126</v>
      </c>
      <c r="H267" s="50"/>
      <c r="I267" s="50"/>
      <c r="J267" s="50"/>
      <c r="K267" s="50"/>
      <c r="L267" s="50"/>
      <c r="M267" s="50"/>
      <c r="N267" s="50"/>
      <c r="O267" s="50">
        <v>72</v>
      </c>
      <c r="P267" s="50"/>
      <c r="Q267" s="50">
        <v>259</v>
      </c>
      <c r="R267" s="50"/>
      <c r="S267" s="50"/>
      <c r="T267" s="50"/>
      <c r="U267" s="50">
        <v>74</v>
      </c>
      <c r="V267" s="50">
        <v>340</v>
      </c>
      <c r="W267" s="50"/>
      <c r="X267" s="50"/>
      <c r="Y267" s="50"/>
      <c r="Z267" s="50">
        <v>87</v>
      </c>
      <c r="AA267" s="50"/>
      <c r="AB267" s="50"/>
      <c r="AC267" s="50"/>
      <c r="AD267" s="50"/>
      <c r="AE267" s="51"/>
      <c r="AF267" s="17">
        <v>90</v>
      </c>
      <c r="AG267" s="18">
        <v>120</v>
      </c>
      <c r="AH267" s="19">
        <v>75</v>
      </c>
      <c r="AI267" s="20">
        <v>60</v>
      </c>
      <c r="AJ267" s="21">
        <v>60</v>
      </c>
      <c r="AK267" s="22">
        <v>45</v>
      </c>
      <c r="AL267" s="23">
        <f>SUM(AF267:AK267)</f>
        <v>450</v>
      </c>
      <c r="AM267" s="24" t="s">
        <v>188</v>
      </c>
      <c r="AN267" s="37"/>
      <c r="AO267" s="24" t="s">
        <v>178</v>
      </c>
      <c r="AP267" s="26" t="s">
        <v>506</v>
      </c>
      <c r="AQ267" s="27" t="s">
        <v>276</v>
      </c>
      <c r="AR267" s="28" t="s">
        <v>148</v>
      </c>
      <c r="AS267" s="29">
        <v>1.4</v>
      </c>
      <c r="AT267" s="29">
        <v>107.4</v>
      </c>
      <c r="AU267" s="30">
        <v>48.7</v>
      </c>
      <c r="AV267" s="31"/>
      <c r="AW267" s="26">
        <v>2</v>
      </c>
      <c r="AX267" s="26"/>
      <c r="AY267" s="26"/>
      <c r="AZ267" s="26"/>
      <c r="BA267" s="25"/>
      <c r="BB267" s="24">
        <v>158</v>
      </c>
      <c r="BC267" s="26">
        <v>75</v>
      </c>
      <c r="BD267" s="32" t="s">
        <v>226</v>
      </c>
      <c r="BE267" s="32">
        <v>50</v>
      </c>
      <c r="BF267" s="35" t="s">
        <v>164</v>
      </c>
      <c r="BG267" s="26" t="s">
        <v>228</v>
      </c>
      <c r="BH267" s="29">
        <v>20</v>
      </c>
      <c r="BI267" s="26" t="s">
        <v>165</v>
      </c>
      <c r="BJ267" s="25" t="s">
        <v>188</v>
      </c>
      <c r="BK267" s="36"/>
      <c r="BL267" t="str">
        <f>IF(_xlfn.REGEXTEST(BK267,"Lv. [0-9]{0, 3}", 0),BM267,"")</f>
        <v/>
      </c>
      <c r="BM267" t="e" cm="1" vm="1">
        <f t="array" ref="BM267">_xlfn.REGEXEXTRACT(_xlfn.REGEXEXTRACT(BK267,"Lv. [0-9]{0,}", 0),"[0-9]{1,2}", 0)</f>
        <v>#N/A</v>
      </c>
      <c r="BN267" cm="1">
        <f t="array" ref="BN267">INDEX(A267:AE267,BQ267)</f>
        <v>87</v>
      </c>
      <c r="BO267">
        <v>266</v>
      </c>
      <c r="BP267" t="str">
        <f ca="1">IF(LEN(BL267) &gt; 0, _xlfn.XMATCH(BN267 + 1, INDIRECT(BR267):INDIRECT(BS267)), "")</f>
        <v/>
      </c>
      <c r="BQ267" cm="1">
        <f t="array" ref="BQ267">_xlfn.XMATCH(FALSE, ISBLANK(A267:AE267),,-1)</f>
        <v>26</v>
      </c>
      <c r="BR267" t="str">
        <f>ADDRESS(2, BQ267)</f>
        <v>$Z$2</v>
      </c>
      <c r="BS267" t="str">
        <f>ADDRESS(1202, BQ267)</f>
        <v>$Z$1202</v>
      </c>
      <c r="BT267" s="171" t="str">
        <f>"insert into Pokemon_Blueprint values ( "&amp;ROW()-1&amp;", '"&amp;B267&amp;"', '"&amp;C267&amp;"', "&amp;AF267&amp;",  "&amp;AG267&amp;",  "&amp;AH267&amp;", "&amp;AI267&amp;",  "&amp;AJ267&amp;",  "&amp;AK267&amp;", "&amp;IF(BC267 = "", "0", BC267)&amp;", "&amp;IF(BL267 = "","NULL, NULL",BP267&amp;", "&amp;BL267)&amp;");"</f>
        <v>insert into Pokemon_Blueprint values ( 266, 'Granbull', '', 90,  120,  75, 60,  60,  45, 75, NULL, NULL);</v>
      </c>
    </row>
    <row r="268" spans="1:72" ht="12.75" customHeight="1">
      <c r="A268" s="12">
        <v>211</v>
      </c>
      <c r="B268" s="48" t="s">
        <v>636</v>
      </c>
      <c r="C268" s="48"/>
      <c r="D268" s="49"/>
      <c r="E268" s="50"/>
      <c r="F268" s="50">
        <v>161</v>
      </c>
      <c r="G268" s="50">
        <v>163</v>
      </c>
      <c r="H268" s="50"/>
      <c r="I268" s="50"/>
      <c r="J268" s="50"/>
      <c r="K268" s="50"/>
      <c r="L268" s="50"/>
      <c r="M268" s="50"/>
      <c r="N268" s="50"/>
      <c r="O268" s="50">
        <v>38</v>
      </c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>
        <v>304</v>
      </c>
      <c r="AB268" s="50"/>
      <c r="AC268" s="50"/>
      <c r="AD268" s="50"/>
      <c r="AE268" s="51">
        <v>331</v>
      </c>
      <c r="AF268" s="17">
        <v>65</v>
      </c>
      <c r="AG268" s="18">
        <v>95</v>
      </c>
      <c r="AH268" s="19">
        <v>85</v>
      </c>
      <c r="AI268" s="20">
        <v>55</v>
      </c>
      <c r="AJ268" s="21">
        <v>55</v>
      </c>
      <c r="AK268" s="22">
        <v>85</v>
      </c>
      <c r="AL268" s="23">
        <f>SUM(AF268:AK268)</f>
        <v>440</v>
      </c>
      <c r="AM268" s="24" t="s">
        <v>112</v>
      </c>
      <c r="AN268" s="25" t="s">
        <v>75</v>
      </c>
      <c r="AO268" s="24" t="s">
        <v>208</v>
      </c>
      <c r="AP268" s="26" t="s">
        <v>285</v>
      </c>
      <c r="AQ268" s="27" t="s">
        <v>178</v>
      </c>
      <c r="AR268" s="28" t="s">
        <v>115</v>
      </c>
      <c r="AS268" s="29">
        <v>0.5</v>
      </c>
      <c r="AT268" s="29">
        <v>8.6</v>
      </c>
      <c r="AU268" s="30">
        <v>3.9</v>
      </c>
      <c r="AV268" s="31"/>
      <c r="AW268" s="26">
        <v>1</v>
      </c>
      <c r="AX268" s="26"/>
      <c r="AY268" s="26"/>
      <c r="AZ268" s="26"/>
      <c r="BA268" s="25"/>
      <c r="BB268" s="24">
        <v>88</v>
      </c>
      <c r="BC268" s="26">
        <v>45</v>
      </c>
      <c r="BD268" s="32" t="s">
        <v>128</v>
      </c>
      <c r="BE268" s="32">
        <v>50</v>
      </c>
      <c r="BF268" s="35" t="s">
        <v>322</v>
      </c>
      <c r="BG268" s="26" t="s">
        <v>129</v>
      </c>
      <c r="BH268" s="29">
        <v>20</v>
      </c>
      <c r="BI268" s="26" t="s">
        <v>465</v>
      </c>
      <c r="BJ268" s="37"/>
      <c r="BK268" s="36"/>
      <c r="BL268" t="str">
        <f>IF(_xlfn.REGEXTEST(BK268,"Lv. [0-9]{0, 3}", 0),BM268,"")</f>
        <v/>
      </c>
      <c r="BM268" t="e" cm="1" vm="1">
        <f t="array" ref="BM268">_xlfn.REGEXEXTRACT(_xlfn.REGEXEXTRACT(BK268,"Lv. [0-9]{0,}", 0),"[0-9]{1,2}", 0)</f>
        <v>#N/A</v>
      </c>
      <c r="BN268" cm="1">
        <f t="array" ref="BN268">INDEX(A268:AE268,BQ268)</f>
        <v>331</v>
      </c>
      <c r="BO268">
        <v>267</v>
      </c>
      <c r="BP268" t="str">
        <f ca="1">IF(LEN(BL268) &gt; 0, _xlfn.XMATCH(BN268 + 1, INDIRECT(BR268):INDIRECT(BS268)), "")</f>
        <v/>
      </c>
      <c r="BQ268" cm="1">
        <f t="array" ref="BQ268">_xlfn.XMATCH(FALSE, ISBLANK(A268:AE268),,-1)</f>
        <v>31</v>
      </c>
      <c r="BR268" t="str">
        <f>ADDRESS(2, BQ268)</f>
        <v>$AE$2</v>
      </c>
      <c r="BS268" t="str">
        <f>ADDRESS(1202, BQ268)</f>
        <v>$AE$1202</v>
      </c>
      <c r="BT268" s="171" t="str">
        <f>"insert into Pokemon_Blueprint values ( "&amp;ROW()-1&amp;", '"&amp;B268&amp;"', '"&amp;C268&amp;"', "&amp;AF268&amp;",  "&amp;AG268&amp;",  "&amp;AH268&amp;", "&amp;AI268&amp;",  "&amp;AJ268&amp;",  "&amp;AK268&amp;", "&amp;IF(BC268 = "", "0", BC268)&amp;", "&amp;IF(BL268 = "","NULL, NULL",BP268&amp;", "&amp;BL268)&amp;");"</f>
        <v>insert into Pokemon_Blueprint values ( 267, 'Qwilfish', '', 65,  95,  85, 55,  55,  85, 45, NULL, NULL);</v>
      </c>
    </row>
    <row r="269" spans="1:72" ht="12.75" customHeight="1">
      <c r="A269" s="12">
        <v>211.1</v>
      </c>
      <c r="B269" s="48" t="s">
        <v>637</v>
      </c>
      <c r="C269" s="48" t="s">
        <v>300</v>
      </c>
      <c r="D269" s="49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>
        <v>84</v>
      </c>
      <c r="AE269" s="51"/>
      <c r="AF269" s="17">
        <v>65</v>
      </c>
      <c r="AG269" s="18">
        <v>95</v>
      </c>
      <c r="AH269" s="19">
        <v>85</v>
      </c>
      <c r="AI269" s="20">
        <v>55</v>
      </c>
      <c r="AJ269" s="21">
        <v>55</v>
      </c>
      <c r="AK269" s="22">
        <v>85</v>
      </c>
      <c r="AL269" s="23">
        <f>SUM(AF269:AK269)</f>
        <v>440</v>
      </c>
      <c r="AM269" s="24" t="s">
        <v>169</v>
      </c>
      <c r="AN269" s="25" t="s">
        <v>75</v>
      </c>
      <c r="AO269" s="24" t="s">
        <v>208</v>
      </c>
      <c r="AP269" s="26" t="s">
        <v>285</v>
      </c>
      <c r="AQ269" s="27" t="s">
        <v>178</v>
      </c>
      <c r="AR269" s="28" t="s">
        <v>115</v>
      </c>
      <c r="AS269" s="29">
        <v>0.5</v>
      </c>
      <c r="AT269" s="29">
        <v>8.6</v>
      </c>
      <c r="AU269" s="30">
        <v>3.9</v>
      </c>
      <c r="AV269" s="31"/>
      <c r="AW269" s="26">
        <v>1</v>
      </c>
      <c r="AX269" s="26"/>
      <c r="AY269" s="26"/>
      <c r="AZ269" s="26"/>
      <c r="BA269" s="25"/>
      <c r="BB269" s="24">
        <v>88</v>
      </c>
      <c r="BC269" s="26">
        <v>45</v>
      </c>
      <c r="BD269" s="32" t="s">
        <v>128</v>
      </c>
      <c r="BE269" s="32">
        <v>50</v>
      </c>
      <c r="BF269" s="35" t="s">
        <v>108</v>
      </c>
      <c r="BG269" s="26" t="s">
        <v>129</v>
      </c>
      <c r="BH269" s="29">
        <v>20</v>
      </c>
      <c r="BI269" s="26" t="s">
        <v>465</v>
      </c>
      <c r="BJ269" s="37"/>
      <c r="BK269" s="36" t="s">
        <v>638</v>
      </c>
      <c r="BL269" t="str">
        <f>IF(_xlfn.REGEXTEST(BK269,"Lv. [0-9]{0, 3}", 0),BM269,"")</f>
        <v/>
      </c>
      <c r="BM269" t="e" cm="1" vm="1">
        <f t="array" ref="BM269">_xlfn.REGEXEXTRACT(_xlfn.REGEXEXTRACT(BK269,"Lv. [0-9]{0,}", 0),"[0-9]{1,2}", 0)</f>
        <v>#N/A</v>
      </c>
      <c r="BN269" cm="1">
        <f t="array" ref="BN269">INDEX(A269:AE269,BQ269)</f>
        <v>84</v>
      </c>
      <c r="BO269">
        <v>268</v>
      </c>
      <c r="BP269" t="str">
        <f ca="1">IF(LEN(BL269) &gt; 0, _xlfn.XMATCH(BN269 + 1, INDIRECT(BR269):INDIRECT(BS269)), "")</f>
        <v/>
      </c>
      <c r="BQ269" cm="1">
        <f t="array" ref="BQ269">_xlfn.XMATCH(FALSE, ISBLANK(A269:AE269),,-1)</f>
        <v>30</v>
      </c>
      <c r="BR269" t="str">
        <f>ADDRESS(2, BQ269)</f>
        <v>$AD$2</v>
      </c>
      <c r="BS269" t="str">
        <f>ADDRESS(1202, BQ269)</f>
        <v>$AD$1202</v>
      </c>
      <c r="BT269" s="171" t="str">
        <f>"insert into Pokemon_Blueprint values ( "&amp;ROW()-1&amp;", '"&amp;B269&amp;"', '"&amp;C269&amp;"', "&amp;AF269&amp;",  "&amp;AG269&amp;",  "&amp;AH269&amp;", "&amp;AI269&amp;",  "&amp;AJ269&amp;",  "&amp;AK269&amp;", "&amp;IF(BC269 = "", "0", BC269)&amp;", "&amp;IF(BL269 = "","NULL, NULL",BP269&amp;", "&amp;BL269)&amp;");"</f>
        <v>insert into Pokemon_Blueprint values ( 268, 'Qwilfish (Hisuian)', 'Hisuian Form', 65,  95,  85, 55,  55,  85, 45, NULL, NULL);</v>
      </c>
    </row>
    <row r="270" spans="1:72" ht="12.75" customHeight="1">
      <c r="A270" s="12">
        <v>212</v>
      </c>
      <c r="B270" s="52" t="s">
        <v>639</v>
      </c>
      <c r="C270" s="52"/>
      <c r="D270" s="53"/>
      <c r="E270" s="54"/>
      <c r="F270" s="50">
        <v>111</v>
      </c>
      <c r="G270" s="54">
        <v>112</v>
      </c>
      <c r="H270" s="54"/>
      <c r="I270" s="54"/>
      <c r="J270" s="54"/>
      <c r="K270" s="54">
        <v>196</v>
      </c>
      <c r="L270" s="54"/>
      <c r="M270" s="54"/>
      <c r="N270" s="54"/>
      <c r="O270" s="54"/>
      <c r="P270" s="54">
        <v>137</v>
      </c>
      <c r="Q270" s="54">
        <v>276</v>
      </c>
      <c r="R270" s="54"/>
      <c r="S270" s="54"/>
      <c r="T270" s="54"/>
      <c r="U270" s="54">
        <v>91</v>
      </c>
      <c r="V270" s="54">
        <v>366</v>
      </c>
      <c r="W270" s="54"/>
      <c r="X270" s="54"/>
      <c r="Y270" s="54"/>
      <c r="Z270" s="54">
        <v>113</v>
      </c>
      <c r="AA270" s="54"/>
      <c r="AB270" s="54">
        <v>119</v>
      </c>
      <c r="AC270" s="54"/>
      <c r="AD270" s="54">
        <v>74</v>
      </c>
      <c r="AE270" s="55">
        <v>261</v>
      </c>
      <c r="AF270" s="46">
        <v>70</v>
      </c>
      <c r="AG270" s="47">
        <v>130</v>
      </c>
      <c r="AH270" s="19">
        <v>100</v>
      </c>
      <c r="AI270" s="20">
        <v>55</v>
      </c>
      <c r="AJ270" s="21">
        <v>80</v>
      </c>
      <c r="AK270" s="22">
        <v>65</v>
      </c>
      <c r="AL270" s="23">
        <f>SUM(AF270:AK270)</f>
        <v>500</v>
      </c>
      <c r="AM270" s="24" t="s">
        <v>124</v>
      </c>
      <c r="AN270" s="25" t="s">
        <v>201</v>
      </c>
      <c r="AO270" s="24" t="s">
        <v>143</v>
      </c>
      <c r="AP270" s="26" t="s">
        <v>273</v>
      </c>
      <c r="AQ270" s="27" t="s">
        <v>640</v>
      </c>
      <c r="AR270" s="28" t="s">
        <v>377</v>
      </c>
      <c r="AS270" s="29">
        <v>1.8</v>
      </c>
      <c r="AT270" s="29">
        <v>260.10000000000002</v>
      </c>
      <c r="AU270" s="30">
        <v>118</v>
      </c>
      <c r="AV270" s="31"/>
      <c r="AW270" s="26">
        <v>2</v>
      </c>
      <c r="AX270" s="26"/>
      <c r="AY270" s="26"/>
      <c r="AZ270" s="26"/>
      <c r="BA270" s="25"/>
      <c r="BB270" s="24">
        <v>175</v>
      </c>
      <c r="BC270" s="26">
        <v>25</v>
      </c>
      <c r="BD270" s="32" t="s">
        <v>128</v>
      </c>
      <c r="BE270" s="32">
        <v>50</v>
      </c>
      <c r="BF270" s="35" t="s">
        <v>98</v>
      </c>
      <c r="BG270" s="26" t="s">
        <v>129</v>
      </c>
      <c r="BH270" s="29">
        <v>25</v>
      </c>
      <c r="BI270" s="26" t="s">
        <v>124</v>
      </c>
      <c r="BJ270" s="37"/>
      <c r="BK270" s="36"/>
      <c r="BL270" t="str">
        <f>IF(_xlfn.REGEXTEST(BK270,"Lv. [0-9]{0, 3}", 0),BM270,"")</f>
        <v/>
      </c>
      <c r="BM270" t="e" cm="1" vm="1">
        <f t="array" ref="BM270">_xlfn.REGEXEXTRACT(_xlfn.REGEXEXTRACT(BK270,"Lv. [0-9]{0,}", 0),"[0-9]{1,2}", 0)</f>
        <v>#N/A</v>
      </c>
      <c r="BN270" cm="1">
        <f t="array" ref="BN270">INDEX(A270:AE270,BQ270)</f>
        <v>261</v>
      </c>
      <c r="BO270">
        <v>269</v>
      </c>
      <c r="BP270" t="str">
        <f ca="1">IF(LEN(BL270) &gt; 0, _xlfn.XMATCH(BN270 + 1, INDIRECT(BR270):INDIRECT(BS270)), "")</f>
        <v/>
      </c>
      <c r="BQ270" cm="1">
        <f t="array" ref="BQ270">_xlfn.XMATCH(FALSE, ISBLANK(A270:AE270),,-1)</f>
        <v>31</v>
      </c>
      <c r="BR270" t="str">
        <f>ADDRESS(2, BQ270)</f>
        <v>$AE$2</v>
      </c>
      <c r="BS270" t="str">
        <f>ADDRESS(1202, BQ270)</f>
        <v>$AE$1202</v>
      </c>
      <c r="BT270" s="171" t="str">
        <f>"insert into Pokemon_Blueprint values ( "&amp;ROW()-1&amp;", '"&amp;B270&amp;"', '"&amp;C270&amp;"', "&amp;AF270&amp;",  "&amp;AG270&amp;",  "&amp;AH270&amp;", "&amp;AI270&amp;",  "&amp;AJ270&amp;",  "&amp;AK270&amp;", "&amp;IF(BC270 = "", "0", BC270)&amp;", "&amp;IF(BL270 = "","NULL, NULL",BP270&amp;", "&amp;BL270)&amp;");"</f>
        <v>insert into Pokemon_Blueprint values ( 269, 'Scizor', '', 70,  130,  100, 55,  80,  65, 25, NULL, NULL);</v>
      </c>
    </row>
    <row r="271" spans="1:72" ht="12.75" customHeight="1">
      <c r="A271" s="12">
        <v>212.1</v>
      </c>
      <c r="B271" s="52" t="s">
        <v>641</v>
      </c>
      <c r="C271" s="52" t="s">
        <v>146</v>
      </c>
      <c r="D271" s="53"/>
      <c r="E271" s="54"/>
      <c r="F271" s="50"/>
      <c r="G271" s="54"/>
      <c r="H271" s="54"/>
      <c r="I271" s="54"/>
      <c r="J271" s="54"/>
      <c r="K271" s="54"/>
      <c r="L271" s="54"/>
      <c r="M271" s="54"/>
      <c r="N271" s="54"/>
      <c r="O271" s="54"/>
      <c r="P271" s="54">
        <v>137</v>
      </c>
      <c r="Q271" s="54">
        <v>276</v>
      </c>
      <c r="R271" s="54"/>
      <c r="S271" s="54"/>
      <c r="T271" s="54"/>
      <c r="U271" s="54">
        <v>91</v>
      </c>
      <c r="V271" s="54">
        <v>366</v>
      </c>
      <c r="W271" s="54"/>
      <c r="X271" s="54"/>
      <c r="Y271" s="54"/>
      <c r="Z271" s="54">
        <v>113</v>
      </c>
      <c r="AA271" s="54"/>
      <c r="AB271" s="54"/>
      <c r="AC271" s="54"/>
      <c r="AD271" s="54"/>
      <c r="AE271" s="55"/>
      <c r="AF271" s="46">
        <v>70</v>
      </c>
      <c r="AG271" s="47">
        <v>150</v>
      </c>
      <c r="AH271" s="19">
        <v>140</v>
      </c>
      <c r="AI271" s="20">
        <v>65</v>
      </c>
      <c r="AJ271" s="21">
        <v>100</v>
      </c>
      <c r="AK271" s="22">
        <v>75</v>
      </c>
      <c r="AL271" s="23">
        <f>SUM(AF271:AK271)</f>
        <v>600</v>
      </c>
      <c r="AM271" s="24" t="s">
        <v>124</v>
      </c>
      <c r="AN271" s="25" t="s">
        <v>201</v>
      </c>
      <c r="AO271" s="24" t="s">
        <v>273</v>
      </c>
      <c r="AP271" s="26"/>
      <c r="AQ271" s="27"/>
      <c r="AR271" s="28" t="s">
        <v>88</v>
      </c>
      <c r="AS271" s="29">
        <v>2</v>
      </c>
      <c r="AT271" s="29">
        <v>275.60000000000002</v>
      </c>
      <c r="AU271" s="30">
        <v>125</v>
      </c>
      <c r="AV271" s="31"/>
      <c r="AW271" s="26">
        <v>2</v>
      </c>
      <c r="AX271" s="26"/>
      <c r="AY271" s="26"/>
      <c r="AZ271" s="26"/>
      <c r="BA271" s="25"/>
      <c r="BB271" s="24">
        <v>210</v>
      </c>
      <c r="BC271" s="26">
        <v>25</v>
      </c>
      <c r="BD271" s="32" t="s">
        <v>128</v>
      </c>
      <c r="BE271" s="32">
        <v>50</v>
      </c>
      <c r="BF271" s="35" t="s">
        <v>98</v>
      </c>
      <c r="BG271" s="26" t="s">
        <v>129</v>
      </c>
      <c r="BH271" s="29">
        <v>25</v>
      </c>
      <c r="BI271" s="26" t="s">
        <v>124</v>
      </c>
      <c r="BJ271" s="25"/>
      <c r="BK271" s="36"/>
      <c r="BL271" t="str">
        <f>IF(_xlfn.REGEXTEST(BK271,"Lv. [0-9]{0, 3}", 0),BM271,"")</f>
        <v/>
      </c>
      <c r="BM271" t="e" cm="1" vm="1">
        <f t="array" ref="BM271">_xlfn.REGEXEXTRACT(_xlfn.REGEXEXTRACT(BK271,"Lv. [0-9]{0,}", 0),"[0-9]{1,2}", 0)</f>
        <v>#N/A</v>
      </c>
      <c r="BN271" cm="1">
        <f t="array" ref="BN271">INDEX(A271:AE271,BQ271)</f>
        <v>113</v>
      </c>
      <c r="BO271">
        <v>270</v>
      </c>
      <c r="BP271" t="str">
        <f ca="1">IF(LEN(BL271) &gt; 0, _xlfn.XMATCH(BN271 + 1, INDIRECT(BR271):INDIRECT(BS271)), "")</f>
        <v/>
      </c>
      <c r="BQ271" cm="1">
        <f t="array" ref="BQ271">_xlfn.XMATCH(FALSE, ISBLANK(A271:AE271),,-1)</f>
        <v>26</v>
      </c>
      <c r="BR271" t="str">
        <f>ADDRESS(2, BQ271)</f>
        <v>$Z$2</v>
      </c>
      <c r="BS271" t="str">
        <f>ADDRESS(1202, BQ271)</f>
        <v>$Z$1202</v>
      </c>
      <c r="BT271" s="171" t="str">
        <f>"insert into Pokemon_Blueprint values ( "&amp;ROW()-1&amp;", '"&amp;B271&amp;"', '"&amp;C271&amp;"', "&amp;AF271&amp;",  "&amp;AG271&amp;",  "&amp;AH271&amp;", "&amp;AI271&amp;",  "&amp;AJ271&amp;",  "&amp;AK271&amp;", "&amp;IF(BC271 = "", "0", BC271)&amp;", "&amp;IF(BL271 = "","NULL, NULL",BP271&amp;", "&amp;BL271)&amp;");"</f>
        <v>insert into Pokemon_Blueprint values ( 270, 'Scizor (Mega)', 'Mega Evolution', 70,  150,  140, 65,  100,  75, 25, NULL, NULL);</v>
      </c>
    </row>
    <row r="272" spans="1:72" ht="12.75" customHeight="1">
      <c r="A272" s="12">
        <v>213</v>
      </c>
      <c r="B272" s="48" t="s">
        <v>642</v>
      </c>
      <c r="C272" s="48"/>
      <c r="D272" s="49"/>
      <c r="E272" s="50"/>
      <c r="F272" s="50">
        <v>166</v>
      </c>
      <c r="G272" s="50">
        <v>168</v>
      </c>
      <c r="H272" s="50"/>
      <c r="I272" s="50"/>
      <c r="J272" s="50"/>
      <c r="K272" s="50"/>
      <c r="L272" s="50"/>
      <c r="M272" s="50">
        <v>232</v>
      </c>
      <c r="N272" s="50"/>
      <c r="O272" s="50"/>
      <c r="P272" s="50">
        <v>14</v>
      </c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>
        <v>227</v>
      </c>
      <c r="AB272" s="50"/>
      <c r="AC272" s="50">
        <v>170</v>
      </c>
      <c r="AD272" s="50"/>
      <c r="AE272" s="51"/>
      <c r="AF272" s="17">
        <v>20</v>
      </c>
      <c r="AG272" s="18">
        <v>10</v>
      </c>
      <c r="AH272" s="19">
        <v>230</v>
      </c>
      <c r="AI272" s="20">
        <v>10</v>
      </c>
      <c r="AJ272" s="21">
        <v>230</v>
      </c>
      <c r="AK272" s="22">
        <v>5</v>
      </c>
      <c r="AL272" s="23">
        <f>SUM(AF272:AK272)</f>
        <v>505</v>
      </c>
      <c r="AM272" s="24" t="s">
        <v>124</v>
      </c>
      <c r="AN272" s="25" t="s">
        <v>301</v>
      </c>
      <c r="AO272" s="24" t="s">
        <v>337</v>
      </c>
      <c r="AP272" s="26" t="s">
        <v>170</v>
      </c>
      <c r="AQ272" s="27" t="s">
        <v>643</v>
      </c>
      <c r="AR272" s="28" t="s">
        <v>97</v>
      </c>
      <c r="AS272" s="29">
        <v>0.6</v>
      </c>
      <c r="AT272" s="29">
        <v>45.2</v>
      </c>
      <c r="AU272" s="30">
        <v>20.5</v>
      </c>
      <c r="AV272" s="31"/>
      <c r="AW272" s="26"/>
      <c r="AX272" s="26">
        <v>1</v>
      </c>
      <c r="AY272" s="26"/>
      <c r="AZ272" s="26">
        <v>1</v>
      </c>
      <c r="BA272" s="25"/>
      <c r="BB272" s="24">
        <v>177</v>
      </c>
      <c r="BC272" s="26">
        <v>190</v>
      </c>
      <c r="BD272" s="32" t="s">
        <v>79</v>
      </c>
      <c r="BE272" s="32">
        <v>50</v>
      </c>
      <c r="BF272" s="35" t="s">
        <v>141</v>
      </c>
      <c r="BG272" s="26" t="s">
        <v>129</v>
      </c>
      <c r="BH272" s="29">
        <v>20</v>
      </c>
      <c r="BI272" s="26" t="s">
        <v>124</v>
      </c>
      <c r="BJ272" s="37"/>
      <c r="BK272" s="36"/>
      <c r="BL272" t="str">
        <f>IF(_xlfn.REGEXTEST(BK272,"Lv. [0-9]{0, 3}", 0),BM272,"")</f>
        <v/>
      </c>
      <c r="BM272" t="e" cm="1" vm="1">
        <f t="array" ref="BM272">_xlfn.REGEXEXTRACT(_xlfn.REGEXEXTRACT(BK272,"Lv. [0-9]{0,}", 0),"[0-9]{1,2}", 0)</f>
        <v>#N/A</v>
      </c>
      <c r="BN272" cm="1">
        <f t="array" ref="BN272">INDEX(A272:AE272,BQ272)</f>
        <v>170</v>
      </c>
      <c r="BO272">
        <v>271</v>
      </c>
      <c r="BP272" t="str">
        <f ca="1">IF(LEN(BL272) &gt; 0, _xlfn.XMATCH(BN272 + 1, INDIRECT(BR272):INDIRECT(BS272)), "")</f>
        <v/>
      </c>
      <c r="BQ272" cm="1">
        <f t="array" ref="BQ272">_xlfn.XMATCH(FALSE, ISBLANK(A272:AE272),,-1)</f>
        <v>29</v>
      </c>
      <c r="BR272" t="str">
        <f>ADDRESS(2, BQ272)</f>
        <v>$AC$2</v>
      </c>
      <c r="BS272" t="str">
        <f>ADDRESS(1202, BQ272)</f>
        <v>$AC$1202</v>
      </c>
      <c r="BT272" s="171" t="str">
        <f>"insert into Pokemon_Blueprint values ( "&amp;ROW()-1&amp;", '"&amp;B272&amp;"', '"&amp;C272&amp;"', "&amp;AF272&amp;",  "&amp;AG272&amp;",  "&amp;AH272&amp;", "&amp;AI272&amp;",  "&amp;AJ272&amp;",  "&amp;AK272&amp;", "&amp;IF(BC272 = "", "0", BC272)&amp;", "&amp;IF(BL272 = "","NULL, NULL",BP272&amp;", "&amp;BL272)&amp;");"</f>
        <v>insert into Pokemon_Blueprint values ( 271, 'Shuckle', '', 20,  10,  230, 10,  230,  5, 190, NULL, NULL);</v>
      </c>
    </row>
    <row r="273" spans="1:72" ht="12.75" customHeight="1">
      <c r="A273" s="12">
        <v>214</v>
      </c>
      <c r="B273" s="48" t="s">
        <v>644</v>
      </c>
      <c r="C273" s="48"/>
      <c r="D273" s="49"/>
      <c r="E273" s="50"/>
      <c r="F273" s="50">
        <v>113</v>
      </c>
      <c r="G273" s="50">
        <v>114</v>
      </c>
      <c r="H273" s="50">
        <v>168</v>
      </c>
      <c r="I273" s="50">
        <v>175</v>
      </c>
      <c r="J273" s="50">
        <v>62</v>
      </c>
      <c r="K273" s="50">
        <v>62</v>
      </c>
      <c r="L273" s="50"/>
      <c r="M273" s="50">
        <v>145</v>
      </c>
      <c r="N273" s="50"/>
      <c r="O273" s="50">
        <v>131</v>
      </c>
      <c r="P273" s="50"/>
      <c r="Q273" s="50"/>
      <c r="R273" s="50"/>
      <c r="S273" s="50"/>
      <c r="T273" s="50"/>
      <c r="U273" s="50"/>
      <c r="V273" s="50">
        <v>367</v>
      </c>
      <c r="W273" s="50"/>
      <c r="X273" s="50"/>
      <c r="Y273" s="50"/>
      <c r="Z273" s="50">
        <v>114</v>
      </c>
      <c r="AA273" s="50"/>
      <c r="AB273" s="50">
        <v>121</v>
      </c>
      <c r="AC273" s="50"/>
      <c r="AD273" s="50">
        <v>75</v>
      </c>
      <c r="AE273" s="51">
        <v>262</v>
      </c>
      <c r="AF273" s="17">
        <v>80</v>
      </c>
      <c r="AG273" s="18">
        <v>125</v>
      </c>
      <c r="AH273" s="19">
        <v>75</v>
      </c>
      <c r="AI273" s="20">
        <v>40</v>
      </c>
      <c r="AJ273" s="21">
        <v>95</v>
      </c>
      <c r="AK273" s="22">
        <v>85</v>
      </c>
      <c r="AL273" s="23">
        <f>SUM(AF273:AK273)</f>
        <v>500</v>
      </c>
      <c r="AM273" s="24" t="s">
        <v>124</v>
      </c>
      <c r="AN273" s="25" t="s">
        <v>289</v>
      </c>
      <c r="AO273" s="24" t="s">
        <v>143</v>
      </c>
      <c r="AP273" s="26" t="s">
        <v>162</v>
      </c>
      <c r="AQ273" s="27" t="s">
        <v>483</v>
      </c>
      <c r="AR273" s="28" t="s">
        <v>157</v>
      </c>
      <c r="AS273" s="29">
        <v>1.5</v>
      </c>
      <c r="AT273" s="29">
        <v>119</v>
      </c>
      <c r="AU273" s="30">
        <v>54</v>
      </c>
      <c r="AV273" s="31"/>
      <c r="AW273" s="26">
        <v>2</v>
      </c>
      <c r="AX273" s="26"/>
      <c r="AY273" s="26"/>
      <c r="AZ273" s="26"/>
      <c r="BA273" s="25"/>
      <c r="BB273" s="24">
        <v>175</v>
      </c>
      <c r="BC273" s="26">
        <v>45</v>
      </c>
      <c r="BD273" s="32" t="s">
        <v>297</v>
      </c>
      <c r="BE273" s="32">
        <v>50</v>
      </c>
      <c r="BF273" s="35" t="s">
        <v>116</v>
      </c>
      <c r="BG273" s="26" t="s">
        <v>129</v>
      </c>
      <c r="BH273" s="29">
        <v>25</v>
      </c>
      <c r="BI273" s="26" t="s">
        <v>124</v>
      </c>
      <c r="BJ273" s="37"/>
      <c r="BK273" s="36"/>
      <c r="BL273" t="str">
        <f>IF(_xlfn.REGEXTEST(BK273,"Lv. [0-9]{0, 3}", 0),BM273,"")</f>
        <v/>
      </c>
      <c r="BM273" t="e" cm="1" vm="1">
        <f t="array" ref="BM273">_xlfn.REGEXEXTRACT(_xlfn.REGEXEXTRACT(BK273,"Lv. [0-9]{0,}", 0),"[0-9]{1,2}", 0)</f>
        <v>#N/A</v>
      </c>
      <c r="BN273" cm="1">
        <f t="array" ref="BN273">INDEX(A273:AE273,BQ273)</f>
        <v>262</v>
      </c>
      <c r="BO273">
        <v>272</v>
      </c>
      <c r="BP273" t="str">
        <f ca="1">IF(LEN(BL273) &gt; 0, _xlfn.XMATCH(BN273 + 1, INDIRECT(BR273):INDIRECT(BS273)), "")</f>
        <v/>
      </c>
      <c r="BQ273" cm="1">
        <f t="array" ref="BQ273">_xlfn.XMATCH(FALSE, ISBLANK(A273:AE273),,-1)</f>
        <v>31</v>
      </c>
      <c r="BR273" t="str">
        <f>ADDRESS(2, BQ273)</f>
        <v>$AE$2</v>
      </c>
      <c r="BS273" t="str">
        <f>ADDRESS(1202, BQ273)</f>
        <v>$AE$1202</v>
      </c>
      <c r="BT273" s="171" t="str">
        <f>"insert into Pokemon_Blueprint values ( "&amp;ROW()-1&amp;", '"&amp;B273&amp;"', '"&amp;C273&amp;"', "&amp;AF273&amp;",  "&amp;AG273&amp;",  "&amp;AH273&amp;", "&amp;AI273&amp;",  "&amp;AJ273&amp;",  "&amp;AK273&amp;", "&amp;IF(BC273 = "", "0", BC273)&amp;", "&amp;IF(BL273 = "","NULL, NULL",BP273&amp;", "&amp;BL273)&amp;");"</f>
        <v>insert into Pokemon_Blueprint values ( 272, 'Heracross', '', 80,  125,  75, 40,  95,  85, 45, NULL, NULL);</v>
      </c>
    </row>
    <row r="274" spans="1:72" ht="12.75" customHeight="1">
      <c r="A274" s="12">
        <v>214.1</v>
      </c>
      <c r="B274" s="48" t="s">
        <v>645</v>
      </c>
      <c r="C274" s="48" t="s">
        <v>146</v>
      </c>
      <c r="D274" s="49"/>
      <c r="E274" s="50"/>
      <c r="F274" s="50"/>
      <c r="G274" s="50"/>
      <c r="H274" s="50"/>
      <c r="I274" s="50">
        <v>175</v>
      </c>
      <c r="J274" s="50"/>
      <c r="K274" s="50"/>
      <c r="L274" s="50"/>
      <c r="M274" s="50"/>
      <c r="N274" s="50"/>
      <c r="O274" s="50">
        <v>131</v>
      </c>
      <c r="P274" s="50"/>
      <c r="Q274" s="50"/>
      <c r="R274" s="50"/>
      <c r="S274" s="50"/>
      <c r="T274" s="50"/>
      <c r="U274" s="50"/>
      <c r="V274" s="50">
        <v>367</v>
      </c>
      <c r="W274" s="50"/>
      <c r="X274" s="50"/>
      <c r="Y274" s="50"/>
      <c r="Z274" s="50">
        <v>114</v>
      </c>
      <c r="AA274" s="50"/>
      <c r="AB274" s="50"/>
      <c r="AC274" s="50"/>
      <c r="AD274" s="50"/>
      <c r="AE274" s="51"/>
      <c r="AF274" s="17">
        <v>80</v>
      </c>
      <c r="AG274" s="18">
        <v>185</v>
      </c>
      <c r="AH274" s="19">
        <v>115</v>
      </c>
      <c r="AI274" s="20">
        <v>40</v>
      </c>
      <c r="AJ274" s="21">
        <v>105</v>
      </c>
      <c r="AK274" s="22">
        <v>75</v>
      </c>
      <c r="AL274" s="23">
        <f>SUM(AF274:AK274)</f>
        <v>600</v>
      </c>
      <c r="AM274" s="24" t="s">
        <v>124</v>
      </c>
      <c r="AN274" s="25" t="s">
        <v>289</v>
      </c>
      <c r="AO274" s="24" t="s">
        <v>393</v>
      </c>
      <c r="AP274" s="26"/>
      <c r="AQ274" s="27"/>
      <c r="AR274" s="28" t="s">
        <v>105</v>
      </c>
      <c r="AS274" s="29">
        <v>1.7</v>
      </c>
      <c r="AT274" s="29">
        <v>137.80000000000001</v>
      </c>
      <c r="AU274" s="30">
        <v>62.5</v>
      </c>
      <c r="AV274" s="31"/>
      <c r="AW274" s="26">
        <v>2</v>
      </c>
      <c r="AX274" s="26"/>
      <c r="AY274" s="26"/>
      <c r="AZ274" s="26"/>
      <c r="BA274" s="25"/>
      <c r="BB274" s="24">
        <v>210</v>
      </c>
      <c r="BC274" s="26">
        <v>45</v>
      </c>
      <c r="BD274" s="32" t="s">
        <v>297</v>
      </c>
      <c r="BE274" s="32">
        <v>50</v>
      </c>
      <c r="BF274" s="35" t="s">
        <v>116</v>
      </c>
      <c r="BG274" s="26" t="s">
        <v>129</v>
      </c>
      <c r="BH274" s="29">
        <v>25</v>
      </c>
      <c r="BI274" s="26" t="s">
        <v>124</v>
      </c>
      <c r="BJ274" s="25"/>
      <c r="BK274" s="36"/>
      <c r="BL274" t="str">
        <f>IF(_xlfn.REGEXTEST(BK274,"Lv. [0-9]{0, 3}", 0),BM274,"")</f>
        <v/>
      </c>
      <c r="BM274" t="e" cm="1" vm="1">
        <f t="array" ref="BM274">_xlfn.REGEXEXTRACT(_xlfn.REGEXEXTRACT(BK274,"Lv. [0-9]{0,}", 0),"[0-9]{1,2}", 0)</f>
        <v>#N/A</v>
      </c>
      <c r="BN274" cm="1">
        <f t="array" ref="BN274">INDEX(A274:AE274,BQ274)</f>
        <v>114</v>
      </c>
      <c r="BO274">
        <v>273</v>
      </c>
      <c r="BP274" t="str">
        <f ca="1">IF(LEN(BL274) &gt; 0, _xlfn.XMATCH(BN274 + 1, INDIRECT(BR274):INDIRECT(BS274)), "")</f>
        <v/>
      </c>
      <c r="BQ274" cm="1">
        <f t="array" ref="BQ274">_xlfn.XMATCH(FALSE, ISBLANK(A274:AE274),,-1)</f>
        <v>26</v>
      </c>
      <c r="BR274" t="str">
        <f>ADDRESS(2, BQ274)</f>
        <v>$Z$2</v>
      </c>
      <c r="BS274" t="str">
        <f>ADDRESS(1202, BQ274)</f>
        <v>$Z$1202</v>
      </c>
      <c r="BT274" s="171" t="str">
        <f>"insert into Pokemon_Blueprint values ( "&amp;ROW()-1&amp;", '"&amp;B274&amp;"', '"&amp;C274&amp;"', "&amp;AF274&amp;",  "&amp;AG274&amp;",  "&amp;AH274&amp;", "&amp;AI274&amp;",  "&amp;AJ274&amp;",  "&amp;AK274&amp;", "&amp;IF(BC274 = "", "0", BC274)&amp;", "&amp;IF(BL274 = "","NULL, NULL",BP274&amp;", "&amp;BL274)&amp;");"</f>
        <v>insert into Pokemon_Blueprint values ( 273, 'Heracross (Mega)', 'Mega Evolution', 80,  185,  115, 40,  105,  75, 45, NULL, NULL);</v>
      </c>
    </row>
    <row r="275" spans="1:72" ht="12.75" customHeight="1">
      <c r="A275" s="12">
        <v>215</v>
      </c>
      <c r="B275" s="48" t="s">
        <v>646</v>
      </c>
      <c r="C275" s="48"/>
      <c r="D275" s="49"/>
      <c r="E275" s="50"/>
      <c r="F275" s="50">
        <v>213</v>
      </c>
      <c r="G275" s="50">
        <v>218</v>
      </c>
      <c r="H275" s="50"/>
      <c r="I275" s="50"/>
      <c r="J275" s="50">
        <v>144</v>
      </c>
      <c r="K275" s="50">
        <v>144</v>
      </c>
      <c r="L275" s="50"/>
      <c r="M275" s="50">
        <v>252</v>
      </c>
      <c r="N275" s="50"/>
      <c r="O275" s="50"/>
      <c r="P275" s="50">
        <v>91</v>
      </c>
      <c r="Q275" s="50">
        <v>249</v>
      </c>
      <c r="R275" s="50"/>
      <c r="S275" s="50"/>
      <c r="T275" s="50">
        <v>121</v>
      </c>
      <c r="U275" s="50"/>
      <c r="V275" s="50">
        <v>326</v>
      </c>
      <c r="W275" s="50"/>
      <c r="X275" s="50"/>
      <c r="Y275" s="50">
        <v>147</v>
      </c>
      <c r="Z275" s="50"/>
      <c r="AA275" s="50">
        <v>292</v>
      </c>
      <c r="AB275" s="50"/>
      <c r="AC275" s="50">
        <v>28</v>
      </c>
      <c r="AD275" s="50">
        <v>202</v>
      </c>
      <c r="AE275" s="51">
        <v>230</v>
      </c>
      <c r="AF275" s="17">
        <v>55</v>
      </c>
      <c r="AG275" s="18">
        <v>95</v>
      </c>
      <c r="AH275" s="19">
        <v>55</v>
      </c>
      <c r="AI275" s="20">
        <v>35</v>
      </c>
      <c r="AJ275" s="21">
        <v>75</v>
      </c>
      <c r="AK275" s="22">
        <v>115</v>
      </c>
      <c r="AL275" s="23">
        <f>SUM(AF275:AK275)</f>
        <v>430</v>
      </c>
      <c r="AM275" s="24" t="s">
        <v>169</v>
      </c>
      <c r="AN275" s="25" t="s">
        <v>200</v>
      </c>
      <c r="AO275" s="24" t="s">
        <v>243</v>
      </c>
      <c r="AP275" s="26" t="s">
        <v>151</v>
      </c>
      <c r="AQ275" s="27" t="s">
        <v>647</v>
      </c>
      <c r="AR275" s="28" t="s">
        <v>220</v>
      </c>
      <c r="AS275" s="29">
        <v>0.9</v>
      </c>
      <c r="AT275" s="29">
        <v>61.7</v>
      </c>
      <c r="AU275" s="30">
        <v>28</v>
      </c>
      <c r="AV275" s="31"/>
      <c r="AW275" s="26"/>
      <c r="AX275" s="26"/>
      <c r="AY275" s="26"/>
      <c r="AZ275" s="26"/>
      <c r="BA275" s="25">
        <v>1</v>
      </c>
      <c r="BB275" s="24">
        <v>86</v>
      </c>
      <c r="BC275" s="26">
        <v>60</v>
      </c>
      <c r="BD275" s="32" t="s">
        <v>79</v>
      </c>
      <c r="BE275" s="32">
        <v>35</v>
      </c>
      <c r="BF275" s="35" t="s">
        <v>108</v>
      </c>
      <c r="BG275" s="26" t="s">
        <v>129</v>
      </c>
      <c r="BH275" s="29">
        <v>20</v>
      </c>
      <c r="BI275" s="26" t="s">
        <v>165</v>
      </c>
      <c r="BJ275" s="37"/>
      <c r="BK275" s="36" t="s">
        <v>648</v>
      </c>
      <c r="BL275" t="str">
        <f>IF(_xlfn.REGEXTEST(BK275,"Lv. [0-9]{0, 3}", 0),BM275,"")</f>
        <v/>
      </c>
      <c r="BM275" t="e" cm="1" vm="1">
        <f t="array" ref="BM275">_xlfn.REGEXEXTRACT(_xlfn.REGEXEXTRACT(BK275,"Lv. [0-9]{0,}", 0),"[0-9]{1,2}", 0)</f>
        <v>#N/A</v>
      </c>
      <c r="BN275" cm="1">
        <f t="array" ref="BN275">INDEX(A275:AE275,BQ275)</f>
        <v>230</v>
      </c>
      <c r="BO275">
        <v>274</v>
      </c>
      <c r="BP275" t="str">
        <f ca="1">IF(LEN(BL275) &gt; 0, _xlfn.XMATCH(BN275 + 1, INDIRECT(BR275):INDIRECT(BS275)), "")</f>
        <v/>
      </c>
      <c r="BQ275" cm="1">
        <f t="array" ref="BQ275">_xlfn.XMATCH(FALSE, ISBLANK(A275:AE275),,-1)</f>
        <v>31</v>
      </c>
      <c r="BR275" t="str">
        <f>ADDRESS(2, BQ275)</f>
        <v>$AE$2</v>
      </c>
      <c r="BS275" t="str">
        <f>ADDRESS(1202, BQ275)</f>
        <v>$AE$1202</v>
      </c>
      <c r="BT275" s="171" t="str">
        <f>"insert into Pokemon_Blueprint values ( "&amp;ROW()-1&amp;", '"&amp;B275&amp;"', '"&amp;C275&amp;"', "&amp;AF275&amp;",  "&amp;AG275&amp;",  "&amp;AH275&amp;", "&amp;AI275&amp;",  "&amp;AJ275&amp;",  "&amp;AK275&amp;", "&amp;IF(BC275 = "", "0", BC275)&amp;", "&amp;IF(BL275 = "","NULL, NULL",BP275&amp;", "&amp;BL275)&amp;");"</f>
        <v>insert into Pokemon_Blueprint values ( 274, 'Sneasel', '', 55,  95,  55, 35,  75,  115, 60, NULL, NULL);</v>
      </c>
    </row>
    <row r="276" spans="1:72" ht="12.75" customHeight="1">
      <c r="A276" s="12">
        <v>215.1</v>
      </c>
      <c r="B276" s="48" t="s">
        <v>649</v>
      </c>
      <c r="C276" s="48" t="s">
        <v>300</v>
      </c>
      <c r="D276" s="49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>
        <v>202</v>
      </c>
      <c r="AE276" s="51"/>
      <c r="AF276" s="17">
        <v>55</v>
      </c>
      <c r="AG276" s="18">
        <v>95</v>
      </c>
      <c r="AH276" s="19">
        <v>55</v>
      </c>
      <c r="AI276" s="20">
        <v>35</v>
      </c>
      <c r="AJ276" s="21">
        <v>75</v>
      </c>
      <c r="AK276" s="22">
        <v>115</v>
      </c>
      <c r="AL276" s="23">
        <f>SUM(AF276:AK276)</f>
        <v>430</v>
      </c>
      <c r="AM276" s="24" t="s">
        <v>289</v>
      </c>
      <c r="AN276" s="25" t="s">
        <v>75</v>
      </c>
      <c r="AO276" s="24" t="s">
        <v>243</v>
      </c>
      <c r="AP276" s="26" t="s">
        <v>151</v>
      </c>
      <c r="AQ276" s="27" t="s">
        <v>647</v>
      </c>
      <c r="AR276" s="28" t="s">
        <v>220</v>
      </c>
      <c r="AS276" s="29">
        <v>0.9</v>
      </c>
      <c r="AT276" s="29">
        <v>59.5</v>
      </c>
      <c r="AU276" s="30">
        <v>27</v>
      </c>
      <c r="AV276" s="31"/>
      <c r="AW276" s="26"/>
      <c r="AX276" s="26"/>
      <c r="AY276" s="26"/>
      <c r="AZ276" s="26"/>
      <c r="BA276" s="25">
        <v>1</v>
      </c>
      <c r="BB276" s="24">
        <v>86</v>
      </c>
      <c r="BC276" s="26">
        <v>60</v>
      </c>
      <c r="BD276" s="32" t="s">
        <v>79</v>
      </c>
      <c r="BE276" s="32">
        <v>35</v>
      </c>
      <c r="BF276" s="35" t="s">
        <v>322</v>
      </c>
      <c r="BG276" s="26" t="s">
        <v>129</v>
      </c>
      <c r="BH276" s="29">
        <v>20</v>
      </c>
      <c r="BI276" s="26" t="s">
        <v>165</v>
      </c>
      <c r="BJ276" s="37"/>
      <c r="BK276" s="36" t="s">
        <v>650</v>
      </c>
      <c r="BL276" t="str">
        <f>IF(_xlfn.REGEXTEST(BK276,"Lv. [0-9]{0, 3}", 0),BM276,"")</f>
        <v/>
      </c>
      <c r="BM276" t="e" cm="1" vm="1">
        <f t="array" ref="BM276">_xlfn.REGEXEXTRACT(_xlfn.REGEXEXTRACT(BK276,"Lv. [0-9]{0,}", 0),"[0-9]{1,2}", 0)</f>
        <v>#N/A</v>
      </c>
      <c r="BN276" cm="1">
        <f t="array" ref="BN276">INDEX(A276:AE276,BQ276)</f>
        <v>202</v>
      </c>
      <c r="BO276">
        <v>275</v>
      </c>
      <c r="BP276" t="str">
        <f ca="1">IF(LEN(BL276) &gt; 0, _xlfn.XMATCH(BN276 + 1, INDIRECT(BR276):INDIRECT(BS276)), "")</f>
        <v/>
      </c>
      <c r="BQ276" cm="1">
        <f t="array" ref="BQ276">_xlfn.XMATCH(FALSE, ISBLANK(A276:AE276),,-1)</f>
        <v>30</v>
      </c>
      <c r="BR276" t="str">
        <f>ADDRESS(2, BQ276)</f>
        <v>$AD$2</v>
      </c>
      <c r="BS276" t="str">
        <f>ADDRESS(1202, BQ276)</f>
        <v>$AD$1202</v>
      </c>
      <c r="BT276" s="171" t="str">
        <f>"insert into Pokemon_Blueprint values ( "&amp;ROW()-1&amp;", '"&amp;B276&amp;"', '"&amp;C276&amp;"', "&amp;AF276&amp;",  "&amp;AG276&amp;",  "&amp;AH276&amp;", "&amp;AI276&amp;",  "&amp;AJ276&amp;",  "&amp;AK276&amp;", "&amp;IF(BC276 = "", "0", BC276)&amp;", "&amp;IF(BL276 = "","NULL, NULL",BP276&amp;", "&amp;BL276)&amp;");"</f>
        <v>insert into Pokemon_Blueprint values ( 275, 'Sneasel (Hisuian)', 'Hisuian Form', 55,  95,  55, 35,  75,  115, 60, NULL, NULL);</v>
      </c>
    </row>
    <row r="277" spans="1:72" ht="12.75" customHeight="1">
      <c r="A277" s="12">
        <v>216</v>
      </c>
      <c r="B277" s="48" t="s">
        <v>651</v>
      </c>
      <c r="C277" s="48"/>
      <c r="D277" s="49"/>
      <c r="E277" s="50"/>
      <c r="F277" s="50">
        <v>193</v>
      </c>
      <c r="G277" s="50">
        <v>198</v>
      </c>
      <c r="H277" s="50"/>
      <c r="I277" s="50"/>
      <c r="J277" s="50"/>
      <c r="K277" s="50"/>
      <c r="L277" s="50"/>
      <c r="M277" s="50"/>
      <c r="N277" s="50"/>
      <c r="O277" s="50"/>
      <c r="P277" s="50">
        <v>132</v>
      </c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>
        <v>112</v>
      </c>
      <c r="AE277" s="51">
        <v>215</v>
      </c>
      <c r="AF277" s="17">
        <v>60</v>
      </c>
      <c r="AG277" s="18">
        <v>80</v>
      </c>
      <c r="AH277" s="19">
        <v>50</v>
      </c>
      <c r="AI277" s="20">
        <v>50</v>
      </c>
      <c r="AJ277" s="21">
        <v>50</v>
      </c>
      <c r="AK277" s="22">
        <v>40</v>
      </c>
      <c r="AL277" s="23">
        <f>SUM(AF277:AK277)</f>
        <v>330</v>
      </c>
      <c r="AM277" s="24" t="s">
        <v>150</v>
      </c>
      <c r="AN277" s="37"/>
      <c r="AO277" s="24" t="s">
        <v>272</v>
      </c>
      <c r="AP277" s="26" t="s">
        <v>506</v>
      </c>
      <c r="AQ277" s="27" t="s">
        <v>652</v>
      </c>
      <c r="AR277" s="28" t="s">
        <v>97</v>
      </c>
      <c r="AS277" s="29">
        <v>0.6</v>
      </c>
      <c r="AT277" s="29">
        <v>19.399999999999999</v>
      </c>
      <c r="AU277" s="30">
        <v>8.8000000000000007</v>
      </c>
      <c r="AV277" s="31"/>
      <c r="AW277" s="26">
        <v>1</v>
      </c>
      <c r="AX277" s="26"/>
      <c r="AY277" s="26"/>
      <c r="AZ277" s="26"/>
      <c r="BA277" s="25"/>
      <c r="BB277" s="24">
        <v>66</v>
      </c>
      <c r="BC277" s="26">
        <v>120</v>
      </c>
      <c r="BD277" s="32" t="s">
        <v>128</v>
      </c>
      <c r="BE277" s="32">
        <v>50</v>
      </c>
      <c r="BF277" s="35" t="s">
        <v>139</v>
      </c>
      <c r="BG277" s="26" t="s">
        <v>129</v>
      </c>
      <c r="BH277" s="29">
        <v>20</v>
      </c>
      <c r="BI277" s="26" t="s">
        <v>165</v>
      </c>
      <c r="BJ277" s="37"/>
      <c r="BK277" s="36" t="s">
        <v>334</v>
      </c>
      <c r="BL277" t="str">
        <f>IF(_xlfn.REGEXTEST(BK277,"Lv. [0-9]{0, 3}", 0),BM277,"")</f>
        <v>30</v>
      </c>
      <c r="BM277" t="str" cm="1">
        <f t="array" ref="BM277">_xlfn.REGEXEXTRACT(_xlfn.REGEXEXTRACT(BK277,"Lv. [0-9]{0,}", 0),"[0-9]{1,2}", 0)</f>
        <v>30</v>
      </c>
      <c r="BN277" cm="1">
        <f t="array" ref="BN277">INDEX(A277:AE277,BQ277)</f>
        <v>215</v>
      </c>
      <c r="BO277">
        <v>276</v>
      </c>
      <c r="BP277">
        <f ca="1">IF(LEN(BL277) &gt; 0, _xlfn.XMATCH(BN277 + 1, INDIRECT(BR277):INDIRECT(BS277)), "")</f>
        <v>277</v>
      </c>
      <c r="BQ277" cm="1">
        <f t="array" ref="BQ277">_xlfn.XMATCH(FALSE, ISBLANK(A277:AE277),,-1)</f>
        <v>31</v>
      </c>
      <c r="BR277" t="str">
        <f>ADDRESS(2, BQ277)</f>
        <v>$AE$2</v>
      </c>
      <c r="BS277" t="str">
        <f>ADDRESS(1202, BQ277)</f>
        <v>$AE$1202</v>
      </c>
      <c r="BT277" s="171" t="str">
        <f ca="1">"insert into Pokemon_Blueprint values ( "&amp;ROW()-1&amp;", '"&amp;B277&amp;"', '"&amp;C277&amp;"', "&amp;AF277&amp;",  "&amp;AG277&amp;",  "&amp;AH277&amp;", "&amp;AI277&amp;",  "&amp;AJ277&amp;",  "&amp;AK277&amp;", "&amp;IF(BC277 = "", "0", BC277)&amp;", "&amp;IF(BL277 = "","NULL, NULL",BP277&amp;", "&amp;BL277)&amp;");"</f>
        <v>insert into Pokemon_Blueprint values ( 276, 'Teddiursa', '', 60,  80,  50, 50,  50,  40, 120, 277, 30);</v>
      </c>
    </row>
    <row r="278" spans="1:72" ht="12.75" customHeight="1">
      <c r="A278" s="12">
        <v>217</v>
      </c>
      <c r="B278" s="48" t="s">
        <v>653</v>
      </c>
      <c r="C278" s="48"/>
      <c r="D278" s="49"/>
      <c r="E278" s="50"/>
      <c r="F278" s="50">
        <v>194</v>
      </c>
      <c r="G278" s="50">
        <v>199</v>
      </c>
      <c r="H278" s="50"/>
      <c r="I278" s="50"/>
      <c r="J278" s="50"/>
      <c r="K278" s="50"/>
      <c r="L278" s="50"/>
      <c r="M278" s="50"/>
      <c r="N278" s="50"/>
      <c r="O278" s="50"/>
      <c r="P278" s="50">
        <v>133</v>
      </c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>
        <v>113</v>
      </c>
      <c r="AE278" s="51">
        <v>216</v>
      </c>
      <c r="AF278" s="17">
        <v>90</v>
      </c>
      <c r="AG278" s="18">
        <v>130</v>
      </c>
      <c r="AH278" s="19">
        <v>75</v>
      </c>
      <c r="AI278" s="20">
        <v>75</v>
      </c>
      <c r="AJ278" s="21">
        <v>75</v>
      </c>
      <c r="AK278" s="22">
        <v>55</v>
      </c>
      <c r="AL278" s="23">
        <f>SUM(AF278:AK278)</f>
        <v>500</v>
      </c>
      <c r="AM278" s="24" t="s">
        <v>150</v>
      </c>
      <c r="AN278" s="37"/>
      <c r="AO278" s="24" t="s">
        <v>162</v>
      </c>
      <c r="AP278" s="26" t="s">
        <v>506</v>
      </c>
      <c r="AQ278" s="27" t="s">
        <v>179</v>
      </c>
      <c r="AR278" s="28" t="s">
        <v>377</v>
      </c>
      <c r="AS278" s="29">
        <v>1.8</v>
      </c>
      <c r="AT278" s="29">
        <v>277.3</v>
      </c>
      <c r="AU278" s="30">
        <v>125.8</v>
      </c>
      <c r="AV278" s="31"/>
      <c r="AW278" s="26">
        <v>2</v>
      </c>
      <c r="AX278" s="26"/>
      <c r="AY278" s="26"/>
      <c r="AZ278" s="26"/>
      <c r="BA278" s="25"/>
      <c r="BB278" s="24">
        <v>175</v>
      </c>
      <c r="BC278" s="26">
        <v>60</v>
      </c>
      <c r="BD278" s="32" t="s">
        <v>128</v>
      </c>
      <c r="BE278" s="32">
        <v>50</v>
      </c>
      <c r="BF278" s="35" t="s">
        <v>139</v>
      </c>
      <c r="BG278" s="26" t="s">
        <v>129</v>
      </c>
      <c r="BH278" s="29">
        <v>20</v>
      </c>
      <c r="BI278" s="26" t="s">
        <v>165</v>
      </c>
      <c r="BJ278" s="37"/>
      <c r="BK278" s="36" t="s">
        <v>654</v>
      </c>
      <c r="BL278" t="str">
        <f>IF(_xlfn.REGEXTEST(BK278,"Lv. [0-9]{0, 3}", 0),BM278,"")</f>
        <v/>
      </c>
      <c r="BM278" t="e" cm="1" vm="1">
        <f t="array" ref="BM278">_xlfn.REGEXEXTRACT(_xlfn.REGEXEXTRACT(BK278,"Lv. [0-9]{0,}", 0),"[0-9]{1,2}", 0)</f>
        <v>#N/A</v>
      </c>
      <c r="BN278" cm="1">
        <f t="array" ref="BN278">INDEX(A278:AE278,BQ278)</f>
        <v>216</v>
      </c>
      <c r="BO278">
        <v>277</v>
      </c>
      <c r="BP278" t="str">
        <f ca="1">IF(LEN(BL278) &gt; 0, _xlfn.XMATCH(BN278 + 1, INDIRECT(BR278):INDIRECT(BS278)), "")</f>
        <v/>
      </c>
      <c r="BQ278" cm="1">
        <f t="array" ref="BQ278">_xlfn.XMATCH(FALSE, ISBLANK(A278:AE278),,-1)</f>
        <v>31</v>
      </c>
      <c r="BR278" t="str">
        <f>ADDRESS(2, BQ278)</f>
        <v>$AE$2</v>
      </c>
      <c r="BS278" t="str">
        <f>ADDRESS(1202, BQ278)</f>
        <v>$AE$1202</v>
      </c>
      <c r="BT278" s="171" t="str">
        <f>"insert into Pokemon_Blueprint values ( "&amp;ROW()-1&amp;", '"&amp;B278&amp;"', '"&amp;C278&amp;"', "&amp;AF278&amp;",  "&amp;AG278&amp;",  "&amp;AH278&amp;", "&amp;AI278&amp;",  "&amp;AJ278&amp;",  "&amp;AK278&amp;", "&amp;IF(BC278 = "", "0", BC278)&amp;", "&amp;IF(BL278 = "","NULL, NULL",BP278&amp;", "&amp;BL278)&amp;");"</f>
        <v>insert into Pokemon_Blueprint values ( 277, 'Ursaring', '', 90,  130,  75, 75,  75,  55, 60, NULL, NULL);</v>
      </c>
    </row>
    <row r="279" spans="1:72" ht="12.75" customHeight="1">
      <c r="A279" s="12">
        <v>218</v>
      </c>
      <c r="B279" s="48" t="s">
        <v>655</v>
      </c>
      <c r="C279" s="48"/>
      <c r="D279" s="49"/>
      <c r="E279" s="50"/>
      <c r="F279" s="50">
        <v>211</v>
      </c>
      <c r="G279" s="50">
        <v>216</v>
      </c>
      <c r="H279" s="50">
        <v>103</v>
      </c>
      <c r="I279" s="50">
        <v>108</v>
      </c>
      <c r="J279" s="50"/>
      <c r="K279" s="50"/>
      <c r="L279" s="50"/>
      <c r="M279" s="50"/>
      <c r="N279" s="50"/>
      <c r="O279" s="50"/>
      <c r="P279" s="50">
        <v>12</v>
      </c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1"/>
      <c r="AF279" s="17">
        <v>40</v>
      </c>
      <c r="AG279" s="18">
        <v>40</v>
      </c>
      <c r="AH279" s="19">
        <v>40</v>
      </c>
      <c r="AI279" s="20">
        <v>70</v>
      </c>
      <c r="AJ279" s="21">
        <v>40</v>
      </c>
      <c r="AK279" s="22">
        <v>20</v>
      </c>
      <c r="AL279" s="23">
        <f>SUM(AF279:AK279)</f>
        <v>250</v>
      </c>
      <c r="AM279" s="24" t="s">
        <v>94</v>
      </c>
      <c r="AN279" s="37"/>
      <c r="AO279" s="24" t="s">
        <v>656</v>
      </c>
      <c r="AP279" s="26" t="s">
        <v>347</v>
      </c>
      <c r="AQ279" s="27" t="s">
        <v>406</v>
      </c>
      <c r="AR279" s="28" t="s">
        <v>78</v>
      </c>
      <c r="AS279" s="29">
        <v>0.7</v>
      </c>
      <c r="AT279" s="29">
        <v>77.2</v>
      </c>
      <c r="AU279" s="30">
        <v>35</v>
      </c>
      <c r="AV279" s="31"/>
      <c r="AW279" s="26"/>
      <c r="AX279" s="26"/>
      <c r="AY279" s="26">
        <v>1</v>
      </c>
      <c r="AZ279" s="26"/>
      <c r="BA279" s="25"/>
      <c r="BB279" s="24">
        <v>50</v>
      </c>
      <c r="BC279" s="26">
        <v>190</v>
      </c>
      <c r="BD279" s="32" t="s">
        <v>128</v>
      </c>
      <c r="BE279" s="32">
        <v>50</v>
      </c>
      <c r="BF279" s="35" t="s">
        <v>98</v>
      </c>
      <c r="BG279" s="26" t="s">
        <v>129</v>
      </c>
      <c r="BH279" s="29">
        <v>20</v>
      </c>
      <c r="BI279" s="26" t="s">
        <v>386</v>
      </c>
      <c r="BJ279" s="37"/>
      <c r="BK279" s="36" t="s">
        <v>387</v>
      </c>
      <c r="BL279" t="str">
        <f>IF(_xlfn.REGEXTEST(BK279,"Lv. [0-9]{0, 3}", 0),BM279,"")</f>
        <v>38</v>
      </c>
      <c r="BM279" t="str" cm="1">
        <f t="array" ref="BM279">_xlfn.REGEXEXTRACT(_xlfn.REGEXEXTRACT(BK279,"Lv. [0-9]{0,}", 0),"[0-9]{1,2}", 0)</f>
        <v>38</v>
      </c>
      <c r="BN279" cm="1">
        <f t="array" ref="BN279">INDEX(A279:AE279,BQ279)</f>
        <v>12</v>
      </c>
      <c r="BO279">
        <v>278</v>
      </c>
      <c r="BP279">
        <f ca="1">IF(LEN(BL279) &gt; 0, _xlfn.XMATCH(BN279 + 1, INDIRECT(BR279):INDIRECT(BS279)), "")</f>
        <v>279</v>
      </c>
      <c r="BQ279" cm="1">
        <f t="array" ref="BQ279">_xlfn.XMATCH(FALSE, ISBLANK(A279:AE279),,-1)</f>
        <v>16</v>
      </c>
      <c r="BR279" t="str">
        <f>ADDRESS(2, BQ279)</f>
        <v>$P$2</v>
      </c>
      <c r="BS279" t="str">
        <f>ADDRESS(1202, BQ279)</f>
        <v>$P$1202</v>
      </c>
      <c r="BT279" s="171" t="str">
        <f ca="1">"insert into Pokemon_Blueprint values ( "&amp;ROW()-1&amp;", '"&amp;B279&amp;"', '"&amp;C279&amp;"', "&amp;AF279&amp;",  "&amp;AG279&amp;",  "&amp;AH279&amp;", "&amp;AI279&amp;",  "&amp;AJ279&amp;",  "&amp;AK279&amp;", "&amp;IF(BC279 = "", "0", BC279)&amp;", "&amp;IF(BL279 = "","NULL, NULL",BP279&amp;", "&amp;BL279)&amp;");"</f>
        <v>insert into Pokemon_Blueprint values ( 278, 'Slugma', '', 40,  40,  40, 70,  40,  20, 190, 279, 38);</v>
      </c>
    </row>
    <row r="280" spans="1:72" ht="12.75" customHeight="1">
      <c r="A280" s="12">
        <v>219</v>
      </c>
      <c r="B280" s="48" t="s">
        <v>657</v>
      </c>
      <c r="C280" s="48"/>
      <c r="D280" s="49"/>
      <c r="E280" s="50"/>
      <c r="F280" s="50">
        <v>212</v>
      </c>
      <c r="G280" s="50">
        <v>217</v>
      </c>
      <c r="H280" s="50">
        <v>104</v>
      </c>
      <c r="I280" s="50">
        <v>109</v>
      </c>
      <c r="J280" s="50"/>
      <c r="K280" s="50"/>
      <c r="L280" s="50"/>
      <c r="M280" s="50"/>
      <c r="N280" s="50"/>
      <c r="O280" s="50"/>
      <c r="P280" s="50">
        <v>13</v>
      </c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1"/>
      <c r="AF280" s="17">
        <v>60</v>
      </c>
      <c r="AG280" s="18">
        <v>50</v>
      </c>
      <c r="AH280" s="19">
        <v>120</v>
      </c>
      <c r="AI280" s="20">
        <v>90</v>
      </c>
      <c r="AJ280" s="21">
        <v>80</v>
      </c>
      <c r="AK280" s="22">
        <v>30</v>
      </c>
      <c r="AL280" s="23">
        <f>SUM(AF280:AK280)</f>
        <v>430</v>
      </c>
      <c r="AM280" s="24" t="s">
        <v>94</v>
      </c>
      <c r="AN280" s="25" t="s">
        <v>301</v>
      </c>
      <c r="AO280" s="24" t="s">
        <v>656</v>
      </c>
      <c r="AP280" s="26" t="s">
        <v>347</v>
      </c>
      <c r="AQ280" s="27" t="s">
        <v>406</v>
      </c>
      <c r="AR280" s="28" t="s">
        <v>191</v>
      </c>
      <c r="AS280" s="29">
        <v>0.8</v>
      </c>
      <c r="AT280" s="29">
        <v>121.3</v>
      </c>
      <c r="AU280" s="30">
        <v>55</v>
      </c>
      <c r="AV280" s="31"/>
      <c r="AW280" s="26"/>
      <c r="AX280" s="26">
        <v>2</v>
      </c>
      <c r="AY280" s="26"/>
      <c r="AZ280" s="26"/>
      <c r="BA280" s="25"/>
      <c r="BB280" s="24">
        <v>151</v>
      </c>
      <c r="BC280" s="26">
        <v>75</v>
      </c>
      <c r="BD280" s="32" t="s">
        <v>128</v>
      </c>
      <c r="BE280" s="32">
        <v>50</v>
      </c>
      <c r="BF280" s="35" t="s">
        <v>98</v>
      </c>
      <c r="BG280" s="26" t="s">
        <v>129</v>
      </c>
      <c r="BH280" s="29">
        <v>20</v>
      </c>
      <c r="BI280" s="26" t="s">
        <v>386</v>
      </c>
      <c r="BJ280" s="37"/>
      <c r="BK280" s="36"/>
      <c r="BL280" t="str">
        <f>IF(_xlfn.REGEXTEST(BK280,"Lv. [0-9]{0, 3}", 0),BM280,"")</f>
        <v/>
      </c>
      <c r="BM280" t="e" cm="1" vm="1">
        <f t="array" ref="BM280">_xlfn.REGEXEXTRACT(_xlfn.REGEXEXTRACT(BK280,"Lv. [0-9]{0,}", 0),"[0-9]{1,2}", 0)</f>
        <v>#N/A</v>
      </c>
      <c r="BN280" cm="1">
        <f t="array" ref="BN280">INDEX(A280:AE280,BQ280)</f>
        <v>13</v>
      </c>
      <c r="BO280">
        <v>279</v>
      </c>
      <c r="BP280" t="str">
        <f ca="1">IF(LEN(BL280) &gt; 0, _xlfn.XMATCH(BN280 + 1, INDIRECT(BR280):INDIRECT(BS280)), "")</f>
        <v/>
      </c>
      <c r="BQ280" cm="1">
        <f t="array" ref="BQ280">_xlfn.XMATCH(FALSE, ISBLANK(A280:AE280),,-1)</f>
        <v>16</v>
      </c>
      <c r="BR280" t="str">
        <f>ADDRESS(2, BQ280)</f>
        <v>$P$2</v>
      </c>
      <c r="BS280" t="str">
        <f>ADDRESS(1202, BQ280)</f>
        <v>$P$1202</v>
      </c>
      <c r="BT280" s="171" t="str">
        <f>"insert into Pokemon_Blueprint values ( "&amp;ROW()-1&amp;", '"&amp;B280&amp;"', '"&amp;C280&amp;"', "&amp;AF280&amp;",  "&amp;AG280&amp;",  "&amp;AH280&amp;", "&amp;AI280&amp;",  "&amp;AJ280&amp;",  "&amp;AK280&amp;", "&amp;IF(BC280 = "", "0", BC280)&amp;", "&amp;IF(BL280 = "","NULL, NULL",BP280&amp;", "&amp;BL280)&amp;");"</f>
        <v>insert into Pokemon_Blueprint values ( 279, 'Magcargo', '', 60,  50,  120, 90,  80,  30, 75, NULL, NULL);</v>
      </c>
    </row>
    <row r="281" spans="1:72" ht="12.75" customHeight="1">
      <c r="A281" s="12">
        <v>220</v>
      </c>
      <c r="B281" s="48" t="s">
        <v>658</v>
      </c>
      <c r="C281" s="48"/>
      <c r="D281" s="49"/>
      <c r="E281" s="50"/>
      <c r="F281" s="50">
        <v>191</v>
      </c>
      <c r="G281" s="50">
        <v>195</v>
      </c>
      <c r="H281" s="50"/>
      <c r="I281" s="50"/>
      <c r="J281" s="50"/>
      <c r="K281" s="50">
        <v>203</v>
      </c>
      <c r="L281" s="50"/>
      <c r="M281" s="50">
        <v>258</v>
      </c>
      <c r="N281" s="50"/>
      <c r="O281" s="50"/>
      <c r="P281" s="50">
        <v>76</v>
      </c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>
        <v>75</v>
      </c>
      <c r="AB281" s="50"/>
      <c r="AC281" s="50">
        <v>7</v>
      </c>
      <c r="AD281" s="50">
        <v>212</v>
      </c>
      <c r="AE281" s="51"/>
      <c r="AF281" s="17">
        <v>50</v>
      </c>
      <c r="AG281" s="18">
        <v>50</v>
      </c>
      <c r="AH281" s="19">
        <v>40</v>
      </c>
      <c r="AI281" s="20">
        <v>30</v>
      </c>
      <c r="AJ281" s="21">
        <v>30</v>
      </c>
      <c r="AK281" s="22">
        <v>50</v>
      </c>
      <c r="AL281" s="23">
        <f>SUM(AF281:AK281)</f>
        <v>250</v>
      </c>
      <c r="AM281" s="24" t="s">
        <v>200</v>
      </c>
      <c r="AN281" s="25" t="s">
        <v>196</v>
      </c>
      <c r="AO281" s="24" t="s">
        <v>355</v>
      </c>
      <c r="AP281" s="26" t="s">
        <v>202</v>
      </c>
      <c r="AQ281" s="27" t="s">
        <v>91</v>
      </c>
      <c r="AR281" s="28" t="s">
        <v>187</v>
      </c>
      <c r="AS281" s="29">
        <v>0.4</v>
      </c>
      <c r="AT281" s="29">
        <v>14.3</v>
      </c>
      <c r="AU281" s="30">
        <v>6.5</v>
      </c>
      <c r="AV281" s="31"/>
      <c r="AW281" s="26">
        <v>1</v>
      </c>
      <c r="AX281" s="26"/>
      <c r="AY281" s="26"/>
      <c r="AZ281" s="26"/>
      <c r="BA281" s="25"/>
      <c r="BB281" s="24">
        <v>50</v>
      </c>
      <c r="BC281" s="26">
        <v>225</v>
      </c>
      <c r="BD281" s="32" t="s">
        <v>297</v>
      </c>
      <c r="BE281" s="32">
        <v>50</v>
      </c>
      <c r="BF281" s="35" t="s">
        <v>139</v>
      </c>
      <c r="BG281" s="26" t="s">
        <v>129</v>
      </c>
      <c r="BH281" s="29">
        <v>20</v>
      </c>
      <c r="BI281" s="26" t="s">
        <v>165</v>
      </c>
      <c r="BJ281" s="37"/>
      <c r="BK281" s="36" t="s">
        <v>286</v>
      </c>
      <c r="BL281" t="str">
        <f>IF(_xlfn.REGEXTEST(BK281,"Lv. [0-9]{0, 3}", 0),BM281,"")</f>
        <v>33</v>
      </c>
      <c r="BM281" t="str" cm="1">
        <f t="array" ref="BM281">_xlfn.REGEXEXTRACT(_xlfn.REGEXEXTRACT(BK281,"Lv. [0-9]{0,}", 0),"[0-9]{1,2}", 0)</f>
        <v>33</v>
      </c>
      <c r="BN281" cm="1">
        <f t="array" ref="BN281">INDEX(A281:AE281,BQ281)</f>
        <v>212</v>
      </c>
      <c r="BO281">
        <v>280</v>
      </c>
      <c r="BP281">
        <f ca="1">IF(LEN(BL281) &gt; 0, _xlfn.XMATCH(BN281 + 1, INDIRECT(BR281):INDIRECT(BS281)), "")</f>
        <v>281</v>
      </c>
      <c r="BQ281" cm="1">
        <f t="array" ref="BQ281">_xlfn.XMATCH(FALSE, ISBLANK(A281:AE281),,-1)</f>
        <v>30</v>
      </c>
      <c r="BR281" t="str">
        <f>ADDRESS(2, BQ281)</f>
        <v>$AD$2</v>
      </c>
      <c r="BS281" t="str">
        <f>ADDRESS(1202, BQ281)</f>
        <v>$AD$1202</v>
      </c>
      <c r="BT281" s="171" t="str">
        <f ca="1">"insert into Pokemon_Blueprint values ( "&amp;ROW()-1&amp;", '"&amp;B281&amp;"', '"&amp;C281&amp;"', "&amp;AF281&amp;",  "&amp;AG281&amp;",  "&amp;AH281&amp;", "&amp;AI281&amp;",  "&amp;AJ281&amp;",  "&amp;AK281&amp;", "&amp;IF(BC281 = "", "0", BC281)&amp;", "&amp;IF(BL281 = "","NULL, NULL",BP281&amp;", "&amp;BL281)&amp;");"</f>
        <v>insert into Pokemon_Blueprint values ( 280, 'Swinub', '', 50,  50,  40, 30,  30,  50, 225, 281, 33);</v>
      </c>
    </row>
    <row r="282" spans="1:72" ht="12.75" customHeight="1">
      <c r="A282" s="12">
        <v>221</v>
      </c>
      <c r="B282" s="48" t="s">
        <v>659</v>
      </c>
      <c r="C282" s="48"/>
      <c r="D282" s="49"/>
      <c r="E282" s="50"/>
      <c r="F282" s="50">
        <v>192</v>
      </c>
      <c r="G282" s="50">
        <v>196</v>
      </c>
      <c r="H282" s="50"/>
      <c r="I282" s="50"/>
      <c r="J282" s="50"/>
      <c r="K282" s="50">
        <v>204</v>
      </c>
      <c r="L282" s="50"/>
      <c r="M282" s="50">
        <v>259</v>
      </c>
      <c r="N282" s="50"/>
      <c r="O282" s="50"/>
      <c r="P282" s="50">
        <v>77</v>
      </c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>
        <v>76</v>
      </c>
      <c r="AB282" s="50"/>
      <c r="AC282" s="50">
        <v>8</v>
      </c>
      <c r="AD282" s="50">
        <v>213</v>
      </c>
      <c r="AE282" s="51"/>
      <c r="AF282" s="17">
        <v>100</v>
      </c>
      <c r="AG282" s="18">
        <v>100</v>
      </c>
      <c r="AH282" s="19">
        <v>80</v>
      </c>
      <c r="AI282" s="20">
        <v>60</v>
      </c>
      <c r="AJ282" s="21">
        <v>60</v>
      </c>
      <c r="AK282" s="22">
        <v>50</v>
      </c>
      <c r="AL282" s="23">
        <f>SUM(AF282:AK282)</f>
        <v>450</v>
      </c>
      <c r="AM282" s="24" t="s">
        <v>200</v>
      </c>
      <c r="AN282" s="25" t="s">
        <v>196</v>
      </c>
      <c r="AO282" s="24" t="s">
        <v>355</v>
      </c>
      <c r="AP282" s="26" t="s">
        <v>202</v>
      </c>
      <c r="AQ282" s="27" t="s">
        <v>91</v>
      </c>
      <c r="AR282" s="28" t="s">
        <v>101</v>
      </c>
      <c r="AS282" s="29">
        <v>1.1000000000000001</v>
      </c>
      <c r="AT282" s="29">
        <v>123</v>
      </c>
      <c r="AU282" s="30">
        <v>55.8</v>
      </c>
      <c r="AV282" s="31">
        <v>1</v>
      </c>
      <c r="AW282" s="26">
        <v>1</v>
      </c>
      <c r="AX282" s="26"/>
      <c r="AY282" s="26"/>
      <c r="AZ282" s="26"/>
      <c r="BA282" s="25"/>
      <c r="BB282" s="24">
        <v>158</v>
      </c>
      <c r="BC282" s="26">
        <v>75</v>
      </c>
      <c r="BD282" s="32" t="s">
        <v>297</v>
      </c>
      <c r="BE282" s="32">
        <v>50</v>
      </c>
      <c r="BF282" s="35" t="s">
        <v>139</v>
      </c>
      <c r="BG282" s="26" t="s">
        <v>129</v>
      </c>
      <c r="BH282" s="29">
        <v>20</v>
      </c>
      <c r="BI282" s="26" t="s">
        <v>165</v>
      </c>
      <c r="BJ282" s="37"/>
      <c r="BK282" s="36" t="s">
        <v>456</v>
      </c>
      <c r="BL282" t="str">
        <f>IF(_xlfn.REGEXTEST(BK282,"Lv. [0-9]{0, 3}", 0),BM282,"")</f>
        <v/>
      </c>
      <c r="BM282" t="e" cm="1" vm="1">
        <f t="array" ref="BM282">_xlfn.REGEXEXTRACT(_xlfn.REGEXEXTRACT(BK282,"Lv. [0-9]{0,}", 0),"[0-9]{1,2}", 0)</f>
        <v>#N/A</v>
      </c>
      <c r="BN282" cm="1">
        <f t="array" ref="BN282">INDEX(A282:AE282,BQ282)</f>
        <v>213</v>
      </c>
      <c r="BO282">
        <v>281</v>
      </c>
      <c r="BP282" t="str">
        <f ca="1">IF(LEN(BL282) &gt; 0, _xlfn.XMATCH(BN282 + 1, INDIRECT(BR282):INDIRECT(BS282)), "")</f>
        <v/>
      </c>
      <c r="BQ282" cm="1">
        <f t="array" ref="BQ282">_xlfn.XMATCH(FALSE, ISBLANK(A282:AE282),,-1)</f>
        <v>30</v>
      </c>
      <c r="BR282" t="str">
        <f>ADDRESS(2, BQ282)</f>
        <v>$AD$2</v>
      </c>
      <c r="BS282" t="str">
        <f>ADDRESS(1202, BQ282)</f>
        <v>$AD$1202</v>
      </c>
      <c r="BT282" s="171" t="str">
        <f>"insert into Pokemon_Blueprint values ( "&amp;ROW()-1&amp;", '"&amp;B282&amp;"', '"&amp;C282&amp;"', "&amp;AF282&amp;",  "&amp;AG282&amp;",  "&amp;AH282&amp;", "&amp;AI282&amp;",  "&amp;AJ282&amp;",  "&amp;AK282&amp;", "&amp;IF(BC282 = "", "0", BC282)&amp;", "&amp;IF(BL282 = "","NULL, NULL",BP282&amp;", "&amp;BL282)&amp;");"</f>
        <v>insert into Pokemon_Blueprint values ( 281, 'Piloswine', '', 100,  100,  80, 60,  60,  50, 75, NULL, NULL);</v>
      </c>
    </row>
    <row r="283" spans="1:72" ht="12.75" customHeight="1">
      <c r="A283" s="12">
        <v>222</v>
      </c>
      <c r="B283" s="48" t="s">
        <v>660</v>
      </c>
      <c r="C283" s="48"/>
      <c r="D283" s="49"/>
      <c r="E283" s="50"/>
      <c r="F283" s="50">
        <v>171</v>
      </c>
      <c r="G283" s="50">
        <v>173</v>
      </c>
      <c r="H283" s="50">
        <v>180</v>
      </c>
      <c r="I283" s="50">
        <v>189</v>
      </c>
      <c r="J283" s="50"/>
      <c r="K283" s="50"/>
      <c r="L283" s="50"/>
      <c r="M283" s="50">
        <v>237</v>
      </c>
      <c r="N283" s="50"/>
      <c r="O283" s="50">
        <v>146</v>
      </c>
      <c r="P283" s="50"/>
      <c r="Q283" s="50">
        <v>112</v>
      </c>
      <c r="R283" s="50">
        <v>112</v>
      </c>
      <c r="S283" s="50">
        <v>44</v>
      </c>
      <c r="T283" s="50"/>
      <c r="U283" s="50"/>
      <c r="V283" s="50">
        <v>135</v>
      </c>
      <c r="W283" s="50">
        <v>135</v>
      </c>
      <c r="X283" s="50">
        <v>44</v>
      </c>
      <c r="Y283" s="50"/>
      <c r="Z283" s="50"/>
      <c r="AA283" s="50">
        <v>236</v>
      </c>
      <c r="AB283" s="50"/>
      <c r="AC283" s="50"/>
      <c r="AD283" s="50"/>
      <c r="AE283" s="51"/>
      <c r="AF283" s="17">
        <v>65</v>
      </c>
      <c r="AG283" s="18">
        <v>55</v>
      </c>
      <c r="AH283" s="19">
        <v>95</v>
      </c>
      <c r="AI283" s="20">
        <v>65</v>
      </c>
      <c r="AJ283" s="21">
        <v>95</v>
      </c>
      <c r="AK283" s="22">
        <v>35</v>
      </c>
      <c r="AL283" s="23">
        <f>SUM(AF283:AK283)</f>
        <v>410</v>
      </c>
      <c r="AM283" s="24" t="s">
        <v>112</v>
      </c>
      <c r="AN283" s="25" t="s">
        <v>301</v>
      </c>
      <c r="AO283" s="24" t="s">
        <v>163</v>
      </c>
      <c r="AP283" s="26" t="s">
        <v>451</v>
      </c>
      <c r="AQ283" s="27" t="s">
        <v>357</v>
      </c>
      <c r="AR283" s="28" t="s">
        <v>97</v>
      </c>
      <c r="AS283" s="29">
        <v>0.6</v>
      </c>
      <c r="AT283" s="29">
        <v>11</v>
      </c>
      <c r="AU283" s="30">
        <v>5</v>
      </c>
      <c r="AV283" s="31"/>
      <c r="AW283" s="26"/>
      <c r="AX283" s="26">
        <v>1</v>
      </c>
      <c r="AY283" s="26"/>
      <c r="AZ283" s="26">
        <v>1</v>
      </c>
      <c r="BA283" s="25"/>
      <c r="BB283" s="24">
        <v>144</v>
      </c>
      <c r="BC283" s="26">
        <v>60</v>
      </c>
      <c r="BD283" s="32" t="s">
        <v>226</v>
      </c>
      <c r="BE283" s="32">
        <v>50</v>
      </c>
      <c r="BF283" s="35" t="s">
        <v>227</v>
      </c>
      <c r="BG283" s="26" t="s">
        <v>228</v>
      </c>
      <c r="BH283" s="29">
        <v>20</v>
      </c>
      <c r="BI283" s="26" t="s">
        <v>117</v>
      </c>
      <c r="BJ283" s="25" t="s">
        <v>333</v>
      </c>
      <c r="BK283" s="36"/>
      <c r="BL283" t="str">
        <f>IF(_xlfn.REGEXTEST(BK283,"Lv. [0-9]{0, 3}", 0),BM283,"")</f>
        <v/>
      </c>
      <c r="BM283" t="e" cm="1" vm="1">
        <f t="array" ref="BM283">_xlfn.REGEXEXTRACT(_xlfn.REGEXEXTRACT(BK283,"Lv. [0-9]{0,}", 0),"[0-9]{1,2}", 0)</f>
        <v>#N/A</v>
      </c>
      <c r="BN283" cm="1">
        <f t="array" ref="BN283">INDEX(A283:AE283,BQ283)</f>
        <v>236</v>
      </c>
      <c r="BO283">
        <v>282</v>
      </c>
      <c r="BP283" t="str">
        <f ca="1">IF(LEN(BL283) &gt; 0, _xlfn.XMATCH(BN283 + 1, INDIRECT(BR283):INDIRECT(BS283)), "")</f>
        <v/>
      </c>
      <c r="BQ283" cm="1">
        <f t="array" ref="BQ283">_xlfn.XMATCH(FALSE, ISBLANK(A283:AE283),,-1)</f>
        <v>27</v>
      </c>
      <c r="BR283" t="str">
        <f>ADDRESS(2, BQ283)</f>
        <v>$AA$2</v>
      </c>
      <c r="BS283" t="str">
        <f>ADDRESS(1202, BQ283)</f>
        <v>$AA$1202</v>
      </c>
      <c r="BT283" s="171" t="str">
        <f>"insert into Pokemon_Blueprint values ( "&amp;ROW()-1&amp;", '"&amp;B283&amp;"', '"&amp;C283&amp;"', "&amp;AF283&amp;",  "&amp;AG283&amp;",  "&amp;AH283&amp;", "&amp;AI283&amp;",  "&amp;AJ283&amp;",  "&amp;AK283&amp;", "&amp;IF(BC283 = "", "0", BC283)&amp;", "&amp;IF(BL283 = "","NULL, NULL",BP283&amp;", "&amp;BL283)&amp;");"</f>
        <v>insert into Pokemon_Blueprint values ( 282, 'Corsola', '', 65,  55,  95, 65,  95,  35, 60, NULL, NULL);</v>
      </c>
    </row>
    <row r="284" spans="1:72" ht="12.75" customHeight="1">
      <c r="A284" s="12">
        <v>222.1</v>
      </c>
      <c r="B284" s="48" t="s">
        <v>661</v>
      </c>
      <c r="C284" s="48" t="s">
        <v>278</v>
      </c>
      <c r="D284" s="49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>
        <v>236</v>
      </c>
      <c r="AB284" s="50"/>
      <c r="AC284" s="50"/>
      <c r="AD284" s="50"/>
      <c r="AE284" s="51"/>
      <c r="AF284" s="17">
        <v>60</v>
      </c>
      <c r="AG284" s="18">
        <v>55</v>
      </c>
      <c r="AH284" s="19">
        <v>100</v>
      </c>
      <c r="AI284" s="20">
        <v>65</v>
      </c>
      <c r="AJ284" s="21">
        <v>100</v>
      </c>
      <c r="AK284" s="22">
        <v>30</v>
      </c>
      <c r="AL284" s="23">
        <f>SUM(AF284:AK284)</f>
        <v>410</v>
      </c>
      <c r="AM284" s="24" t="s">
        <v>398</v>
      </c>
      <c r="AN284" s="25"/>
      <c r="AO284" s="24" t="s">
        <v>406</v>
      </c>
      <c r="AP284" s="26"/>
      <c r="AQ284" s="27" t="s">
        <v>402</v>
      </c>
      <c r="AR284" s="28" t="s">
        <v>97</v>
      </c>
      <c r="AS284" s="29">
        <v>0.6</v>
      </c>
      <c r="AT284" s="29">
        <v>1.1000000000000001</v>
      </c>
      <c r="AU284" s="30">
        <v>0.5</v>
      </c>
      <c r="AV284" s="31"/>
      <c r="AW284" s="26"/>
      <c r="AX284" s="26"/>
      <c r="AY284" s="26"/>
      <c r="AZ284" s="26">
        <v>1</v>
      </c>
      <c r="BA284" s="25"/>
      <c r="BB284" s="24">
        <v>144</v>
      </c>
      <c r="BC284" s="26">
        <v>60</v>
      </c>
      <c r="BD284" s="32" t="s">
        <v>226</v>
      </c>
      <c r="BE284" s="32">
        <v>50</v>
      </c>
      <c r="BF284" s="35" t="s">
        <v>137</v>
      </c>
      <c r="BG284" s="26" t="s">
        <v>228</v>
      </c>
      <c r="BH284" s="29">
        <v>20</v>
      </c>
      <c r="BI284" s="26" t="s">
        <v>117</v>
      </c>
      <c r="BJ284" s="25" t="s">
        <v>333</v>
      </c>
      <c r="BK284" s="36" t="s">
        <v>387</v>
      </c>
      <c r="BL284" t="str">
        <f>IF(_xlfn.REGEXTEST(BK284,"Lv. [0-9]{0, 3}", 0),BM284,"")</f>
        <v>38</v>
      </c>
      <c r="BM284" t="str" cm="1">
        <f t="array" ref="BM284">_xlfn.REGEXEXTRACT(_xlfn.REGEXEXTRACT(BK284,"Lv. [0-9]{0,}", 0),"[0-9]{1,2}", 0)</f>
        <v>38</v>
      </c>
      <c r="BN284" cm="1">
        <f t="array" ref="BN284">INDEX(A284:AE284,BQ284)</f>
        <v>236</v>
      </c>
      <c r="BO284">
        <v>283</v>
      </c>
      <c r="BP284">
        <f ca="1">IF(LEN(BL284) &gt; 0, _xlfn.XMATCH(BN284 + 1, INDIRECT(BR284):INDIRECT(BS284)), "")</f>
        <v>1045</v>
      </c>
      <c r="BQ284" cm="1">
        <f t="array" ref="BQ284">_xlfn.XMATCH(FALSE, ISBLANK(A284:AE284),,-1)</f>
        <v>27</v>
      </c>
      <c r="BR284" t="str">
        <f>ADDRESS(2, BQ284)</f>
        <v>$AA$2</v>
      </c>
      <c r="BS284" t="str">
        <f>ADDRESS(1202, BQ284)</f>
        <v>$AA$1202</v>
      </c>
      <c r="BT284" s="171" t="str">
        <f ca="1">"insert into Pokemon_Blueprint values ( "&amp;ROW()-1&amp;", '"&amp;B284&amp;"', '"&amp;C284&amp;"', "&amp;AF284&amp;",  "&amp;AG284&amp;",  "&amp;AH284&amp;", "&amp;AI284&amp;",  "&amp;AJ284&amp;",  "&amp;AK284&amp;", "&amp;IF(BC284 = "", "0", BC284)&amp;", "&amp;IF(BL284 = "","NULL, NULL",BP284&amp;", "&amp;BL284)&amp;");"</f>
        <v>insert into Pokemon_Blueprint values ( 283, 'Corsola (Galarian)', 'Galarian Form', 60,  55,  100, 65,  100,  30, 60, 1045, 38);</v>
      </c>
    </row>
    <row r="285" spans="1:72" ht="12.75" customHeight="1">
      <c r="A285" s="12">
        <v>223</v>
      </c>
      <c r="B285" s="48" t="s">
        <v>662</v>
      </c>
      <c r="C285" s="48"/>
      <c r="D285" s="49"/>
      <c r="E285" s="50"/>
      <c r="F285" s="50">
        <v>172</v>
      </c>
      <c r="G285" s="50">
        <v>174</v>
      </c>
      <c r="H285" s="50"/>
      <c r="I285" s="50"/>
      <c r="J285" s="50">
        <v>132</v>
      </c>
      <c r="K285" s="50">
        <v>132</v>
      </c>
      <c r="L285" s="50"/>
      <c r="M285" s="50">
        <v>235</v>
      </c>
      <c r="N285" s="50"/>
      <c r="O285" s="50">
        <v>144</v>
      </c>
      <c r="P285" s="50"/>
      <c r="Q285" s="50"/>
      <c r="R285" s="50"/>
      <c r="S285" s="50"/>
      <c r="T285" s="50"/>
      <c r="U285" s="50"/>
      <c r="V285" s="50">
        <v>143</v>
      </c>
      <c r="W285" s="50">
        <v>143</v>
      </c>
      <c r="X285" s="50">
        <v>47</v>
      </c>
      <c r="Y285" s="50"/>
      <c r="Z285" s="50"/>
      <c r="AA285" s="50">
        <v>148</v>
      </c>
      <c r="AB285" s="50">
        <v>44</v>
      </c>
      <c r="AC285" s="50"/>
      <c r="AD285" s="50">
        <v>146</v>
      </c>
      <c r="AE285" s="51"/>
      <c r="AF285" s="17">
        <v>35</v>
      </c>
      <c r="AG285" s="18">
        <v>65</v>
      </c>
      <c r="AH285" s="19">
        <v>35</v>
      </c>
      <c r="AI285" s="20">
        <v>65</v>
      </c>
      <c r="AJ285" s="21">
        <v>35</v>
      </c>
      <c r="AK285" s="22">
        <v>65</v>
      </c>
      <c r="AL285" s="23">
        <f>SUM(AF285:AK285)</f>
        <v>300</v>
      </c>
      <c r="AM285" s="24" t="s">
        <v>112</v>
      </c>
      <c r="AN285" s="37"/>
      <c r="AO285" s="24" t="s">
        <v>163</v>
      </c>
      <c r="AP285" s="26" t="s">
        <v>144</v>
      </c>
      <c r="AQ285" s="27" t="s">
        <v>663</v>
      </c>
      <c r="AR285" s="28" t="s">
        <v>97</v>
      </c>
      <c r="AS285" s="29">
        <v>0.6</v>
      </c>
      <c r="AT285" s="29">
        <v>26.5</v>
      </c>
      <c r="AU285" s="30">
        <v>12</v>
      </c>
      <c r="AV285" s="31"/>
      <c r="AW285" s="26"/>
      <c r="AX285" s="26"/>
      <c r="AY285" s="26">
        <v>1</v>
      </c>
      <c r="AZ285" s="26"/>
      <c r="BA285" s="25"/>
      <c r="BB285" s="24">
        <v>60</v>
      </c>
      <c r="BC285" s="26">
        <v>190</v>
      </c>
      <c r="BD285" s="32" t="s">
        <v>128</v>
      </c>
      <c r="BE285" s="32">
        <v>50</v>
      </c>
      <c r="BF285" s="35" t="s">
        <v>322</v>
      </c>
      <c r="BG285" s="26" t="s">
        <v>129</v>
      </c>
      <c r="BH285" s="29">
        <v>20</v>
      </c>
      <c r="BI285" s="26" t="s">
        <v>117</v>
      </c>
      <c r="BJ285" s="25" t="s">
        <v>465</v>
      </c>
      <c r="BK285" s="36" t="s">
        <v>308</v>
      </c>
      <c r="BL285" t="str">
        <f>IF(_xlfn.REGEXTEST(BK285,"Lv. [0-9]{0, 3}", 0),BM285,"")</f>
        <v>25</v>
      </c>
      <c r="BM285" t="str" cm="1">
        <f t="array" ref="BM285">_xlfn.REGEXEXTRACT(_xlfn.REGEXEXTRACT(BK285,"Lv. [0-9]{0,}", 0),"[0-9]{1,2}", 0)</f>
        <v>25</v>
      </c>
      <c r="BN285" cm="1">
        <f t="array" ref="BN285">INDEX(A285:AE285,BQ285)</f>
        <v>146</v>
      </c>
      <c r="BO285">
        <v>284</v>
      </c>
      <c r="BP285">
        <f ca="1">IF(LEN(BL285) &gt; 0, _xlfn.XMATCH(BN285 + 1, INDIRECT(BR285):INDIRECT(BS285)), "")</f>
        <v>285</v>
      </c>
      <c r="BQ285" cm="1">
        <f t="array" ref="BQ285">_xlfn.XMATCH(FALSE, ISBLANK(A285:AE285),,-1)</f>
        <v>30</v>
      </c>
      <c r="BR285" t="str">
        <f>ADDRESS(2, BQ285)</f>
        <v>$AD$2</v>
      </c>
      <c r="BS285" t="str">
        <f>ADDRESS(1202, BQ285)</f>
        <v>$AD$1202</v>
      </c>
      <c r="BT285" s="171" t="str">
        <f ca="1">"insert into Pokemon_Blueprint values ( "&amp;ROW()-1&amp;", '"&amp;B285&amp;"', '"&amp;C285&amp;"', "&amp;AF285&amp;",  "&amp;AG285&amp;",  "&amp;AH285&amp;", "&amp;AI285&amp;",  "&amp;AJ285&amp;",  "&amp;AK285&amp;", "&amp;IF(BC285 = "", "0", BC285)&amp;", "&amp;IF(BL285 = "","NULL, NULL",BP285&amp;", "&amp;BL285)&amp;");"</f>
        <v>insert into Pokemon_Blueprint values ( 284, 'Remoraid', '', 35,  65,  35, 65,  35,  65, 190, 285, 25);</v>
      </c>
    </row>
    <row r="286" spans="1:72" ht="12.75" customHeight="1">
      <c r="A286" s="12">
        <v>224</v>
      </c>
      <c r="B286" s="48" t="s">
        <v>664</v>
      </c>
      <c r="C286" s="48"/>
      <c r="D286" s="49"/>
      <c r="E286" s="50"/>
      <c r="F286" s="50">
        <v>173</v>
      </c>
      <c r="G286" s="50">
        <v>175</v>
      </c>
      <c r="H286" s="50"/>
      <c r="I286" s="50"/>
      <c r="J286" s="50">
        <v>133</v>
      </c>
      <c r="K286" s="50">
        <v>133</v>
      </c>
      <c r="L286" s="50"/>
      <c r="M286" s="50">
        <v>236</v>
      </c>
      <c r="N286" s="50"/>
      <c r="O286" s="50">
        <v>145</v>
      </c>
      <c r="P286" s="50"/>
      <c r="Q286" s="50"/>
      <c r="R286" s="50"/>
      <c r="S286" s="50"/>
      <c r="T286" s="50"/>
      <c r="U286" s="50"/>
      <c r="V286" s="50">
        <v>144</v>
      </c>
      <c r="W286" s="50">
        <v>144</v>
      </c>
      <c r="X286" s="50">
        <v>48</v>
      </c>
      <c r="Y286" s="50"/>
      <c r="Z286" s="50"/>
      <c r="AA286" s="50">
        <v>149</v>
      </c>
      <c r="AB286" s="50">
        <v>45</v>
      </c>
      <c r="AC286" s="50"/>
      <c r="AD286" s="50">
        <v>147</v>
      </c>
      <c r="AE286" s="51"/>
      <c r="AF286" s="17">
        <v>75</v>
      </c>
      <c r="AG286" s="18">
        <v>105</v>
      </c>
      <c r="AH286" s="19">
        <v>75</v>
      </c>
      <c r="AI286" s="20">
        <v>105</v>
      </c>
      <c r="AJ286" s="21">
        <v>75</v>
      </c>
      <c r="AK286" s="22">
        <v>45</v>
      </c>
      <c r="AL286" s="23">
        <f>SUM(AF286:AK286)</f>
        <v>480</v>
      </c>
      <c r="AM286" s="24" t="s">
        <v>112</v>
      </c>
      <c r="AN286" s="37"/>
      <c r="AO286" s="24" t="s">
        <v>665</v>
      </c>
      <c r="AP286" s="26" t="s">
        <v>144</v>
      </c>
      <c r="AQ286" s="27" t="s">
        <v>663</v>
      </c>
      <c r="AR286" s="28" t="s">
        <v>220</v>
      </c>
      <c r="AS286" s="29">
        <v>0.9</v>
      </c>
      <c r="AT286" s="29">
        <v>62.8</v>
      </c>
      <c r="AU286" s="30">
        <v>28.5</v>
      </c>
      <c r="AV286" s="31"/>
      <c r="AW286" s="26">
        <v>1</v>
      </c>
      <c r="AX286" s="26"/>
      <c r="AY286" s="26">
        <v>1</v>
      </c>
      <c r="AZ286" s="26"/>
      <c r="BA286" s="25"/>
      <c r="BB286" s="24">
        <v>168</v>
      </c>
      <c r="BC286" s="26">
        <v>75</v>
      </c>
      <c r="BD286" s="32" t="s">
        <v>128</v>
      </c>
      <c r="BE286" s="32">
        <v>50</v>
      </c>
      <c r="BF286" s="35" t="s">
        <v>98</v>
      </c>
      <c r="BG286" s="26" t="s">
        <v>129</v>
      </c>
      <c r="BH286" s="29">
        <v>20</v>
      </c>
      <c r="BI286" s="26" t="s">
        <v>117</v>
      </c>
      <c r="BJ286" s="25" t="s">
        <v>465</v>
      </c>
      <c r="BK286" s="36"/>
      <c r="BL286" t="str">
        <f>IF(_xlfn.REGEXTEST(BK286,"Lv. [0-9]{0, 3}", 0),BM286,"")</f>
        <v/>
      </c>
      <c r="BM286" t="e" cm="1" vm="1">
        <f t="array" ref="BM286">_xlfn.REGEXEXTRACT(_xlfn.REGEXEXTRACT(BK286,"Lv. [0-9]{0,}", 0),"[0-9]{1,2}", 0)</f>
        <v>#N/A</v>
      </c>
      <c r="BN286" cm="1">
        <f t="array" ref="BN286">INDEX(A286:AE286,BQ286)</f>
        <v>147</v>
      </c>
      <c r="BO286">
        <v>285</v>
      </c>
      <c r="BP286" t="str">
        <f ca="1">IF(LEN(BL286) &gt; 0, _xlfn.XMATCH(BN286 + 1, INDIRECT(BR286):INDIRECT(BS286)), "")</f>
        <v/>
      </c>
      <c r="BQ286" cm="1">
        <f t="array" ref="BQ286">_xlfn.XMATCH(FALSE, ISBLANK(A286:AE286),,-1)</f>
        <v>30</v>
      </c>
      <c r="BR286" t="str">
        <f>ADDRESS(2, BQ286)</f>
        <v>$AD$2</v>
      </c>
      <c r="BS286" t="str">
        <f>ADDRESS(1202, BQ286)</f>
        <v>$AD$1202</v>
      </c>
      <c r="BT286" s="171" t="str">
        <f>"insert into Pokemon_Blueprint values ( "&amp;ROW()-1&amp;", '"&amp;B286&amp;"', '"&amp;C286&amp;"', "&amp;AF286&amp;",  "&amp;AG286&amp;",  "&amp;AH286&amp;", "&amp;AI286&amp;",  "&amp;AJ286&amp;",  "&amp;AK286&amp;", "&amp;IF(BC286 = "", "0", BC286)&amp;", "&amp;IF(BL286 = "","NULL, NULL",BP286&amp;", "&amp;BL286)&amp;");"</f>
        <v>insert into Pokemon_Blueprint values ( 285, 'Octillery', '', 75,  105,  75, 105,  75,  45, 75, NULL, NULL);</v>
      </c>
    </row>
    <row r="287" spans="1:72" ht="12.75" customHeight="1">
      <c r="A287" s="12">
        <v>225</v>
      </c>
      <c r="B287" s="48" t="s">
        <v>666</v>
      </c>
      <c r="C287" s="48"/>
      <c r="D287" s="49"/>
      <c r="E287" s="50"/>
      <c r="F287" s="50">
        <v>190</v>
      </c>
      <c r="G287" s="50">
        <v>194</v>
      </c>
      <c r="H287" s="50"/>
      <c r="I287" s="50"/>
      <c r="J287" s="50"/>
      <c r="K287" s="50"/>
      <c r="L287" s="50"/>
      <c r="M287" s="50">
        <v>254</v>
      </c>
      <c r="N287" s="50"/>
      <c r="O287" s="50"/>
      <c r="P287" s="50">
        <v>90</v>
      </c>
      <c r="Q287" s="50">
        <v>81</v>
      </c>
      <c r="R287" s="50">
        <v>81</v>
      </c>
      <c r="S287" s="50"/>
      <c r="T287" s="50"/>
      <c r="U287" s="50"/>
      <c r="V287" s="50">
        <v>95</v>
      </c>
      <c r="W287" s="50">
        <v>95</v>
      </c>
      <c r="X287" s="50"/>
      <c r="Y287" s="50"/>
      <c r="Z287" s="50"/>
      <c r="AA287" s="50">
        <v>78</v>
      </c>
      <c r="AB287" s="50"/>
      <c r="AC287" s="50">
        <v>120</v>
      </c>
      <c r="AD287" s="50"/>
      <c r="AE287" s="51">
        <v>354</v>
      </c>
      <c r="AF287" s="17">
        <v>45</v>
      </c>
      <c r="AG287" s="18">
        <v>55</v>
      </c>
      <c r="AH287" s="19">
        <v>45</v>
      </c>
      <c r="AI287" s="20">
        <v>65</v>
      </c>
      <c r="AJ287" s="21">
        <v>45</v>
      </c>
      <c r="AK287" s="22">
        <v>75</v>
      </c>
      <c r="AL287" s="23">
        <f>SUM(AF287:AK287)</f>
        <v>330</v>
      </c>
      <c r="AM287" s="24" t="s">
        <v>200</v>
      </c>
      <c r="AN287" s="25" t="s">
        <v>104</v>
      </c>
      <c r="AO287" s="24" t="s">
        <v>290</v>
      </c>
      <c r="AP287" s="26" t="s">
        <v>163</v>
      </c>
      <c r="AQ287" s="27" t="s">
        <v>410</v>
      </c>
      <c r="AR287" s="28" t="s">
        <v>220</v>
      </c>
      <c r="AS287" s="29">
        <v>0.9</v>
      </c>
      <c r="AT287" s="29">
        <v>35.299999999999997</v>
      </c>
      <c r="AU287" s="30">
        <v>16</v>
      </c>
      <c r="AV287" s="31"/>
      <c r="AW287" s="26"/>
      <c r="AX287" s="26"/>
      <c r="AY287" s="26"/>
      <c r="AZ287" s="26"/>
      <c r="BA287" s="25">
        <v>1</v>
      </c>
      <c r="BB287" s="24">
        <v>116</v>
      </c>
      <c r="BC287" s="26">
        <v>45</v>
      </c>
      <c r="BD287" s="32" t="s">
        <v>226</v>
      </c>
      <c r="BE287" s="32">
        <v>50</v>
      </c>
      <c r="BF287" s="35" t="s">
        <v>98</v>
      </c>
      <c r="BG287" s="26" t="s">
        <v>129</v>
      </c>
      <c r="BH287" s="29">
        <v>20</v>
      </c>
      <c r="BI287" s="26" t="s">
        <v>117</v>
      </c>
      <c r="BJ287" s="25" t="s">
        <v>165</v>
      </c>
      <c r="BK287" s="36"/>
      <c r="BL287" t="str">
        <f>IF(_xlfn.REGEXTEST(BK287,"Lv. [0-9]{0, 3}", 0),BM287,"")</f>
        <v/>
      </c>
      <c r="BM287" t="e" cm="1" vm="1">
        <f t="array" ref="BM287">_xlfn.REGEXEXTRACT(_xlfn.REGEXEXTRACT(BK287,"Lv. [0-9]{0,}", 0),"[0-9]{1,2}", 0)</f>
        <v>#N/A</v>
      </c>
      <c r="BN287" cm="1">
        <f t="array" ref="BN287">INDEX(A287:AE287,BQ287)</f>
        <v>354</v>
      </c>
      <c r="BO287">
        <v>286</v>
      </c>
      <c r="BP287" t="str">
        <f ca="1">IF(LEN(BL287) &gt; 0, _xlfn.XMATCH(BN287 + 1, INDIRECT(BR287):INDIRECT(BS287)), "")</f>
        <v/>
      </c>
      <c r="BQ287" cm="1">
        <f t="array" ref="BQ287">_xlfn.XMATCH(FALSE, ISBLANK(A287:AE287),,-1)</f>
        <v>31</v>
      </c>
      <c r="BR287" t="str">
        <f>ADDRESS(2, BQ287)</f>
        <v>$AE$2</v>
      </c>
      <c r="BS287" t="str">
        <f>ADDRESS(1202, BQ287)</f>
        <v>$AE$1202</v>
      </c>
      <c r="BT287" s="171" t="str">
        <f>"insert into Pokemon_Blueprint values ( "&amp;ROW()-1&amp;", '"&amp;B287&amp;"', '"&amp;C287&amp;"', "&amp;AF287&amp;",  "&amp;AG287&amp;",  "&amp;AH287&amp;", "&amp;AI287&amp;",  "&amp;AJ287&amp;",  "&amp;AK287&amp;", "&amp;IF(BC287 = "", "0", BC287)&amp;", "&amp;IF(BL287 = "","NULL, NULL",BP287&amp;", "&amp;BL287)&amp;");"</f>
        <v>insert into Pokemon_Blueprint values ( 286, 'Delibird', '', 45,  55,  45, 65,  45,  75, 45, NULL, NULL);</v>
      </c>
    </row>
    <row r="288" spans="1:72" ht="12.75" customHeight="1">
      <c r="A288" s="12">
        <v>226</v>
      </c>
      <c r="B288" s="48" t="s">
        <v>667</v>
      </c>
      <c r="C288" s="48"/>
      <c r="D288" s="49"/>
      <c r="E288" s="50"/>
      <c r="F288" s="50">
        <v>197</v>
      </c>
      <c r="G288" s="50">
        <v>202</v>
      </c>
      <c r="H288" s="50"/>
      <c r="I288" s="50"/>
      <c r="J288" s="50">
        <v>141</v>
      </c>
      <c r="K288" s="50">
        <v>141</v>
      </c>
      <c r="L288" s="50"/>
      <c r="M288" s="50">
        <v>234</v>
      </c>
      <c r="N288" s="50"/>
      <c r="O288" s="50">
        <v>140</v>
      </c>
      <c r="P288" s="50"/>
      <c r="Q288" s="50"/>
      <c r="R288" s="50"/>
      <c r="S288" s="50"/>
      <c r="T288" s="50"/>
      <c r="U288" s="50"/>
      <c r="V288" s="50">
        <v>146</v>
      </c>
      <c r="W288" s="50">
        <v>146</v>
      </c>
      <c r="X288" s="50">
        <v>50</v>
      </c>
      <c r="Y288" s="50"/>
      <c r="Z288" s="50"/>
      <c r="AA288" s="50">
        <v>355</v>
      </c>
      <c r="AB288" s="50">
        <v>47</v>
      </c>
      <c r="AC288" s="50"/>
      <c r="AD288" s="50">
        <v>165</v>
      </c>
      <c r="AE288" s="51"/>
      <c r="AF288" s="17">
        <v>85</v>
      </c>
      <c r="AG288" s="18">
        <v>40</v>
      </c>
      <c r="AH288" s="19">
        <v>70</v>
      </c>
      <c r="AI288" s="20">
        <v>80</v>
      </c>
      <c r="AJ288" s="21">
        <v>140</v>
      </c>
      <c r="AK288" s="22">
        <v>70</v>
      </c>
      <c r="AL288" s="23">
        <f>SUM(AF288:AK288)</f>
        <v>485</v>
      </c>
      <c r="AM288" s="24" t="s">
        <v>112</v>
      </c>
      <c r="AN288" s="25" t="s">
        <v>104</v>
      </c>
      <c r="AO288" s="24" t="s">
        <v>285</v>
      </c>
      <c r="AP288" s="26" t="s">
        <v>307</v>
      </c>
      <c r="AQ288" s="27" t="s">
        <v>464</v>
      </c>
      <c r="AR288" s="28" t="s">
        <v>519</v>
      </c>
      <c r="AS288" s="29">
        <v>2.1</v>
      </c>
      <c r="AT288" s="29">
        <v>485</v>
      </c>
      <c r="AU288" s="30">
        <v>220</v>
      </c>
      <c r="AV288" s="31"/>
      <c r="AW288" s="26"/>
      <c r="AX288" s="26"/>
      <c r="AY288" s="26"/>
      <c r="AZ288" s="26">
        <v>2</v>
      </c>
      <c r="BA288" s="25"/>
      <c r="BB288" s="24">
        <v>170</v>
      </c>
      <c r="BC288" s="26">
        <v>25</v>
      </c>
      <c r="BD288" s="32" t="s">
        <v>297</v>
      </c>
      <c r="BE288" s="32">
        <v>50</v>
      </c>
      <c r="BF288" s="35" t="s">
        <v>164</v>
      </c>
      <c r="BG288" s="26" t="s">
        <v>129</v>
      </c>
      <c r="BH288" s="29">
        <v>25</v>
      </c>
      <c r="BI288" s="26" t="s">
        <v>117</v>
      </c>
      <c r="BJ288" s="37"/>
      <c r="BK288" s="36"/>
      <c r="BL288" t="str">
        <f>IF(_xlfn.REGEXTEST(BK288,"Lv. [0-9]{0, 3}", 0),BM288,"")</f>
        <v/>
      </c>
      <c r="BM288" t="e" cm="1" vm="1">
        <f t="array" ref="BM288">_xlfn.REGEXEXTRACT(_xlfn.REGEXEXTRACT(BK288,"Lv. [0-9]{0,}", 0),"[0-9]{1,2}", 0)</f>
        <v>#N/A</v>
      </c>
      <c r="BN288" cm="1">
        <f t="array" ref="BN288">INDEX(A288:AE288,BQ288)</f>
        <v>165</v>
      </c>
      <c r="BO288">
        <v>287</v>
      </c>
      <c r="BP288" t="str">
        <f ca="1">IF(LEN(BL288) &gt; 0, _xlfn.XMATCH(BN288 + 1, INDIRECT(BR288):INDIRECT(BS288)), "")</f>
        <v/>
      </c>
      <c r="BQ288" cm="1">
        <f t="array" ref="BQ288">_xlfn.XMATCH(FALSE, ISBLANK(A288:AE288),,-1)</f>
        <v>30</v>
      </c>
      <c r="BR288" t="str">
        <f>ADDRESS(2, BQ288)</f>
        <v>$AD$2</v>
      </c>
      <c r="BS288" t="str">
        <f>ADDRESS(1202, BQ288)</f>
        <v>$AD$1202</v>
      </c>
      <c r="BT288" s="171" t="str">
        <f>"insert into Pokemon_Blueprint values ( "&amp;ROW()-1&amp;", '"&amp;B288&amp;"', '"&amp;C288&amp;"', "&amp;AF288&amp;",  "&amp;AG288&amp;",  "&amp;AH288&amp;", "&amp;AI288&amp;",  "&amp;AJ288&amp;",  "&amp;AK288&amp;", "&amp;IF(BC288 = "", "0", BC288)&amp;", "&amp;IF(BL288 = "","NULL, NULL",BP288&amp;", "&amp;BL288)&amp;");"</f>
        <v>insert into Pokemon_Blueprint values ( 287, 'Mantine', '', 85,  40,  70, 80,  140,  70, 25, NULL, NULL);</v>
      </c>
    </row>
    <row r="289" spans="1:72" ht="12.75" customHeight="1">
      <c r="A289" s="12">
        <v>227</v>
      </c>
      <c r="B289" s="48" t="s">
        <v>668</v>
      </c>
      <c r="C289" s="48"/>
      <c r="D289" s="49"/>
      <c r="E289" s="50"/>
      <c r="F289" s="50">
        <v>198</v>
      </c>
      <c r="G289" s="50">
        <v>203</v>
      </c>
      <c r="H289" s="50">
        <v>115</v>
      </c>
      <c r="I289" s="50">
        <v>120</v>
      </c>
      <c r="J289" s="50"/>
      <c r="K289" s="50"/>
      <c r="L289" s="50"/>
      <c r="M289" s="50">
        <v>203</v>
      </c>
      <c r="N289" s="50"/>
      <c r="O289" s="50"/>
      <c r="P289" s="50">
        <v>112</v>
      </c>
      <c r="Q289" s="50">
        <v>208</v>
      </c>
      <c r="R289" s="50"/>
      <c r="S289" s="50"/>
      <c r="T289" s="50">
        <v>80</v>
      </c>
      <c r="U289" s="50">
        <v>72</v>
      </c>
      <c r="V289" s="50">
        <v>270</v>
      </c>
      <c r="W289" s="50"/>
      <c r="X289" s="50"/>
      <c r="Y289" s="50">
        <v>91</v>
      </c>
      <c r="Z289" s="50">
        <v>85</v>
      </c>
      <c r="AA289" s="50"/>
      <c r="AB289" s="50">
        <v>153</v>
      </c>
      <c r="AC289" s="50"/>
      <c r="AD289" s="50"/>
      <c r="AE289" s="51"/>
      <c r="AF289" s="17">
        <v>65</v>
      </c>
      <c r="AG289" s="18">
        <v>80</v>
      </c>
      <c r="AH289" s="19">
        <v>140</v>
      </c>
      <c r="AI289" s="20">
        <v>40</v>
      </c>
      <c r="AJ289" s="21">
        <v>70</v>
      </c>
      <c r="AK289" s="22">
        <v>70</v>
      </c>
      <c r="AL289" s="23">
        <f>SUM(AF289:AK289)</f>
        <v>465</v>
      </c>
      <c r="AM289" s="24" t="s">
        <v>201</v>
      </c>
      <c r="AN289" s="25" t="s">
        <v>104</v>
      </c>
      <c r="AO289" s="24" t="s">
        <v>151</v>
      </c>
      <c r="AP289" s="26" t="s">
        <v>337</v>
      </c>
      <c r="AQ289" s="27" t="s">
        <v>406</v>
      </c>
      <c r="AR289" s="28" t="s">
        <v>105</v>
      </c>
      <c r="AS289" s="29">
        <v>1.7</v>
      </c>
      <c r="AT289" s="29">
        <v>111.3</v>
      </c>
      <c r="AU289" s="30">
        <v>50.5</v>
      </c>
      <c r="AV289" s="31"/>
      <c r="AW289" s="26"/>
      <c r="AX289" s="26">
        <v>2</v>
      </c>
      <c r="AY289" s="26"/>
      <c r="AZ289" s="26"/>
      <c r="BA289" s="25"/>
      <c r="BB289" s="24">
        <v>163</v>
      </c>
      <c r="BC289" s="26">
        <v>25</v>
      </c>
      <c r="BD289" s="32" t="s">
        <v>297</v>
      </c>
      <c r="BE289" s="32">
        <v>50</v>
      </c>
      <c r="BF289" s="35" t="s">
        <v>322</v>
      </c>
      <c r="BG289" s="26" t="s">
        <v>129</v>
      </c>
      <c r="BH289" s="29">
        <v>25</v>
      </c>
      <c r="BI289" s="26" t="s">
        <v>104</v>
      </c>
      <c r="BJ289" s="37"/>
      <c r="BK289" s="36"/>
      <c r="BL289" t="str">
        <f>IF(_xlfn.REGEXTEST(BK289,"Lv. [0-9]{0, 3}", 0),BM289,"")</f>
        <v/>
      </c>
      <c r="BM289" t="e" cm="1" vm="1">
        <f t="array" ref="BM289">_xlfn.REGEXEXTRACT(_xlfn.REGEXEXTRACT(BK289,"Lv. [0-9]{0,}", 0),"[0-9]{1,2}", 0)</f>
        <v>#N/A</v>
      </c>
      <c r="BN289" cm="1">
        <f t="array" ref="BN289">INDEX(A289:AE289,BQ289)</f>
        <v>153</v>
      </c>
      <c r="BO289">
        <v>288</v>
      </c>
      <c r="BP289" t="str">
        <f ca="1">IF(LEN(BL289) &gt; 0, _xlfn.XMATCH(BN289 + 1, INDIRECT(BR289):INDIRECT(BS289)), "")</f>
        <v/>
      </c>
      <c r="BQ289" cm="1">
        <f t="array" ref="BQ289">_xlfn.XMATCH(FALSE, ISBLANK(A289:AE289),,-1)</f>
        <v>28</v>
      </c>
      <c r="BR289" t="str">
        <f>ADDRESS(2, BQ289)</f>
        <v>$AB$2</v>
      </c>
      <c r="BS289" t="str">
        <f>ADDRESS(1202, BQ289)</f>
        <v>$AB$1202</v>
      </c>
      <c r="BT289" s="171" t="str">
        <f>"insert into Pokemon_Blueprint values ( "&amp;ROW()-1&amp;", '"&amp;B289&amp;"', '"&amp;C289&amp;"', "&amp;AF289&amp;",  "&amp;AG289&amp;",  "&amp;AH289&amp;", "&amp;AI289&amp;",  "&amp;AJ289&amp;",  "&amp;AK289&amp;", "&amp;IF(BC289 = "", "0", BC289)&amp;", "&amp;IF(BL289 = "","NULL, NULL",BP289&amp;", "&amp;BL289)&amp;");"</f>
        <v>insert into Pokemon_Blueprint values ( 288, 'Skarmory', '', 65,  80,  140, 40,  70,  70, 25, NULL, NULL);</v>
      </c>
    </row>
    <row r="290" spans="1:72" ht="12.75" customHeight="1">
      <c r="A290" s="12">
        <v>228</v>
      </c>
      <c r="B290" s="48" t="s">
        <v>669</v>
      </c>
      <c r="C290" s="48"/>
      <c r="D290" s="49"/>
      <c r="E290" s="50"/>
      <c r="F290" s="50">
        <v>209</v>
      </c>
      <c r="G290" s="50">
        <v>214</v>
      </c>
      <c r="H290" s="50"/>
      <c r="I290" s="50"/>
      <c r="J290" s="50"/>
      <c r="K290" s="50">
        <v>176</v>
      </c>
      <c r="L290" s="50"/>
      <c r="M290" s="50"/>
      <c r="N290" s="50"/>
      <c r="O290" s="50">
        <v>75</v>
      </c>
      <c r="P290" s="50"/>
      <c r="Q290" s="50"/>
      <c r="R290" s="50"/>
      <c r="S290" s="50"/>
      <c r="T290" s="50"/>
      <c r="U290" s="50"/>
      <c r="V290" s="50">
        <v>289</v>
      </c>
      <c r="W290" s="50"/>
      <c r="X290" s="50"/>
      <c r="Y290" s="50">
        <v>110</v>
      </c>
      <c r="Z290" s="50"/>
      <c r="AA290" s="50"/>
      <c r="AB290" s="50"/>
      <c r="AC290" s="50"/>
      <c r="AD290" s="50"/>
      <c r="AE290" s="51">
        <v>25</v>
      </c>
      <c r="AF290" s="17">
        <v>45</v>
      </c>
      <c r="AG290" s="18">
        <v>60</v>
      </c>
      <c r="AH290" s="19">
        <v>30</v>
      </c>
      <c r="AI290" s="20">
        <v>80</v>
      </c>
      <c r="AJ290" s="21">
        <v>50</v>
      </c>
      <c r="AK290" s="22">
        <v>65</v>
      </c>
      <c r="AL290" s="23">
        <f>SUM(AF290:AK290)</f>
        <v>330</v>
      </c>
      <c r="AM290" s="24" t="s">
        <v>169</v>
      </c>
      <c r="AN290" s="25" t="s">
        <v>94</v>
      </c>
      <c r="AO290" s="24" t="s">
        <v>375</v>
      </c>
      <c r="AP290" s="26" t="s">
        <v>232</v>
      </c>
      <c r="AQ290" s="27" t="s">
        <v>179</v>
      </c>
      <c r="AR290" s="28" t="s">
        <v>97</v>
      </c>
      <c r="AS290" s="29">
        <v>0.6</v>
      </c>
      <c r="AT290" s="29">
        <v>23.8</v>
      </c>
      <c r="AU290" s="30">
        <v>10.8</v>
      </c>
      <c r="AV290" s="31"/>
      <c r="AW290" s="26"/>
      <c r="AX290" s="26"/>
      <c r="AY290" s="26">
        <v>1</v>
      </c>
      <c r="AZ290" s="26"/>
      <c r="BA290" s="25"/>
      <c r="BB290" s="24">
        <v>66</v>
      </c>
      <c r="BC290" s="26">
        <v>120</v>
      </c>
      <c r="BD290" s="32" t="s">
        <v>297</v>
      </c>
      <c r="BE290" s="32">
        <v>35</v>
      </c>
      <c r="BF290" s="35" t="s">
        <v>108</v>
      </c>
      <c r="BG290" s="26" t="s">
        <v>129</v>
      </c>
      <c r="BH290" s="29">
        <v>20</v>
      </c>
      <c r="BI290" s="26" t="s">
        <v>165</v>
      </c>
      <c r="BJ290" s="37"/>
      <c r="BK290" s="36" t="s">
        <v>256</v>
      </c>
      <c r="BL290" t="str">
        <f>IF(_xlfn.REGEXTEST(BK290,"Lv. [0-9]{0, 3}", 0),BM290,"")</f>
        <v>24</v>
      </c>
      <c r="BM290" t="str" cm="1">
        <f t="array" ref="BM290">_xlfn.REGEXEXTRACT(_xlfn.REGEXEXTRACT(BK290,"Lv. [0-9]{0,}", 0),"[0-9]{1,2}", 0)</f>
        <v>24</v>
      </c>
      <c r="BN290" cm="1">
        <f t="array" ref="BN290">INDEX(A290:AE290,BQ290)</f>
        <v>25</v>
      </c>
      <c r="BO290">
        <v>289</v>
      </c>
      <c r="BP290">
        <f ca="1">IF(LEN(BL290) &gt; 0, _xlfn.XMATCH(BN290 + 1, INDIRECT(BR290):INDIRECT(BS290)), "")</f>
        <v>290</v>
      </c>
      <c r="BQ290" cm="1">
        <f t="array" ref="BQ290">_xlfn.XMATCH(FALSE, ISBLANK(A290:AE290),,-1)</f>
        <v>31</v>
      </c>
      <c r="BR290" t="str">
        <f>ADDRESS(2, BQ290)</f>
        <v>$AE$2</v>
      </c>
      <c r="BS290" t="str">
        <f>ADDRESS(1202, BQ290)</f>
        <v>$AE$1202</v>
      </c>
      <c r="BT290" s="171" t="str">
        <f ca="1">"insert into Pokemon_Blueprint values ( "&amp;ROW()-1&amp;", '"&amp;B290&amp;"', '"&amp;C290&amp;"', "&amp;AF290&amp;",  "&amp;AG290&amp;",  "&amp;AH290&amp;", "&amp;AI290&amp;",  "&amp;AJ290&amp;",  "&amp;AK290&amp;", "&amp;IF(BC290 = "", "0", BC290)&amp;", "&amp;IF(BL290 = "","NULL, NULL",BP290&amp;", "&amp;BL290)&amp;");"</f>
        <v>insert into Pokemon_Blueprint values ( 289, 'Houndour', '', 45,  60,  30, 80,  50,  65, 120, 290, 24);</v>
      </c>
    </row>
    <row r="291" spans="1:72" ht="12.75" customHeight="1">
      <c r="A291" s="12">
        <v>229</v>
      </c>
      <c r="B291" s="48" t="s">
        <v>670</v>
      </c>
      <c r="C291" s="48"/>
      <c r="D291" s="49"/>
      <c r="E291" s="50"/>
      <c r="F291" s="50">
        <v>210</v>
      </c>
      <c r="G291" s="50">
        <v>215</v>
      </c>
      <c r="H291" s="50"/>
      <c r="I291" s="50"/>
      <c r="J291" s="50"/>
      <c r="K291" s="50">
        <v>177</v>
      </c>
      <c r="L291" s="50"/>
      <c r="M291" s="50"/>
      <c r="N291" s="50"/>
      <c r="O291" s="50">
        <v>76</v>
      </c>
      <c r="P291" s="50"/>
      <c r="Q291" s="50"/>
      <c r="R291" s="50"/>
      <c r="S291" s="50"/>
      <c r="T291" s="50"/>
      <c r="U291" s="50"/>
      <c r="V291" s="50">
        <v>290</v>
      </c>
      <c r="W291" s="50"/>
      <c r="X291" s="50"/>
      <c r="Y291" s="50">
        <v>111</v>
      </c>
      <c r="Z291" s="50"/>
      <c r="AA291" s="50"/>
      <c r="AB291" s="50"/>
      <c r="AC291" s="50"/>
      <c r="AD291" s="50"/>
      <c r="AE291" s="51">
        <v>26</v>
      </c>
      <c r="AF291" s="17">
        <v>75</v>
      </c>
      <c r="AG291" s="18">
        <v>90</v>
      </c>
      <c r="AH291" s="19">
        <v>50</v>
      </c>
      <c r="AI291" s="20">
        <v>110</v>
      </c>
      <c r="AJ291" s="21">
        <v>80</v>
      </c>
      <c r="AK291" s="22">
        <v>95</v>
      </c>
      <c r="AL291" s="23">
        <f>SUM(AF291:AK291)</f>
        <v>500</v>
      </c>
      <c r="AM291" s="24" t="s">
        <v>169</v>
      </c>
      <c r="AN291" s="25" t="s">
        <v>94</v>
      </c>
      <c r="AO291" s="24" t="s">
        <v>375</v>
      </c>
      <c r="AP291" s="26" t="s">
        <v>232</v>
      </c>
      <c r="AQ291" s="27" t="s">
        <v>179</v>
      </c>
      <c r="AR291" s="28" t="s">
        <v>148</v>
      </c>
      <c r="AS291" s="29">
        <v>1.4</v>
      </c>
      <c r="AT291" s="29">
        <v>77.2</v>
      </c>
      <c r="AU291" s="30">
        <v>35</v>
      </c>
      <c r="AV291" s="31"/>
      <c r="AW291" s="26"/>
      <c r="AX291" s="26"/>
      <c r="AY291" s="26">
        <v>2</v>
      </c>
      <c r="AZ291" s="26"/>
      <c r="BA291" s="25"/>
      <c r="BB291" s="24">
        <v>175</v>
      </c>
      <c r="BC291" s="26">
        <v>45</v>
      </c>
      <c r="BD291" s="32" t="s">
        <v>297</v>
      </c>
      <c r="BE291" s="32">
        <v>35</v>
      </c>
      <c r="BF291" s="35" t="s">
        <v>108</v>
      </c>
      <c r="BG291" s="26" t="s">
        <v>129</v>
      </c>
      <c r="BH291" s="29">
        <v>20</v>
      </c>
      <c r="BI291" s="26" t="s">
        <v>165</v>
      </c>
      <c r="BJ291" s="37"/>
      <c r="BK291" s="36"/>
      <c r="BL291" t="str">
        <f>IF(_xlfn.REGEXTEST(BK291,"Lv. [0-9]{0, 3}", 0),BM291,"")</f>
        <v/>
      </c>
      <c r="BM291" t="e" cm="1" vm="1">
        <f t="array" ref="BM291">_xlfn.REGEXEXTRACT(_xlfn.REGEXEXTRACT(BK291,"Lv. [0-9]{0,}", 0),"[0-9]{1,2}", 0)</f>
        <v>#N/A</v>
      </c>
      <c r="BN291" cm="1">
        <f t="array" ref="BN291">INDEX(A291:AE291,BQ291)</f>
        <v>26</v>
      </c>
      <c r="BO291">
        <v>290</v>
      </c>
      <c r="BP291" t="str">
        <f ca="1">IF(LEN(BL291) &gt; 0, _xlfn.XMATCH(BN291 + 1, INDIRECT(BR291):INDIRECT(BS291)), "")</f>
        <v/>
      </c>
      <c r="BQ291" cm="1">
        <f t="array" ref="BQ291">_xlfn.XMATCH(FALSE, ISBLANK(A291:AE291),,-1)</f>
        <v>31</v>
      </c>
      <c r="BR291" t="str">
        <f>ADDRESS(2, BQ291)</f>
        <v>$AE$2</v>
      </c>
      <c r="BS291" t="str">
        <f>ADDRESS(1202, BQ291)</f>
        <v>$AE$1202</v>
      </c>
      <c r="BT291" s="171" t="str">
        <f>"insert into Pokemon_Blueprint values ( "&amp;ROW()-1&amp;", '"&amp;B291&amp;"', '"&amp;C291&amp;"', "&amp;AF291&amp;",  "&amp;AG291&amp;",  "&amp;AH291&amp;", "&amp;AI291&amp;",  "&amp;AJ291&amp;",  "&amp;AK291&amp;", "&amp;IF(BC291 = "", "0", BC291)&amp;", "&amp;IF(BL291 = "","NULL, NULL",BP291&amp;", "&amp;BL291)&amp;");"</f>
        <v>insert into Pokemon_Blueprint values ( 290, 'Houndoom', '', 75,  90,  50, 110,  80,  95, 45, NULL, NULL);</v>
      </c>
    </row>
    <row r="292" spans="1:72" ht="12.75" customHeight="1">
      <c r="A292" s="12">
        <v>229.1</v>
      </c>
      <c r="B292" s="48" t="s">
        <v>671</v>
      </c>
      <c r="C292" s="48" t="s">
        <v>146</v>
      </c>
      <c r="D292" s="49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>
        <v>76</v>
      </c>
      <c r="P292" s="50"/>
      <c r="Q292" s="50"/>
      <c r="R292" s="50"/>
      <c r="S292" s="50"/>
      <c r="T292" s="50"/>
      <c r="U292" s="50"/>
      <c r="V292" s="50">
        <v>290</v>
      </c>
      <c r="W292" s="50"/>
      <c r="X292" s="50"/>
      <c r="Y292" s="50">
        <v>111</v>
      </c>
      <c r="Z292" s="50"/>
      <c r="AA292" s="50"/>
      <c r="AB292" s="50"/>
      <c r="AC292" s="50"/>
      <c r="AD292" s="50"/>
      <c r="AE292" s="51"/>
      <c r="AF292" s="17">
        <v>75</v>
      </c>
      <c r="AG292" s="18">
        <v>90</v>
      </c>
      <c r="AH292" s="19">
        <v>90</v>
      </c>
      <c r="AI292" s="20">
        <v>140</v>
      </c>
      <c r="AJ292" s="21">
        <v>90</v>
      </c>
      <c r="AK292" s="22">
        <v>115</v>
      </c>
      <c r="AL292" s="23">
        <f>SUM(AF292:AK292)</f>
        <v>600</v>
      </c>
      <c r="AM292" s="24" t="s">
        <v>169</v>
      </c>
      <c r="AN292" s="25" t="s">
        <v>94</v>
      </c>
      <c r="AO292" s="24" t="s">
        <v>96</v>
      </c>
      <c r="AP292" s="26"/>
      <c r="AQ292" s="27"/>
      <c r="AR292" s="28" t="s">
        <v>304</v>
      </c>
      <c r="AS292" s="29">
        <v>1.9</v>
      </c>
      <c r="AT292" s="29">
        <v>109.1</v>
      </c>
      <c r="AU292" s="30">
        <v>49.5</v>
      </c>
      <c r="AV292" s="31"/>
      <c r="AW292" s="26"/>
      <c r="AX292" s="26"/>
      <c r="AY292" s="26">
        <v>2</v>
      </c>
      <c r="AZ292" s="26"/>
      <c r="BA292" s="25"/>
      <c r="BB292" s="24">
        <v>210</v>
      </c>
      <c r="BC292" s="26">
        <v>45</v>
      </c>
      <c r="BD292" s="32" t="s">
        <v>297</v>
      </c>
      <c r="BE292" s="32">
        <v>50</v>
      </c>
      <c r="BF292" s="35" t="s">
        <v>108</v>
      </c>
      <c r="BG292" s="26" t="s">
        <v>129</v>
      </c>
      <c r="BH292" s="29">
        <v>20</v>
      </c>
      <c r="BI292" s="26" t="s">
        <v>165</v>
      </c>
      <c r="BJ292" s="25"/>
      <c r="BK292" s="36"/>
      <c r="BL292" t="str">
        <f>IF(_xlfn.REGEXTEST(BK292,"Lv. [0-9]{0, 3}", 0),BM292,"")</f>
        <v/>
      </c>
      <c r="BM292" t="e" cm="1" vm="1">
        <f t="array" ref="BM292">_xlfn.REGEXEXTRACT(_xlfn.REGEXEXTRACT(BK292,"Lv. [0-9]{0,}", 0),"[0-9]{1,2}", 0)</f>
        <v>#N/A</v>
      </c>
      <c r="BN292" cm="1">
        <f t="array" ref="BN292">INDEX(A292:AE292,BQ292)</f>
        <v>111</v>
      </c>
      <c r="BO292">
        <v>291</v>
      </c>
      <c r="BP292" t="str">
        <f ca="1">IF(LEN(BL292) &gt; 0, _xlfn.XMATCH(BN292 + 1, INDIRECT(BR292):INDIRECT(BS292)), "")</f>
        <v/>
      </c>
      <c r="BQ292" cm="1">
        <f t="array" ref="BQ292">_xlfn.XMATCH(FALSE, ISBLANK(A292:AE292),,-1)</f>
        <v>25</v>
      </c>
      <c r="BR292" t="str">
        <f>ADDRESS(2, BQ292)</f>
        <v>$Y$2</v>
      </c>
      <c r="BS292" t="str">
        <f>ADDRESS(1202, BQ292)</f>
        <v>$Y$1202</v>
      </c>
      <c r="BT292" s="171" t="str">
        <f>"insert into Pokemon_Blueprint values ( "&amp;ROW()-1&amp;", '"&amp;B292&amp;"', '"&amp;C292&amp;"', "&amp;AF292&amp;",  "&amp;AG292&amp;",  "&amp;AH292&amp;", "&amp;AI292&amp;",  "&amp;AJ292&amp;",  "&amp;AK292&amp;", "&amp;IF(BC292 = "", "0", BC292)&amp;", "&amp;IF(BL292 = "","NULL, NULL",BP292&amp;", "&amp;BL292)&amp;");"</f>
        <v>insert into Pokemon_Blueprint values ( 291, 'Houndoom (Mega)', 'Mega Evolution', 75,  90,  90, 140,  90,  115, 45, NULL, NULL);</v>
      </c>
    </row>
    <row r="293" spans="1:72" ht="12.75" customHeight="1">
      <c r="A293" s="12">
        <v>230</v>
      </c>
      <c r="B293" s="52" t="s">
        <v>672</v>
      </c>
      <c r="C293" s="52"/>
      <c r="D293" s="53"/>
      <c r="E293" s="54"/>
      <c r="F293" s="50">
        <v>188</v>
      </c>
      <c r="G293" s="54">
        <v>192</v>
      </c>
      <c r="H293" s="54">
        <v>186</v>
      </c>
      <c r="I293" s="54">
        <v>195</v>
      </c>
      <c r="J293" s="54"/>
      <c r="K293" s="54"/>
      <c r="L293" s="54"/>
      <c r="M293" s="54"/>
      <c r="N293" s="54"/>
      <c r="O293" s="54">
        <v>41</v>
      </c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>
        <v>200</v>
      </c>
      <c r="AC293" s="54"/>
      <c r="AD293" s="54"/>
      <c r="AE293" s="55"/>
      <c r="AF293" s="46">
        <v>75</v>
      </c>
      <c r="AG293" s="47">
        <v>95</v>
      </c>
      <c r="AH293" s="19">
        <v>95</v>
      </c>
      <c r="AI293" s="20">
        <v>95</v>
      </c>
      <c r="AJ293" s="21">
        <v>95</v>
      </c>
      <c r="AK293" s="22">
        <v>85</v>
      </c>
      <c r="AL293" s="23">
        <f>SUM(AF293:AK293)</f>
        <v>540</v>
      </c>
      <c r="AM293" s="24" t="s">
        <v>112</v>
      </c>
      <c r="AN293" s="25" t="s">
        <v>99</v>
      </c>
      <c r="AO293" s="24" t="s">
        <v>285</v>
      </c>
      <c r="AP293" s="26" t="s">
        <v>144</v>
      </c>
      <c r="AQ293" s="27" t="s">
        <v>255</v>
      </c>
      <c r="AR293" s="28" t="s">
        <v>377</v>
      </c>
      <c r="AS293" s="29">
        <v>1.8</v>
      </c>
      <c r="AT293" s="29">
        <v>335.1</v>
      </c>
      <c r="AU293" s="30">
        <v>152</v>
      </c>
      <c r="AV293" s="31"/>
      <c r="AW293" s="26">
        <v>1</v>
      </c>
      <c r="AX293" s="26"/>
      <c r="AY293" s="26">
        <v>1</v>
      </c>
      <c r="AZ293" s="26">
        <v>1</v>
      </c>
      <c r="BA293" s="25"/>
      <c r="BB293" s="24">
        <v>270</v>
      </c>
      <c r="BC293" s="26">
        <v>45</v>
      </c>
      <c r="BD293" s="32" t="s">
        <v>128</v>
      </c>
      <c r="BE293" s="32">
        <v>50</v>
      </c>
      <c r="BF293" s="35" t="s">
        <v>116</v>
      </c>
      <c r="BG293" s="26" t="s">
        <v>129</v>
      </c>
      <c r="BH293" s="29">
        <v>20</v>
      </c>
      <c r="BI293" s="26" t="s">
        <v>117</v>
      </c>
      <c r="BJ293" s="25" t="s">
        <v>99</v>
      </c>
      <c r="BK293" s="36"/>
      <c r="BL293" t="str">
        <f>IF(_xlfn.REGEXTEST(BK293,"Lv. [0-9]{0, 3}", 0),BM293,"")</f>
        <v/>
      </c>
      <c r="BM293" t="e" cm="1" vm="1">
        <f t="array" ref="BM293">_xlfn.REGEXEXTRACT(_xlfn.REGEXEXTRACT(BK293,"Lv. [0-9]{0,}", 0),"[0-9]{1,2}", 0)</f>
        <v>#N/A</v>
      </c>
      <c r="BN293" cm="1">
        <f t="array" ref="BN293">INDEX(A293:AE293,BQ293)</f>
        <v>200</v>
      </c>
      <c r="BO293">
        <v>292</v>
      </c>
      <c r="BP293" t="str">
        <f ca="1">IF(LEN(BL293) &gt; 0, _xlfn.XMATCH(BN293 + 1, INDIRECT(BR293):INDIRECT(BS293)), "")</f>
        <v/>
      </c>
      <c r="BQ293" cm="1">
        <f t="array" ref="BQ293">_xlfn.XMATCH(FALSE, ISBLANK(A293:AE293),,-1)</f>
        <v>28</v>
      </c>
      <c r="BR293" t="str">
        <f>ADDRESS(2, BQ293)</f>
        <v>$AB$2</v>
      </c>
      <c r="BS293" t="str">
        <f>ADDRESS(1202, BQ293)</f>
        <v>$AB$1202</v>
      </c>
      <c r="BT293" s="171" t="str">
        <f>"insert into Pokemon_Blueprint values ( "&amp;ROW()-1&amp;", '"&amp;B293&amp;"', '"&amp;C293&amp;"', "&amp;AF293&amp;",  "&amp;AG293&amp;",  "&amp;AH293&amp;", "&amp;AI293&amp;",  "&amp;AJ293&amp;",  "&amp;AK293&amp;", "&amp;IF(BC293 = "", "0", BC293)&amp;", "&amp;IF(BL293 = "","NULL, NULL",BP293&amp;", "&amp;BL293)&amp;");"</f>
        <v>insert into Pokemon_Blueprint values ( 292, 'Kingdra', '', 75,  95,  95, 95,  95,  85, 45, NULL, NULL);</v>
      </c>
    </row>
    <row r="294" spans="1:72" ht="12.75" customHeight="1">
      <c r="A294" s="12">
        <v>231</v>
      </c>
      <c r="B294" s="48" t="s">
        <v>673</v>
      </c>
      <c r="C294" s="48"/>
      <c r="D294" s="49"/>
      <c r="E294" s="50"/>
      <c r="F294" s="50">
        <v>195</v>
      </c>
      <c r="G294" s="50">
        <v>200</v>
      </c>
      <c r="H294" s="50">
        <v>165</v>
      </c>
      <c r="I294" s="50">
        <v>172</v>
      </c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1">
        <v>122</v>
      </c>
      <c r="AF294" s="17">
        <v>90</v>
      </c>
      <c r="AG294" s="18">
        <v>60</v>
      </c>
      <c r="AH294" s="19">
        <v>60</v>
      </c>
      <c r="AI294" s="20">
        <v>40</v>
      </c>
      <c r="AJ294" s="21">
        <v>40</v>
      </c>
      <c r="AK294" s="22">
        <v>40</v>
      </c>
      <c r="AL294" s="23">
        <f>SUM(AF294:AK294)</f>
        <v>330</v>
      </c>
      <c r="AM294" s="24" t="s">
        <v>196</v>
      </c>
      <c r="AN294" s="37"/>
      <c r="AO294" s="24" t="s">
        <v>272</v>
      </c>
      <c r="AP294" s="34"/>
      <c r="AQ294" s="27" t="s">
        <v>197</v>
      </c>
      <c r="AR294" s="28" t="s">
        <v>115</v>
      </c>
      <c r="AS294" s="29">
        <v>0.5</v>
      </c>
      <c r="AT294" s="29">
        <v>73.900000000000006</v>
      </c>
      <c r="AU294" s="30">
        <v>33.5</v>
      </c>
      <c r="AV294" s="31">
        <v>1</v>
      </c>
      <c r="AW294" s="26"/>
      <c r="AX294" s="26"/>
      <c r="AY294" s="26"/>
      <c r="AZ294" s="26"/>
      <c r="BA294" s="25"/>
      <c r="BB294" s="24">
        <v>66</v>
      </c>
      <c r="BC294" s="26">
        <v>120</v>
      </c>
      <c r="BD294" s="32" t="s">
        <v>128</v>
      </c>
      <c r="BE294" s="32">
        <v>50</v>
      </c>
      <c r="BF294" s="35" t="s">
        <v>116</v>
      </c>
      <c r="BG294" s="26" t="s">
        <v>129</v>
      </c>
      <c r="BH294" s="29">
        <v>20</v>
      </c>
      <c r="BI294" s="26" t="s">
        <v>165</v>
      </c>
      <c r="BJ294" s="37"/>
      <c r="BK294" s="36" t="s">
        <v>308</v>
      </c>
      <c r="BL294" t="str">
        <f>IF(_xlfn.REGEXTEST(BK294,"Lv. [0-9]{0, 3}", 0),BM294,"")</f>
        <v>25</v>
      </c>
      <c r="BM294" t="str" cm="1">
        <f t="array" ref="BM294">_xlfn.REGEXEXTRACT(_xlfn.REGEXEXTRACT(BK294,"Lv. [0-9]{0,}", 0),"[0-9]{1,2}", 0)</f>
        <v>25</v>
      </c>
      <c r="BN294" cm="1">
        <f t="array" ref="BN294">INDEX(A294:AE294,BQ294)</f>
        <v>122</v>
      </c>
      <c r="BO294">
        <v>293</v>
      </c>
      <c r="BP294">
        <f ca="1">IF(LEN(BL294) &gt; 0, _xlfn.XMATCH(BN294 + 1, INDIRECT(BR294):INDIRECT(BS294)), "")</f>
        <v>294</v>
      </c>
      <c r="BQ294" cm="1">
        <f t="array" ref="BQ294">_xlfn.XMATCH(FALSE, ISBLANK(A294:AE294),,-1)</f>
        <v>31</v>
      </c>
      <c r="BR294" t="str">
        <f>ADDRESS(2, BQ294)</f>
        <v>$AE$2</v>
      </c>
      <c r="BS294" t="str">
        <f>ADDRESS(1202, BQ294)</f>
        <v>$AE$1202</v>
      </c>
      <c r="BT294" s="171" t="str">
        <f ca="1">"insert into Pokemon_Blueprint values ( "&amp;ROW()-1&amp;", '"&amp;B294&amp;"', '"&amp;C294&amp;"', "&amp;AF294&amp;",  "&amp;AG294&amp;",  "&amp;AH294&amp;", "&amp;AI294&amp;",  "&amp;AJ294&amp;",  "&amp;AK294&amp;", "&amp;IF(BC294 = "", "0", BC294)&amp;", "&amp;IF(BL294 = "","NULL, NULL",BP294&amp;", "&amp;BL294)&amp;");"</f>
        <v>insert into Pokemon_Blueprint values ( 293, 'Phanpy', '', 90,  60,  60, 40,  40,  40, 120, 294, 25);</v>
      </c>
    </row>
    <row r="295" spans="1:72" ht="12.75" customHeight="1">
      <c r="A295" s="12">
        <v>232</v>
      </c>
      <c r="B295" s="48" t="s">
        <v>674</v>
      </c>
      <c r="C295" s="48"/>
      <c r="D295" s="49"/>
      <c r="E295" s="50"/>
      <c r="F295" s="50">
        <v>196</v>
      </c>
      <c r="G295" s="50">
        <v>201</v>
      </c>
      <c r="H295" s="50">
        <v>166</v>
      </c>
      <c r="I295" s="50">
        <v>173</v>
      </c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1">
        <v>123</v>
      </c>
      <c r="AF295" s="17">
        <v>90</v>
      </c>
      <c r="AG295" s="18">
        <v>120</v>
      </c>
      <c r="AH295" s="19">
        <v>120</v>
      </c>
      <c r="AI295" s="20">
        <v>60</v>
      </c>
      <c r="AJ295" s="21">
        <v>60</v>
      </c>
      <c r="AK295" s="22">
        <v>50</v>
      </c>
      <c r="AL295" s="23">
        <f>SUM(AF295:AK295)</f>
        <v>500</v>
      </c>
      <c r="AM295" s="24" t="s">
        <v>196</v>
      </c>
      <c r="AN295" s="37"/>
      <c r="AO295" s="24" t="s">
        <v>337</v>
      </c>
      <c r="AP295" s="34"/>
      <c r="AQ295" s="27" t="s">
        <v>197</v>
      </c>
      <c r="AR295" s="28" t="s">
        <v>101</v>
      </c>
      <c r="AS295" s="29">
        <v>1.1000000000000001</v>
      </c>
      <c r="AT295" s="29">
        <v>264.60000000000002</v>
      </c>
      <c r="AU295" s="30">
        <v>120</v>
      </c>
      <c r="AV295" s="31"/>
      <c r="AW295" s="26">
        <v>1</v>
      </c>
      <c r="AX295" s="26">
        <v>1</v>
      </c>
      <c r="AY295" s="26"/>
      <c r="AZ295" s="26"/>
      <c r="BA295" s="25"/>
      <c r="BB295" s="24">
        <v>175</v>
      </c>
      <c r="BC295" s="26">
        <v>60</v>
      </c>
      <c r="BD295" s="32" t="s">
        <v>128</v>
      </c>
      <c r="BE295" s="32">
        <v>50</v>
      </c>
      <c r="BF295" s="35" t="s">
        <v>322</v>
      </c>
      <c r="BG295" s="26" t="s">
        <v>129</v>
      </c>
      <c r="BH295" s="29">
        <v>20</v>
      </c>
      <c r="BI295" s="26" t="s">
        <v>165</v>
      </c>
      <c r="BJ295" s="37"/>
      <c r="BK295" s="36"/>
      <c r="BL295" t="str">
        <f>IF(_xlfn.REGEXTEST(BK295,"Lv. [0-9]{0, 3}", 0),BM295,"")</f>
        <v/>
      </c>
      <c r="BM295" t="e" cm="1" vm="1">
        <f t="array" ref="BM295">_xlfn.REGEXEXTRACT(_xlfn.REGEXEXTRACT(BK295,"Lv. [0-9]{0,}", 0),"[0-9]{1,2}", 0)</f>
        <v>#N/A</v>
      </c>
      <c r="BN295" cm="1">
        <f t="array" ref="BN295">INDEX(A295:AE295,BQ295)</f>
        <v>123</v>
      </c>
      <c r="BO295">
        <v>294</v>
      </c>
      <c r="BP295" t="str">
        <f ca="1">IF(LEN(BL295) &gt; 0, _xlfn.XMATCH(BN295 + 1, INDIRECT(BR295):INDIRECT(BS295)), "")</f>
        <v/>
      </c>
      <c r="BQ295" cm="1">
        <f t="array" ref="BQ295">_xlfn.XMATCH(FALSE, ISBLANK(A295:AE295),,-1)</f>
        <v>31</v>
      </c>
      <c r="BR295" t="str">
        <f>ADDRESS(2, BQ295)</f>
        <v>$AE$2</v>
      </c>
      <c r="BS295" t="str">
        <f>ADDRESS(1202, BQ295)</f>
        <v>$AE$1202</v>
      </c>
      <c r="BT295" s="171" t="str">
        <f>"insert into Pokemon_Blueprint values ( "&amp;ROW()-1&amp;", '"&amp;B295&amp;"', '"&amp;C295&amp;"', "&amp;AF295&amp;",  "&amp;AG295&amp;",  "&amp;AH295&amp;", "&amp;AI295&amp;",  "&amp;AJ295&amp;",  "&amp;AK295&amp;", "&amp;IF(BC295 = "", "0", BC295)&amp;", "&amp;IF(BL295 = "","NULL, NULL",BP295&amp;", "&amp;BL295)&amp;");"</f>
        <v>insert into Pokemon_Blueprint values ( 294, 'Donphan', '', 90,  120,  120, 60,  60,  50, 60, NULL, NULL);</v>
      </c>
    </row>
    <row r="296" spans="1:72" ht="12.75" customHeight="1">
      <c r="A296" s="12">
        <v>233</v>
      </c>
      <c r="B296" s="52" t="s">
        <v>675</v>
      </c>
      <c r="C296" s="52"/>
      <c r="D296" s="53"/>
      <c r="E296" s="54"/>
      <c r="F296" s="50">
        <v>216</v>
      </c>
      <c r="G296" s="54">
        <v>221</v>
      </c>
      <c r="H296" s="54"/>
      <c r="I296" s="54"/>
      <c r="J296" s="54"/>
      <c r="K296" s="54">
        <v>193</v>
      </c>
      <c r="L296" s="54"/>
      <c r="M296" s="54"/>
      <c r="N296" s="54"/>
      <c r="O296" s="54"/>
      <c r="P296" s="54"/>
      <c r="Q296" s="54">
        <v>218</v>
      </c>
      <c r="R296" s="54"/>
      <c r="S296" s="54"/>
      <c r="T296" s="54">
        <v>90</v>
      </c>
      <c r="U296" s="54"/>
      <c r="V296" s="54">
        <v>282</v>
      </c>
      <c r="W296" s="54"/>
      <c r="X296" s="54"/>
      <c r="Y296" s="54">
        <v>103</v>
      </c>
      <c r="Z296" s="54"/>
      <c r="AA296" s="54"/>
      <c r="AB296" s="54">
        <v>209</v>
      </c>
      <c r="AC296" s="54"/>
      <c r="AD296" s="54">
        <v>134</v>
      </c>
      <c r="AE296" s="55"/>
      <c r="AF296" s="46">
        <v>85</v>
      </c>
      <c r="AG296" s="47">
        <v>80</v>
      </c>
      <c r="AH296" s="19">
        <v>90</v>
      </c>
      <c r="AI296" s="20">
        <v>105</v>
      </c>
      <c r="AJ296" s="21">
        <v>95</v>
      </c>
      <c r="AK296" s="22">
        <v>60</v>
      </c>
      <c r="AL296" s="23">
        <f>SUM(AF296:AK296)</f>
        <v>515</v>
      </c>
      <c r="AM296" s="24" t="s">
        <v>150</v>
      </c>
      <c r="AN296" s="37"/>
      <c r="AO296" s="24" t="s">
        <v>319</v>
      </c>
      <c r="AP296" s="26" t="s">
        <v>509</v>
      </c>
      <c r="AQ296" s="27" t="s">
        <v>367</v>
      </c>
      <c r="AR296" s="28" t="s">
        <v>97</v>
      </c>
      <c r="AS296" s="29">
        <v>0.6</v>
      </c>
      <c r="AT296" s="29">
        <v>71.7</v>
      </c>
      <c r="AU296" s="30">
        <v>32.5</v>
      </c>
      <c r="AV296" s="31"/>
      <c r="AW296" s="26"/>
      <c r="AX296" s="26"/>
      <c r="AY296" s="26">
        <v>2</v>
      </c>
      <c r="AZ296" s="26"/>
      <c r="BA296" s="25"/>
      <c r="BB296" s="24">
        <v>180</v>
      </c>
      <c r="BC296" s="26">
        <v>45</v>
      </c>
      <c r="BD296" s="32" t="s">
        <v>128</v>
      </c>
      <c r="BE296" s="32">
        <v>50</v>
      </c>
      <c r="BF296" s="35" t="s">
        <v>98</v>
      </c>
      <c r="BG296" s="26" t="s">
        <v>368</v>
      </c>
      <c r="BH296" s="29">
        <v>20</v>
      </c>
      <c r="BI296" s="45" t="s">
        <v>338</v>
      </c>
      <c r="BJ296" s="37"/>
      <c r="BK296" s="36" t="s">
        <v>676</v>
      </c>
      <c r="BL296" t="str">
        <f>IF(_xlfn.REGEXTEST(BK296,"Lv. [0-9]{0, 3}", 0),BM296,"")</f>
        <v/>
      </c>
      <c r="BM296" t="e" cm="1" vm="1">
        <f t="array" ref="BM296">_xlfn.REGEXEXTRACT(_xlfn.REGEXEXTRACT(BK296,"Lv. [0-9]{0,}", 0),"[0-9]{1,2}", 0)</f>
        <v>#N/A</v>
      </c>
      <c r="BN296" cm="1">
        <f t="array" ref="BN296">INDEX(A296:AE296,BQ296)</f>
        <v>134</v>
      </c>
      <c r="BO296">
        <v>295</v>
      </c>
      <c r="BP296" t="str">
        <f ca="1">IF(LEN(BL296) &gt; 0, _xlfn.XMATCH(BN296 + 1, INDIRECT(BR296):INDIRECT(BS296)), "")</f>
        <v/>
      </c>
      <c r="BQ296" cm="1">
        <f t="array" ref="BQ296">_xlfn.XMATCH(FALSE, ISBLANK(A296:AE296),,-1)</f>
        <v>30</v>
      </c>
      <c r="BR296" t="str">
        <f>ADDRESS(2, BQ296)</f>
        <v>$AD$2</v>
      </c>
      <c r="BS296" t="str">
        <f>ADDRESS(1202, BQ296)</f>
        <v>$AD$1202</v>
      </c>
      <c r="BT296" s="171" t="str">
        <f>"insert into Pokemon_Blueprint values ( "&amp;ROW()-1&amp;", '"&amp;B296&amp;"', '"&amp;C296&amp;"', "&amp;AF296&amp;",  "&amp;AG296&amp;",  "&amp;AH296&amp;", "&amp;AI296&amp;",  "&amp;AJ296&amp;",  "&amp;AK296&amp;", "&amp;IF(BC296 = "", "0", BC296)&amp;", "&amp;IF(BL296 = "","NULL, NULL",BP296&amp;", "&amp;BL296)&amp;");"</f>
        <v>insert into Pokemon_Blueprint values ( 295, 'Porygon2', '', 85,  80,  90, 105,  95,  60, 45, NULL, NULL);</v>
      </c>
    </row>
    <row r="297" spans="1:72" ht="12.75" customHeight="1">
      <c r="A297" s="12">
        <v>234</v>
      </c>
      <c r="B297" s="48" t="s">
        <v>677</v>
      </c>
      <c r="C297" s="48"/>
      <c r="D297" s="49"/>
      <c r="E297" s="50"/>
      <c r="F297" s="50">
        <v>129</v>
      </c>
      <c r="G297" s="50">
        <v>131</v>
      </c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>
        <v>49</v>
      </c>
      <c r="AE297" s="51">
        <v>204</v>
      </c>
      <c r="AF297" s="17">
        <v>73</v>
      </c>
      <c r="AG297" s="18">
        <v>95</v>
      </c>
      <c r="AH297" s="19">
        <v>62</v>
      </c>
      <c r="AI297" s="20">
        <v>85</v>
      </c>
      <c r="AJ297" s="21">
        <v>65</v>
      </c>
      <c r="AK297" s="22">
        <v>85</v>
      </c>
      <c r="AL297" s="23">
        <f>SUM(AF297:AK297)</f>
        <v>465</v>
      </c>
      <c r="AM297" s="24" t="s">
        <v>150</v>
      </c>
      <c r="AN297" s="37"/>
      <c r="AO297" s="24" t="s">
        <v>178</v>
      </c>
      <c r="AP297" s="26" t="s">
        <v>241</v>
      </c>
      <c r="AQ297" s="27" t="s">
        <v>591</v>
      </c>
      <c r="AR297" s="28" t="s">
        <v>148</v>
      </c>
      <c r="AS297" s="29">
        <v>1.4</v>
      </c>
      <c r="AT297" s="29">
        <v>157</v>
      </c>
      <c r="AU297" s="30">
        <v>71.2</v>
      </c>
      <c r="AV297" s="31"/>
      <c r="AW297" s="26">
        <v>1</v>
      </c>
      <c r="AX297" s="26"/>
      <c r="AY297" s="26"/>
      <c r="AZ297" s="26"/>
      <c r="BA297" s="25"/>
      <c r="BB297" s="24">
        <v>163</v>
      </c>
      <c r="BC297" s="26">
        <v>45</v>
      </c>
      <c r="BD297" s="32" t="s">
        <v>297</v>
      </c>
      <c r="BE297" s="32">
        <v>50</v>
      </c>
      <c r="BF297" s="35" t="s">
        <v>139</v>
      </c>
      <c r="BG297" s="26" t="s">
        <v>129</v>
      </c>
      <c r="BH297" s="29">
        <v>20</v>
      </c>
      <c r="BI297" s="26" t="s">
        <v>165</v>
      </c>
      <c r="BJ297" s="37"/>
      <c r="BK297" s="36" t="s">
        <v>678</v>
      </c>
      <c r="BL297" t="str">
        <f>IF(_xlfn.REGEXTEST(BK297,"Lv. [0-9]{0, 3}", 0),BM297,"")</f>
        <v/>
      </c>
      <c r="BM297" t="e" cm="1" vm="1">
        <f t="array" ref="BM297">_xlfn.REGEXEXTRACT(_xlfn.REGEXEXTRACT(BK297,"Lv. [0-9]{0,}", 0),"[0-9]{1,2}", 0)</f>
        <v>#N/A</v>
      </c>
      <c r="BN297" cm="1">
        <f t="array" ref="BN297">INDEX(A297:AE297,BQ297)</f>
        <v>204</v>
      </c>
      <c r="BO297">
        <v>296</v>
      </c>
      <c r="BP297" t="str">
        <f ca="1">IF(LEN(BL297) &gt; 0, _xlfn.XMATCH(BN297 + 1, INDIRECT(BR297):INDIRECT(BS297)), "")</f>
        <v/>
      </c>
      <c r="BQ297" cm="1">
        <f t="array" ref="BQ297">_xlfn.XMATCH(FALSE, ISBLANK(A297:AE297),,-1)</f>
        <v>31</v>
      </c>
      <c r="BR297" t="str">
        <f>ADDRESS(2, BQ297)</f>
        <v>$AE$2</v>
      </c>
      <c r="BS297" t="str">
        <f>ADDRESS(1202, BQ297)</f>
        <v>$AE$1202</v>
      </c>
      <c r="BT297" s="171" t="str">
        <f>"insert into Pokemon_Blueprint values ( "&amp;ROW()-1&amp;", '"&amp;B297&amp;"', '"&amp;C297&amp;"', "&amp;AF297&amp;",  "&amp;AG297&amp;",  "&amp;AH297&amp;", "&amp;AI297&amp;",  "&amp;AJ297&amp;",  "&amp;AK297&amp;", "&amp;IF(BC297 = "", "0", BC297)&amp;", "&amp;IF(BL297 = "","NULL, NULL",BP297&amp;", "&amp;BL297)&amp;");"</f>
        <v>insert into Pokemon_Blueprint values ( 296, 'Stantler', '', 73,  95,  62, 85,  65,  85, 45, NULL, NULL);</v>
      </c>
    </row>
    <row r="298" spans="1:72" ht="12.75" customHeight="1">
      <c r="A298" s="12">
        <v>235</v>
      </c>
      <c r="B298" s="48" t="s">
        <v>679</v>
      </c>
      <c r="C298" s="48"/>
      <c r="D298" s="49"/>
      <c r="E298" s="50"/>
      <c r="F298" s="50">
        <v>157</v>
      </c>
      <c r="G298" s="50">
        <v>159</v>
      </c>
      <c r="H298" s="50"/>
      <c r="I298" s="50"/>
      <c r="J298" s="50"/>
      <c r="K298" s="50"/>
      <c r="L298" s="50"/>
      <c r="M298" s="50"/>
      <c r="N298" s="50">
        <v>124</v>
      </c>
      <c r="O298" s="50"/>
      <c r="P298" s="50"/>
      <c r="Q298" s="50">
        <v>58</v>
      </c>
      <c r="R298" s="50">
        <v>58</v>
      </c>
      <c r="S298" s="50"/>
      <c r="T298" s="50"/>
      <c r="U298" s="50"/>
      <c r="V298" s="50">
        <v>70</v>
      </c>
      <c r="W298" s="50">
        <v>70</v>
      </c>
      <c r="X298" s="50"/>
      <c r="Y298" s="50"/>
      <c r="Z298" s="50"/>
      <c r="AA298" s="50"/>
      <c r="AB298" s="50"/>
      <c r="AC298" s="50"/>
      <c r="AD298" s="50"/>
      <c r="AE298" s="51"/>
      <c r="AF298" s="17">
        <v>55</v>
      </c>
      <c r="AG298" s="18">
        <v>20</v>
      </c>
      <c r="AH298" s="19">
        <v>35</v>
      </c>
      <c r="AI298" s="20">
        <v>20</v>
      </c>
      <c r="AJ298" s="21">
        <v>45</v>
      </c>
      <c r="AK298" s="22">
        <v>75</v>
      </c>
      <c r="AL298" s="23">
        <f>SUM(AF298:AK298)</f>
        <v>250</v>
      </c>
      <c r="AM298" s="24" t="s">
        <v>150</v>
      </c>
      <c r="AN298" s="37"/>
      <c r="AO298" s="24" t="s">
        <v>356</v>
      </c>
      <c r="AP298" s="26" t="s">
        <v>273</v>
      </c>
      <c r="AQ298" s="27" t="s">
        <v>663</v>
      </c>
      <c r="AR298" s="28" t="s">
        <v>176</v>
      </c>
      <c r="AS298" s="29">
        <v>1.2</v>
      </c>
      <c r="AT298" s="29">
        <v>127.9</v>
      </c>
      <c r="AU298" s="30">
        <v>58</v>
      </c>
      <c r="AV298" s="31"/>
      <c r="AW298" s="26"/>
      <c r="AX298" s="26"/>
      <c r="AY298" s="26"/>
      <c r="AZ298" s="26"/>
      <c r="BA298" s="25">
        <v>1</v>
      </c>
      <c r="BB298" s="24">
        <v>88</v>
      </c>
      <c r="BC298" s="26">
        <v>45</v>
      </c>
      <c r="BD298" s="32" t="s">
        <v>226</v>
      </c>
      <c r="BE298" s="32">
        <v>50</v>
      </c>
      <c r="BF298" s="35" t="s">
        <v>137</v>
      </c>
      <c r="BG298" s="26" t="s">
        <v>129</v>
      </c>
      <c r="BH298" s="29">
        <v>20</v>
      </c>
      <c r="BI298" s="26" t="s">
        <v>165</v>
      </c>
      <c r="BJ298" s="37"/>
      <c r="BK298" s="36"/>
      <c r="BL298" t="str">
        <f>IF(_xlfn.REGEXTEST(BK298,"Lv. [0-9]{0, 3}", 0),BM298,"")</f>
        <v/>
      </c>
      <c r="BM298" t="e" cm="1" vm="1">
        <f t="array" ref="BM298">_xlfn.REGEXEXTRACT(_xlfn.REGEXEXTRACT(BK298,"Lv. [0-9]{0,}", 0),"[0-9]{1,2}", 0)</f>
        <v>#N/A</v>
      </c>
      <c r="BN298" cm="1">
        <f t="array" ref="BN298">INDEX(A298:AE298,BQ298)</f>
        <v>70</v>
      </c>
      <c r="BO298">
        <v>297</v>
      </c>
      <c r="BP298" t="str">
        <f ca="1">IF(LEN(BL298) &gt; 0, _xlfn.XMATCH(BN298 + 1, INDIRECT(BR298):INDIRECT(BS298)), "")</f>
        <v/>
      </c>
      <c r="BQ298" cm="1">
        <f t="array" ref="BQ298">_xlfn.XMATCH(FALSE, ISBLANK(A298:AE298),,-1)</f>
        <v>23</v>
      </c>
      <c r="BR298" t="str">
        <f>ADDRESS(2, BQ298)</f>
        <v>$W$2</v>
      </c>
      <c r="BS298" t="str">
        <f>ADDRESS(1202, BQ298)</f>
        <v>$W$1202</v>
      </c>
      <c r="BT298" s="171" t="str">
        <f>"insert into Pokemon_Blueprint values ( "&amp;ROW()-1&amp;", '"&amp;B298&amp;"', '"&amp;C298&amp;"', "&amp;AF298&amp;",  "&amp;AG298&amp;",  "&amp;AH298&amp;", "&amp;AI298&amp;",  "&amp;AJ298&amp;",  "&amp;AK298&amp;", "&amp;IF(BC298 = "", "0", BC298)&amp;", "&amp;IF(BL298 = "","NULL, NULL",BP298&amp;", "&amp;BL298)&amp;");"</f>
        <v>insert into Pokemon_Blueprint values ( 297, 'Smeargle', '', 55,  20,  35, 20,  45,  75, 45, NULL, NULL);</v>
      </c>
    </row>
    <row r="299" spans="1:72" ht="12.75" customHeight="1">
      <c r="A299" s="12">
        <v>236</v>
      </c>
      <c r="B299" s="52" t="s">
        <v>680</v>
      </c>
      <c r="C299" s="52" t="s">
        <v>573</v>
      </c>
      <c r="D299" s="53"/>
      <c r="E299" s="54"/>
      <c r="F299" s="50">
        <v>143</v>
      </c>
      <c r="G299" s="54">
        <v>145</v>
      </c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>
        <v>107</v>
      </c>
      <c r="AB299" s="54"/>
      <c r="AC299" s="54"/>
      <c r="AD299" s="54"/>
      <c r="AE299" s="55"/>
      <c r="AF299" s="46">
        <v>35</v>
      </c>
      <c r="AG299" s="47">
        <v>35</v>
      </c>
      <c r="AH299" s="19">
        <v>35</v>
      </c>
      <c r="AI299" s="20">
        <v>35</v>
      </c>
      <c r="AJ299" s="21">
        <v>35</v>
      </c>
      <c r="AK299" s="22">
        <v>35</v>
      </c>
      <c r="AL299" s="23">
        <f>SUM(AF299:AK299)</f>
        <v>210</v>
      </c>
      <c r="AM299" s="24" t="s">
        <v>289</v>
      </c>
      <c r="AN299" s="37"/>
      <c r="AO299" s="24" t="s">
        <v>162</v>
      </c>
      <c r="AP299" s="26" t="s">
        <v>321</v>
      </c>
      <c r="AQ299" s="27" t="s">
        <v>290</v>
      </c>
      <c r="AR299" s="28" t="s">
        <v>78</v>
      </c>
      <c r="AS299" s="29">
        <v>0.7</v>
      </c>
      <c r="AT299" s="29">
        <v>46.3</v>
      </c>
      <c r="AU299" s="30">
        <v>21</v>
      </c>
      <c r="AV299" s="31"/>
      <c r="AW299" s="26">
        <v>1</v>
      </c>
      <c r="AX299" s="26"/>
      <c r="AY299" s="26"/>
      <c r="AZ299" s="26"/>
      <c r="BA299" s="25"/>
      <c r="BB299" s="24">
        <v>42</v>
      </c>
      <c r="BC299" s="26">
        <v>75</v>
      </c>
      <c r="BD299" s="32" t="s">
        <v>128</v>
      </c>
      <c r="BE299" s="32">
        <v>50</v>
      </c>
      <c r="BF299" s="35" t="s">
        <v>164</v>
      </c>
      <c r="BG299" s="26" t="s">
        <v>218</v>
      </c>
      <c r="BH299" s="29">
        <v>25</v>
      </c>
      <c r="BI299" s="26" t="s">
        <v>212</v>
      </c>
      <c r="BJ299" s="37"/>
      <c r="BK299" s="36" t="s">
        <v>681</v>
      </c>
      <c r="BL299" t="str">
        <f>IF(_xlfn.REGEXTEST(BK299,"Lv. [0-9]{0, 3}", 0),BM299,"")</f>
        <v>20</v>
      </c>
      <c r="BM299" t="str" cm="1">
        <f t="array" ref="BM299">_xlfn.REGEXEXTRACT(_xlfn.REGEXEXTRACT(BK299,"Lv. [0-9]{0,}", 0),"[0-9]{1,2}", 0)</f>
        <v>20</v>
      </c>
      <c r="BN299" cm="1">
        <f t="array" ref="BN299">INDEX(A299:AE299,BQ299)</f>
        <v>107</v>
      </c>
      <c r="BO299">
        <v>298</v>
      </c>
      <c r="BP299">
        <f ca="1">IF(LEN(BL299) &gt; 0, _xlfn.XMATCH(BN299 + 1, INDIRECT(BR299):INDIRECT(BS299)), "")</f>
        <v>143</v>
      </c>
      <c r="BQ299" cm="1">
        <f t="array" ref="BQ299">_xlfn.XMATCH(FALSE, ISBLANK(A299:AE299),,-1)</f>
        <v>27</v>
      </c>
      <c r="BR299" t="str">
        <f>ADDRESS(2, BQ299)</f>
        <v>$AA$2</v>
      </c>
      <c r="BS299" t="str">
        <f>ADDRESS(1202, BQ299)</f>
        <v>$AA$1202</v>
      </c>
      <c r="BT299" s="171" t="str">
        <f ca="1">"insert into Pokemon_Blueprint values ( "&amp;ROW()-1&amp;", '"&amp;B299&amp;"', '"&amp;C299&amp;"', "&amp;AF299&amp;",  "&amp;AG299&amp;",  "&amp;AH299&amp;", "&amp;AI299&amp;",  "&amp;AJ299&amp;",  "&amp;AK299&amp;", "&amp;IF(BC299 = "", "0", BC299)&amp;", "&amp;IF(BL299 = "","NULL, NULL",BP299&amp;", "&amp;BL299)&amp;");"</f>
        <v>insert into Pokemon_Blueprint values ( 298, 'Tyrogue', 'Baby', 35,  35,  35, 35,  35,  35, 75, 143, 20);</v>
      </c>
    </row>
    <row r="300" spans="1:72" ht="12.75" customHeight="1">
      <c r="A300" s="12">
        <v>237</v>
      </c>
      <c r="B300" s="52" t="s">
        <v>682</v>
      </c>
      <c r="C300" s="52"/>
      <c r="D300" s="53"/>
      <c r="E300" s="54"/>
      <c r="F300" s="50">
        <v>146</v>
      </c>
      <c r="G300" s="54">
        <v>148</v>
      </c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>
        <v>110</v>
      </c>
      <c r="AB300" s="54"/>
      <c r="AC300" s="54"/>
      <c r="AD300" s="54"/>
      <c r="AE300" s="55"/>
      <c r="AF300" s="46">
        <v>50</v>
      </c>
      <c r="AG300" s="47">
        <v>95</v>
      </c>
      <c r="AH300" s="19">
        <v>95</v>
      </c>
      <c r="AI300" s="20">
        <v>35</v>
      </c>
      <c r="AJ300" s="21">
        <v>110</v>
      </c>
      <c r="AK300" s="22">
        <v>70</v>
      </c>
      <c r="AL300" s="23">
        <f>SUM(AF300:AK300)</f>
        <v>455</v>
      </c>
      <c r="AM300" s="24" t="s">
        <v>289</v>
      </c>
      <c r="AN300" s="37"/>
      <c r="AO300" s="24" t="s">
        <v>178</v>
      </c>
      <c r="AP300" s="26" t="s">
        <v>273</v>
      </c>
      <c r="AQ300" s="27" t="s">
        <v>321</v>
      </c>
      <c r="AR300" s="28" t="s">
        <v>148</v>
      </c>
      <c r="AS300" s="29">
        <v>1.4</v>
      </c>
      <c r="AT300" s="29">
        <v>105.8</v>
      </c>
      <c r="AU300" s="30">
        <v>48</v>
      </c>
      <c r="AV300" s="31"/>
      <c r="AW300" s="26"/>
      <c r="AX300" s="26"/>
      <c r="AY300" s="26"/>
      <c r="AZ300" s="26">
        <v>2</v>
      </c>
      <c r="BA300" s="25"/>
      <c r="BB300" s="24">
        <v>159</v>
      </c>
      <c r="BC300" s="26">
        <v>45</v>
      </c>
      <c r="BD300" s="32" t="s">
        <v>128</v>
      </c>
      <c r="BE300" s="32">
        <v>50</v>
      </c>
      <c r="BF300" s="35" t="s">
        <v>139</v>
      </c>
      <c r="BG300" s="26" t="s">
        <v>218</v>
      </c>
      <c r="BH300" s="29">
        <v>25</v>
      </c>
      <c r="BI300" s="26" t="s">
        <v>314</v>
      </c>
      <c r="BJ300" s="37"/>
      <c r="BK300" s="36"/>
      <c r="BL300" t="str">
        <f>IF(_xlfn.REGEXTEST(BK300,"Lv. [0-9]{0, 3}", 0),BM300,"")</f>
        <v/>
      </c>
      <c r="BM300" t="e" cm="1" vm="1">
        <f t="array" ref="BM300">_xlfn.REGEXEXTRACT(_xlfn.REGEXEXTRACT(BK300,"Lv. [0-9]{0,}", 0),"[0-9]{1,2}", 0)</f>
        <v>#N/A</v>
      </c>
      <c r="BN300" cm="1">
        <f t="array" ref="BN300">INDEX(A300:AE300,BQ300)</f>
        <v>110</v>
      </c>
      <c r="BO300">
        <v>299</v>
      </c>
      <c r="BP300" t="str">
        <f ca="1">IF(LEN(BL300) &gt; 0, _xlfn.XMATCH(BN300 + 1, INDIRECT(BR300):INDIRECT(BS300)), "")</f>
        <v/>
      </c>
      <c r="BQ300" cm="1">
        <f t="array" ref="BQ300">_xlfn.XMATCH(FALSE, ISBLANK(A300:AE300),,-1)</f>
        <v>27</v>
      </c>
      <c r="BR300" t="str">
        <f>ADDRESS(2, BQ300)</f>
        <v>$AA$2</v>
      </c>
      <c r="BS300" t="str">
        <f>ADDRESS(1202, BQ300)</f>
        <v>$AA$1202</v>
      </c>
      <c r="BT300" s="171" t="str">
        <f>"insert into Pokemon_Blueprint values ( "&amp;ROW()-1&amp;", '"&amp;B300&amp;"', '"&amp;C300&amp;"', "&amp;AF300&amp;",  "&amp;AG300&amp;",  "&amp;AH300&amp;", "&amp;AI300&amp;",  "&amp;AJ300&amp;",  "&amp;AK300&amp;", "&amp;IF(BC300 = "", "0", BC300)&amp;", "&amp;IF(BL300 = "","NULL, NULL",BP300&amp;", "&amp;BL300)&amp;");"</f>
        <v>insert into Pokemon_Blueprint values ( 299, 'Hitmontop', '', 50,  95,  95, 35,  110,  70, 45, NULL, NULL);</v>
      </c>
    </row>
    <row r="301" spans="1:72" ht="12.75" customHeight="1">
      <c r="A301" s="12">
        <v>238</v>
      </c>
      <c r="B301" s="52" t="s">
        <v>683</v>
      </c>
      <c r="C301" s="52" t="s">
        <v>573</v>
      </c>
      <c r="D301" s="53"/>
      <c r="E301" s="54"/>
      <c r="F301" s="50">
        <v>152</v>
      </c>
      <c r="G301" s="54">
        <v>154</v>
      </c>
      <c r="H301" s="54"/>
      <c r="I301" s="54"/>
      <c r="J301" s="54"/>
      <c r="K301" s="54"/>
      <c r="L301" s="54"/>
      <c r="M301" s="54"/>
      <c r="N301" s="54"/>
      <c r="O301" s="54"/>
      <c r="P301" s="54">
        <v>83</v>
      </c>
      <c r="Q301" s="54"/>
      <c r="R301" s="54"/>
      <c r="S301" s="54"/>
      <c r="T301" s="54"/>
      <c r="U301" s="54"/>
      <c r="V301" s="54">
        <v>109</v>
      </c>
      <c r="W301" s="54">
        <v>109</v>
      </c>
      <c r="X301" s="54"/>
      <c r="Y301" s="54"/>
      <c r="Z301" s="54"/>
      <c r="AA301" s="54"/>
      <c r="AB301" s="54"/>
      <c r="AC301" s="54">
        <v>13</v>
      </c>
      <c r="AD301" s="54"/>
      <c r="AE301" s="55"/>
      <c r="AF301" s="46">
        <v>45</v>
      </c>
      <c r="AG301" s="47">
        <v>30</v>
      </c>
      <c r="AH301" s="19">
        <v>15</v>
      </c>
      <c r="AI301" s="20">
        <v>85</v>
      </c>
      <c r="AJ301" s="21">
        <v>65</v>
      </c>
      <c r="AK301" s="22">
        <v>65</v>
      </c>
      <c r="AL301" s="23">
        <f>SUM(AF301:AK301)</f>
        <v>305</v>
      </c>
      <c r="AM301" s="24" t="s">
        <v>200</v>
      </c>
      <c r="AN301" s="25" t="s">
        <v>193</v>
      </c>
      <c r="AO301" s="24" t="s">
        <v>355</v>
      </c>
      <c r="AP301" s="26" t="s">
        <v>411</v>
      </c>
      <c r="AQ301" s="27" t="s">
        <v>379</v>
      </c>
      <c r="AR301" s="28" t="s">
        <v>187</v>
      </c>
      <c r="AS301" s="29">
        <v>0.4</v>
      </c>
      <c r="AT301" s="29">
        <v>13.2</v>
      </c>
      <c r="AU301" s="30">
        <v>6</v>
      </c>
      <c r="AV301" s="31"/>
      <c r="AW301" s="26"/>
      <c r="AX301" s="26"/>
      <c r="AY301" s="26">
        <v>1</v>
      </c>
      <c r="AZ301" s="26"/>
      <c r="BA301" s="25"/>
      <c r="BB301" s="24">
        <v>61</v>
      </c>
      <c r="BC301" s="26">
        <v>45</v>
      </c>
      <c r="BD301" s="32" t="s">
        <v>128</v>
      </c>
      <c r="BE301" s="32">
        <v>50</v>
      </c>
      <c r="BF301" s="35" t="s">
        <v>227</v>
      </c>
      <c r="BG301" s="26" t="s">
        <v>210</v>
      </c>
      <c r="BH301" s="29">
        <v>25</v>
      </c>
      <c r="BI301" s="26" t="s">
        <v>212</v>
      </c>
      <c r="BJ301" s="37"/>
      <c r="BK301" s="36" t="s">
        <v>334</v>
      </c>
      <c r="BL301" t="str">
        <f>IF(_xlfn.REGEXTEST(BK301,"Lv. [0-9]{0, 3}", 0),BM301,"")</f>
        <v>30</v>
      </c>
      <c r="BM301" t="str" cm="1">
        <f t="array" ref="BM301">_xlfn.REGEXEXTRACT(_xlfn.REGEXEXTRACT(BK301,"Lv. [0-9]{0,}", 0),"[0-9]{1,2}", 0)</f>
        <v>30</v>
      </c>
      <c r="BN301" cm="1">
        <f t="array" ref="BN301">INDEX(A301:AE301,BQ301)</f>
        <v>13</v>
      </c>
      <c r="BO301">
        <v>300</v>
      </c>
      <c r="BP301">
        <f ca="1">IF(LEN(BL301) &gt; 0, _xlfn.XMATCH(BN301 + 1, INDIRECT(BR301):INDIRECT(BS301)), "")</f>
        <v>164</v>
      </c>
      <c r="BQ301" cm="1">
        <f t="array" ref="BQ301">_xlfn.XMATCH(FALSE, ISBLANK(A301:AE301),,-1)</f>
        <v>29</v>
      </c>
      <c r="BR301" t="str">
        <f>ADDRESS(2, BQ301)</f>
        <v>$AC$2</v>
      </c>
      <c r="BS301" t="str">
        <f>ADDRESS(1202, BQ301)</f>
        <v>$AC$1202</v>
      </c>
      <c r="BT301" s="171" t="str">
        <f ca="1">"insert into Pokemon_Blueprint values ( "&amp;ROW()-1&amp;", '"&amp;B301&amp;"', '"&amp;C301&amp;"', "&amp;AF301&amp;",  "&amp;AG301&amp;",  "&amp;AH301&amp;", "&amp;AI301&amp;",  "&amp;AJ301&amp;",  "&amp;AK301&amp;", "&amp;IF(BC301 = "", "0", BC301)&amp;", "&amp;IF(BL301 = "","NULL, NULL",BP301&amp;", "&amp;BL301)&amp;");"</f>
        <v>insert into Pokemon_Blueprint values ( 300, 'Smoochum', 'Baby', 45,  30,  15, 85,  65,  65, 45, 164, 30);</v>
      </c>
    </row>
    <row r="302" spans="1:72" ht="12.75" customHeight="1">
      <c r="A302" s="12">
        <v>239</v>
      </c>
      <c r="B302" s="52" t="s">
        <v>684</v>
      </c>
      <c r="C302" s="52" t="s">
        <v>573</v>
      </c>
      <c r="D302" s="53"/>
      <c r="E302" s="54"/>
      <c r="F302" s="50">
        <v>154</v>
      </c>
      <c r="G302" s="54">
        <v>156</v>
      </c>
      <c r="H302" s="54"/>
      <c r="I302" s="54"/>
      <c r="J302" s="54"/>
      <c r="K302" s="54">
        <v>197</v>
      </c>
      <c r="L302" s="54"/>
      <c r="M302" s="54">
        <v>56</v>
      </c>
      <c r="N302" s="54"/>
      <c r="O302" s="54"/>
      <c r="P302" s="54"/>
      <c r="Q302" s="54">
        <v>226</v>
      </c>
      <c r="R302" s="54"/>
      <c r="S302" s="54"/>
      <c r="T302" s="54">
        <v>98</v>
      </c>
      <c r="U302" s="54"/>
      <c r="V302" s="54">
        <v>295</v>
      </c>
      <c r="W302" s="54"/>
      <c r="X302" s="54"/>
      <c r="Y302" s="54">
        <v>116</v>
      </c>
      <c r="Z302" s="54"/>
      <c r="AA302" s="54"/>
      <c r="AB302" s="54"/>
      <c r="AC302" s="54">
        <v>15</v>
      </c>
      <c r="AD302" s="54">
        <v>182</v>
      </c>
      <c r="AE302" s="55"/>
      <c r="AF302" s="46">
        <v>45</v>
      </c>
      <c r="AG302" s="47">
        <v>63</v>
      </c>
      <c r="AH302" s="19">
        <v>37</v>
      </c>
      <c r="AI302" s="20">
        <v>65</v>
      </c>
      <c r="AJ302" s="21">
        <v>55</v>
      </c>
      <c r="AK302" s="22">
        <v>95</v>
      </c>
      <c r="AL302" s="23">
        <f>SUM(AF302:AK302)</f>
        <v>360</v>
      </c>
      <c r="AM302" s="24" t="s">
        <v>184</v>
      </c>
      <c r="AN302" s="37"/>
      <c r="AO302" s="24" t="s">
        <v>185</v>
      </c>
      <c r="AP302" s="34"/>
      <c r="AQ302" s="27" t="s">
        <v>290</v>
      </c>
      <c r="AR302" s="28" t="s">
        <v>97</v>
      </c>
      <c r="AS302" s="29">
        <v>0.6</v>
      </c>
      <c r="AT302" s="29">
        <v>51.8</v>
      </c>
      <c r="AU302" s="30">
        <v>23.5</v>
      </c>
      <c r="AV302" s="31"/>
      <c r="AW302" s="26"/>
      <c r="AX302" s="26"/>
      <c r="AY302" s="26"/>
      <c r="AZ302" s="26"/>
      <c r="BA302" s="25">
        <v>1</v>
      </c>
      <c r="BB302" s="24">
        <v>72</v>
      </c>
      <c r="BC302" s="26">
        <v>45</v>
      </c>
      <c r="BD302" s="32" t="s">
        <v>128</v>
      </c>
      <c r="BE302" s="32">
        <v>50</v>
      </c>
      <c r="BF302" s="35" t="s">
        <v>141</v>
      </c>
      <c r="BG302" s="26" t="s">
        <v>298</v>
      </c>
      <c r="BH302" s="29">
        <v>25</v>
      </c>
      <c r="BI302" s="26" t="s">
        <v>212</v>
      </c>
      <c r="BJ302" s="37"/>
      <c r="BK302" s="36" t="s">
        <v>334</v>
      </c>
      <c r="BL302" t="str">
        <f>IF(_xlfn.REGEXTEST(BK302,"Lv. [0-9]{0, 3}", 0),BM302,"")</f>
        <v>30</v>
      </c>
      <c r="BM302" t="str" cm="1">
        <f t="array" ref="BM302">_xlfn.REGEXEXTRACT(_xlfn.REGEXEXTRACT(BK302,"Lv. [0-9]{0,}", 0),"[0-9]{1,2}", 0)</f>
        <v>30</v>
      </c>
      <c r="BN302" cm="1">
        <f t="array" ref="BN302">INDEX(A302:AE302,BQ302)</f>
        <v>182</v>
      </c>
      <c r="BO302">
        <v>301</v>
      </c>
      <c r="BP302">
        <f ca="1">IF(LEN(BL302) &gt; 0, _xlfn.XMATCH(BN302 + 1, INDIRECT(BR302):INDIRECT(BS302)), "")</f>
        <v>165</v>
      </c>
      <c r="BQ302" cm="1">
        <f t="array" ref="BQ302">_xlfn.XMATCH(FALSE, ISBLANK(A302:AE302),,-1)</f>
        <v>30</v>
      </c>
      <c r="BR302" t="str">
        <f>ADDRESS(2, BQ302)</f>
        <v>$AD$2</v>
      </c>
      <c r="BS302" t="str">
        <f>ADDRESS(1202, BQ302)</f>
        <v>$AD$1202</v>
      </c>
      <c r="BT302" s="171" t="str">
        <f ca="1">"insert into Pokemon_Blueprint values ( "&amp;ROW()-1&amp;", '"&amp;B302&amp;"', '"&amp;C302&amp;"', "&amp;AF302&amp;",  "&amp;AG302&amp;",  "&amp;AH302&amp;", "&amp;AI302&amp;",  "&amp;AJ302&amp;",  "&amp;AK302&amp;", "&amp;IF(BC302 = "", "0", BC302)&amp;", "&amp;IF(BL302 = "","NULL, NULL",BP302&amp;", "&amp;BL302)&amp;");"</f>
        <v>insert into Pokemon_Blueprint values ( 301, 'Elekid', 'Baby', 45,  63,  37, 65,  55,  95, 45, 165, 30);</v>
      </c>
    </row>
    <row r="303" spans="1:72" ht="12.75" customHeight="1">
      <c r="A303" s="12">
        <v>240</v>
      </c>
      <c r="B303" s="52" t="s">
        <v>685</v>
      </c>
      <c r="C303" s="52" t="s">
        <v>573</v>
      </c>
      <c r="D303" s="53"/>
      <c r="E303" s="54"/>
      <c r="F303" s="50">
        <v>150</v>
      </c>
      <c r="G303" s="54">
        <v>152</v>
      </c>
      <c r="H303" s="54"/>
      <c r="I303" s="54"/>
      <c r="J303" s="54"/>
      <c r="K303" s="54">
        <v>200</v>
      </c>
      <c r="L303" s="54"/>
      <c r="M303" s="54">
        <v>53</v>
      </c>
      <c r="N303" s="54"/>
      <c r="O303" s="54"/>
      <c r="P303" s="54"/>
      <c r="Q303" s="54">
        <v>166</v>
      </c>
      <c r="R303" s="54"/>
      <c r="S303" s="54">
        <v>93</v>
      </c>
      <c r="T303" s="54"/>
      <c r="U303" s="54"/>
      <c r="V303" s="54">
        <v>200</v>
      </c>
      <c r="W303" s="54"/>
      <c r="X303" s="54">
        <v>101</v>
      </c>
      <c r="Y303" s="54"/>
      <c r="Z303" s="54"/>
      <c r="AA303" s="54"/>
      <c r="AB303" s="54"/>
      <c r="AC303" s="54">
        <v>18</v>
      </c>
      <c r="AD303" s="54">
        <v>174</v>
      </c>
      <c r="AE303" s="55"/>
      <c r="AF303" s="46">
        <v>45</v>
      </c>
      <c r="AG303" s="47">
        <v>75</v>
      </c>
      <c r="AH303" s="19">
        <v>37</v>
      </c>
      <c r="AI303" s="20">
        <v>70</v>
      </c>
      <c r="AJ303" s="21">
        <v>55</v>
      </c>
      <c r="AK303" s="22">
        <v>83</v>
      </c>
      <c r="AL303" s="23">
        <f>SUM(AF303:AK303)</f>
        <v>365</v>
      </c>
      <c r="AM303" s="24" t="s">
        <v>94</v>
      </c>
      <c r="AN303" s="37"/>
      <c r="AO303" s="24" t="s">
        <v>347</v>
      </c>
      <c r="AP303" s="34"/>
      <c r="AQ303" s="27" t="s">
        <v>290</v>
      </c>
      <c r="AR303" s="28" t="s">
        <v>78</v>
      </c>
      <c r="AS303" s="29">
        <v>0.7</v>
      </c>
      <c r="AT303" s="29">
        <v>47.2</v>
      </c>
      <c r="AU303" s="30">
        <v>21.4</v>
      </c>
      <c r="AV303" s="31"/>
      <c r="AW303" s="26"/>
      <c r="AX303" s="26"/>
      <c r="AY303" s="26"/>
      <c r="AZ303" s="26"/>
      <c r="BA303" s="25">
        <v>1</v>
      </c>
      <c r="BB303" s="24">
        <v>73</v>
      </c>
      <c r="BC303" s="26">
        <v>45</v>
      </c>
      <c r="BD303" s="32" t="s">
        <v>128</v>
      </c>
      <c r="BE303" s="32">
        <v>50</v>
      </c>
      <c r="BF303" s="35" t="s">
        <v>98</v>
      </c>
      <c r="BG303" s="26" t="s">
        <v>298</v>
      </c>
      <c r="BH303" s="29">
        <v>25</v>
      </c>
      <c r="BI303" s="26" t="s">
        <v>212</v>
      </c>
      <c r="BJ303" s="37"/>
      <c r="BK303" s="36" t="s">
        <v>334</v>
      </c>
      <c r="BL303" t="str">
        <f>IF(_xlfn.REGEXTEST(BK303,"Lv. [0-9]{0, 3}", 0),BM303,"")</f>
        <v>30</v>
      </c>
      <c r="BM303" t="str" cm="1">
        <f t="array" ref="BM303">_xlfn.REGEXEXTRACT(_xlfn.REGEXEXTRACT(BK303,"Lv. [0-9]{0,}", 0),"[0-9]{1,2}", 0)</f>
        <v>30</v>
      </c>
      <c r="BN303" cm="1">
        <f t="array" ref="BN303">INDEX(A303:AE303,BQ303)</f>
        <v>174</v>
      </c>
      <c r="BO303">
        <v>302</v>
      </c>
      <c r="BP303">
        <f ca="1">IF(LEN(BL303) &gt; 0, _xlfn.XMATCH(BN303 + 1, INDIRECT(BR303):INDIRECT(BS303)), "")</f>
        <v>166</v>
      </c>
      <c r="BQ303" cm="1">
        <f t="array" ref="BQ303">_xlfn.XMATCH(FALSE, ISBLANK(A303:AE303),,-1)</f>
        <v>30</v>
      </c>
      <c r="BR303" t="str">
        <f>ADDRESS(2, BQ303)</f>
        <v>$AD$2</v>
      </c>
      <c r="BS303" t="str">
        <f>ADDRESS(1202, BQ303)</f>
        <v>$AD$1202</v>
      </c>
      <c r="BT303" s="171" t="str">
        <f ca="1">"insert into Pokemon_Blueprint values ( "&amp;ROW()-1&amp;", '"&amp;B303&amp;"', '"&amp;C303&amp;"', "&amp;AF303&amp;",  "&amp;AG303&amp;",  "&amp;AH303&amp;", "&amp;AI303&amp;",  "&amp;AJ303&amp;",  "&amp;AK303&amp;", "&amp;IF(BC303 = "", "0", BC303)&amp;", "&amp;IF(BL303 = "","NULL, NULL",BP303&amp;", "&amp;BL303)&amp;");"</f>
        <v>insert into Pokemon_Blueprint values ( 302, 'Magby', 'Baby', 45,  75,  37, 70,  55,  83, 45, 166, 30);</v>
      </c>
    </row>
    <row r="304" spans="1:72" ht="12.75" customHeight="1">
      <c r="A304" s="12">
        <v>241</v>
      </c>
      <c r="B304" s="48" t="s">
        <v>686</v>
      </c>
      <c r="C304" s="48"/>
      <c r="D304" s="49"/>
      <c r="E304" s="50"/>
      <c r="F304" s="50">
        <v>149</v>
      </c>
      <c r="G304" s="50">
        <v>151</v>
      </c>
      <c r="H304" s="50"/>
      <c r="I304" s="50"/>
      <c r="J304" s="50"/>
      <c r="K304" s="50"/>
      <c r="L304" s="50"/>
      <c r="M304" s="50"/>
      <c r="N304" s="50"/>
      <c r="O304" s="50">
        <v>126</v>
      </c>
      <c r="P304" s="50"/>
      <c r="Q304" s="50">
        <v>138</v>
      </c>
      <c r="R304" s="50"/>
      <c r="S304" s="50">
        <v>65</v>
      </c>
      <c r="T304" s="50"/>
      <c r="U304" s="50">
        <v>62</v>
      </c>
      <c r="V304" s="50">
        <v>171</v>
      </c>
      <c r="W304" s="50"/>
      <c r="X304" s="50">
        <v>72</v>
      </c>
      <c r="Y304" s="50"/>
      <c r="Z304" s="50">
        <v>74</v>
      </c>
      <c r="AA304" s="50"/>
      <c r="AB304" s="50">
        <v>117</v>
      </c>
      <c r="AC304" s="50"/>
      <c r="AD304" s="50"/>
      <c r="AE304" s="51"/>
      <c r="AF304" s="17">
        <v>95</v>
      </c>
      <c r="AG304" s="18">
        <v>80</v>
      </c>
      <c r="AH304" s="19">
        <v>105</v>
      </c>
      <c r="AI304" s="20">
        <v>40</v>
      </c>
      <c r="AJ304" s="21">
        <v>70</v>
      </c>
      <c r="AK304" s="22">
        <v>100</v>
      </c>
      <c r="AL304" s="23">
        <f>SUM(AF304:AK304)</f>
        <v>490</v>
      </c>
      <c r="AM304" s="24" t="s">
        <v>150</v>
      </c>
      <c r="AN304" s="37"/>
      <c r="AO304" s="24" t="s">
        <v>91</v>
      </c>
      <c r="AP304" s="26" t="s">
        <v>372</v>
      </c>
      <c r="AQ304" s="27" t="s">
        <v>591</v>
      </c>
      <c r="AR304" s="28" t="s">
        <v>176</v>
      </c>
      <c r="AS304" s="29">
        <v>1.2</v>
      </c>
      <c r="AT304" s="29">
        <v>166.4</v>
      </c>
      <c r="AU304" s="30">
        <v>75.5</v>
      </c>
      <c r="AV304" s="31"/>
      <c r="AW304" s="26"/>
      <c r="AX304" s="26">
        <v>2</v>
      </c>
      <c r="AY304" s="26"/>
      <c r="AZ304" s="26"/>
      <c r="BA304" s="25"/>
      <c r="BB304" s="24">
        <v>172</v>
      </c>
      <c r="BC304" s="26">
        <v>45</v>
      </c>
      <c r="BD304" s="32" t="s">
        <v>297</v>
      </c>
      <c r="BE304" s="32">
        <v>50</v>
      </c>
      <c r="BF304" s="35" t="s">
        <v>227</v>
      </c>
      <c r="BG304" s="26" t="s">
        <v>210</v>
      </c>
      <c r="BH304" s="29">
        <v>20</v>
      </c>
      <c r="BI304" s="26" t="s">
        <v>165</v>
      </c>
      <c r="BJ304" s="37"/>
      <c r="BK304" s="36"/>
      <c r="BL304" t="str">
        <f>IF(_xlfn.REGEXTEST(BK304,"Lv. [0-9]{0, 3}", 0),BM304,"")</f>
        <v/>
      </c>
      <c r="BM304" t="e" cm="1" vm="1">
        <f t="array" ref="BM304">_xlfn.REGEXEXTRACT(_xlfn.REGEXEXTRACT(BK304,"Lv. [0-9]{0,}", 0),"[0-9]{1,2}", 0)</f>
        <v>#N/A</v>
      </c>
      <c r="BN304" cm="1">
        <f t="array" ref="BN304">INDEX(A304:AE304,BQ304)</f>
        <v>117</v>
      </c>
      <c r="BO304">
        <v>303</v>
      </c>
      <c r="BP304" t="str">
        <f ca="1">IF(LEN(BL304) &gt; 0, _xlfn.XMATCH(BN304 + 1, INDIRECT(BR304):INDIRECT(BS304)), "")</f>
        <v/>
      </c>
      <c r="BQ304" cm="1">
        <f t="array" ref="BQ304">_xlfn.XMATCH(FALSE, ISBLANK(A304:AE304),,-1)</f>
        <v>28</v>
      </c>
      <c r="BR304" t="str">
        <f>ADDRESS(2, BQ304)</f>
        <v>$AB$2</v>
      </c>
      <c r="BS304" t="str">
        <f>ADDRESS(1202, BQ304)</f>
        <v>$AB$1202</v>
      </c>
      <c r="BT304" s="171" t="str">
        <f>"insert into Pokemon_Blueprint values ( "&amp;ROW()-1&amp;", '"&amp;B304&amp;"', '"&amp;C304&amp;"', "&amp;AF304&amp;",  "&amp;AG304&amp;",  "&amp;AH304&amp;", "&amp;AI304&amp;",  "&amp;AJ304&amp;",  "&amp;AK304&amp;", "&amp;IF(BC304 = "", "0", BC304)&amp;", "&amp;IF(BL304 = "","NULL, NULL",BP304&amp;", "&amp;BL304)&amp;");"</f>
        <v>insert into Pokemon_Blueprint values ( 303, 'Miltank', '', 95,  80,  105, 40,  70,  100, 45, NULL, NULL);</v>
      </c>
    </row>
    <row r="305" spans="1:72" ht="12.75" customHeight="1">
      <c r="A305" s="12">
        <v>242</v>
      </c>
      <c r="B305" s="52" t="s">
        <v>687</v>
      </c>
      <c r="C305" s="52"/>
      <c r="D305" s="53"/>
      <c r="E305" s="54"/>
      <c r="F305" s="50">
        <v>218</v>
      </c>
      <c r="G305" s="54">
        <v>223</v>
      </c>
      <c r="H305" s="54"/>
      <c r="I305" s="54"/>
      <c r="J305" s="54">
        <v>98</v>
      </c>
      <c r="K305" s="54">
        <v>98</v>
      </c>
      <c r="L305" s="54"/>
      <c r="M305" s="54"/>
      <c r="N305" s="54"/>
      <c r="O305" s="54"/>
      <c r="P305" s="54"/>
      <c r="Q305" s="54">
        <v>34</v>
      </c>
      <c r="R305" s="54">
        <v>34</v>
      </c>
      <c r="S305" s="54">
        <v>18</v>
      </c>
      <c r="T305" s="54">
        <v>17</v>
      </c>
      <c r="U305" s="54">
        <v>10</v>
      </c>
      <c r="V305" s="54">
        <v>41</v>
      </c>
      <c r="W305" s="54">
        <v>41</v>
      </c>
      <c r="X305" s="54">
        <v>18</v>
      </c>
      <c r="Y305" s="54">
        <v>17</v>
      </c>
      <c r="Z305" s="54">
        <v>17</v>
      </c>
      <c r="AA305" s="54"/>
      <c r="AB305" s="54">
        <v>8</v>
      </c>
      <c r="AC305" s="54"/>
      <c r="AD305" s="54">
        <v>88</v>
      </c>
      <c r="AE305" s="55">
        <v>45</v>
      </c>
      <c r="AF305" s="46">
        <v>255</v>
      </c>
      <c r="AG305" s="47">
        <v>10</v>
      </c>
      <c r="AH305" s="19">
        <v>10</v>
      </c>
      <c r="AI305" s="20">
        <v>75</v>
      </c>
      <c r="AJ305" s="21">
        <v>135</v>
      </c>
      <c r="AK305" s="22">
        <v>55</v>
      </c>
      <c r="AL305" s="23">
        <f>SUM(AF305:AK305)</f>
        <v>540</v>
      </c>
      <c r="AM305" s="24" t="s">
        <v>150</v>
      </c>
      <c r="AN305" s="37"/>
      <c r="AO305" s="24" t="s">
        <v>451</v>
      </c>
      <c r="AP305" s="26" t="s">
        <v>452</v>
      </c>
      <c r="AQ305" s="27" t="s">
        <v>453</v>
      </c>
      <c r="AR305" s="28" t="s">
        <v>157</v>
      </c>
      <c r="AS305" s="29">
        <v>1.5</v>
      </c>
      <c r="AT305" s="29">
        <v>103.2</v>
      </c>
      <c r="AU305" s="30">
        <v>46.8</v>
      </c>
      <c r="AV305" s="31">
        <v>3</v>
      </c>
      <c r="AW305" s="26"/>
      <c r="AX305" s="26"/>
      <c r="AY305" s="26"/>
      <c r="AZ305" s="26"/>
      <c r="BA305" s="25"/>
      <c r="BB305" s="24">
        <v>635</v>
      </c>
      <c r="BC305" s="26">
        <v>30</v>
      </c>
      <c r="BD305" s="32" t="s">
        <v>226</v>
      </c>
      <c r="BE305" s="32">
        <v>140</v>
      </c>
      <c r="BF305" s="35" t="s">
        <v>227</v>
      </c>
      <c r="BG305" s="26" t="s">
        <v>210</v>
      </c>
      <c r="BH305" s="29">
        <v>40</v>
      </c>
      <c r="BI305" s="26" t="s">
        <v>188</v>
      </c>
      <c r="BJ305" s="37"/>
      <c r="BK305" s="36"/>
      <c r="BL305" t="str">
        <f>IF(_xlfn.REGEXTEST(BK305,"Lv. [0-9]{0, 3}", 0),BM305,"")</f>
        <v/>
      </c>
      <c r="BM305" t="e" cm="1" vm="1">
        <f t="array" ref="BM305">_xlfn.REGEXEXTRACT(_xlfn.REGEXEXTRACT(BK305,"Lv. [0-9]{0,}", 0),"[0-9]{1,2}", 0)</f>
        <v>#N/A</v>
      </c>
      <c r="BN305" cm="1">
        <f t="array" ref="BN305">INDEX(A305:AE305,BQ305)</f>
        <v>45</v>
      </c>
      <c r="BO305">
        <v>304</v>
      </c>
      <c r="BP305" t="str">
        <f ca="1">IF(LEN(BL305) &gt; 0, _xlfn.XMATCH(BN305 + 1, INDIRECT(BR305):INDIRECT(BS305)), "")</f>
        <v/>
      </c>
      <c r="BQ305" cm="1">
        <f t="array" ref="BQ305">_xlfn.XMATCH(FALSE, ISBLANK(A305:AE305),,-1)</f>
        <v>31</v>
      </c>
      <c r="BR305" t="str">
        <f>ADDRESS(2, BQ305)</f>
        <v>$AE$2</v>
      </c>
      <c r="BS305" t="str">
        <f>ADDRESS(1202, BQ305)</f>
        <v>$AE$1202</v>
      </c>
      <c r="BT305" s="171" t="str">
        <f>"insert into Pokemon_Blueprint values ( "&amp;ROW()-1&amp;", '"&amp;B305&amp;"', '"&amp;C305&amp;"', "&amp;AF305&amp;",  "&amp;AG305&amp;",  "&amp;AH305&amp;", "&amp;AI305&amp;",  "&amp;AJ305&amp;",  "&amp;AK305&amp;", "&amp;IF(BC305 = "", "0", BC305)&amp;", "&amp;IF(BL305 = "","NULL, NULL",BP305&amp;", "&amp;BL305)&amp;");"</f>
        <v>insert into Pokemon_Blueprint values ( 304, 'Blissey', '', 255,  10,  10, 75,  135,  55, 30, NULL, NULL);</v>
      </c>
    </row>
    <row r="306" spans="1:72" ht="12.75" customHeight="1">
      <c r="A306" s="12">
        <v>243</v>
      </c>
      <c r="B306" s="48" t="s">
        <v>688</v>
      </c>
      <c r="C306" s="48" t="s">
        <v>523</v>
      </c>
      <c r="D306" s="49"/>
      <c r="E306" s="50"/>
      <c r="F306" s="50">
        <v>238</v>
      </c>
      <c r="G306" s="50">
        <v>243</v>
      </c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1"/>
      <c r="AF306" s="17">
        <v>90</v>
      </c>
      <c r="AG306" s="18">
        <v>85</v>
      </c>
      <c r="AH306" s="19">
        <v>75</v>
      </c>
      <c r="AI306" s="20">
        <v>115</v>
      </c>
      <c r="AJ306" s="21">
        <v>100</v>
      </c>
      <c r="AK306" s="22">
        <v>115</v>
      </c>
      <c r="AL306" s="23">
        <f>SUM(AF306:AK306)</f>
        <v>580</v>
      </c>
      <c r="AM306" s="24" t="s">
        <v>184</v>
      </c>
      <c r="AN306" s="37"/>
      <c r="AO306" s="24" t="s">
        <v>517</v>
      </c>
      <c r="AP306" s="34"/>
      <c r="AQ306" s="27" t="s">
        <v>243</v>
      </c>
      <c r="AR306" s="28" t="s">
        <v>304</v>
      </c>
      <c r="AS306" s="29">
        <v>1.9</v>
      </c>
      <c r="AT306" s="29">
        <v>392.4</v>
      </c>
      <c r="AU306" s="30">
        <v>178</v>
      </c>
      <c r="AV306" s="31"/>
      <c r="AW306" s="26"/>
      <c r="AX306" s="26"/>
      <c r="AY306" s="26">
        <v>1</v>
      </c>
      <c r="AZ306" s="26"/>
      <c r="BA306" s="25">
        <v>2</v>
      </c>
      <c r="BB306" s="24">
        <v>290</v>
      </c>
      <c r="BC306" s="26">
        <v>3</v>
      </c>
      <c r="BD306" s="32" t="s">
        <v>297</v>
      </c>
      <c r="BE306" s="32">
        <v>35</v>
      </c>
      <c r="BF306" s="35" t="s">
        <v>141</v>
      </c>
      <c r="BG306" s="26" t="s">
        <v>368</v>
      </c>
      <c r="BH306" s="29">
        <v>80</v>
      </c>
      <c r="BI306" s="26" t="s">
        <v>212</v>
      </c>
      <c r="BJ306" s="37"/>
      <c r="BK306" s="36"/>
      <c r="BL306" t="str">
        <f>IF(_xlfn.REGEXTEST(BK306,"Lv. [0-9]{0, 3}", 0),BM306,"")</f>
        <v/>
      </c>
      <c r="BM306" t="e" cm="1" vm="1">
        <f t="array" ref="BM306">_xlfn.REGEXEXTRACT(_xlfn.REGEXEXTRACT(BK306,"Lv. [0-9]{0,}", 0),"[0-9]{1,2}", 0)</f>
        <v>#N/A</v>
      </c>
      <c r="BN306" cm="1">
        <f t="array" ref="BN306">INDEX(A306:AE306,BQ306)</f>
        <v>243</v>
      </c>
      <c r="BO306">
        <v>305</v>
      </c>
      <c r="BP306" t="str">
        <f ca="1">IF(LEN(BL306) &gt; 0, _xlfn.XMATCH(BN306 + 1, INDIRECT(BR306):INDIRECT(BS306)), "")</f>
        <v/>
      </c>
      <c r="BQ306" cm="1">
        <f t="array" ref="BQ306">_xlfn.XMATCH(FALSE, ISBLANK(A306:AE306),,-1)</f>
        <v>7</v>
      </c>
      <c r="BR306" t="str">
        <f>ADDRESS(2, BQ306)</f>
        <v>$G$2</v>
      </c>
      <c r="BS306" t="str">
        <f>ADDRESS(1202, BQ306)</f>
        <v>$G$1202</v>
      </c>
      <c r="BT306" s="171" t="str">
        <f>"insert into Pokemon_Blueprint values ( "&amp;ROW()-1&amp;", '"&amp;B306&amp;"', '"&amp;C306&amp;"', "&amp;AF306&amp;",  "&amp;AG306&amp;",  "&amp;AH306&amp;", "&amp;AI306&amp;",  "&amp;AJ306&amp;",  "&amp;AK306&amp;", "&amp;IF(BC306 = "", "0", BC306)&amp;", "&amp;IF(BL306 = "","NULL, NULL",BP306&amp;", "&amp;BL306)&amp;");"</f>
        <v>insert into Pokemon_Blueprint values ( 305, 'Raikou', 'Sub-Legendary', 90,  85,  75, 115,  100,  115, 3, NULL, NULL);</v>
      </c>
    </row>
    <row r="307" spans="1:72" ht="12.75" customHeight="1">
      <c r="A307" s="12">
        <v>244</v>
      </c>
      <c r="B307" s="48" t="s">
        <v>689</v>
      </c>
      <c r="C307" s="48" t="s">
        <v>523</v>
      </c>
      <c r="D307" s="49"/>
      <c r="E307" s="50"/>
      <c r="F307" s="50">
        <v>239</v>
      </c>
      <c r="G307" s="50">
        <v>244</v>
      </c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1"/>
      <c r="AF307" s="17">
        <v>115</v>
      </c>
      <c r="AG307" s="18">
        <v>115</v>
      </c>
      <c r="AH307" s="19">
        <v>85</v>
      </c>
      <c r="AI307" s="20">
        <v>90</v>
      </c>
      <c r="AJ307" s="21">
        <v>75</v>
      </c>
      <c r="AK307" s="22">
        <v>100</v>
      </c>
      <c r="AL307" s="23">
        <f>SUM(AF307:AK307)</f>
        <v>580</v>
      </c>
      <c r="AM307" s="24" t="s">
        <v>94</v>
      </c>
      <c r="AN307" s="37"/>
      <c r="AO307" s="24" t="s">
        <v>517</v>
      </c>
      <c r="AP307" s="34"/>
      <c r="AQ307" s="27" t="s">
        <v>243</v>
      </c>
      <c r="AR307" s="28" t="s">
        <v>519</v>
      </c>
      <c r="AS307" s="29">
        <v>2.1</v>
      </c>
      <c r="AT307" s="29">
        <v>436.5</v>
      </c>
      <c r="AU307" s="30">
        <v>198</v>
      </c>
      <c r="AV307" s="31">
        <v>1</v>
      </c>
      <c r="AW307" s="26">
        <v>2</v>
      </c>
      <c r="AX307" s="26"/>
      <c r="AY307" s="26"/>
      <c r="AZ307" s="26"/>
      <c r="BA307" s="25"/>
      <c r="BB307" s="24">
        <v>290</v>
      </c>
      <c r="BC307" s="26">
        <v>3</v>
      </c>
      <c r="BD307" s="32" t="s">
        <v>297</v>
      </c>
      <c r="BE307" s="32">
        <v>35</v>
      </c>
      <c r="BF307" s="35" t="s">
        <v>139</v>
      </c>
      <c r="BG307" s="26" t="s">
        <v>368</v>
      </c>
      <c r="BH307" s="29">
        <v>80</v>
      </c>
      <c r="BI307" s="26" t="s">
        <v>212</v>
      </c>
      <c r="BJ307" s="37"/>
      <c r="BK307" s="36"/>
      <c r="BL307" t="str">
        <f>IF(_xlfn.REGEXTEST(BK307,"Lv. [0-9]{0, 3}", 0),BM307,"")</f>
        <v/>
      </c>
      <c r="BM307" t="e" cm="1" vm="1">
        <f t="array" ref="BM307">_xlfn.REGEXEXTRACT(_xlfn.REGEXEXTRACT(BK307,"Lv. [0-9]{0,}", 0),"[0-9]{1,2}", 0)</f>
        <v>#N/A</v>
      </c>
      <c r="BN307" cm="1">
        <f t="array" ref="BN307">INDEX(A307:AE307,BQ307)</f>
        <v>244</v>
      </c>
      <c r="BO307">
        <v>306</v>
      </c>
      <c r="BP307" t="str">
        <f ca="1">IF(LEN(BL307) &gt; 0, _xlfn.XMATCH(BN307 + 1, INDIRECT(BR307):INDIRECT(BS307)), "")</f>
        <v/>
      </c>
      <c r="BQ307" cm="1">
        <f t="array" ref="BQ307">_xlfn.XMATCH(FALSE, ISBLANK(A307:AE307),,-1)</f>
        <v>7</v>
      </c>
      <c r="BR307" t="str">
        <f>ADDRESS(2, BQ307)</f>
        <v>$G$2</v>
      </c>
      <c r="BS307" t="str">
        <f>ADDRESS(1202, BQ307)</f>
        <v>$G$1202</v>
      </c>
      <c r="BT307" s="171" t="str">
        <f>"insert into Pokemon_Blueprint values ( "&amp;ROW()-1&amp;", '"&amp;B307&amp;"', '"&amp;C307&amp;"', "&amp;AF307&amp;",  "&amp;AG307&amp;",  "&amp;AH307&amp;", "&amp;AI307&amp;",  "&amp;AJ307&amp;",  "&amp;AK307&amp;", "&amp;IF(BC307 = "", "0", BC307)&amp;", "&amp;IF(BL307 = "","NULL, NULL",BP307&amp;", "&amp;BL307)&amp;");"</f>
        <v>insert into Pokemon_Blueprint values ( 306, 'Entei', 'Sub-Legendary', 115,  115,  85, 90,  75,  100, 3, NULL, NULL);</v>
      </c>
    </row>
    <row r="308" spans="1:72" ht="12.75" customHeight="1">
      <c r="A308" s="12">
        <v>245</v>
      </c>
      <c r="B308" s="48" t="s">
        <v>690</v>
      </c>
      <c r="C308" s="48" t="s">
        <v>523</v>
      </c>
      <c r="D308" s="49"/>
      <c r="E308" s="50"/>
      <c r="F308" s="50">
        <v>240</v>
      </c>
      <c r="G308" s="50">
        <v>245</v>
      </c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1"/>
      <c r="AF308" s="17">
        <v>100</v>
      </c>
      <c r="AG308" s="18">
        <v>75</v>
      </c>
      <c r="AH308" s="19">
        <v>115</v>
      </c>
      <c r="AI308" s="20">
        <v>90</v>
      </c>
      <c r="AJ308" s="21">
        <v>115</v>
      </c>
      <c r="AK308" s="22">
        <v>85</v>
      </c>
      <c r="AL308" s="23">
        <f>SUM(AF308:AK308)</f>
        <v>580</v>
      </c>
      <c r="AM308" s="24" t="s">
        <v>112</v>
      </c>
      <c r="AN308" s="37"/>
      <c r="AO308" s="24" t="s">
        <v>517</v>
      </c>
      <c r="AP308" s="34"/>
      <c r="AQ308" s="27" t="s">
        <v>243</v>
      </c>
      <c r="AR308" s="28" t="s">
        <v>88</v>
      </c>
      <c r="AS308" s="29">
        <v>2</v>
      </c>
      <c r="AT308" s="29">
        <v>412.3</v>
      </c>
      <c r="AU308" s="30">
        <v>187</v>
      </c>
      <c r="AV308" s="31"/>
      <c r="AW308" s="26"/>
      <c r="AX308" s="26">
        <v>1</v>
      </c>
      <c r="AY308" s="26"/>
      <c r="AZ308" s="26">
        <v>2</v>
      </c>
      <c r="BA308" s="25"/>
      <c r="BB308" s="24">
        <v>290</v>
      </c>
      <c r="BC308" s="26">
        <v>3</v>
      </c>
      <c r="BD308" s="32" t="s">
        <v>297</v>
      </c>
      <c r="BE308" s="32">
        <v>35</v>
      </c>
      <c r="BF308" s="35" t="s">
        <v>116</v>
      </c>
      <c r="BG308" s="26" t="s">
        <v>368</v>
      </c>
      <c r="BH308" s="29">
        <v>80</v>
      </c>
      <c r="BI308" s="26" t="s">
        <v>212</v>
      </c>
      <c r="BJ308" s="37"/>
      <c r="BK308" s="36"/>
      <c r="BL308" t="str">
        <f>IF(_xlfn.REGEXTEST(BK308,"Lv. [0-9]{0, 3}", 0),BM308,"")</f>
        <v/>
      </c>
      <c r="BM308" t="e" cm="1" vm="1">
        <f t="array" ref="BM308">_xlfn.REGEXEXTRACT(_xlfn.REGEXEXTRACT(BK308,"Lv. [0-9]{0,}", 0),"[0-9]{1,2}", 0)</f>
        <v>#N/A</v>
      </c>
      <c r="BN308" cm="1">
        <f t="array" ref="BN308">INDEX(A308:AE308,BQ308)</f>
        <v>245</v>
      </c>
      <c r="BO308">
        <v>307</v>
      </c>
      <c r="BP308" t="str">
        <f ca="1">IF(LEN(BL308) &gt; 0, _xlfn.XMATCH(BN308 + 1, INDIRECT(BR308):INDIRECT(BS308)), "")</f>
        <v/>
      </c>
      <c r="BQ308" cm="1">
        <f t="array" ref="BQ308">_xlfn.XMATCH(FALSE, ISBLANK(A308:AE308),,-1)</f>
        <v>7</v>
      </c>
      <c r="BR308" t="str">
        <f>ADDRESS(2, BQ308)</f>
        <v>$G$2</v>
      </c>
      <c r="BS308" t="str">
        <f>ADDRESS(1202, BQ308)</f>
        <v>$G$1202</v>
      </c>
      <c r="BT308" s="171" t="str">
        <f>"insert into Pokemon_Blueprint values ( "&amp;ROW()-1&amp;", '"&amp;B308&amp;"', '"&amp;C308&amp;"', "&amp;AF308&amp;",  "&amp;AG308&amp;",  "&amp;AH308&amp;", "&amp;AI308&amp;",  "&amp;AJ308&amp;",  "&amp;AK308&amp;", "&amp;IF(BC308 = "", "0", BC308)&amp;", "&amp;IF(BL308 = "","NULL, NULL",BP308&amp;", "&amp;BL308)&amp;");"</f>
        <v>insert into Pokemon_Blueprint values ( 307, 'Suicune', 'Sub-Legendary', 100,  75,  115, 90,  115,  85, 3, NULL, NULL);</v>
      </c>
    </row>
    <row r="309" spans="1:72" ht="12.75" customHeight="1">
      <c r="A309" s="12">
        <v>246</v>
      </c>
      <c r="B309" s="48" t="s">
        <v>691</v>
      </c>
      <c r="C309" s="48" t="s">
        <v>532</v>
      </c>
      <c r="D309" s="49"/>
      <c r="E309" s="50"/>
      <c r="F309" s="50">
        <v>244</v>
      </c>
      <c r="G309" s="50">
        <v>249</v>
      </c>
      <c r="H309" s="50"/>
      <c r="I309" s="50"/>
      <c r="J309" s="50"/>
      <c r="K309" s="50"/>
      <c r="L309" s="50"/>
      <c r="M309" s="50">
        <v>292</v>
      </c>
      <c r="N309" s="50"/>
      <c r="O309" s="50"/>
      <c r="P309" s="50">
        <v>102</v>
      </c>
      <c r="Q309" s="50"/>
      <c r="R309" s="50"/>
      <c r="S309" s="50"/>
      <c r="T309" s="50"/>
      <c r="U309" s="50"/>
      <c r="V309" s="50">
        <v>247</v>
      </c>
      <c r="W309" s="50"/>
      <c r="X309" s="50">
        <v>148</v>
      </c>
      <c r="Y309" s="50"/>
      <c r="Z309" s="50"/>
      <c r="AA309" s="50">
        <v>383</v>
      </c>
      <c r="AB309" s="50"/>
      <c r="AC309" s="50">
        <v>139</v>
      </c>
      <c r="AD309" s="50"/>
      <c r="AE309" s="51">
        <v>316</v>
      </c>
      <c r="AF309" s="17">
        <v>50</v>
      </c>
      <c r="AG309" s="18">
        <v>64</v>
      </c>
      <c r="AH309" s="19">
        <v>50</v>
      </c>
      <c r="AI309" s="20">
        <v>45</v>
      </c>
      <c r="AJ309" s="21">
        <v>50</v>
      </c>
      <c r="AK309" s="22">
        <v>41</v>
      </c>
      <c r="AL309" s="23">
        <f>SUM(AF309:AK309)</f>
        <v>300</v>
      </c>
      <c r="AM309" s="24" t="s">
        <v>301</v>
      </c>
      <c r="AN309" s="25" t="s">
        <v>196</v>
      </c>
      <c r="AO309" s="24" t="s">
        <v>162</v>
      </c>
      <c r="AP309" s="34"/>
      <c r="AQ309" s="27" t="s">
        <v>197</v>
      </c>
      <c r="AR309" s="28" t="s">
        <v>97</v>
      </c>
      <c r="AS309" s="29">
        <v>0.6</v>
      </c>
      <c r="AT309" s="29">
        <v>158.69999999999999</v>
      </c>
      <c r="AU309" s="30">
        <v>72</v>
      </c>
      <c r="AV309" s="31"/>
      <c r="AW309" s="26">
        <v>1</v>
      </c>
      <c r="AX309" s="26"/>
      <c r="AY309" s="26"/>
      <c r="AZ309" s="26"/>
      <c r="BA309" s="25"/>
      <c r="BB309" s="24">
        <v>60</v>
      </c>
      <c r="BC309" s="26">
        <v>45</v>
      </c>
      <c r="BD309" s="32" t="s">
        <v>297</v>
      </c>
      <c r="BE309" s="32">
        <v>35</v>
      </c>
      <c r="BF309" s="35" t="s">
        <v>80</v>
      </c>
      <c r="BG309" s="26" t="s">
        <v>129</v>
      </c>
      <c r="BH309" s="29">
        <v>40</v>
      </c>
      <c r="BI309" s="26" t="s">
        <v>82</v>
      </c>
      <c r="BJ309" s="37"/>
      <c r="BK309" s="36" t="s">
        <v>334</v>
      </c>
      <c r="BL309" t="str">
        <f>IF(_xlfn.REGEXTEST(BK309,"Lv. [0-9]{0, 3}", 0),BM309,"")</f>
        <v>30</v>
      </c>
      <c r="BM309" t="str" cm="1">
        <f t="array" ref="BM309">_xlfn.REGEXEXTRACT(_xlfn.REGEXEXTRACT(BK309,"Lv. [0-9]{0,}", 0),"[0-9]{1,2}", 0)</f>
        <v>30</v>
      </c>
      <c r="BN309" cm="1">
        <f t="array" ref="BN309">INDEX(A309:AE309,BQ309)</f>
        <v>316</v>
      </c>
      <c r="BO309">
        <v>308</v>
      </c>
      <c r="BP309">
        <f ca="1">IF(LEN(BL309) &gt; 0, _xlfn.XMATCH(BN309 + 1, INDIRECT(BR309):INDIRECT(BS309)), "")</f>
        <v>309</v>
      </c>
      <c r="BQ309" cm="1">
        <f t="array" ref="BQ309">_xlfn.XMATCH(FALSE, ISBLANK(A309:AE309),,-1)</f>
        <v>31</v>
      </c>
      <c r="BR309" t="str">
        <f>ADDRESS(2, BQ309)</f>
        <v>$AE$2</v>
      </c>
      <c r="BS309" t="str">
        <f>ADDRESS(1202, BQ309)</f>
        <v>$AE$1202</v>
      </c>
      <c r="BT309" s="171" t="str">
        <f ca="1">"insert into Pokemon_Blueprint values ( "&amp;ROW()-1&amp;", '"&amp;B309&amp;"', '"&amp;C309&amp;"', "&amp;AF309&amp;",  "&amp;AG309&amp;",  "&amp;AH309&amp;", "&amp;AI309&amp;",  "&amp;AJ309&amp;",  "&amp;AK309&amp;", "&amp;IF(BC309 = "", "0", BC309)&amp;", "&amp;IF(BL309 = "","NULL, NULL",BP309&amp;", "&amp;BL309)&amp;");"</f>
        <v>insert into Pokemon_Blueprint values ( 308, 'Larvitar', 'Pseudo Legendary', 50,  64,  50, 45,  50,  41, 45, 309, 30);</v>
      </c>
    </row>
    <row r="310" spans="1:72" ht="12.75" customHeight="1">
      <c r="A310" s="12">
        <v>247</v>
      </c>
      <c r="B310" s="48" t="s">
        <v>692</v>
      </c>
      <c r="C310" s="48" t="s">
        <v>532</v>
      </c>
      <c r="D310" s="49"/>
      <c r="E310" s="50"/>
      <c r="F310" s="50">
        <v>245</v>
      </c>
      <c r="G310" s="50">
        <v>250</v>
      </c>
      <c r="H310" s="50"/>
      <c r="I310" s="50"/>
      <c r="J310" s="50"/>
      <c r="K310" s="50"/>
      <c r="L310" s="50"/>
      <c r="M310" s="50">
        <v>293</v>
      </c>
      <c r="N310" s="50"/>
      <c r="O310" s="50"/>
      <c r="P310" s="50">
        <v>103</v>
      </c>
      <c r="Q310" s="50"/>
      <c r="R310" s="50"/>
      <c r="S310" s="50"/>
      <c r="T310" s="50"/>
      <c r="U310" s="50"/>
      <c r="V310" s="50">
        <v>248</v>
      </c>
      <c r="W310" s="50"/>
      <c r="X310" s="50">
        <v>149</v>
      </c>
      <c r="Y310" s="50"/>
      <c r="Z310" s="50"/>
      <c r="AA310" s="50">
        <v>384</v>
      </c>
      <c r="AB310" s="50"/>
      <c r="AC310" s="50">
        <v>140</v>
      </c>
      <c r="AD310" s="50"/>
      <c r="AE310" s="51">
        <v>317</v>
      </c>
      <c r="AF310" s="17">
        <v>70</v>
      </c>
      <c r="AG310" s="18">
        <v>84</v>
      </c>
      <c r="AH310" s="19">
        <v>70</v>
      </c>
      <c r="AI310" s="20">
        <v>65</v>
      </c>
      <c r="AJ310" s="21">
        <v>70</v>
      </c>
      <c r="AK310" s="22">
        <v>51</v>
      </c>
      <c r="AL310" s="23">
        <f>SUM(AF310:AK310)</f>
        <v>410</v>
      </c>
      <c r="AM310" s="24" t="s">
        <v>301</v>
      </c>
      <c r="AN310" s="25" t="s">
        <v>196</v>
      </c>
      <c r="AO310" s="24" t="s">
        <v>132</v>
      </c>
      <c r="AP310" s="34"/>
      <c r="AQ310" s="38"/>
      <c r="AR310" s="39" t="s">
        <v>176</v>
      </c>
      <c r="AS310" s="40">
        <v>1.2</v>
      </c>
      <c r="AT310" s="40">
        <v>335.1</v>
      </c>
      <c r="AU310" s="41">
        <v>152</v>
      </c>
      <c r="AV310" s="31"/>
      <c r="AW310" s="26">
        <v>2</v>
      </c>
      <c r="AX310" s="26"/>
      <c r="AY310" s="26"/>
      <c r="AZ310" s="26"/>
      <c r="BA310" s="25"/>
      <c r="BB310" s="24">
        <v>144</v>
      </c>
      <c r="BC310" s="26">
        <v>45</v>
      </c>
      <c r="BD310" s="32" t="s">
        <v>297</v>
      </c>
      <c r="BE310" s="32">
        <v>35</v>
      </c>
      <c r="BF310" s="35" t="s">
        <v>322</v>
      </c>
      <c r="BG310" s="26" t="s">
        <v>129</v>
      </c>
      <c r="BH310" s="29">
        <v>40</v>
      </c>
      <c r="BI310" s="26" t="s">
        <v>82</v>
      </c>
      <c r="BJ310" s="37"/>
      <c r="BK310" s="36" t="s">
        <v>536</v>
      </c>
      <c r="BL310" t="str">
        <f>IF(_xlfn.REGEXTEST(BK310,"Lv. [0-9]{0, 3}", 0),BM310,"")</f>
        <v>55</v>
      </c>
      <c r="BM310" t="str" cm="1">
        <f t="array" ref="BM310">_xlfn.REGEXEXTRACT(_xlfn.REGEXEXTRACT(BK310,"Lv. [0-9]{0,}", 0),"[0-9]{1,2}", 0)</f>
        <v>55</v>
      </c>
      <c r="BN310" cm="1">
        <f t="array" ref="BN310">INDEX(A310:AE310,BQ310)</f>
        <v>317</v>
      </c>
      <c r="BO310">
        <v>309</v>
      </c>
      <c r="BP310">
        <f ca="1">IF(LEN(BL310) &gt; 0, _xlfn.XMATCH(BN310 + 1, INDIRECT(BR310):INDIRECT(BS310)), "")</f>
        <v>310</v>
      </c>
      <c r="BQ310" cm="1">
        <f t="array" ref="BQ310">_xlfn.XMATCH(FALSE, ISBLANK(A310:AE310),,-1)</f>
        <v>31</v>
      </c>
      <c r="BR310" t="str">
        <f>ADDRESS(2, BQ310)</f>
        <v>$AE$2</v>
      </c>
      <c r="BS310" t="str">
        <f>ADDRESS(1202, BQ310)</f>
        <v>$AE$1202</v>
      </c>
      <c r="BT310" s="171" t="str">
        <f ca="1">"insert into Pokemon_Blueprint values ( "&amp;ROW()-1&amp;", '"&amp;B310&amp;"', '"&amp;C310&amp;"', "&amp;AF310&amp;",  "&amp;AG310&amp;",  "&amp;AH310&amp;", "&amp;AI310&amp;",  "&amp;AJ310&amp;",  "&amp;AK310&amp;", "&amp;IF(BC310 = "", "0", BC310)&amp;", "&amp;IF(BL310 = "","NULL, NULL",BP310&amp;", "&amp;BL310)&amp;");"</f>
        <v>insert into Pokemon_Blueprint values ( 309, 'Pupitar', 'Pseudo Legendary', 70,  84,  70, 65,  70,  51, 45, 310, 55);</v>
      </c>
    </row>
    <row r="311" spans="1:72" ht="12.75" customHeight="1">
      <c r="A311" s="12">
        <v>248</v>
      </c>
      <c r="B311" s="48" t="s">
        <v>693</v>
      </c>
      <c r="C311" s="48" t="s">
        <v>532</v>
      </c>
      <c r="D311" s="49"/>
      <c r="E311" s="50"/>
      <c r="F311" s="50">
        <v>246</v>
      </c>
      <c r="G311" s="50">
        <v>251</v>
      </c>
      <c r="H311" s="50"/>
      <c r="I311" s="50"/>
      <c r="J311" s="50"/>
      <c r="K311" s="50"/>
      <c r="L311" s="50"/>
      <c r="M311" s="50">
        <v>294</v>
      </c>
      <c r="N311" s="50"/>
      <c r="O311" s="50"/>
      <c r="P311" s="50">
        <v>104</v>
      </c>
      <c r="Q311" s="50"/>
      <c r="R311" s="50"/>
      <c r="S311" s="50"/>
      <c r="T311" s="50"/>
      <c r="U311" s="50"/>
      <c r="V311" s="50">
        <v>249</v>
      </c>
      <c r="W311" s="50"/>
      <c r="X311" s="50">
        <v>150</v>
      </c>
      <c r="Y311" s="50"/>
      <c r="Z311" s="50"/>
      <c r="AA311" s="50">
        <v>385</v>
      </c>
      <c r="AB311" s="50"/>
      <c r="AC311" s="50">
        <v>141</v>
      </c>
      <c r="AD311" s="50"/>
      <c r="AE311" s="51">
        <v>318</v>
      </c>
      <c r="AF311" s="17">
        <v>100</v>
      </c>
      <c r="AG311" s="18">
        <v>134</v>
      </c>
      <c r="AH311" s="19">
        <v>110</v>
      </c>
      <c r="AI311" s="20">
        <v>95</v>
      </c>
      <c r="AJ311" s="21">
        <v>100</v>
      </c>
      <c r="AK311" s="22">
        <v>61</v>
      </c>
      <c r="AL311" s="23">
        <f>SUM(AF311:AK311)</f>
        <v>600</v>
      </c>
      <c r="AM311" s="24" t="s">
        <v>301</v>
      </c>
      <c r="AN311" s="25" t="s">
        <v>169</v>
      </c>
      <c r="AO311" s="24" t="s">
        <v>694</v>
      </c>
      <c r="AP311" s="34"/>
      <c r="AQ311" s="27" t="s">
        <v>179</v>
      </c>
      <c r="AR311" s="28" t="s">
        <v>88</v>
      </c>
      <c r="AS311" s="29">
        <v>2</v>
      </c>
      <c r="AT311" s="29">
        <v>445.3</v>
      </c>
      <c r="AU311" s="30">
        <v>202</v>
      </c>
      <c r="AV311" s="31"/>
      <c r="AW311" s="26">
        <v>3</v>
      </c>
      <c r="AX311" s="26"/>
      <c r="AY311" s="26"/>
      <c r="AZ311" s="26"/>
      <c r="BA311" s="25"/>
      <c r="BB311" s="24">
        <v>300</v>
      </c>
      <c r="BC311" s="26">
        <v>45</v>
      </c>
      <c r="BD311" s="32" t="s">
        <v>297</v>
      </c>
      <c r="BE311" s="32">
        <v>35</v>
      </c>
      <c r="BF311" s="35" t="s">
        <v>80</v>
      </c>
      <c r="BG311" s="26" t="s">
        <v>129</v>
      </c>
      <c r="BH311" s="29">
        <v>40</v>
      </c>
      <c r="BI311" s="26" t="s">
        <v>82</v>
      </c>
      <c r="BJ311" s="37"/>
      <c r="BK311" s="36"/>
      <c r="BL311" t="str">
        <f>IF(_xlfn.REGEXTEST(BK311,"Lv. [0-9]{0, 3}", 0),BM311,"")</f>
        <v/>
      </c>
      <c r="BM311" t="e" cm="1" vm="1">
        <f t="array" ref="BM311">_xlfn.REGEXEXTRACT(_xlfn.REGEXEXTRACT(BK311,"Lv. [0-9]{0,}", 0),"[0-9]{1,2}", 0)</f>
        <v>#N/A</v>
      </c>
      <c r="BN311" cm="1">
        <f t="array" ref="BN311">INDEX(A311:AE311,BQ311)</f>
        <v>318</v>
      </c>
      <c r="BO311">
        <v>310</v>
      </c>
      <c r="BP311" t="str">
        <f ca="1">IF(LEN(BL311) &gt; 0, _xlfn.XMATCH(BN311 + 1, INDIRECT(BR311):INDIRECT(BS311)), "")</f>
        <v/>
      </c>
      <c r="BQ311" cm="1">
        <f t="array" ref="BQ311">_xlfn.XMATCH(FALSE, ISBLANK(A311:AE311),,-1)</f>
        <v>31</v>
      </c>
      <c r="BR311" t="str">
        <f>ADDRESS(2, BQ311)</f>
        <v>$AE$2</v>
      </c>
      <c r="BS311" t="str">
        <f>ADDRESS(1202, BQ311)</f>
        <v>$AE$1202</v>
      </c>
      <c r="BT311" s="171" t="str">
        <f>"insert into Pokemon_Blueprint values ( "&amp;ROW()-1&amp;", '"&amp;B311&amp;"', '"&amp;C311&amp;"', "&amp;AF311&amp;",  "&amp;AG311&amp;",  "&amp;AH311&amp;", "&amp;AI311&amp;",  "&amp;AJ311&amp;",  "&amp;AK311&amp;", "&amp;IF(BC311 = "", "0", BC311)&amp;", "&amp;IF(BL311 = "","NULL, NULL",BP311&amp;", "&amp;BL311)&amp;");"</f>
        <v>insert into Pokemon_Blueprint values ( 310, 'Tyranitar', 'Pseudo Legendary', 100,  134,  110, 95,  100,  61, 45, NULL, NULL);</v>
      </c>
    </row>
    <row r="312" spans="1:72" ht="12.75" customHeight="1">
      <c r="A312" s="12">
        <v>248.1</v>
      </c>
      <c r="B312" s="48" t="s">
        <v>695</v>
      </c>
      <c r="C312" s="48" t="s">
        <v>696</v>
      </c>
      <c r="D312" s="49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>
        <v>104</v>
      </c>
      <c r="Q312" s="50"/>
      <c r="R312" s="50"/>
      <c r="S312" s="50"/>
      <c r="T312" s="50"/>
      <c r="U312" s="50"/>
      <c r="V312" s="50">
        <v>249</v>
      </c>
      <c r="W312" s="50"/>
      <c r="X312" s="50">
        <v>150</v>
      </c>
      <c r="Y312" s="50"/>
      <c r="Z312" s="50"/>
      <c r="AA312" s="50"/>
      <c r="AB312" s="50"/>
      <c r="AC312" s="50"/>
      <c r="AD312" s="50"/>
      <c r="AE312" s="51"/>
      <c r="AF312" s="17">
        <v>100</v>
      </c>
      <c r="AG312" s="18">
        <v>164</v>
      </c>
      <c r="AH312" s="19">
        <v>150</v>
      </c>
      <c r="AI312" s="20">
        <v>95</v>
      </c>
      <c r="AJ312" s="21">
        <v>120</v>
      </c>
      <c r="AK312" s="22">
        <v>71</v>
      </c>
      <c r="AL312" s="23">
        <f>SUM(AF312:AK312)</f>
        <v>700</v>
      </c>
      <c r="AM312" s="24" t="s">
        <v>301</v>
      </c>
      <c r="AN312" s="25" t="s">
        <v>169</v>
      </c>
      <c r="AO312" s="24" t="s">
        <v>694</v>
      </c>
      <c r="AP312" s="34"/>
      <c r="AQ312" s="27"/>
      <c r="AR312" s="28" t="s">
        <v>497</v>
      </c>
      <c r="AS312" s="29">
        <v>2.5</v>
      </c>
      <c r="AT312" s="29">
        <v>562.20000000000005</v>
      </c>
      <c r="AU312" s="30">
        <v>255</v>
      </c>
      <c r="AV312" s="31"/>
      <c r="AW312" s="26">
        <v>3</v>
      </c>
      <c r="AX312" s="26"/>
      <c r="AY312" s="26"/>
      <c r="AZ312" s="26"/>
      <c r="BA312" s="25"/>
      <c r="BB312" s="24">
        <v>350</v>
      </c>
      <c r="BC312" s="26">
        <v>45</v>
      </c>
      <c r="BD312" s="32" t="s">
        <v>297</v>
      </c>
      <c r="BE312" s="32">
        <v>35</v>
      </c>
      <c r="BF312" s="35" t="s">
        <v>80</v>
      </c>
      <c r="BG312" s="26" t="s">
        <v>129</v>
      </c>
      <c r="BH312" s="29">
        <v>40</v>
      </c>
      <c r="BI312" s="26" t="s">
        <v>82</v>
      </c>
      <c r="BJ312" s="25"/>
      <c r="BK312" s="36"/>
      <c r="BL312" t="str">
        <f>IF(_xlfn.REGEXTEST(BK312,"Lv. [0-9]{0, 3}", 0),BM312,"")</f>
        <v/>
      </c>
      <c r="BM312" t="e" cm="1" vm="1">
        <f t="array" ref="BM312">_xlfn.REGEXEXTRACT(_xlfn.REGEXEXTRACT(BK312,"Lv. [0-9]{0,}", 0),"[0-9]{1,2}", 0)</f>
        <v>#N/A</v>
      </c>
      <c r="BN312" cm="1">
        <f t="array" ref="BN312">INDEX(A312:AE312,BQ312)</f>
        <v>150</v>
      </c>
      <c r="BO312">
        <v>311</v>
      </c>
      <c r="BP312" t="str">
        <f ca="1">IF(LEN(BL312) &gt; 0, _xlfn.XMATCH(BN312 + 1, INDIRECT(BR312):INDIRECT(BS312)), "")</f>
        <v/>
      </c>
      <c r="BQ312" cm="1">
        <f t="array" ref="BQ312">_xlfn.XMATCH(FALSE, ISBLANK(A312:AE312),,-1)</f>
        <v>24</v>
      </c>
      <c r="BR312" t="str">
        <f>ADDRESS(2, BQ312)</f>
        <v>$X$2</v>
      </c>
      <c r="BS312" t="str">
        <f>ADDRESS(1202, BQ312)</f>
        <v>$X$1202</v>
      </c>
      <c r="BT312" s="171" t="str">
        <f>"insert into Pokemon_Blueprint values ( "&amp;ROW()-1&amp;", '"&amp;B312&amp;"', '"&amp;C312&amp;"', "&amp;AF312&amp;",  "&amp;AG312&amp;",  "&amp;AH312&amp;", "&amp;AI312&amp;",  "&amp;AJ312&amp;",  "&amp;AK312&amp;", "&amp;IF(BC312 = "", "0", BC312)&amp;", "&amp;IF(BL312 = "","NULL, NULL",BP312&amp;", "&amp;BL312)&amp;");"</f>
        <v>insert into Pokemon_Blueprint values ( 311, 'Tyranitar (Mega)', 'Psuedo Legendary, Mega Evolution', 100,  164,  150, 95,  120,  71, 45, NULL, NULL);</v>
      </c>
    </row>
    <row r="313" spans="1:72" ht="12.75" customHeight="1">
      <c r="A313" s="12">
        <v>249</v>
      </c>
      <c r="B313" s="48" t="s">
        <v>697</v>
      </c>
      <c r="C313" s="48" t="s">
        <v>540</v>
      </c>
      <c r="D313" s="49"/>
      <c r="E313" s="50"/>
      <c r="F313" s="50">
        <v>247</v>
      </c>
      <c r="G313" s="50">
        <v>252</v>
      </c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1"/>
      <c r="AF313" s="17">
        <v>106</v>
      </c>
      <c r="AG313" s="18">
        <v>90</v>
      </c>
      <c r="AH313" s="19">
        <v>130</v>
      </c>
      <c r="AI313" s="20">
        <v>90</v>
      </c>
      <c r="AJ313" s="21">
        <v>154</v>
      </c>
      <c r="AK313" s="22">
        <v>110</v>
      </c>
      <c r="AL313" s="23">
        <f>SUM(AF313:AK313)</f>
        <v>680</v>
      </c>
      <c r="AM313" s="24" t="s">
        <v>193</v>
      </c>
      <c r="AN313" s="25" t="s">
        <v>104</v>
      </c>
      <c r="AO313" s="24" t="s">
        <v>517</v>
      </c>
      <c r="AP313" s="34"/>
      <c r="AQ313" s="27" t="s">
        <v>538</v>
      </c>
      <c r="AR313" s="28" t="s">
        <v>698</v>
      </c>
      <c r="AS313" s="29">
        <v>5.2</v>
      </c>
      <c r="AT313" s="29">
        <v>476.2</v>
      </c>
      <c r="AU313" s="30">
        <v>216</v>
      </c>
      <c r="AV313" s="31"/>
      <c r="AW313" s="26"/>
      <c r="AX313" s="26"/>
      <c r="AY313" s="26"/>
      <c r="AZ313" s="26">
        <v>3</v>
      </c>
      <c r="BA313" s="25"/>
      <c r="BB313" s="24">
        <v>340</v>
      </c>
      <c r="BC313" s="26">
        <v>3</v>
      </c>
      <c r="BD313" s="32" t="s">
        <v>297</v>
      </c>
      <c r="BE313" s="32">
        <v>0</v>
      </c>
      <c r="BF313" s="35" t="s">
        <v>137</v>
      </c>
      <c r="BG313" s="26" t="s">
        <v>368</v>
      </c>
      <c r="BH313" s="29">
        <v>120</v>
      </c>
      <c r="BI313" s="26" t="s">
        <v>212</v>
      </c>
      <c r="BJ313" s="37"/>
      <c r="BK313" s="36"/>
      <c r="BL313" t="str">
        <f>IF(_xlfn.REGEXTEST(BK313,"Lv. [0-9]{0, 3}", 0),BM313,"")</f>
        <v/>
      </c>
      <c r="BM313" t="e" cm="1" vm="1">
        <f t="array" ref="BM313">_xlfn.REGEXEXTRACT(_xlfn.REGEXEXTRACT(BK313,"Lv. [0-9]{0,}", 0),"[0-9]{1,2}", 0)</f>
        <v>#N/A</v>
      </c>
      <c r="BN313" cm="1">
        <f t="array" ref="BN313">INDEX(A313:AE313,BQ313)</f>
        <v>252</v>
      </c>
      <c r="BO313">
        <v>312</v>
      </c>
      <c r="BP313" t="str">
        <f ca="1">IF(LEN(BL313) &gt; 0, _xlfn.XMATCH(BN313 + 1, INDIRECT(BR313):INDIRECT(BS313)), "")</f>
        <v/>
      </c>
      <c r="BQ313" cm="1">
        <f t="array" ref="BQ313">_xlfn.XMATCH(FALSE, ISBLANK(A313:AE313),,-1)</f>
        <v>7</v>
      </c>
      <c r="BR313" t="str">
        <f>ADDRESS(2, BQ313)</f>
        <v>$G$2</v>
      </c>
      <c r="BS313" t="str">
        <f>ADDRESS(1202, BQ313)</f>
        <v>$G$1202</v>
      </c>
      <c r="BT313" s="171" t="str">
        <f>"insert into Pokemon_Blueprint values ( "&amp;ROW()-1&amp;", '"&amp;B313&amp;"', '"&amp;C313&amp;"', "&amp;AF313&amp;",  "&amp;AG313&amp;",  "&amp;AH313&amp;", "&amp;AI313&amp;",  "&amp;AJ313&amp;",  "&amp;AK313&amp;", "&amp;IF(BC313 = "", "0", BC313)&amp;", "&amp;IF(BL313 = "","NULL, NULL",BP313&amp;", "&amp;BL313)&amp;");"</f>
        <v>insert into Pokemon_Blueprint values ( 312, 'Lugia', 'Legendary', 106,  90,  130, 90,  154,  110, 3, NULL, NULL);</v>
      </c>
    </row>
    <row r="314" spans="1:72" ht="12.75" customHeight="1">
      <c r="A314" s="12">
        <v>250</v>
      </c>
      <c r="B314" s="48" t="s">
        <v>699</v>
      </c>
      <c r="C314" s="48" t="s">
        <v>540</v>
      </c>
      <c r="D314" s="49"/>
      <c r="E314" s="50"/>
      <c r="F314" s="50">
        <v>248</v>
      </c>
      <c r="G314" s="50">
        <v>253</v>
      </c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1"/>
      <c r="AF314" s="17">
        <v>106</v>
      </c>
      <c r="AG314" s="18">
        <v>130</v>
      </c>
      <c r="AH314" s="19">
        <v>90</v>
      </c>
      <c r="AI314" s="20">
        <v>110</v>
      </c>
      <c r="AJ314" s="21">
        <v>154</v>
      </c>
      <c r="AK314" s="22">
        <v>90</v>
      </c>
      <c r="AL314" s="23">
        <f>SUM(AF314:AK314)</f>
        <v>680</v>
      </c>
      <c r="AM314" s="24" t="s">
        <v>94</v>
      </c>
      <c r="AN314" s="25" t="s">
        <v>104</v>
      </c>
      <c r="AO314" s="24" t="s">
        <v>517</v>
      </c>
      <c r="AP314" s="34"/>
      <c r="AQ314" s="27" t="s">
        <v>357</v>
      </c>
      <c r="AR314" s="28" t="s">
        <v>700</v>
      </c>
      <c r="AS314" s="29">
        <v>3.8</v>
      </c>
      <c r="AT314" s="29">
        <v>438.7</v>
      </c>
      <c r="AU314" s="30">
        <v>199</v>
      </c>
      <c r="AV314" s="31"/>
      <c r="AW314" s="26"/>
      <c r="AX314" s="26"/>
      <c r="AY314" s="26"/>
      <c r="AZ314" s="26">
        <v>3</v>
      </c>
      <c r="BA314" s="25"/>
      <c r="BB314" s="24">
        <v>340</v>
      </c>
      <c r="BC314" s="26">
        <v>3</v>
      </c>
      <c r="BD314" s="32" t="s">
        <v>297</v>
      </c>
      <c r="BE314" s="32">
        <v>0</v>
      </c>
      <c r="BF314" s="35" t="s">
        <v>98</v>
      </c>
      <c r="BG314" s="26" t="s">
        <v>368</v>
      </c>
      <c r="BH314" s="29">
        <v>120</v>
      </c>
      <c r="BI314" s="26" t="s">
        <v>212</v>
      </c>
      <c r="BJ314" s="37"/>
      <c r="BK314" s="36"/>
      <c r="BL314" t="str">
        <f>IF(_xlfn.REGEXTEST(BK314,"Lv. [0-9]{0, 3}", 0),BM314,"")</f>
        <v/>
      </c>
      <c r="BM314" t="e" cm="1" vm="1">
        <f t="array" ref="BM314">_xlfn.REGEXEXTRACT(_xlfn.REGEXEXTRACT(BK314,"Lv. [0-9]{0,}", 0),"[0-9]{1,2}", 0)</f>
        <v>#N/A</v>
      </c>
      <c r="BN314" cm="1">
        <f t="array" ref="BN314">INDEX(A314:AE314,BQ314)</f>
        <v>253</v>
      </c>
      <c r="BO314">
        <v>313</v>
      </c>
      <c r="BP314" t="str">
        <f ca="1">IF(LEN(BL314) &gt; 0, _xlfn.XMATCH(BN314 + 1, INDIRECT(BR314):INDIRECT(BS314)), "")</f>
        <v/>
      </c>
      <c r="BQ314" cm="1">
        <f t="array" ref="BQ314">_xlfn.XMATCH(FALSE, ISBLANK(A314:AE314),,-1)</f>
        <v>7</v>
      </c>
      <c r="BR314" t="str">
        <f>ADDRESS(2, BQ314)</f>
        <v>$G$2</v>
      </c>
      <c r="BS314" t="str">
        <f>ADDRESS(1202, BQ314)</f>
        <v>$G$1202</v>
      </c>
      <c r="BT314" s="171" t="str">
        <f>"insert into Pokemon_Blueprint values ( "&amp;ROW()-1&amp;", '"&amp;B314&amp;"', '"&amp;C314&amp;"', "&amp;AF314&amp;",  "&amp;AG314&amp;",  "&amp;AH314&amp;", "&amp;AI314&amp;",  "&amp;AJ314&amp;",  "&amp;AK314&amp;", "&amp;IF(BC314 = "", "0", BC314)&amp;", "&amp;IF(BL314 = "","NULL, NULL",BP314&amp;", "&amp;BL314)&amp;");"</f>
        <v>insert into Pokemon_Blueprint values ( 313, 'Ho-oh', 'Legendary', 106,  130,  90, 110,  154,  90, 3, NULL, NULL);</v>
      </c>
    </row>
    <row r="315" spans="1:72" ht="12.75" customHeight="1">
      <c r="A315" s="12">
        <v>251</v>
      </c>
      <c r="B315" s="48" t="s">
        <v>701</v>
      </c>
      <c r="C315" s="48" t="s">
        <v>546</v>
      </c>
      <c r="D315" s="49"/>
      <c r="E315" s="50"/>
      <c r="F315" s="50">
        <v>251</v>
      </c>
      <c r="G315" s="50">
        <v>256</v>
      </c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1"/>
      <c r="AF315" s="17">
        <v>100</v>
      </c>
      <c r="AG315" s="18">
        <v>100</v>
      </c>
      <c r="AH315" s="19">
        <v>100</v>
      </c>
      <c r="AI315" s="20">
        <v>100</v>
      </c>
      <c r="AJ315" s="21">
        <v>100</v>
      </c>
      <c r="AK315" s="22">
        <v>100</v>
      </c>
      <c r="AL315" s="23">
        <f>SUM(AF315:AK315)</f>
        <v>600</v>
      </c>
      <c r="AM315" s="24" t="s">
        <v>193</v>
      </c>
      <c r="AN315" s="25" t="s">
        <v>74</v>
      </c>
      <c r="AO315" s="24" t="s">
        <v>451</v>
      </c>
      <c r="AP315" s="34"/>
      <c r="AQ315" s="38"/>
      <c r="AR315" s="39" t="s">
        <v>97</v>
      </c>
      <c r="AS315" s="40">
        <v>0.6</v>
      </c>
      <c r="AT315" s="40">
        <v>11</v>
      </c>
      <c r="AU315" s="41">
        <v>5</v>
      </c>
      <c r="AV315" s="31">
        <v>3</v>
      </c>
      <c r="AW315" s="26"/>
      <c r="AX315" s="26"/>
      <c r="AY315" s="26"/>
      <c r="AZ315" s="26"/>
      <c r="BA315" s="25"/>
      <c r="BB315" s="24">
        <v>300</v>
      </c>
      <c r="BC315" s="26">
        <v>45</v>
      </c>
      <c r="BD315" s="32" t="s">
        <v>79</v>
      </c>
      <c r="BE315" s="32">
        <v>100</v>
      </c>
      <c r="BF315" s="35" t="s">
        <v>80</v>
      </c>
      <c r="BG315" s="26" t="s">
        <v>368</v>
      </c>
      <c r="BH315" s="29">
        <v>120</v>
      </c>
      <c r="BI315" s="26" t="s">
        <v>212</v>
      </c>
      <c r="BJ315" s="37"/>
      <c r="BK315" s="36"/>
      <c r="BL315" t="str">
        <f>IF(_xlfn.REGEXTEST(BK315,"Lv. [0-9]{0, 3}", 0),BM315,"")</f>
        <v/>
      </c>
      <c r="BM315" t="e" cm="1" vm="1">
        <f t="array" ref="BM315">_xlfn.REGEXEXTRACT(_xlfn.REGEXEXTRACT(BK315,"Lv. [0-9]{0,}", 0),"[0-9]{1,2}", 0)</f>
        <v>#N/A</v>
      </c>
      <c r="BN315" cm="1">
        <f t="array" ref="BN315">INDEX(A315:AE315,BQ315)</f>
        <v>256</v>
      </c>
      <c r="BO315">
        <v>314</v>
      </c>
      <c r="BP315" t="str">
        <f ca="1">IF(LEN(BL315) &gt; 0, _xlfn.XMATCH(BN315 + 1, INDIRECT(BR315):INDIRECT(BS315)), "")</f>
        <v/>
      </c>
      <c r="BQ315" cm="1">
        <f t="array" ref="BQ315">_xlfn.XMATCH(FALSE, ISBLANK(A315:AE315),,-1)</f>
        <v>7</v>
      </c>
      <c r="BR315" t="str">
        <f>ADDRESS(2, BQ315)</f>
        <v>$G$2</v>
      </c>
      <c r="BS315" t="str">
        <f>ADDRESS(1202, BQ315)</f>
        <v>$G$1202</v>
      </c>
      <c r="BT315" s="171" t="str">
        <f>"insert into Pokemon_Blueprint values ( "&amp;ROW()-1&amp;", '"&amp;B315&amp;"', '"&amp;C315&amp;"', "&amp;AF315&amp;",  "&amp;AG315&amp;",  "&amp;AH315&amp;", "&amp;AI315&amp;",  "&amp;AJ315&amp;",  "&amp;AK315&amp;", "&amp;IF(BC315 = "", "0", BC315)&amp;", "&amp;IF(BL315 = "","NULL, NULL",BP315&amp;", "&amp;BL315)&amp;");"</f>
        <v>insert into Pokemon_Blueprint values ( 314, 'Celebi', 'Mythical', 100,  100,  100, 100,  100,  100, 45, NULL, NULL);</v>
      </c>
    </row>
    <row r="316" spans="1:72" ht="12.75" customHeight="1">
      <c r="A316" s="12">
        <v>252</v>
      </c>
      <c r="B316" s="56" t="s">
        <v>702</v>
      </c>
      <c r="C316" s="56" t="s">
        <v>73</v>
      </c>
      <c r="D316" s="57"/>
      <c r="E316" s="58"/>
      <c r="F316" s="58"/>
      <c r="G316" s="58"/>
      <c r="H316" s="58">
        <v>1</v>
      </c>
      <c r="I316" s="58">
        <v>1</v>
      </c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9"/>
      <c r="AF316" s="17">
        <v>40</v>
      </c>
      <c r="AG316" s="18">
        <v>45</v>
      </c>
      <c r="AH316" s="19">
        <v>35</v>
      </c>
      <c r="AI316" s="20">
        <v>65</v>
      </c>
      <c r="AJ316" s="21">
        <v>55</v>
      </c>
      <c r="AK316" s="22">
        <v>70</v>
      </c>
      <c r="AL316" s="23">
        <f>SUM(AF316:AK316)</f>
        <v>310</v>
      </c>
      <c r="AM316" s="24" t="s">
        <v>74</v>
      </c>
      <c r="AN316" s="25"/>
      <c r="AO316" s="24" t="s">
        <v>76</v>
      </c>
      <c r="AP316" s="26"/>
      <c r="AQ316" s="27" t="s">
        <v>434</v>
      </c>
      <c r="AR316" s="28" t="s">
        <v>115</v>
      </c>
      <c r="AS316" s="29">
        <v>0.5</v>
      </c>
      <c r="AT316" s="29">
        <v>11</v>
      </c>
      <c r="AU316" s="30">
        <v>5</v>
      </c>
      <c r="AV316" s="31"/>
      <c r="AW316" s="26"/>
      <c r="AX316" s="26"/>
      <c r="AY316" s="26"/>
      <c r="AZ316" s="26"/>
      <c r="BA316" s="25">
        <v>1</v>
      </c>
      <c r="BB316" s="24">
        <v>62</v>
      </c>
      <c r="BC316" s="26">
        <v>45</v>
      </c>
      <c r="BD316" s="32" t="s">
        <v>79</v>
      </c>
      <c r="BE316" s="32">
        <v>50</v>
      </c>
      <c r="BF316" s="33" t="s">
        <v>80</v>
      </c>
      <c r="BG316" s="26" t="s">
        <v>81</v>
      </c>
      <c r="BH316" s="29">
        <v>20</v>
      </c>
      <c r="BI316" s="26" t="s">
        <v>82</v>
      </c>
      <c r="BJ316" s="25" t="s">
        <v>99</v>
      </c>
      <c r="BK316" s="12" t="s">
        <v>83</v>
      </c>
      <c r="BL316" t="str">
        <f>IF(_xlfn.REGEXTEST(BK316,"Lv. [0-9]{0, 3}", 0),BM316,"")</f>
        <v>16</v>
      </c>
      <c r="BM316" t="str" cm="1">
        <f t="array" ref="BM316">_xlfn.REGEXEXTRACT(_xlfn.REGEXEXTRACT(BK316,"Lv. [0-9]{0,}", 0),"[0-9]{1,2}", 0)</f>
        <v>16</v>
      </c>
      <c r="BN316" cm="1">
        <f t="array" ref="BN316">INDEX(A316:AE316,BQ316)</f>
        <v>1</v>
      </c>
      <c r="BO316">
        <v>315</v>
      </c>
      <c r="BP316">
        <f ca="1">IF(LEN(BL316) &gt; 0, _xlfn.XMATCH(BN316 + 1, INDIRECT(BR316):INDIRECT(BS316)), "")</f>
        <v>316</v>
      </c>
      <c r="BQ316" cm="1">
        <f t="array" ref="BQ316">_xlfn.XMATCH(FALSE, ISBLANK(A316:AE316),,-1)</f>
        <v>9</v>
      </c>
      <c r="BR316" t="str">
        <f>ADDRESS(2, BQ316)</f>
        <v>$I$2</v>
      </c>
      <c r="BS316" t="str">
        <f>ADDRESS(1202, BQ316)</f>
        <v>$I$1202</v>
      </c>
      <c r="BT316" s="171" t="str">
        <f ca="1">"insert into Pokemon_Blueprint values ( "&amp;ROW()-1&amp;", '"&amp;B316&amp;"', '"&amp;C316&amp;"', "&amp;AF316&amp;",  "&amp;AG316&amp;",  "&amp;AH316&amp;", "&amp;AI316&amp;",  "&amp;AJ316&amp;",  "&amp;AK316&amp;", "&amp;IF(BC316 = "", "0", BC316)&amp;", "&amp;IF(BL316 = "","NULL, NULL",BP316&amp;", "&amp;BL316)&amp;");"</f>
        <v>insert into Pokemon_Blueprint values ( 315, 'Treecko', 'Starter', 40,  45,  35, 65,  55,  70, 45, 316, 16);</v>
      </c>
    </row>
    <row r="317" spans="1:72" ht="12.75" customHeight="1">
      <c r="A317" s="12">
        <v>253</v>
      </c>
      <c r="B317" s="56" t="s">
        <v>703</v>
      </c>
      <c r="C317" s="56" t="s">
        <v>73</v>
      </c>
      <c r="D317" s="57"/>
      <c r="E317" s="58"/>
      <c r="F317" s="58"/>
      <c r="G317" s="58"/>
      <c r="H317" s="58">
        <v>2</v>
      </c>
      <c r="I317" s="58">
        <v>2</v>
      </c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9"/>
      <c r="AF317" s="17">
        <v>50</v>
      </c>
      <c r="AG317" s="18">
        <v>65</v>
      </c>
      <c r="AH317" s="19">
        <v>45</v>
      </c>
      <c r="AI317" s="20">
        <v>85</v>
      </c>
      <c r="AJ317" s="21">
        <v>65</v>
      </c>
      <c r="AK317" s="22">
        <v>95</v>
      </c>
      <c r="AL317" s="23">
        <f>SUM(AF317:AK317)</f>
        <v>405</v>
      </c>
      <c r="AM317" s="24" t="s">
        <v>74</v>
      </c>
      <c r="AN317" s="25"/>
      <c r="AO317" s="24" t="s">
        <v>76</v>
      </c>
      <c r="AP317" s="26"/>
      <c r="AQ317" s="27" t="s">
        <v>434</v>
      </c>
      <c r="AR317" s="28" t="s">
        <v>220</v>
      </c>
      <c r="AS317" s="29">
        <v>0.9</v>
      </c>
      <c r="AT317" s="29">
        <v>47.6</v>
      </c>
      <c r="AU317" s="30">
        <v>21.6</v>
      </c>
      <c r="AV317" s="31"/>
      <c r="AW317" s="26"/>
      <c r="AX317" s="26"/>
      <c r="AY317" s="26"/>
      <c r="AZ317" s="26"/>
      <c r="BA317" s="25">
        <v>2</v>
      </c>
      <c r="BB317" s="24">
        <v>142</v>
      </c>
      <c r="BC317" s="26">
        <v>45</v>
      </c>
      <c r="BD317" s="32" t="s">
        <v>79</v>
      </c>
      <c r="BE317" s="32">
        <v>50</v>
      </c>
      <c r="BF317" s="33" t="s">
        <v>80</v>
      </c>
      <c r="BG317" s="26" t="s">
        <v>81</v>
      </c>
      <c r="BH317" s="29">
        <v>20</v>
      </c>
      <c r="BI317" s="26" t="s">
        <v>82</v>
      </c>
      <c r="BJ317" s="25" t="s">
        <v>99</v>
      </c>
      <c r="BK317" s="12" t="s">
        <v>102</v>
      </c>
      <c r="BL317" t="str">
        <f>IF(_xlfn.REGEXTEST(BK317,"Lv. [0-9]{0, 3}", 0),BM317,"")</f>
        <v>36</v>
      </c>
      <c r="BM317" t="str" cm="1">
        <f t="array" ref="BM317">_xlfn.REGEXEXTRACT(_xlfn.REGEXEXTRACT(BK317,"Lv. [0-9]{0,}", 0),"[0-9]{1,2}", 0)</f>
        <v>36</v>
      </c>
      <c r="BN317" cm="1">
        <f t="array" ref="BN317">INDEX(A317:AE317,BQ317)</f>
        <v>2</v>
      </c>
      <c r="BO317">
        <v>316</v>
      </c>
      <c r="BP317">
        <f ca="1">IF(LEN(BL317) &gt; 0, _xlfn.XMATCH(BN317 + 1, INDIRECT(BR317):INDIRECT(BS317)), "")</f>
        <v>317</v>
      </c>
      <c r="BQ317" cm="1">
        <f t="array" ref="BQ317">_xlfn.XMATCH(FALSE, ISBLANK(A317:AE317),,-1)</f>
        <v>9</v>
      </c>
      <c r="BR317" t="str">
        <f>ADDRESS(2, BQ317)</f>
        <v>$I$2</v>
      </c>
      <c r="BS317" t="str">
        <f>ADDRESS(1202, BQ317)</f>
        <v>$I$1202</v>
      </c>
      <c r="BT317" s="171" t="str">
        <f ca="1">"insert into Pokemon_Blueprint values ( "&amp;ROW()-1&amp;", '"&amp;B317&amp;"', '"&amp;C317&amp;"', "&amp;AF317&amp;",  "&amp;AG317&amp;",  "&amp;AH317&amp;", "&amp;AI317&amp;",  "&amp;AJ317&amp;",  "&amp;AK317&amp;", "&amp;IF(BC317 = "", "0", BC317)&amp;", "&amp;IF(BL317 = "","NULL, NULL",BP317&amp;", "&amp;BL317)&amp;");"</f>
        <v>insert into Pokemon_Blueprint values ( 316, 'Grovyle', 'Starter', 50,  65,  45, 85,  65,  95, 45, 317, 36);</v>
      </c>
    </row>
    <row r="318" spans="1:72" ht="12.75" customHeight="1">
      <c r="A318" s="12">
        <v>254</v>
      </c>
      <c r="B318" s="56" t="s">
        <v>704</v>
      </c>
      <c r="C318" s="56" t="s">
        <v>73</v>
      </c>
      <c r="D318" s="57"/>
      <c r="E318" s="58"/>
      <c r="F318" s="58"/>
      <c r="G318" s="58"/>
      <c r="H318" s="58">
        <v>3</v>
      </c>
      <c r="I318" s="58">
        <v>3</v>
      </c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9"/>
      <c r="AF318" s="17">
        <v>70</v>
      </c>
      <c r="AG318" s="18">
        <v>85</v>
      </c>
      <c r="AH318" s="19">
        <v>65</v>
      </c>
      <c r="AI318" s="20">
        <v>105</v>
      </c>
      <c r="AJ318" s="21">
        <v>85</v>
      </c>
      <c r="AK318" s="22">
        <v>120</v>
      </c>
      <c r="AL318" s="23">
        <f>SUM(AF318:AK318)</f>
        <v>530</v>
      </c>
      <c r="AM318" s="24" t="s">
        <v>74</v>
      </c>
      <c r="AN318" s="25"/>
      <c r="AO318" s="24" t="s">
        <v>76</v>
      </c>
      <c r="AP318" s="26"/>
      <c r="AQ318" s="27" t="s">
        <v>434</v>
      </c>
      <c r="AR318" s="28" t="s">
        <v>105</v>
      </c>
      <c r="AS318" s="29">
        <v>1.7</v>
      </c>
      <c r="AT318" s="29">
        <v>115.1</v>
      </c>
      <c r="AU318" s="30">
        <v>52.2</v>
      </c>
      <c r="AV318" s="31"/>
      <c r="AW318" s="26"/>
      <c r="AX318" s="26"/>
      <c r="AY318" s="26"/>
      <c r="AZ318" s="26"/>
      <c r="BA318" s="25">
        <v>3</v>
      </c>
      <c r="BB318" s="24">
        <v>265</v>
      </c>
      <c r="BC318" s="26">
        <v>45</v>
      </c>
      <c r="BD318" s="32" t="s">
        <v>79</v>
      </c>
      <c r="BE318" s="32">
        <v>50</v>
      </c>
      <c r="BF318" s="33" t="s">
        <v>80</v>
      </c>
      <c r="BG318" s="26" t="s">
        <v>81</v>
      </c>
      <c r="BH318" s="29">
        <v>20</v>
      </c>
      <c r="BI318" s="26" t="s">
        <v>82</v>
      </c>
      <c r="BJ318" s="25" t="s">
        <v>99</v>
      </c>
      <c r="BK318" s="12"/>
      <c r="BL318" t="str">
        <f>IF(_xlfn.REGEXTEST(BK318,"Lv. [0-9]{0, 3}", 0),BM318,"")</f>
        <v/>
      </c>
      <c r="BM318" t="e" cm="1" vm="1">
        <f t="array" ref="BM318">_xlfn.REGEXEXTRACT(_xlfn.REGEXEXTRACT(BK318,"Lv. [0-9]{0,}", 0),"[0-9]{1,2}", 0)</f>
        <v>#N/A</v>
      </c>
      <c r="BN318" cm="1">
        <f t="array" ref="BN318">INDEX(A318:AE318,BQ318)</f>
        <v>3</v>
      </c>
      <c r="BO318">
        <v>317</v>
      </c>
      <c r="BP318" t="str">
        <f ca="1">IF(LEN(BL318) &gt; 0, _xlfn.XMATCH(BN318 + 1, INDIRECT(BR318):INDIRECT(BS318)), "")</f>
        <v/>
      </c>
      <c r="BQ318" cm="1">
        <f t="array" ref="BQ318">_xlfn.XMATCH(FALSE, ISBLANK(A318:AE318),,-1)</f>
        <v>9</v>
      </c>
      <c r="BR318" t="str">
        <f>ADDRESS(2, BQ318)</f>
        <v>$I$2</v>
      </c>
      <c r="BS318" t="str">
        <f>ADDRESS(1202, BQ318)</f>
        <v>$I$1202</v>
      </c>
      <c r="BT318" s="171" t="str">
        <f>"insert into Pokemon_Blueprint values ( "&amp;ROW()-1&amp;", '"&amp;B318&amp;"', '"&amp;C318&amp;"', "&amp;AF318&amp;",  "&amp;AG318&amp;",  "&amp;AH318&amp;", "&amp;AI318&amp;",  "&amp;AJ318&amp;",  "&amp;AK318&amp;", "&amp;IF(BC318 = "", "0", BC318)&amp;", "&amp;IF(BL318 = "","NULL, NULL",BP318&amp;", "&amp;BL318)&amp;");"</f>
        <v>insert into Pokemon_Blueprint values ( 317, 'Sceptile', 'Starter', 70,  85,  65, 105,  85,  120, 45, NULL, NULL);</v>
      </c>
    </row>
    <row r="319" spans="1:72" ht="12.75" customHeight="1">
      <c r="A319" s="12">
        <v>254.1</v>
      </c>
      <c r="B319" s="56" t="s">
        <v>705</v>
      </c>
      <c r="C319" s="56" t="s">
        <v>90</v>
      </c>
      <c r="D319" s="57"/>
      <c r="E319" s="58"/>
      <c r="F319" s="58"/>
      <c r="G319" s="58"/>
      <c r="H319" s="58"/>
      <c r="I319" s="58">
        <v>3</v>
      </c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9"/>
      <c r="AF319" s="17">
        <v>70</v>
      </c>
      <c r="AG319" s="18">
        <v>110</v>
      </c>
      <c r="AH319" s="19">
        <v>75</v>
      </c>
      <c r="AI319" s="20">
        <v>145</v>
      </c>
      <c r="AJ319" s="21">
        <v>85</v>
      </c>
      <c r="AK319" s="22">
        <v>145</v>
      </c>
      <c r="AL319" s="23">
        <f>SUM(AF319:AK319)</f>
        <v>630</v>
      </c>
      <c r="AM319" s="24" t="s">
        <v>74</v>
      </c>
      <c r="AN319" s="37" t="s">
        <v>99</v>
      </c>
      <c r="AO319" s="24" t="s">
        <v>186</v>
      </c>
      <c r="AP319" s="34"/>
      <c r="AQ319" s="27"/>
      <c r="AR319" s="28" t="s">
        <v>304</v>
      </c>
      <c r="AS319" s="29">
        <v>1.9</v>
      </c>
      <c r="AT319" s="29">
        <v>121.7</v>
      </c>
      <c r="AU319" s="30">
        <v>55.2</v>
      </c>
      <c r="AV319" s="31"/>
      <c r="AW319" s="26"/>
      <c r="AX319" s="26"/>
      <c r="AY319" s="26"/>
      <c r="AZ319" s="26"/>
      <c r="BA319" s="25">
        <v>3</v>
      </c>
      <c r="BB319" s="24">
        <v>315</v>
      </c>
      <c r="BC319" s="26">
        <v>45</v>
      </c>
      <c r="BD319" s="32" t="s">
        <v>79</v>
      </c>
      <c r="BE319" s="32">
        <v>50</v>
      </c>
      <c r="BF319" s="35" t="s">
        <v>80</v>
      </c>
      <c r="BG319" s="26" t="s">
        <v>81</v>
      </c>
      <c r="BH319" s="29">
        <v>20</v>
      </c>
      <c r="BI319" s="26" t="s">
        <v>82</v>
      </c>
      <c r="BJ319" s="25" t="s">
        <v>99</v>
      </c>
      <c r="BK319" s="36"/>
      <c r="BL319" t="str">
        <f>IF(_xlfn.REGEXTEST(BK319,"Lv. [0-9]{0, 3}", 0),BM319,"")</f>
        <v/>
      </c>
      <c r="BM319" t="e" cm="1" vm="1">
        <f t="array" ref="BM319">_xlfn.REGEXEXTRACT(_xlfn.REGEXEXTRACT(BK319,"Lv. [0-9]{0,}", 0),"[0-9]{1,2}", 0)</f>
        <v>#N/A</v>
      </c>
      <c r="BN319" cm="1">
        <f t="array" ref="BN319">INDEX(A319:AE319,BQ319)</f>
        <v>3</v>
      </c>
      <c r="BO319">
        <v>318</v>
      </c>
      <c r="BP319" t="str">
        <f ca="1">IF(LEN(BL319) &gt; 0, _xlfn.XMATCH(BN319 + 1, INDIRECT(BR319):INDIRECT(BS319)), "")</f>
        <v/>
      </c>
      <c r="BQ319" cm="1">
        <f t="array" ref="BQ319">_xlfn.XMATCH(FALSE, ISBLANK(A319:AE319),,-1)</f>
        <v>9</v>
      </c>
      <c r="BR319" t="str">
        <f>ADDRESS(2, BQ319)</f>
        <v>$I$2</v>
      </c>
      <c r="BS319" t="str">
        <f>ADDRESS(1202, BQ319)</f>
        <v>$I$1202</v>
      </c>
      <c r="BT319" s="171" t="str">
        <f>"insert into Pokemon_Blueprint values ( "&amp;ROW()-1&amp;", '"&amp;B319&amp;"', '"&amp;C319&amp;"', "&amp;AF319&amp;",  "&amp;AG319&amp;",  "&amp;AH319&amp;", "&amp;AI319&amp;",  "&amp;AJ319&amp;",  "&amp;AK319&amp;", "&amp;IF(BC319 = "", "0", BC319)&amp;", "&amp;IF(BL319 = "","NULL, NULL",BP319&amp;", "&amp;BL319)&amp;");"</f>
        <v>insert into Pokemon_Blueprint values ( 318, 'Sceptile (Mega)', 'Starter, Mega Evolution', 70,  110,  75, 145,  85,  145, 45, NULL, NULL);</v>
      </c>
    </row>
    <row r="320" spans="1:72" ht="12.75" customHeight="1">
      <c r="A320" s="12">
        <v>255</v>
      </c>
      <c r="B320" s="56" t="s">
        <v>706</v>
      </c>
      <c r="C320" s="56" t="s">
        <v>73</v>
      </c>
      <c r="D320" s="57"/>
      <c r="E320" s="58"/>
      <c r="F320" s="58"/>
      <c r="G320" s="58"/>
      <c r="H320" s="58">
        <v>4</v>
      </c>
      <c r="I320" s="58">
        <v>4</v>
      </c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9"/>
      <c r="AF320" s="17">
        <v>45</v>
      </c>
      <c r="AG320" s="18">
        <v>60</v>
      </c>
      <c r="AH320" s="19">
        <v>40</v>
      </c>
      <c r="AI320" s="20">
        <v>70</v>
      </c>
      <c r="AJ320" s="21">
        <v>50</v>
      </c>
      <c r="AK320" s="22">
        <v>45</v>
      </c>
      <c r="AL320" s="23">
        <f>SUM(AF320:AK320)</f>
        <v>310</v>
      </c>
      <c r="AM320" s="24" t="s">
        <v>94</v>
      </c>
      <c r="AN320" s="25"/>
      <c r="AO320" s="24" t="s">
        <v>95</v>
      </c>
      <c r="AP320" s="26"/>
      <c r="AQ320" s="27" t="s">
        <v>605</v>
      </c>
      <c r="AR320" s="28" t="s">
        <v>187</v>
      </c>
      <c r="AS320" s="29">
        <v>0.4</v>
      </c>
      <c r="AT320" s="29">
        <v>5.5</v>
      </c>
      <c r="AU320" s="30">
        <v>2.5</v>
      </c>
      <c r="AV320" s="31"/>
      <c r="AW320" s="26"/>
      <c r="AX320" s="26"/>
      <c r="AY320" s="26">
        <v>1</v>
      </c>
      <c r="AZ320" s="26"/>
      <c r="BA320" s="25"/>
      <c r="BB320" s="24">
        <v>62</v>
      </c>
      <c r="BC320" s="26">
        <v>45</v>
      </c>
      <c r="BD320" s="32" t="s">
        <v>79</v>
      </c>
      <c r="BE320" s="32">
        <v>50</v>
      </c>
      <c r="BF320" s="33" t="s">
        <v>98</v>
      </c>
      <c r="BG320" s="26" t="s">
        <v>81</v>
      </c>
      <c r="BH320" s="29">
        <v>20</v>
      </c>
      <c r="BI320" s="26" t="s">
        <v>165</v>
      </c>
      <c r="BJ320" s="25"/>
      <c r="BK320" s="12" t="s">
        <v>83</v>
      </c>
      <c r="BL320" t="str">
        <f>IF(_xlfn.REGEXTEST(BK320,"Lv. [0-9]{0, 3}", 0),BM320,"")</f>
        <v>16</v>
      </c>
      <c r="BM320" t="str" cm="1">
        <f t="array" ref="BM320">_xlfn.REGEXEXTRACT(_xlfn.REGEXEXTRACT(BK320,"Lv. [0-9]{0,}", 0),"[0-9]{1,2}", 0)</f>
        <v>16</v>
      </c>
      <c r="BN320" cm="1">
        <f t="array" ref="BN320">INDEX(A320:AE320,BQ320)</f>
        <v>4</v>
      </c>
      <c r="BO320">
        <v>319</v>
      </c>
      <c r="BP320">
        <f ca="1">IF(LEN(BL320) &gt; 0, _xlfn.XMATCH(BN320 + 1, INDIRECT(BR320):INDIRECT(BS320)), "")</f>
        <v>320</v>
      </c>
      <c r="BQ320" cm="1">
        <f t="array" ref="BQ320">_xlfn.XMATCH(FALSE, ISBLANK(A320:AE320),,-1)</f>
        <v>9</v>
      </c>
      <c r="BR320" t="str">
        <f>ADDRESS(2, BQ320)</f>
        <v>$I$2</v>
      </c>
      <c r="BS320" t="str">
        <f>ADDRESS(1202, BQ320)</f>
        <v>$I$1202</v>
      </c>
      <c r="BT320" s="171" t="str">
        <f ca="1">"insert into Pokemon_Blueprint values ( "&amp;ROW()-1&amp;", '"&amp;B320&amp;"', '"&amp;C320&amp;"', "&amp;AF320&amp;",  "&amp;AG320&amp;",  "&amp;AH320&amp;", "&amp;AI320&amp;",  "&amp;AJ320&amp;",  "&amp;AK320&amp;", "&amp;IF(BC320 = "", "0", BC320)&amp;", "&amp;IF(BL320 = "","NULL, NULL",BP320&amp;", "&amp;BL320)&amp;");"</f>
        <v>insert into Pokemon_Blueprint values ( 319, 'Torchic', 'Starter', 45,  60,  40, 70,  50,  45, 45, 320, 16);</v>
      </c>
    </row>
    <row r="321" spans="1:72" ht="12.75" customHeight="1">
      <c r="A321" s="12">
        <v>256</v>
      </c>
      <c r="B321" s="56" t="s">
        <v>707</v>
      </c>
      <c r="C321" s="56" t="s">
        <v>73</v>
      </c>
      <c r="D321" s="57"/>
      <c r="E321" s="58"/>
      <c r="F321" s="58"/>
      <c r="G321" s="58"/>
      <c r="H321" s="58">
        <v>5</v>
      </c>
      <c r="I321" s="58">
        <v>5</v>
      </c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9"/>
      <c r="AF321" s="17">
        <v>60</v>
      </c>
      <c r="AG321" s="18">
        <v>85</v>
      </c>
      <c r="AH321" s="19">
        <v>60</v>
      </c>
      <c r="AI321" s="20">
        <v>85</v>
      </c>
      <c r="AJ321" s="21">
        <v>60</v>
      </c>
      <c r="AK321" s="22">
        <v>55</v>
      </c>
      <c r="AL321" s="23">
        <f>SUM(AF321:AK321)</f>
        <v>405</v>
      </c>
      <c r="AM321" s="24" t="s">
        <v>94</v>
      </c>
      <c r="AN321" s="25" t="s">
        <v>289</v>
      </c>
      <c r="AO321" s="24" t="s">
        <v>95</v>
      </c>
      <c r="AP321" s="26"/>
      <c r="AQ321" s="27" t="s">
        <v>605</v>
      </c>
      <c r="AR321" s="28" t="s">
        <v>220</v>
      </c>
      <c r="AS321" s="29">
        <v>0.9</v>
      </c>
      <c r="AT321" s="29">
        <v>43</v>
      </c>
      <c r="AU321" s="30">
        <v>19.5</v>
      </c>
      <c r="AV321" s="31"/>
      <c r="AW321" s="26">
        <v>1</v>
      </c>
      <c r="AX321" s="26"/>
      <c r="AY321" s="26">
        <v>1</v>
      </c>
      <c r="AZ321" s="26"/>
      <c r="BA321" s="25"/>
      <c r="BB321" s="24">
        <v>142</v>
      </c>
      <c r="BC321" s="26">
        <v>45</v>
      </c>
      <c r="BD321" s="32" t="s">
        <v>79</v>
      </c>
      <c r="BE321" s="32">
        <v>50</v>
      </c>
      <c r="BF321" s="33" t="s">
        <v>98</v>
      </c>
      <c r="BG321" s="26" t="s">
        <v>81</v>
      </c>
      <c r="BH321" s="29">
        <v>20</v>
      </c>
      <c r="BI321" s="26" t="s">
        <v>165</v>
      </c>
      <c r="BJ321" s="25"/>
      <c r="BK321" s="12" t="s">
        <v>102</v>
      </c>
      <c r="BL321" t="str">
        <f>IF(_xlfn.REGEXTEST(BK321,"Lv. [0-9]{0, 3}", 0),BM321,"")</f>
        <v>36</v>
      </c>
      <c r="BM321" t="str" cm="1">
        <f t="array" ref="BM321">_xlfn.REGEXEXTRACT(_xlfn.REGEXEXTRACT(BK321,"Lv. [0-9]{0,}", 0),"[0-9]{1,2}", 0)</f>
        <v>36</v>
      </c>
      <c r="BN321" cm="1">
        <f t="array" ref="BN321">INDEX(A321:AE321,BQ321)</f>
        <v>5</v>
      </c>
      <c r="BO321">
        <v>320</v>
      </c>
      <c r="BP321">
        <f ca="1">IF(LEN(BL321) &gt; 0, _xlfn.XMATCH(BN321 + 1, INDIRECT(BR321):INDIRECT(BS321)), "")</f>
        <v>321</v>
      </c>
      <c r="BQ321" cm="1">
        <f t="array" ref="BQ321">_xlfn.XMATCH(FALSE, ISBLANK(A321:AE321),,-1)</f>
        <v>9</v>
      </c>
      <c r="BR321" t="str">
        <f>ADDRESS(2, BQ321)</f>
        <v>$I$2</v>
      </c>
      <c r="BS321" t="str">
        <f>ADDRESS(1202, BQ321)</f>
        <v>$I$1202</v>
      </c>
      <c r="BT321" s="171" t="str">
        <f ca="1">"insert into Pokemon_Blueprint values ( "&amp;ROW()-1&amp;", '"&amp;B321&amp;"', '"&amp;C321&amp;"', "&amp;AF321&amp;",  "&amp;AG321&amp;",  "&amp;AH321&amp;", "&amp;AI321&amp;",  "&amp;AJ321&amp;",  "&amp;AK321&amp;", "&amp;IF(BC321 = "", "0", BC321)&amp;", "&amp;IF(BL321 = "","NULL, NULL",BP321&amp;", "&amp;BL321)&amp;");"</f>
        <v>insert into Pokemon_Blueprint values ( 320, 'Combusken', 'Starter', 60,  85,  60, 85,  60,  55, 45, 321, 36);</v>
      </c>
    </row>
    <row r="322" spans="1:72" ht="12.75" customHeight="1">
      <c r="A322" s="12">
        <v>257</v>
      </c>
      <c r="B322" s="56" t="s">
        <v>708</v>
      </c>
      <c r="C322" s="56" t="s">
        <v>73</v>
      </c>
      <c r="D322" s="57"/>
      <c r="E322" s="58"/>
      <c r="F322" s="58"/>
      <c r="G322" s="58"/>
      <c r="H322" s="58">
        <v>6</v>
      </c>
      <c r="I322" s="58">
        <v>6</v>
      </c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9"/>
      <c r="AF322" s="17">
        <v>80</v>
      </c>
      <c r="AG322" s="18">
        <v>120</v>
      </c>
      <c r="AH322" s="19">
        <v>70</v>
      </c>
      <c r="AI322" s="20">
        <v>110</v>
      </c>
      <c r="AJ322" s="21">
        <v>70</v>
      </c>
      <c r="AK322" s="22">
        <v>80</v>
      </c>
      <c r="AL322" s="23">
        <f>SUM(AF322:AK322)</f>
        <v>530</v>
      </c>
      <c r="AM322" s="24" t="s">
        <v>94</v>
      </c>
      <c r="AN322" s="25" t="s">
        <v>289</v>
      </c>
      <c r="AO322" s="24" t="s">
        <v>95</v>
      </c>
      <c r="AP322" s="26"/>
      <c r="AQ322" s="27" t="s">
        <v>605</v>
      </c>
      <c r="AR322" s="28" t="s">
        <v>304</v>
      </c>
      <c r="AS322" s="29">
        <v>1.9</v>
      </c>
      <c r="AT322" s="29">
        <v>114.6</v>
      </c>
      <c r="AU322" s="30">
        <v>52</v>
      </c>
      <c r="AV322" s="31"/>
      <c r="AW322" s="26">
        <v>3</v>
      </c>
      <c r="AX322" s="26"/>
      <c r="AY322" s="26"/>
      <c r="AZ322" s="26"/>
      <c r="BA322" s="25"/>
      <c r="BB322" s="24">
        <v>265</v>
      </c>
      <c r="BC322" s="26">
        <v>45</v>
      </c>
      <c r="BD322" s="32" t="s">
        <v>79</v>
      </c>
      <c r="BE322" s="32">
        <v>50</v>
      </c>
      <c r="BF322" s="33" t="s">
        <v>98</v>
      </c>
      <c r="BG322" s="26" t="s">
        <v>81</v>
      </c>
      <c r="BH322" s="29">
        <v>20</v>
      </c>
      <c r="BI322" s="26" t="s">
        <v>165</v>
      </c>
      <c r="BJ322" s="25"/>
      <c r="BK322" s="12"/>
      <c r="BL322" t="str">
        <f>IF(_xlfn.REGEXTEST(BK322,"Lv. [0-9]{0, 3}", 0),BM322,"")</f>
        <v/>
      </c>
      <c r="BM322" t="e" cm="1" vm="1">
        <f t="array" ref="BM322">_xlfn.REGEXEXTRACT(_xlfn.REGEXEXTRACT(BK322,"Lv. [0-9]{0,}", 0),"[0-9]{1,2}", 0)</f>
        <v>#N/A</v>
      </c>
      <c r="BN322" cm="1">
        <f t="array" ref="BN322">INDEX(A322:AE322,BQ322)</f>
        <v>6</v>
      </c>
      <c r="BO322">
        <v>321</v>
      </c>
      <c r="BP322" t="str">
        <f ca="1">IF(LEN(BL322) &gt; 0, _xlfn.XMATCH(BN322 + 1, INDIRECT(BR322):INDIRECT(BS322)), "")</f>
        <v/>
      </c>
      <c r="BQ322" cm="1">
        <f t="array" ref="BQ322">_xlfn.XMATCH(FALSE, ISBLANK(A322:AE322),,-1)</f>
        <v>9</v>
      </c>
      <c r="BR322" t="str">
        <f>ADDRESS(2, BQ322)</f>
        <v>$I$2</v>
      </c>
      <c r="BS322" t="str">
        <f>ADDRESS(1202, BQ322)</f>
        <v>$I$1202</v>
      </c>
      <c r="BT322" s="171" t="str">
        <f>"insert into Pokemon_Blueprint values ( "&amp;ROW()-1&amp;", '"&amp;B322&amp;"', '"&amp;C322&amp;"', "&amp;AF322&amp;",  "&amp;AG322&amp;",  "&amp;AH322&amp;", "&amp;AI322&amp;",  "&amp;AJ322&amp;",  "&amp;AK322&amp;", "&amp;IF(BC322 = "", "0", BC322)&amp;", "&amp;IF(BL322 = "","NULL, NULL",BP322&amp;", "&amp;BL322)&amp;");"</f>
        <v>insert into Pokemon_Blueprint values ( 321, 'Blaziken', 'Starter', 80,  120,  70, 110,  70,  80, 45, NULL, NULL);</v>
      </c>
    </row>
    <row r="323" spans="1:72" ht="12.75" customHeight="1">
      <c r="A323" s="12">
        <v>257.10000000000002</v>
      </c>
      <c r="B323" s="56" t="s">
        <v>709</v>
      </c>
      <c r="C323" s="56" t="s">
        <v>90</v>
      </c>
      <c r="D323" s="57"/>
      <c r="E323" s="58"/>
      <c r="F323" s="58"/>
      <c r="G323" s="58"/>
      <c r="H323" s="58"/>
      <c r="I323" s="58">
        <v>6</v>
      </c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9"/>
      <c r="AF323" s="17">
        <v>80</v>
      </c>
      <c r="AG323" s="18">
        <v>160</v>
      </c>
      <c r="AH323" s="19">
        <v>80</v>
      </c>
      <c r="AI323" s="20">
        <v>130</v>
      </c>
      <c r="AJ323" s="21">
        <v>80</v>
      </c>
      <c r="AK323" s="22">
        <v>100</v>
      </c>
      <c r="AL323" s="23">
        <f>SUM(AF323:AK323)</f>
        <v>630</v>
      </c>
      <c r="AM323" s="24" t="s">
        <v>94</v>
      </c>
      <c r="AN323" s="25" t="s">
        <v>289</v>
      </c>
      <c r="AO323" s="24" t="s">
        <v>605</v>
      </c>
      <c r="AP323" s="34"/>
      <c r="AQ323" s="27"/>
      <c r="AR323" s="28" t="s">
        <v>304</v>
      </c>
      <c r="AS323" s="29">
        <v>1.9</v>
      </c>
      <c r="AT323" s="29">
        <v>114.6</v>
      </c>
      <c r="AU323" s="30">
        <v>52</v>
      </c>
      <c r="AV323" s="31"/>
      <c r="AW323" s="26">
        <v>3</v>
      </c>
      <c r="AX323" s="26"/>
      <c r="AY323" s="26"/>
      <c r="AZ323" s="26"/>
      <c r="BA323" s="25"/>
      <c r="BB323" s="24">
        <v>315</v>
      </c>
      <c r="BC323" s="26">
        <v>45</v>
      </c>
      <c r="BD323" s="32" t="s">
        <v>79</v>
      </c>
      <c r="BE323" s="32">
        <v>50</v>
      </c>
      <c r="BF323" s="35" t="s">
        <v>98</v>
      </c>
      <c r="BG323" s="26" t="s">
        <v>81</v>
      </c>
      <c r="BH323" s="29">
        <v>20</v>
      </c>
      <c r="BI323" s="26" t="s">
        <v>165</v>
      </c>
      <c r="BJ323" s="25"/>
      <c r="BK323" s="36"/>
      <c r="BL323" t="str">
        <f>IF(_xlfn.REGEXTEST(BK323,"Lv. [0-9]{0, 3}", 0),BM323,"")</f>
        <v/>
      </c>
      <c r="BM323" t="e" cm="1" vm="1">
        <f t="array" ref="BM323">_xlfn.REGEXEXTRACT(_xlfn.REGEXEXTRACT(BK323,"Lv. [0-9]{0,}", 0),"[0-9]{1,2}", 0)</f>
        <v>#N/A</v>
      </c>
      <c r="BN323" cm="1">
        <f t="array" ref="BN323">INDEX(A323:AE323,BQ323)</f>
        <v>6</v>
      </c>
      <c r="BO323">
        <v>322</v>
      </c>
      <c r="BP323" t="str">
        <f ca="1">IF(LEN(BL323) &gt; 0, _xlfn.XMATCH(BN323 + 1, INDIRECT(BR323):INDIRECT(BS323)), "")</f>
        <v/>
      </c>
      <c r="BQ323" cm="1">
        <f t="array" ref="BQ323">_xlfn.XMATCH(FALSE, ISBLANK(A323:AE323),,-1)</f>
        <v>9</v>
      </c>
      <c r="BR323" t="str">
        <f>ADDRESS(2, BQ323)</f>
        <v>$I$2</v>
      </c>
      <c r="BS323" t="str">
        <f>ADDRESS(1202, BQ323)</f>
        <v>$I$1202</v>
      </c>
      <c r="BT323" s="171" t="str">
        <f>"insert into Pokemon_Blueprint values ( "&amp;ROW()-1&amp;", '"&amp;B323&amp;"', '"&amp;C323&amp;"', "&amp;AF323&amp;",  "&amp;AG323&amp;",  "&amp;AH323&amp;", "&amp;AI323&amp;",  "&amp;AJ323&amp;",  "&amp;AK323&amp;", "&amp;IF(BC323 = "", "0", BC323)&amp;", "&amp;IF(BL323 = "","NULL, NULL",BP323&amp;", "&amp;BL323)&amp;");"</f>
        <v>insert into Pokemon_Blueprint values ( 322, 'Blaziken (Mega)', 'Starter, Mega Evolution', 80,  160,  80, 130,  80,  100, 45, NULL, NULL);</v>
      </c>
    </row>
    <row r="324" spans="1:72" ht="12.75" customHeight="1">
      <c r="A324" s="12">
        <v>258</v>
      </c>
      <c r="B324" s="56" t="s">
        <v>710</v>
      </c>
      <c r="C324" s="56" t="s">
        <v>73</v>
      </c>
      <c r="D324" s="57"/>
      <c r="E324" s="58"/>
      <c r="F324" s="58"/>
      <c r="G324" s="58"/>
      <c r="H324" s="58">
        <v>7</v>
      </c>
      <c r="I324" s="58">
        <v>7</v>
      </c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9"/>
      <c r="AF324" s="17">
        <v>50</v>
      </c>
      <c r="AG324" s="18">
        <v>70</v>
      </c>
      <c r="AH324" s="19">
        <v>50</v>
      </c>
      <c r="AI324" s="20">
        <v>50</v>
      </c>
      <c r="AJ324" s="21">
        <v>50</v>
      </c>
      <c r="AK324" s="22">
        <v>40</v>
      </c>
      <c r="AL324" s="23">
        <f>SUM(AF324:AK324)</f>
        <v>310</v>
      </c>
      <c r="AM324" s="24" t="s">
        <v>112</v>
      </c>
      <c r="AN324" s="25"/>
      <c r="AO324" s="24" t="s">
        <v>113</v>
      </c>
      <c r="AP324" s="26"/>
      <c r="AQ324" s="27" t="s">
        <v>255</v>
      </c>
      <c r="AR324" s="28" t="s">
        <v>187</v>
      </c>
      <c r="AS324" s="29">
        <v>0.4</v>
      </c>
      <c r="AT324" s="29">
        <v>16.8</v>
      </c>
      <c r="AU324" s="30">
        <v>7.6</v>
      </c>
      <c r="AV324" s="31"/>
      <c r="AW324" s="26">
        <v>1</v>
      </c>
      <c r="AX324" s="26"/>
      <c r="AY324" s="26"/>
      <c r="AZ324" s="26"/>
      <c r="BA324" s="25"/>
      <c r="BB324" s="24">
        <v>62</v>
      </c>
      <c r="BC324" s="26">
        <v>45</v>
      </c>
      <c r="BD324" s="32" t="s">
        <v>79</v>
      </c>
      <c r="BE324" s="32">
        <v>50</v>
      </c>
      <c r="BF324" s="33" t="s">
        <v>116</v>
      </c>
      <c r="BG324" s="26" t="s">
        <v>81</v>
      </c>
      <c r="BH324" s="29">
        <v>20</v>
      </c>
      <c r="BI324" s="26" t="s">
        <v>82</v>
      </c>
      <c r="BJ324" s="25" t="s">
        <v>117</v>
      </c>
      <c r="BK324" s="12" t="s">
        <v>83</v>
      </c>
      <c r="BL324" t="str">
        <f>IF(_xlfn.REGEXTEST(BK324,"Lv. [0-9]{0, 3}", 0),BM324,"")</f>
        <v>16</v>
      </c>
      <c r="BM324" t="str" cm="1">
        <f t="array" ref="BM324">_xlfn.REGEXEXTRACT(_xlfn.REGEXEXTRACT(BK324,"Lv. [0-9]{0,}", 0),"[0-9]{1,2}", 0)</f>
        <v>16</v>
      </c>
      <c r="BN324" cm="1">
        <f t="array" ref="BN324">INDEX(A324:AE324,BQ324)</f>
        <v>7</v>
      </c>
      <c r="BO324">
        <v>323</v>
      </c>
      <c r="BP324">
        <f ca="1">IF(LEN(BL324) &gt; 0, _xlfn.XMATCH(BN324 + 1, INDIRECT(BR324):INDIRECT(BS324)), "")</f>
        <v>324</v>
      </c>
      <c r="BQ324" cm="1">
        <f t="array" ref="BQ324">_xlfn.XMATCH(FALSE, ISBLANK(A324:AE324),,-1)</f>
        <v>9</v>
      </c>
      <c r="BR324" t="str">
        <f>ADDRESS(2, BQ324)</f>
        <v>$I$2</v>
      </c>
      <c r="BS324" t="str">
        <f>ADDRESS(1202, BQ324)</f>
        <v>$I$1202</v>
      </c>
      <c r="BT324" s="171" t="str">
        <f ca="1">"insert into Pokemon_Blueprint values ( "&amp;ROW()-1&amp;", '"&amp;B324&amp;"', '"&amp;C324&amp;"', "&amp;AF324&amp;",  "&amp;AG324&amp;",  "&amp;AH324&amp;", "&amp;AI324&amp;",  "&amp;AJ324&amp;",  "&amp;AK324&amp;", "&amp;IF(BC324 = "", "0", BC324)&amp;", "&amp;IF(BL324 = "","NULL, NULL",BP324&amp;", "&amp;BL324)&amp;");"</f>
        <v>insert into Pokemon_Blueprint values ( 323, 'Mudkip', 'Starter', 50,  70,  50, 50,  50,  40, 45, 324, 16);</v>
      </c>
    </row>
    <row r="325" spans="1:72" ht="12.75" customHeight="1">
      <c r="A325" s="12">
        <v>259</v>
      </c>
      <c r="B325" s="56" t="s">
        <v>711</v>
      </c>
      <c r="C325" s="56" t="s">
        <v>73</v>
      </c>
      <c r="D325" s="57"/>
      <c r="E325" s="58"/>
      <c r="F325" s="58"/>
      <c r="G325" s="58"/>
      <c r="H325" s="58">
        <v>8</v>
      </c>
      <c r="I325" s="58">
        <v>8</v>
      </c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9"/>
      <c r="AF325" s="17">
        <v>70</v>
      </c>
      <c r="AG325" s="18">
        <v>85</v>
      </c>
      <c r="AH325" s="19">
        <v>70</v>
      </c>
      <c r="AI325" s="20">
        <v>60</v>
      </c>
      <c r="AJ325" s="21">
        <v>70</v>
      </c>
      <c r="AK325" s="22">
        <v>50</v>
      </c>
      <c r="AL325" s="23">
        <f>SUM(AF325:AK325)</f>
        <v>405</v>
      </c>
      <c r="AM325" s="24" t="s">
        <v>112</v>
      </c>
      <c r="AN325" s="25" t="s">
        <v>196</v>
      </c>
      <c r="AO325" s="24" t="s">
        <v>113</v>
      </c>
      <c r="AP325" s="26"/>
      <c r="AQ325" s="27" t="s">
        <v>255</v>
      </c>
      <c r="AR325" s="28" t="s">
        <v>78</v>
      </c>
      <c r="AS325" s="29">
        <v>0.7</v>
      </c>
      <c r="AT325" s="29">
        <v>61.7</v>
      </c>
      <c r="AU325" s="30">
        <v>28</v>
      </c>
      <c r="AV325" s="31"/>
      <c r="AW325" s="26">
        <v>2</v>
      </c>
      <c r="AX325" s="26"/>
      <c r="AY325" s="26"/>
      <c r="AZ325" s="26"/>
      <c r="BA325" s="25"/>
      <c r="BB325" s="24">
        <v>142</v>
      </c>
      <c r="BC325" s="26">
        <v>45</v>
      </c>
      <c r="BD325" s="32" t="s">
        <v>79</v>
      </c>
      <c r="BE325" s="32">
        <v>50</v>
      </c>
      <c r="BF325" s="33" t="s">
        <v>116</v>
      </c>
      <c r="BG325" s="26" t="s">
        <v>81</v>
      </c>
      <c r="BH325" s="29">
        <v>20</v>
      </c>
      <c r="BI325" s="26" t="s">
        <v>82</v>
      </c>
      <c r="BJ325" s="25" t="s">
        <v>117</v>
      </c>
      <c r="BK325" s="12" t="s">
        <v>102</v>
      </c>
      <c r="BL325" t="str">
        <f>IF(_xlfn.REGEXTEST(BK325,"Lv. [0-9]{0, 3}", 0),BM325,"")</f>
        <v>36</v>
      </c>
      <c r="BM325" t="str" cm="1">
        <f t="array" ref="BM325">_xlfn.REGEXEXTRACT(_xlfn.REGEXEXTRACT(BK325,"Lv. [0-9]{0,}", 0),"[0-9]{1,2}", 0)</f>
        <v>36</v>
      </c>
      <c r="BN325" cm="1">
        <f t="array" ref="BN325">INDEX(A325:AE325,BQ325)</f>
        <v>8</v>
      </c>
      <c r="BO325">
        <v>324</v>
      </c>
      <c r="BP325">
        <f ca="1">IF(LEN(BL325) &gt; 0, _xlfn.XMATCH(BN325 + 1, INDIRECT(BR325):INDIRECT(BS325)), "")</f>
        <v>325</v>
      </c>
      <c r="BQ325" cm="1">
        <f t="array" ref="BQ325">_xlfn.XMATCH(FALSE, ISBLANK(A325:AE325),,-1)</f>
        <v>9</v>
      </c>
      <c r="BR325" t="str">
        <f>ADDRESS(2, BQ325)</f>
        <v>$I$2</v>
      </c>
      <c r="BS325" t="str">
        <f>ADDRESS(1202, BQ325)</f>
        <v>$I$1202</v>
      </c>
      <c r="BT325" s="171" t="str">
        <f ca="1">"insert into Pokemon_Blueprint values ( "&amp;ROW()-1&amp;", '"&amp;B325&amp;"', '"&amp;C325&amp;"', "&amp;AF325&amp;",  "&amp;AG325&amp;",  "&amp;AH325&amp;", "&amp;AI325&amp;",  "&amp;AJ325&amp;",  "&amp;AK325&amp;", "&amp;IF(BC325 = "", "0", BC325)&amp;", "&amp;IF(BL325 = "","NULL, NULL",BP325&amp;", "&amp;BL325)&amp;");"</f>
        <v>insert into Pokemon_Blueprint values ( 324, 'Marshtomp', 'Starter', 70,  85,  70, 60,  70,  50, 45, 325, 36);</v>
      </c>
    </row>
    <row r="326" spans="1:72" ht="12.75" customHeight="1">
      <c r="A326" s="12">
        <v>260</v>
      </c>
      <c r="B326" s="56" t="s">
        <v>712</v>
      </c>
      <c r="C326" s="56" t="s">
        <v>73</v>
      </c>
      <c r="D326" s="57"/>
      <c r="E326" s="58"/>
      <c r="F326" s="58"/>
      <c r="G326" s="58"/>
      <c r="H326" s="58">
        <v>9</v>
      </c>
      <c r="I326" s="58">
        <v>9</v>
      </c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9"/>
      <c r="AF326" s="17">
        <v>100</v>
      </c>
      <c r="AG326" s="18">
        <v>110</v>
      </c>
      <c r="AH326" s="19">
        <v>90</v>
      </c>
      <c r="AI326" s="20">
        <v>85</v>
      </c>
      <c r="AJ326" s="21">
        <v>90</v>
      </c>
      <c r="AK326" s="22">
        <v>60</v>
      </c>
      <c r="AL326" s="23">
        <f>SUM(AF326:AK326)</f>
        <v>535</v>
      </c>
      <c r="AM326" s="24" t="s">
        <v>112</v>
      </c>
      <c r="AN326" s="25" t="s">
        <v>196</v>
      </c>
      <c r="AO326" s="24" t="s">
        <v>113</v>
      </c>
      <c r="AP326" s="26"/>
      <c r="AQ326" s="27" t="s">
        <v>255</v>
      </c>
      <c r="AR326" s="28" t="s">
        <v>157</v>
      </c>
      <c r="AS326" s="29">
        <v>1.5</v>
      </c>
      <c r="AT326" s="29">
        <v>180.6</v>
      </c>
      <c r="AU326" s="30">
        <v>81.900000000000006</v>
      </c>
      <c r="AV326" s="31"/>
      <c r="AW326" s="26">
        <v>3</v>
      </c>
      <c r="AX326" s="26"/>
      <c r="AY326" s="26"/>
      <c r="AZ326" s="26"/>
      <c r="BA326" s="25"/>
      <c r="BB326" s="24">
        <v>268</v>
      </c>
      <c r="BC326" s="26">
        <v>45</v>
      </c>
      <c r="BD326" s="32" t="s">
        <v>79</v>
      </c>
      <c r="BE326" s="32">
        <v>50</v>
      </c>
      <c r="BF326" s="33" t="s">
        <v>116</v>
      </c>
      <c r="BG326" s="26" t="s">
        <v>81</v>
      </c>
      <c r="BH326" s="29">
        <v>20</v>
      </c>
      <c r="BI326" s="26" t="s">
        <v>82</v>
      </c>
      <c r="BJ326" s="25" t="s">
        <v>117</v>
      </c>
      <c r="BK326" s="12"/>
      <c r="BL326" t="str">
        <f>IF(_xlfn.REGEXTEST(BK326,"Lv. [0-9]{0, 3}", 0),BM326,"")</f>
        <v/>
      </c>
      <c r="BM326" t="e" cm="1" vm="1">
        <f t="array" ref="BM326">_xlfn.REGEXEXTRACT(_xlfn.REGEXEXTRACT(BK326,"Lv. [0-9]{0,}", 0),"[0-9]{1,2}", 0)</f>
        <v>#N/A</v>
      </c>
      <c r="BN326" cm="1">
        <f t="array" ref="BN326">INDEX(A326:AE326,BQ326)</f>
        <v>9</v>
      </c>
      <c r="BO326">
        <v>325</v>
      </c>
      <c r="BP326" t="str">
        <f ca="1">IF(LEN(BL326) &gt; 0, _xlfn.XMATCH(BN326 + 1, INDIRECT(BR326):INDIRECT(BS326)), "")</f>
        <v/>
      </c>
      <c r="BQ326" cm="1">
        <f t="array" ref="BQ326">_xlfn.XMATCH(FALSE, ISBLANK(A326:AE326),,-1)</f>
        <v>9</v>
      </c>
      <c r="BR326" t="str">
        <f>ADDRESS(2, BQ326)</f>
        <v>$I$2</v>
      </c>
      <c r="BS326" t="str">
        <f>ADDRESS(1202, BQ326)</f>
        <v>$I$1202</v>
      </c>
      <c r="BT326" s="171" t="str">
        <f>"insert into Pokemon_Blueprint values ( "&amp;ROW()-1&amp;", '"&amp;B326&amp;"', '"&amp;C326&amp;"', "&amp;AF326&amp;",  "&amp;AG326&amp;",  "&amp;AH326&amp;", "&amp;AI326&amp;",  "&amp;AJ326&amp;",  "&amp;AK326&amp;", "&amp;IF(BC326 = "", "0", BC326)&amp;", "&amp;IF(BL326 = "","NULL, NULL",BP326&amp;", "&amp;BL326)&amp;");"</f>
        <v>insert into Pokemon_Blueprint values ( 325, 'Swampert', 'Starter', 100,  110,  90, 85,  90,  60, 45, NULL, NULL);</v>
      </c>
    </row>
    <row r="327" spans="1:72" ht="12.75" customHeight="1">
      <c r="A327" s="12">
        <v>260.10000000000002</v>
      </c>
      <c r="B327" s="56" t="s">
        <v>713</v>
      </c>
      <c r="C327" s="56" t="s">
        <v>90</v>
      </c>
      <c r="D327" s="57"/>
      <c r="E327" s="58"/>
      <c r="F327" s="58"/>
      <c r="G327" s="58"/>
      <c r="H327" s="58"/>
      <c r="I327" s="58">
        <v>9</v>
      </c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9"/>
      <c r="AF327" s="17">
        <v>100</v>
      </c>
      <c r="AG327" s="18">
        <v>150</v>
      </c>
      <c r="AH327" s="19">
        <v>110</v>
      </c>
      <c r="AI327" s="20">
        <v>95</v>
      </c>
      <c r="AJ327" s="21">
        <v>110</v>
      </c>
      <c r="AK327" s="22">
        <v>70</v>
      </c>
      <c r="AL327" s="23">
        <f>SUM(AF327:AK327)</f>
        <v>635</v>
      </c>
      <c r="AM327" s="24" t="s">
        <v>112</v>
      </c>
      <c r="AN327" s="25" t="s">
        <v>196</v>
      </c>
      <c r="AO327" s="24" t="s">
        <v>285</v>
      </c>
      <c r="AP327" s="34"/>
      <c r="AQ327" s="27"/>
      <c r="AR327" s="28" t="s">
        <v>304</v>
      </c>
      <c r="AS327" s="29">
        <v>1.9</v>
      </c>
      <c r="AT327" s="29">
        <v>224.9</v>
      </c>
      <c r="AU327" s="30">
        <v>102</v>
      </c>
      <c r="AV327" s="31"/>
      <c r="AW327" s="26">
        <v>3</v>
      </c>
      <c r="AX327" s="26"/>
      <c r="AY327" s="26"/>
      <c r="AZ327" s="26"/>
      <c r="BA327" s="25"/>
      <c r="BB327" s="24">
        <v>318</v>
      </c>
      <c r="BC327" s="26">
        <v>45</v>
      </c>
      <c r="BD327" s="32" t="s">
        <v>79</v>
      </c>
      <c r="BE327" s="32">
        <v>50</v>
      </c>
      <c r="BF327" s="35" t="s">
        <v>116</v>
      </c>
      <c r="BG327" s="26" t="s">
        <v>81</v>
      </c>
      <c r="BH327" s="29">
        <v>20</v>
      </c>
      <c r="BI327" s="26" t="s">
        <v>82</v>
      </c>
      <c r="BJ327" s="25" t="s">
        <v>117</v>
      </c>
      <c r="BK327" s="36"/>
      <c r="BL327" t="str">
        <f>IF(_xlfn.REGEXTEST(BK327,"Lv. [0-9]{0, 3}", 0),BM327,"")</f>
        <v/>
      </c>
      <c r="BM327" t="e" cm="1" vm="1">
        <f t="array" ref="BM327">_xlfn.REGEXEXTRACT(_xlfn.REGEXEXTRACT(BK327,"Lv. [0-9]{0,}", 0),"[0-9]{1,2}", 0)</f>
        <v>#N/A</v>
      </c>
      <c r="BN327" cm="1">
        <f t="array" ref="BN327">INDEX(A327:AE327,BQ327)</f>
        <v>9</v>
      </c>
      <c r="BO327">
        <v>326</v>
      </c>
      <c r="BP327" t="str">
        <f ca="1">IF(LEN(BL327) &gt; 0, _xlfn.XMATCH(BN327 + 1, INDIRECT(BR327):INDIRECT(BS327)), "")</f>
        <v/>
      </c>
      <c r="BQ327" cm="1">
        <f t="array" ref="BQ327">_xlfn.XMATCH(FALSE, ISBLANK(A327:AE327),,-1)</f>
        <v>9</v>
      </c>
      <c r="BR327" t="str">
        <f>ADDRESS(2, BQ327)</f>
        <v>$I$2</v>
      </c>
      <c r="BS327" t="str">
        <f>ADDRESS(1202, BQ327)</f>
        <v>$I$1202</v>
      </c>
      <c r="BT327" s="171" t="str">
        <f>"insert into Pokemon_Blueprint values ( "&amp;ROW()-1&amp;", '"&amp;B327&amp;"', '"&amp;C327&amp;"', "&amp;AF327&amp;",  "&amp;AG327&amp;",  "&amp;AH327&amp;", "&amp;AI327&amp;",  "&amp;AJ327&amp;",  "&amp;AK327&amp;", "&amp;IF(BC327 = "", "0", BC327)&amp;", "&amp;IF(BL327 = "","NULL, NULL",BP327&amp;", "&amp;BL327)&amp;");"</f>
        <v>insert into Pokemon_Blueprint values ( 326, 'Swampert (Mega)', 'Starter, Mega Evolution', 100,  150,  110, 95,  110,  70, 45, NULL, NULL);</v>
      </c>
    </row>
    <row r="328" spans="1:72" ht="12.75" customHeight="1">
      <c r="A328" s="12">
        <v>261</v>
      </c>
      <c r="B328" s="56" t="s">
        <v>714</v>
      </c>
      <c r="C328" s="56"/>
      <c r="D328" s="57"/>
      <c r="E328" s="58"/>
      <c r="F328" s="58"/>
      <c r="G328" s="58"/>
      <c r="H328" s="58">
        <v>10</v>
      </c>
      <c r="I328" s="58">
        <v>10</v>
      </c>
      <c r="J328" s="58"/>
      <c r="K328" s="58"/>
      <c r="L328" s="58"/>
      <c r="M328" s="58"/>
      <c r="N328" s="58"/>
      <c r="O328" s="58"/>
      <c r="P328" s="58">
        <v>44</v>
      </c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9"/>
      <c r="AF328" s="17">
        <v>35</v>
      </c>
      <c r="AG328" s="18">
        <v>55</v>
      </c>
      <c r="AH328" s="19">
        <v>35</v>
      </c>
      <c r="AI328" s="20">
        <v>30</v>
      </c>
      <c r="AJ328" s="21">
        <v>30</v>
      </c>
      <c r="AK328" s="22">
        <v>35</v>
      </c>
      <c r="AL328" s="23">
        <f>SUM(AF328:AK328)</f>
        <v>220</v>
      </c>
      <c r="AM328" s="24" t="s">
        <v>169</v>
      </c>
      <c r="AN328" s="37"/>
      <c r="AO328" s="24" t="s">
        <v>126</v>
      </c>
      <c r="AP328" s="26" t="s">
        <v>506</v>
      </c>
      <c r="AQ328" s="27" t="s">
        <v>276</v>
      </c>
      <c r="AR328" s="28" t="s">
        <v>115</v>
      </c>
      <c r="AS328" s="29">
        <v>0.5</v>
      </c>
      <c r="AT328" s="29">
        <v>30</v>
      </c>
      <c r="AU328" s="30">
        <v>13.6</v>
      </c>
      <c r="AV328" s="31"/>
      <c r="AW328" s="26">
        <v>1</v>
      </c>
      <c r="AX328" s="26"/>
      <c r="AY328" s="26"/>
      <c r="AZ328" s="26"/>
      <c r="BA328" s="25"/>
      <c r="BB328" s="24">
        <v>56</v>
      </c>
      <c r="BC328" s="26">
        <v>255</v>
      </c>
      <c r="BD328" s="32" t="s">
        <v>128</v>
      </c>
      <c r="BE328" s="32">
        <v>50</v>
      </c>
      <c r="BF328" s="35" t="s">
        <v>322</v>
      </c>
      <c r="BG328" s="26" t="s">
        <v>129</v>
      </c>
      <c r="BH328" s="29">
        <v>15</v>
      </c>
      <c r="BI328" s="26" t="s">
        <v>165</v>
      </c>
      <c r="BJ328" s="37"/>
      <c r="BK328" s="36" t="s">
        <v>154</v>
      </c>
      <c r="BL328" t="str">
        <f>IF(_xlfn.REGEXTEST(BK328,"Lv. [0-9]{0, 3}", 0),BM328,"")</f>
        <v>18</v>
      </c>
      <c r="BM328" t="str" cm="1">
        <f t="array" ref="BM328">_xlfn.REGEXEXTRACT(_xlfn.REGEXEXTRACT(BK328,"Lv. [0-9]{0,}", 0),"[0-9]{1,2}", 0)</f>
        <v>18</v>
      </c>
      <c r="BN328" cm="1">
        <f t="array" ref="BN328">INDEX(A328:AE328,BQ328)</f>
        <v>44</v>
      </c>
      <c r="BO328">
        <v>327</v>
      </c>
      <c r="BP328">
        <f ca="1">IF(LEN(BL328) &gt; 0, _xlfn.XMATCH(BN328 + 1, INDIRECT(BR328):INDIRECT(BS328)), "")</f>
        <v>328</v>
      </c>
      <c r="BQ328" cm="1">
        <f t="array" ref="BQ328">_xlfn.XMATCH(FALSE, ISBLANK(A328:AE328),,-1)</f>
        <v>16</v>
      </c>
      <c r="BR328" t="str">
        <f>ADDRESS(2, BQ328)</f>
        <v>$P$2</v>
      </c>
      <c r="BS328" t="str">
        <f>ADDRESS(1202, BQ328)</f>
        <v>$P$1202</v>
      </c>
      <c r="BT328" s="171" t="str">
        <f ca="1">"insert into Pokemon_Blueprint values ( "&amp;ROW()-1&amp;", '"&amp;B328&amp;"', '"&amp;C328&amp;"', "&amp;AF328&amp;",  "&amp;AG328&amp;",  "&amp;AH328&amp;", "&amp;AI328&amp;",  "&amp;AJ328&amp;",  "&amp;AK328&amp;", "&amp;IF(BC328 = "", "0", BC328)&amp;", "&amp;IF(BL328 = "","NULL, NULL",BP328&amp;", "&amp;BL328)&amp;");"</f>
        <v>insert into Pokemon_Blueprint values ( 327, 'Poochyena', '', 35,  55,  35, 30,  30,  35, 255, 328, 18);</v>
      </c>
    </row>
    <row r="329" spans="1:72" ht="12.75" customHeight="1">
      <c r="A329" s="12">
        <v>262</v>
      </c>
      <c r="B329" s="56" t="s">
        <v>715</v>
      </c>
      <c r="C329" s="56"/>
      <c r="D329" s="57"/>
      <c r="E329" s="58"/>
      <c r="F329" s="58"/>
      <c r="G329" s="58"/>
      <c r="H329" s="58">
        <v>11</v>
      </c>
      <c r="I329" s="58">
        <v>11</v>
      </c>
      <c r="J329" s="58"/>
      <c r="K329" s="58"/>
      <c r="L329" s="58"/>
      <c r="M329" s="58"/>
      <c r="N329" s="58"/>
      <c r="O329" s="58"/>
      <c r="P329" s="58">
        <v>45</v>
      </c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9"/>
      <c r="AF329" s="17">
        <v>70</v>
      </c>
      <c r="AG329" s="18">
        <v>90</v>
      </c>
      <c r="AH329" s="19">
        <v>70</v>
      </c>
      <c r="AI329" s="20">
        <v>60</v>
      </c>
      <c r="AJ329" s="21">
        <v>60</v>
      </c>
      <c r="AK329" s="22">
        <v>70</v>
      </c>
      <c r="AL329" s="23">
        <f>SUM(AF329:AK329)</f>
        <v>420</v>
      </c>
      <c r="AM329" s="24" t="s">
        <v>169</v>
      </c>
      <c r="AN329" s="37"/>
      <c r="AO329" s="24" t="s">
        <v>178</v>
      </c>
      <c r="AP329" s="26" t="s">
        <v>506</v>
      </c>
      <c r="AQ329" s="27" t="s">
        <v>483</v>
      </c>
      <c r="AR329" s="28" t="s">
        <v>85</v>
      </c>
      <c r="AS329" s="29">
        <v>1</v>
      </c>
      <c r="AT329" s="29">
        <v>81.599999999999994</v>
      </c>
      <c r="AU329" s="30">
        <v>37</v>
      </c>
      <c r="AV329" s="31"/>
      <c r="AW329" s="26">
        <v>2</v>
      </c>
      <c r="AX329" s="26"/>
      <c r="AY329" s="26"/>
      <c r="AZ329" s="26"/>
      <c r="BA329" s="25"/>
      <c r="BB329" s="24">
        <v>147</v>
      </c>
      <c r="BC329" s="26">
        <v>127</v>
      </c>
      <c r="BD329" s="32" t="s">
        <v>128</v>
      </c>
      <c r="BE329" s="32">
        <v>50</v>
      </c>
      <c r="BF329" s="35" t="s">
        <v>322</v>
      </c>
      <c r="BG329" s="26" t="s">
        <v>129</v>
      </c>
      <c r="BH329" s="29">
        <v>15</v>
      </c>
      <c r="BI329" s="26" t="s">
        <v>165</v>
      </c>
      <c r="BJ329" s="37"/>
      <c r="BK329" s="36"/>
      <c r="BL329" t="str">
        <f>IF(_xlfn.REGEXTEST(BK329,"Lv. [0-9]{0, 3}", 0),BM329,"")</f>
        <v/>
      </c>
      <c r="BM329" t="e" cm="1" vm="1">
        <f t="array" ref="BM329">_xlfn.REGEXEXTRACT(_xlfn.REGEXEXTRACT(BK329,"Lv. [0-9]{0,}", 0),"[0-9]{1,2}", 0)</f>
        <v>#N/A</v>
      </c>
      <c r="BN329" cm="1">
        <f t="array" ref="BN329">INDEX(A329:AE329,BQ329)</f>
        <v>45</v>
      </c>
      <c r="BO329">
        <v>328</v>
      </c>
      <c r="BP329" t="str">
        <f ca="1">IF(LEN(BL329) &gt; 0, _xlfn.XMATCH(BN329 + 1, INDIRECT(BR329):INDIRECT(BS329)), "")</f>
        <v/>
      </c>
      <c r="BQ329" cm="1">
        <f t="array" ref="BQ329">_xlfn.XMATCH(FALSE, ISBLANK(A329:AE329),,-1)</f>
        <v>16</v>
      </c>
      <c r="BR329" t="str">
        <f>ADDRESS(2, BQ329)</f>
        <v>$P$2</v>
      </c>
      <c r="BS329" t="str">
        <f>ADDRESS(1202, BQ329)</f>
        <v>$P$1202</v>
      </c>
      <c r="BT329" s="171" t="str">
        <f>"insert into Pokemon_Blueprint values ( "&amp;ROW()-1&amp;", '"&amp;B329&amp;"', '"&amp;C329&amp;"', "&amp;AF329&amp;",  "&amp;AG329&amp;",  "&amp;AH329&amp;", "&amp;AI329&amp;",  "&amp;AJ329&amp;",  "&amp;AK329&amp;", "&amp;IF(BC329 = "", "0", BC329)&amp;", "&amp;IF(BL329 = "","NULL, NULL",BP329&amp;", "&amp;BL329)&amp;");"</f>
        <v>insert into Pokemon_Blueprint values ( 328, 'Mightyena', '', 70,  90,  70, 60,  60,  70, 127, NULL, NULL);</v>
      </c>
    </row>
    <row r="330" spans="1:72" ht="12.75" customHeight="1">
      <c r="A330" s="12">
        <v>263</v>
      </c>
      <c r="B330" s="56" t="s">
        <v>716</v>
      </c>
      <c r="C330" s="56"/>
      <c r="D330" s="57"/>
      <c r="E330" s="58"/>
      <c r="F330" s="58"/>
      <c r="G330" s="58"/>
      <c r="H330" s="58">
        <v>12</v>
      </c>
      <c r="I330" s="58">
        <v>12</v>
      </c>
      <c r="J330" s="58"/>
      <c r="K330" s="58"/>
      <c r="L330" s="58"/>
      <c r="M330" s="58"/>
      <c r="N330" s="58">
        <v>12</v>
      </c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>
        <v>31</v>
      </c>
      <c r="AB330" s="58"/>
      <c r="AC330" s="58">
        <v>71</v>
      </c>
      <c r="AD330" s="58"/>
      <c r="AE330" s="59"/>
      <c r="AF330" s="17">
        <v>38</v>
      </c>
      <c r="AG330" s="18">
        <v>30</v>
      </c>
      <c r="AH330" s="19">
        <v>41</v>
      </c>
      <c r="AI330" s="20">
        <v>30</v>
      </c>
      <c r="AJ330" s="21">
        <v>41</v>
      </c>
      <c r="AK330" s="22">
        <v>60</v>
      </c>
      <c r="AL330" s="23">
        <f>SUM(AF330:AK330)</f>
        <v>240</v>
      </c>
      <c r="AM330" s="24" t="s">
        <v>150</v>
      </c>
      <c r="AN330" s="37"/>
      <c r="AO330" s="24" t="s">
        <v>272</v>
      </c>
      <c r="AP330" s="26" t="s">
        <v>170</v>
      </c>
      <c r="AQ330" s="27" t="s">
        <v>506</v>
      </c>
      <c r="AR330" s="28" t="s">
        <v>187</v>
      </c>
      <c r="AS330" s="29">
        <v>0.4</v>
      </c>
      <c r="AT330" s="29">
        <v>38.6</v>
      </c>
      <c r="AU330" s="30">
        <v>17.5</v>
      </c>
      <c r="AV330" s="31"/>
      <c r="AW330" s="26"/>
      <c r="AX330" s="26"/>
      <c r="AY330" s="26"/>
      <c r="AZ330" s="26"/>
      <c r="BA330" s="25">
        <v>1</v>
      </c>
      <c r="BB330" s="24">
        <v>56</v>
      </c>
      <c r="BC330" s="26">
        <v>255</v>
      </c>
      <c r="BD330" s="32" t="s">
        <v>128</v>
      </c>
      <c r="BE330" s="32">
        <v>50</v>
      </c>
      <c r="BF330" s="35" t="s">
        <v>139</v>
      </c>
      <c r="BG330" s="26" t="s">
        <v>129</v>
      </c>
      <c r="BH330" s="29">
        <v>15</v>
      </c>
      <c r="BI330" s="26" t="s">
        <v>165</v>
      </c>
      <c r="BJ330" s="37"/>
      <c r="BK330" s="36" t="s">
        <v>166</v>
      </c>
      <c r="BL330" t="str">
        <f>IF(_xlfn.REGEXTEST(BK330,"Lv. [0-9]{0, 3}", 0),BM330,"")</f>
        <v>20</v>
      </c>
      <c r="BM330" t="str" cm="1">
        <f t="array" ref="BM330">_xlfn.REGEXEXTRACT(_xlfn.REGEXEXTRACT(BK330,"Lv. [0-9]{0,}", 0),"[0-9]{1,2}", 0)</f>
        <v>20</v>
      </c>
      <c r="BN330" cm="1">
        <f t="array" ref="BN330">INDEX(A330:AE330,BQ330)</f>
        <v>71</v>
      </c>
      <c r="BO330">
        <v>329</v>
      </c>
      <c r="BP330">
        <f ca="1">IF(LEN(BL330) &gt; 0, _xlfn.XMATCH(BN330 + 1, INDIRECT(BR330):INDIRECT(BS330)), "")</f>
        <v>331</v>
      </c>
      <c r="BQ330" cm="1">
        <f t="array" ref="BQ330">_xlfn.XMATCH(FALSE, ISBLANK(A330:AE330),,-1)</f>
        <v>29</v>
      </c>
      <c r="BR330" t="str">
        <f>ADDRESS(2, BQ330)</f>
        <v>$AC$2</v>
      </c>
      <c r="BS330" t="str">
        <f>ADDRESS(1202, BQ330)</f>
        <v>$AC$1202</v>
      </c>
      <c r="BT330" s="171" t="str">
        <f ca="1">"insert into Pokemon_Blueprint values ( "&amp;ROW()-1&amp;", '"&amp;B330&amp;"', '"&amp;C330&amp;"', "&amp;AF330&amp;",  "&amp;AG330&amp;",  "&amp;AH330&amp;", "&amp;AI330&amp;",  "&amp;AJ330&amp;",  "&amp;AK330&amp;", "&amp;IF(BC330 = "", "0", BC330)&amp;", "&amp;IF(BL330 = "","NULL, NULL",BP330&amp;", "&amp;BL330)&amp;");"</f>
        <v>insert into Pokemon_Blueprint values ( 329, 'Zigzagoon', '', 38,  30,  41, 30,  41,  60, 255, 331, 20);</v>
      </c>
    </row>
    <row r="331" spans="1:72" ht="12.75" customHeight="1">
      <c r="A331" s="12">
        <v>263.10000000000002</v>
      </c>
      <c r="B331" s="56" t="s">
        <v>717</v>
      </c>
      <c r="C331" s="56" t="s">
        <v>278</v>
      </c>
      <c r="D331" s="57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>
        <v>31</v>
      </c>
      <c r="AB331" s="58"/>
      <c r="AC331" s="58">
        <v>71</v>
      </c>
      <c r="AD331" s="58"/>
      <c r="AE331" s="59"/>
      <c r="AF331" s="17">
        <v>38</v>
      </c>
      <c r="AG331" s="18">
        <v>30</v>
      </c>
      <c r="AH331" s="19">
        <v>41</v>
      </c>
      <c r="AI331" s="20">
        <v>30</v>
      </c>
      <c r="AJ331" s="21">
        <v>41</v>
      </c>
      <c r="AK331" s="22">
        <v>60</v>
      </c>
      <c r="AL331" s="23">
        <f>SUM(AF331:AK331)</f>
        <v>240</v>
      </c>
      <c r="AM331" s="24" t="s">
        <v>169</v>
      </c>
      <c r="AN331" s="37" t="s">
        <v>150</v>
      </c>
      <c r="AO331" s="24" t="s">
        <v>272</v>
      </c>
      <c r="AP331" s="26" t="s">
        <v>170</v>
      </c>
      <c r="AQ331" s="27" t="s">
        <v>506</v>
      </c>
      <c r="AR331" s="28" t="s">
        <v>187</v>
      </c>
      <c r="AS331" s="29">
        <v>0.4</v>
      </c>
      <c r="AT331" s="29">
        <v>38.6</v>
      </c>
      <c r="AU331" s="30">
        <v>17.5</v>
      </c>
      <c r="AV331" s="31"/>
      <c r="AW331" s="26"/>
      <c r="AX331" s="26"/>
      <c r="AY331" s="26"/>
      <c r="AZ331" s="26"/>
      <c r="BA331" s="25">
        <v>1</v>
      </c>
      <c r="BB331" s="24">
        <v>56</v>
      </c>
      <c r="BC331" s="26">
        <v>255</v>
      </c>
      <c r="BD331" s="32" t="s">
        <v>128</v>
      </c>
      <c r="BE331" s="32">
        <v>50</v>
      </c>
      <c r="BF331" s="35" t="s">
        <v>137</v>
      </c>
      <c r="BG331" s="26" t="s">
        <v>129</v>
      </c>
      <c r="BH331" s="29">
        <v>15</v>
      </c>
      <c r="BI331" s="26" t="s">
        <v>165</v>
      </c>
      <c r="BJ331" s="37"/>
      <c r="BK331" s="36" t="s">
        <v>166</v>
      </c>
      <c r="BL331" t="str">
        <f>IF(_xlfn.REGEXTEST(BK331,"Lv. [0-9]{0, 3}", 0),BM331,"")</f>
        <v>20</v>
      </c>
      <c r="BM331" t="str" cm="1">
        <f t="array" ref="BM331">_xlfn.REGEXEXTRACT(_xlfn.REGEXEXTRACT(BK331,"Lv. [0-9]{0,}", 0),"[0-9]{1,2}", 0)</f>
        <v>20</v>
      </c>
      <c r="BN331" cm="1">
        <f t="array" ref="BN331">INDEX(A331:AE331,BQ331)</f>
        <v>71</v>
      </c>
      <c r="BO331">
        <v>330</v>
      </c>
      <c r="BP331">
        <f ca="1">IF(LEN(BL331) &gt; 0, _xlfn.XMATCH(BN331 + 1, INDIRECT(BR331):INDIRECT(BS331)), "")</f>
        <v>331</v>
      </c>
      <c r="BQ331" cm="1">
        <f t="array" ref="BQ331">_xlfn.XMATCH(FALSE, ISBLANK(A331:AE331),,-1)</f>
        <v>29</v>
      </c>
      <c r="BR331" t="str">
        <f>ADDRESS(2, BQ331)</f>
        <v>$AC$2</v>
      </c>
      <c r="BS331" t="str">
        <f>ADDRESS(1202, BQ331)</f>
        <v>$AC$1202</v>
      </c>
      <c r="BT331" s="171" t="str">
        <f ca="1">"insert into Pokemon_Blueprint values ( "&amp;ROW()-1&amp;", '"&amp;B331&amp;"', '"&amp;C331&amp;"', "&amp;AF331&amp;",  "&amp;AG331&amp;",  "&amp;AH331&amp;", "&amp;AI331&amp;",  "&amp;AJ331&amp;",  "&amp;AK331&amp;", "&amp;IF(BC331 = "", "0", BC331)&amp;", "&amp;IF(BL331 = "","NULL, NULL",BP331&amp;", "&amp;BL331)&amp;");"</f>
        <v>insert into Pokemon_Blueprint values ( 330, 'Zigzagoon (Galarian)', 'Galarian Form', 38,  30,  41, 30,  41,  60, 255, 331, 20);</v>
      </c>
    </row>
    <row r="332" spans="1:72" ht="12.75" customHeight="1">
      <c r="A332" s="12">
        <v>264</v>
      </c>
      <c r="B332" s="56" t="s">
        <v>718</v>
      </c>
      <c r="C332" s="56"/>
      <c r="D332" s="57"/>
      <c r="E332" s="58"/>
      <c r="F332" s="58"/>
      <c r="G332" s="58"/>
      <c r="H332" s="58">
        <v>13</v>
      </c>
      <c r="I332" s="58">
        <v>13</v>
      </c>
      <c r="J332" s="58"/>
      <c r="K332" s="58"/>
      <c r="L332" s="58"/>
      <c r="M332" s="58"/>
      <c r="N332" s="58">
        <v>13</v>
      </c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>
        <v>32</v>
      </c>
      <c r="AB332" s="58"/>
      <c r="AC332" s="58">
        <v>72</v>
      </c>
      <c r="AD332" s="58"/>
      <c r="AE332" s="59"/>
      <c r="AF332" s="17">
        <v>78</v>
      </c>
      <c r="AG332" s="18">
        <v>70</v>
      </c>
      <c r="AH332" s="19">
        <v>61</v>
      </c>
      <c r="AI332" s="20">
        <v>50</v>
      </c>
      <c r="AJ332" s="21">
        <v>61</v>
      </c>
      <c r="AK332" s="22">
        <v>100</v>
      </c>
      <c r="AL332" s="23">
        <f>SUM(AF332:AK332)</f>
        <v>420</v>
      </c>
      <c r="AM332" s="24" t="s">
        <v>150</v>
      </c>
      <c r="AN332" s="37"/>
      <c r="AO332" s="24" t="s">
        <v>272</v>
      </c>
      <c r="AP332" s="26" t="s">
        <v>170</v>
      </c>
      <c r="AQ332" s="27" t="s">
        <v>506</v>
      </c>
      <c r="AR332" s="28" t="s">
        <v>115</v>
      </c>
      <c r="AS332" s="29">
        <v>0.5</v>
      </c>
      <c r="AT332" s="29">
        <v>71.7</v>
      </c>
      <c r="AU332" s="30">
        <v>32.5</v>
      </c>
      <c r="AV332" s="31"/>
      <c r="AW332" s="26"/>
      <c r="AX332" s="26"/>
      <c r="AY332" s="26"/>
      <c r="AZ332" s="26"/>
      <c r="BA332" s="25">
        <v>2</v>
      </c>
      <c r="BB332" s="24">
        <v>147</v>
      </c>
      <c r="BC332" s="26">
        <v>90</v>
      </c>
      <c r="BD332" s="32" t="s">
        <v>128</v>
      </c>
      <c r="BE332" s="32">
        <v>50</v>
      </c>
      <c r="BF332" s="35" t="s">
        <v>137</v>
      </c>
      <c r="BG332" s="26" t="s">
        <v>129</v>
      </c>
      <c r="BH332" s="29">
        <v>15</v>
      </c>
      <c r="BI332" s="26" t="s">
        <v>165</v>
      </c>
      <c r="BJ332" s="37"/>
      <c r="BK332" s="36"/>
      <c r="BL332" t="str">
        <f>IF(_xlfn.REGEXTEST(BK332,"Lv. [0-9]{0, 3}", 0),BM332,"")</f>
        <v/>
      </c>
      <c r="BM332" t="e" cm="1" vm="1">
        <f t="array" ref="BM332">_xlfn.REGEXEXTRACT(_xlfn.REGEXEXTRACT(BK332,"Lv. [0-9]{0,}", 0),"[0-9]{1,2}", 0)</f>
        <v>#N/A</v>
      </c>
      <c r="BN332" cm="1">
        <f t="array" ref="BN332">INDEX(A332:AE332,BQ332)</f>
        <v>72</v>
      </c>
      <c r="BO332">
        <v>331</v>
      </c>
      <c r="BP332" t="str">
        <f ca="1">IF(LEN(BL332) &gt; 0, _xlfn.XMATCH(BN332 + 1, INDIRECT(BR332):INDIRECT(BS332)), "")</f>
        <v/>
      </c>
      <c r="BQ332" cm="1">
        <f t="array" ref="BQ332">_xlfn.XMATCH(FALSE, ISBLANK(A332:AE332),,-1)</f>
        <v>29</v>
      </c>
      <c r="BR332" t="str">
        <f>ADDRESS(2, BQ332)</f>
        <v>$AC$2</v>
      </c>
      <c r="BS332" t="str">
        <f>ADDRESS(1202, BQ332)</f>
        <v>$AC$1202</v>
      </c>
      <c r="BT332" s="171" t="str">
        <f>"insert into Pokemon_Blueprint values ( "&amp;ROW()-1&amp;", '"&amp;B332&amp;"', '"&amp;C332&amp;"', "&amp;AF332&amp;",  "&amp;AG332&amp;",  "&amp;AH332&amp;", "&amp;AI332&amp;",  "&amp;AJ332&amp;",  "&amp;AK332&amp;", "&amp;IF(BC332 = "", "0", BC332)&amp;", "&amp;IF(BL332 = "","NULL, NULL",BP332&amp;", "&amp;BL332)&amp;");"</f>
        <v>insert into Pokemon_Blueprint values ( 331, 'Linoone', '', 78,  70,  61, 50,  61,  100, 90, NULL, NULL);</v>
      </c>
    </row>
    <row r="333" spans="1:72" ht="12.75" customHeight="1">
      <c r="A333" s="12">
        <v>264.10000000000002</v>
      </c>
      <c r="B333" s="56" t="s">
        <v>719</v>
      </c>
      <c r="C333" s="56" t="s">
        <v>278</v>
      </c>
      <c r="D333" s="57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>
        <v>32</v>
      </c>
      <c r="AB333" s="58"/>
      <c r="AC333" s="58">
        <v>72</v>
      </c>
      <c r="AD333" s="58"/>
      <c r="AE333" s="59"/>
      <c r="AF333" s="17">
        <v>78</v>
      </c>
      <c r="AG333" s="18">
        <v>70</v>
      </c>
      <c r="AH333" s="19">
        <v>61</v>
      </c>
      <c r="AI333" s="20">
        <v>50</v>
      </c>
      <c r="AJ333" s="21">
        <v>61</v>
      </c>
      <c r="AK333" s="22">
        <v>100</v>
      </c>
      <c r="AL333" s="23">
        <f>SUM(AF333:AK333)</f>
        <v>420</v>
      </c>
      <c r="AM333" s="24" t="s">
        <v>169</v>
      </c>
      <c r="AN333" s="37" t="s">
        <v>150</v>
      </c>
      <c r="AO333" s="24" t="s">
        <v>272</v>
      </c>
      <c r="AP333" s="26" t="s">
        <v>170</v>
      </c>
      <c r="AQ333" s="27" t="s">
        <v>506</v>
      </c>
      <c r="AR333" s="28" t="s">
        <v>115</v>
      </c>
      <c r="AS333" s="29">
        <v>0.5</v>
      </c>
      <c r="AT333" s="29">
        <v>71.7</v>
      </c>
      <c r="AU333" s="30">
        <v>32.5</v>
      </c>
      <c r="AV333" s="31"/>
      <c r="AW333" s="26"/>
      <c r="AX333" s="26"/>
      <c r="AY333" s="26"/>
      <c r="AZ333" s="26"/>
      <c r="BA333" s="25">
        <v>2</v>
      </c>
      <c r="BB333" s="24">
        <v>147</v>
      </c>
      <c r="BC333" s="26">
        <v>90</v>
      </c>
      <c r="BD333" s="32" t="s">
        <v>128</v>
      </c>
      <c r="BE333" s="32">
        <v>50</v>
      </c>
      <c r="BF333" s="35" t="s">
        <v>137</v>
      </c>
      <c r="BG333" s="26" t="s">
        <v>129</v>
      </c>
      <c r="BH333" s="29">
        <v>15</v>
      </c>
      <c r="BI333" s="26" t="s">
        <v>165</v>
      </c>
      <c r="BJ333" s="37"/>
      <c r="BK333" s="36" t="s">
        <v>720</v>
      </c>
      <c r="BL333" t="str">
        <f>IF(_xlfn.REGEXTEST(BK333,"Lv. [0-9]{0, 3}", 0),BM333,"")</f>
        <v>35</v>
      </c>
      <c r="BM333" t="str" cm="1">
        <f t="array" ref="BM333">_xlfn.REGEXEXTRACT(_xlfn.REGEXEXTRACT(BK333,"Lv. [0-9]{0,}", 0),"[0-9]{1,2}", 0)</f>
        <v>35</v>
      </c>
      <c r="BN333" cm="1">
        <f t="array" ref="BN333">INDEX(A333:AE333,BQ333)</f>
        <v>72</v>
      </c>
      <c r="BO333">
        <v>332</v>
      </c>
      <c r="BP333">
        <f ca="1">IF(LEN(BL333) &gt; 0, _xlfn.XMATCH(BN333 + 1, INDIRECT(BR333):INDIRECT(BS333)), "")</f>
        <v>1043</v>
      </c>
      <c r="BQ333" cm="1">
        <f t="array" ref="BQ333">_xlfn.XMATCH(FALSE, ISBLANK(A333:AE333),,-1)</f>
        <v>29</v>
      </c>
      <c r="BR333" t="str">
        <f>ADDRESS(2, BQ333)</f>
        <v>$AC$2</v>
      </c>
      <c r="BS333" t="str">
        <f>ADDRESS(1202, BQ333)</f>
        <v>$AC$1202</v>
      </c>
      <c r="BT333" s="171" t="str">
        <f ca="1">"insert into Pokemon_Blueprint values ( "&amp;ROW()-1&amp;", '"&amp;B333&amp;"', '"&amp;C333&amp;"', "&amp;AF333&amp;",  "&amp;AG333&amp;",  "&amp;AH333&amp;", "&amp;AI333&amp;",  "&amp;AJ333&amp;",  "&amp;AK333&amp;", "&amp;IF(BC333 = "", "0", BC333)&amp;", "&amp;IF(BL333 = "","NULL, NULL",BP333&amp;", "&amp;BL333)&amp;");"</f>
        <v>insert into Pokemon_Blueprint values ( 332, 'Linoone (Galarian)', 'Galarian Form', 78,  70,  61, 50,  61,  100, 90, 1043, 35);</v>
      </c>
    </row>
    <row r="334" spans="1:72" ht="12.75" customHeight="1">
      <c r="A334" s="12">
        <v>265</v>
      </c>
      <c r="B334" s="56" t="s">
        <v>721</v>
      </c>
      <c r="C334" s="56"/>
      <c r="D334" s="57"/>
      <c r="E334" s="58"/>
      <c r="F334" s="58"/>
      <c r="G334" s="58"/>
      <c r="H334" s="58">
        <v>14</v>
      </c>
      <c r="I334" s="58">
        <v>14</v>
      </c>
      <c r="J334" s="58">
        <v>48</v>
      </c>
      <c r="K334" s="58">
        <v>48</v>
      </c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>
        <v>18</v>
      </c>
      <c r="AE334" s="59"/>
      <c r="AF334" s="17">
        <v>45</v>
      </c>
      <c r="AG334" s="18">
        <v>45</v>
      </c>
      <c r="AH334" s="19">
        <v>35</v>
      </c>
      <c r="AI334" s="20">
        <v>20</v>
      </c>
      <c r="AJ334" s="21">
        <v>30</v>
      </c>
      <c r="AK334" s="22">
        <v>20</v>
      </c>
      <c r="AL334" s="23">
        <f>SUM(AF334:AK334)</f>
        <v>195</v>
      </c>
      <c r="AM334" s="24" t="s">
        <v>124</v>
      </c>
      <c r="AN334" s="37"/>
      <c r="AO334" s="24" t="s">
        <v>125</v>
      </c>
      <c r="AP334" s="34"/>
      <c r="AQ334" s="27" t="s">
        <v>126</v>
      </c>
      <c r="AR334" s="28" t="s">
        <v>127</v>
      </c>
      <c r="AS334" s="29">
        <v>0.3</v>
      </c>
      <c r="AT334" s="29">
        <v>7.9</v>
      </c>
      <c r="AU334" s="30">
        <v>3.6</v>
      </c>
      <c r="AV334" s="31">
        <v>1</v>
      </c>
      <c r="AW334" s="26"/>
      <c r="AX334" s="26"/>
      <c r="AY334" s="26"/>
      <c r="AZ334" s="26"/>
      <c r="BA334" s="25"/>
      <c r="BB334" s="24">
        <v>56</v>
      </c>
      <c r="BC334" s="26">
        <v>255</v>
      </c>
      <c r="BD334" s="32" t="s">
        <v>128</v>
      </c>
      <c r="BE334" s="32">
        <v>50</v>
      </c>
      <c r="BF334" s="35" t="s">
        <v>98</v>
      </c>
      <c r="BG334" s="26" t="s">
        <v>129</v>
      </c>
      <c r="BH334" s="29">
        <v>15</v>
      </c>
      <c r="BI334" s="26" t="s">
        <v>124</v>
      </c>
      <c r="BJ334" s="37"/>
      <c r="BK334" s="36" t="s">
        <v>130</v>
      </c>
      <c r="BL334" t="str">
        <f>IF(_xlfn.REGEXTEST(BK334,"Lv. [0-9]{0, 3}", 0),BM334,"")</f>
        <v>7</v>
      </c>
      <c r="BM334" t="str" cm="1">
        <f t="array" ref="BM334">_xlfn.REGEXEXTRACT(_xlfn.REGEXEXTRACT(BK334,"Lv. [0-9]{0,}", 0),"[0-9]{1,2}", 0)</f>
        <v>7</v>
      </c>
      <c r="BN334" cm="1">
        <f t="array" ref="BN334">INDEX(A334:AE334,BQ334)</f>
        <v>18</v>
      </c>
      <c r="BO334">
        <v>333</v>
      </c>
      <c r="BP334">
        <f ca="1">IF(LEN(BL334) &gt; 0, _xlfn.XMATCH(BN334 + 1, INDIRECT(BR334):INDIRECT(BS334)), "")</f>
        <v>334</v>
      </c>
      <c r="BQ334" cm="1">
        <f t="array" ref="BQ334">_xlfn.XMATCH(FALSE, ISBLANK(A334:AE334),,-1)</f>
        <v>30</v>
      </c>
      <c r="BR334" t="str">
        <f>ADDRESS(2, BQ334)</f>
        <v>$AD$2</v>
      </c>
      <c r="BS334" t="str">
        <f>ADDRESS(1202, BQ334)</f>
        <v>$AD$1202</v>
      </c>
      <c r="BT334" s="171" t="str">
        <f ca="1">"insert into Pokemon_Blueprint values ( "&amp;ROW()-1&amp;", '"&amp;B334&amp;"', '"&amp;C334&amp;"', "&amp;AF334&amp;",  "&amp;AG334&amp;",  "&amp;AH334&amp;", "&amp;AI334&amp;",  "&amp;AJ334&amp;",  "&amp;AK334&amp;", "&amp;IF(BC334 = "", "0", BC334)&amp;", "&amp;IF(BL334 = "","NULL, NULL",BP334&amp;", "&amp;BL334)&amp;");"</f>
        <v>insert into Pokemon_Blueprint values ( 333, 'Wurmple', '', 45,  45,  35, 20,  30,  20, 255, 334, 7);</v>
      </c>
    </row>
    <row r="335" spans="1:72" ht="12.75" customHeight="1">
      <c r="A335" s="12">
        <v>266</v>
      </c>
      <c r="B335" s="56" t="s">
        <v>722</v>
      </c>
      <c r="C335" s="56"/>
      <c r="D335" s="57"/>
      <c r="E335" s="58"/>
      <c r="F335" s="58"/>
      <c r="G335" s="58"/>
      <c r="H335" s="58">
        <v>15</v>
      </c>
      <c r="I335" s="58">
        <v>15</v>
      </c>
      <c r="J335" s="58">
        <v>49</v>
      </c>
      <c r="K335" s="58">
        <v>49</v>
      </c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>
        <v>19</v>
      </c>
      <c r="AE335" s="59"/>
      <c r="AF335" s="17">
        <v>50</v>
      </c>
      <c r="AG335" s="18">
        <v>35</v>
      </c>
      <c r="AH335" s="19">
        <v>55</v>
      </c>
      <c r="AI335" s="20">
        <v>25</v>
      </c>
      <c r="AJ335" s="21">
        <v>25</v>
      </c>
      <c r="AK335" s="22">
        <v>15</v>
      </c>
      <c r="AL335" s="23">
        <f>SUM(AF335:AK335)</f>
        <v>205</v>
      </c>
      <c r="AM335" s="24" t="s">
        <v>124</v>
      </c>
      <c r="AN335" s="37"/>
      <c r="AO335" s="24" t="s">
        <v>132</v>
      </c>
      <c r="AP335" s="34"/>
      <c r="AQ335" s="38"/>
      <c r="AR335" s="39" t="s">
        <v>97</v>
      </c>
      <c r="AS335" s="40">
        <v>0.6</v>
      </c>
      <c r="AT335" s="40">
        <v>22</v>
      </c>
      <c r="AU335" s="41">
        <v>10</v>
      </c>
      <c r="AV335" s="31"/>
      <c r="AW335" s="26"/>
      <c r="AX335" s="26">
        <v>2</v>
      </c>
      <c r="AY335" s="26"/>
      <c r="AZ335" s="26"/>
      <c r="BA335" s="25"/>
      <c r="BB335" s="24">
        <v>72</v>
      </c>
      <c r="BC335" s="26">
        <v>120</v>
      </c>
      <c r="BD335" s="32" t="s">
        <v>128</v>
      </c>
      <c r="BE335" s="32">
        <v>50</v>
      </c>
      <c r="BF335" s="35" t="s">
        <v>137</v>
      </c>
      <c r="BG335" s="26" t="s">
        <v>129</v>
      </c>
      <c r="BH335" s="29">
        <v>15</v>
      </c>
      <c r="BI335" s="26" t="s">
        <v>124</v>
      </c>
      <c r="BJ335" s="37"/>
      <c r="BK335" s="36" t="s">
        <v>133</v>
      </c>
      <c r="BL335" t="str">
        <f>IF(_xlfn.REGEXTEST(BK335,"Lv. [0-9]{0, 3}", 0),BM335,"")</f>
        <v>10</v>
      </c>
      <c r="BM335" t="str" cm="1">
        <f t="array" ref="BM335">_xlfn.REGEXEXTRACT(_xlfn.REGEXEXTRACT(BK335,"Lv. [0-9]{0,}", 0),"[0-9]{1,2}", 0)</f>
        <v>10</v>
      </c>
      <c r="BN335" cm="1">
        <f t="array" ref="BN335">INDEX(A335:AE335,BQ335)</f>
        <v>19</v>
      </c>
      <c r="BO335">
        <v>334</v>
      </c>
      <c r="BP335">
        <f ca="1">IF(LEN(BL335) &gt; 0, _xlfn.XMATCH(BN335 + 1, INDIRECT(BR335):INDIRECT(BS335)), "")</f>
        <v>335</v>
      </c>
      <c r="BQ335" cm="1">
        <f t="array" ref="BQ335">_xlfn.XMATCH(FALSE, ISBLANK(A335:AE335),,-1)</f>
        <v>30</v>
      </c>
      <c r="BR335" t="str">
        <f>ADDRESS(2, BQ335)</f>
        <v>$AD$2</v>
      </c>
      <c r="BS335" t="str">
        <f>ADDRESS(1202, BQ335)</f>
        <v>$AD$1202</v>
      </c>
      <c r="BT335" s="171" t="str">
        <f ca="1">"insert into Pokemon_Blueprint values ( "&amp;ROW()-1&amp;", '"&amp;B335&amp;"', '"&amp;C335&amp;"', "&amp;AF335&amp;",  "&amp;AG335&amp;",  "&amp;AH335&amp;", "&amp;AI335&amp;",  "&amp;AJ335&amp;",  "&amp;AK335&amp;", "&amp;IF(BC335 = "", "0", BC335)&amp;", "&amp;IF(BL335 = "","NULL, NULL",BP335&amp;", "&amp;BL335)&amp;");"</f>
        <v>insert into Pokemon_Blueprint values ( 334, 'Silcoon', '', 50,  35,  55, 25,  25,  15, 120, 335, 10);</v>
      </c>
    </row>
    <row r="336" spans="1:72" ht="12.75" customHeight="1">
      <c r="A336" s="12">
        <v>267</v>
      </c>
      <c r="B336" s="56" t="s">
        <v>723</v>
      </c>
      <c r="C336" s="56"/>
      <c r="D336" s="57"/>
      <c r="E336" s="58"/>
      <c r="F336" s="58"/>
      <c r="G336" s="58"/>
      <c r="H336" s="58">
        <v>16</v>
      </c>
      <c r="I336" s="58">
        <v>16</v>
      </c>
      <c r="J336" s="58">
        <v>50</v>
      </c>
      <c r="K336" s="58">
        <v>50</v>
      </c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>
        <v>20</v>
      </c>
      <c r="AE336" s="59"/>
      <c r="AF336" s="17">
        <v>60</v>
      </c>
      <c r="AG336" s="18">
        <v>70</v>
      </c>
      <c r="AH336" s="19">
        <v>50</v>
      </c>
      <c r="AI336" s="20">
        <v>100</v>
      </c>
      <c r="AJ336" s="21">
        <v>50</v>
      </c>
      <c r="AK336" s="22">
        <v>65</v>
      </c>
      <c r="AL336" s="23">
        <f>SUM(AF336:AK336)</f>
        <v>395</v>
      </c>
      <c r="AM336" s="24" t="s">
        <v>124</v>
      </c>
      <c r="AN336" s="25" t="s">
        <v>104</v>
      </c>
      <c r="AO336" s="24" t="s">
        <v>143</v>
      </c>
      <c r="AP336" s="34"/>
      <c r="AQ336" s="27" t="s">
        <v>209</v>
      </c>
      <c r="AR336" s="28" t="s">
        <v>85</v>
      </c>
      <c r="AS336" s="29">
        <v>1</v>
      </c>
      <c r="AT336" s="29">
        <v>62.6</v>
      </c>
      <c r="AU336" s="30">
        <v>28.4</v>
      </c>
      <c r="AV336" s="31"/>
      <c r="AW336" s="26"/>
      <c r="AX336" s="26"/>
      <c r="AY336" s="26">
        <v>3</v>
      </c>
      <c r="AZ336" s="26"/>
      <c r="BA336" s="25"/>
      <c r="BB336" s="24">
        <v>178</v>
      </c>
      <c r="BC336" s="26">
        <v>45</v>
      </c>
      <c r="BD336" s="32" t="s">
        <v>128</v>
      </c>
      <c r="BE336" s="32">
        <v>50</v>
      </c>
      <c r="BF336" s="35" t="s">
        <v>141</v>
      </c>
      <c r="BG336" s="26" t="s">
        <v>129</v>
      </c>
      <c r="BH336" s="29">
        <v>15</v>
      </c>
      <c r="BI336" s="26" t="s">
        <v>124</v>
      </c>
      <c r="BJ336" s="37"/>
      <c r="BK336" s="36"/>
      <c r="BL336" t="str">
        <f>IF(_xlfn.REGEXTEST(BK336,"Lv. [0-9]{0, 3}", 0),BM336,"")</f>
        <v/>
      </c>
      <c r="BM336" t="e" cm="1" vm="1">
        <f t="array" ref="BM336">_xlfn.REGEXEXTRACT(_xlfn.REGEXEXTRACT(BK336,"Lv. [0-9]{0,}", 0),"[0-9]{1,2}", 0)</f>
        <v>#N/A</v>
      </c>
      <c r="BN336" cm="1">
        <f t="array" ref="BN336">INDEX(A336:AE336,BQ336)</f>
        <v>20</v>
      </c>
      <c r="BO336">
        <v>335</v>
      </c>
      <c r="BP336" t="str">
        <f ca="1">IF(LEN(BL336) &gt; 0, _xlfn.XMATCH(BN336 + 1, INDIRECT(BR336):INDIRECT(BS336)), "")</f>
        <v/>
      </c>
      <c r="BQ336" cm="1">
        <f t="array" ref="BQ336">_xlfn.XMATCH(FALSE, ISBLANK(A336:AE336),,-1)</f>
        <v>30</v>
      </c>
      <c r="BR336" t="str">
        <f>ADDRESS(2, BQ336)</f>
        <v>$AD$2</v>
      </c>
      <c r="BS336" t="str">
        <f>ADDRESS(1202, BQ336)</f>
        <v>$AD$1202</v>
      </c>
      <c r="BT336" s="171" t="str">
        <f>"insert into Pokemon_Blueprint values ( "&amp;ROW()-1&amp;", '"&amp;B336&amp;"', '"&amp;C336&amp;"', "&amp;AF336&amp;",  "&amp;AG336&amp;",  "&amp;AH336&amp;", "&amp;AI336&amp;",  "&amp;AJ336&amp;",  "&amp;AK336&amp;", "&amp;IF(BC336 = "", "0", BC336)&amp;", "&amp;IF(BL336 = "","NULL, NULL",BP336&amp;", "&amp;BL336)&amp;");"</f>
        <v>insert into Pokemon_Blueprint values ( 335, 'Beautifly', '', 60,  70,  50, 100,  50,  65, 45, NULL, NULL);</v>
      </c>
    </row>
    <row r="337" spans="1:72" ht="12.75" customHeight="1">
      <c r="A337" s="12">
        <v>268</v>
      </c>
      <c r="B337" s="56" t="s">
        <v>724</v>
      </c>
      <c r="C337" s="56"/>
      <c r="D337" s="57"/>
      <c r="E337" s="58"/>
      <c r="F337" s="58"/>
      <c r="G337" s="58"/>
      <c r="H337" s="58">
        <v>17</v>
      </c>
      <c r="I337" s="58">
        <v>17</v>
      </c>
      <c r="J337" s="58">
        <v>51</v>
      </c>
      <c r="K337" s="58">
        <v>51</v>
      </c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>
        <v>21</v>
      </c>
      <c r="AE337" s="59"/>
      <c r="AF337" s="17">
        <v>50</v>
      </c>
      <c r="AG337" s="18">
        <v>35</v>
      </c>
      <c r="AH337" s="19">
        <v>55</v>
      </c>
      <c r="AI337" s="20">
        <v>25</v>
      </c>
      <c r="AJ337" s="21">
        <v>25</v>
      </c>
      <c r="AK337" s="22">
        <v>15</v>
      </c>
      <c r="AL337" s="23">
        <f>SUM(AF337:AK337)</f>
        <v>205</v>
      </c>
      <c r="AM337" s="24" t="s">
        <v>124</v>
      </c>
      <c r="AN337" s="37"/>
      <c r="AO337" s="24" t="s">
        <v>132</v>
      </c>
      <c r="AP337" s="34"/>
      <c r="AQ337" s="38"/>
      <c r="AR337" s="39" t="s">
        <v>78</v>
      </c>
      <c r="AS337" s="40">
        <v>0.7</v>
      </c>
      <c r="AT337" s="40">
        <v>25.4</v>
      </c>
      <c r="AU337" s="41">
        <v>11.5</v>
      </c>
      <c r="AV337" s="31"/>
      <c r="AW337" s="26"/>
      <c r="AX337" s="26">
        <v>2</v>
      </c>
      <c r="AY337" s="26"/>
      <c r="AZ337" s="26"/>
      <c r="BA337" s="25"/>
      <c r="BB337" s="24">
        <v>72</v>
      </c>
      <c r="BC337" s="26">
        <v>120</v>
      </c>
      <c r="BD337" s="32" t="s">
        <v>128</v>
      </c>
      <c r="BE337" s="32">
        <v>50</v>
      </c>
      <c r="BF337" s="35" t="s">
        <v>164</v>
      </c>
      <c r="BG337" s="26" t="s">
        <v>129</v>
      </c>
      <c r="BH337" s="29">
        <v>15</v>
      </c>
      <c r="BI337" s="26" t="s">
        <v>124</v>
      </c>
      <c r="BJ337" s="37"/>
      <c r="BK337" s="36" t="s">
        <v>133</v>
      </c>
      <c r="BL337" t="str">
        <f>IF(_xlfn.REGEXTEST(BK337,"Lv. [0-9]{0, 3}", 0),BM337,"")</f>
        <v>10</v>
      </c>
      <c r="BM337" t="str" cm="1">
        <f t="array" ref="BM337">_xlfn.REGEXEXTRACT(_xlfn.REGEXEXTRACT(BK337,"Lv. [0-9]{0,}", 0),"[0-9]{1,2}", 0)</f>
        <v>10</v>
      </c>
      <c r="BN337" cm="1">
        <f t="array" ref="BN337">INDEX(A337:AE337,BQ337)</f>
        <v>21</v>
      </c>
      <c r="BO337">
        <v>336</v>
      </c>
      <c r="BP337">
        <f ca="1">IF(LEN(BL337) &gt; 0, _xlfn.XMATCH(BN337 + 1, INDIRECT(BR337):INDIRECT(BS337)), "")</f>
        <v>337</v>
      </c>
      <c r="BQ337" cm="1">
        <f t="array" ref="BQ337">_xlfn.XMATCH(FALSE, ISBLANK(A337:AE337),,-1)</f>
        <v>30</v>
      </c>
      <c r="BR337" t="str">
        <f>ADDRESS(2, BQ337)</f>
        <v>$AD$2</v>
      </c>
      <c r="BS337" t="str">
        <f>ADDRESS(1202, BQ337)</f>
        <v>$AD$1202</v>
      </c>
      <c r="BT337" s="171" t="str">
        <f ca="1">"insert into Pokemon_Blueprint values ( "&amp;ROW()-1&amp;", '"&amp;B337&amp;"', '"&amp;C337&amp;"', "&amp;AF337&amp;",  "&amp;AG337&amp;",  "&amp;AH337&amp;", "&amp;AI337&amp;",  "&amp;AJ337&amp;",  "&amp;AK337&amp;", "&amp;IF(BC337 = "", "0", BC337)&amp;", "&amp;IF(BL337 = "","NULL, NULL",BP337&amp;", "&amp;BL337)&amp;");"</f>
        <v>insert into Pokemon_Blueprint values ( 336, 'Cascoon', '', 50,  35,  55, 25,  25,  15, 120, 337, 10);</v>
      </c>
    </row>
    <row r="338" spans="1:72" ht="12.75" customHeight="1">
      <c r="A338" s="12">
        <v>269</v>
      </c>
      <c r="B338" s="56" t="s">
        <v>725</v>
      </c>
      <c r="C338" s="56"/>
      <c r="D338" s="57"/>
      <c r="E338" s="58"/>
      <c r="F338" s="58"/>
      <c r="G338" s="58"/>
      <c r="H338" s="58">
        <v>18</v>
      </c>
      <c r="I338" s="58">
        <v>18</v>
      </c>
      <c r="J338" s="58">
        <v>52</v>
      </c>
      <c r="K338" s="58">
        <v>52</v>
      </c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>
        <v>22</v>
      </c>
      <c r="AE338" s="59"/>
      <c r="AF338" s="17">
        <v>60</v>
      </c>
      <c r="AG338" s="18">
        <v>50</v>
      </c>
      <c r="AH338" s="19">
        <v>70</v>
      </c>
      <c r="AI338" s="20">
        <v>50</v>
      </c>
      <c r="AJ338" s="21">
        <v>90</v>
      </c>
      <c r="AK338" s="22">
        <v>65</v>
      </c>
      <c r="AL338" s="23">
        <f>SUM(AF338:AK338)</f>
        <v>385</v>
      </c>
      <c r="AM338" s="24" t="s">
        <v>124</v>
      </c>
      <c r="AN338" s="25" t="s">
        <v>75</v>
      </c>
      <c r="AO338" s="24" t="s">
        <v>125</v>
      </c>
      <c r="AP338" s="34"/>
      <c r="AQ338" s="27" t="s">
        <v>135</v>
      </c>
      <c r="AR338" s="28" t="s">
        <v>176</v>
      </c>
      <c r="AS338" s="29">
        <v>1.2</v>
      </c>
      <c r="AT338" s="29">
        <v>69.7</v>
      </c>
      <c r="AU338" s="30">
        <v>31.6</v>
      </c>
      <c r="AV338" s="31"/>
      <c r="AW338" s="26"/>
      <c r="AX338" s="26"/>
      <c r="AY338" s="26"/>
      <c r="AZ338" s="26">
        <v>3</v>
      </c>
      <c r="BA338" s="25"/>
      <c r="BB338" s="24">
        <v>173</v>
      </c>
      <c r="BC338" s="26">
        <v>45</v>
      </c>
      <c r="BD338" s="32" t="s">
        <v>128</v>
      </c>
      <c r="BE338" s="32">
        <v>50</v>
      </c>
      <c r="BF338" s="35" t="s">
        <v>80</v>
      </c>
      <c r="BG338" s="26" t="s">
        <v>129</v>
      </c>
      <c r="BH338" s="29">
        <v>15</v>
      </c>
      <c r="BI338" s="26" t="s">
        <v>124</v>
      </c>
      <c r="BJ338" s="37"/>
      <c r="BK338" s="36"/>
      <c r="BL338" t="str">
        <f>IF(_xlfn.REGEXTEST(BK338,"Lv. [0-9]{0, 3}", 0),BM338,"")</f>
        <v/>
      </c>
      <c r="BM338" t="e" cm="1" vm="1">
        <f t="array" ref="BM338">_xlfn.REGEXEXTRACT(_xlfn.REGEXEXTRACT(BK338,"Lv. [0-9]{0,}", 0),"[0-9]{1,2}", 0)</f>
        <v>#N/A</v>
      </c>
      <c r="BN338" cm="1">
        <f t="array" ref="BN338">INDEX(A338:AE338,BQ338)</f>
        <v>22</v>
      </c>
      <c r="BO338">
        <v>337</v>
      </c>
      <c r="BP338" t="str">
        <f ca="1">IF(LEN(BL338) &gt; 0, _xlfn.XMATCH(BN338 + 1, INDIRECT(BR338):INDIRECT(BS338)), "")</f>
        <v/>
      </c>
      <c r="BQ338" cm="1">
        <f t="array" ref="BQ338">_xlfn.XMATCH(FALSE, ISBLANK(A338:AE338),,-1)</f>
        <v>30</v>
      </c>
      <c r="BR338" t="str">
        <f>ADDRESS(2, BQ338)</f>
        <v>$AD$2</v>
      </c>
      <c r="BS338" t="str">
        <f>ADDRESS(1202, BQ338)</f>
        <v>$AD$1202</v>
      </c>
      <c r="BT338" s="171" t="str">
        <f>"insert into Pokemon_Blueprint values ( "&amp;ROW()-1&amp;", '"&amp;B338&amp;"', '"&amp;C338&amp;"', "&amp;AF338&amp;",  "&amp;AG338&amp;",  "&amp;AH338&amp;", "&amp;AI338&amp;",  "&amp;AJ338&amp;",  "&amp;AK338&amp;", "&amp;IF(BC338 = "", "0", BC338)&amp;", "&amp;IF(BL338 = "","NULL, NULL",BP338&amp;", "&amp;BL338)&amp;");"</f>
        <v>insert into Pokemon_Blueprint values ( 337, 'Dustox', '', 60,  50,  70, 50,  90,  65, 45, NULL, NULL);</v>
      </c>
    </row>
    <row r="339" spans="1:72" ht="12.75" customHeight="1">
      <c r="A339" s="12">
        <v>270</v>
      </c>
      <c r="B339" s="56" t="s">
        <v>726</v>
      </c>
      <c r="C339" s="56"/>
      <c r="D339" s="57"/>
      <c r="E339" s="58"/>
      <c r="F339" s="58"/>
      <c r="G339" s="58"/>
      <c r="H339" s="58">
        <v>19</v>
      </c>
      <c r="I339" s="58">
        <v>19</v>
      </c>
      <c r="J339" s="58"/>
      <c r="K339" s="58"/>
      <c r="L339" s="58"/>
      <c r="M339" s="58"/>
      <c r="N339" s="58"/>
      <c r="O339" s="58"/>
      <c r="P339" s="58">
        <v>55</v>
      </c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>
        <v>36</v>
      </c>
      <c r="AB339" s="58"/>
      <c r="AC339" s="58"/>
      <c r="AD339" s="58"/>
      <c r="AE339" s="59"/>
      <c r="AF339" s="17">
        <v>40</v>
      </c>
      <c r="AG339" s="18">
        <v>30</v>
      </c>
      <c r="AH339" s="19">
        <v>30</v>
      </c>
      <c r="AI339" s="20">
        <v>40</v>
      </c>
      <c r="AJ339" s="21">
        <v>50</v>
      </c>
      <c r="AK339" s="22">
        <v>30</v>
      </c>
      <c r="AL339" s="23">
        <f>SUM(AF339:AK339)</f>
        <v>220</v>
      </c>
      <c r="AM339" s="24" t="s">
        <v>112</v>
      </c>
      <c r="AN339" s="25" t="s">
        <v>74</v>
      </c>
      <c r="AO339" s="24" t="s">
        <v>285</v>
      </c>
      <c r="AP339" s="26" t="s">
        <v>114</v>
      </c>
      <c r="AQ339" s="27" t="s">
        <v>356</v>
      </c>
      <c r="AR339" s="28" t="s">
        <v>115</v>
      </c>
      <c r="AS339" s="29">
        <v>0.5</v>
      </c>
      <c r="AT339" s="29">
        <v>5.7</v>
      </c>
      <c r="AU339" s="30">
        <v>2.6</v>
      </c>
      <c r="AV339" s="31"/>
      <c r="AW339" s="26"/>
      <c r="AX339" s="26"/>
      <c r="AY339" s="26"/>
      <c r="AZ339" s="26">
        <v>1</v>
      </c>
      <c r="BA339" s="25"/>
      <c r="BB339" s="24">
        <v>44</v>
      </c>
      <c r="BC339" s="26">
        <v>255</v>
      </c>
      <c r="BD339" s="32" t="s">
        <v>79</v>
      </c>
      <c r="BE339" s="32">
        <v>50</v>
      </c>
      <c r="BF339" s="35" t="s">
        <v>80</v>
      </c>
      <c r="BG339" s="26" t="s">
        <v>129</v>
      </c>
      <c r="BH339" s="29">
        <v>15</v>
      </c>
      <c r="BI339" s="26" t="s">
        <v>117</v>
      </c>
      <c r="BJ339" s="25" t="s">
        <v>74</v>
      </c>
      <c r="BK339" s="36" t="s">
        <v>551</v>
      </c>
      <c r="BL339" t="str">
        <f>IF(_xlfn.REGEXTEST(BK339,"Lv. [0-9]{0, 3}", 0),BM339,"")</f>
        <v>14</v>
      </c>
      <c r="BM339" t="str" cm="1">
        <f t="array" ref="BM339">_xlfn.REGEXEXTRACT(_xlfn.REGEXEXTRACT(BK339,"Lv. [0-9]{0,}", 0),"[0-9]{1,2}", 0)</f>
        <v>14</v>
      </c>
      <c r="BN339" cm="1">
        <f t="array" ref="BN339">INDEX(A339:AE339,BQ339)</f>
        <v>36</v>
      </c>
      <c r="BO339">
        <v>338</v>
      </c>
      <c r="BP339">
        <f ca="1">IF(LEN(BL339) &gt; 0, _xlfn.XMATCH(BN339 + 1, INDIRECT(BR339):INDIRECT(BS339)), "")</f>
        <v>339</v>
      </c>
      <c r="BQ339" cm="1">
        <f t="array" ref="BQ339">_xlfn.XMATCH(FALSE, ISBLANK(A339:AE339),,-1)</f>
        <v>27</v>
      </c>
      <c r="BR339" t="str">
        <f>ADDRESS(2, BQ339)</f>
        <v>$AA$2</v>
      </c>
      <c r="BS339" t="str">
        <f>ADDRESS(1202, BQ339)</f>
        <v>$AA$1202</v>
      </c>
      <c r="BT339" s="171" t="str">
        <f ca="1">"insert into Pokemon_Blueprint values ( "&amp;ROW()-1&amp;", '"&amp;B339&amp;"', '"&amp;C339&amp;"', "&amp;AF339&amp;",  "&amp;AG339&amp;",  "&amp;AH339&amp;", "&amp;AI339&amp;",  "&amp;AJ339&amp;",  "&amp;AK339&amp;", "&amp;IF(BC339 = "", "0", BC339)&amp;", "&amp;IF(BL339 = "","NULL, NULL",BP339&amp;", "&amp;BL339)&amp;");"</f>
        <v>insert into Pokemon_Blueprint values ( 338, 'Lotad', '', 40,  30,  30, 40,  50,  30, 255, 339, 14);</v>
      </c>
    </row>
    <row r="340" spans="1:72" ht="12.75" customHeight="1">
      <c r="A340" s="12">
        <v>271</v>
      </c>
      <c r="B340" s="56" t="s">
        <v>727</v>
      </c>
      <c r="C340" s="56"/>
      <c r="D340" s="57"/>
      <c r="E340" s="58"/>
      <c r="F340" s="58"/>
      <c r="G340" s="58"/>
      <c r="H340" s="58">
        <v>20</v>
      </c>
      <c r="I340" s="58">
        <v>20</v>
      </c>
      <c r="J340" s="58"/>
      <c r="K340" s="58"/>
      <c r="L340" s="58"/>
      <c r="M340" s="58"/>
      <c r="N340" s="58"/>
      <c r="O340" s="58"/>
      <c r="P340" s="58">
        <v>56</v>
      </c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>
        <v>37</v>
      </c>
      <c r="AB340" s="58"/>
      <c r="AC340" s="58"/>
      <c r="AD340" s="58"/>
      <c r="AE340" s="59"/>
      <c r="AF340" s="17">
        <v>60</v>
      </c>
      <c r="AG340" s="18">
        <v>50</v>
      </c>
      <c r="AH340" s="19">
        <v>50</v>
      </c>
      <c r="AI340" s="20">
        <v>60</v>
      </c>
      <c r="AJ340" s="21">
        <v>70</v>
      </c>
      <c r="AK340" s="22">
        <v>50</v>
      </c>
      <c r="AL340" s="23">
        <f>SUM(AF340:AK340)</f>
        <v>340</v>
      </c>
      <c r="AM340" s="24" t="s">
        <v>112</v>
      </c>
      <c r="AN340" s="25" t="s">
        <v>74</v>
      </c>
      <c r="AO340" s="24" t="s">
        <v>285</v>
      </c>
      <c r="AP340" s="26" t="s">
        <v>114</v>
      </c>
      <c r="AQ340" s="27" t="s">
        <v>356</v>
      </c>
      <c r="AR340" s="28" t="s">
        <v>176</v>
      </c>
      <c r="AS340" s="29">
        <v>1.2</v>
      </c>
      <c r="AT340" s="29">
        <v>71.7</v>
      </c>
      <c r="AU340" s="30">
        <v>32.5</v>
      </c>
      <c r="AV340" s="31"/>
      <c r="AW340" s="26"/>
      <c r="AX340" s="26"/>
      <c r="AY340" s="26"/>
      <c r="AZ340" s="26">
        <v>2</v>
      </c>
      <c r="BA340" s="25"/>
      <c r="BB340" s="24">
        <v>119</v>
      </c>
      <c r="BC340" s="26">
        <v>120</v>
      </c>
      <c r="BD340" s="32" t="s">
        <v>79</v>
      </c>
      <c r="BE340" s="32">
        <v>50</v>
      </c>
      <c r="BF340" s="35" t="s">
        <v>80</v>
      </c>
      <c r="BG340" s="26" t="s">
        <v>129</v>
      </c>
      <c r="BH340" s="29">
        <v>15</v>
      </c>
      <c r="BI340" s="26" t="s">
        <v>117</v>
      </c>
      <c r="BJ340" s="25" t="s">
        <v>74</v>
      </c>
      <c r="BK340" s="36" t="s">
        <v>395</v>
      </c>
      <c r="BL340" t="str">
        <f>IF(_xlfn.REGEXTEST(BK340,"Lv. [0-9]{0, 3}", 0),BM340,"")</f>
        <v/>
      </c>
      <c r="BM340" t="e" cm="1" vm="1">
        <f t="array" ref="BM340">_xlfn.REGEXEXTRACT(_xlfn.REGEXEXTRACT(BK340,"Lv. [0-9]{0,}", 0),"[0-9]{1,2}", 0)</f>
        <v>#N/A</v>
      </c>
      <c r="BN340" cm="1">
        <f t="array" ref="BN340">INDEX(A340:AE340,BQ340)</f>
        <v>37</v>
      </c>
      <c r="BO340">
        <v>339</v>
      </c>
      <c r="BP340" t="str">
        <f ca="1">IF(LEN(BL340) &gt; 0, _xlfn.XMATCH(BN340 + 1, INDIRECT(BR340):INDIRECT(BS340)), "")</f>
        <v/>
      </c>
      <c r="BQ340" cm="1">
        <f t="array" ref="BQ340">_xlfn.XMATCH(FALSE, ISBLANK(A340:AE340),,-1)</f>
        <v>27</v>
      </c>
      <c r="BR340" t="str">
        <f>ADDRESS(2, BQ340)</f>
        <v>$AA$2</v>
      </c>
      <c r="BS340" t="str">
        <f>ADDRESS(1202, BQ340)</f>
        <v>$AA$1202</v>
      </c>
      <c r="BT340" s="171" t="str">
        <f>"insert into Pokemon_Blueprint values ( "&amp;ROW()-1&amp;", '"&amp;B340&amp;"', '"&amp;C340&amp;"', "&amp;AF340&amp;",  "&amp;AG340&amp;",  "&amp;AH340&amp;", "&amp;AI340&amp;",  "&amp;AJ340&amp;",  "&amp;AK340&amp;", "&amp;IF(BC340 = "", "0", BC340)&amp;", "&amp;IF(BL340 = "","NULL, NULL",BP340&amp;", "&amp;BL340)&amp;");"</f>
        <v>insert into Pokemon_Blueprint values ( 339, 'Lombre', '', 60,  50,  50, 60,  70,  50, 120, NULL, NULL);</v>
      </c>
    </row>
    <row r="341" spans="1:72" ht="12.75" customHeight="1">
      <c r="A341" s="12">
        <v>272</v>
      </c>
      <c r="B341" s="56" t="s">
        <v>728</v>
      </c>
      <c r="C341" s="56"/>
      <c r="D341" s="57"/>
      <c r="E341" s="58"/>
      <c r="F341" s="58"/>
      <c r="G341" s="58"/>
      <c r="H341" s="58">
        <v>21</v>
      </c>
      <c r="I341" s="58">
        <v>21</v>
      </c>
      <c r="J341" s="58"/>
      <c r="K341" s="58"/>
      <c r="L341" s="58"/>
      <c r="M341" s="58"/>
      <c r="N341" s="58"/>
      <c r="O341" s="58"/>
      <c r="P341" s="58">
        <v>57</v>
      </c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>
        <v>38</v>
      </c>
      <c r="AB341" s="58"/>
      <c r="AC341" s="58"/>
      <c r="AD341" s="58"/>
      <c r="AE341" s="59"/>
      <c r="AF341" s="17">
        <v>80</v>
      </c>
      <c r="AG341" s="18">
        <v>70</v>
      </c>
      <c r="AH341" s="19">
        <v>70</v>
      </c>
      <c r="AI341" s="20">
        <v>90</v>
      </c>
      <c r="AJ341" s="21">
        <v>100</v>
      </c>
      <c r="AK341" s="22">
        <v>70</v>
      </c>
      <c r="AL341" s="23">
        <f>SUM(AF341:AK341)</f>
        <v>480</v>
      </c>
      <c r="AM341" s="24" t="s">
        <v>112</v>
      </c>
      <c r="AN341" s="25" t="s">
        <v>74</v>
      </c>
      <c r="AO341" s="24" t="s">
        <v>285</v>
      </c>
      <c r="AP341" s="26" t="s">
        <v>114</v>
      </c>
      <c r="AQ341" s="27" t="s">
        <v>356</v>
      </c>
      <c r="AR341" s="28" t="s">
        <v>157</v>
      </c>
      <c r="AS341" s="29">
        <v>1.5</v>
      </c>
      <c r="AT341" s="29">
        <v>121.3</v>
      </c>
      <c r="AU341" s="30">
        <v>55</v>
      </c>
      <c r="AV341" s="31"/>
      <c r="AW341" s="26"/>
      <c r="AX341" s="26"/>
      <c r="AY341" s="26"/>
      <c r="AZ341" s="26">
        <v>3</v>
      </c>
      <c r="BA341" s="25"/>
      <c r="BB341" s="24">
        <v>240</v>
      </c>
      <c r="BC341" s="26">
        <v>45</v>
      </c>
      <c r="BD341" s="32" t="s">
        <v>79</v>
      </c>
      <c r="BE341" s="32">
        <v>50</v>
      </c>
      <c r="BF341" s="35" t="s">
        <v>80</v>
      </c>
      <c r="BG341" s="26" t="s">
        <v>129</v>
      </c>
      <c r="BH341" s="29">
        <v>15</v>
      </c>
      <c r="BI341" s="26" t="s">
        <v>117</v>
      </c>
      <c r="BJ341" s="25" t="s">
        <v>74</v>
      </c>
      <c r="BK341" s="36"/>
      <c r="BL341" t="str">
        <f>IF(_xlfn.REGEXTEST(BK341,"Lv. [0-9]{0, 3}", 0),BM341,"")</f>
        <v/>
      </c>
      <c r="BM341" t="e" cm="1" vm="1">
        <f t="array" ref="BM341">_xlfn.REGEXEXTRACT(_xlfn.REGEXEXTRACT(BK341,"Lv. [0-9]{0,}", 0),"[0-9]{1,2}", 0)</f>
        <v>#N/A</v>
      </c>
      <c r="BN341" cm="1">
        <f t="array" ref="BN341">INDEX(A341:AE341,BQ341)</f>
        <v>38</v>
      </c>
      <c r="BO341">
        <v>340</v>
      </c>
      <c r="BP341" t="str">
        <f ca="1">IF(LEN(BL341) &gt; 0, _xlfn.XMATCH(BN341 + 1, INDIRECT(BR341):INDIRECT(BS341)), "")</f>
        <v/>
      </c>
      <c r="BQ341" cm="1">
        <f t="array" ref="BQ341">_xlfn.XMATCH(FALSE, ISBLANK(A341:AE341),,-1)</f>
        <v>27</v>
      </c>
      <c r="BR341" t="str">
        <f>ADDRESS(2, BQ341)</f>
        <v>$AA$2</v>
      </c>
      <c r="BS341" t="str">
        <f>ADDRESS(1202, BQ341)</f>
        <v>$AA$1202</v>
      </c>
      <c r="BT341" s="171" t="str">
        <f>"insert into Pokemon_Blueprint values ( "&amp;ROW()-1&amp;", '"&amp;B341&amp;"', '"&amp;C341&amp;"', "&amp;AF341&amp;",  "&amp;AG341&amp;",  "&amp;AH341&amp;", "&amp;AI341&amp;",  "&amp;AJ341&amp;",  "&amp;AK341&amp;", "&amp;IF(BC341 = "", "0", BC341)&amp;", "&amp;IF(BL341 = "","NULL, NULL",BP341&amp;", "&amp;BL341)&amp;");"</f>
        <v>insert into Pokemon_Blueprint values ( 340, 'Ludicolo', '', 80,  70,  70, 90,  100,  70, 45, NULL, NULL);</v>
      </c>
    </row>
    <row r="342" spans="1:72" ht="12.75" customHeight="1">
      <c r="A342" s="12">
        <v>273</v>
      </c>
      <c r="B342" s="56" t="s">
        <v>729</v>
      </c>
      <c r="C342" s="56"/>
      <c r="D342" s="57"/>
      <c r="E342" s="58"/>
      <c r="F342" s="58"/>
      <c r="G342" s="58"/>
      <c r="H342" s="58">
        <v>22</v>
      </c>
      <c r="I342" s="58">
        <v>22</v>
      </c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>
        <v>39</v>
      </c>
      <c r="AB342" s="58"/>
      <c r="AC342" s="58"/>
      <c r="AD342" s="58"/>
      <c r="AE342" s="59"/>
      <c r="AF342" s="17">
        <v>40</v>
      </c>
      <c r="AG342" s="18">
        <v>40</v>
      </c>
      <c r="AH342" s="19">
        <v>50</v>
      </c>
      <c r="AI342" s="20">
        <v>30</v>
      </c>
      <c r="AJ342" s="21">
        <v>30</v>
      </c>
      <c r="AK342" s="22">
        <v>30</v>
      </c>
      <c r="AL342" s="23">
        <f>SUM(AF342:AK342)</f>
        <v>220</v>
      </c>
      <c r="AM342" s="24" t="s">
        <v>74</v>
      </c>
      <c r="AN342" s="37"/>
      <c r="AO342" s="24" t="s">
        <v>77</v>
      </c>
      <c r="AP342" s="26" t="s">
        <v>375</v>
      </c>
      <c r="AQ342" s="27" t="s">
        <v>647</v>
      </c>
      <c r="AR342" s="28" t="s">
        <v>115</v>
      </c>
      <c r="AS342" s="29">
        <v>0.5</v>
      </c>
      <c r="AT342" s="29">
        <v>8.8000000000000007</v>
      </c>
      <c r="AU342" s="30">
        <v>4</v>
      </c>
      <c r="AV342" s="31"/>
      <c r="AW342" s="26"/>
      <c r="AX342" s="26">
        <v>1</v>
      </c>
      <c r="AY342" s="26"/>
      <c r="AZ342" s="26"/>
      <c r="BA342" s="25"/>
      <c r="BB342" s="24">
        <v>44</v>
      </c>
      <c r="BC342" s="26">
        <v>255</v>
      </c>
      <c r="BD342" s="32" t="s">
        <v>79</v>
      </c>
      <c r="BE342" s="32">
        <v>50</v>
      </c>
      <c r="BF342" s="35" t="s">
        <v>139</v>
      </c>
      <c r="BG342" s="26" t="s">
        <v>129</v>
      </c>
      <c r="BH342" s="29">
        <v>15</v>
      </c>
      <c r="BI342" s="26" t="s">
        <v>165</v>
      </c>
      <c r="BJ342" s="25" t="s">
        <v>74</v>
      </c>
      <c r="BK342" s="36" t="s">
        <v>551</v>
      </c>
      <c r="BL342" t="str">
        <f>IF(_xlfn.REGEXTEST(BK342,"Lv. [0-9]{0, 3}", 0),BM342,"")</f>
        <v>14</v>
      </c>
      <c r="BM342" t="str" cm="1">
        <f t="array" ref="BM342">_xlfn.REGEXEXTRACT(_xlfn.REGEXEXTRACT(BK342,"Lv. [0-9]{0,}", 0),"[0-9]{1,2}", 0)</f>
        <v>14</v>
      </c>
      <c r="BN342" cm="1">
        <f t="array" ref="BN342">INDEX(A342:AE342,BQ342)</f>
        <v>39</v>
      </c>
      <c r="BO342">
        <v>341</v>
      </c>
      <c r="BP342">
        <f ca="1">IF(LEN(BL342) &gt; 0, _xlfn.XMATCH(BN342 + 1, INDIRECT(BR342):INDIRECT(BS342)), "")</f>
        <v>342</v>
      </c>
      <c r="BQ342" cm="1">
        <f t="array" ref="BQ342">_xlfn.XMATCH(FALSE, ISBLANK(A342:AE342),,-1)</f>
        <v>27</v>
      </c>
      <c r="BR342" t="str">
        <f>ADDRESS(2, BQ342)</f>
        <v>$AA$2</v>
      </c>
      <c r="BS342" t="str">
        <f>ADDRESS(1202, BQ342)</f>
        <v>$AA$1202</v>
      </c>
      <c r="BT342" s="171" t="str">
        <f ca="1">"insert into Pokemon_Blueprint values ( "&amp;ROW()-1&amp;", '"&amp;B342&amp;"', '"&amp;C342&amp;"', "&amp;AF342&amp;",  "&amp;AG342&amp;",  "&amp;AH342&amp;", "&amp;AI342&amp;",  "&amp;AJ342&amp;",  "&amp;AK342&amp;", "&amp;IF(BC342 = "", "0", BC342)&amp;", "&amp;IF(BL342 = "","NULL, NULL",BP342&amp;", "&amp;BL342)&amp;");"</f>
        <v>insert into Pokemon_Blueprint values ( 341, 'Seedot', '', 40,  40,  50, 30,  30,  30, 255, 342, 14);</v>
      </c>
    </row>
    <row r="343" spans="1:72" ht="12.75" customHeight="1">
      <c r="A343" s="12">
        <v>274</v>
      </c>
      <c r="B343" s="56" t="s">
        <v>730</v>
      </c>
      <c r="C343" s="56"/>
      <c r="D343" s="57"/>
      <c r="E343" s="58"/>
      <c r="F343" s="58"/>
      <c r="G343" s="58"/>
      <c r="H343" s="58">
        <v>23</v>
      </c>
      <c r="I343" s="58">
        <v>23</v>
      </c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>
        <v>40</v>
      </c>
      <c r="AB343" s="58"/>
      <c r="AC343" s="58"/>
      <c r="AD343" s="58"/>
      <c r="AE343" s="59"/>
      <c r="AF343" s="17">
        <v>70</v>
      </c>
      <c r="AG343" s="18">
        <v>70</v>
      </c>
      <c r="AH343" s="19">
        <v>40</v>
      </c>
      <c r="AI343" s="20">
        <v>60</v>
      </c>
      <c r="AJ343" s="21">
        <v>40</v>
      </c>
      <c r="AK343" s="22">
        <v>60</v>
      </c>
      <c r="AL343" s="23">
        <f>SUM(AF343:AK343)</f>
        <v>340</v>
      </c>
      <c r="AM343" s="24" t="s">
        <v>74</v>
      </c>
      <c r="AN343" s="25" t="s">
        <v>169</v>
      </c>
      <c r="AO343" s="24" t="s">
        <v>77</v>
      </c>
      <c r="AP343" s="26" t="s">
        <v>375</v>
      </c>
      <c r="AQ343" s="27" t="s">
        <v>647</v>
      </c>
      <c r="AR343" s="28" t="s">
        <v>85</v>
      </c>
      <c r="AS343" s="29">
        <v>1</v>
      </c>
      <c r="AT343" s="29">
        <v>61.7</v>
      </c>
      <c r="AU343" s="30">
        <v>28</v>
      </c>
      <c r="AV343" s="31"/>
      <c r="AW343" s="26">
        <v>2</v>
      </c>
      <c r="AX343" s="26"/>
      <c r="AY343" s="26"/>
      <c r="AZ343" s="26"/>
      <c r="BA343" s="25"/>
      <c r="BB343" s="24">
        <v>119</v>
      </c>
      <c r="BC343" s="26">
        <v>120</v>
      </c>
      <c r="BD343" s="32" t="s">
        <v>79</v>
      </c>
      <c r="BE343" s="32">
        <v>50</v>
      </c>
      <c r="BF343" s="35" t="s">
        <v>139</v>
      </c>
      <c r="BG343" s="26" t="s">
        <v>129</v>
      </c>
      <c r="BH343" s="29">
        <v>15</v>
      </c>
      <c r="BI343" s="26" t="s">
        <v>165</v>
      </c>
      <c r="BJ343" s="25" t="s">
        <v>74</v>
      </c>
      <c r="BK343" s="36" t="s">
        <v>328</v>
      </c>
      <c r="BL343" t="str">
        <f>IF(_xlfn.REGEXTEST(BK343,"Lv. [0-9]{0, 3}", 0),BM343,"")</f>
        <v/>
      </c>
      <c r="BM343" t="e" cm="1" vm="1">
        <f t="array" ref="BM343">_xlfn.REGEXEXTRACT(_xlfn.REGEXEXTRACT(BK343,"Lv. [0-9]{0,}", 0),"[0-9]{1,2}", 0)</f>
        <v>#N/A</v>
      </c>
      <c r="BN343" cm="1">
        <f t="array" ref="BN343">INDEX(A343:AE343,BQ343)</f>
        <v>40</v>
      </c>
      <c r="BO343">
        <v>342</v>
      </c>
      <c r="BP343" t="str">
        <f ca="1">IF(LEN(BL343) &gt; 0, _xlfn.XMATCH(BN343 + 1, INDIRECT(BR343):INDIRECT(BS343)), "")</f>
        <v/>
      </c>
      <c r="BQ343" cm="1">
        <f t="array" ref="BQ343">_xlfn.XMATCH(FALSE, ISBLANK(A343:AE343),,-1)</f>
        <v>27</v>
      </c>
      <c r="BR343" t="str">
        <f>ADDRESS(2, BQ343)</f>
        <v>$AA$2</v>
      </c>
      <c r="BS343" t="str">
        <f>ADDRESS(1202, BQ343)</f>
        <v>$AA$1202</v>
      </c>
      <c r="BT343" s="171" t="str">
        <f>"insert into Pokemon_Blueprint values ( "&amp;ROW()-1&amp;", '"&amp;B343&amp;"', '"&amp;C343&amp;"', "&amp;AF343&amp;",  "&amp;AG343&amp;",  "&amp;AH343&amp;", "&amp;AI343&amp;",  "&amp;AJ343&amp;",  "&amp;AK343&amp;", "&amp;IF(BC343 = "", "0", BC343)&amp;", "&amp;IF(BL343 = "","NULL, NULL",BP343&amp;", "&amp;BL343)&amp;");"</f>
        <v>insert into Pokemon_Blueprint values ( 342, 'Nuzleaf', '', 70,  70,  40, 60,  40,  60, 120, NULL, NULL);</v>
      </c>
    </row>
    <row r="344" spans="1:72" ht="12.75" customHeight="1">
      <c r="A344" s="12">
        <v>275</v>
      </c>
      <c r="B344" s="56" t="s">
        <v>731</v>
      </c>
      <c r="C344" s="56"/>
      <c r="D344" s="57"/>
      <c r="E344" s="58"/>
      <c r="F344" s="58"/>
      <c r="G344" s="58"/>
      <c r="H344" s="58">
        <v>24</v>
      </c>
      <c r="I344" s="58">
        <v>24</v>
      </c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>
        <v>41</v>
      </c>
      <c r="AB344" s="58"/>
      <c r="AC344" s="58"/>
      <c r="AD344" s="58"/>
      <c r="AE344" s="59"/>
      <c r="AF344" s="17">
        <v>90</v>
      </c>
      <c r="AG344" s="18">
        <v>100</v>
      </c>
      <c r="AH344" s="19">
        <v>60</v>
      </c>
      <c r="AI344" s="20">
        <v>90</v>
      </c>
      <c r="AJ344" s="21">
        <v>60</v>
      </c>
      <c r="AK344" s="22">
        <v>80</v>
      </c>
      <c r="AL344" s="23">
        <f>SUM(AF344:AK344)</f>
        <v>480</v>
      </c>
      <c r="AM344" s="24" t="s">
        <v>74</v>
      </c>
      <c r="AN344" s="25" t="s">
        <v>169</v>
      </c>
      <c r="AO344" s="24" t="s">
        <v>77</v>
      </c>
      <c r="AP344" s="26" t="s">
        <v>375</v>
      </c>
      <c r="AQ344" s="27" t="s">
        <v>647</v>
      </c>
      <c r="AR344" s="28" t="s">
        <v>216</v>
      </c>
      <c r="AS344" s="29">
        <v>1.3</v>
      </c>
      <c r="AT344" s="29">
        <v>131.4</v>
      </c>
      <c r="AU344" s="30">
        <v>59.6</v>
      </c>
      <c r="AV344" s="31"/>
      <c r="AW344" s="26">
        <v>3</v>
      </c>
      <c r="AX344" s="26"/>
      <c r="AY344" s="26"/>
      <c r="AZ344" s="26"/>
      <c r="BA344" s="25"/>
      <c r="BB344" s="24">
        <v>240</v>
      </c>
      <c r="BC344" s="26">
        <v>45</v>
      </c>
      <c r="BD344" s="32" t="s">
        <v>79</v>
      </c>
      <c r="BE344" s="32">
        <v>50</v>
      </c>
      <c r="BF344" s="35" t="s">
        <v>139</v>
      </c>
      <c r="BG344" s="26" t="s">
        <v>129</v>
      </c>
      <c r="BH344" s="29">
        <v>15</v>
      </c>
      <c r="BI344" s="26" t="s">
        <v>165</v>
      </c>
      <c r="BJ344" s="25" t="s">
        <v>74</v>
      </c>
      <c r="BK344" s="36"/>
      <c r="BL344" t="str">
        <f>IF(_xlfn.REGEXTEST(BK344,"Lv. [0-9]{0, 3}", 0),BM344,"")</f>
        <v/>
      </c>
      <c r="BM344" t="e" cm="1" vm="1">
        <f t="array" ref="BM344">_xlfn.REGEXEXTRACT(_xlfn.REGEXEXTRACT(BK344,"Lv. [0-9]{0,}", 0),"[0-9]{1,2}", 0)</f>
        <v>#N/A</v>
      </c>
      <c r="BN344" cm="1">
        <f t="array" ref="BN344">INDEX(A344:AE344,BQ344)</f>
        <v>41</v>
      </c>
      <c r="BO344">
        <v>343</v>
      </c>
      <c r="BP344" t="str">
        <f ca="1">IF(LEN(BL344) &gt; 0, _xlfn.XMATCH(BN344 + 1, INDIRECT(BR344):INDIRECT(BS344)), "")</f>
        <v/>
      </c>
      <c r="BQ344" cm="1">
        <f t="array" ref="BQ344">_xlfn.XMATCH(FALSE, ISBLANK(A344:AE344),,-1)</f>
        <v>27</v>
      </c>
      <c r="BR344" t="str">
        <f>ADDRESS(2, BQ344)</f>
        <v>$AA$2</v>
      </c>
      <c r="BS344" t="str">
        <f>ADDRESS(1202, BQ344)</f>
        <v>$AA$1202</v>
      </c>
      <c r="BT344" s="171" t="str">
        <f>"insert into Pokemon_Blueprint values ( "&amp;ROW()-1&amp;", '"&amp;B344&amp;"', '"&amp;C344&amp;"', "&amp;AF344&amp;",  "&amp;AG344&amp;",  "&amp;AH344&amp;", "&amp;AI344&amp;",  "&amp;AJ344&amp;",  "&amp;AK344&amp;", "&amp;IF(BC344 = "", "0", BC344)&amp;", "&amp;IF(BL344 = "","NULL, NULL",BP344&amp;", "&amp;BL344)&amp;");"</f>
        <v>insert into Pokemon_Blueprint values ( 343, 'Shiftry', '', 90,  100,  60, 90,  60,  80, 45, NULL, NULL);</v>
      </c>
    </row>
    <row r="345" spans="1:72" ht="12.75" customHeight="1">
      <c r="A345" s="12">
        <v>276</v>
      </c>
      <c r="B345" s="56" t="s">
        <v>732</v>
      </c>
      <c r="C345" s="56"/>
      <c r="D345" s="57"/>
      <c r="E345" s="58"/>
      <c r="F345" s="58"/>
      <c r="G345" s="58"/>
      <c r="H345" s="58">
        <v>25</v>
      </c>
      <c r="I345" s="58">
        <v>25</v>
      </c>
      <c r="J345" s="58"/>
      <c r="K345" s="58"/>
      <c r="L345" s="58"/>
      <c r="M345" s="58"/>
      <c r="N345" s="58"/>
      <c r="O345" s="58">
        <v>19</v>
      </c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9"/>
      <c r="AF345" s="17">
        <v>40</v>
      </c>
      <c r="AG345" s="18">
        <v>55</v>
      </c>
      <c r="AH345" s="19">
        <v>30</v>
      </c>
      <c r="AI345" s="20">
        <v>30</v>
      </c>
      <c r="AJ345" s="21">
        <v>30</v>
      </c>
      <c r="AK345" s="22">
        <v>85</v>
      </c>
      <c r="AL345" s="23">
        <f>SUM(AF345:AK345)</f>
        <v>270</v>
      </c>
      <c r="AM345" s="24" t="s">
        <v>150</v>
      </c>
      <c r="AN345" s="25" t="s">
        <v>104</v>
      </c>
      <c r="AO345" s="24" t="s">
        <v>162</v>
      </c>
      <c r="AP345" s="34"/>
      <c r="AQ345" s="27" t="s">
        <v>372</v>
      </c>
      <c r="AR345" s="28" t="s">
        <v>127</v>
      </c>
      <c r="AS345" s="29">
        <v>0.3</v>
      </c>
      <c r="AT345" s="29">
        <v>5.0999999999999996</v>
      </c>
      <c r="AU345" s="30">
        <v>2.2999999999999998</v>
      </c>
      <c r="AV345" s="31"/>
      <c r="AW345" s="26"/>
      <c r="AX345" s="26"/>
      <c r="AY345" s="26"/>
      <c r="AZ345" s="26"/>
      <c r="BA345" s="25">
        <v>1</v>
      </c>
      <c r="BB345" s="24">
        <v>54</v>
      </c>
      <c r="BC345" s="26">
        <v>200</v>
      </c>
      <c r="BD345" s="32" t="s">
        <v>79</v>
      </c>
      <c r="BE345" s="32">
        <v>50</v>
      </c>
      <c r="BF345" s="35" t="s">
        <v>116</v>
      </c>
      <c r="BG345" s="26" t="s">
        <v>129</v>
      </c>
      <c r="BH345" s="29">
        <v>15</v>
      </c>
      <c r="BI345" s="26" t="s">
        <v>104</v>
      </c>
      <c r="BJ345" s="37"/>
      <c r="BK345" s="36" t="s">
        <v>180</v>
      </c>
      <c r="BL345" t="str">
        <f>IF(_xlfn.REGEXTEST(BK345,"Lv. [0-9]{0, 3}", 0),BM345,"")</f>
        <v>22</v>
      </c>
      <c r="BM345" t="str" cm="1">
        <f t="array" ref="BM345">_xlfn.REGEXEXTRACT(_xlfn.REGEXEXTRACT(BK345,"Lv. [0-9]{0,}", 0),"[0-9]{1,2}", 0)</f>
        <v>22</v>
      </c>
      <c r="BN345" cm="1">
        <f t="array" ref="BN345">INDEX(A345:AE345,BQ345)</f>
        <v>19</v>
      </c>
      <c r="BO345">
        <v>344</v>
      </c>
      <c r="BP345">
        <f ca="1">IF(LEN(BL345) &gt; 0, _xlfn.XMATCH(BN345 + 1, INDIRECT(BR345):INDIRECT(BS345)), "")</f>
        <v>345</v>
      </c>
      <c r="BQ345" cm="1">
        <f t="array" ref="BQ345">_xlfn.XMATCH(FALSE, ISBLANK(A345:AE345),,-1)</f>
        <v>15</v>
      </c>
      <c r="BR345" t="str">
        <f>ADDRESS(2, BQ345)</f>
        <v>$O$2</v>
      </c>
      <c r="BS345" t="str">
        <f>ADDRESS(1202, BQ345)</f>
        <v>$O$1202</v>
      </c>
      <c r="BT345" s="171" t="str">
        <f ca="1">"insert into Pokemon_Blueprint values ( "&amp;ROW()-1&amp;", '"&amp;B345&amp;"', '"&amp;C345&amp;"', "&amp;AF345&amp;",  "&amp;AG345&amp;",  "&amp;AH345&amp;", "&amp;AI345&amp;",  "&amp;AJ345&amp;",  "&amp;AK345&amp;", "&amp;IF(BC345 = "", "0", BC345)&amp;", "&amp;IF(BL345 = "","NULL, NULL",BP345&amp;", "&amp;BL345)&amp;");"</f>
        <v>insert into Pokemon_Blueprint values ( 344, 'Taillow', '', 40,  55,  30, 30,  30,  85, 200, 345, 22);</v>
      </c>
    </row>
    <row r="346" spans="1:72" ht="12.75" customHeight="1">
      <c r="A346" s="12">
        <v>277</v>
      </c>
      <c r="B346" s="56" t="s">
        <v>733</v>
      </c>
      <c r="C346" s="56"/>
      <c r="D346" s="57"/>
      <c r="E346" s="58"/>
      <c r="F346" s="58"/>
      <c r="G346" s="58"/>
      <c r="H346" s="58">
        <v>26</v>
      </c>
      <c r="I346" s="58">
        <v>26</v>
      </c>
      <c r="J346" s="58"/>
      <c r="K346" s="58"/>
      <c r="L346" s="58"/>
      <c r="M346" s="58"/>
      <c r="N346" s="58"/>
      <c r="O346" s="58">
        <v>20</v>
      </c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9"/>
      <c r="AF346" s="17">
        <v>60</v>
      </c>
      <c r="AG346" s="18">
        <v>85</v>
      </c>
      <c r="AH346" s="19">
        <v>60</v>
      </c>
      <c r="AI346" s="20">
        <v>75</v>
      </c>
      <c r="AJ346" s="21">
        <v>50</v>
      </c>
      <c r="AK346" s="22">
        <v>125</v>
      </c>
      <c r="AL346" s="23">
        <f>SUM(AF346:AK346)</f>
        <v>455</v>
      </c>
      <c r="AM346" s="24" t="s">
        <v>150</v>
      </c>
      <c r="AN346" s="25" t="s">
        <v>104</v>
      </c>
      <c r="AO346" s="24" t="s">
        <v>162</v>
      </c>
      <c r="AP346" s="34"/>
      <c r="AQ346" s="27" t="s">
        <v>372</v>
      </c>
      <c r="AR346" s="28" t="s">
        <v>78</v>
      </c>
      <c r="AS346" s="29">
        <v>0.7</v>
      </c>
      <c r="AT346" s="29">
        <v>43.7</v>
      </c>
      <c r="AU346" s="30">
        <v>19.8</v>
      </c>
      <c r="AV346" s="31"/>
      <c r="AW346" s="26"/>
      <c r="AX346" s="26"/>
      <c r="AY346" s="26"/>
      <c r="AZ346" s="26"/>
      <c r="BA346" s="25">
        <v>2</v>
      </c>
      <c r="BB346" s="24">
        <v>159</v>
      </c>
      <c r="BC346" s="26">
        <v>45</v>
      </c>
      <c r="BD346" s="32" t="s">
        <v>79</v>
      </c>
      <c r="BE346" s="32">
        <v>50</v>
      </c>
      <c r="BF346" s="35" t="s">
        <v>116</v>
      </c>
      <c r="BG346" s="26" t="s">
        <v>129</v>
      </c>
      <c r="BH346" s="29">
        <v>15</v>
      </c>
      <c r="BI346" s="26" t="s">
        <v>104</v>
      </c>
      <c r="BJ346" s="37"/>
      <c r="BK346" s="36"/>
      <c r="BL346" t="str">
        <f>IF(_xlfn.REGEXTEST(BK346,"Lv. [0-9]{0, 3}", 0),BM346,"")</f>
        <v/>
      </c>
      <c r="BM346" t="e" cm="1" vm="1">
        <f t="array" ref="BM346">_xlfn.REGEXEXTRACT(_xlfn.REGEXEXTRACT(BK346,"Lv. [0-9]{0,}", 0),"[0-9]{1,2}", 0)</f>
        <v>#N/A</v>
      </c>
      <c r="BN346" cm="1">
        <f t="array" ref="BN346">INDEX(A346:AE346,BQ346)</f>
        <v>20</v>
      </c>
      <c r="BO346">
        <v>345</v>
      </c>
      <c r="BP346" t="str">
        <f ca="1">IF(LEN(BL346) &gt; 0, _xlfn.XMATCH(BN346 + 1, INDIRECT(BR346):INDIRECT(BS346)), "")</f>
        <v/>
      </c>
      <c r="BQ346" cm="1">
        <f t="array" ref="BQ346">_xlfn.XMATCH(FALSE, ISBLANK(A346:AE346),,-1)</f>
        <v>15</v>
      </c>
      <c r="BR346" t="str">
        <f>ADDRESS(2, BQ346)</f>
        <v>$O$2</v>
      </c>
      <c r="BS346" t="str">
        <f>ADDRESS(1202, BQ346)</f>
        <v>$O$1202</v>
      </c>
      <c r="BT346" s="171" t="str">
        <f>"insert into Pokemon_Blueprint values ( "&amp;ROW()-1&amp;", '"&amp;B346&amp;"', '"&amp;C346&amp;"', "&amp;AF346&amp;",  "&amp;AG346&amp;",  "&amp;AH346&amp;", "&amp;AI346&amp;",  "&amp;AJ346&amp;",  "&amp;AK346&amp;", "&amp;IF(BC346 = "", "0", BC346)&amp;", "&amp;IF(BL346 = "","NULL, NULL",BP346&amp;", "&amp;BL346)&amp;");"</f>
        <v>insert into Pokemon_Blueprint values ( 345, 'Swellow', '', 60,  85,  60, 75,  50,  125, 45, NULL, NULL);</v>
      </c>
    </row>
    <row r="347" spans="1:72" ht="12.75" customHeight="1">
      <c r="A347" s="12">
        <v>278</v>
      </c>
      <c r="B347" s="56" t="s">
        <v>734</v>
      </c>
      <c r="C347" s="56"/>
      <c r="D347" s="57"/>
      <c r="E347" s="58"/>
      <c r="F347" s="58"/>
      <c r="G347" s="58"/>
      <c r="H347" s="58">
        <v>27</v>
      </c>
      <c r="I347" s="58">
        <v>27</v>
      </c>
      <c r="J347" s="58">
        <v>119</v>
      </c>
      <c r="K347" s="58">
        <v>119</v>
      </c>
      <c r="L347" s="58"/>
      <c r="M347" s="58">
        <v>212</v>
      </c>
      <c r="N347" s="58"/>
      <c r="O347" s="58">
        <v>17</v>
      </c>
      <c r="P347" s="58"/>
      <c r="Q347" s="58">
        <v>40</v>
      </c>
      <c r="R347" s="58">
        <v>40</v>
      </c>
      <c r="S347" s="58">
        <v>19</v>
      </c>
      <c r="T347" s="58">
        <v>21</v>
      </c>
      <c r="U347" s="58">
        <v>11</v>
      </c>
      <c r="V347" s="58">
        <v>47</v>
      </c>
      <c r="W347" s="58">
        <v>47</v>
      </c>
      <c r="X347" s="58">
        <v>19</v>
      </c>
      <c r="Y347" s="58">
        <v>21</v>
      </c>
      <c r="Z347" s="58">
        <v>18</v>
      </c>
      <c r="AA347" s="58">
        <v>62</v>
      </c>
      <c r="AB347" s="58">
        <v>48</v>
      </c>
      <c r="AC347" s="58"/>
      <c r="AD347" s="58"/>
      <c r="AE347" s="59">
        <v>132</v>
      </c>
      <c r="AF347" s="17">
        <v>40</v>
      </c>
      <c r="AG347" s="18">
        <v>30</v>
      </c>
      <c r="AH347" s="19">
        <v>30</v>
      </c>
      <c r="AI347" s="20">
        <v>55</v>
      </c>
      <c r="AJ347" s="21">
        <v>30</v>
      </c>
      <c r="AK347" s="22">
        <v>85</v>
      </c>
      <c r="AL347" s="23">
        <f>SUM(AF347:AK347)</f>
        <v>270</v>
      </c>
      <c r="AM347" s="24" t="s">
        <v>112</v>
      </c>
      <c r="AN347" s="25" t="s">
        <v>104</v>
      </c>
      <c r="AO347" s="24" t="s">
        <v>151</v>
      </c>
      <c r="AP347" s="34" t="s">
        <v>379</v>
      </c>
      <c r="AQ347" s="27" t="s">
        <v>114</v>
      </c>
      <c r="AR347" s="28" t="s">
        <v>97</v>
      </c>
      <c r="AS347" s="29">
        <v>0.6</v>
      </c>
      <c r="AT347" s="29">
        <v>20.9</v>
      </c>
      <c r="AU347" s="30">
        <v>9.5</v>
      </c>
      <c r="AV347" s="31"/>
      <c r="AW347" s="26"/>
      <c r="AX347" s="26"/>
      <c r="AY347" s="26"/>
      <c r="AZ347" s="26"/>
      <c r="BA347" s="25">
        <v>1</v>
      </c>
      <c r="BB347" s="24">
        <v>54</v>
      </c>
      <c r="BC347" s="26">
        <v>190</v>
      </c>
      <c r="BD347" s="32" t="s">
        <v>128</v>
      </c>
      <c r="BE347" s="32">
        <v>50</v>
      </c>
      <c r="BF347" s="35" t="s">
        <v>137</v>
      </c>
      <c r="BG347" s="26" t="s">
        <v>129</v>
      </c>
      <c r="BH347" s="29">
        <v>20</v>
      </c>
      <c r="BI347" s="26" t="s">
        <v>117</v>
      </c>
      <c r="BJ347" s="25" t="s">
        <v>104</v>
      </c>
      <c r="BK347" s="36" t="s">
        <v>308</v>
      </c>
      <c r="BL347" t="str">
        <f>IF(_xlfn.REGEXTEST(BK347,"Lv. [0-9]{0, 3}", 0),BM347,"")</f>
        <v>25</v>
      </c>
      <c r="BM347" t="str" cm="1">
        <f t="array" ref="BM347">_xlfn.REGEXEXTRACT(_xlfn.REGEXEXTRACT(BK347,"Lv. [0-9]{0,}", 0),"[0-9]{1,2}", 0)</f>
        <v>25</v>
      </c>
      <c r="BN347" cm="1">
        <f t="array" ref="BN347">INDEX(A347:AE347,BQ347)</f>
        <v>132</v>
      </c>
      <c r="BO347">
        <v>346</v>
      </c>
      <c r="BP347">
        <f ca="1">IF(LEN(BL347) &gt; 0, _xlfn.XMATCH(BN347 + 1, INDIRECT(BR347):INDIRECT(BS347)), "")</f>
        <v>347</v>
      </c>
      <c r="BQ347" cm="1">
        <f t="array" ref="BQ347">_xlfn.XMATCH(FALSE, ISBLANK(A347:AE347),,-1)</f>
        <v>31</v>
      </c>
      <c r="BR347" t="str">
        <f>ADDRESS(2, BQ347)</f>
        <v>$AE$2</v>
      </c>
      <c r="BS347" t="str">
        <f>ADDRESS(1202, BQ347)</f>
        <v>$AE$1202</v>
      </c>
      <c r="BT347" s="171" t="str">
        <f ca="1">"insert into Pokemon_Blueprint values ( "&amp;ROW()-1&amp;", '"&amp;B347&amp;"', '"&amp;C347&amp;"', "&amp;AF347&amp;",  "&amp;AG347&amp;",  "&amp;AH347&amp;", "&amp;AI347&amp;",  "&amp;AJ347&amp;",  "&amp;AK347&amp;", "&amp;IF(BC347 = "", "0", BC347)&amp;", "&amp;IF(BL347 = "","NULL, NULL",BP347&amp;", "&amp;BL347)&amp;");"</f>
        <v>insert into Pokemon_Blueprint values ( 346, 'Wingull', '', 40,  30,  30, 55,  30,  85, 190, 347, 25);</v>
      </c>
    </row>
    <row r="348" spans="1:72" ht="12.75" customHeight="1">
      <c r="A348" s="12">
        <v>279</v>
      </c>
      <c r="B348" s="56" t="s">
        <v>735</v>
      </c>
      <c r="C348" s="56"/>
      <c r="D348" s="57"/>
      <c r="E348" s="58"/>
      <c r="F348" s="58"/>
      <c r="G348" s="58"/>
      <c r="H348" s="58">
        <v>28</v>
      </c>
      <c r="I348" s="58">
        <v>28</v>
      </c>
      <c r="J348" s="58">
        <v>120</v>
      </c>
      <c r="K348" s="58">
        <v>120</v>
      </c>
      <c r="L348" s="58"/>
      <c r="M348" s="58">
        <v>213</v>
      </c>
      <c r="N348" s="58"/>
      <c r="O348" s="58">
        <v>18</v>
      </c>
      <c r="P348" s="58"/>
      <c r="Q348" s="58">
        <v>41</v>
      </c>
      <c r="R348" s="58">
        <v>41</v>
      </c>
      <c r="S348" s="58">
        <v>20</v>
      </c>
      <c r="T348" s="58">
        <v>22</v>
      </c>
      <c r="U348" s="58">
        <v>12</v>
      </c>
      <c r="V348" s="58">
        <v>48</v>
      </c>
      <c r="W348" s="58">
        <v>48</v>
      </c>
      <c r="X348" s="58">
        <v>20</v>
      </c>
      <c r="Y348" s="58">
        <v>22</v>
      </c>
      <c r="Z348" s="58">
        <v>19</v>
      </c>
      <c r="AA348" s="58">
        <v>63</v>
      </c>
      <c r="AB348" s="58">
        <v>49</v>
      </c>
      <c r="AC348" s="58"/>
      <c r="AD348" s="58"/>
      <c r="AE348" s="59">
        <v>133</v>
      </c>
      <c r="AF348" s="17">
        <v>60</v>
      </c>
      <c r="AG348" s="18">
        <v>50</v>
      </c>
      <c r="AH348" s="19">
        <v>100</v>
      </c>
      <c r="AI348" s="20">
        <v>95</v>
      </c>
      <c r="AJ348" s="21">
        <v>70</v>
      </c>
      <c r="AK348" s="22">
        <v>65</v>
      </c>
      <c r="AL348" s="23">
        <f>SUM(AF348:AK348)</f>
        <v>440</v>
      </c>
      <c r="AM348" s="24" t="s">
        <v>112</v>
      </c>
      <c r="AN348" s="25" t="s">
        <v>104</v>
      </c>
      <c r="AO348" s="24" t="s">
        <v>151</v>
      </c>
      <c r="AP348" s="34" t="s">
        <v>595</v>
      </c>
      <c r="AQ348" s="27" t="s">
        <v>114</v>
      </c>
      <c r="AR348" s="28" t="s">
        <v>176</v>
      </c>
      <c r="AS348" s="29">
        <v>1.2</v>
      </c>
      <c r="AT348" s="29">
        <v>61.7</v>
      </c>
      <c r="AU348" s="30">
        <v>28</v>
      </c>
      <c r="AV348" s="31"/>
      <c r="AW348" s="26"/>
      <c r="AX348" s="26">
        <v>2</v>
      </c>
      <c r="AY348" s="26"/>
      <c r="AZ348" s="26"/>
      <c r="BA348" s="25"/>
      <c r="BB348" s="24">
        <v>154</v>
      </c>
      <c r="BC348" s="26">
        <v>45</v>
      </c>
      <c r="BD348" s="32" t="s">
        <v>128</v>
      </c>
      <c r="BE348" s="32">
        <v>50</v>
      </c>
      <c r="BF348" s="35" t="s">
        <v>141</v>
      </c>
      <c r="BG348" s="26" t="s">
        <v>129</v>
      </c>
      <c r="BH348" s="29">
        <v>20</v>
      </c>
      <c r="BI348" s="26" t="s">
        <v>117</v>
      </c>
      <c r="BJ348" s="25" t="s">
        <v>104</v>
      </c>
      <c r="BK348" s="36"/>
      <c r="BL348" t="str">
        <f>IF(_xlfn.REGEXTEST(BK348,"Lv. [0-9]{0, 3}", 0),BM348,"")</f>
        <v/>
      </c>
      <c r="BM348" t="e" cm="1" vm="1">
        <f t="array" ref="BM348">_xlfn.REGEXEXTRACT(_xlfn.REGEXEXTRACT(BK348,"Lv. [0-9]{0,}", 0),"[0-9]{1,2}", 0)</f>
        <v>#N/A</v>
      </c>
      <c r="BN348" cm="1">
        <f t="array" ref="BN348">INDEX(A348:AE348,BQ348)</f>
        <v>133</v>
      </c>
      <c r="BO348">
        <v>347</v>
      </c>
      <c r="BP348" t="str">
        <f ca="1">IF(LEN(BL348) &gt; 0, _xlfn.XMATCH(BN348 + 1, INDIRECT(BR348):INDIRECT(BS348)), "")</f>
        <v/>
      </c>
      <c r="BQ348" cm="1">
        <f t="array" ref="BQ348">_xlfn.XMATCH(FALSE, ISBLANK(A348:AE348),,-1)</f>
        <v>31</v>
      </c>
      <c r="BR348" t="str">
        <f>ADDRESS(2, BQ348)</f>
        <v>$AE$2</v>
      </c>
      <c r="BS348" t="str">
        <f>ADDRESS(1202, BQ348)</f>
        <v>$AE$1202</v>
      </c>
      <c r="BT348" s="171" t="str">
        <f>"insert into Pokemon_Blueprint values ( "&amp;ROW()-1&amp;", '"&amp;B348&amp;"', '"&amp;C348&amp;"', "&amp;AF348&amp;",  "&amp;AG348&amp;",  "&amp;AH348&amp;", "&amp;AI348&amp;",  "&amp;AJ348&amp;",  "&amp;AK348&amp;", "&amp;IF(BC348 = "", "0", BC348)&amp;", "&amp;IF(BL348 = "","NULL, NULL",BP348&amp;", "&amp;BL348)&amp;");"</f>
        <v>insert into Pokemon_Blueprint values ( 347, 'Pelipper', '', 60,  50,  100, 95,  70,  65, 45, NULL, NULL);</v>
      </c>
    </row>
    <row r="349" spans="1:72" ht="12.75" customHeight="1">
      <c r="A349" s="12">
        <v>280</v>
      </c>
      <c r="B349" s="56" t="s">
        <v>736</v>
      </c>
      <c r="C349" s="56"/>
      <c r="D349" s="57"/>
      <c r="E349" s="58"/>
      <c r="F349" s="58"/>
      <c r="G349" s="58"/>
      <c r="H349" s="58">
        <v>29</v>
      </c>
      <c r="I349" s="58">
        <v>29</v>
      </c>
      <c r="J349" s="58"/>
      <c r="K349" s="58">
        <v>157</v>
      </c>
      <c r="L349" s="58"/>
      <c r="M349" s="58"/>
      <c r="N349" s="58">
        <v>64</v>
      </c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>
        <v>120</v>
      </c>
      <c r="AB349" s="58">
        <v>34</v>
      </c>
      <c r="AC349" s="58"/>
      <c r="AD349" s="58">
        <v>101</v>
      </c>
      <c r="AE349" s="59">
        <v>62</v>
      </c>
      <c r="AF349" s="17">
        <v>28</v>
      </c>
      <c r="AG349" s="18">
        <v>25</v>
      </c>
      <c r="AH349" s="19">
        <v>25</v>
      </c>
      <c r="AI349" s="20">
        <v>45</v>
      </c>
      <c r="AJ349" s="21">
        <v>35</v>
      </c>
      <c r="AK349" s="22">
        <v>40</v>
      </c>
      <c r="AL349" s="23">
        <f>SUM(AF349:AK349)</f>
        <v>198</v>
      </c>
      <c r="AM349" s="24" t="s">
        <v>193</v>
      </c>
      <c r="AN349" s="25" t="s">
        <v>188</v>
      </c>
      <c r="AO349" s="24" t="s">
        <v>313</v>
      </c>
      <c r="AP349" s="26" t="s">
        <v>319</v>
      </c>
      <c r="AQ349" s="27" t="s">
        <v>620</v>
      </c>
      <c r="AR349" s="28" t="s">
        <v>187</v>
      </c>
      <c r="AS349" s="29">
        <v>0.4</v>
      </c>
      <c r="AT349" s="29">
        <v>14.6</v>
      </c>
      <c r="AU349" s="30">
        <v>6.6</v>
      </c>
      <c r="AV349" s="31"/>
      <c r="AW349" s="26"/>
      <c r="AX349" s="26"/>
      <c r="AY349" s="26">
        <v>1</v>
      </c>
      <c r="AZ349" s="26"/>
      <c r="BA349" s="25"/>
      <c r="BB349" s="24">
        <v>40</v>
      </c>
      <c r="BC349" s="26">
        <v>235</v>
      </c>
      <c r="BD349" s="32" t="s">
        <v>297</v>
      </c>
      <c r="BE349" s="32">
        <v>35</v>
      </c>
      <c r="BF349" s="35" t="s">
        <v>137</v>
      </c>
      <c r="BG349" s="26" t="s">
        <v>129</v>
      </c>
      <c r="BH349" s="29">
        <v>20</v>
      </c>
      <c r="BI349" s="26" t="s">
        <v>314</v>
      </c>
      <c r="BJ349" s="37" t="s">
        <v>386</v>
      </c>
      <c r="BK349" s="36" t="s">
        <v>166</v>
      </c>
      <c r="BL349" t="str">
        <f>IF(_xlfn.REGEXTEST(BK349,"Lv. [0-9]{0, 3}", 0),BM349,"")</f>
        <v>20</v>
      </c>
      <c r="BM349" t="str" cm="1">
        <f t="array" ref="BM349">_xlfn.REGEXEXTRACT(_xlfn.REGEXEXTRACT(BK349,"Lv. [0-9]{0,}", 0),"[0-9]{1,2}", 0)</f>
        <v>20</v>
      </c>
      <c r="BN349" cm="1">
        <f t="array" ref="BN349">INDEX(A349:AE349,BQ349)</f>
        <v>62</v>
      </c>
      <c r="BO349">
        <v>348</v>
      </c>
      <c r="BP349">
        <f ca="1">IF(LEN(BL349) &gt; 0, _xlfn.XMATCH(BN349 + 1, INDIRECT(BR349):INDIRECT(BS349)), "")</f>
        <v>349</v>
      </c>
      <c r="BQ349" cm="1">
        <f t="array" ref="BQ349">_xlfn.XMATCH(FALSE, ISBLANK(A349:AE349),,-1)</f>
        <v>31</v>
      </c>
      <c r="BR349" t="str">
        <f>ADDRESS(2, BQ349)</f>
        <v>$AE$2</v>
      </c>
      <c r="BS349" t="str">
        <f>ADDRESS(1202, BQ349)</f>
        <v>$AE$1202</v>
      </c>
      <c r="BT349" s="171" t="str">
        <f ca="1">"insert into Pokemon_Blueprint values ( "&amp;ROW()-1&amp;", '"&amp;B349&amp;"', '"&amp;C349&amp;"', "&amp;AF349&amp;",  "&amp;AG349&amp;",  "&amp;AH349&amp;", "&amp;AI349&amp;",  "&amp;AJ349&amp;",  "&amp;AK349&amp;", "&amp;IF(BC349 = "", "0", BC349)&amp;", "&amp;IF(BL349 = "","NULL, NULL",BP349&amp;", "&amp;BL349)&amp;");"</f>
        <v>insert into Pokemon_Blueprint values ( 348, 'Ralts', '', 28,  25,  25, 45,  35,  40, 235, 349, 20);</v>
      </c>
    </row>
    <row r="350" spans="1:72" ht="12.75" customHeight="1">
      <c r="A350" s="12">
        <v>281</v>
      </c>
      <c r="B350" s="56" t="s">
        <v>737</v>
      </c>
      <c r="C350" s="56"/>
      <c r="D350" s="57"/>
      <c r="E350" s="58"/>
      <c r="F350" s="58"/>
      <c r="G350" s="58"/>
      <c r="H350" s="58">
        <v>30</v>
      </c>
      <c r="I350" s="58">
        <v>30</v>
      </c>
      <c r="J350" s="58"/>
      <c r="K350" s="58">
        <v>158</v>
      </c>
      <c r="L350" s="58"/>
      <c r="M350" s="58"/>
      <c r="N350" s="58">
        <v>65</v>
      </c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>
        <v>121</v>
      </c>
      <c r="AB350" s="58">
        <v>35</v>
      </c>
      <c r="AC350" s="58"/>
      <c r="AD350" s="58">
        <v>102</v>
      </c>
      <c r="AE350" s="59">
        <v>63</v>
      </c>
      <c r="AF350" s="17">
        <v>38</v>
      </c>
      <c r="AG350" s="18">
        <v>35</v>
      </c>
      <c r="AH350" s="19">
        <v>35</v>
      </c>
      <c r="AI350" s="20">
        <v>65</v>
      </c>
      <c r="AJ350" s="21">
        <v>55</v>
      </c>
      <c r="AK350" s="22">
        <v>50</v>
      </c>
      <c r="AL350" s="23">
        <f>SUM(AF350:AK350)</f>
        <v>278</v>
      </c>
      <c r="AM350" s="24" t="s">
        <v>193</v>
      </c>
      <c r="AN350" s="25" t="s">
        <v>188</v>
      </c>
      <c r="AO350" s="24" t="s">
        <v>313</v>
      </c>
      <c r="AP350" s="26" t="s">
        <v>319</v>
      </c>
      <c r="AQ350" s="27" t="s">
        <v>620</v>
      </c>
      <c r="AR350" s="28" t="s">
        <v>191</v>
      </c>
      <c r="AS350" s="29">
        <v>0.8</v>
      </c>
      <c r="AT350" s="29">
        <v>44.5</v>
      </c>
      <c r="AU350" s="30">
        <v>20.2</v>
      </c>
      <c r="AV350" s="31"/>
      <c r="AW350" s="26"/>
      <c r="AX350" s="26"/>
      <c r="AY350" s="26">
        <v>2</v>
      </c>
      <c r="AZ350" s="26"/>
      <c r="BA350" s="25"/>
      <c r="BB350" s="24">
        <v>97</v>
      </c>
      <c r="BC350" s="26">
        <v>120</v>
      </c>
      <c r="BD350" s="32" t="s">
        <v>297</v>
      </c>
      <c r="BE350" s="32">
        <v>35</v>
      </c>
      <c r="BF350" s="35" t="s">
        <v>137</v>
      </c>
      <c r="BG350" s="26" t="s">
        <v>129</v>
      </c>
      <c r="BH350" s="29">
        <v>20</v>
      </c>
      <c r="BI350" s="26" t="s">
        <v>314</v>
      </c>
      <c r="BJ350" s="37" t="s">
        <v>386</v>
      </c>
      <c r="BK350" s="36" t="s">
        <v>738</v>
      </c>
      <c r="BL350" t="str">
        <f>IF(_xlfn.REGEXTEST(BK350,"Lv. [0-9]{0, 3}", 0),BM350,"")</f>
        <v>30</v>
      </c>
      <c r="BM350" t="str" cm="1">
        <f t="array" ref="BM350">_xlfn.REGEXEXTRACT(_xlfn.REGEXEXTRACT(BK350,"Lv. [0-9]{0,}", 0),"[0-9]{1,2}", 0)</f>
        <v>30</v>
      </c>
      <c r="BN350" cm="1">
        <f t="array" ref="BN350">INDEX(A350:AE350,BQ350)</f>
        <v>63</v>
      </c>
      <c r="BO350">
        <v>349</v>
      </c>
      <c r="BP350">
        <f ca="1">IF(LEN(BL350) &gt; 0, _xlfn.XMATCH(BN350 + 1, INDIRECT(BR350):INDIRECT(BS350)), "")</f>
        <v>350</v>
      </c>
      <c r="BQ350" cm="1">
        <f t="array" ref="BQ350">_xlfn.XMATCH(FALSE, ISBLANK(A350:AE350),,-1)</f>
        <v>31</v>
      </c>
      <c r="BR350" t="str">
        <f>ADDRESS(2, BQ350)</f>
        <v>$AE$2</v>
      </c>
      <c r="BS350" t="str">
        <f>ADDRESS(1202, BQ350)</f>
        <v>$AE$1202</v>
      </c>
      <c r="BT350" s="171" t="str">
        <f ca="1">"insert into Pokemon_Blueprint values ( "&amp;ROW()-1&amp;", '"&amp;B350&amp;"', '"&amp;C350&amp;"', "&amp;AF350&amp;",  "&amp;AG350&amp;",  "&amp;AH350&amp;", "&amp;AI350&amp;",  "&amp;AJ350&amp;",  "&amp;AK350&amp;", "&amp;IF(BC350 = "", "0", BC350)&amp;", "&amp;IF(BL350 = "","NULL, NULL",BP350&amp;", "&amp;BL350)&amp;");"</f>
        <v>insert into Pokemon_Blueprint values ( 349, 'Kirlia', '', 38,  35,  35, 65,  55,  50, 120, 350, 30);</v>
      </c>
    </row>
    <row r="351" spans="1:72" ht="12.75" customHeight="1">
      <c r="A351" s="12">
        <v>282</v>
      </c>
      <c r="B351" s="56" t="s">
        <v>739</v>
      </c>
      <c r="C351" s="56"/>
      <c r="D351" s="57"/>
      <c r="E351" s="58"/>
      <c r="F351" s="58"/>
      <c r="G351" s="58"/>
      <c r="H351" s="58">
        <v>31</v>
      </c>
      <c r="I351" s="58">
        <v>31</v>
      </c>
      <c r="J351" s="58"/>
      <c r="K351" s="58">
        <v>159</v>
      </c>
      <c r="L351" s="58"/>
      <c r="M351" s="58"/>
      <c r="N351" s="58">
        <v>66</v>
      </c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>
        <v>122</v>
      </c>
      <c r="AB351" s="58">
        <v>36</v>
      </c>
      <c r="AC351" s="58"/>
      <c r="AD351" s="58">
        <v>103</v>
      </c>
      <c r="AE351" s="59">
        <v>64</v>
      </c>
      <c r="AF351" s="17">
        <v>68</v>
      </c>
      <c r="AG351" s="18">
        <v>65</v>
      </c>
      <c r="AH351" s="19">
        <v>65</v>
      </c>
      <c r="AI351" s="20">
        <v>125</v>
      </c>
      <c r="AJ351" s="21">
        <v>115</v>
      </c>
      <c r="AK351" s="22">
        <v>80</v>
      </c>
      <c r="AL351" s="23">
        <f>SUM(AF351:AK351)</f>
        <v>518</v>
      </c>
      <c r="AM351" s="24" t="s">
        <v>193</v>
      </c>
      <c r="AN351" s="25" t="s">
        <v>188</v>
      </c>
      <c r="AO351" s="24" t="s">
        <v>313</v>
      </c>
      <c r="AP351" s="26" t="s">
        <v>319</v>
      </c>
      <c r="AQ351" s="27" t="s">
        <v>620</v>
      </c>
      <c r="AR351" s="28" t="s">
        <v>120</v>
      </c>
      <c r="AS351" s="29">
        <v>1.6</v>
      </c>
      <c r="AT351" s="29">
        <v>106.7</v>
      </c>
      <c r="AU351" s="30">
        <v>48.4</v>
      </c>
      <c r="AV351" s="31"/>
      <c r="AW351" s="26"/>
      <c r="AX351" s="26"/>
      <c r="AY351" s="26">
        <v>3</v>
      </c>
      <c r="AZ351" s="26"/>
      <c r="BA351" s="25"/>
      <c r="BB351" s="24">
        <v>259</v>
      </c>
      <c r="BC351" s="26">
        <v>45</v>
      </c>
      <c r="BD351" s="32" t="s">
        <v>297</v>
      </c>
      <c r="BE351" s="32">
        <v>35</v>
      </c>
      <c r="BF351" s="35" t="s">
        <v>137</v>
      </c>
      <c r="BG351" s="26" t="s">
        <v>129</v>
      </c>
      <c r="BH351" s="29">
        <v>20</v>
      </c>
      <c r="BI351" s="26" t="s">
        <v>314</v>
      </c>
      <c r="BJ351" s="37" t="s">
        <v>386</v>
      </c>
      <c r="BK351" s="36"/>
      <c r="BL351" t="str">
        <f>IF(_xlfn.REGEXTEST(BK351,"Lv. [0-9]{0, 3}", 0),BM351,"")</f>
        <v/>
      </c>
      <c r="BM351" t="e" cm="1" vm="1">
        <f t="array" ref="BM351">_xlfn.REGEXEXTRACT(_xlfn.REGEXEXTRACT(BK351,"Lv. [0-9]{0,}", 0),"[0-9]{1,2}", 0)</f>
        <v>#N/A</v>
      </c>
      <c r="BN351" cm="1">
        <f t="array" ref="BN351">INDEX(A351:AE351,BQ351)</f>
        <v>64</v>
      </c>
      <c r="BO351">
        <v>350</v>
      </c>
      <c r="BP351" t="str">
        <f ca="1">IF(LEN(BL351) &gt; 0, _xlfn.XMATCH(BN351 + 1, INDIRECT(BR351):INDIRECT(BS351)), "")</f>
        <v/>
      </c>
      <c r="BQ351" cm="1">
        <f t="array" ref="BQ351">_xlfn.XMATCH(FALSE, ISBLANK(A351:AE351),,-1)</f>
        <v>31</v>
      </c>
      <c r="BR351" t="str">
        <f>ADDRESS(2, BQ351)</f>
        <v>$AE$2</v>
      </c>
      <c r="BS351" t="str">
        <f>ADDRESS(1202, BQ351)</f>
        <v>$AE$1202</v>
      </c>
      <c r="BT351" s="171" t="str">
        <f>"insert into Pokemon_Blueprint values ( "&amp;ROW()-1&amp;", '"&amp;B351&amp;"', '"&amp;C351&amp;"', "&amp;AF351&amp;",  "&amp;AG351&amp;",  "&amp;AH351&amp;", "&amp;AI351&amp;",  "&amp;AJ351&amp;",  "&amp;AK351&amp;", "&amp;IF(BC351 = "", "0", BC351)&amp;", "&amp;IF(BL351 = "","NULL, NULL",BP351&amp;", "&amp;BL351)&amp;");"</f>
        <v>insert into Pokemon_Blueprint values ( 350, 'Gardevoir', '', 68,  65,  65, 125,  115,  80, 45, NULL, NULL);</v>
      </c>
    </row>
    <row r="352" spans="1:72" ht="12.75" customHeight="1">
      <c r="A352" s="12">
        <v>282.10000000000002</v>
      </c>
      <c r="B352" s="56" t="s">
        <v>740</v>
      </c>
      <c r="C352" s="56" t="s">
        <v>146</v>
      </c>
      <c r="D352" s="57"/>
      <c r="E352" s="58"/>
      <c r="F352" s="58"/>
      <c r="G352" s="58"/>
      <c r="H352" s="58"/>
      <c r="I352" s="58">
        <v>31</v>
      </c>
      <c r="J352" s="58"/>
      <c r="K352" s="58"/>
      <c r="L352" s="58"/>
      <c r="M352" s="58"/>
      <c r="N352" s="58">
        <v>66</v>
      </c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9"/>
      <c r="AF352" s="17">
        <v>68</v>
      </c>
      <c r="AG352" s="18">
        <v>85</v>
      </c>
      <c r="AH352" s="19">
        <v>65</v>
      </c>
      <c r="AI352" s="20">
        <v>165</v>
      </c>
      <c r="AJ352" s="21">
        <v>135</v>
      </c>
      <c r="AK352" s="22">
        <v>100</v>
      </c>
      <c r="AL352" s="23">
        <f>SUM(AF352:AK352)</f>
        <v>618</v>
      </c>
      <c r="AM352" s="24" t="s">
        <v>193</v>
      </c>
      <c r="AN352" s="25" t="s">
        <v>188</v>
      </c>
      <c r="AO352" s="24" t="s">
        <v>741</v>
      </c>
      <c r="AP352" s="26"/>
      <c r="AQ352" s="27"/>
      <c r="AR352" s="28" t="s">
        <v>120</v>
      </c>
      <c r="AS352" s="29">
        <v>1.6</v>
      </c>
      <c r="AT352" s="29">
        <v>106.7</v>
      </c>
      <c r="AU352" s="30">
        <v>48.4</v>
      </c>
      <c r="AV352" s="31"/>
      <c r="AW352" s="26"/>
      <c r="AX352" s="26"/>
      <c r="AY352" s="26">
        <v>3</v>
      </c>
      <c r="AZ352" s="26"/>
      <c r="BA352" s="25"/>
      <c r="BB352" s="24">
        <v>309</v>
      </c>
      <c r="BC352" s="26">
        <v>45</v>
      </c>
      <c r="BD352" s="32" t="s">
        <v>297</v>
      </c>
      <c r="BE352" s="32">
        <v>35</v>
      </c>
      <c r="BF352" s="35" t="s">
        <v>137</v>
      </c>
      <c r="BG352" s="26" t="s">
        <v>129</v>
      </c>
      <c r="BH352" s="29">
        <v>20</v>
      </c>
      <c r="BI352" s="26" t="s">
        <v>314</v>
      </c>
      <c r="BJ352" s="25" t="s">
        <v>386</v>
      </c>
      <c r="BK352" s="36"/>
      <c r="BL352" t="str">
        <f>IF(_xlfn.REGEXTEST(BK352,"Lv. [0-9]{0, 3}", 0),BM352,"")</f>
        <v/>
      </c>
      <c r="BM352" t="e" cm="1" vm="1">
        <f t="array" ref="BM352">_xlfn.REGEXEXTRACT(_xlfn.REGEXEXTRACT(BK352,"Lv. [0-9]{0,}", 0),"[0-9]{1,2}", 0)</f>
        <v>#N/A</v>
      </c>
      <c r="BN352" cm="1">
        <f t="array" ref="BN352">INDEX(A352:AE352,BQ352)</f>
        <v>66</v>
      </c>
      <c r="BO352">
        <v>351</v>
      </c>
      <c r="BP352" t="str">
        <f ca="1">IF(LEN(BL352) &gt; 0, _xlfn.XMATCH(BN352 + 1, INDIRECT(BR352):INDIRECT(BS352)), "")</f>
        <v/>
      </c>
      <c r="BQ352" cm="1">
        <f t="array" ref="BQ352">_xlfn.XMATCH(FALSE, ISBLANK(A352:AE352),,-1)</f>
        <v>14</v>
      </c>
      <c r="BR352" t="str">
        <f>ADDRESS(2, BQ352)</f>
        <v>$N$2</v>
      </c>
      <c r="BS352" t="str">
        <f>ADDRESS(1202, BQ352)</f>
        <v>$N$1202</v>
      </c>
      <c r="BT352" s="171" t="str">
        <f>"insert into Pokemon_Blueprint values ( "&amp;ROW()-1&amp;", '"&amp;B352&amp;"', '"&amp;C352&amp;"', "&amp;AF352&amp;",  "&amp;AG352&amp;",  "&amp;AH352&amp;", "&amp;AI352&amp;",  "&amp;AJ352&amp;",  "&amp;AK352&amp;", "&amp;IF(BC352 = "", "0", BC352)&amp;", "&amp;IF(BL352 = "","NULL, NULL",BP352&amp;", "&amp;BL352)&amp;");"</f>
        <v>insert into Pokemon_Blueprint values ( 351, 'Gardevoir (Mega)', 'Mega Evolution', 68,  85,  65, 165,  135,  100, 45, NULL, NULL);</v>
      </c>
    </row>
    <row r="353" spans="1:72" ht="12.75" customHeight="1">
      <c r="A353" s="12">
        <v>283</v>
      </c>
      <c r="B353" s="56" t="s">
        <v>742</v>
      </c>
      <c r="C353" s="56"/>
      <c r="D353" s="57"/>
      <c r="E353" s="58"/>
      <c r="F353" s="58"/>
      <c r="G353" s="58"/>
      <c r="H353" s="58">
        <v>32</v>
      </c>
      <c r="I353" s="58">
        <v>33</v>
      </c>
      <c r="J353" s="58"/>
      <c r="K353" s="58"/>
      <c r="L353" s="58"/>
      <c r="M353" s="58"/>
      <c r="N353" s="58">
        <v>47</v>
      </c>
      <c r="O353" s="58"/>
      <c r="P353" s="58"/>
      <c r="Q353" s="58">
        <v>139</v>
      </c>
      <c r="R353" s="58"/>
      <c r="S353" s="58">
        <v>66</v>
      </c>
      <c r="T353" s="58">
        <v>60</v>
      </c>
      <c r="U353" s="58"/>
      <c r="V353" s="58">
        <v>172</v>
      </c>
      <c r="W353" s="58"/>
      <c r="X353" s="58">
        <v>73</v>
      </c>
      <c r="Y353" s="58">
        <v>66</v>
      </c>
      <c r="Z353" s="58"/>
      <c r="AA353" s="58"/>
      <c r="AB353" s="58"/>
      <c r="AC353" s="58"/>
      <c r="AD353" s="58"/>
      <c r="AE353" s="59">
        <v>49</v>
      </c>
      <c r="AF353" s="17">
        <v>40</v>
      </c>
      <c r="AG353" s="18">
        <v>30</v>
      </c>
      <c r="AH353" s="19">
        <v>32</v>
      </c>
      <c r="AI353" s="20">
        <v>50</v>
      </c>
      <c r="AJ353" s="21">
        <v>52</v>
      </c>
      <c r="AK353" s="22">
        <v>65</v>
      </c>
      <c r="AL353" s="23">
        <f>SUM(AF353:AK353)</f>
        <v>269</v>
      </c>
      <c r="AM353" s="24" t="s">
        <v>124</v>
      </c>
      <c r="AN353" s="25" t="s">
        <v>112</v>
      </c>
      <c r="AO353" s="24" t="s">
        <v>285</v>
      </c>
      <c r="AP353" s="34"/>
      <c r="AQ353" s="27" t="s">
        <v>114</v>
      </c>
      <c r="AR353" s="28" t="s">
        <v>115</v>
      </c>
      <c r="AS353" s="29">
        <v>0.5</v>
      </c>
      <c r="AT353" s="29">
        <v>3.7</v>
      </c>
      <c r="AU353" s="30">
        <v>1.7</v>
      </c>
      <c r="AV353" s="31"/>
      <c r="AW353" s="26"/>
      <c r="AX353" s="26"/>
      <c r="AY353" s="26"/>
      <c r="AZ353" s="26"/>
      <c r="BA353" s="25">
        <v>1</v>
      </c>
      <c r="BB353" s="24">
        <v>54</v>
      </c>
      <c r="BC353" s="26">
        <v>200</v>
      </c>
      <c r="BD353" s="32" t="s">
        <v>128</v>
      </c>
      <c r="BE353" s="32">
        <v>50</v>
      </c>
      <c r="BF353" s="35" t="s">
        <v>116</v>
      </c>
      <c r="BG353" s="26" t="s">
        <v>129</v>
      </c>
      <c r="BH353" s="29">
        <v>15</v>
      </c>
      <c r="BI353" s="26" t="s">
        <v>117</v>
      </c>
      <c r="BJ353" s="25" t="s">
        <v>124</v>
      </c>
      <c r="BK353" s="36" t="s">
        <v>180</v>
      </c>
      <c r="BL353" t="str">
        <f>IF(_xlfn.REGEXTEST(BK353,"Lv. [0-9]{0, 3}", 0),BM353,"")</f>
        <v>22</v>
      </c>
      <c r="BM353" t="str" cm="1">
        <f t="array" ref="BM353">_xlfn.REGEXEXTRACT(_xlfn.REGEXEXTRACT(BK353,"Lv. [0-9]{0,}", 0),"[0-9]{1,2}", 0)</f>
        <v>22</v>
      </c>
      <c r="BN353" cm="1">
        <f t="array" ref="BN353">INDEX(A353:AE353,BQ353)</f>
        <v>49</v>
      </c>
      <c r="BO353">
        <v>352</v>
      </c>
      <c r="BP353">
        <f ca="1">IF(LEN(BL353) &gt; 0, _xlfn.XMATCH(BN353 + 1, INDIRECT(BR353):INDIRECT(BS353)), "")</f>
        <v>353</v>
      </c>
      <c r="BQ353" cm="1">
        <f t="array" ref="BQ353">_xlfn.XMATCH(FALSE, ISBLANK(A353:AE353),,-1)</f>
        <v>31</v>
      </c>
      <c r="BR353" t="str">
        <f>ADDRESS(2, BQ353)</f>
        <v>$AE$2</v>
      </c>
      <c r="BS353" t="str">
        <f>ADDRESS(1202, BQ353)</f>
        <v>$AE$1202</v>
      </c>
      <c r="BT353" s="171" t="str">
        <f ca="1">"insert into Pokemon_Blueprint values ( "&amp;ROW()-1&amp;", '"&amp;B353&amp;"', '"&amp;C353&amp;"', "&amp;AF353&amp;",  "&amp;AG353&amp;",  "&amp;AH353&amp;", "&amp;AI353&amp;",  "&amp;AJ353&amp;",  "&amp;AK353&amp;", "&amp;IF(BC353 = "", "0", BC353)&amp;", "&amp;IF(BL353 = "","NULL, NULL",BP353&amp;", "&amp;BL353)&amp;");"</f>
        <v>insert into Pokemon_Blueprint values ( 352, 'Surskit', '', 40,  30,  32, 50,  52,  65, 200, 353, 22);</v>
      </c>
    </row>
    <row r="354" spans="1:72" ht="12.75" customHeight="1">
      <c r="A354" s="12">
        <v>284</v>
      </c>
      <c r="B354" s="56" t="s">
        <v>743</v>
      </c>
      <c r="C354" s="56"/>
      <c r="D354" s="57"/>
      <c r="E354" s="58"/>
      <c r="F354" s="58"/>
      <c r="G354" s="58"/>
      <c r="H354" s="58">
        <v>33</v>
      </c>
      <c r="I354" s="58">
        <v>34</v>
      </c>
      <c r="J354" s="58"/>
      <c r="K354" s="58"/>
      <c r="L354" s="58"/>
      <c r="M354" s="58"/>
      <c r="N354" s="58">
        <v>48</v>
      </c>
      <c r="O354" s="58"/>
      <c r="P354" s="58"/>
      <c r="Q354" s="58">
        <v>140</v>
      </c>
      <c r="R354" s="58"/>
      <c r="S354" s="58">
        <v>67</v>
      </c>
      <c r="T354" s="58">
        <v>61</v>
      </c>
      <c r="U354" s="58"/>
      <c r="V354" s="58">
        <v>173</v>
      </c>
      <c r="W354" s="58"/>
      <c r="X354" s="58">
        <v>74</v>
      </c>
      <c r="Y354" s="58">
        <v>67</v>
      </c>
      <c r="Z354" s="58"/>
      <c r="AA354" s="58"/>
      <c r="AB354" s="58"/>
      <c r="AC354" s="58"/>
      <c r="AD354" s="58"/>
      <c r="AE354" s="59">
        <v>50</v>
      </c>
      <c r="AF354" s="17">
        <v>70</v>
      </c>
      <c r="AG354" s="18">
        <v>60</v>
      </c>
      <c r="AH354" s="19">
        <v>62</v>
      </c>
      <c r="AI354" s="20">
        <v>100</v>
      </c>
      <c r="AJ354" s="21">
        <v>82</v>
      </c>
      <c r="AK354" s="22">
        <v>80</v>
      </c>
      <c r="AL354" s="23">
        <f>SUM(AF354:AK354)</f>
        <v>454</v>
      </c>
      <c r="AM354" s="24" t="s">
        <v>124</v>
      </c>
      <c r="AN354" s="25" t="s">
        <v>104</v>
      </c>
      <c r="AO354" s="24" t="s">
        <v>178</v>
      </c>
      <c r="AP354" s="34"/>
      <c r="AQ354" s="27" t="s">
        <v>179</v>
      </c>
      <c r="AR354" s="28" t="s">
        <v>191</v>
      </c>
      <c r="AS354" s="29">
        <v>0.8</v>
      </c>
      <c r="AT354" s="29">
        <v>7.9</v>
      </c>
      <c r="AU354" s="30">
        <v>3.6</v>
      </c>
      <c r="AV354" s="31"/>
      <c r="AW354" s="26"/>
      <c r="AX354" s="26"/>
      <c r="AY354" s="26">
        <v>1</v>
      </c>
      <c r="AZ354" s="26">
        <v>1</v>
      </c>
      <c r="BA354" s="25"/>
      <c r="BB354" s="24">
        <v>159</v>
      </c>
      <c r="BC354" s="26">
        <v>75</v>
      </c>
      <c r="BD354" s="32" t="s">
        <v>128</v>
      </c>
      <c r="BE354" s="32">
        <v>50</v>
      </c>
      <c r="BF354" s="35" t="s">
        <v>116</v>
      </c>
      <c r="BG354" s="26" t="s">
        <v>129</v>
      </c>
      <c r="BH354" s="29">
        <v>15</v>
      </c>
      <c r="BI354" s="26" t="s">
        <v>117</v>
      </c>
      <c r="BJ354" s="25" t="s">
        <v>124</v>
      </c>
      <c r="BK354" s="36"/>
      <c r="BL354" t="str">
        <f>IF(_xlfn.REGEXTEST(BK354,"Lv. [0-9]{0, 3}", 0),BM354,"")</f>
        <v/>
      </c>
      <c r="BM354" t="e" cm="1" vm="1">
        <f t="array" ref="BM354">_xlfn.REGEXEXTRACT(_xlfn.REGEXEXTRACT(BK354,"Lv. [0-9]{0,}", 0),"[0-9]{1,2}", 0)</f>
        <v>#N/A</v>
      </c>
      <c r="BN354" cm="1">
        <f t="array" ref="BN354">INDEX(A354:AE354,BQ354)</f>
        <v>50</v>
      </c>
      <c r="BO354">
        <v>353</v>
      </c>
      <c r="BP354" t="str">
        <f ca="1">IF(LEN(BL354) &gt; 0, _xlfn.XMATCH(BN354 + 1, INDIRECT(BR354):INDIRECT(BS354)), "")</f>
        <v/>
      </c>
      <c r="BQ354" cm="1">
        <f t="array" ref="BQ354">_xlfn.XMATCH(FALSE, ISBLANK(A354:AE354),,-1)</f>
        <v>31</v>
      </c>
      <c r="BR354" t="str">
        <f>ADDRESS(2, BQ354)</f>
        <v>$AE$2</v>
      </c>
      <c r="BS354" t="str">
        <f>ADDRESS(1202, BQ354)</f>
        <v>$AE$1202</v>
      </c>
      <c r="BT354" s="171" t="str">
        <f>"insert into Pokemon_Blueprint values ( "&amp;ROW()-1&amp;", '"&amp;B354&amp;"', '"&amp;C354&amp;"', "&amp;AF354&amp;",  "&amp;AG354&amp;",  "&amp;AH354&amp;", "&amp;AI354&amp;",  "&amp;AJ354&amp;",  "&amp;AK354&amp;", "&amp;IF(BC354 = "", "0", BC354)&amp;", "&amp;IF(BL354 = "","NULL, NULL",BP354&amp;", "&amp;BL354)&amp;");"</f>
        <v>insert into Pokemon_Blueprint values ( 353, 'Masquerain', '', 70,  60,  62, 100,  82,  80, 75, NULL, NULL);</v>
      </c>
    </row>
    <row r="355" spans="1:72" ht="12.75" customHeight="1">
      <c r="A355" s="12">
        <v>285</v>
      </c>
      <c r="B355" s="56" t="s">
        <v>744</v>
      </c>
      <c r="C355" s="56"/>
      <c r="D355" s="57"/>
      <c r="E355" s="58"/>
      <c r="F355" s="58"/>
      <c r="G355" s="58"/>
      <c r="H355" s="58">
        <v>34</v>
      </c>
      <c r="I355" s="58">
        <v>35</v>
      </c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9">
        <v>106</v>
      </c>
      <c r="AF355" s="17">
        <v>60</v>
      </c>
      <c r="AG355" s="18">
        <v>40</v>
      </c>
      <c r="AH355" s="19">
        <v>60</v>
      </c>
      <c r="AI355" s="20">
        <v>40</v>
      </c>
      <c r="AJ355" s="21">
        <v>60</v>
      </c>
      <c r="AK355" s="22">
        <v>35</v>
      </c>
      <c r="AL355" s="23">
        <f>SUM(AF355:AK355)</f>
        <v>295</v>
      </c>
      <c r="AM355" s="24" t="s">
        <v>74</v>
      </c>
      <c r="AN355" s="37"/>
      <c r="AO355" s="24" t="s">
        <v>252</v>
      </c>
      <c r="AP355" s="26" t="s">
        <v>745</v>
      </c>
      <c r="AQ355" s="27" t="s">
        <v>506</v>
      </c>
      <c r="AR355" s="28" t="s">
        <v>187</v>
      </c>
      <c r="AS355" s="29">
        <v>0.4</v>
      </c>
      <c r="AT355" s="29">
        <v>9.9</v>
      </c>
      <c r="AU355" s="30">
        <v>4.5</v>
      </c>
      <c r="AV355" s="31">
        <v>1</v>
      </c>
      <c r="AW355" s="26"/>
      <c r="AX355" s="26"/>
      <c r="AY355" s="26"/>
      <c r="AZ355" s="26"/>
      <c r="BA355" s="25"/>
      <c r="BB355" s="24">
        <v>59</v>
      </c>
      <c r="BC355" s="26">
        <v>255</v>
      </c>
      <c r="BD355" s="32" t="s">
        <v>746</v>
      </c>
      <c r="BE355" s="32">
        <v>50</v>
      </c>
      <c r="BF355" s="35" t="s">
        <v>139</v>
      </c>
      <c r="BG355" s="26" t="s">
        <v>129</v>
      </c>
      <c r="BH355" s="29">
        <v>15</v>
      </c>
      <c r="BI355" s="26" t="s">
        <v>188</v>
      </c>
      <c r="BJ355" s="25" t="s">
        <v>74</v>
      </c>
      <c r="BK355" s="36" t="s">
        <v>634</v>
      </c>
      <c r="BL355" t="str">
        <f>IF(_xlfn.REGEXTEST(BK355,"Lv. [0-9]{0, 3}", 0),BM355,"")</f>
        <v>23</v>
      </c>
      <c r="BM355" t="str" cm="1">
        <f t="array" ref="BM355">_xlfn.REGEXEXTRACT(_xlfn.REGEXEXTRACT(BK355,"Lv. [0-9]{0,}", 0),"[0-9]{1,2}", 0)</f>
        <v>23</v>
      </c>
      <c r="BN355" cm="1">
        <f t="array" ref="BN355">INDEX(A355:AE355,BQ355)</f>
        <v>106</v>
      </c>
      <c r="BO355">
        <v>354</v>
      </c>
      <c r="BP355">
        <f ca="1">IF(LEN(BL355) &gt; 0, _xlfn.XMATCH(BN355 + 1, INDIRECT(BR355):INDIRECT(BS355)), "")</f>
        <v>355</v>
      </c>
      <c r="BQ355" cm="1">
        <f t="array" ref="BQ355">_xlfn.XMATCH(FALSE, ISBLANK(A355:AE355),,-1)</f>
        <v>31</v>
      </c>
      <c r="BR355" t="str">
        <f>ADDRESS(2, BQ355)</f>
        <v>$AE$2</v>
      </c>
      <c r="BS355" t="str">
        <f>ADDRESS(1202, BQ355)</f>
        <v>$AE$1202</v>
      </c>
      <c r="BT355" s="171" t="str">
        <f ca="1">"insert into Pokemon_Blueprint values ( "&amp;ROW()-1&amp;", '"&amp;B355&amp;"', '"&amp;C355&amp;"', "&amp;AF355&amp;",  "&amp;AG355&amp;",  "&amp;AH355&amp;", "&amp;AI355&amp;",  "&amp;AJ355&amp;",  "&amp;AK355&amp;", "&amp;IF(BC355 = "", "0", BC355)&amp;", "&amp;IF(BL355 = "","NULL, NULL",BP355&amp;", "&amp;BL355)&amp;");"</f>
        <v>insert into Pokemon_Blueprint values ( 354, 'Shroomish', '', 60,  40,  60, 40,  60,  35, 255, 355, 23);</v>
      </c>
    </row>
    <row r="356" spans="1:72" ht="12.75" customHeight="1">
      <c r="A356" s="12">
        <v>286</v>
      </c>
      <c r="B356" s="56" t="s">
        <v>747</v>
      </c>
      <c r="C356" s="56"/>
      <c r="D356" s="57"/>
      <c r="E356" s="58"/>
      <c r="F356" s="58"/>
      <c r="G356" s="58"/>
      <c r="H356" s="58">
        <v>35</v>
      </c>
      <c r="I356" s="58">
        <v>36</v>
      </c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9">
        <v>107</v>
      </c>
      <c r="AF356" s="17">
        <v>60</v>
      </c>
      <c r="AG356" s="18">
        <v>130</v>
      </c>
      <c r="AH356" s="19">
        <v>80</v>
      </c>
      <c r="AI356" s="20">
        <v>60</v>
      </c>
      <c r="AJ356" s="21">
        <v>60</v>
      </c>
      <c r="AK356" s="22">
        <v>70</v>
      </c>
      <c r="AL356" s="23">
        <f>SUM(AF356:AK356)</f>
        <v>460</v>
      </c>
      <c r="AM356" s="24" t="s">
        <v>74</v>
      </c>
      <c r="AN356" s="25" t="s">
        <v>289</v>
      </c>
      <c r="AO356" s="24" t="s">
        <v>252</v>
      </c>
      <c r="AP356" s="26" t="s">
        <v>745</v>
      </c>
      <c r="AQ356" s="27" t="s">
        <v>273</v>
      </c>
      <c r="AR356" s="28" t="s">
        <v>176</v>
      </c>
      <c r="AS356" s="29">
        <v>1.2</v>
      </c>
      <c r="AT356" s="29">
        <v>86.4</v>
      </c>
      <c r="AU356" s="30">
        <v>39.200000000000003</v>
      </c>
      <c r="AV356" s="31"/>
      <c r="AW356" s="26">
        <v>2</v>
      </c>
      <c r="AX356" s="26"/>
      <c r="AY356" s="26"/>
      <c r="AZ356" s="26"/>
      <c r="BA356" s="25"/>
      <c r="BB356" s="24">
        <v>161</v>
      </c>
      <c r="BC356" s="26">
        <v>90</v>
      </c>
      <c r="BD356" s="32" t="s">
        <v>746</v>
      </c>
      <c r="BE356" s="32">
        <v>50</v>
      </c>
      <c r="BF356" s="35" t="s">
        <v>80</v>
      </c>
      <c r="BG356" s="26" t="s">
        <v>129</v>
      </c>
      <c r="BH356" s="29">
        <v>15</v>
      </c>
      <c r="BI356" s="26" t="s">
        <v>188</v>
      </c>
      <c r="BJ356" s="25" t="s">
        <v>74</v>
      </c>
      <c r="BK356" s="36"/>
      <c r="BL356" t="str">
        <f>IF(_xlfn.REGEXTEST(BK356,"Lv. [0-9]{0, 3}", 0),BM356,"")</f>
        <v/>
      </c>
      <c r="BM356" t="e" cm="1" vm="1">
        <f t="array" ref="BM356">_xlfn.REGEXEXTRACT(_xlfn.REGEXEXTRACT(BK356,"Lv. [0-9]{0,}", 0),"[0-9]{1,2}", 0)</f>
        <v>#N/A</v>
      </c>
      <c r="BN356" cm="1">
        <f t="array" ref="BN356">INDEX(A356:AE356,BQ356)</f>
        <v>107</v>
      </c>
      <c r="BO356">
        <v>355</v>
      </c>
      <c r="BP356" t="str">
        <f ca="1">IF(LEN(BL356) &gt; 0, _xlfn.XMATCH(BN356 + 1, INDIRECT(BR356):INDIRECT(BS356)), "")</f>
        <v/>
      </c>
      <c r="BQ356" cm="1">
        <f t="array" ref="BQ356">_xlfn.XMATCH(FALSE, ISBLANK(A356:AE356),,-1)</f>
        <v>31</v>
      </c>
      <c r="BR356" t="str">
        <f>ADDRESS(2, BQ356)</f>
        <v>$AE$2</v>
      </c>
      <c r="BS356" t="str">
        <f>ADDRESS(1202, BQ356)</f>
        <v>$AE$1202</v>
      </c>
      <c r="BT356" s="171" t="str">
        <f>"insert into Pokemon_Blueprint values ( "&amp;ROW()-1&amp;", '"&amp;B356&amp;"', '"&amp;C356&amp;"', "&amp;AF356&amp;",  "&amp;AG356&amp;",  "&amp;AH356&amp;", "&amp;AI356&amp;",  "&amp;AJ356&amp;",  "&amp;AK356&amp;", "&amp;IF(BC356 = "", "0", BC356)&amp;", "&amp;IF(BL356 = "","NULL, NULL",BP356&amp;", "&amp;BL356)&amp;");"</f>
        <v>insert into Pokemon_Blueprint values ( 355, 'Breloom', '', 60,  130,  80, 60,  60,  70, 90, NULL, NULL);</v>
      </c>
    </row>
    <row r="357" spans="1:72" ht="12.75" customHeight="1">
      <c r="A357" s="12">
        <v>287</v>
      </c>
      <c r="B357" s="56" t="s">
        <v>748</v>
      </c>
      <c r="C357" s="56"/>
      <c r="D357" s="57"/>
      <c r="E357" s="58"/>
      <c r="F357" s="58"/>
      <c r="G357" s="58"/>
      <c r="H357" s="58">
        <v>36</v>
      </c>
      <c r="I357" s="58">
        <v>37</v>
      </c>
      <c r="J357" s="58"/>
      <c r="K357" s="58"/>
      <c r="L357" s="58"/>
      <c r="M357" s="58">
        <v>276</v>
      </c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9">
        <v>78</v>
      </c>
      <c r="AF357" s="17">
        <v>60</v>
      </c>
      <c r="AG357" s="18">
        <v>60</v>
      </c>
      <c r="AH357" s="19">
        <v>60</v>
      </c>
      <c r="AI357" s="20">
        <v>35</v>
      </c>
      <c r="AJ357" s="21">
        <v>35</v>
      </c>
      <c r="AK357" s="22">
        <v>30</v>
      </c>
      <c r="AL357" s="23">
        <f>SUM(AF357:AK357)</f>
        <v>280</v>
      </c>
      <c r="AM357" s="24" t="s">
        <v>150</v>
      </c>
      <c r="AN357" s="37"/>
      <c r="AO357" s="24" t="s">
        <v>749</v>
      </c>
      <c r="AP357" s="34"/>
      <c r="AQ357" s="38"/>
      <c r="AR357" s="39" t="s">
        <v>191</v>
      </c>
      <c r="AS357" s="40">
        <v>0.8</v>
      </c>
      <c r="AT357" s="40">
        <v>52.9</v>
      </c>
      <c r="AU357" s="41">
        <v>24</v>
      </c>
      <c r="AV357" s="31">
        <v>1</v>
      </c>
      <c r="AW357" s="26"/>
      <c r="AX357" s="26"/>
      <c r="AY357" s="26"/>
      <c r="AZ357" s="26"/>
      <c r="BA357" s="25"/>
      <c r="BB357" s="24">
        <v>56</v>
      </c>
      <c r="BC357" s="26">
        <v>255</v>
      </c>
      <c r="BD357" s="32" t="s">
        <v>297</v>
      </c>
      <c r="BE357" s="32">
        <v>50</v>
      </c>
      <c r="BF357" s="35" t="s">
        <v>139</v>
      </c>
      <c r="BG357" s="26" t="s">
        <v>129</v>
      </c>
      <c r="BH357" s="29">
        <v>15</v>
      </c>
      <c r="BI357" s="26" t="s">
        <v>165</v>
      </c>
      <c r="BJ357" s="37"/>
      <c r="BK357" s="36" t="s">
        <v>154</v>
      </c>
      <c r="BL357" t="str">
        <f>IF(_xlfn.REGEXTEST(BK357,"Lv. [0-9]{0, 3}", 0),BM357,"")</f>
        <v>18</v>
      </c>
      <c r="BM357" t="str" cm="1">
        <f t="array" ref="BM357">_xlfn.REGEXEXTRACT(_xlfn.REGEXEXTRACT(BK357,"Lv. [0-9]{0,}", 0),"[0-9]{1,2}", 0)</f>
        <v>18</v>
      </c>
      <c r="BN357" cm="1">
        <f t="array" ref="BN357">INDEX(A357:AE357,BQ357)</f>
        <v>78</v>
      </c>
      <c r="BO357">
        <v>356</v>
      </c>
      <c r="BP357">
        <f ca="1">IF(LEN(BL357) &gt; 0, _xlfn.XMATCH(BN357 + 1, INDIRECT(BR357):INDIRECT(BS357)), "")</f>
        <v>357</v>
      </c>
      <c r="BQ357" cm="1">
        <f t="array" ref="BQ357">_xlfn.XMATCH(FALSE, ISBLANK(A357:AE357),,-1)</f>
        <v>31</v>
      </c>
      <c r="BR357" t="str">
        <f>ADDRESS(2, BQ357)</f>
        <v>$AE$2</v>
      </c>
      <c r="BS357" t="str">
        <f>ADDRESS(1202, BQ357)</f>
        <v>$AE$1202</v>
      </c>
      <c r="BT357" s="171" t="str">
        <f ca="1">"insert into Pokemon_Blueprint values ( "&amp;ROW()-1&amp;", '"&amp;B357&amp;"', '"&amp;C357&amp;"', "&amp;AF357&amp;",  "&amp;AG357&amp;",  "&amp;AH357&amp;", "&amp;AI357&amp;",  "&amp;AJ357&amp;",  "&amp;AK357&amp;", "&amp;IF(BC357 = "", "0", BC357)&amp;", "&amp;IF(BL357 = "","NULL, NULL",BP357&amp;", "&amp;BL357)&amp;");"</f>
        <v>insert into Pokemon_Blueprint values ( 356, 'Slakoth', '', 60,  60,  60, 35,  35,  30, 255, 357, 18);</v>
      </c>
    </row>
    <row r="358" spans="1:72" ht="12.75" customHeight="1">
      <c r="A358" s="12">
        <v>288</v>
      </c>
      <c r="B358" s="56" t="s">
        <v>750</v>
      </c>
      <c r="C358" s="56"/>
      <c r="D358" s="57"/>
      <c r="E358" s="58"/>
      <c r="F358" s="58"/>
      <c r="G358" s="58"/>
      <c r="H358" s="58">
        <v>37</v>
      </c>
      <c r="I358" s="58">
        <v>38</v>
      </c>
      <c r="J358" s="58"/>
      <c r="K358" s="58"/>
      <c r="L358" s="58"/>
      <c r="M358" s="58">
        <v>277</v>
      </c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9">
        <v>79</v>
      </c>
      <c r="AF358" s="17">
        <v>80</v>
      </c>
      <c r="AG358" s="18">
        <v>80</v>
      </c>
      <c r="AH358" s="19">
        <v>80</v>
      </c>
      <c r="AI358" s="20">
        <v>55</v>
      </c>
      <c r="AJ358" s="21">
        <v>55</v>
      </c>
      <c r="AK358" s="22">
        <v>90</v>
      </c>
      <c r="AL358" s="23">
        <f>SUM(AF358:AK358)</f>
        <v>440</v>
      </c>
      <c r="AM358" s="24" t="s">
        <v>150</v>
      </c>
      <c r="AN358" s="37"/>
      <c r="AO358" s="24" t="s">
        <v>290</v>
      </c>
      <c r="AP358" s="34"/>
      <c r="AQ358" s="38"/>
      <c r="AR358" s="39" t="s">
        <v>148</v>
      </c>
      <c r="AS358" s="40">
        <v>1.4</v>
      </c>
      <c r="AT358" s="40">
        <v>102.5</v>
      </c>
      <c r="AU358" s="41">
        <v>46.5</v>
      </c>
      <c r="AV358" s="31"/>
      <c r="AW358" s="26"/>
      <c r="AX358" s="26"/>
      <c r="AY358" s="26"/>
      <c r="AZ358" s="26"/>
      <c r="BA358" s="25">
        <v>2</v>
      </c>
      <c r="BB358" s="24">
        <v>154</v>
      </c>
      <c r="BC358" s="26">
        <v>120</v>
      </c>
      <c r="BD358" s="32" t="s">
        <v>297</v>
      </c>
      <c r="BE358" s="32">
        <v>50</v>
      </c>
      <c r="BF358" s="35" t="s">
        <v>137</v>
      </c>
      <c r="BG358" s="26" t="s">
        <v>129</v>
      </c>
      <c r="BH358" s="29">
        <v>15</v>
      </c>
      <c r="BI358" s="26" t="s">
        <v>165</v>
      </c>
      <c r="BJ358" s="37"/>
      <c r="BK358" s="36" t="s">
        <v>102</v>
      </c>
      <c r="BL358" t="str">
        <f>IF(_xlfn.REGEXTEST(BK358,"Lv. [0-9]{0, 3}", 0),BM358,"")</f>
        <v>36</v>
      </c>
      <c r="BM358" t="str" cm="1">
        <f t="array" ref="BM358">_xlfn.REGEXEXTRACT(_xlfn.REGEXEXTRACT(BK358,"Lv. [0-9]{0,}", 0),"[0-9]{1,2}", 0)</f>
        <v>36</v>
      </c>
      <c r="BN358" cm="1">
        <f t="array" ref="BN358">INDEX(A358:AE358,BQ358)</f>
        <v>79</v>
      </c>
      <c r="BO358">
        <v>357</v>
      </c>
      <c r="BP358">
        <f ca="1">IF(LEN(BL358) &gt; 0, _xlfn.XMATCH(BN358 + 1, INDIRECT(BR358):INDIRECT(BS358)), "")</f>
        <v>358</v>
      </c>
      <c r="BQ358" cm="1">
        <f t="array" ref="BQ358">_xlfn.XMATCH(FALSE, ISBLANK(A358:AE358),,-1)</f>
        <v>31</v>
      </c>
      <c r="BR358" t="str">
        <f>ADDRESS(2, BQ358)</f>
        <v>$AE$2</v>
      </c>
      <c r="BS358" t="str">
        <f>ADDRESS(1202, BQ358)</f>
        <v>$AE$1202</v>
      </c>
      <c r="BT358" s="171" t="str">
        <f ca="1">"insert into Pokemon_Blueprint values ( "&amp;ROW()-1&amp;", '"&amp;B358&amp;"', '"&amp;C358&amp;"', "&amp;AF358&amp;",  "&amp;AG358&amp;",  "&amp;AH358&amp;", "&amp;AI358&amp;",  "&amp;AJ358&amp;",  "&amp;AK358&amp;", "&amp;IF(BC358 = "", "0", BC358)&amp;", "&amp;IF(BL358 = "","NULL, NULL",BP358&amp;", "&amp;BL358)&amp;");"</f>
        <v>insert into Pokemon_Blueprint values ( 357, 'Vigoroth', '', 80,  80,  80, 55,  55,  90, 120, 358, 36);</v>
      </c>
    </row>
    <row r="359" spans="1:72" ht="12.75" customHeight="1">
      <c r="A359" s="12">
        <v>289</v>
      </c>
      <c r="B359" s="56" t="s">
        <v>751</v>
      </c>
      <c r="C359" s="56"/>
      <c r="D359" s="57"/>
      <c r="E359" s="58"/>
      <c r="F359" s="58"/>
      <c r="G359" s="58"/>
      <c r="H359" s="58">
        <v>38</v>
      </c>
      <c r="I359" s="58">
        <v>39</v>
      </c>
      <c r="J359" s="58"/>
      <c r="K359" s="58"/>
      <c r="L359" s="58"/>
      <c r="M359" s="58">
        <v>278</v>
      </c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9">
        <v>80</v>
      </c>
      <c r="AF359" s="17">
        <v>150</v>
      </c>
      <c r="AG359" s="18">
        <v>160</v>
      </c>
      <c r="AH359" s="19">
        <v>100</v>
      </c>
      <c r="AI359" s="20">
        <v>95</v>
      </c>
      <c r="AJ359" s="21">
        <v>65</v>
      </c>
      <c r="AK359" s="22">
        <v>100</v>
      </c>
      <c r="AL359" s="23">
        <f>SUM(AF359:AK359)</f>
        <v>670</v>
      </c>
      <c r="AM359" s="24" t="s">
        <v>150</v>
      </c>
      <c r="AN359" s="37"/>
      <c r="AO359" s="24" t="s">
        <v>749</v>
      </c>
      <c r="AP359" s="34"/>
      <c r="AQ359" s="38"/>
      <c r="AR359" s="39" t="s">
        <v>88</v>
      </c>
      <c r="AS359" s="40">
        <v>2</v>
      </c>
      <c r="AT359" s="40">
        <v>287.7</v>
      </c>
      <c r="AU359" s="41">
        <v>130.5</v>
      </c>
      <c r="AV359" s="31">
        <v>3</v>
      </c>
      <c r="AW359" s="26"/>
      <c r="AX359" s="26"/>
      <c r="AY359" s="26"/>
      <c r="AZ359" s="26"/>
      <c r="BA359" s="25"/>
      <c r="BB359" s="24">
        <v>285</v>
      </c>
      <c r="BC359" s="26">
        <v>45</v>
      </c>
      <c r="BD359" s="32" t="s">
        <v>297</v>
      </c>
      <c r="BE359" s="32">
        <v>50</v>
      </c>
      <c r="BF359" s="35" t="s">
        <v>139</v>
      </c>
      <c r="BG359" s="26" t="s">
        <v>129</v>
      </c>
      <c r="BH359" s="29">
        <v>15</v>
      </c>
      <c r="BI359" s="26" t="s">
        <v>165</v>
      </c>
      <c r="BJ359" s="37"/>
      <c r="BK359" s="36"/>
      <c r="BL359" t="str">
        <f>IF(_xlfn.REGEXTEST(BK359,"Lv. [0-9]{0, 3}", 0),BM359,"")</f>
        <v/>
      </c>
      <c r="BM359" t="e" cm="1" vm="1">
        <f t="array" ref="BM359">_xlfn.REGEXEXTRACT(_xlfn.REGEXEXTRACT(BK359,"Lv. [0-9]{0,}", 0),"[0-9]{1,2}", 0)</f>
        <v>#N/A</v>
      </c>
      <c r="BN359" cm="1">
        <f t="array" ref="BN359">INDEX(A359:AE359,BQ359)</f>
        <v>80</v>
      </c>
      <c r="BO359">
        <v>358</v>
      </c>
      <c r="BP359" t="str">
        <f ca="1">IF(LEN(BL359) &gt; 0, _xlfn.XMATCH(BN359 + 1, INDIRECT(BR359):INDIRECT(BS359)), "")</f>
        <v/>
      </c>
      <c r="BQ359" cm="1">
        <f t="array" ref="BQ359">_xlfn.XMATCH(FALSE, ISBLANK(A359:AE359),,-1)</f>
        <v>31</v>
      </c>
      <c r="BR359" t="str">
        <f>ADDRESS(2, BQ359)</f>
        <v>$AE$2</v>
      </c>
      <c r="BS359" t="str">
        <f>ADDRESS(1202, BQ359)</f>
        <v>$AE$1202</v>
      </c>
      <c r="BT359" s="171" t="str">
        <f>"insert into Pokemon_Blueprint values ( "&amp;ROW()-1&amp;", '"&amp;B359&amp;"', '"&amp;C359&amp;"', "&amp;AF359&amp;",  "&amp;AG359&amp;",  "&amp;AH359&amp;", "&amp;AI359&amp;",  "&amp;AJ359&amp;",  "&amp;AK359&amp;", "&amp;IF(BC359 = "", "0", BC359)&amp;", "&amp;IF(BL359 = "","NULL, NULL",BP359&amp;", "&amp;BL359)&amp;");"</f>
        <v>insert into Pokemon_Blueprint values ( 358, 'Slaking', '', 150,  160,  100, 95,  65,  100, 45, NULL, NULL);</v>
      </c>
    </row>
    <row r="360" spans="1:72" ht="12.75" customHeight="1">
      <c r="A360" s="12">
        <v>290</v>
      </c>
      <c r="B360" s="56" t="s">
        <v>752</v>
      </c>
      <c r="C360" s="56"/>
      <c r="D360" s="57"/>
      <c r="E360" s="58"/>
      <c r="F360" s="58"/>
      <c r="G360" s="58"/>
      <c r="H360" s="58">
        <v>42</v>
      </c>
      <c r="I360" s="58">
        <v>43</v>
      </c>
      <c r="J360" s="58"/>
      <c r="K360" s="58"/>
      <c r="L360" s="58"/>
      <c r="M360" s="58"/>
      <c r="N360" s="58">
        <v>111</v>
      </c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>
        <v>104</v>
      </c>
      <c r="AB360" s="58"/>
      <c r="AC360" s="58"/>
      <c r="AD360" s="58"/>
      <c r="AE360" s="59"/>
      <c r="AF360" s="17">
        <v>31</v>
      </c>
      <c r="AG360" s="18">
        <v>45</v>
      </c>
      <c r="AH360" s="19">
        <v>90</v>
      </c>
      <c r="AI360" s="20">
        <v>30</v>
      </c>
      <c r="AJ360" s="21">
        <v>30</v>
      </c>
      <c r="AK360" s="22">
        <v>40</v>
      </c>
      <c r="AL360" s="23">
        <f>SUM(AF360:AK360)</f>
        <v>266</v>
      </c>
      <c r="AM360" s="24" t="s">
        <v>124</v>
      </c>
      <c r="AN360" s="25" t="s">
        <v>196</v>
      </c>
      <c r="AO360" s="24" t="s">
        <v>135</v>
      </c>
      <c r="AP360" s="34"/>
      <c r="AQ360" s="27" t="s">
        <v>126</v>
      </c>
      <c r="AR360" s="28" t="s">
        <v>115</v>
      </c>
      <c r="AS360" s="29">
        <v>0.5</v>
      </c>
      <c r="AT360" s="29">
        <v>12.1</v>
      </c>
      <c r="AU360" s="30">
        <v>5.5</v>
      </c>
      <c r="AV360" s="31"/>
      <c r="AW360" s="26"/>
      <c r="AX360" s="26">
        <v>1</v>
      </c>
      <c r="AY360" s="26"/>
      <c r="AZ360" s="26"/>
      <c r="BA360" s="25"/>
      <c r="BB360" s="24">
        <v>53</v>
      </c>
      <c r="BC360" s="26">
        <v>255</v>
      </c>
      <c r="BD360" s="32" t="s">
        <v>753</v>
      </c>
      <c r="BE360" s="32">
        <v>50</v>
      </c>
      <c r="BF360" s="35" t="s">
        <v>322</v>
      </c>
      <c r="BG360" s="26" t="s">
        <v>129</v>
      </c>
      <c r="BH360" s="29">
        <v>15</v>
      </c>
      <c r="BI360" s="26" t="s">
        <v>124</v>
      </c>
      <c r="BJ360" s="37"/>
      <c r="BK360" s="36" t="s">
        <v>754</v>
      </c>
      <c r="BL360" t="str">
        <f>IF(_xlfn.REGEXTEST(BK360,"Lv. [0-9]{0, 3}", 0),BM360,"")</f>
        <v>20</v>
      </c>
      <c r="BM360" t="str" cm="1">
        <f t="array" ref="BM360">_xlfn.REGEXEXTRACT(_xlfn.REGEXEXTRACT(BK360,"Lv. [0-9]{0,}", 0),"[0-9]{1,2}", 0)</f>
        <v>20</v>
      </c>
      <c r="BN360" cm="1">
        <f t="array" ref="BN360">INDEX(A360:AE360,BQ360)</f>
        <v>104</v>
      </c>
      <c r="BO360">
        <v>359</v>
      </c>
      <c r="BP360">
        <f ca="1">IF(LEN(BL360) &gt; 0, _xlfn.XMATCH(BN360 + 1, INDIRECT(BR360):INDIRECT(BS360)), "")</f>
        <v>360</v>
      </c>
      <c r="BQ360" cm="1">
        <f t="array" ref="BQ360">_xlfn.XMATCH(FALSE, ISBLANK(A360:AE360),,-1)</f>
        <v>27</v>
      </c>
      <c r="BR360" t="str">
        <f>ADDRESS(2, BQ360)</f>
        <v>$AA$2</v>
      </c>
      <c r="BS360" t="str">
        <f>ADDRESS(1202, BQ360)</f>
        <v>$AA$1202</v>
      </c>
      <c r="BT360" s="171" t="str">
        <f ca="1">"insert into Pokemon_Blueprint values ( "&amp;ROW()-1&amp;", '"&amp;B360&amp;"', '"&amp;C360&amp;"', "&amp;AF360&amp;",  "&amp;AG360&amp;",  "&amp;AH360&amp;", "&amp;AI360&amp;",  "&amp;AJ360&amp;",  "&amp;AK360&amp;", "&amp;IF(BC360 = "", "0", BC360)&amp;", "&amp;IF(BL360 = "","NULL, NULL",BP360&amp;", "&amp;BL360)&amp;");"</f>
        <v>insert into Pokemon_Blueprint values ( 359, 'Nincada', '', 31,  45,  90, 30,  30,  40, 255, 360, 20);</v>
      </c>
    </row>
    <row r="361" spans="1:72" ht="12.75" customHeight="1">
      <c r="A361" s="12">
        <v>291</v>
      </c>
      <c r="B361" s="56" t="s">
        <v>755</v>
      </c>
      <c r="C361" s="56"/>
      <c r="D361" s="57"/>
      <c r="E361" s="58"/>
      <c r="F361" s="58"/>
      <c r="G361" s="58"/>
      <c r="H361" s="58">
        <v>43</v>
      </c>
      <c r="I361" s="58">
        <v>44</v>
      </c>
      <c r="J361" s="58"/>
      <c r="K361" s="58"/>
      <c r="L361" s="58"/>
      <c r="M361" s="58"/>
      <c r="N361" s="58">
        <v>112</v>
      </c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>
        <v>105</v>
      </c>
      <c r="AB361" s="58"/>
      <c r="AC361" s="58"/>
      <c r="AD361" s="58"/>
      <c r="AE361" s="59"/>
      <c r="AF361" s="17">
        <v>61</v>
      </c>
      <c r="AG361" s="18">
        <v>90</v>
      </c>
      <c r="AH361" s="19">
        <v>45</v>
      </c>
      <c r="AI361" s="20">
        <v>50</v>
      </c>
      <c r="AJ361" s="21">
        <v>50</v>
      </c>
      <c r="AK361" s="22">
        <v>160</v>
      </c>
      <c r="AL361" s="23">
        <f>SUM(AF361:AK361)</f>
        <v>456</v>
      </c>
      <c r="AM361" s="24" t="s">
        <v>124</v>
      </c>
      <c r="AN361" s="25" t="s">
        <v>104</v>
      </c>
      <c r="AO361" s="24" t="s">
        <v>605</v>
      </c>
      <c r="AP361" s="34"/>
      <c r="AQ361" s="27" t="s">
        <v>244</v>
      </c>
      <c r="AR361" s="28" t="s">
        <v>191</v>
      </c>
      <c r="AS361" s="29">
        <v>0.8</v>
      </c>
      <c r="AT361" s="29">
        <v>26.5</v>
      </c>
      <c r="AU361" s="30">
        <v>12</v>
      </c>
      <c r="AV361" s="31"/>
      <c r="AW361" s="26"/>
      <c r="AX361" s="26"/>
      <c r="AY361" s="26"/>
      <c r="AZ361" s="26"/>
      <c r="BA361" s="25">
        <v>2</v>
      </c>
      <c r="BB361" s="24">
        <v>160</v>
      </c>
      <c r="BC361" s="26">
        <v>120</v>
      </c>
      <c r="BD361" s="32" t="s">
        <v>753</v>
      </c>
      <c r="BE361" s="32">
        <v>50</v>
      </c>
      <c r="BF361" s="35" t="s">
        <v>141</v>
      </c>
      <c r="BG361" s="26" t="s">
        <v>129</v>
      </c>
      <c r="BH361" s="29">
        <v>15</v>
      </c>
      <c r="BI361" s="26" t="s">
        <v>124</v>
      </c>
      <c r="BJ361" s="37"/>
      <c r="BK361" s="36"/>
      <c r="BL361" t="str">
        <f>IF(_xlfn.REGEXTEST(BK361,"Lv. [0-9]{0, 3}", 0),BM361,"")</f>
        <v/>
      </c>
      <c r="BM361" t="e" cm="1" vm="1">
        <f t="array" ref="BM361">_xlfn.REGEXEXTRACT(_xlfn.REGEXEXTRACT(BK361,"Lv. [0-9]{0,}", 0),"[0-9]{1,2}", 0)</f>
        <v>#N/A</v>
      </c>
      <c r="BN361" cm="1">
        <f t="array" ref="BN361">INDEX(A361:AE361,BQ361)</f>
        <v>105</v>
      </c>
      <c r="BO361">
        <v>360</v>
      </c>
      <c r="BP361" t="str">
        <f ca="1">IF(LEN(BL361) &gt; 0, _xlfn.XMATCH(BN361 + 1, INDIRECT(BR361):INDIRECT(BS361)), "")</f>
        <v/>
      </c>
      <c r="BQ361" cm="1">
        <f t="array" ref="BQ361">_xlfn.XMATCH(FALSE, ISBLANK(A361:AE361),,-1)</f>
        <v>27</v>
      </c>
      <c r="BR361" t="str">
        <f>ADDRESS(2, BQ361)</f>
        <v>$AA$2</v>
      </c>
      <c r="BS361" t="str">
        <f>ADDRESS(1202, BQ361)</f>
        <v>$AA$1202</v>
      </c>
      <c r="BT361" s="171" t="str">
        <f>"insert into Pokemon_Blueprint values ( "&amp;ROW()-1&amp;", '"&amp;B361&amp;"', '"&amp;C361&amp;"', "&amp;AF361&amp;",  "&amp;AG361&amp;",  "&amp;AH361&amp;", "&amp;AI361&amp;",  "&amp;AJ361&amp;",  "&amp;AK361&amp;", "&amp;IF(BC361 = "", "0", BC361)&amp;", "&amp;IF(BL361 = "","NULL, NULL",BP361&amp;", "&amp;BL361)&amp;");"</f>
        <v>insert into Pokemon_Blueprint values ( 360, 'Ninjask', '', 61,  90,  45, 50,  50,  160, 120, NULL, NULL);</v>
      </c>
    </row>
    <row r="362" spans="1:72" ht="12.75" customHeight="1">
      <c r="A362" s="12">
        <v>292</v>
      </c>
      <c r="B362" s="56" t="s">
        <v>756</v>
      </c>
      <c r="C362" s="56"/>
      <c r="D362" s="57"/>
      <c r="E362" s="58"/>
      <c r="F362" s="58"/>
      <c r="G362" s="58"/>
      <c r="H362" s="58">
        <v>44</v>
      </c>
      <c r="I362" s="58">
        <v>45</v>
      </c>
      <c r="J362" s="58"/>
      <c r="K362" s="58"/>
      <c r="L362" s="58"/>
      <c r="M362" s="58"/>
      <c r="N362" s="58">
        <v>113</v>
      </c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>
        <v>106</v>
      </c>
      <c r="AB362" s="58"/>
      <c r="AC362" s="58"/>
      <c r="AD362" s="58"/>
      <c r="AE362" s="59"/>
      <c r="AF362" s="17">
        <v>1</v>
      </c>
      <c r="AG362" s="18">
        <v>90</v>
      </c>
      <c r="AH362" s="19">
        <v>45</v>
      </c>
      <c r="AI362" s="20">
        <v>30</v>
      </c>
      <c r="AJ362" s="21">
        <v>30</v>
      </c>
      <c r="AK362" s="22">
        <v>40</v>
      </c>
      <c r="AL362" s="23">
        <f>SUM(AF362:AK362)</f>
        <v>236</v>
      </c>
      <c r="AM362" s="24" t="s">
        <v>124</v>
      </c>
      <c r="AN362" s="25" t="s">
        <v>398</v>
      </c>
      <c r="AO362" s="24" t="s">
        <v>757</v>
      </c>
      <c r="AP362" s="34"/>
      <c r="AQ362" s="38"/>
      <c r="AR362" s="39" t="s">
        <v>191</v>
      </c>
      <c r="AS362" s="40">
        <v>0.8</v>
      </c>
      <c r="AT362" s="40">
        <v>2.6</v>
      </c>
      <c r="AU362" s="41">
        <v>1.2</v>
      </c>
      <c r="AV362" s="31">
        <v>2</v>
      </c>
      <c r="AW362" s="26"/>
      <c r="AX362" s="26"/>
      <c r="AY362" s="26"/>
      <c r="AZ362" s="26"/>
      <c r="BA362" s="25"/>
      <c r="BB362" s="24">
        <v>83</v>
      </c>
      <c r="BC362" s="26">
        <v>45</v>
      </c>
      <c r="BD362" s="32" t="s">
        <v>753</v>
      </c>
      <c r="BE362" s="32">
        <v>50</v>
      </c>
      <c r="BF362" s="35" t="s">
        <v>139</v>
      </c>
      <c r="BG362" s="26" t="s">
        <v>368</v>
      </c>
      <c r="BH362" s="29">
        <v>15</v>
      </c>
      <c r="BI362" s="45" t="s">
        <v>338</v>
      </c>
      <c r="BJ362" s="37"/>
      <c r="BK362" s="36"/>
      <c r="BL362" t="str">
        <f>IF(_xlfn.REGEXTEST(BK362,"Lv. [0-9]{0, 3}", 0),BM362,"")</f>
        <v/>
      </c>
      <c r="BM362" t="e" cm="1" vm="1">
        <f t="array" ref="BM362">_xlfn.REGEXEXTRACT(_xlfn.REGEXEXTRACT(BK362,"Lv. [0-9]{0,}", 0),"[0-9]{1,2}", 0)</f>
        <v>#N/A</v>
      </c>
      <c r="BN362" cm="1">
        <f t="array" ref="BN362">INDEX(A362:AE362,BQ362)</f>
        <v>106</v>
      </c>
      <c r="BO362">
        <v>361</v>
      </c>
      <c r="BP362" t="str">
        <f ca="1">IF(LEN(BL362) &gt; 0, _xlfn.XMATCH(BN362 + 1, INDIRECT(BR362):INDIRECT(BS362)), "")</f>
        <v/>
      </c>
      <c r="BQ362" cm="1">
        <f t="array" ref="BQ362">_xlfn.XMATCH(FALSE, ISBLANK(A362:AE362),,-1)</f>
        <v>27</v>
      </c>
      <c r="BR362" t="str">
        <f>ADDRESS(2, BQ362)</f>
        <v>$AA$2</v>
      </c>
      <c r="BS362" t="str">
        <f>ADDRESS(1202, BQ362)</f>
        <v>$AA$1202</v>
      </c>
      <c r="BT362" s="171" t="str">
        <f>"insert into Pokemon_Blueprint values ( "&amp;ROW()-1&amp;", '"&amp;B362&amp;"', '"&amp;C362&amp;"', "&amp;AF362&amp;",  "&amp;AG362&amp;",  "&amp;AH362&amp;", "&amp;AI362&amp;",  "&amp;AJ362&amp;",  "&amp;AK362&amp;", "&amp;IF(BC362 = "", "0", BC362)&amp;", "&amp;IF(BL362 = "","NULL, NULL",BP362&amp;", "&amp;BL362)&amp;");"</f>
        <v>insert into Pokemon_Blueprint values ( 361, 'Shedinja', '', 1,  90,  45, 30,  30,  40, 45, NULL, NULL);</v>
      </c>
    </row>
    <row r="363" spans="1:72" ht="12.75" customHeight="1">
      <c r="A363" s="12">
        <v>293</v>
      </c>
      <c r="B363" s="56" t="s">
        <v>758</v>
      </c>
      <c r="C363" s="56"/>
      <c r="D363" s="57"/>
      <c r="E363" s="58"/>
      <c r="F363" s="58"/>
      <c r="G363" s="58"/>
      <c r="H363" s="58">
        <v>45</v>
      </c>
      <c r="I363" s="58">
        <v>46</v>
      </c>
      <c r="J363" s="58"/>
      <c r="K363" s="58"/>
      <c r="L363" s="58"/>
      <c r="M363" s="58"/>
      <c r="N363" s="58">
        <v>140</v>
      </c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>
        <v>148</v>
      </c>
      <c r="AC363" s="58"/>
      <c r="AD363" s="58"/>
      <c r="AE363" s="59"/>
      <c r="AF363" s="17">
        <v>64</v>
      </c>
      <c r="AG363" s="18">
        <v>51</v>
      </c>
      <c r="AH363" s="19">
        <v>23</v>
      </c>
      <c r="AI363" s="20">
        <v>51</v>
      </c>
      <c r="AJ363" s="21">
        <v>23</v>
      </c>
      <c r="AK363" s="22">
        <v>28</v>
      </c>
      <c r="AL363" s="23">
        <f>SUM(AF363:AK363)</f>
        <v>240</v>
      </c>
      <c r="AM363" s="24" t="s">
        <v>150</v>
      </c>
      <c r="AN363" s="37"/>
      <c r="AO363" s="24" t="s">
        <v>417</v>
      </c>
      <c r="AP363" s="34"/>
      <c r="AQ363" s="27" t="s">
        <v>276</v>
      </c>
      <c r="AR363" s="28" t="s">
        <v>97</v>
      </c>
      <c r="AS363" s="29">
        <v>0.6</v>
      </c>
      <c r="AT363" s="29">
        <v>35.9</v>
      </c>
      <c r="AU363" s="30">
        <v>16.3</v>
      </c>
      <c r="AV363" s="31">
        <v>1</v>
      </c>
      <c r="AW363" s="26"/>
      <c r="AX363" s="26"/>
      <c r="AY363" s="26"/>
      <c r="AZ363" s="26"/>
      <c r="BA363" s="25"/>
      <c r="BB363" s="24">
        <v>48</v>
      </c>
      <c r="BC363" s="26">
        <v>190</v>
      </c>
      <c r="BD363" s="32" t="s">
        <v>79</v>
      </c>
      <c r="BE363" s="32">
        <v>50</v>
      </c>
      <c r="BF363" s="35" t="s">
        <v>227</v>
      </c>
      <c r="BG363" s="26" t="s">
        <v>129</v>
      </c>
      <c r="BH363" s="29">
        <v>20</v>
      </c>
      <c r="BI363" s="26" t="s">
        <v>82</v>
      </c>
      <c r="BJ363" s="25" t="s">
        <v>165</v>
      </c>
      <c r="BK363" s="36" t="s">
        <v>166</v>
      </c>
      <c r="BL363" t="str">
        <f>IF(_xlfn.REGEXTEST(BK363,"Lv. [0-9]{0, 3}", 0),BM363,"")</f>
        <v>20</v>
      </c>
      <c r="BM363" t="str" cm="1">
        <f t="array" ref="BM363">_xlfn.REGEXEXTRACT(_xlfn.REGEXEXTRACT(BK363,"Lv. [0-9]{0,}", 0),"[0-9]{1,2}", 0)</f>
        <v>20</v>
      </c>
      <c r="BN363" cm="1">
        <f t="array" ref="BN363">INDEX(A363:AE363,BQ363)</f>
        <v>148</v>
      </c>
      <c r="BO363">
        <v>362</v>
      </c>
      <c r="BP363">
        <f ca="1">IF(LEN(BL363) &gt; 0, _xlfn.XMATCH(BN363 + 1, INDIRECT(BR363):INDIRECT(BS363)), "")</f>
        <v>363</v>
      </c>
      <c r="BQ363" cm="1">
        <f t="array" ref="BQ363">_xlfn.XMATCH(FALSE, ISBLANK(A363:AE363),,-1)</f>
        <v>28</v>
      </c>
      <c r="BR363" t="str">
        <f>ADDRESS(2, BQ363)</f>
        <v>$AB$2</v>
      </c>
      <c r="BS363" t="str">
        <f>ADDRESS(1202, BQ363)</f>
        <v>$AB$1202</v>
      </c>
      <c r="BT363" s="171" t="str">
        <f ca="1">"insert into Pokemon_Blueprint values ( "&amp;ROW()-1&amp;", '"&amp;B363&amp;"', '"&amp;C363&amp;"', "&amp;AF363&amp;",  "&amp;AG363&amp;",  "&amp;AH363&amp;", "&amp;AI363&amp;",  "&amp;AJ363&amp;",  "&amp;AK363&amp;", "&amp;IF(BC363 = "", "0", BC363)&amp;", "&amp;IF(BL363 = "","NULL, NULL",BP363&amp;", "&amp;BL363)&amp;");"</f>
        <v>insert into Pokemon_Blueprint values ( 362, 'Whismur', '', 64,  51,  23, 51,  23,  28, 190, 363, 20);</v>
      </c>
    </row>
    <row r="364" spans="1:72" ht="12.75" customHeight="1">
      <c r="A364" s="12">
        <v>294</v>
      </c>
      <c r="B364" s="56" t="s">
        <v>759</v>
      </c>
      <c r="C364" s="56"/>
      <c r="D364" s="57"/>
      <c r="E364" s="58"/>
      <c r="F364" s="58"/>
      <c r="G364" s="58"/>
      <c r="H364" s="58">
        <v>46</v>
      </c>
      <c r="I364" s="58">
        <v>47</v>
      </c>
      <c r="J364" s="58"/>
      <c r="K364" s="58"/>
      <c r="L364" s="58"/>
      <c r="M364" s="58"/>
      <c r="N364" s="58">
        <v>141</v>
      </c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>
        <v>149</v>
      </c>
      <c r="AC364" s="58"/>
      <c r="AD364" s="58"/>
      <c r="AE364" s="59"/>
      <c r="AF364" s="17">
        <v>84</v>
      </c>
      <c r="AG364" s="18">
        <v>71</v>
      </c>
      <c r="AH364" s="19">
        <v>43</v>
      </c>
      <c r="AI364" s="20">
        <v>71</v>
      </c>
      <c r="AJ364" s="21">
        <v>43</v>
      </c>
      <c r="AK364" s="22">
        <v>48</v>
      </c>
      <c r="AL364" s="23">
        <f>SUM(AF364:AK364)</f>
        <v>360</v>
      </c>
      <c r="AM364" s="24" t="s">
        <v>150</v>
      </c>
      <c r="AN364" s="37"/>
      <c r="AO364" s="24" t="s">
        <v>417</v>
      </c>
      <c r="AP364" s="34"/>
      <c r="AQ364" s="27" t="s">
        <v>372</v>
      </c>
      <c r="AR364" s="28" t="s">
        <v>85</v>
      </c>
      <c r="AS364" s="29">
        <v>1</v>
      </c>
      <c r="AT364" s="29">
        <v>89.3</v>
      </c>
      <c r="AU364" s="30">
        <v>40.5</v>
      </c>
      <c r="AV364" s="31">
        <v>2</v>
      </c>
      <c r="AW364" s="26"/>
      <c r="AX364" s="26"/>
      <c r="AY364" s="26"/>
      <c r="AZ364" s="26"/>
      <c r="BA364" s="25"/>
      <c r="BB364" s="24">
        <v>126</v>
      </c>
      <c r="BC364" s="26">
        <v>120</v>
      </c>
      <c r="BD364" s="32" t="s">
        <v>79</v>
      </c>
      <c r="BE364" s="32">
        <v>50</v>
      </c>
      <c r="BF364" s="35" t="s">
        <v>116</v>
      </c>
      <c r="BG364" s="26" t="s">
        <v>129</v>
      </c>
      <c r="BH364" s="29">
        <v>20</v>
      </c>
      <c r="BI364" s="26" t="s">
        <v>82</v>
      </c>
      <c r="BJ364" s="25" t="s">
        <v>165</v>
      </c>
      <c r="BK364" s="36" t="s">
        <v>348</v>
      </c>
      <c r="BL364" t="str">
        <f>IF(_xlfn.REGEXTEST(BK364,"Lv. [0-9]{0, 3}", 0),BM364,"")</f>
        <v>40</v>
      </c>
      <c r="BM364" t="str" cm="1">
        <f t="array" ref="BM364">_xlfn.REGEXEXTRACT(_xlfn.REGEXEXTRACT(BK364,"Lv. [0-9]{0,}", 0),"[0-9]{1,2}", 0)</f>
        <v>40</v>
      </c>
      <c r="BN364" cm="1">
        <f t="array" ref="BN364">INDEX(A364:AE364,BQ364)</f>
        <v>149</v>
      </c>
      <c r="BO364">
        <v>363</v>
      </c>
      <c r="BP364">
        <f ca="1">IF(LEN(BL364) &gt; 0, _xlfn.XMATCH(BN364 + 1, INDIRECT(BR364):INDIRECT(BS364)), "")</f>
        <v>364</v>
      </c>
      <c r="BQ364" cm="1">
        <f t="array" ref="BQ364">_xlfn.XMATCH(FALSE, ISBLANK(A364:AE364),,-1)</f>
        <v>28</v>
      </c>
      <c r="BR364" t="str">
        <f>ADDRESS(2, BQ364)</f>
        <v>$AB$2</v>
      </c>
      <c r="BS364" t="str">
        <f>ADDRESS(1202, BQ364)</f>
        <v>$AB$1202</v>
      </c>
      <c r="BT364" s="171" t="str">
        <f ca="1">"insert into Pokemon_Blueprint values ( "&amp;ROW()-1&amp;", '"&amp;B364&amp;"', '"&amp;C364&amp;"', "&amp;AF364&amp;",  "&amp;AG364&amp;",  "&amp;AH364&amp;", "&amp;AI364&amp;",  "&amp;AJ364&amp;",  "&amp;AK364&amp;", "&amp;IF(BC364 = "", "0", BC364)&amp;", "&amp;IF(BL364 = "","NULL, NULL",BP364&amp;", "&amp;BL364)&amp;");"</f>
        <v>insert into Pokemon_Blueprint values ( 363, 'Loudred', '', 84,  71,  43, 71,  43,  48, 120, 364, 40);</v>
      </c>
    </row>
    <row r="365" spans="1:72" ht="12.75" customHeight="1">
      <c r="A365" s="12">
        <v>295</v>
      </c>
      <c r="B365" s="56" t="s">
        <v>760</v>
      </c>
      <c r="C365" s="56"/>
      <c r="D365" s="57"/>
      <c r="E365" s="58"/>
      <c r="F365" s="58"/>
      <c r="G365" s="58"/>
      <c r="H365" s="58">
        <v>47</v>
      </c>
      <c r="I365" s="58">
        <v>48</v>
      </c>
      <c r="J365" s="58"/>
      <c r="K365" s="58"/>
      <c r="L365" s="58"/>
      <c r="M365" s="58"/>
      <c r="N365" s="58">
        <v>142</v>
      </c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>
        <v>150</v>
      </c>
      <c r="AC365" s="58"/>
      <c r="AD365" s="58"/>
      <c r="AE365" s="59"/>
      <c r="AF365" s="17">
        <v>104</v>
      </c>
      <c r="AG365" s="18">
        <v>91</v>
      </c>
      <c r="AH365" s="19">
        <v>63</v>
      </c>
      <c r="AI365" s="20">
        <v>91</v>
      </c>
      <c r="AJ365" s="21">
        <v>73</v>
      </c>
      <c r="AK365" s="22">
        <v>68</v>
      </c>
      <c r="AL365" s="23">
        <f>SUM(AF365:AK365)</f>
        <v>490</v>
      </c>
      <c r="AM365" s="24" t="s">
        <v>150</v>
      </c>
      <c r="AN365" s="37"/>
      <c r="AO365" s="24" t="s">
        <v>417</v>
      </c>
      <c r="AP365" s="34"/>
      <c r="AQ365" s="27" t="s">
        <v>372</v>
      </c>
      <c r="AR365" s="28" t="s">
        <v>157</v>
      </c>
      <c r="AS365" s="29">
        <v>1.5</v>
      </c>
      <c r="AT365" s="29">
        <v>185.2</v>
      </c>
      <c r="AU365" s="30">
        <v>84</v>
      </c>
      <c r="AV365" s="31">
        <v>3</v>
      </c>
      <c r="AW365" s="26"/>
      <c r="AX365" s="26"/>
      <c r="AY365" s="26"/>
      <c r="AZ365" s="26"/>
      <c r="BA365" s="25"/>
      <c r="BB365" s="24">
        <v>245</v>
      </c>
      <c r="BC365" s="26">
        <v>45</v>
      </c>
      <c r="BD365" s="32" t="s">
        <v>79</v>
      </c>
      <c r="BE365" s="32">
        <v>50</v>
      </c>
      <c r="BF365" s="35" t="s">
        <v>116</v>
      </c>
      <c r="BG365" s="26" t="s">
        <v>129</v>
      </c>
      <c r="BH365" s="29">
        <v>20</v>
      </c>
      <c r="BI365" s="26" t="s">
        <v>82</v>
      </c>
      <c r="BJ365" s="25" t="s">
        <v>165</v>
      </c>
      <c r="BK365" s="36"/>
      <c r="BL365" t="str">
        <f>IF(_xlfn.REGEXTEST(BK365,"Lv. [0-9]{0, 3}", 0),BM365,"")</f>
        <v/>
      </c>
      <c r="BM365" t="e" cm="1" vm="1">
        <f t="array" ref="BM365">_xlfn.REGEXEXTRACT(_xlfn.REGEXEXTRACT(BK365,"Lv. [0-9]{0,}", 0),"[0-9]{1,2}", 0)</f>
        <v>#N/A</v>
      </c>
      <c r="BN365" cm="1">
        <f t="array" ref="BN365">INDEX(A365:AE365,BQ365)</f>
        <v>150</v>
      </c>
      <c r="BO365">
        <v>364</v>
      </c>
      <c r="BP365" t="str">
        <f ca="1">IF(LEN(BL365) &gt; 0, _xlfn.XMATCH(BN365 + 1, INDIRECT(BR365):INDIRECT(BS365)), "")</f>
        <v/>
      </c>
      <c r="BQ365" cm="1">
        <f t="array" ref="BQ365">_xlfn.XMATCH(FALSE, ISBLANK(A365:AE365),,-1)</f>
        <v>28</v>
      </c>
      <c r="BR365" t="str">
        <f>ADDRESS(2, BQ365)</f>
        <v>$AB$2</v>
      </c>
      <c r="BS365" t="str">
        <f>ADDRESS(1202, BQ365)</f>
        <v>$AB$1202</v>
      </c>
      <c r="BT365" s="171" t="str">
        <f>"insert into Pokemon_Blueprint values ( "&amp;ROW()-1&amp;", '"&amp;B365&amp;"', '"&amp;C365&amp;"', "&amp;AF365&amp;",  "&amp;AG365&amp;",  "&amp;AH365&amp;", "&amp;AI365&amp;",  "&amp;AJ365&amp;",  "&amp;AK365&amp;", "&amp;IF(BC365 = "", "0", BC365)&amp;", "&amp;IF(BL365 = "","NULL, NULL",BP365&amp;", "&amp;BL365)&amp;");"</f>
        <v>insert into Pokemon_Blueprint values ( 364, 'Exploud', '', 104,  91,  63, 91,  73,  68, 45, NULL, NULL);</v>
      </c>
    </row>
    <row r="366" spans="1:72" ht="12.75" customHeight="1">
      <c r="A366" s="12">
        <v>296</v>
      </c>
      <c r="B366" s="56" t="s">
        <v>761</v>
      </c>
      <c r="C366" s="56"/>
      <c r="D366" s="57"/>
      <c r="E366" s="58"/>
      <c r="F366" s="58"/>
      <c r="G366" s="58"/>
      <c r="H366" s="58">
        <v>48</v>
      </c>
      <c r="I366" s="58">
        <v>49</v>
      </c>
      <c r="J366" s="58"/>
      <c r="K366" s="58"/>
      <c r="L366" s="58"/>
      <c r="M366" s="58"/>
      <c r="N366" s="58"/>
      <c r="O366" s="58">
        <v>95</v>
      </c>
      <c r="P366" s="58"/>
      <c r="Q366" s="58">
        <v>56</v>
      </c>
      <c r="R366" s="58">
        <v>56</v>
      </c>
      <c r="S366" s="58"/>
      <c r="T366" s="58"/>
      <c r="U366" s="58">
        <v>15</v>
      </c>
      <c r="V366" s="58">
        <v>68</v>
      </c>
      <c r="W366" s="58">
        <v>68</v>
      </c>
      <c r="X366" s="58"/>
      <c r="Y366" s="58"/>
      <c r="Z366" s="58">
        <v>22</v>
      </c>
      <c r="AA366" s="58"/>
      <c r="AB366" s="58"/>
      <c r="AC366" s="58"/>
      <c r="AD366" s="58"/>
      <c r="AE366" s="59">
        <v>116</v>
      </c>
      <c r="AF366" s="17">
        <v>72</v>
      </c>
      <c r="AG366" s="18">
        <v>60</v>
      </c>
      <c r="AH366" s="19">
        <v>30</v>
      </c>
      <c r="AI366" s="20">
        <v>20</v>
      </c>
      <c r="AJ366" s="21">
        <v>30</v>
      </c>
      <c r="AK366" s="22">
        <v>25</v>
      </c>
      <c r="AL366" s="23">
        <f>SUM(AF366:AK366)</f>
        <v>237</v>
      </c>
      <c r="AM366" s="24" t="s">
        <v>289</v>
      </c>
      <c r="AN366" s="37"/>
      <c r="AO366" s="24" t="s">
        <v>91</v>
      </c>
      <c r="AP366" s="26" t="s">
        <v>162</v>
      </c>
      <c r="AQ366" s="27" t="s">
        <v>215</v>
      </c>
      <c r="AR366" s="28" t="s">
        <v>85</v>
      </c>
      <c r="AS366" s="29">
        <v>1</v>
      </c>
      <c r="AT366" s="29">
        <v>190.5</v>
      </c>
      <c r="AU366" s="30">
        <v>86.4</v>
      </c>
      <c r="AV366" s="31">
        <v>1</v>
      </c>
      <c r="AW366" s="26"/>
      <c r="AX366" s="26"/>
      <c r="AY366" s="26"/>
      <c r="AZ366" s="26"/>
      <c r="BA366" s="25"/>
      <c r="BB366" s="24">
        <v>47</v>
      </c>
      <c r="BC366" s="26">
        <v>180</v>
      </c>
      <c r="BD366" s="32" t="s">
        <v>746</v>
      </c>
      <c r="BE366" s="32">
        <v>50</v>
      </c>
      <c r="BF366" s="35" t="s">
        <v>141</v>
      </c>
      <c r="BG366" s="26" t="s">
        <v>298</v>
      </c>
      <c r="BH366" s="29">
        <v>20</v>
      </c>
      <c r="BI366" s="26" t="s">
        <v>314</v>
      </c>
      <c r="BJ366" s="37"/>
      <c r="BK366" s="36" t="s">
        <v>256</v>
      </c>
      <c r="BL366" t="str">
        <f>IF(_xlfn.REGEXTEST(BK366,"Lv. [0-9]{0, 3}", 0),BM366,"")</f>
        <v>24</v>
      </c>
      <c r="BM366" t="str" cm="1">
        <f t="array" ref="BM366">_xlfn.REGEXEXTRACT(_xlfn.REGEXEXTRACT(BK366,"Lv. [0-9]{0,}", 0),"[0-9]{1,2}", 0)</f>
        <v>24</v>
      </c>
      <c r="BN366" cm="1">
        <f t="array" ref="BN366">INDEX(A366:AE366,BQ366)</f>
        <v>116</v>
      </c>
      <c r="BO366">
        <v>365</v>
      </c>
      <c r="BP366">
        <f ca="1">IF(LEN(BL366) &gt; 0, _xlfn.XMATCH(BN366 + 1, INDIRECT(BR366):INDIRECT(BS366)), "")</f>
        <v>366</v>
      </c>
      <c r="BQ366" cm="1">
        <f t="array" ref="BQ366">_xlfn.XMATCH(FALSE, ISBLANK(A366:AE366),,-1)</f>
        <v>31</v>
      </c>
      <c r="BR366" t="str">
        <f>ADDRESS(2, BQ366)</f>
        <v>$AE$2</v>
      </c>
      <c r="BS366" t="str">
        <f>ADDRESS(1202, BQ366)</f>
        <v>$AE$1202</v>
      </c>
      <c r="BT366" s="171" t="str">
        <f ca="1">"insert into Pokemon_Blueprint values ( "&amp;ROW()-1&amp;", '"&amp;B366&amp;"', '"&amp;C366&amp;"', "&amp;AF366&amp;",  "&amp;AG366&amp;",  "&amp;AH366&amp;", "&amp;AI366&amp;",  "&amp;AJ366&amp;",  "&amp;AK366&amp;", "&amp;IF(BC366 = "", "0", BC366)&amp;", "&amp;IF(BL366 = "","NULL, NULL",BP366&amp;", "&amp;BL366)&amp;");"</f>
        <v>insert into Pokemon_Blueprint values ( 365, 'Makuhita', '', 72,  60,  30, 20,  30,  25, 180, 366, 24);</v>
      </c>
    </row>
    <row r="367" spans="1:72" ht="12.75" customHeight="1">
      <c r="A367" s="12">
        <v>297</v>
      </c>
      <c r="B367" s="56" t="s">
        <v>762</v>
      </c>
      <c r="C367" s="56"/>
      <c r="D367" s="57"/>
      <c r="E367" s="58"/>
      <c r="F367" s="58"/>
      <c r="G367" s="58"/>
      <c r="H367" s="58">
        <v>49</v>
      </c>
      <c r="I367" s="58">
        <v>50</v>
      </c>
      <c r="J367" s="58"/>
      <c r="K367" s="58"/>
      <c r="L367" s="58"/>
      <c r="M367" s="58"/>
      <c r="N367" s="58"/>
      <c r="O367" s="58">
        <v>96</v>
      </c>
      <c r="P367" s="58"/>
      <c r="Q367" s="58">
        <v>57</v>
      </c>
      <c r="R367" s="58">
        <v>57</v>
      </c>
      <c r="S367" s="58"/>
      <c r="T367" s="58"/>
      <c r="U367" s="58">
        <v>16</v>
      </c>
      <c r="V367" s="58">
        <v>69</v>
      </c>
      <c r="W367" s="58">
        <v>69</v>
      </c>
      <c r="X367" s="58"/>
      <c r="Y367" s="58"/>
      <c r="Z367" s="58">
        <v>23</v>
      </c>
      <c r="AA367" s="58"/>
      <c r="AB367" s="58"/>
      <c r="AC367" s="58"/>
      <c r="AD367" s="58"/>
      <c r="AE367" s="59">
        <v>117</v>
      </c>
      <c r="AF367" s="17">
        <v>144</v>
      </c>
      <c r="AG367" s="18">
        <v>120</v>
      </c>
      <c r="AH367" s="19">
        <v>60</v>
      </c>
      <c r="AI367" s="20">
        <v>40</v>
      </c>
      <c r="AJ367" s="21">
        <v>60</v>
      </c>
      <c r="AK367" s="22">
        <v>50</v>
      </c>
      <c r="AL367" s="23">
        <f>SUM(AF367:AK367)</f>
        <v>474</v>
      </c>
      <c r="AM367" s="24" t="s">
        <v>289</v>
      </c>
      <c r="AN367" s="37"/>
      <c r="AO367" s="24" t="s">
        <v>91</v>
      </c>
      <c r="AP367" s="26" t="s">
        <v>162</v>
      </c>
      <c r="AQ367" s="27" t="s">
        <v>215</v>
      </c>
      <c r="AR367" s="28" t="s">
        <v>543</v>
      </c>
      <c r="AS367" s="29">
        <v>2.2999999999999998</v>
      </c>
      <c r="AT367" s="29">
        <v>559.5</v>
      </c>
      <c r="AU367" s="30">
        <v>253.8</v>
      </c>
      <c r="AV367" s="31">
        <v>2</v>
      </c>
      <c r="AW367" s="26"/>
      <c r="AX367" s="26"/>
      <c r="AY367" s="26"/>
      <c r="AZ367" s="26"/>
      <c r="BA367" s="25"/>
      <c r="BB367" s="24">
        <v>166</v>
      </c>
      <c r="BC367" s="26">
        <v>200</v>
      </c>
      <c r="BD367" s="32" t="s">
        <v>746</v>
      </c>
      <c r="BE367" s="32">
        <v>50</v>
      </c>
      <c r="BF367" s="35" t="s">
        <v>139</v>
      </c>
      <c r="BG367" s="26" t="s">
        <v>298</v>
      </c>
      <c r="BH367" s="29">
        <v>20</v>
      </c>
      <c r="BI367" s="26" t="s">
        <v>314</v>
      </c>
      <c r="BJ367" s="37"/>
      <c r="BK367" s="36"/>
      <c r="BL367" t="str">
        <f>IF(_xlfn.REGEXTEST(BK367,"Lv. [0-9]{0, 3}", 0),BM367,"")</f>
        <v/>
      </c>
      <c r="BM367" t="e" cm="1" vm="1">
        <f t="array" ref="BM367">_xlfn.REGEXEXTRACT(_xlfn.REGEXEXTRACT(BK367,"Lv. [0-9]{0,}", 0),"[0-9]{1,2}", 0)</f>
        <v>#N/A</v>
      </c>
      <c r="BN367" cm="1">
        <f t="array" ref="BN367">INDEX(A367:AE367,BQ367)</f>
        <v>117</v>
      </c>
      <c r="BO367">
        <v>366</v>
      </c>
      <c r="BP367" t="str">
        <f ca="1">IF(LEN(BL367) &gt; 0, _xlfn.XMATCH(BN367 + 1, INDIRECT(BR367):INDIRECT(BS367)), "")</f>
        <v/>
      </c>
      <c r="BQ367" cm="1">
        <f t="array" ref="BQ367">_xlfn.XMATCH(FALSE, ISBLANK(A367:AE367),,-1)</f>
        <v>31</v>
      </c>
      <c r="BR367" t="str">
        <f>ADDRESS(2, BQ367)</f>
        <v>$AE$2</v>
      </c>
      <c r="BS367" t="str">
        <f>ADDRESS(1202, BQ367)</f>
        <v>$AE$1202</v>
      </c>
      <c r="BT367" s="171" t="str">
        <f>"insert into Pokemon_Blueprint values ( "&amp;ROW()-1&amp;", '"&amp;B367&amp;"', '"&amp;C367&amp;"', "&amp;AF367&amp;",  "&amp;AG367&amp;",  "&amp;AH367&amp;", "&amp;AI367&amp;",  "&amp;AJ367&amp;",  "&amp;AK367&amp;", "&amp;IF(BC367 = "", "0", BC367)&amp;", "&amp;IF(BL367 = "","NULL, NULL",BP367&amp;", "&amp;BL367)&amp;");"</f>
        <v>insert into Pokemon_Blueprint values ( 366, 'Hariyama', '', 144,  120,  60, 40,  60,  50, 200, NULL, NULL);</v>
      </c>
    </row>
    <row r="368" spans="1:72" ht="12.75" customHeight="1">
      <c r="A368" s="12">
        <v>298</v>
      </c>
      <c r="B368" s="56" t="s">
        <v>763</v>
      </c>
      <c r="C368" s="56" t="s">
        <v>573</v>
      </c>
      <c r="D368" s="57"/>
      <c r="E368" s="58"/>
      <c r="F368" s="58"/>
      <c r="G368" s="58"/>
      <c r="H368" s="58">
        <v>54</v>
      </c>
      <c r="I368" s="58">
        <v>55</v>
      </c>
      <c r="J368" s="58">
        <v>124</v>
      </c>
      <c r="K368" s="58">
        <v>124</v>
      </c>
      <c r="L368" s="58"/>
      <c r="M368" s="58">
        <v>30</v>
      </c>
      <c r="N368" s="58">
        <v>41</v>
      </c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>
        <v>139</v>
      </c>
      <c r="AC368" s="58"/>
      <c r="AD368" s="58"/>
      <c r="AE368" s="59">
        <v>46</v>
      </c>
      <c r="AF368" s="17">
        <v>50</v>
      </c>
      <c r="AG368" s="18">
        <v>20</v>
      </c>
      <c r="AH368" s="19">
        <v>40</v>
      </c>
      <c r="AI368" s="20">
        <v>20</v>
      </c>
      <c r="AJ368" s="21">
        <v>40</v>
      </c>
      <c r="AK368" s="22">
        <v>20</v>
      </c>
      <c r="AL368" s="23">
        <f>SUM(AF368:AK368)</f>
        <v>190</v>
      </c>
      <c r="AM368" s="24" t="s">
        <v>150</v>
      </c>
      <c r="AN368" s="25" t="s">
        <v>188</v>
      </c>
      <c r="AO368" s="24" t="s">
        <v>91</v>
      </c>
      <c r="AP368" s="26" t="s">
        <v>590</v>
      </c>
      <c r="AQ368" s="27" t="s">
        <v>591</v>
      </c>
      <c r="AR368" s="28" t="s">
        <v>265</v>
      </c>
      <c r="AS368" s="29">
        <v>0.2</v>
      </c>
      <c r="AT368" s="29">
        <v>4.4000000000000004</v>
      </c>
      <c r="AU368" s="30">
        <v>2</v>
      </c>
      <c r="AV368" s="31">
        <v>1</v>
      </c>
      <c r="AW368" s="26"/>
      <c r="AX368" s="26"/>
      <c r="AY368" s="26"/>
      <c r="AZ368" s="26"/>
      <c r="BA368" s="25"/>
      <c r="BB368" s="24">
        <v>38</v>
      </c>
      <c r="BC368" s="26">
        <v>150</v>
      </c>
      <c r="BD368" s="32" t="s">
        <v>226</v>
      </c>
      <c r="BE368" s="32">
        <v>50</v>
      </c>
      <c r="BF368" s="35" t="s">
        <v>116</v>
      </c>
      <c r="BG368" s="26" t="s">
        <v>298</v>
      </c>
      <c r="BH368" s="40">
        <v>10</v>
      </c>
      <c r="BI368" s="26" t="s">
        <v>212</v>
      </c>
      <c r="BJ368" s="37"/>
      <c r="BK368" s="36" t="s">
        <v>246</v>
      </c>
      <c r="BL368" t="str">
        <f>IF(_xlfn.REGEXTEST(BK368,"Lv. [0-9]{0, 3}", 0),BM368,"")</f>
        <v/>
      </c>
      <c r="BM368" t="e" cm="1" vm="1">
        <f t="array" ref="BM368">_xlfn.REGEXEXTRACT(_xlfn.REGEXEXTRACT(BK368,"Lv. [0-9]{0,}", 0),"[0-9]{1,2}", 0)</f>
        <v>#N/A</v>
      </c>
      <c r="BN368" cm="1">
        <f t="array" ref="BN368">INDEX(A368:AE368,BQ368)</f>
        <v>46</v>
      </c>
      <c r="BO368">
        <v>367</v>
      </c>
      <c r="BP368" t="str">
        <f ca="1">IF(LEN(BL368) &gt; 0, _xlfn.XMATCH(BN368 + 1, INDIRECT(BR368):INDIRECT(BS368)), "")</f>
        <v/>
      </c>
      <c r="BQ368" cm="1">
        <f t="array" ref="BQ368">_xlfn.XMATCH(FALSE, ISBLANK(A368:AE368),,-1)</f>
        <v>31</v>
      </c>
      <c r="BR368" t="str">
        <f>ADDRESS(2, BQ368)</f>
        <v>$AE$2</v>
      </c>
      <c r="BS368" t="str">
        <f>ADDRESS(1202, BQ368)</f>
        <v>$AE$1202</v>
      </c>
      <c r="BT368" s="171" t="str">
        <f>"insert into Pokemon_Blueprint values ( "&amp;ROW()-1&amp;", '"&amp;B368&amp;"', '"&amp;C368&amp;"', "&amp;AF368&amp;",  "&amp;AG368&amp;",  "&amp;AH368&amp;", "&amp;AI368&amp;",  "&amp;AJ368&amp;",  "&amp;AK368&amp;", "&amp;IF(BC368 = "", "0", BC368)&amp;", "&amp;IF(BL368 = "","NULL, NULL",BP368&amp;", "&amp;BL368)&amp;");"</f>
        <v>insert into Pokemon_Blueprint values ( 367, 'Azurill', 'Baby', 50,  20,  40, 20,  40,  20, 150, NULL, NULL);</v>
      </c>
    </row>
    <row r="369" spans="1:72" ht="12.75" customHeight="1">
      <c r="A369" s="12">
        <v>299</v>
      </c>
      <c r="B369" s="56" t="s">
        <v>764</v>
      </c>
      <c r="C369" s="56"/>
      <c r="D369" s="57"/>
      <c r="E369" s="58"/>
      <c r="F369" s="58"/>
      <c r="G369" s="58"/>
      <c r="H369" s="58">
        <v>60</v>
      </c>
      <c r="I369" s="58">
        <v>61</v>
      </c>
      <c r="J369" s="58"/>
      <c r="K369" s="58">
        <v>155</v>
      </c>
      <c r="L369" s="58"/>
      <c r="M369" s="58">
        <v>164</v>
      </c>
      <c r="N369" s="58"/>
      <c r="O369" s="58">
        <v>93</v>
      </c>
      <c r="P369" s="58"/>
      <c r="Q369" s="58">
        <v>198</v>
      </c>
      <c r="R369" s="58"/>
      <c r="S369" s="58">
        <v>125</v>
      </c>
      <c r="T369" s="58"/>
      <c r="U369" s="58"/>
      <c r="V369" s="58">
        <v>254</v>
      </c>
      <c r="W369" s="58"/>
      <c r="X369" s="58">
        <v>155</v>
      </c>
      <c r="Y369" s="58"/>
      <c r="Z369" s="58"/>
      <c r="AA369" s="58"/>
      <c r="AB369" s="58"/>
      <c r="AC369" s="58"/>
      <c r="AD369" s="58">
        <v>190</v>
      </c>
      <c r="AE369" s="59"/>
      <c r="AF369" s="17">
        <v>30</v>
      </c>
      <c r="AG369" s="18">
        <v>45</v>
      </c>
      <c r="AH369" s="19">
        <v>135</v>
      </c>
      <c r="AI369" s="20">
        <v>45</v>
      </c>
      <c r="AJ369" s="21">
        <v>90</v>
      </c>
      <c r="AK369" s="22">
        <v>30</v>
      </c>
      <c r="AL369" s="23">
        <f>SUM(AF369:AK369)</f>
        <v>375</v>
      </c>
      <c r="AM369" s="24" t="s">
        <v>301</v>
      </c>
      <c r="AN369" s="37"/>
      <c r="AO369" s="24" t="s">
        <v>337</v>
      </c>
      <c r="AP369" s="26" t="s">
        <v>340</v>
      </c>
      <c r="AQ369" s="27" t="s">
        <v>264</v>
      </c>
      <c r="AR369" s="28" t="s">
        <v>85</v>
      </c>
      <c r="AS369" s="29">
        <v>1</v>
      </c>
      <c r="AT369" s="29">
        <v>213.8</v>
      </c>
      <c r="AU369" s="30">
        <v>97</v>
      </c>
      <c r="AV369" s="31"/>
      <c r="AW369" s="26"/>
      <c r="AX369" s="26">
        <v>1</v>
      </c>
      <c r="AY369" s="26"/>
      <c r="AZ369" s="26"/>
      <c r="BA369" s="25"/>
      <c r="BB369" s="24">
        <v>75</v>
      </c>
      <c r="BC369" s="26">
        <v>255</v>
      </c>
      <c r="BD369" s="32" t="s">
        <v>128</v>
      </c>
      <c r="BE369" s="32">
        <v>50</v>
      </c>
      <c r="BF369" s="35" t="s">
        <v>322</v>
      </c>
      <c r="BG369" s="26" t="s">
        <v>129</v>
      </c>
      <c r="BH369" s="29">
        <v>20</v>
      </c>
      <c r="BI369" s="26" t="s">
        <v>338</v>
      </c>
      <c r="BJ369" s="37"/>
      <c r="BK369" s="36" t="s">
        <v>189</v>
      </c>
      <c r="BL369" t="str">
        <f>IF(_xlfn.REGEXTEST(BK369,"Lv. [0-9]{0, 3}", 0),BM369,"")</f>
        <v/>
      </c>
      <c r="BM369" t="e" cm="1" vm="1">
        <f t="array" ref="BM369">_xlfn.REGEXEXTRACT(_xlfn.REGEXEXTRACT(BK369,"Lv. [0-9]{0,}", 0),"[0-9]{1,2}", 0)</f>
        <v>#N/A</v>
      </c>
      <c r="BN369" cm="1">
        <f t="array" ref="BN369">INDEX(A369:AE369,BQ369)</f>
        <v>190</v>
      </c>
      <c r="BO369">
        <v>368</v>
      </c>
      <c r="BP369" t="str">
        <f ca="1">IF(LEN(BL369) &gt; 0, _xlfn.XMATCH(BN369 + 1, INDIRECT(BR369):INDIRECT(BS369)), "")</f>
        <v/>
      </c>
      <c r="BQ369" cm="1">
        <f t="array" ref="BQ369">_xlfn.XMATCH(FALSE, ISBLANK(A369:AE369),,-1)</f>
        <v>30</v>
      </c>
      <c r="BR369" t="str">
        <f>ADDRESS(2, BQ369)</f>
        <v>$AD$2</v>
      </c>
      <c r="BS369" t="str">
        <f>ADDRESS(1202, BQ369)</f>
        <v>$AD$1202</v>
      </c>
      <c r="BT369" s="171" t="str">
        <f>"insert into Pokemon_Blueprint values ( "&amp;ROW()-1&amp;", '"&amp;B369&amp;"', '"&amp;C369&amp;"', "&amp;AF369&amp;",  "&amp;AG369&amp;",  "&amp;AH369&amp;", "&amp;AI369&amp;",  "&amp;AJ369&amp;",  "&amp;AK369&amp;", "&amp;IF(BC369 = "", "0", BC369)&amp;", "&amp;IF(BL369 = "","NULL, NULL",BP369&amp;", "&amp;BL369)&amp;");"</f>
        <v>insert into Pokemon_Blueprint values ( 368, 'Nosepass', '', 30,  45,  135, 45,  90,  30, 255, NULL, NULL);</v>
      </c>
    </row>
    <row r="370" spans="1:72" ht="12.75" customHeight="1">
      <c r="A370" s="12">
        <v>300</v>
      </c>
      <c r="B370" s="56" t="s">
        <v>765</v>
      </c>
      <c r="C370" s="56"/>
      <c r="D370" s="57"/>
      <c r="E370" s="58"/>
      <c r="F370" s="58"/>
      <c r="G370" s="58"/>
      <c r="H370" s="58">
        <v>61</v>
      </c>
      <c r="I370" s="58">
        <v>63</v>
      </c>
      <c r="J370" s="58"/>
      <c r="K370" s="58"/>
      <c r="L370" s="58"/>
      <c r="M370" s="58">
        <v>78</v>
      </c>
      <c r="N370" s="58">
        <v>78</v>
      </c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9"/>
      <c r="AF370" s="17">
        <v>50</v>
      </c>
      <c r="AG370" s="18">
        <v>45</v>
      </c>
      <c r="AH370" s="19">
        <v>45</v>
      </c>
      <c r="AI370" s="20">
        <v>35</v>
      </c>
      <c r="AJ370" s="21">
        <v>35</v>
      </c>
      <c r="AK370" s="22">
        <v>50</v>
      </c>
      <c r="AL370" s="23">
        <f>SUM(AF370:AK370)</f>
        <v>260</v>
      </c>
      <c r="AM370" s="24" t="s">
        <v>150</v>
      </c>
      <c r="AN370" s="37"/>
      <c r="AO370" s="24" t="s">
        <v>223</v>
      </c>
      <c r="AP370" s="26" t="s">
        <v>766</v>
      </c>
      <c r="AQ370" s="27" t="s">
        <v>261</v>
      </c>
      <c r="AR370" s="28" t="s">
        <v>97</v>
      </c>
      <c r="AS370" s="29">
        <v>0.6</v>
      </c>
      <c r="AT370" s="29">
        <v>24.3</v>
      </c>
      <c r="AU370" s="30">
        <v>11</v>
      </c>
      <c r="AV370" s="31"/>
      <c r="AW370" s="26"/>
      <c r="AX370" s="26"/>
      <c r="AY370" s="26"/>
      <c r="AZ370" s="26"/>
      <c r="BA370" s="25">
        <v>1</v>
      </c>
      <c r="BB370" s="24">
        <v>52</v>
      </c>
      <c r="BC370" s="26">
        <v>255</v>
      </c>
      <c r="BD370" s="32" t="s">
        <v>226</v>
      </c>
      <c r="BE370" s="32">
        <v>50</v>
      </c>
      <c r="BF370" s="35" t="s">
        <v>227</v>
      </c>
      <c r="BG370" s="26" t="s">
        <v>228</v>
      </c>
      <c r="BH370" s="29">
        <v>15</v>
      </c>
      <c r="BI370" s="26" t="s">
        <v>165</v>
      </c>
      <c r="BJ370" s="25" t="s">
        <v>188</v>
      </c>
      <c r="BK370" s="36" t="s">
        <v>213</v>
      </c>
      <c r="BL370" t="str">
        <f>IF(_xlfn.REGEXTEST(BK370,"Lv. [0-9]{0, 3}", 0),BM370,"")</f>
        <v/>
      </c>
      <c r="BM370" t="e" cm="1" vm="1">
        <f t="array" ref="BM370">_xlfn.REGEXEXTRACT(_xlfn.REGEXEXTRACT(BK370,"Lv. [0-9]{0,}", 0),"[0-9]{1,2}", 0)</f>
        <v>#N/A</v>
      </c>
      <c r="BN370" cm="1">
        <f t="array" ref="BN370">INDEX(A370:AE370,BQ370)</f>
        <v>78</v>
      </c>
      <c r="BO370">
        <v>369</v>
      </c>
      <c r="BP370" t="str">
        <f ca="1">IF(LEN(BL370) &gt; 0, _xlfn.XMATCH(BN370 + 1, INDIRECT(BR370):INDIRECT(BS370)), "")</f>
        <v/>
      </c>
      <c r="BQ370" cm="1">
        <f t="array" ref="BQ370">_xlfn.XMATCH(FALSE, ISBLANK(A370:AE370),,-1)</f>
        <v>14</v>
      </c>
      <c r="BR370" t="str">
        <f>ADDRESS(2, BQ370)</f>
        <v>$N$2</v>
      </c>
      <c r="BS370" t="str">
        <f>ADDRESS(1202, BQ370)</f>
        <v>$N$1202</v>
      </c>
      <c r="BT370" s="171" t="str">
        <f>"insert into Pokemon_Blueprint values ( "&amp;ROW()-1&amp;", '"&amp;B370&amp;"', '"&amp;C370&amp;"', "&amp;AF370&amp;",  "&amp;AG370&amp;",  "&amp;AH370&amp;", "&amp;AI370&amp;",  "&amp;AJ370&amp;",  "&amp;AK370&amp;", "&amp;IF(BC370 = "", "0", BC370)&amp;", "&amp;IF(BL370 = "","NULL, NULL",BP370&amp;", "&amp;BL370)&amp;");"</f>
        <v>insert into Pokemon_Blueprint values ( 369, 'Skitty', '', 50,  45,  45, 35,  35,  50, 255, NULL, NULL);</v>
      </c>
    </row>
    <row r="371" spans="1:72" ht="12.75" customHeight="1">
      <c r="A371" s="12">
        <v>301</v>
      </c>
      <c r="B371" s="56" t="s">
        <v>767</v>
      </c>
      <c r="C371" s="56"/>
      <c r="D371" s="57"/>
      <c r="E371" s="58"/>
      <c r="F371" s="58"/>
      <c r="G371" s="58"/>
      <c r="H371" s="58">
        <v>62</v>
      </c>
      <c r="I371" s="58">
        <v>64</v>
      </c>
      <c r="J371" s="58"/>
      <c r="K371" s="58"/>
      <c r="L371" s="58"/>
      <c r="M371" s="58">
        <v>79</v>
      </c>
      <c r="N371" s="58">
        <v>79</v>
      </c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9"/>
      <c r="AF371" s="17">
        <v>70</v>
      </c>
      <c r="AG371" s="18">
        <v>65</v>
      </c>
      <c r="AH371" s="19">
        <v>65</v>
      </c>
      <c r="AI371" s="20">
        <v>55</v>
      </c>
      <c r="AJ371" s="21">
        <v>55</v>
      </c>
      <c r="AK371" s="22">
        <v>90</v>
      </c>
      <c r="AL371" s="23">
        <f>SUM(AF371:AK371)</f>
        <v>400</v>
      </c>
      <c r="AM371" s="24" t="s">
        <v>150</v>
      </c>
      <c r="AN371" s="37"/>
      <c r="AO371" s="24" t="s">
        <v>223</v>
      </c>
      <c r="AP371" s="26" t="s">
        <v>766</v>
      </c>
      <c r="AQ371" s="27" t="s">
        <v>261</v>
      </c>
      <c r="AR371" s="28" t="s">
        <v>101</v>
      </c>
      <c r="AS371" s="29">
        <v>1.1000000000000001</v>
      </c>
      <c r="AT371" s="29">
        <v>71.900000000000006</v>
      </c>
      <c r="AU371" s="30">
        <v>32.6</v>
      </c>
      <c r="AV371" s="31">
        <v>1</v>
      </c>
      <c r="AW371" s="26"/>
      <c r="AX371" s="26"/>
      <c r="AY371" s="26"/>
      <c r="AZ371" s="26"/>
      <c r="BA371" s="25">
        <v>1</v>
      </c>
      <c r="BB371" s="24">
        <v>140</v>
      </c>
      <c r="BC371" s="26">
        <v>60</v>
      </c>
      <c r="BD371" s="32" t="s">
        <v>226</v>
      </c>
      <c r="BE371" s="32">
        <v>50</v>
      </c>
      <c r="BF371" s="35" t="s">
        <v>164</v>
      </c>
      <c r="BG371" s="26" t="s">
        <v>228</v>
      </c>
      <c r="BH371" s="29">
        <v>15</v>
      </c>
      <c r="BI371" s="26" t="s">
        <v>165</v>
      </c>
      <c r="BJ371" s="25" t="s">
        <v>188</v>
      </c>
      <c r="BK371" s="36"/>
      <c r="BL371" t="str">
        <f>IF(_xlfn.REGEXTEST(BK371,"Lv. [0-9]{0, 3}", 0),BM371,"")</f>
        <v/>
      </c>
      <c r="BM371" t="e" cm="1" vm="1">
        <f t="array" ref="BM371">_xlfn.REGEXEXTRACT(_xlfn.REGEXEXTRACT(BK371,"Lv. [0-9]{0,}", 0),"[0-9]{1,2}", 0)</f>
        <v>#N/A</v>
      </c>
      <c r="BN371" cm="1">
        <f t="array" ref="BN371">INDEX(A371:AE371,BQ371)</f>
        <v>79</v>
      </c>
      <c r="BO371">
        <v>370</v>
      </c>
      <c r="BP371" t="str">
        <f ca="1">IF(LEN(BL371) &gt; 0, _xlfn.XMATCH(BN371 + 1, INDIRECT(BR371):INDIRECT(BS371)), "")</f>
        <v/>
      </c>
      <c r="BQ371" cm="1">
        <f t="array" ref="BQ371">_xlfn.XMATCH(FALSE, ISBLANK(A371:AE371),,-1)</f>
        <v>14</v>
      </c>
      <c r="BR371" t="str">
        <f>ADDRESS(2, BQ371)</f>
        <v>$N$2</v>
      </c>
      <c r="BS371" t="str">
        <f>ADDRESS(1202, BQ371)</f>
        <v>$N$1202</v>
      </c>
      <c r="BT371" s="171" t="str">
        <f>"insert into Pokemon_Blueprint values ( "&amp;ROW()-1&amp;", '"&amp;B371&amp;"', '"&amp;C371&amp;"', "&amp;AF371&amp;",  "&amp;AG371&amp;",  "&amp;AH371&amp;", "&amp;AI371&amp;",  "&amp;AJ371&amp;",  "&amp;AK371&amp;", "&amp;IF(BC371 = "", "0", BC371)&amp;", "&amp;IF(BL371 = "","NULL, NULL",BP371&amp;", "&amp;BL371)&amp;");"</f>
        <v>insert into Pokemon_Blueprint values ( 370, 'Delcatty', '', 70,  65,  65, 55,  55,  90, 60, NULL, NULL);</v>
      </c>
    </row>
    <row r="372" spans="1:72" ht="12.75" customHeight="1">
      <c r="A372" s="12">
        <v>302</v>
      </c>
      <c r="B372" s="56" t="s">
        <v>768</v>
      </c>
      <c r="C372" s="56"/>
      <c r="D372" s="57"/>
      <c r="E372" s="58"/>
      <c r="F372" s="58"/>
      <c r="G372" s="58"/>
      <c r="H372" s="58">
        <v>68</v>
      </c>
      <c r="I372" s="58">
        <v>70</v>
      </c>
      <c r="J372" s="58"/>
      <c r="K372" s="58"/>
      <c r="L372" s="58"/>
      <c r="M372" s="58"/>
      <c r="N372" s="58"/>
      <c r="O372" s="58">
        <v>123</v>
      </c>
      <c r="P372" s="58"/>
      <c r="Q372" s="58">
        <v>102</v>
      </c>
      <c r="R372" s="58">
        <v>102</v>
      </c>
      <c r="S372" s="58"/>
      <c r="T372" s="58"/>
      <c r="U372" s="58">
        <v>52</v>
      </c>
      <c r="V372" s="58">
        <v>124</v>
      </c>
      <c r="W372" s="58">
        <v>124</v>
      </c>
      <c r="X372" s="58"/>
      <c r="Y372" s="58"/>
      <c r="Z372" s="58">
        <v>64</v>
      </c>
      <c r="AA372" s="58">
        <v>294</v>
      </c>
      <c r="AB372" s="58"/>
      <c r="AC372" s="58">
        <v>174</v>
      </c>
      <c r="AD372" s="58"/>
      <c r="AE372" s="59">
        <v>297</v>
      </c>
      <c r="AF372" s="17">
        <v>50</v>
      </c>
      <c r="AG372" s="18">
        <v>75</v>
      </c>
      <c r="AH372" s="19">
        <v>75</v>
      </c>
      <c r="AI372" s="20">
        <v>65</v>
      </c>
      <c r="AJ372" s="21">
        <v>65</v>
      </c>
      <c r="AK372" s="22">
        <v>50</v>
      </c>
      <c r="AL372" s="23">
        <f>SUM(AF372:AK372)</f>
        <v>380</v>
      </c>
      <c r="AM372" s="24" t="s">
        <v>169</v>
      </c>
      <c r="AN372" s="25" t="s">
        <v>398</v>
      </c>
      <c r="AO372" s="24" t="s">
        <v>151</v>
      </c>
      <c r="AP372" s="26" t="s">
        <v>769</v>
      </c>
      <c r="AQ372" s="27" t="s">
        <v>612</v>
      </c>
      <c r="AR372" s="28" t="s">
        <v>115</v>
      </c>
      <c r="AS372" s="29">
        <v>0.5</v>
      </c>
      <c r="AT372" s="29">
        <v>24.3</v>
      </c>
      <c r="AU372" s="30">
        <v>11</v>
      </c>
      <c r="AV372" s="31"/>
      <c r="AW372" s="26">
        <v>1</v>
      </c>
      <c r="AX372" s="26">
        <v>1</v>
      </c>
      <c r="AY372" s="26"/>
      <c r="AZ372" s="26"/>
      <c r="BA372" s="25"/>
      <c r="BB372" s="24">
        <v>133</v>
      </c>
      <c r="BC372" s="26">
        <v>45</v>
      </c>
      <c r="BD372" s="32" t="s">
        <v>79</v>
      </c>
      <c r="BE372" s="32">
        <v>35</v>
      </c>
      <c r="BF372" s="35" t="s">
        <v>164</v>
      </c>
      <c r="BG372" s="26" t="s">
        <v>129</v>
      </c>
      <c r="BH372" s="29">
        <v>25</v>
      </c>
      <c r="BI372" s="26" t="s">
        <v>314</v>
      </c>
      <c r="BJ372" s="37"/>
      <c r="BK372" s="36"/>
      <c r="BL372" t="str">
        <f>IF(_xlfn.REGEXTEST(BK372,"Lv. [0-9]{0, 3}", 0),BM372,"")</f>
        <v/>
      </c>
      <c r="BM372" t="e" cm="1" vm="1">
        <f t="array" ref="BM372">_xlfn.REGEXEXTRACT(_xlfn.REGEXEXTRACT(BK372,"Lv. [0-9]{0,}", 0),"[0-9]{1,2}", 0)</f>
        <v>#N/A</v>
      </c>
      <c r="BN372" cm="1">
        <f t="array" ref="BN372">INDEX(A372:AE372,BQ372)</f>
        <v>297</v>
      </c>
      <c r="BO372">
        <v>371</v>
      </c>
      <c r="BP372" t="str">
        <f ca="1">IF(LEN(BL372) &gt; 0, _xlfn.XMATCH(BN372 + 1, INDIRECT(BR372):INDIRECT(BS372)), "")</f>
        <v/>
      </c>
      <c r="BQ372" cm="1">
        <f t="array" ref="BQ372">_xlfn.XMATCH(FALSE, ISBLANK(A372:AE372),,-1)</f>
        <v>31</v>
      </c>
      <c r="BR372" t="str">
        <f>ADDRESS(2, BQ372)</f>
        <v>$AE$2</v>
      </c>
      <c r="BS372" t="str">
        <f>ADDRESS(1202, BQ372)</f>
        <v>$AE$1202</v>
      </c>
      <c r="BT372" s="171" t="str">
        <f>"insert into Pokemon_Blueprint values ( "&amp;ROW()-1&amp;", '"&amp;B372&amp;"', '"&amp;C372&amp;"', "&amp;AF372&amp;",  "&amp;AG372&amp;",  "&amp;AH372&amp;", "&amp;AI372&amp;",  "&amp;AJ372&amp;",  "&amp;AK372&amp;", "&amp;IF(BC372 = "", "0", BC372)&amp;", "&amp;IF(BL372 = "","NULL, NULL",BP372&amp;", "&amp;BL372)&amp;");"</f>
        <v>insert into Pokemon_Blueprint values ( 371, 'Sableye', '', 50,  75,  75, 65,  65,  50, 45, NULL, NULL);</v>
      </c>
    </row>
    <row r="373" spans="1:72" ht="12.75" customHeight="1">
      <c r="A373" s="12">
        <v>302.10000000000002</v>
      </c>
      <c r="B373" s="56" t="s">
        <v>770</v>
      </c>
      <c r="C373" s="56" t="s">
        <v>146</v>
      </c>
      <c r="D373" s="57"/>
      <c r="E373" s="58"/>
      <c r="F373" s="58"/>
      <c r="G373" s="58"/>
      <c r="H373" s="58"/>
      <c r="I373" s="58">
        <v>70</v>
      </c>
      <c r="J373" s="58"/>
      <c r="K373" s="58"/>
      <c r="L373" s="58"/>
      <c r="M373" s="58"/>
      <c r="N373" s="58"/>
      <c r="O373" s="58"/>
      <c r="P373" s="58"/>
      <c r="Q373" s="58">
        <v>102</v>
      </c>
      <c r="R373" s="58">
        <v>102</v>
      </c>
      <c r="S373" s="58"/>
      <c r="T373" s="58"/>
      <c r="U373" s="58">
        <v>52</v>
      </c>
      <c r="V373" s="58">
        <v>124</v>
      </c>
      <c r="W373" s="58">
        <v>124</v>
      </c>
      <c r="X373" s="58"/>
      <c r="Y373" s="58"/>
      <c r="Z373" s="58">
        <v>64</v>
      </c>
      <c r="AA373" s="58"/>
      <c r="AB373" s="58"/>
      <c r="AC373" s="58"/>
      <c r="AD373" s="58"/>
      <c r="AE373" s="59"/>
      <c r="AF373" s="17">
        <v>50</v>
      </c>
      <c r="AG373" s="18">
        <v>85</v>
      </c>
      <c r="AH373" s="19">
        <v>125</v>
      </c>
      <c r="AI373" s="20">
        <v>85</v>
      </c>
      <c r="AJ373" s="21">
        <v>115</v>
      </c>
      <c r="AK373" s="22">
        <v>20</v>
      </c>
      <c r="AL373" s="23">
        <f>SUM(AF373:AK373)</f>
        <v>480</v>
      </c>
      <c r="AM373" s="24" t="s">
        <v>169</v>
      </c>
      <c r="AN373" s="25" t="s">
        <v>398</v>
      </c>
      <c r="AO373" s="24" t="s">
        <v>581</v>
      </c>
      <c r="AP373" s="26"/>
      <c r="AQ373" s="27"/>
      <c r="AR373" s="28" t="s">
        <v>115</v>
      </c>
      <c r="AS373" s="29">
        <v>0.5</v>
      </c>
      <c r="AT373" s="29">
        <v>354.9</v>
      </c>
      <c r="AU373" s="30">
        <v>161</v>
      </c>
      <c r="AV373" s="31"/>
      <c r="AW373" s="26">
        <v>1</v>
      </c>
      <c r="AX373" s="26">
        <v>1</v>
      </c>
      <c r="AY373" s="26"/>
      <c r="AZ373" s="26"/>
      <c r="BA373" s="25"/>
      <c r="BB373" s="24">
        <v>168</v>
      </c>
      <c r="BC373" s="26">
        <v>45</v>
      </c>
      <c r="BD373" s="32" t="s">
        <v>79</v>
      </c>
      <c r="BE373" s="32">
        <v>35</v>
      </c>
      <c r="BF373" s="35" t="s">
        <v>164</v>
      </c>
      <c r="BG373" s="26" t="s">
        <v>129</v>
      </c>
      <c r="BH373" s="29">
        <v>25</v>
      </c>
      <c r="BI373" s="26" t="s">
        <v>314</v>
      </c>
      <c r="BJ373" s="25"/>
      <c r="BK373" s="36"/>
      <c r="BL373" t="str">
        <f>IF(_xlfn.REGEXTEST(BK373,"Lv. [0-9]{0, 3}", 0),BM373,"")</f>
        <v/>
      </c>
      <c r="BM373" t="e" cm="1" vm="1">
        <f t="array" ref="BM373">_xlfn.REGEXEXTRACT(_xlfn.REGEXEXTRACT(BK373,"Lv. [0-9]{0,}", 0),"[0-9]{1,2}", 0)</f>
        <v>#N/A</v>
      </c>
      <c r="BN373" cm="1">
        <f t="array" ref="BN373">INDEX(A373:AE373,BQ373)</f>
        <v>64</v>
      </c>
      <c r="BO373">
        <v>372</v>
      </c>
      <c r="BP373" t="str">
        <f ca="1">IF(LEN(BL373) &gt; 0, _xlfn.XMATCH(BN373 + 1, INDIRECT(BR373):INDIRECT(BS373)), "")</f>
        <v/>
      </c>
      <c r="BQ373" cm="1">
        <f t="array" ref="BQ373">_xlfn.XMATCH(FALSE, ISBLANK(A373:AE373),,-1)</f>
        <v>26</v>
      </c>
      <c r="BR373" t="str">
        <f>ADDRESS(2, BQ373)</f>
        <v>$Z$2</v>
      </c>
      <c r="BS373" t="str">
        <f>ADDRESS(1202, BQ373)</f>
        <v>$Z$1202</v>
      </c>
      <c r="BT373" s="171" t="str">
        <f>"insert into Pokemon_Blueprint values ( "&amp;ROW()-1&amp;", '"&amp;B373&amp;"', '"&amp;C373&amp;"', "&amp;AF373&amp;",  "&amp;AG373&amp;",  "&amp;AH373&amp;", "&amp;AI373&amp;",  "&amp;AJ373&amp;",  "&amp;AK373&amp;", "&amp;IF(BC373 = "", "0", BC373)&amp;", "&amp;IF(BL373 = "","NULL, NULL",BP373&amp;", "&amp;BL373)&amp;");"</f>
        <v>insert into Pokemon_Blueprint values ( 372, 'Sableye (Mega)', 'Mega Evolution', 50,  85,  125, 85,  115,  20, 45, NULL, NULL);</v>
      </c>
    </row>
    <row r="374" spans="1:72" ht="12.75" customHeight="1">
      <c r="A374" s="12">
        <v>303</v>
      </c>
      <c r="B374" s="56" t="s">
        <v>771</v>
      </c>
      <c r="C374" s="56"/>
      <c r="D374" s="57"/>
      <c r="E374" s="58"/>
      <c r="F374" s="58"/>
      <c r="G374" s="58"/>
      <c r="H374" s="58">
        <v>69</v>
      </c>
      <c r="I374" s="58">
        <v>71</v>
      </c>
      <c r="J374" s="58"/>
      <c r="K374" s="58"/>
      <c r="L374" s="58"/>
      <c r="M374" s="58"/>
      <c r="N374" s="58"/>
      <c r="O374" s="58">
        <v>63</v>
      </c>
      <c r="P374" s="58"/>
      <c r="Q374" s="58"/>
      <c r="R374" s="58"/>
      <c r="S374" s="58"/>
      <c r="T374" s="58"/>
      <c r="U374" s="58"/>
      <c r="V374" s="58">
        <v>125</v>
      </c>
      <c r="W374" s="58">
        <v>125</v>
      </c>
      <c r="X374" s="58"/>
      <c r="Y374" s="58"/>
      <c r="Z374" s="58"/>
      <c r="AA374" s="58">
        <v>295</v>
      </c>
      <c r="AB374" s="58"/>
      <c r="AC374" s="58">
        <v>175</v>
      </c>
      <c r="AD374" s="58"/>
      <c r="AE374" s="59"/>
      <c r="AF374" s="17">
        <v>50</v>
      </c>
      <c r="AG374" s="18">
        <v>85</v>
      </c>
      <c r="AH374" s="19">
        <v>85</v>
      </c>
      <c r="AI374" s="20">
        <v>55</v>
      </c>
      <c r="AJ374" s="21">
        <v>55</v>
      </c>
      <c r="AK374" s="22">
        <v>50</v>
      </c>
      <c r="AL374" s="23">
        <f>SUM(AF374:AK374)</f>
        <v>380</v>
      </c>
      <c r="AM374" s="24" t="s">
        <v>201</v>
      </c>
      <c r="AN374" s="25" t="s">
        <v>188</v>
      </c>
      <c r="AO374" s="24" t="s">
        <v>414</v>
      </c>
      <c r="AP374" s="26" t="s">
        <v>178</v>
      </c>
      <c r="AQ374" s="27" t="s">
        <v>215</v>
      </c>
      <c r="AR374" s="28" t="s">
        <v>97</v>
      </c>
      <c r="AS374" s="29">
        <v>0.6</v>
      </c>
      <c r="AT374" s="29">
        <v>25.4</v>
      </c>
      <c r="AU374" s="30">
        <v>11.5</v>
      </c>
      <c r="AV374" s="31"/>
      <c r="AW374" s="26">
        <v>1</v>
      </c>
      <c r="AX374" s="26">
        <v>1</v>
      </c>
      <c r="AY374" s="26"/>
      <c r="AZ374" s="26"/>
      <c r="BA374" s="25"/>
      <c r="BB374" s="24">
        <v>133</v>
      </c>
      <c r="BC374" s="26">
        <v>45</v>
      </c>
      <c r="BD374" s="32" t="s">
        <v>226</v>
      </c>
      <c r="BE374" s="32">
        <v>50</v>
      </c>
      <c r="BF374" s="35" t="s">
        <v>108</v>
      </c>
      <c r="BG374" s="26" t="s">
        <v>129</v>
      </c>
      <c r="BH374" s="29">
        <v>20</v>
      </c>
      <c r="BI374" s="26" t="s">
        <v>165</v>
      </c>
      <c r="BJ374" s="25" t="s">
        <v>188</v>
      </c>
      <c r="BK374" s="36"/>
      <c r="BL374" t="str">
        <f>IF(_xlfn.REGEXTEST(BK374,"Lv. [0-9]{0, 3}", 0),BM374,"")</f>
        <v/>
      </c>
      <c r="BM374" t="e" cm="1" vm="1">
        <f t="array" ref="BM374">_xlfn.REGEXEXTRACT(_xlfn.REGEXEXTRACT(BK374,"Lv. [0-9]{0,}", 0),"[0-9]{1,2}", 0)</f>
        <v>#N/A</v>
      </c>
      <c r="BN374" cm="1">
        <f t="array" ref="BN374">INDEX(A374:AE374,BQ374)</f>
        <v>175</v>
      </c>
      <c r="BO374">
        <v>373</v>
      </c>
      <c r="BP374" t="str">
        <f ca="1">IF(LEN(BL374) &gt; 0, _xlfn.XMATCH(BN374 + 1, INDIRECT(BR374):INDIRECT(BS374)), "")</f>
        <v/>
      </c>
      <c r="BQ374" cm="1">
        <f t="array" ref="BQ374">_xlfn.XMATCH(FALSE, ISBLANK(A374:AE374),,-1)</f>
        <v>29</v>
      </c>
      <c r="BR374" t="str">
        <f>ADDRESS(2, BQ374)</f>
        <v>$AC$2</v>
      </c>
      <c r="BS374" t="str">
        <f>ADDRESS(1202, BQ374)</f>
        <v>$AC$1202</v>
      </c>
      <c r="BT374" s="171" t="str">
        <f>"insert into Pokemon_Blueprint values ( "&amp;ROW()-1&amp;", '"&amp;B374&amp;"', '"&amp;C374&amp;"', "&amp;AF374&amp;",  "&amp;AG374&amp;",  "&amp;AH374&amp;", "&amp;AI374&amp;",  "&amp;AJ374&amp;",  "&amp;AK374&amp;", "&amp;IF(BC374 = "", "0", BC374)&amp;", "&amp;IF(BL374 = "","NULL, NULL",BP374&amp;", "&amp;BL374)&amp;");"</f>
        <v>insert into Pokemon_Blueprint values ( 373, 'Mawile', '', 50,  85,  85, 55,  55,  50, 45, NULL, NULL);</v>
      </c>
    </row>
    <row r="375" spans="1:72" ht="12.75" customHeight="1">
      <c r="A375" s="12">
        <v>303.10000000000002</v>
      </c>
      <c r="B375" s="56" t="s">
        <v>772</v>
      </c>
      <c r="C375" s="56" t="s">
        <v>146</v>
      </c>
      <c r="D375" s="57"/>
      <c r="E375" s="58"/>
      <c r="F375" s="58"/>
      <c r="G375" s="58"/>
      <c r="H375" s="58"/>
      <c r="I375" s="58">
        <v>71</v>
      </c>
      <c r="J375" s="58"/>
      <c r="K375" s="58"/>
      <c r="L375" s="58"/>
      <c r="M375" s="58"/>
      <c r="N375" s="58"/>
      <c r="O375" s="58">
        <v>63</v>
      </c>
      <c r="P375" s="58"/>
      <c r="Q375" s="58"/>
      <c r="R375" s="58"/>
      <c r="S375" s="58"/>
      <c r="T375" s="58"/>
      <c r="U375" s="58"/>
      <c r="V375" s="58">
        <v>125</v>
      </c>
      <c r="W375" s="58">
        <v>125</v>
      </c>
      <c r="X375" s="58"/>
      <c r="Y375" s="58"/>
      <c r="Z375" s="58"/>
      <c r="AA375" s="58"/>
      <c r="AB375" s="58"/>
      <c r="AC375" s="58"/>
      <c r="AD375" s="58"/>
      <c r="AE375" s="59"/>
      <c r="AF375" s="17">
        <v>50</v>
      </c>
      <c r="AG375" s="18">
        <v>105</v>
      </c>
      <c r="AH375" s="19">
        <v>125</v>
      </c>
      <c r="AI375" s="20">
        <v>55</v>
      </c>
      <c r="AJ375" s="21">
        <v>95</v>
      </c>
      <c r="AK375" s="22">
        <v>50</v>
      </c>
      <c r="AL375" s="23">
        <f>SUM(AF375:AK375)</f>
        <v>480</v>
      </c>
      <c r="AM375" s="24" t="s">
        <v>201</v>
      </c>
      <c r="AN375" s="25" t="s">
        <v>188</v>
      </c>
      <c r="AO375" s="24" t="s">
        <v>590</v>
      </c>
      <c r="AP375" s="26"/>
      <c r="AQ375" s="27"/>
      <c r="AR375" s="28" t="s">
        <v>85</v>
      </c>
      <c r="AS375" s="29">
        <v>1</v>
      </c>
      <c r="AT375" s="29">
        <v>51.8</v>
      </c>
      <c r="AU375" s="30">
        <v>23.5</v>
      </c>
      <c r="AV375" s="31"/>
      <c r="AW375" s="26">
        <v>1</v>
      </c>
      <c r="AX375" s="26">
        <v>1</v>
      </c>
      <c r="AY375" s="26"/>
      <c r="AZ375" s="26"/>
      <c r="BA375" s="25"/>
      <c r="BB375" s="24">
        <v>168</v>
      </c>
      <c r="BC375" s="26">
        <v>45</v>
      </c>
      <c r="BD375" s="32" t="s">
        <v>226</v>
      </c>
      <c r="BE375" s="32">
        <v>50</v>
      </c>
      <c r="BF375" s="35" t="s">
        <v>108</v>
      </c>
      <c r="BG375" s="26" t="s">
        <v>129</v>
      </c>
      <c r="BH375" s="29">
        <v>20</v>
      </c>
      <c r="BI375" s="26" t="s">
        <v>165</v>
      </c>
      <c r="BJ375" s="25" t="s">
        <v>188</v>
      </c>
      <c r="BK375" s="36"/>
      <c r="BL375" t="str">
        <f>IF(_xlfn.REGEXTEST(BK375,"Lv. [0-9]{0, 3}", 0),BM375,"")</f>
        <v/>
      </c>
      <c r="BM375" t="e" cm="1" vm="1">
        <f t="array" ref="BM375">_xlfn.REGEXEXTRACT(_xlfn.REGEXEXTRACT(BK375,"Lv. [0-9]{0,}", 0),"[0-9]{1,2}", 0)</f>
        <v>#N/A</v>
      </c>
      <c r="BN375" cm="1">
        <f t="array" ref="BN375">INDEX(A375:AE375,BQ375)</f>
        <v>125</v>
      </c>
      <c r="BO375">
        <v>374</v>
      </c>
      <c r="BP375" t="str">
        <f ca="1">IF(LEN(BL375) &gt; 0, _xlfn.XMATCH(BN375 + 1, INDIRECT(BR375):INDIRECT(BS375)), "")</f>
        <v/>
      </c>
      <c r="BQ375" cm="1">
        <f t="array" ref="BQ375">_xlfn.XMATCH(FALSE, ISBLANK(A375:AE375),,-1)</f>
        <v>23</v>
      </c>
      <c r="BR375" t="str">
        <f>ADDRESS(2, BQ375)</f>
        <v>$W$2</v>
      </c>
      <c r="BS375" t="str">
        <f>ADDRESS(1202, BQ375)</f>
        <v>$W$1202</v>
      </c>
      <c r="BT375" s="171" t="str">
        <f>"insert into Pokemon_Blueprint values ( "&amp;ROW()-1&amp;", '"&amp;B375&amp;"', '"&amp;C375&amp;"', "&amp;AF375&amp;",  "&amp;AG375&amp;",  "&amp;AH375&amp;", "&amp;AI375&amp;",  "&amp;AJ375&amp;",  "&amp;AK375&amp;", "&amp;IF(BC375 = "", "0", BC375)&amp;", "&amp;IF(BL375 = "","NULL, NULL",BP375&amp;", "&amp;BL375)&amp;");"</f>
        <v>insert into Pokemon_Blueprint values ( 374, 'Mawile (Mega)', 'Mega Evolution', 50,  105,  125, 55,  95,  50, 45, NULL, NULL);</v>
      </c>
    </row>
    <row r="376" spans="1:72" ht="12.75" customHeight="1">
      <c r="A376" s="12">
        <v>304</v>
      </c>
      <c r="B376" s="56" t="s">
        <v>773</v>
      </c>
      <c r="C376" s="56"/>
      <c r="D376" s="57"/>
      <c r="E376" s="58"/>
      <c r="F376" s="58"/>
      <c r="G376" s="58"/>
      <c r="H376" s="58">
        <v>70</v>
      </c>
      <c r="I376" s="58">
        <v>72</v>
      </c>
      <c r="J376" s="58"/>
      <c r="K376" s="58"/>
      <c r="L376" s="58"/>
      <c r="M376" s="58">
        <v>166</v>
      </c>
      <c r="N376" s="58"/>
      <c r="O376" s="58"/>
      <c r="P376" s="58">
        <v>99</v>
      </c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>
        <v>191</v>
      </c>
      <c r="AD376" s="58"/>
      <c r="AE376" s="59"/>
      <c r="AF376" s="17">
        <v>50</v>
      </c>
      <c r="AG376" s="18">
        <v>70</v>
      </c>
      <c r="AH376" s="19">
        <v>100</v>
      </c>
      <c r="AI376" s="20">
        <v>40</v>
      </c>
      <c r="AJ376" s="21">
        <v>40</v>
      </c>
      <c r="AK376" s="22">
        <v>30</v>
      </c>
      <c r="AL376" s="23">
        <f>SUM(AF376:AK376)</f>
        <v>330</v>
      </c>
      <c r="AM376" s="24" t="s">
        <v>201</v>
      </c>
      <c r="AN376" s="25" t="s">
        <v>301</v>
      </c>
      <c r="AO376" s="24" t="s">
        <v>337</v>
      </c>
      <c r="AP376" s="26" t="s">
        <v>302</v>
      </c>
      <c r="AQ376" s="27" t="s">
        <v>774</v>
      </c>
      <c r="AR376" s="28" t="s">
        <v>187</v>
      </c>
      <c r="AS376" s="29">
        <v>0.4</v>
      </c>
      <c r="AT376" s="29">
        <v>132.30000000000001</v>
      </c>
      <c r="AU376" s="30">
        <v>60</v>
      </c>
      <c r="AV376" s="31"/>
      <c r="AW376" s="26"/>
      <c r="AX376" s="26">
        <v>1</v>
      </c>
      <c r="AY376" s="26"/>
      <c r="AZ376" s="26"/>
      <c r="BA376" s="25"/>
      <c r="BB376" s="24">
        <v>66</v>
      </c>
      <c r="BC376" s="26">
        <v>180</v>
      </c>
      <c r="BD376" s="32" t="s">
        <v>297</v>
      </c>
      <c r="BE376" s="32">
        <v>35</v>
      </c>
      <c r="BF376" s="35" t="s">
        <v>322</v>
      </c>
      <c r="BG376" s="26" t="s">
        <v>129</v>
      </c>
      <c r="BH376" s="29">
        <v>35</v>
      </c>
      <c r="BI376" s="26" t="s">
        <v>82</v>
      </c>
      <c r="BJ376" s="37"/>
      <c r="BK376" s="36" t="s">
        <v>86</v>
      </c>
      <c r="BL376" t="str">
        <f>IF(_xlfn.REGEXTEST(BK376,"Lv. [0-9]{0, 3}", 0),BM376,"")</f>
        <v>32</v>
      </c>
      <c r="BM376" t="str" cm="1">
        <f t="array" ref="BM376">_xlfn.REGEXEXTRACT(_xlfn.REGEXEXTRACT(BK376,"Lv. [0-9]{0,}", 0),"[0-9]{1,2}", 0)</f>
        <v>32</v>
      </c>
      <c r="BN376" cm="1">
        <f t="array" ref="BN376">INDEX(A376:AE376,BQ376)</f>
        <v>191</v>
      </c>
      <c r="BO376">
        <v>375</v>
      </c>
      <c r="BP376">
        <f ca="1">IF(LEN(BL376) &gt; 0, _xlfn.XMATCH(BN376 + 1, INDIRECT(BR376):INDIRECT(BS376)), "")</f>
        <v>376</v>
      </c>
      <c r="BQ376" cm="1">
        <f t="array" ref="BQ376">_xlfn.XMATCH(FALSE, ISBLANK(A376:AE376),,-1)</f>
        <v>29</v>
      </c>
      <c r="BR376" t="str">
        <f>ADDRESS(2, BQ376)</f>
        <v>$AC$2</v>
      </c>
      <c r="BS376" t="str">
        <f>ADDRESS(1202, BQ376)</f>
        <v>$AC$1202</v>
      </c>
      <c r="BT376" s="171" t="str">
        <f ca="1">"insert into Pokemon_Blueprint values ( "&amp;ROW()-1&amp;", '"&amp;B376&amp;"', '"&amp;C376&amp;"', "&amp;AF376&amp;",  "&amp;AG376&amp;",  "&amp;AH376&amp;", "&amp;AI376&amp;",  "&amp;AJ376&amp;",  "&amp;AK376&amp;", "&amp;IF(BC376 = "", "0", BC376)&amp;", "&amp;IF(BL376 = "","NULL, NULL",BP376&amp;", "&amp;BL376)&amp;");"</f>
        <v>insert into Pokemon_Blueprint values ( 375, 'Aron', '', 50,  70,  100, 40,  40,  30, 180, 376, 32);</v>
      </c>
    </row>
    <row r="377" spans="1:72" ht="12.75" customHeight="1">
      <c r="A377" s="12">
        <v>305</v>
      </c>
      <c r="B377" s="56" t="s">
        <v>775</v>
      </c>
      <c r="C377" s="56"/>
      <c r="D377" s="57"/>
      <c r="E377" s="58"/>
      <c r="F377" s="58"/>
      <c r="G377" s="58"/>
      <c r="H377" s="58">
        <v>71</v>
      </c>
      <c r="I377" s="58">
        <v>73</v>
      </c>
      <c r="J377" s="58"/>
      <c r="K377" s="58"/>
      <c r="L377" s="58"/>
      <c r="M377" s="58">
        <v>167</v>
      </c>
      <c r="N377" s="58"/>
      <c r="O377" s="58"/>
      <c r="P377" s="58">
        <v>100</v>
      </c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>
        <v>192</v>
      </c>
      <c r="AD377" s="58"/>
      <c r="AE377" s="59"/>
      <c r="AF377" s="17">
        <v>60</v>
      </c>
      <c r="AG377" s="18">
        <v>90</v>
      </c>
      <c r="AH377" s="19">
        <v>140</v>
      </c>
      <c r="AI377" s="20">
        <v>50</v>
      </c>
      <c r="AJ377" s="21">
        <v>50</v>
      </c>
      <c r="AK377" s="22">
        <v>40</v>
      </c>
      <c r="AL377" s="23">
        <f>SUM(AF377:AK377)</f>
        <v>430</v>
      </c>
      <c r="AM377" s="24" t="s">
        <v>201</v>
      </c>
      <c r="AN377" s="25" t="s">
        <v>301</v>
      </c>
      <c r="AO377" s="24" t="s">
        <v>337</v>
      </c>
      <c r="AP377" s="26" t="s">
        <v>302</v>
      </c>
      <c r="AQ377" s="27" t="s">
        <v>774</v>
      </c>
      <c r="AR377" s="28" t="s">
        <v>220</v>
      </c>
      <c r="AS377" s="29">
        <v>0.9</v>
      </c>
      <c r="AT377" s="29">
        <v>264.60000000000002</v>
      </c>
      <c r="AU377" s="30">
        <v>120</v>
      </c>
      <c r="AV377" s="31"/>
      <c r="AW377" s="26"/>
      <c r="AX377" s="26">
        <v>2</v>
      </c>
      <c r="AY377" s="26"/>
      <c r="AZ377" s="26"/>
      <c r="BA377" s="25"/>
      <c r="BB377" s="24">
        <v>151</v>
      </c>
      <c r="BC377" s="26">
        <v>90</v>
      </c>
      <c r="BD377" s="32" t="s">
        <v>297</v>
      </c>
      <c r="BE377" s="32">
        <v>35</v>
      </c>
      <c r="BF377" s="35" t="s">
        <v>322</v>
      </c>
      <c r="BG377" s="26" t="s">
        <v>129</v>
      </c>
      <c r="BH377" s="29">
        <v>35</v>
      </c>
      <c r="BI377" s="26" t="s">
        <v>82</v>
      </c>
      <c r="BJ377" s="37"/>
      <c r="BK377" s="36" t="s">
        <v>447</v>
      </c>
      <c r="BL377" t="str">
        <f>IF(_xlfn.REGEXTEST(BK377,"Lv. [0-9]{0, 3}", 0),BM377,"")</f>
        <v>42</v>
      </c>
      <c r="BM377" t="str" cm="1">
        <f t="array" ref="BM377">_xlfn.REGEXEXTRACT(_xlfn.REGEXEXTRACT(BK377,"Lv. [0-9]{0,}", 0),"[0-9]{1,2}", 0)</f>
        <v>42</v>
      </c>
      <c r="BN377" cm="1">
        <f t="array" ref="BN377">INDEX(A377:AE377,BQ377)</f>
        <v>192</v>
      </c>
      <c r="BO377">
        <v>376</v>
      </c>
      <c r="BP377">
        <f ca="1">IF(LEN(BL377) &gt; 0, _xlfn.XMATCH(BN377 + 1, INDIRECT(BR377):INDIRECT(BS377)), "")</f>
        <v>377</v>
      </c>
      <c r="BQ377" cm="1">
        <f t="array" ref="BQ377">_xlfn.XMATCH(FALSE, ISBLANK(A377:AE377),,-1)</f>
        <v>29</v>
      </c>
      <c r="BR377" t="str">
        <f>ADDRESS(2, BQ377)</f>
        <v>$AC$2</v>
      </c>
      <c r="BS377" t="str">
        <f>ADDRESS(1202, BQ377)</f>
        <v>$AC$1202</v>
      </c>
      <c r="BT377" s="171" t="str">
        <f ca="1">"insert into Pokemon_Blueprint values ( "&amp;ROW()-1&amp;", '"&amp;B377&amp;"', '"&amp;C377&amp;"', "&amp;AF377&amp;",  "&amp;AG377&amp;",  "&amp;AH377&amp;", "&amp;AI377&amp;",  "&amp;AJ377&amp;",  "&amp;AK377&amp;", "&amp;IF(BC377 = "", "0", BC377)&amp;", "&amp;IF(BL377 = "","NULL, NULL",BP377&amp;", "&amp;BL377)&amp;");"</f>
        <v>insert into Pokemon_Blueprint values ( 376, 'Lairon', '', 60,  90,  140, 50,  50,  40, 90, 377, 42);</v>
      </c>
    </row>
    <row r="378" spans="1:72" ht="12.75" customHeight="1">
      <c r="A378" s="12">
        <v>306</v>
      </c>
      <c r="B378" s="56" t="s">
        <v>776</v>
      </c>
      <c r="C378" s="56"/>
      <c r="D378" s="57"/>
      <c r="E378" s="58"/>
      <c r="F378" s="58"/>
      <c r="G378" s="58"/>
      <c r="H378" s="58">
        <v>72</v>
      </c>
      <c r="I378" s="58">
        <v>74</v>
      </c>
      <c r="J378" s="58"/>
      <c r="K378" s="58"/>
      <c r="L378" s="58"/>
      <c r="M378" s="58">
        <v>168</v>
      </c>
      <c r="N378" s="58"/>
      <c r="O378" s="58"/>
      <c r="P378" s="58">
        <v>101</v>
      </c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>
        <v>193</v>
      </c>
      <c r="AD378" s="58"/>
      <c r="AE378" s="59"/>
      <c r="AF378" s="17">
        <v>70</v>
      </c>
      <c r="AG378" s="18">
        <v>110</v>
      </c>
      <c r="AH378" s="19">
        <v>180</v>
      </c>
      <c r="AI378" s="20">
        <v>60</v>
      </c>
      <c r="AJ378" s="21">
        <v>60</v>
      </c>
      <c r="AK378" s="22">
        <v>50</v>
      </c>
      <c r="AL378" s="23">
        <f>SUM(AF378:AK378)</f>
        <v>530</v>
      </c>
      <c r="AM378" s="24" t="s">
        <v>201</v>
      </c>
      <c r="AN378" s="25" t="s">
        <v>301</v>
      </c>
      <c r="AO378" s="24" t="s">
        <v>337</v>
      </c>
      <c r="AP378" s="26" t="s">
        <v>302</v>
      </c>
      <c r="AQ378" s="27" t="s">
        <v>774</v>
      </c>
      <c r="AR378" s="28" t="s">
        <v>519</v>
      </c>
      <c r="AS378" s="29">
        <v>2.1</v>
      </c>
      <c r="AT378" s="29">
        <v>793.7</v>
      </c>
      <c r="AU378" s="30">
        <v>360</v>
      </c>
      <c r="AV378" s="31"/>
      <c r="AW378" s="26"/>
      <c r="AX378" s="26">
        <v>3</v>
      </c>
      <c r="AY378" s="26"/>
      <c r="AZ378" s="26"/>
      <c r="BA378" s="25"/>
      <c r="BB378" s="24">
        <v>265</v>
      </c>
      <c r="BC378" s="26">
        <v>45</v>
      </c>
      <c r="BD378" s="32" t="s">
        <v>297</v>
      </c>
      <c r="BE378" s="32">
        <v>35</v>
      </c>
      <c r="BF378" s="35" t="s">
        <v>322</v>
      </c>
      <c r="BG378" s="26" t="s">
        <v>129</v>
      </c>
      <c r="BH378" s="29">
        <v>35</v>
      </c>
      <c r="BI378" s="26" t="s">
        <v>82</v>
      </c>
      <c r="BJ378" s="37"/>
      <c r="BK378" s="36"/>
      <c r="BL378" t="str">
        <f>IF(_xlfn.REGEXTEST(BK378,"Lv. [0-9]{0, 3}", 0),BM378,"")</f>
        <v/>
      </c>
      <c r="BM378" t="e" cm="1" vm="1">
        <f t="array" ref="BM378">_xlfn.REGEXEXTRACT(_xlfn.REGEXEXTRACT(BK378,"Lv. [0-9]{0,}", 0),"[0-9]{1,2}", 0)</f>
        <v>#N/A</v>
      </c>
      <c r="BN378" cm="1">
        <f t="array" ref="BN378">INDEX(A378:AE378,BQ378)</f>
        <v>193</v>
      </c>
      <c r="BO378">
        <v>377</v>
      </c>
      <c r="BP378" t="str">
        <f ca="1">IF(LEN(BL378) &gt; 0, _xlfn.XMATCH(BN378 + 1, INDIRECT(BR378):INDIRECT(BS378)), "")</f>
        <v/>
      </c>
      <c r="BQ378" cm="1">
        <f t="array" ref="BQ378">_xlfn.XMATCH(FALSE, ISBLANK(A378:AE378),,-1)</f>
        <v>29</v>
      </c>
      <c r="BR378" t="str">
        <f>ADDRESS(2, BQ378)</f>
        <v>$AC$2</v>
      </c>
      <c r="BS378" t="str">
        <f>ADDRESS(1202, BQ378)</f>
        <v>$AC$1202</v>
      </c>
      <c r="BT378" s="171" t="str">
        <f>"insert into Pokemon_Blueprint values ( "&amp;ROW()-1&amp;", '"&amp;B378&amp;"', '"&amp;C378&amp;"', "&amp;AF378&amp;",  "&amp;AG378&amp;",  "&amp;AH378&amp;", "&amp;AI378&amp;",  "&amp;AJ378&amp;",  "&amp;AK378&amp;", "&amp;IF(BC378 = "", "0", BC378)&amp;", "&amp;IF(BL378 = "","NULL, NULL",BP378&amp;", "&amp;BL378)&amp;");"</f>
        <v>insert into Pokemon_Blueprint values ( 377, 'Aggron', '', 70,  110,  180, 60,  60,  50, 45, NULL, NULL);</v>
      </c>
    </row>
    <row r="379" spans="1:72" ht="12.75" customHeight="1">
      <c r="A379" s="12">
        <v>306.10000000000002</v>
      </c>
      <c r="B379" s="56" t="s">
        <v>777</v>
      </c>
      <c r="C379" s="56" t="s">
        <v>146</v>
      </c>
      <c r="D379" s="57"/>
      <c r="E379" s="58"/>
      <c r="F379" s="58"/>
      <c r="G379" s="58"/>
      <c r="H379" s="58"/>
      <c r="I379" s="58">
        <v>74</v>
      </c>
      <c r="J379" s="58"/>
      <c r="K379" s="58"/>
      <c r="L379" s="58"/>
      <c r="M379" s="58"/>
      <c r="N379" s="58"/>
      <c r="O379" s="58"/>
      <c r="P379" s="58">
        <v>101</v>
      </c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9"/>
      <c r="AF379" s="17">
        <v>70</v>
      </c>
      <c r="AG379" s="18">
        <v>140</v>
      </c>
      <c r="AH379" s="19">
        <v>230</v>
      </c>
      <c r="AI379" s="20">
        <v>60</v>
      </c>
      <c r="AJ379" s="21">
        <v>80</v>
      </c>
      <c r="AK379" s="22">
        <v>50</v>
      </c>
      <c r="AL379" s="23">
        <f>SUM(AF379:AK379)</f>
        <v>630</v>
      </c>
      <c r="AM379" s="24" t="s">
        <v>201</v>
      </c>
      <c r="AN379" s="25"/>
      <c r="AO379" s="24" t="s">
        <v>471</v>
      </c>
      <c r="AP379" s="26"/>
      <c r="AQ379" s="27"/>
      <c r="AR379" s="28" t="s">
        <v>160</v>
      </c>
      <c r="AS379" s="29">
        <v>2.2000000000000002</v>
      </c>
      <c r="AT379" s="29">
        <v>870.8</v>
      </c>
      <c r="AU379" s="30">
        <v>395</v>
      </c>
      <c r="AV379" s="31"/>
      <c r="AW379" s="26"/>
      <c r="AX379" s="26">
        <v>3</v>
      </c>
      <c r="AY379" s="26"/>
      <c r="AZ379" s="26"/>
      <c r="BA379" s="25"/>
      <c r="BB379" s="24">
        <v>315</v>
      </c>
      <c r="BC379" s="26">
        <v>45</v>
      </c>
      <c r="BD379" s="32" t="s">
        <v>297</v>
      </c>
      <c r="BE379" s="32">
        <v>35</v>
      </c>
      <c r="BF379" s="35" t="s">
        <v>322</v>
      </c>
      <c r="BG379" s="26" t="s">
        <v>129</v>
      </c>
      <c r="BH379" s="29">
        <v>35</v>
      </c>
      <c r="BI379" s="26" t="s">
        <v>82</v>
      </c>
      <c r="BJ379" s="25"/>
      <c r="BK379" s="36"/>
      <c r="BL379" t="str">
        <f>IF(_xlfn.REGEXTEST(BK379,"Lv. [0-9]{0, 3}", 0),BM379,"")</f>
        <v/>
      </c>
      <c r="BM379" t="e" cm="1" vm="1">
        <f t="array" ref="BM379">_xlfn.REGEXEXTRACT(_xlfn.REGEXEXTRACT(BK379,"Lv. [0-9]{0,}", 0),"[0-9]{1,2}", 0)</f>
        <v>#N/A</v>
      </c>
      <c r="BN379" cm="1">
        <f t="array" ref="BN379">INDEX(A379:AE379,BQ379)</f>
        <v>101</v>
      </c>
      <c r="BO379">
        <v>378</v>
      </c>
      <c r="BP379" t="str">
        <f ca="1">IF(LEN(BL379) &gt; 0, _xlfn.XMATCH(BN379 + 1, INDIRECT(BR379):INDIRECT(BS379)), "")</f>
        <v/>
      </c>
      <c r="BQ379" cm="1">
        <f t="array" ref="BQ379">_xlfn.XMATCH(FALSE, ISBLANK(A379:AE379),,-1)</f>
        <v>16</v>
      </c>
      <c r="BR379" t="str">
        <f>ADDRESS(2, BQ379)</f>
        <v>$P$2</v>
      </c>
      <c r="BS379" t="str">
        <f>ADDRESS(1202, BQ379)</f>
        <v>$P$1202</v>
      </c>
      <c r="BT379" s="171" t="str">
        <f>"insert into Pokemon_Blueprint values ( "&amp;ROW()-1&amp;", '"&amp;B379&amp;"', '"&amp;C379&amp;"', "&amp;AF379&amp;",  "&amp;AG379&amp;",  "&amp;AH379&amp;", "&amp;AI379&amp;",  "&amp;AJ379&amp;",  "&amp;AK379&amp;", "&amp;IF(BC379 = "", "0", BC379)&amp;", "&amp;IF(BL379 = "","NULL, NULL",BP379&amp;", "&amp;BL379)&amp;");"</f>
        <v>insert into Pokemon_Blueprint values ( 378, 'Aggron (Mega)', 'Mega Evolution', 70,  140,  230, 60,  80,  50, 45, NULL, NULL);</v>
      </c>
    </row>
    <row r="380" spans="1:72" ht="12.75" customHeight="1">
      <c r="A380" s="12">
        <v>307</v>
      </c>
      <c r="B380" s="56" t="s">
        <v>778</v>
      </c>
      <c r="C380" s="56"/>
      <c r="D380" s="57"/>
      <c r="E380" s="58"/>
      <c r="F380" s="58"/>
      <c r="G380" s="58"/>
      <c r="H380" s="58">
        <v>76</v>
      </c>
      <c r="I380" s="58">
        <v>78</v>
      </c>
      <c r="J380" s="58">
        <v>86</v>
      </c>
      <c r="K380" s="58">
        <v>86</v>
      </c>
      <c r="L380" s="58"/>
      <c r="M380" s="58"/>
      <c r="N380" s="58">
        <v>143</v>
      </c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9">
        <v>161</v>
      </c>
      <c r="AF380" s="17">
        <v>30</v>
      </c>
      <c r="AG380" s="18">
        <v>40</v>
      </c>
      <c r="AH380" s="19">
        <v>55</v>
      </c>
      <c r="AI380" s="20">
        <v>40</v>
      </c>
      <c r="AJ380" s="21">
        <v>55</v>
      </c>
      <c r="AK380" s="22">
        <v>60</v>
      </c>
      <c r="AL380" s="23">
        <f>SUM(AF380:AK380)</f>
        <v>280</v>
      </c>
      <c r="AM380" s="24" t="s">
        <v>289</v>
      </c>
      <c r="AN380" s="25" t="s">
        <v>193</v>
      </c>
      <c r="AO380" s="24" t="s">
        <v>779</v>
      </c>
      <c r="AP380" s="34"/>
      <c r="AQ380" s="27" t="s">
        <v>620</v>
      </c>
      <c r="AR380" s="28" t="s">
        <v>97</v>
      </c>
      <c r="AS380" s="29">
        <v>0.6</v>
      </c>
      <c r="AT380" s="29">
        <v>24.7</v>
      </c>
      <c r="AU380" s="30">
        <v>11.2</v>
      </c>
      <c r="AV380" s="31"/>
      <c r="AW380" s="26"/>
      <c r="AX380" s="26"/>
      <c r="AY380" s="26"/>
      <c r="AZ380" s="26"/>
      <c r="BA380" s="25">
        <v>1</v>
      </c>
      <c r="BB380" s="24">
        <v>56</v>
      </c>
      <c r="BC380" s="26">
        <v>180</v>
      </c>
      <c r="BD380" s="32" t="s">
        <v>128</v>
      </c>
      <c r="BE380" s="32">
        <v>50</v>
      </c>
      <c r="BF380" s="35" t="s">
        <v>116</v>
      </c>
      <c r="BG380" s="26" t="s">
        <v>129</v>
      </c>
      <c r="BH380" s="29">
        <v>20</v>
      </c>
      <c r="BI380" s="26" t="s">
        <v>314</v>
      </c>
      <c r="BJ380" s="37"/>
      <c r="BK380" s="36" t="s">
        <v>780</v>
      </c>
      <c r="BL380" t="str">
        <f>IF(_xlfn.REGEXTEST(BK380,"Lv. [0-9]{0, 3}", 0),BM380,"")</f>
        <v>37</v>
      </c>
      <c r="BM380" t="str" cm="1">
        <f t="array" ref="BM380">_xlfn.REGEXEXTRACT(_xlfn.REGEXEXTRACT(BK380,"Lv. [0-9]{0,}", 0),"[0-9]{1,2}", 0)</f>
        <v>37</v>
      </c>
      <c r="BN380" cm="1">
        <f t="array" ref="BN380">INDEX(A380:AE380,BQ380)</f>
        <v>161</v>
      </c>
      <c r="BO380">
        <v>379</v>
      </c>
      <c r="BP380">
        <f ca="1">IF(LEN(BL380) &gt; 0, _xlfn.XMATCH(BN380 + 1, INDIRECT(BR380):INDIRECT(BS380)), "")</f>
        <v>380</v>
      </c>
      <c r="BQ380" cm="1">
        <f t="array" ref="BQ380">_xlfn.XMATCH(FALSE, ISBLANK(A380:AE380),,-1)</f>
        <v>31</v>
      </c>
      <c r="BR380" t="str">
        <f>ADDRESS(2, BQ380)</f>
        <v>$AE$2</v>
      </c>
      <c r="BS380" t="str">
        <f>ADDRESS(1202, BQ380)</f>
        <v>$AE$1202</v>
      </c>
      <c r="BT380" s="171" t="str">
        <f ca="1">"insert into Pokemon_Blueprint values ( "&amp;ROW()-1&amp;", '"&amp;B380&amp;"', '"&amp;C380&amp;"', "&amp;AF380&amp;",  "&amp;AG380&amp;",  "&amp;AH380&amp;", "&amp;AI380&amp;",  "&amp;AJ380&amp;",  "&amp;AK380&amp;", "&amp;IF(BC380 = "", "0", BC380)&amp;", "&amp;IF(BL380 = "","NULL, NULL",BP380&amp;", "&amp;BL380)&amp;");"</f>
        <v>insert into Pokemon_Blueprint values ( 379, 'Meditite', '', 30,  40,  55, 40,  55,  60, 180, 380, 37);</v>
      </c>
    </row>
    <row r="381" spans="1:72" ht="12.75" customHeight="1">
      <c r="A381" s="12">
        <v>308</v>
      </c>
      <c r="B381" s="56" t="s">
        <v>781</v>
      </c>
      <c r="C381" s="56"/>
      <c r="D381" s="57"/>
      <c r="E381" s="58"/>
      <c r="F381" s="58"/>
      <c r="G381" s="58"/>
      <c r="H381" s="58">
        <v>77</v>
      </c>
      <c r="I381" s="58">
        <v>79</v>
      </c>
      <c r="J381" s="58">
        <v>87</v>
      </c>
      <c r="K381" s="58">
        <v>87</v>
      </c>
      <c r="L381" s="58"/>
      <c r="M381" s="58"/>
      <c r="N381" s="58">
        <v>144</v>
      </c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9">
        <v>162</v>
      </c>
      <c r="AF381" s="17">
        <v>60</v>
      </c>
      <c r="AG381" s="18">
        <v>60</v>
      </c>
      <c r="AH381" s="19">
        <v>75</v>
      </c>
      <c r="AI381" s="20">
        <v>60</v>
      </c>
      <c r="AJ381" s="21">
        <v>75</v>
      </c>
      <c r="AK381" s="22">
        <v>80</v>
      </c>
      <c r="AL381" s="23">
        <f>SUM(AF381:AK381)</f>
        <v>410</v>
      </c>
      <c r="AM381" s="24" t="s">
        <v>289</v>
      </c>
      <c r="AN381" s="25" t="s">
        <v>193</v>
      </c>
      <c r="AO381" s="24" t="s">
        <v>779</v>
      </c>
      <c r="AP381" s="34"/>
      <c r="AQ381" s="27" t="s">
        <v>620</v>
      </c>
      <c r="AR381" s="28" t="s">
        <v>216</v>
      </c>
      <c r="AS381" s="29">
        <v>1.3</v>
      </c>
      <c r="AT381" s="29">
        <v>69.400000000000006</v>
      </c>
      <c r="AU381" s="30">
        <v>31.5</v>
      </c>
      <c r="AV381" s="31"/>
      <c r="AW381" s="26"/>
      <c r="AX381" s="26"/>
      <c r="AY381" s="26"/>
      <c r="AZ381" s="26"/>
      <c r="BA381" s="25">
        <v>2</v>
      </c>
      <c r="BB381" s="24">
        <v>144</v>
      </c>
      <c r="BC381" s="26">
        <v>90</v>
      </c>
      <c r="BD381" s="32" t="s">
        <v>128</v>
      </c>
      <c r="BE381" s="32">
        <v>50</v>
      </c>
      <c r="BF381" s="35" t="s">
        <v>98</v>
      </c>
      <c r="BG381" s="26" t="s">
        <v>129</v>
      </c>
      <c r="BH381" s="29">
        <v>20</v>
      </c>
      <c r="BI381" s="26" t="s">
        <v>314</v>
      </c>
      <c r="BJ381" s="37"/>
      <c r="BK381" s="36"/>
      <c r="BL381" t="str">
        <f>IF(_xlfn.REGEXTEST(BK381,"Lv. [0-9]{0, 3}", 0),BM381,"")</f>
        <v/>
      </c>
      <c r="BM381" t="e" cm="1" vm="1">
        <f t="array" ref="BM381">_xlfn.REGEXEXTRACT(_xlfn.REGEXEXTRACT(BK381,"Lv. [0-9]{0,}", 0),"[0-9]{1,2}", 0)</f>
        <v>#N/A</v>
      </c>
      <c r="BN381" cm="1">
        <f t="array" ref="BN381">INDEX(A381:AE381,BQ381)</f>
        <v>162</v>
      </c>
      <c r="BO381">
        <v>380</v>
      </c>
      <c r="BP381" t="str">
        <f ca="1">IF(LEN(BL381) &gt; 0, _xlfn.XMATCH(BN381 + 1, INDIRECT(BR381):INDIRECT(BS381)), "")</f>
        <v/>
      </c>
      <c r="BQ381" cm="1">
        <f t="array" ref="BQ381">_xlfn.XMATCH(FALSE, ISBLANK(A381:AE381),,-1)</f>
        <v>31</v>
      </c>
      <c r="BR381" t="str">
        <f>ADDRESS(2, BQ381)</f>
        <v>$AE$2</v>
      </c>
      <c r="BS381" t="str">
        <f>ADDRESS(1202, BQ381)</f>
        <v>$AE$1202</v>
      </c>
      <c r="BT381" s="171" t="str">
        <f>"insert into Pokemon_Blueprint values ( "&amp;ROW()-1&amp;", '"&amp;B381&amp;"', '"&amp;C381&amp;"', "&amp;AF381&amp;",  "&amp;AG381&amp;",  "&amp;AH381&amp;", "&amp;AI381&amp;",  "&amp;AJ381&amp;",  "&amp;AK381&amp;", "&amp;IF(BC381 = "", "0", BC381)&amp;", "&amp;IF(BL381 = "","NULL, NULL",BP381&amp;", "&amp;BL381)&amp;");"</f>
        <v>insert into Pokemon_Blueprint values ( 380, 'Medicham', '', 60,  60,  75, 60,  75,  80, 90, NULL, NULL);</v>
      </c>
    </row>
    <row r="382" spans="1:72" ht="12.75" customHeight="1">
      <c r="A382" s="12">
        <v>308.10000000000002</v>
      </c>
      <c r="B382" s="56" t="s">
        <v>782</v>
      </c>
      <c r="C382" s="56" t="s">
        <v>146</v>
      </c>
      <c r="D382" s="57"/>
      <c r="E382" s="58"/>
      <c r="F382" s="58"/>
      <c r="G382" s="58"/>
      <c r="H382" s="58"/>
      <c r="I382" s="58">
        <v>79</v>
      </c>
      <c r="J382" s="58"/>
      <c r="K382" s="58"/>
      <c r="L382" s="58"/>
      <c r="M382" s="58"/>
      <c r="N382" s="58">
        <v>144</v>
      </c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9"/>
      <c r="AF382" s="17">
        <v>60</v>
      </c>
      <c r="AG382" s="18">
        <v>100</v>
      </c>
      <c r="AH382" s="19">
        <v>85</v>
      </c>
      <c r="AI382" s="20">
        <v>80</v>
      </c>
      <c r="AJ382" s="21">
        <v>85</v>
      </c>
      <c r="AK382" s="22">
        <v>100</v>
      </c>
      <c r="AL382" s="23">
        <f>SUM(AF382:AK382)</f>
        <v>510</v>
      </c>
      <c r="AM382" s="24" t="s">
        <v>289</v>
      </c>
      <c r="AN382" s="25" t="s">
        <v>193</v>
      </c>
      <c r="AO382" s="24" t="s">
        <v>779</v>
      </c>
      <c r="AP382" s="34"/>
      <c r="AQ382" s="27"/>
      <c r="AR382" s="28" t="s">
        <v>216</v>
      </c>
      <c r="AS382" s="29">
        <v>1.3</v>
      </c>
      <c r="AT382" s="29">
        <v>69.400000000000006</v>
      </c>
      <c r="AU382" s="30">
        <v>31.5</v>
      </c>
      <c r="AV382" s="31"/>
      <c r="AW382" s="26"/>
      <c r="AX382" s="26"/>
      <c r="AY382" s="26"/>
      <c r="AZ382" s="26"/>
      <c r="BA382" s="25">
        <v>2</v>
      </c>
      <c r="BB382" s="24">
        <v>179</v>
      </c>
      <c r="BC382" s="26">
        <v>90</v>
      </c>
      <c r="BD382" s="32" t="s">
        <v>128</v>
      </c>
      <c r="BE382" s="32">
        <v>50</v>
      </c>
      <c r="BF382" s="35" t="s">
        <v>98</v>
      </c>
      <c r="BG382" s="26" t="s">
        <v>129</v>
      </c>
      <c r="BH382" s="29">
        <v>20</v>
      </c>
      <c r="BI382" s="26" t="s">
        <v>314</v>
      </c>
      <c r="BJ382" s="25"/>
      <c r="BK382" s="36"/>
      <c r="BL382" t="str">
        <f>IF(_xlfn.REGEXTEST(BK382,"Lv. [0-9]{0, 3}", 0),BM382,"")</f>
        <v/>
      </c>
      <c r="BM382" t="e" cm="1" vm="1">
        <f t="array" ref="BM382">_xlfn.REGEXEXTRACT(_xlfn.REGEXEXTRACT(BK382,"Lv. [0-9]{0,}", 0),"[0-9]{1,2}", 0)</f>
        <v>#N/A</v>
      </c>
      <c r="BN382" cm="1">
        <f t="array" ref="BN382">INDEX(A382:AE382,BQ382)</f>
        <v>144</v>
      </c>
      <c r="BO382">
        <v>381</v>
      </c>
      <c r="BP382" t="str">
        <f ca="1">IF(LEN(BL382) &gt; 0, _xlfn.XMATCH(BN382 + 1, INDIRECT(BR382):INDIRECT(BS382)), "")</f>
        <v/>
      </c>
      <c r="BQ382" cm="1">
        <f t="array" ref="BQ382">_xlfn.XMATCH(FALSE, ISBLANK(A382:AE382),,-1)</f>
        <v>14</v>
      </c>
      <c r="BR382" t="str">
        <f>ADDRESS(2, BQ382)</f>
        <v>$N$2</v>
      </c>
      <c r="BS382" t="str">
        <f>ADDRESS(1202, BQ382)</f>
        <v>$N$1202</v>
      </c>
      <c r="BT382" s="171" t="str">
        <f>"insert into Pokemon_Blueprint values ( "&amp;ROW()-1&amp;", '"&amp;B382&amp;"', '"&amp;C382&amp;"', "&amp;AF382&amp;",  "&amp;AG382&amp;",  "&amp;AH382&amp;", "&amp;AI382&amp;",  "&amp;AJ382&amp;",  "&amp;AK382&amp;", "&amp;IF(BC382 = "", "0", BC382)&amp;", "&amp;IF(BL382 = "","NULL, NULL",BP382&amp;", "&amp;BL382)&amp;");"</f>
        <v>insert into Pokemon_Blueprint values ( 381, 'Medicham (Mega)', 'Mega Evolution', 60,  100,  85, 80,  85,  100, 90, NULL, NULL);</v>
      </c>
    </row>
    <row r="383" spans="1:72" ht="12.75" customHeight="1">
      <c r="A383" s="12">
        <v>309</v>
      </c>
      <c r="B383" s="56" t="s">
        <v>783</v>
      </c>
      <c r="C383" s="56"/>
      <c r="D383" s="57"/>
      <c r="E383" s="58"/>
      <c r="F383" s="58"/>
      <c r="G383" s="58"/>
      <c r="H383" s="58">
        <v>78</v>
      </c>
      <c r="I383" s="58">
        <v>80</v>
      </c>
      <c r="J383" s="58"/>
      <c r="K383" s="58"/>
      <c r="L383" s="58"/>
      <c r="M383" s="58"/>
      <c r="N383" s="58"/>
      <c r="O383" s="58">
        <v>73</v>
      </c>
      <c r="P383" s="58"/>
      <c r="Q383" s="58"/>
      <c r="R383" s="58"/>
      <c r="S383" s="58"/>
      <c r="T383" s="58"/>
      <c r="U383" s="58"/>
      <c r="V383" s="58">
        <v>293</v>
      </c>
      <c r="W383" s="58"/>
      <c r="X383" s="58"/>
      <c r="Y383" s="58">
        <v>114</v>
      </c>
      <c r="Z383" s="58"/>
      <c r="AA383" s="58">
        <v>66</v>
      </c>
      <c r="AB383" s="58"/>
      <c r="AC383" s="58"/>
      <c r="AD383" s="58"/>
      <c r="AE383" s="59"/>
      <c r="AF383" s="17">
        <v>40</v>
      </c>
      <c r="AG383" s="18">
        <v>45</v>
      </c>
      <c r="AH383" s="19">
        <v>40</v>
      </c>
      <c r="AI383" s="20">
        <v>65</v>
      </c>
      <c r="AJ383" s="21">
        <v>40</v>
      </c>
      <c r="AK383" s="22">
        <v>65</v>
      </c>
      <c r="AL383" s="23">
        <f>SUM(AF383:AK383)</f>
        <v>295</v>
      </c>
      <c r="AM383" s="24" t="s">
        <v>184</v>
      </c>
      <c r="AN383" s="37"/>
      <c r="AO383" s="24" t="s">
        <v>185</v>
      </c>
      <c r="AP383" s="26" t="s">
        <v>186</v>
      </c>
      <c r="AQ383" s="27" t="s">
        <v>784</v>
      </c>
      <c r="AR383" s="28" t="s">
        <v>97</v>
      </c>
      <c r="AS383" s="29">
        <v>0.6</v>
      </c>
      <c r="AT383" s="29">
        <v>33.5</v>
      </c>
      <c r="AU383" s="30">
        <v>15.2</v>
      </c>
      <c r="AV383" s="31"/>
      <c r="AW383" s="26"/>
      <c r="AX383" s="26"/>
      <c r="AY383" s="26"/>
      <c r="AZ383" s="26"/>
      <c r="BA383" s="25">
        <v>1</v>
      </c>
      <c r="BB383" s="24">
        <v>59</v>
      </c>
      <c r="BC383" s="26">
        <v>120</v>
      </c>
      <c r="BD383" s="32" t="s">
        <v>297</v>
      </c>
      <c r="BE383" s="32">
        <v>50</v>
      </c>
      <c r="BF383" s="35" t="s">
        <v>80</v>
      </c>
      <c r="BG383" s="26" t="s">
        <v>129</v>
      </c>
      <c r="BH383" s="29">
        <v>20</v>
      </c>
      <c r="BI383" s="26" t="s">
        <v>165</v>
      </c>
      <c r="BJ383" s="37"/>
      <c r="BK383" s="36" t="s">
        <v>266</v>
      </c>
      <c r="BL383" t="str">
        <f>IF(_xlfn.REGEXTEST(BK383,"Lv. [0-9]{0, 3}", 0),BM383,"")</f>
        <v>26</v>
      </c>
      <c r="BM383" t="str" cm="1">
        <f t="array" ref="BM383">_xlfn.REGEXEXTRACT(_xlfn.REGEXEXTRACT(BK383,"Lv. [0-9]{0,}", 0),"[0-9]{1,2}", 0)</f>
        <v>26</v>
      </c>
      <c r="BN383" cm="1">
        <f t="array" ref="BN383">INDEX(A383:AE383,BQ383)</f>
        <v>66</v>
      </c>
      <c r="BO383">
        <v>382</v>
      </c>
      <c r="BP383">
        <f ca="1">IF(LEN(BL383) &gt; 0, _xlfn.XMATCH(BN383 + 1, INDIRECT(BR383):INDIRECT(BS383)), "")</f>
        <v>383</v>
      </c>
      <c r="BQ383" cm="1">
        <f t="array" ref="BQ383">_xlfn.XMATCH(FALSE, ISBLANK(A383:AE383),,-1)</f>
        <v>27</v>
      </c>
      <c r="BR383" t="str">
        <f>ADDRESS(2, BQ383)</f>
        <v>$AA$2</v>
      </c>
      <c r="BS383" t="str">
        <f>ADDRESS(1202, BQ383)</f>
        <v>$AA$1202</v>
      </c>
      <c r="BT383" s="171" t="str">
        <f ca="1">"insert into Pokemon_Blueprint values ( "&amp;ROW()-1&amp;", '"&amp;B383&amp;"', '"&amp;C383&amp;"', "&amp;AF383&amp;",  "&amp;AG383&amp;",  "&amp;AH383&amp;", "&amp;AI383&amp;",  "&amp;AJ383&amp;",  "&amp;AK383&amp;", "&amp;IF(BC383 = "", "0", BC383)&amp;", "&amp;IF(BL383 = "","NULL, NULL",BP383&amp;", "&amp;BL383)&amp;");"</f>
        <v>insert into Pokemon_Blueprint values ( 382, 'Electrike', '', 40,  45,  40, 65,  40,  65, 120, 383, 26);</v>
      </c>
    </row>
    <row r="384" spans="1:72" ht="12.75" customHeight="1">
      <c r="A384" s="12">
        <v>310</v>
      </c>
      <c r="B384" s="56" t="s">
        <v>785</v>
      </c>
      <c r="C384" s="56"/>
      <c r="D384" s="57"/>
      <c r="E384" s="58"/>
      <c r="F384" s="58"/>
      <c r="G384" s="58"/>
      <c r="H384" s="58">
        <v>79</v>
      </c>
      <c r="I384" s="58">
        <v>81</v>
      </c>
      <c r="J384" s="58"/>
      <c r="K384" s="58"/>
      <c r="L384" s="58"/>
      <c r="M384" s="58"/>
      <c r="N384" s="58"/>
      <c r="O384" s="58">
        <v>74</v>
      </c>
      <c r="P384" s="58"/>
      <c r="Q384" s="58"/>
      <c r="R384" s="58"/>
      <c r="S384" s="58"/>
      <c r="T384" s="58"/>
      <c r="U384" s="58"/>
      <c r="V384" s="58">
        <v>294</v>
      </c>
      <c r="W384" s="58"/>
      <c r="X384" s="58"/>
      <c r="Y384" s="58">
        <v>115</v>
      </c>
      <c r="Z384" s="58"/>
      <c r="AA384" s="58">
        <v>67</v>
      </c>
      <c r="AB384" s="58"/>
      <c r="AC384" s="58"/>
      <c r="AD384" s="58"/>
      <c r="AE384" s="59"/>
      <c r="AF384" s="17">
        <v>70</v>
      </c>
      <c r="AG384" s="18">
        <v>75</v>
      </c>
      <c r="AH384" s="19">
        <v>60</v>
      </c>
      <c r="AI384" s="20">
        <v>105</v>
      </c>
      <c r="AJ384" s="21">
        <v>60</v>
      </c>
      <c r="AK384" s="22">
        <v>105</v>
      </c>
      <c r="AL384" s="23">
        <f>SUM(AF384:AK384)</f>
        <v>475</v>
      </c>
      <c r="AM384" s="24" t="s">
        <v>184</v>
      </c>
      <c r="AN384" s="37"/>
      <c r="AO384" s="24" t="s">
        <v>185</v>
      </c>
      <c r="AP384" s="26" t="s">
        <v>186</v>
      </c>
      <c r="AQ384" s="27" t="s">
        <v>784</v>
      </c>
      <c r="AR384" s="28" t="s">
        <v>157</v>
      </c>
      <c r="AS384" s="29">
        <v>1.5</v>
      </c>
      <c r="AT384" s="29">
        <v>88.6</v>
      </c>
      <c r="AU384" s="30">
        <v>40.200000000000003</v>
      </c>
      <c r="AV384" s="31"/>
      <c r="AW384" s="26"/>
      <c r="AX384" s="26"/>
      <c r="AY384" s="26"/>
      <c r="AZ384" s="26"/>
      <c r="BA384" s="25">
        <v>2</v>
      </c>
      <c r="BB384" s="24">
        <v>166</v>
      </c>
      <c r="BC384" s="26">
        <v>45</v>
      </c>
      <c r="BD384" s="32" t="s">
        <v>297</v>
      </c>
      <c r="BE384" s="32">
        <v>50</v>
      </c>
      <c r="BF384" s="35" t="s">
        <v>141</v>
      </c>
      <c r="BG384" s="26" t="s">
        <v>129</v>
      </c>
      <c r="BH384" s="29">
        <v>20</v>
      </c>
      <c r="BI384" s="26" t="s">
        <v>165</v>
      </c>
      <c r="BJ384" s="37"/>
      <c r="BK384" s="36"/>
      <c r="BL384" t="str">
        <f>IF(_xlfn.REGEXTEST(BK384,"Lv. [0-9]{0, 3}", 0),BM384,"")</f>
        <v/>
      </c>
      <c r="BM384" t="e" cm="1" vm="1">
        <f t="array" ref="BM384">_xlfn.REGEXEXTRACT(_xlfn.REGEXEXTRACT(BK384,"Lv. [0-9]{0,}", 0),"[0-9]{1,2}", 0)</f>
        <v>#N/A</v>
      </c>
      <c r="BN384" cm="1">
        <f t="array" ref="BN384">INDEX(A384:AE384,BQ384)</f>
        <v>67</v>
      </c>
      <c r="BO384">
        <v>383</v>
      </c>
      <c r="BP384" t="str">
        <f ca="1">IF(LEN(BL384) &gt; 0, _xlfn.XMATCH(BN384 + 1, INDIRECT(BR384):INDIRECT(BS384)), "")</f>
        <v/>
      </c>
      <c r="BQ384" cm="1">
        <f t="array" ref="BQ384">_xlfn.XMATCH(FALSE, ISBLANK(A384:AE384),,-1)</f>
        <v>27</v>
      </c>
      <c r="BR384" t="str">
        <f>ADDRESS(2, BQ384)</f>
        <v>$AA$2</v>
      </c>
      <c r="BS384" t="str">
        <f>ADDRESS(1202, BQ384)</f>
        <v>$AA$1202</v>
      </c>
      <c r="BT384" s="171" t="str">
        <f>"insert into Pokemon_Blueprint values ( "&amp;ROW()-1&amp;", '"&amp;B384&amp;"', '"&amp;C384&amp;"', "&amp;AF384&amp;",  "&amp;AG384&amp;",  "&amp;AH384&amp;", "&amp;AI384&amp;",  "&amp;AJ384&amp;",  "&amp;AK384&amp;", "&amp;IF(BC384 = "", "0", BC384)&amp;", "&amp;IF(BL384 = "","NULL, NULL",BP384&amp;", "&amp;BL384)&amp;");"</f>
        <v>insert into Pokemon_Blueprint values ( 383, 'Manectric', '', 70,  75,  60, 105,  60,  105, 45, NULL, NULL);</v>
      </c>
    </row>
    <row r="385" spans="1:72" ht="12.75" customHeight="1">
      <c r="A385" s="12">
        <v>310.10000000000002</v>
      </c>
      <c r="B385" s="56" t="s">
        <v>786</v>
      </c>
      <c r="C385" s="56" t="s">
        <v>146</v>
      </c>
      <c r="D385" s="57"/>
      <c r="E385" s="58"/>
      <c r="F385" s="58"/>
      <c r="G385" s="58"/>
      <c r="H385" s="58"/>
      <c r="I385" s="58">
        <v>81</v>
      </c>
      <c r="J385" s="58"/>
      <c r="K385" s="58"/>
      <c r="L385" s="58"/>
      <c r="M385" s="58"/>
      <c r="N385" s="58"/>
      <c r="O385" s="58">
        <v>74</v>
      </c>
      <c r="P385" s="58"/>
      <c r="Q385" s="58"/>
      <c r="R385" s="58"/>
      <c r="S385" s="58"/>
      <c r="T385" s="58"/>
      <c r="U385" s="58"/>
      <c r="V385" s="58">
        <v>294</v>
      </c>
      <c r="W385" s="58"/>
      <c r="X385" s="58"/>
      <c r="Y385" s="58">
        <v>115</v>
      </c>
      <c r="Z385" s="58"/>
      <c r="AA385" s="58"/>
      <c r="AB385" s="58"/>
      <c r="AC385" s="58"/>
      <c r="AD385" s="58"/>
      <c r="AE385" s="59"/>
      <c r="AF385" s="17">
        <v>70</v>
      </c>
      <c r="AG385" s="18">
        <v>75</v>
      </c>
      <c r="AH385" s="19">
        <v>80</v>
      </c>
      <c r="AI385" s="20">
        <v>135</v>
      </c>
      <c r="AJ385" s="21">
        <v>80</v>
      </c>
      <c r="AK385" s="22">
        <v>135</v>
      </c>
      <c r="AL385" s="23">
        <f>SUM(AF385:AK385)</f>
        <v>575</v>
      </c>
      <c r="AM385" s="24" t="s">
        <v>184</v>
      </c>
      <c r="AN385" s="37"/>
      <c r="AO385" s="24" t="s">
        <v>178</v>
      </c>
      <c r="AP385" s="26"/>
      <c r="AQ385" s="27"/>
      <c r="AR385" s="28" t="s">
        <v>377</v>
      </c>
      <c r="AS385" s="29">
        <v>1.8</v>
      </c>
      <c r="AT385" s="29">
        <v>97</v>
      </c>
      <c r="AU385" s="30">
        <v>44</v>
      </c>
      <c r="AV385" s="31"/>
      <c r="AW385" s="26"/>
      <c r="AX385" s="26"/>
      <c r="AY385" s="26"/>
      <c r="AZ385" s="26"/>
      <c r="BA385" s="25">
        <v>2</v>
      </c>
      <c r="BB385" s="24">
        <v>201</v>
      </c>
      <c r="BC385" s="26">
        <v>45</v>
      </c>
      <c r="BD385" s="32" t="s">
        <v>297</v>
      </c>
      <c r="BE385" s="32">
        <v>50</v>
      </c>
      <c r="BF385" s="35" t="s">
        <v>141</v>
      </c>
      <c r="BG385" s="26" t="s">
        <v>129</v>
      </c>
      <c r="BH385" s="29">
        <v>20</v>
      </c>
      <c r="BI385" s="26" t="s">
        <v>165</v>
      </c>
      <c r="BJ385" s="25"/>
      <c r="BK385" s="36"/>
      <c r="BL385" t="str">
        <f>IF(_xlfn.REGEXTEST(BK385,"Lv. [0-9]{0, 3}", 0),BM385,"")</f>
        <v/>
      </c>
      <c r="BM385" t="e" cm="1" vm="1">
        <f t="array" ref="BM385">_xlfn.REGEXEXTRACT(_xlfn.REGEXEXTRACT(BK385,"Lv. [0-9]{0,}", 0),"[0-9]{1,2}", 0)</f>
        <v>#N/A</v>
      </c>
      <c r="BN385" cm="1">
        <f t="array" ref="BN385">INDEX(A385:AE385,BQ385)</f>
        <v>115</v>
      </c>
      <c r="BO385">
        <v>384</v>
      </c>
      <c r="BP385" t="str">
        <f ca="1">IF(LEN(BL385) &gt; 0, _xlfn.XMATCH(BN385 + 1, INDIRECT(BR385):INDIRECT(BS385)), "")</f>
        <v/>
      </c>
      <c r="BQ385" cm="1">
        <f t="array" ref="BQ385">_xlfn.XMATCH(FALSE, ISBLANK(A385:AE385),,-1)</f>
        <v>25</v>
      </c>
      <c r="BR385" t="str">
        <f>ADDRESS(2, BQ385)</f>
        <v>$Y$2</v>
      </c>
      <c r="BS385" t="str">
        <f>ADDRESS(1202, BQ385)</f>
        <v>$Y$1202</v>
      </c>
      <c r="BT385" s="171" t="str">
        <f>"insert into Pokemon_Blueprint values ( "&amp;ROW()-1&amp;", '"&amp;B385&amp;"', '"&amp;C385&amp;"', "&amp;AF385&amp;",  "&amp;AG385&amp;",  "&amp;AH385&amp;", "&amp;AI385&amp;",  "&amp;AJ385&amp;",  "&amp;AK385&amp;", "&amp;IF(BC385 = "", "0", BC385)&amp;", "&amp;IF(BL385 = "","NULL, NULL",BP385&amp;", "&amp;BL385)&amp;");"</f>
        <v>insert into Pokemon_Blueprint values ( 384, 'Manetric (Mega)', 'Mega Evolution', 70,  75,  80, 135,  80,  135, 45, NULL, NULL);</v>
      </c>
    </row>
    <row r="386" spans="1:72" ht="12.75" customHeight="1">
      <c r="A386" s="12">
        <v>311</v>
      </c>
      <c r="B386" s="56" t="s">
        <v>787</v>
      </c>
      <c r="C386" s="56"/>
      <c r="D386" s="57"/>
      <c r="E386" s="58"/>
      <c r="F386" s="58"/>
      <c r="G386" s="58"/>
      <c r="H386" s="58">
        <v>80</v>
      </c>
      <c r="I386" s="58">
        <v>82</v>
      </c>
      <c r="J386" s="58"/>
      <c r="K386" s="58"/>
      <c r="L386" s="58"/>
      <c r="M386" s="58"/>
      <c r="N386" s="58">
        <v>96</v>
      </c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9"/>
      <c r="AF386" s="17">
        <v>60</v>
      </c>
      <c r="AG386" s="18">
        <v>50</v>
      </c>
      <c r="AH386" s="19">
        <v>40</v>
      </c>
      <c r="AI386" s="20">
        <v>85</v>
      </c>
      <c r="AJ386" s="21">
        <v>75</v>
      </c>
      <c r="AK386" s="22">
        <v>95</v>
      </c>
      <c r="AL386" s="23">
        <f>SUM(AF386:AK386)</f>
        <v>405</v>
      </c>
      <c r="AM386" s="24" t="s">
        <v>184</v>
      </c>
      <c r="AN386" s="37"/>
      <c r="AO386" s="24" t="s">
        <v>584</v>
      </c>
      <c r="AP386" s="34"/>
      <c r="AQ386" s="38"/>
      <c r="AR386" s="39" t="s">
        <v>187</v>
      </c>
      <c r="AS386" s="40">
        <v>0.4</v>
      </c>
      <c r="AT386" s="40">
        <v>9.3000000000000007</v>
      </c>
      <c r="AU386" s="41">
        <v>4.2</v>
      </c>
      <c r="AV386" s="31"/>
      <c r="AW386" s="26"/>
      <c r="AX386" s="26"/>
      <c r="AY386" s="26"/>
      <c r="AZ386" s="26"/>
      <c r="BA386" s="25">
        <v>1</v>
      </c>
      <c r="BB386" s="24">
        <v>142</v>
      </c>
      <c r="BC386" s="26">
        <v>200</v>
      </c>
      <c r="BD386" s="32" t="s">
        <v>128</v>
      </c>
      <c r="BE386" s="32">
        <v>50</v>
      </c>
      <c r="BF386" s="35" t="s">
        <v>141</v>
      </c>
      <c r="BG386" s="26" t="s">
        <v>129</v>
      </c>
      <c r="BH386" s="29">
        <v>20</v>
      </c>
      <c r="BI386" s="26" t="s">
        <v>188</v>
      </c>
      <c r="BJ386" s="37"/>
      <c r="BK386" s="36"/>
      <c r="BL386" t="str">
        <f>IF(_xlfn.REGEXTEST(BK386,"Lv. [0-9]{0, 3}", 0),BM386,"")</f>
        <v/>
      </c>
      <c r="BM386" t="e" cm="1" vm="1">
        <f t="array" ref="BM386">_xlfn.REGEXEXTRACT(_xlfn.REGEXEXTRACT(BK386,"Lv. [0-9]{0,}", 0),"[0-9]{1,2}", 0)</f>
        <v>#N/A</v>
      </c>
      <c r="BN386" cm="1">
        <f t="array" ref="BN386">INDEX(A386:AE386,BQ386)</f>
        <v>96</v>
      </c>
      <c r="BO386">
        <v>385</v>
      </c>
      <c r="BP386" t="str">
        <f ca="1">IF(LEN(BL386) &gt; 0, _xlfn.XMATCH(BN386 + 1, INDIRECT(BR386):INDIRECT(BS386)), "")</f>
        <v/>
      </c>
      <c r="BQ386" cm="1">
        <f t="array" ref="BQ386">_xlfn.XMATCH(FALSE, ISBLANK(A386:AE386),,-1)</f>
        <v>14</v>
      </c>
      <c r="BR386" t="str">
        <f>ADDRESS(2, BQ386)</f>
        <v>$N$2</v>
      </c>
      <c r="BS386" t="str">
        <f>ADDRESS(1202, BQ386)</f>
        <v>$N$1202</v>
      </c>
      <c r="BT386" s="171" t="str">
        <f>"insert into Pokemon_Blueprint values ( "&amp;ROW()-1&amp;", '"&amp;B386&amp;"', '"&amp;C386&amp;"', "&amp;AF386&amp;",  "&amp;AG386&amp;",  "&amp;AH386&amp;", "&amp;AI386&amp;",  "&amp;AJ386&amp;",  "&amp;AK386&amp;", "&amp;IF(BC386 = "", "0", BC386)&amp;", "&amp;IF(BL386 = "","NULL, NULL",BP386&amp;", "&amp;BL386)&amp;");"</f>
        <v>insert into Pokemon_Blueprint values ( 385, 'Plusle', '', 60,  50,  40, 85,  75,  95, 200, NULL, NULL);</v>
      </c>
    </row>
    <row r="387" spans="1:72" ht="12.75" customHeight="1">
      <c r="A387" s="12">
        <v>312</v>
      </c>
      <c r="B387" s="56" t="s">
        <v>788</v>
      </c>
      <c r="C387" s="56"/>
      <c r="D387" s="57"/>
      <c r="E387" s="58"/>
      <c r="F387" s="58"/>
      <c r="G387" s="58"/>
      <c r="H387" s="58">
        <v>81</v>
      </c>
      <c r="I387" s="58">
        <v>83</v>
      </c>
      <c r="J387" s="58"/>
      <c r="K387" s="58"/>
      <c r="L387" s="58"/>
      <c r="M387" s="58"/>
      <c r="N387" s="58">
        <v>97</v>
      </c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9"/>
      <c r="AF387" s="17">
        <v>60</v>
      </c>
      <c r="AG387" s="18">
        <v>40</v>
      </c>
      <c r="AH387" s="19">
        <v>50</v>
      </c>
      <c r="AI387" s="20">
        <v>75</v>
      </c>
      <c r="AJ387" s="21">
        <v>85</v>
      </c>
      <c r="AK387" s="22">
        <v>95</v>
      </c>
      <c r="AL387" s="23">
        <f>SUM(AF387:AK387)</f>
        <v>405</v>
      </c>
      <c r="AM387" s="24" t="s">
        <v>184</v>
      </c>
      <c r="AN387" s="37"/>
      <c r="AO387" s="24" t="s">
        <v>784</v>
      </c>
      <c r="AP387" s="34"/>
      <c r="AQ387" s="38"/>
      <c r="AR387" s="39" t="s">
        <v>187</v>
      </c>
      <c r="AS387" s="40">
        <v>0.4</v>
      </c>
      <c r="AT387" s="40">
        <v>9.3000000000000007</v>
      </c>
      <c r="AU387" s="41">
        <v>4.2</v>
      </c>
      <c r="AV387" s="31"/>
      <c r="AW387" s="26"/>
      <c r="AX387" s="26"/>
      <c r="AY387" s="26"/>
      <c r="AZ387" s="26"/>
      <c r="BA387" s="25">
        <v>1</v>
      </c>
      <c r="BB387" s="24">
        <v>142</v>
      </c>
      <c r="BC387" s="26">
        <v>200</v>
      </c>
      <c r="BD387" s="32" t="s">
        <v>128</v>
      </c>
      <c r="BE387" s="32">
        <v>50</v>
      </c>
      <c r="BF387" s="35" t="s">
        <v>141</v>
      </c>
      <c r="BG387" s="26" t="s">
        <v>129</v>
      </c>
      <c r="BH387" s="29">
        <v>20</v>
      </c>
      <c r="BI387" s="26" t="s">
        <v>188</v>
      </c>
      <c r="BJ387" s="37"/>
      <c r="BK387" s="36"/>
      <c r="BL387" t="str">
        <f>IF(_xlfn.REGEXTEST(BK387,"Lv. [0-9]{0, 3}", 0),BM387,"")</f>
        <v/>
      </c>
      <c r="BM387" t="e" cm="1" vm="1">
        <f t="array" ref="BM387">_xlfn.REGEXEXTRACT(_xlfn.REGEXEXTRACT(BK387,"Lv. [0-9]{0,}", 0),"[0-9]{1,2}", 0)</f>
        <v>#N/A</v>
      </c>
      <c r="BN387" cm="1">
        <f t="array" ref="BN387">INDEX(A387:AE387,BQ387)</f>
        <v>97</v>
      </c>
      <c r="BO387">
        <v>386</v>
      </c>
      <c r="BP387" t="str">
        <f ca="1">IF(LEN(BL387) &gt; 0, _xlfn.XMATCH(BN387 + 1, INDIRECT(BR387):INDIRECT(BS387)), "")</f>
        <v/>
      </c>
      <c r="BQ387" cm="1">
        <f t="array" ref="BQ387">_xlfn.XMATCH(FALSE, ISBLANK(A387:AE387),,-1)</f>
        <v>14</v>
      </c>
      <c r="BR387" t="str">
        <f>ADDRESS(2, BQ387)</f>
        <v>$N$2</v>
      </c>
      <c r="BS387" t="str">
        <f>ADDRESS(1202, BQ387)</f>
        <v>$N$1202</v>
      </c>
      <c r="BT387" s="171" t="str">
        <f>"insert into Pokemon_Blueprint values ( "&amp;ROW()-1&amp;", '"&amp;B387&amp;"', '"&amp;C387&amp;"', "&amp;AF387&amp;",  "&amp;AG387&amp;",  "&amp;AH387&amp;", "&amp;AI387&amp;",  "&amp;AJ387&amp;",  "&amp;AK387&amp;", "&amp;IF(BC387 = "", "0", BC387)&amp;", "&amp;IF(BL387 = "","NULL, NULL",BP387&amp;", "&amp;BL387)&amp;");"</f>
        <v>insert into Pokemon_Blueprint values ( 386, 'Minun', '', 60,  40,  50, 75,  85,  95, 200, NULL, NULL);</v>
      </c>
    </row>
    <row r="388" spans="1:72" ht="12.75" customHeight="1">
      <c r="A388" s="12">
        <v>313</v>
      </c>
      <c r="B388" s="56" t="s">
        <v>789</v>
      </c>
      <c r="C388" s="56"/>
      <c r="D388" s="57"/>
      <c r="E388" s="58"/>
      <c r="F388" s="58"/>
      <c r="G388" s="58"/>
      <c r="H388" s="58">
        <v>86</v>
      </c>
      <c r="I388" s="58">
        <v>89</v>
      </c>
      <c r="J388" s="58"/>
      <c r="K388" s="58"/>
      <c r="L388" s="58"/>
      <c r="M388" s="58"/>
      <c r="N388" s="58">
        <v>133</v>
      </c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9"/>
      <c r="AF388" s="17">
        <v>65</v>
      </c>
      <c r="AG388" s="18">
        <v>73</v>
      </c>
      <c r="AH388" s="19">
        <v>75</v>
      </c>
      <c r="AI388" s="20">
        <v>47</v>
      </c>
      <c r="AJ388" s="21">
        <v>85</v>
      </c>
      <c r="AK388" s="22">
        <v>85</v>
      </c>
      <c r="AL388" s="23">
        <f>SUM(AF388:AK388)</f>
        <v>430</v>
      </c>
      <c r="AM388" s="24" t="s">
        <v>124</v>
      </c>
      <c r="AN388" s="37"/>
      <c r="AO388" s="24" t="s">
        <v>468</v>
      </c>
      <c r="AP388" s="26" t="s">
        <v>143</v>
      </c>
      <c r="AQ388" s="27" t="s">
        <v>612</v>
      </c>
      <c r="AR388" s="28" t="s">
        <v>78</v>
      </c>
      <c r="AS388" s="29">
        <v>0.7</v>
      </c>
      <c r="AT388" s="29">
        <v>39</v>
      </c>
      <c r="AU388" s="30">
        <v>17.7</v>
      </c>
      <c r="AV388" s="31"/>
      <c r="AW388" s="26"/>
      <c r="AX388" s="26"/>
      <c r="AY388" s="26"/>
      <c r="AZ388" s="26"/>
      <c r="BA388" s="25">
        <v>1</v>
      </c>
      <c r="BB388" s="24">
        <v>151</v>
      </c>
      <c r="BC388" s="26">
        <v>150</v>
      </c>
      <c r="BD388" s="32" t="s">
        <v>753</v>
      </c>
      <c r="BE388" s="32">
        <v>50</v>
      </c>
      <c r="BF388" s="35" t="s">
        <v>322</v>
      </c>
      <c r="BG388" s="26" t="s">
        <v>218</v>
      </c>
      <c r="BH388" s="29">
        <v>15</v>
      </c>
      <c r="BI388" s="26" t="s">
        <v>124</v>
      </c>
      <c r="BJ388" s="25" t="s">
        <v>314</v>
      </c>
      <c r="BK388" s="36"/>
      <c r="BL388" t="str">
        <f>IF(_xlfn.REGEXTEST(BK388,"Lv. [0-9]{0, 3}", 0),BM388,"")</f>
        <v/>
      </c>
      <c r="BM388" t="e" cm="1" vm="1">
        <f t="array" ref="BM388">_xlfn.REGEXEXTRACT(_xlfn.REGEXEXTRACT(BK388,"Lv. [0-9]{0,}", 0),"[0-9]{1,2}", 0)</f>
        <v>#N/A</v>
      </c>
      <c r="BN388" cm="1">
        <f t="array" ref="BN388">INDEX(A388:AE388,BQ388)</f>
        <v>133</v>
      </c>
      <c r="BO388">
        <v>387</v>
      </c>
      <c r="BP388" t="str">
        <f ca="1">IF(LEN(BL388) &gt; 0, _xlfn.XMATCH(BN388 + 1, INDIRECT(BR388):INDIRECT(BS388)), "")</f>
        <v/>
      </c>
      <c r="BQ388" cm="1">
        <f t="array" ref="BQ388">_xlfn.XMATCH(FALSE, ISBLANK(A388:AE388),,-1)</f>
        <v>14</v>
      </c>
      <c r="BR388" t="str">
        <f>ADDRESS(2, BQ388)</f>
        <v>$N$2</v>
      </c>
      <c r="BS388" t="str">
        <f>ADDRESS(1202, BQ388)</f>
        <v>$N$1202</v>
      </c>
      <c r="BT388" s="171" t="str">
        <f>"insert into Pokemon_Blueprint values ( "&amp;ROW()-1&amp;", '"&amp;B388&amp;"', '"&amp;C388&amp;"', "&amp;AF388&amp;",  "&amp;AG388&amp;",  "&amp;AH388&amp;", "&amp;AI388&amp;",  "&amp;AJ388&amp;",  "&amp;AK388&amp;", "&amp;IF(BC388 = "", "0", BC388)&amp;", "&amp;IF(BL388 = "","NULL, NULL",BP388&amp;", "&amp;BL388)&amp;");"</f>
        <v>insert into Pokemon_Blueprint values ( 387, 'Volbeat', '', 65,  73,  75, 47,  85,  85, 150, NULL, NULL);</v>
      </c>
    </row>
    <row r="389" spans="1:72" ht="12.75" customHeight="1">
      <c r="A389" s="12">
        <v>314</v>
      </c>
      <c r="B389" s="56" t="s">
        <v>790</v>
      </c>
      <c r="C389" s="56"/>
      <c r="D389" s="57"/>
      <c r="E389" s="58"/>
      <c r="F389" s="58"/>
      <c r="G389" s="58"/>
      <c r="H389" s="58">
        <v>87</v>
      </c>
      <c r="I389" s="58">
        <v>90</v>
      </c>
      <c r="J389" s="58"/>
      <c r="K389" s="58"/>
      <c r="L389" s="58"/>
      <c r="M389" s="58"/>
      <c r="N389" s="58">
        <v>134</v>
      </c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9"/>
      <c r="AF389" s="17">
        <v>65</v>
      </c>
      <c r="AG389" s="18">
        <v>47</v>
      </c>
      <c r="AH389" s="19">
        <v>75</v>
      </c>
      <c r="AI389" s="20">
        <v>73</v>
      </c>
      <c r="AJ389" s="21">
        <v>85</v>
      </c>
      <c r="AK389" s="22">
        <v>85</v>
      </c>
      <c r="AL389" s="23">
        <f>SUM(AF389:AK389)</f>
        <v>430</v>
      </c>
      <c r="AM389" s="24" t="s">
        <v>124</v>
      </c>
      <c r="AN389" s="37"/>
      <c r="AO389" s="24" t="s">
        <v>355</v>
      </c>
      <c r="AP389" s="26" t="s">
        <v>136</v>
      </c>
      <c r="AQ389" s="27" t="s">
        <v>612</v>
      </c>
      <c r="AR389" s="28" t="s">
        <v>97</v>
      </c>
      <c r="AS389" s="29">
        <v>0.6</v>
      </c>
      <c r="AT389" s="29">
        <v>39</v>
      </c>
      <c r="AU389" s="30">
        <v>17.7</v>
      </c>
      <c r="AV389" s="31"/>
      <c r="AW389" s="26"/>
      <c r="AX389" s="26"/>
      <c r="AY389" s="26"/>
      <c r="AZ389" s="26"/>
      <c r="BA389" s="25">
        <v>1</v>
      </c>
      <c r="BB389" s="24">
        <v>151</v>
      </c>
      <c r="BC389" s="26">
        <v>150</v>
      </c>
      <c r="BD389" s="32" t="s">
        <v>746</v>
      </c>
      <c r="BE389" s="32">
        <v>50</v>
      </c>
      <c r="BF389" s="35" t="s">
        <v>164</v>
      </c>
      <c r="BG389" s="26" t="s">
        <v>210</v>
      </c>
      <c r="BH389" s="29">
        <v>15</v>
      </c>
      <c r="BI389" s="26" t="s">
        <v>124</v>
      </c>
      <c r="BJ389" s="25" t="s">
        <v>314</v>
      </c>
      <c r="BK389" s="36"/>
      <c r="BL389" t="str">
        <f>IF(_xlfn.REGEXTEST(BK389,"Lv. [0-9]{0, 3}", 0),BM389,"")</f>
        <v/>
      </c>
      <c r="BM389" t="e" cm="1" vm="1">
        <f t="array" ref="BM389">_xlfn.REGEXEXTRACT(_xlfn.REGEXEXTRACT(BK389,"Lv. [0-9]{0,}", 0),"[0-9]{1,2}", 0)</f>
        <v>#N/A</v>
      </c>
      <c r="BN389" cm="1">
        <f t="array" ref="BN389">INDEX(A389:AE389,BQ389)</f>
        <v>134</v>
      </c>
      <c r="BO389">
        <v>388</v>
      </c>
      <c r="BP389" t="str">
        <f ca="1">IF(LEN(BL389) &gt; 0, _xlfn.XMATCH(BN389 + 1, INDIRECT(BR389):INDIRECT(BS389)), "")</f>
        <v/>
      </c>
      <c r="BQ389" cm="1">
        <f t="array" ref="BQ389">_xlfn.XMATCH(FALSE, ISBLANK(A389:AE389),,-1)</f>
        <v>14</v>
      </c>
      <c r="BR389" t="str">
        <f>ADDRESS(2, BQ389)</f>
        <v>$N$2</v>
      </c>
      <c r="BS389" t="str">
        <f>ADDRESS(1202, BQ389)</f>
        <v>$N$1202</v>
      </c>
      <c r="BT389" s="171" t="str">
        <f>"insert into Pokemon_Blueprint values ( "&amp;ROW()-1&amp;", '"&amp;B389&amp;"', '"&amp;C389&amp;"', "&amp;AF389&amp;",  "&amp;AG389&amp;",  "&amp;AH389&amp;", "&amp;AI389&amp;",  "&amp;AJ389&amp;",  "&amp;AK389&amp;", "&amp;IF(BC389 = "", "0", BC389)&amp;", "&amp;IF(BL389 = "","NULL, NULL",BP389&amp;", "&amp;BL389)&amp;");"</f>
        <v>insert into Pokemon_Blueprint values ( 388, 'Illumise', '', 65,  47,  75, 73,  85,  85, 150, NULL, NULL);</v>
      </c>
    </row>
    <row r="390" spans="1:72" ht="12.75" customHeight="1">
      <c r="A390" s="12">
        <v>315</v>
      </c>
      <c r="B390" s="56" t="s">
        <v>791</v>
      </c>
      <c r="C390" s="56"/>
      <c r="D390" s="57"/>
      <c r="E390" s="58"/>
      <c r="F390" s="58"/>
      <c r="G390" s="58"/>
      <c r="H390" s="58">
        <v>94</v>
      </c>
      <c r="I390" s="58">
        <v>98</v>
      </c>
      <c r="J390" s="58">
        <v>26</v>
      </c>
      <c r="K390" s="58">
        <v>26</v>
      </c>
      <c r="L390" s="58"/>
      <c r="M390" s="58">
        <v>134</v>
      </c>
      <c r="N390" s="58">
        <v>72</v>
      </c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>
        <v>60</v>
      </c>
      <c r="AB390" s="58"/>
      <c r="AC390" s="58"/>
      <c r="AD390" s="58">
        <v>90</v>
      </c>
      <c r="AE390" s="59"/>
      <c r="AF390" s="17">
        <v>50</v>
      </c>
      <c r="AG390" s="18">
        <v>60</v>
      </c>
      <c r="AH390" s="19">
        <v>45</v>
      </c>
      <c r="AI390" s="20">
        <v>100</v>
      </c>
      <c r="AJ390" s="21">
        <v>80</v>
      </c>
      <c r="AK390" s="22">
        <v>65</v>
      </c>
      <c r="AL390" s="23">
        <f>SUM(AF390:AK390)</f>
        <v>400</v>
      </c>
      <c r="AM390" s="24" t="s">
        <v>74</v>
      </c>
      <c r="AN390" s="25" t="s">
        <v>75</v>
      </c>
      <c r="AO390" s="24" t="s">
        <v>451</v>
      </c>
      <c r="AP390" s="26" t="s">
        <v>208</v>
      </c>
      <c r="AQ390" s="27" t="s">
        <v>455</v>
      </c>
      <c r="AR390" s="28" t="s">
        <v>127</v>
      </c>
      <c r="AS390" s="29">
        <v>0.3</v>
      </c>
      <c r="AT390" s="29">
        <v>4.4000000000000004</v>
      </c>
      <c r="AU390" s="30">
        <v>2</v>
      </c>
      <c r="AV390" s="31"/>
      <c r="AW390" s="26"/>
      <c r="AX390" s="26"/>
      <c r="AY390" s="26">
        <v>2</v>
      </c>
      <c r="AZ390" s="26"/>
      <c r="BA390" s="25"/>
      <c r="BB390" s="24">
        <v>140</v>
      </c>
      <c r="BC390" s="26">
        <v>150</v>
      </c>
      <c r="BD390" s="32" t="s">
        <v>79</v>
      </c>
      <c r="BE390" s="32">
        <v>50</v>
      </c>
      <c r="BF390" s="35" t="s">
        <v>80</v>
      </c>
      <c r="BG390" s="26" t="s">
        <v>129</v>
      </c>
      <c r="BH390" s="29">
        <v>20</v>
      </c>
      <c r="BI390" s="26" t="s">
        <v>188</v>
      </c>
      <c r="BJ390" s="25" t="s">
        <v>74</v>
      </c>
      <c r="BK390" s="36" t="s">
        <v>579</v>
      </c>
      <c r="BL390" t="str">
        <f>IF(_xlfn.REGEXTEST(BK390,"Lv. [0-9]{0, 3}", 0),BM390,"")</f>
        <v/>
      </c>
      <c r="BM390" t="e" cm="1" vm="1">
        <f t="array" ref="BM390">_xlfn.REGEXEXTRACT(_xlfn.REGEXEXTRACT(BK390,"Lv. [0-9]{0,}", 0),"[0-9]{1,2}", 0)</f>
        <v>#N/A</v>
      </c>
      <c r="BN390" cm="1">
        <f t="array" ref="BN390">INDEX(A390:AE390,BQ390)</f>
        <v>90</v>
      </c>
      <c r="BO390">
        <v>389</v>
      </c>
      <c r="BP390" t="str">
        <f ca="1">IF(LEN(BL390) &gt; 0, _xlfn.XMATCH(BN390 + 1, INDIRECT(BR390):INDIRECT(BS390)), "")</f>
        <v/>
      </c>
      <c r="BQ390" cm="1">
        <f t="array" ref="BQ390">_xlfn.XMATCH(FALSE, ISBLANK(A390:AE390),,-1)</f>
        <v>30</v>
      </c>
      <c r="BR390" t="str">
        <f>ADDRESS(2, BQ390)</f>
        <v>$AD$2</v>
      </c>
      <c r="BS390" t="str">
        <f>ADDRESS(1202, BQ390)</f>
        <v>$AD$1202</v>
      </c>
      <c r="BT390" s="171" t="str">
        <f>"insert into Pokemon_Blueprint values ( "&amp;ROW()-1&amp;", '"&amp;B390&amp;"', '"&amp;C390&amp;"', "&amp;AF390&amp;",  "&amp;AG390&amp;",  "&amp;AH390&amp;", "&amp;AI390&amp;",  "&amp;AJ390&amp;",  "&amp;AK390&amp;", "&amp;IF(BC390 = "", "0", BC390)&amp;", "&amp;IF(BL390 = "","NULL, NULL",BP390&amp;", "&amp;BL390)&amp;");"</f>
        <v>insert into Pokemon_Blueprint values ( 389, 'Roselia', '', 50,  60,  45, 100,  80,  65, 150, NULL, NULL);</v>
      </c>
    </row>
    <row r="391" spans="1:72" ht="12.75" customHeight="1">
      <c r="A391" s="12">
        <v>316</v>
      </c>
      <c r="B391" s="56" t="s">
        <v>792</v>
      </c>
      <c r="C391" s="56"/>
      <c r="D391" s="57"/>
      <c r="E391" s="58"/>
      <c r="F391" s="58"/>
      <c r="G391" s="58"/>
      <c r="H391" s="58">
        <v>95</v>
      </c>
      <c r="I391" s="58">
        <v>100</v>
      </c>
      <c r="J391" s="58"/>
      <c r="K391" s="58"/>
      <c r="L391" s="58"/>
      <c r="M391" s="58"/>
      <c r="N391" s="58">
        <v>98</v>
      </c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9">
        <v>139</v>
      </c>
      <c r="AF391" s="17">
        <v>70</v>
      </c>
      <c r="AG391" s="18">
        <v>43</v>
      </c>
      <c r="AH391" s="19">
        <v>53</v>
      </c>
      <c r="AI391" s="20">
        <v>43</v>
      </c>
      <c r="AJ391" s="21">
        <v>53</v>
      </c>
      <c r="AK391" s="22">
        <v>40</v>
      </c>
      <c r="AL391" s="23">
        <f>SUM(AF391:AK391)</f>
        <v>302</v>
      </c>
      <c r="AM391" s="24" t="s">
        <v>75</v>
      </c>
      <c r="AN391" s="37"/>
      <c r="AO391" s="24" t="s">
        <v>332</v>
      </c>
      <c r="AP391" s="26" t="s">
        <v>384</v>
      </c>
      <c r="AQ391" s="27" t="s">
        <v>170</v>
      </c>
      <c r="AR391" s="28" t="s">
        <v>187</v>
      </c>
      <c r="AS391" s="29">
        <v>0.4</v>
      </c>
      <c r="AT391" s="29">
        <v>22.7</v>
      </c>
      <c r="AU391" s="30">
        <v>10.3</v>
      </c>
      <c r="AV391" s="31">
        <v>1</v>
      </c>
      <c r="AW391" s="26"/>
      <c r="AX391" s="26"/>
      <c r="AY391" s="26"/>
      <c r="AZ391" s="26"/>
      <c r="BA391" s="25"/>
      <c r="BB391" s="24">
        <v>60</v>
      </c>
      <c r="BC391" s="26">
        <v>225</v>
      </c>
      <c r="BD391" s="32" t="s">
        <v>746</v>
      </c>
      <c r="BE391" s="32">
        <v>50</v>
      </c>
      <c r="BF391" s="35" t="s">
        <v>80</v>
      </c>
      <c r="BG391" s="26" t="s">
        <v>129</v>
      </c>
      <c r="BH391" s="29">
        <v>20</v>
      </c>
      <c r="BI391" s="26" t="s">
        <v>386</v>
      </c>
      <c r="BJ391" s="37"/>
      <c r="BK391" s="36" t="s">
        <v>266</v>
      </c>
      <c r="BL391" t="str">
        <f>IF(_xlfn.REGEXTEST(BK391,"Lv. [0-9]{0, 3}", 0),BM391,"")</f>
        <v>26</v>
      </c>
      <c r="BM391" t="str" cm="1">
        <f t="array" ref="BM391">_xlfn.REGEXEXTRACT(_xlfn.REGEXEXTRACT(BK391,"Lv. [0-9]{0,}", 0),"[0-9]{1,2}", 0)</f>
        <v>26</v>
      </c>
      <c r="BN391" cm="1">
        <f t="array" ref="BN391">INDEX(A391:AE391,BQ391)</f>
        <v>139</v>
      </c>
      <c r="BO391">
        <v>390</v>
      </c>
      <c r="BP391">
        <f ca="1">IF(LEN(BL391) &gt; 0, _xlfn.XMATCH(BN391 + 1, INDIRECT(BR391):INDIRECT(BS391)), "")</f>
        <v>391</v>
      </c>
      <c r="BQ391" cm="1">
        <f t="array" ref="BQ391">_xlfn.XMATCH(FALSE, ISBLANK(A391:AE391),,-1)</f>
        <v>31</v>
      </c>
      <c r="BR391" t="str">
        <f>ADDRESS(2, BQ391)</f>
        <v>$AE$2</v>
      </c>
      <c r="BS391" t="str">
        <f>ADDRESS(1202, BQ391)</f>
        <v>$AE$1202</v>
      </c>
      <c r="BT391" s="171" t="str">
        <f ca="1">"insert into Pokemon_Blueprint values ( "&amp;ROW()-1&amp;", '"&amp;B391&amp;"', '"&amp;C391&amp;"', "&amp;AF391&amp;",  "&amp;AG391&amp;",  "&amp;AH391&amp;", "&amp;AI391&amp;",  "&amp;AJ391&amp;",  "&amp;AK391&amp;", "&amp;IF(BC391 = "", "0", BC391)&amp;", "&amp;IF(BL391 = "","NULL, NULL",BP391&amp;", "&amp;BL391)&amp;");"</f>
        <v>insert into Pokemon_Blueprint values ( 390, 'Gulpin', '', 70,  43,  53, 43,  53,  40, 225, 391, 26);</v>
      </c>
    </row>
    <row r="392" spans="1:72" ht="12.75" customHeight="1">
      <c r="A392" s="12">
        <v>317</v>
      </c>
      <c r="B392" s="56" t="s">
        <v>793</v>
      </c>
      <c r="C392" s="56"/>
      <c r="D392" s="57"/>
      <c r="E392" s="58"/>
      <c r="F392" s="58"/>
      <c r="G392" s="58"/>
      <c r="H392" s="58">
        <v>96</v>
      </c>
      <c r="I392" s="58">
        <v>101</v>
      </c>
      <c r="J392" s="58"/>
      <c r="K392" s="58"/>
      <c r="L392" s="58"/>
      <c r="M392" s="58"/>
      <c r="N392" s="58">
        <v>99</v>
      </c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9">
        <v>140</v>
      </c>
      <c r="AF392" s="17">
        <v>100</v>
      </c>
      <c r="AG392" s="18">
        <v>73</v>
      </c>
      <c r="AH392" s="19">
        <v>83</v>
      </c>
      <c r="AI392" s="20">
        <v>73</v>
      </c>
      <c r="AJ392" s="21">
        <v>83</v>
      </c>
      <c r="AK392" s="22">
        <v>55</v>
      </c>
      <c r="AL392" s="23">
        <f>SUM(AF392:AK392)</f>
        <v>467</v>
      </c>
      <c r="AM392" s="24" t="s">
        <v>75</v>
      </c>
      <c r="AN392" s="37"/>
      <c r="AO392" s="24" t="s">
        <v>332</v>
      </c>
      <c r="AP392" s="26" t="s">
        <v>384</v>
      </c>
      <c r="AQ392" s="27" t="s">
        <v>170</v>
      </c>
      <c r="AR392" s="28" t="s">
        <v>105</v>
      </c>
      <c r="AS392" s="29">
        <v>1.7</v>
      </c>
      <c r="AT392" s="29">
        <v>176.4</v>
      </c>
      <c r="AU392" s="30">
        <v>80</v>
      </c>
      <c r="AV392" s="31">
        <v>2</v>
      </c>
      <c r="AW392" s="26"/>
      <c r="AX392" s="26"/>
      <c r="AY392" s="26"/>
      <c r="AZ392" s="26"/>
      <c r="BA392" s="25"/>
      <c r="BB392" s="24">
        <v>163</v>
      </c>
      <c r="BC392" s="26">
        <v>75</v>
      </c>
      <c r="BD392" s="32" t="s">
        <v>746</v>
      </c>
      <c r="BE392" s="32">
        <v>50</v>
      </c>
      <c r="BF392" s="35" t="s">
        <v>164</v>
      </c>
      <c r="BG392" s="26" t="s">
        <v>129</v>
      </c>
      <c r="BH392" s="29">
        <v>20</v>
      </c>
      <c r="BI392" s="26" t="s">
        <v>386</v>
      </c>
      <c r="BJ392" s="37"/>
      <c r="BK392" s="36"/>
      <c r="BL392" t="str">
        <f>IF(_xlfn.REGEXTEST(BK392,"Lv. [0-9]{0, 3}", 0),BM392,"")</f>
        <v/>
      </c>
      <c r="BM392" t="e" cm="1" vm="1">
        <f t="array" ref="BM392">_xlfn.REGEXEXTRACT(_xlfn.REGEXEXTRACT(BK392,"Lv. [0-9]{0,}", 0),"[0-9]{1,2}", 0)</f>
        <v>#N/A</v>
      </c>
      <c r="BN392" cm="1">
        <f t="array" ref="BN392">INDEX(A392:AE392,BQ392)</f>
        <v>140</v>
      </c>
      <c r="BO392">
        <v>391</v>
      </c>
      <c r="BP392" t="str">
        <f ca="1">IF(LEN(BL392) &gt; 0, _xlfn.XMATCH(BN392 + 1, INDIRECT(BR392):INDIRECT(BS392)), "")</f>
        <v/>
      </c>
      <c r="BQ392" cm="1">
        <f t="array" ref="BQ392">_xlfn.XMATCH(FALSE, ISBLANK(A392:AE392),,-1)</f>
        <v>31</v>
      </c>
      <c r="BR392" t="str">
        <f>ADDRESS(2, BQ392)</f>
        <v>$AE$2</v>
      </c>
      <c r="BS392" t="str">
        <f>ADDRESS(1202, BQ392)</f>
        <v>$AE$1202</v>
      </c>
      <c r="BT392" s="171" t="str">
        <f>"insert into Pokemon_Blueprint values ( "&amp;ROW()-1&amp;", '"&amp;B392&amp;"', '"&amp;C392&amp;"', "&amp;AF392&amp;",  "&amp;AG392&amp;",  "&amp;AH392&amp;", "&amp;AI392&amp;",  "&amp;AJ392&amp;",  "&amp;AK392&amp;", "&amp;IF(BC392 = "", "0", BC392)&amp;", "&amp;IF(BL392 = "","NULL, NULL",BP392&amp;", "&amp;BL392)&amp;");"</f>
        <v>insert into Pokemon_Blueprint values ( 391, 'Swalot', '', 100,  73,  83, 73,  83,  55, 75, NULL, NULL);</v>
      </c>
    </row>
    <row r="393" spans="1:72" ht="12.75" customHeight="1">
      <c r="A393" s="12">
        <v>318</v>
      </c>
      <c r="B393" s="56" t="s">
        <v>794</v>
      </c>
      <c r="C393" s="56"/>
      <c r="D393" s="57"/>
      <c r="E393" s="58"/>
      <c r="F393" s="58"/>
      <c r="G393" s="58"/>
      <c r="H393" s="58">
        <v>97</v>
      </c>
      <c r="I393" s="58">
        <v>102</v>
      </c>
      <c r="J393" s="58"/>
      <c r="K393" s="58"/>
      <c r="L393" s="58"/>
      <c r="M393" s="58"/>
      <c r="N393" s="58">
        <v>55</v>
      </c>
      <c r="O393" s="58"/>
      <c r="P393" s="58"/>
      <c r="Q393" s="58">
        <v>264</v>
      </c>
      <c r="R393" s="58"/>
      <c r="S393" s="58"/>
      <c r="T393" s="58"/>
      <c r="U393" s="58">
        <v>79</v>
      </c>
      <c r="V393" s="58">
        <v>345</v>
      </c>
      <c r="W393" s="58"/>
      <c r="X393" s="58"/>
      <c r="Y393" s="58"/>
      <c r="Z393" s="58">
        <v>92</v>
      </c>
      <c r="AA393" s="58"/>
      <c r="AB393" s="58">
        <v>111</v>
      </c>
      <c r="AC393" s="58"/>
      <c r="AD393" s="58"/>
      <c r="AE393" s="59"/>
      <c r="AF393" s="17">
        <v>45</v>
      </c>
      <c r="AG393" s="18">
        <v>90</v>
      </c>
      <c r="AH393" s="19">
        <v>20</v>
      </c>
      <c r="AI393" s="20">
        <v>65</v>
      </c>
      <c r="AJ393" s="21">
        <v>20</v>
      </c>
      <c r="AK393" s="22">
        <v>65</v>
      </c>
      <c r="AL393" s="23">
        <f>SUM(AF393:AK393)</f>
        <v>305</v>
      </c>
      <c r="AM393" s="24" t="s">
        <v>112</v>
      </c>
      <c r="AN393" s="25" t="s">
        <v>169</v>
      </c>
      <c r="AO393" s="24" t="s">
        <v>795</v>
      </c>
      <c r="AP393" s="34"/>
      <c r="AQ393" s="27" t="s">
        <v>605</v>
      </c>
      <c r="AR393" s="28" t="s">
        <v>191</v>
      </c>
      <c r="AS393" s="29">
        <v>0.8</v>
      </c>
      <c r="AT393" s="29">
        <v>45.9</v>
      </c>
      <c r="AU393" s="30">
        <v>20.8</v>
      </c>
      <c r="AV393" s="31"/>
      <c r="AW393" s="26">
        <v>1</v>
      </c>
      <c r="AX393" s="26"/>
      <c r="AY393" s="26"/>
      <c r="AZ393" s="26"/>
      <c r="BA393" s="25"/>
      <c r="BB393" s="24">
        <v>61</v>
      </c>
      <c r="BC393" s="26">
        <v>225</v>
      </c>
      <c r="BD393" s="32" t="s">
        <v>297</v>
      </c>
      <c r="BE393" s="32">
        <v>35</v>
      </c>
      <c r="BF393" s="35" t="s">
        <v>98</v>
      </c>
      <c r="BG393" s="26" t="s">
        <v>129</v>
      </c>
      <c r="BH393" s="29">
        <v>20</v>
      </c>
      <c r="BI393" s="26" t="s">
        <v>465</v>
      </c>
      <c r="BJ393" s="37"/>
      <c r="BK393" s="36" t="s">
        <v>334</v>
      </c>
      <c r="BL393" t="str">
        <f>IF(_xlfn.REGEXTEST(BK393,"Lv. [0-9]{0, 3}", 0),BM393,"")</f>
        <v>30</v>
      </c>
      <c r="BM393" t="str" cm="1">
        <f t="array" ref="BM393">_xlfn.REGEXEXTRACT(_xlfn.REGEXEXTRACT(BK393,"Lv. [0-9]{0,}", 0),"[0-9]{1,2}", 0)</f>
        <v>30</v>
      </c>
      <c r="BN393" cm="1">
        <f t="array" ref="BN393">INDEX(A393:AE393,BQ393)</f>
        <v>111</v>
      </c>
      <c r="BO393">
        <v>392</v>
      </c>
      <c r="BP393">
        <f ca="1">IF(LEN(BL393) &gt; 0, _xlfn.XMATCH(BN393 + 1, INDIRECT(BR393):INDIRECT(BS393)), "")</f>
        <v>393</v>
      </c>
      <c r="BQ393" cm="1">
        <f t="array" ref="BQ393">_xlfn.XMATCH(FALSE, ISBLANK(A393:AE393),,-1)</f>
        <v>28</v>
      </c>
      <c r="BR393" t="str">
        <f>ADDRESS(2, BQ393)</f>
        <v>$AB$2</v>
      </c>
      <c r="BS393" t="str">
        <f>ADDRESS(1202, BQ393)</f>
        <v>$AB$1202</v>
      </c>
      <c r="BT393" s="171" t="str">
        <f ca="1">"insert into Pokemon_Blueprint values ( "&amp;ROW()-1&amp;", '"&amp;B393&amp;"', '"&amp;C393&amp;"', "&amp;AF393&amp;",  "&amp;AG393&amp;",  "&amp;AH393&amp;", "&amp;AI393&amp;",  "&amp;AJ393&amp;",  "&amp;AK393&amp;", "&amp;IF(BC393 = "", "0", BC393)&amp;", "&amp;IF(BL393 = "","NULL, NULL",BP393&amp;", "&amp;BL393)&amp;");"</f>
        <v>insert into Pokemon_Blueprint values ( 392, 'Carvanha', '', 45,  90,  20, 65,  20,  65, 225, 393, 30);</v>
      </c>
    </row>
    <row r="394" spans="1:72" ht="12.75" customHeight="1">
      <c r="A394" s="12">
        <v>319</v>
      </c>
      <c r="B394" s="56" t="s">
        <v>796</v>
      </c>
      <c r="C394" s="56"/>
      <c r="D394" s="57"/>
      <c r="E394" s="58"/>
      <c r="F394" s="58"/>
      <c r="G394" s="58"/>
      <c r="H394" s="58">
        <v>98</v>
      </c>
      <c r="I394" s="58">
        <v>103</v>
      </c>
      <c r="J394" s="58"/>
      <c r="K394" s="58"/>
      <c r="L394" s="58"/>
      <c r="M394" s="58"/>
      <c r="N394" s="58">
        <v>56</v>
      </c>
      <c r="O394" s="58"/>
      <c r="P394" s="58"/>
      <c r="Q394" s="58">
        <v>265</v>
      </c>
      <c r="R394" s="58"/>
      <c r="S394" s="58"/>
      <c r="T394" s="58"/>
      <c r="U394" s="58">
        <v>80</v>
      </c>
      <c r="V394" s="58">
        <v>346</v>
      </c>
      <c r="W394" s="58"/>
      <c r="X394" s="58"/>
      <c r="Y394" s="58"/>
      <c r="Z394" s="58">
        <v>93</v>
      </c>
      <c r="AA394" s="58"/>
      <c r="AB394" s="58">
        <v>112</v>
      </c>
      <c r="AC394" s="58"/>
      <c r="AD394" s="58"/>
      <c r="AE394" s="59"/>
      <c r="AF394" s="17">
        <v>70</v>
      </c>
      <c r="AG394" s="18">
        <v>120</v>
      </c>
      <c r="AH394" s="19">
        <v>40</v>
      </c>
      <c r="AI394" s="20">
        <v>95</v>
      </c>
      <c r="AJ394" s="21">
        <v>40</v>
      </c>
      <c r="AK394" s="22">
        <v>95</v>
      </c>
      <c r="AL394" s="23">
        <f>SUM(AF394:AK394)</f>
        <v>460</v>
      </c>
      <c r="AM394" s="24" t="s">
        <v>112</v>
      </c>
      <c r="AN394" s="25" t="s">
        <v>169</v>
      </c>
      <c r="AO394" s="24" t="s">
        <v>795</v>
      </c>
      <c r="AP394" s="34"/>
      <c r="AQ394" s="27" t="s">
        <v>605</v>
      </c>
      <c r="AR394" s="28" t="s">
        <v>377</v>
      </c>
      <c r="AS394" s="29">
        <v>1.8</v>
      </c>
      <c r="AT394" s="29">
        <v>195.8</v>
      </c>
      <c r="AU394" s="30">
        <v>88.8</v>
      </c>
      <c r="AV394" s="31"/>
      <c r="AW394" s="26">
        <v>2</v>
      </c>
      <c r="AX394" s="26"/>
      <c r="AY394" s="26"/>
      <c r="AZ394" s="26"/>
      <c r="BA394" s="25"/>
      <c r="BB394" s="24">
        <v>161</v>
      </c>
      <c r="BC394" s="26">
        <v>60</v>
      </c>
      <c r="BD394" s="32" t="s">
        <v>297</v>
      </c>
      <c r="BE394" s="32">
        <v>35</v>
      </c>
      <c r="BF394" s="35" t="s">
        <v>116</v>
      </c>
      <c r="BG394" s="26" t="s">
        <v>129</v>
      </c>
      <c r="BH394" s="29">
        <v>20</v>
      </c>
      <c r="BI394" s="26" t="s">
        <v>465</v>
      </c>
      <c r="BJ394" s="37"/>
      <c r="BK394" s="36"/>
      <c r="BL394" t="str">
        <f>IF(_xlfn.REGEXTEST(BK394,"Lv. [0-9]{0, 3}", 0),BM394,"")</f>
        <v/>
      </c>
      <c r="BM394" t="e" cm="1" vm="1">
        <f t="array" ref="BM394">_xlfn.REGEXEXTRACT(_xlfn.REGEXEXTRACT(BK394,"Lv. [0-9]{0,}", 0),"[0-9]{1,2}", 0)</f>
        <v>#N/A</v>
      </c>
      <c r="BN394" cm="1">
        <f t="array" ref="BN394">INDEX(A394:AE394,BQ394)</f>
        <v>112</v>
      </c>
      <c r="BO394">
        <v>393</v>
      </c>
      <c r="BP394" t="str">
        <f ca="1">IF(LEN(BL394) &gt; 0, _xlfn.XMATCH(BN394 + 1, INDIRECT(BR394):INDIRECT(BS394)), "")</f>
        <v/>
      </c>
      <c r="BQ394" cm="1">
        <f t="array" ref="BQ394">_xlfn.XMATCH(FALSE, ISBLANK(A394:AE394),,-1)</f>
        <v>28</v>
      </c>
      <c r="BR394" t="str">
        <f>ADDRESS(2, BQ394)</f>
        <v>$AB$2</v>
      </c>
      <c r="BS394" t="str">
        <f>ADDRESS(1202, BQ394)</f>
        <v>$AB$1202</v>
      </c>
      <c r="BT394" s="171" t="str">
        <f>"insert into Pokemon_Blueprint values ( "&amp;ROW()-1&amp;", '"&amp;B394&amp;"', '"&amp;C394&amp;"', "&amp;AF394&amp;",  "&amp;AG394&amp;",  "&amp;AH394&amp;", "&amp;AI394&amp;",  "&amp;AJ394&amp;",  "&amp;AK394&amp;", "&amp;IF(BC394 = "", "0", BC394)&amp;", "&amp;IF(BL394 = "","NULL, NULL",BP394&amp;", "&amp;BL394)&amp;");"</f>
        <v>insert into Pokemon_Blueprint values ( 393, 'Sharpedo', '', 70,  120,  40, 95,  40,  95, 60, NULL, NULL);</v>
      </c>
    </row>
    <row r="395" spans="1:72" ht="12.75" customHeight="1">
      <c r="A395" s="12">
        <v>319.10000000000002</v>
      </c>
      <c r="B395" s="56" t="s">
        <v>797</v>
      </c>
      <c r="C395" s="56" t="s">
        <v>146</v>
      </c>
      <c r="D395" s="57"/>
      <c r="E395" s="58"/>
      <c r="F395" s="58"/>
      <c r="G395" s="58"/>
      <c r="H395" s="58"/>
      <c r="I395" s="58">
        <v>103</v>
      </c>
      <c r="J395" s="58"/>
      <c r="K395" s="58"/>
      <c r="L395" s="58"/>
      <c r="M395" s="58"/>
      <c r="N395" s="58"/>
      <c r="O395" s="58"/>
      <c r="P395" s="58"/>
      <c r="Q395" s="58">
        <v>265</v>
      </c>
      <c r="R395" s="58"/>
      <c r="S395" s="58"/>
      <c r="T395" s="58"/>
      <c r="U395" s="58">
        <v>80</v>
      </c>
      <c r="V395" s="58">
        <v>346</v>
      </c>
      <c r="W395" s="58"/>
      <c r="X395" s="58"/>
      <c r="Y395" s="58"/>
      <c r="Z395" s="58">
        <v>93</v>
      </c>
      <c r="AA395" s="58"/>
      <c r="AB395" s="58"/>
      <c r="AC395" s="58"/>
      <c r="AD395" s="58"/>
      <c r="AE395" s="59"/>
      <c r="AF395" s="17">
        <v>70</v>
      </c>
      <c r="AG395" s="18">
        <v>140</v>
      </c>
      <c r="AH395" s="19">
        <v>70</v>
      </c>
      <c r="AI395" s="20">
        <v>110</v>
      </c>
      <c r="AJ395" s="21">
        <v>65</v>
      </c>
      <c r="AK395" s="22">
        <v>105</v>
      </c>
      <c r="AL395" s="23">
        <f>SUM(AF395:AK395)</f>
        <v>560</v>
      </c>
      <c r="AM395" s="24" t="s">
        <v>112</v>
      </c>
      <c r="AN395" s="25" t="s">
        <v>169</v>
      </c>
      <c r="AO395" s="24" t="s">
        <v>798</v>
      </c>
      <c r="AP395" s="34"/>
      <c r="AQ395" s="27"/>
      <c r="AR395" s="28" t="s">
        <v>497</v>
      </c>
      <c r="AS395" s="29">
        <v>2.5</v>
      </c>
      <c r="AT395" s="29">
        <v>287.3</v>
      </c>
      <c r="AU395" s="30">
        <v>130.30000000000001</v>
      </c>
      <c r="AV395" s="31"/>
      <c r="AW395" s="26">
        <v>2</v>
      </c>
      <c r="AX395" s="26"/>
      <c r="AY395" s="26"/>
      <c r="AZ395" s="26"/>
      <c r="BA395" s="25"/>
      <c r="BB395" s="24">
        <v>196</v>
      </c>
      <c r="BC395" s="26">
        <v>60</v>
      </c>
      <c r="BD395" s="32" t="s">
        <v>297</v>
      </c>
      <c r="BE395" s="32">
        <v>35</v>
      </c>
      <c r="BF395" s="35" t="s">
        <v>116</v>
      </c>
      <c r="BG395" s="26" t="s">
        <v>129</v>
      </c>
      <c r="BH395" s="29">
        <v>20</v>
      </c>
      <c r="BI395" s="26" t="s">
        <v>465</v>
      </c>
      <c r="BJ395" s="25"/>
      <c r="BK395" s="36"/>
      <c r="BL395" t="str">
        <f>IF(_xlfn.REGEXTEST(BK395,"Lv. [0-9]{0, 3}", 0),BM395,"")</f>
        <v/>
      </c>
      <c r="BM395" t="e" cm="1" vm="1">
        <f t="array" ref="BM395">_xlfn.REGEXEXTRACT(_xlfn.REGEXEXTRACT(BK395,"Lv. [0-9]{0,}", 0),"[0-9]{1,2}", 0)</f>
        <v>#N/A</v>
      </c>
      <c r="BN395" cm="1">
        <f t="array" ref="BN395">INDEX(A395:AE395,BQ395)</f>
        <v>93</v>
      </c>
      <c r="BO395">
        <v>394</v>
      </c>
      <c r="BP395" t="str">
        <f ca="1">IF(LEN(BL395) &gt; 0, _xlfn.XMATCH(BN395 + 1, INDIRECT(BR395):INDIRECT(BS395)), "")</f>
        <v/>
      </c>
      <c r="BQ395" cm="1">
        <f t="array" ref="BQ395">_xlfn.XMATCH(FALSE, ISBLANK(A395:AE395),,-1)</f>
        <v>26</v>
      </c>
      <c r="BR395" t="str">
        <f>ADDRESS(2, BQ395)</f>
        <v>$Z$2</v>
      </c>
      <c r="BS395" t="str">
        <f>ADDRESS(1202, BQ395)</f>
        <v>$Z$1202</v>
      </c>
      <c r="BT395" s="171" t="str">
        <f>"insert into Pokemon_Blueprint values ( "&amp;ROW()-1&amp;", '"&amp;B395&amp;"', '"&amp;C395&amp;"', "&amp;AF395&amp;",  "&amp;AG395&amp;",  "&amp;AH395&amp;", "&amp;AI395&amp;",  "&amp;AJ395&amp;",  "&amp;AK395&amp;", "&amp;IF(BC395 = "", "0", BC395)&amp;", "&amp;IF(BL395 = "","NULL, NULL",BP395&amp;", "&amp;BL395)&amp;");"</f>
        <v>insert into Pokemon_Blueprint values ( 394, 'Sharpedo (Mega)', 'Mega Evolution', 70,  140,  70, 110,  65,  105, 60, NULL, NULL);</v>
      </c>
    </row>
    <row r="396" spans="1:72" ht="12.75" customHeight="1">
      <c r="A396" s="12">
        <v>320</v>
      </c>
      <c r="B396" s="56" t="s">
        <v>799</v>
      </c>
      <c r="C396" s="56"/>
      <c r="D396" s="57"/>
      <c r="E396" s="58"/>
      <c r="F396" s="58"/>
      <c r="G396" s="58"/>
      <c r="H396" s="58">
        <v>99</v>
      </c>
      <c r="I396" s="58">
        <v>104</v>
      </c>
      <c r="J396" s="58"/>
      <c r="K396" s="58"/>
      <c r="L396" s="58"/>
      <c r="M396" s="58">
        <v>240</v>
      </c>
      <c r="N396" s="58"/>
      <c r="O396" s="58">
        <v>27</v>
      </c>
      <c r="P396" s="58"/>
      <c r="Q396" s="58">
        <v>266</v>
      </c>
      <c r="R396" s="58"/>
      <c r="S396" s="58"/>
      <c r="T396" s="58"/>
      <c r="U396" s="58">
        <v>81</v>
      </c>
      <c r="V396" s="58">
        <v>351</v>
      </c>
      <c r="W396" s="58"/>
      <c r="X396" s="58"/>
      <c r="Y396" s="58"/>
      <c r="Z396" s="58">
        <v>98</v>
      </c>
      <c r="AA396" s="58">
        <v>356</v>
      </c>
      <c r="AB396" s="58">
        <v>190</v>
      </c>
      <c r="AC396" s="58"/>
      <c r="AD396" s="58"/>
      <c r="AE396" s="59"/>
      <c r="AF396" s="17">
        <v>130</v>
      </c>
      <c r="AG396" s="18">
        <v>70</v>
      </c>
      <c r="AH396" s="19">
        <v>35</v>
      </c>
      <c r="AI396" s="20">
        <v>70</v>
      </c>
      <c r="AJ396" s="21">
        <v>35</v>
      </c>
      <c r="AK396" s="22">
        <v>60</v>
      </c>
      <c r="AL396" s="23">
        <f>SUM(AF396:AK396)</f>
        <v>400</v>
      </c>
      <c r="AM396" s="24" t="s">
        <v>112</v>
      </c>
      <c r="AN396" s="37"/>
      <c r="AO396" s="24" t="s">
        <v>464</v>
      </c>
      <c r="AP396" s="26" t="s">
        <v>355</v>
      </c>
      <c r="AQ396" s="27" t="s">
        <v>517</v>
      </c>
      <c r="AR396" s="28" t="s">
        <v>88</v>
      </c>
      <c r="AS396" s="29">
        <v>2</v>
      </c>
      <c r="AT396" s="29">
        <v>286.60000000000002</v>
      </c>
      <c r="AU396" s="30">
        <v>130</v>
      </c>
      <c r="AV396" s="31">
        <v>1</v>
      </c>
      <c r="AW396" s="26"/>
      <c r="AX396" s="26"/>
      <c r="AY396" s="26"/>
      <c r="AZ396" s="26"/>
      <c r="BA396" s="25"/>
      <c r="BB396" s="24">
        <v>80</v>
      </c>
      <c r="BC396" s="26">
        <v>125</v>
      </c>
      <c r="BD396" s="32" t="s">
        <v>746</v>
      </c>
      <c r="BE396" s="32">
        <v>50</v>
      </c>
      <c r="BF396" s="35" t="s">
        <v>116</v>
      </c>
      <c r="BG396" s="26" t="s">
        <v>129</v>
      </c>
      <c r="BH396" s="29">
        <v>40</v>
      </c>
      <c r="BI396" s="26" t="s">
        <v>165</v>
      </c>
      <c r="BJ396" s="25" t="s">
        <v>465</v>
      </c>
      <c r="BK396" s="36" t="s">
        <v>348</v>
      </c>
      <c r="BL396" t="str">
        <f>IF(_xlfn.REGEXTEST(BK396,"Lv. [0-9]{0, 3}", 0),BM396,"")</f>
        <v>40</v>
      </c>
      <c r="BM396" t="str" cm="1">
        <f t="array" ref="BM396">_xlfn.REGEXEXTRACT(_xlfn.REGEXEXTRACT(BK396,"Lv. [0-9]{0,}", 0),"[0-9]{1,2}", 0)</f>
        <v>40</v>
      </c>
      <c r="BN396" cm="1">
        <f t="array" ref="BN396">INDEX(A396:AE396,BQ396)</f>
        <v>190</v>
      </c>
      <c r="BO396">
        <v>395</v>
      </c>
      <c r="BP396">
        <f ca="1">IF(LEN(BL396) &gt; 0, _xlfn.XMATCH(BN396 + 1, INDIRECT(BR396):INDIRECT(BS396)), "")</f>
        <v>396</v>
      </c>
      <c r="BQ396" cm="1">
        <f t="array" ref="BQ396">_xlfn.XMATCH(FALSE, ISBLANK(A396:AE396),,-1)</f>
        <v>28</v>
      </c>
      <c r="BR396" t="str">
        <f>ADDRESS(2, BQ396)</f>
        <v>$AB$2</v>
      </c>
      <c r="BS396" t="str">
        <f>ADDRESS(1202, BQ396)</f>
        <v>$AB$1202</v>
      </c>
      <c r="BT396" s="171" t="str">
        <f ca="1">"insert into Pokemon_Blueprint values ( "&amp;ROW()-1&amp;", '"&amp;B396&amp;"', '"&amp;C396&amp;"', "&amp;AF396&amp;",  "&amp;AG396&amp;",  "&amp;AH396&amp;", "&amp;AI396&amp;",  "&amp;AJ396&amp;",  "&amp;AK396&amp;", "&amp;IF(BC396 = "", "0", BC396)&amp;", "&amp;IF(BL396 = "","NULL, NULL",BP396&amp;", "&amp;BL396)&amp;");"</f>
        <v>insert into Pokemon_Blueprint values ( 395, 'Wailmer', '', 130,  70,  35, 70,  35,  60, 125, 396, 40);</v>
      </c>
    </row>
    <row r="397" spans="1:72" ht="12.75" customHeight="1">
      <c r="A397" s="12">
        <v>321</v>
      </c>
      <c r="B397" s="56" t="s">
        <v>800</v>
      </c>
      <c r="C397" s="56"/>
      <c r="D397" s="57"/>
      <c r="E397" s="58"/>
      <c r="F397" s="58"/>
      <c r="G397" s="58"/>
      <c r="H397" s="58">
        <v>100</v>
      </c>
      <c r="I397" s="58">
        <v>105</v>
      </c>
      <c r="J397" s="58"/>
      <c r="K397" s="58"/>
      <c r="L397" s="58"/>
      <c r="M397" s="58">
        <v>241</v>
      </c>
      <c r="N397" s="58"/>
      <c r="O397" s="58">
        <v>28</v>
      </c>
      <c r="P397" s="58"/>
      <c r="Q397" s="58">
        <v>267</v>
      </c>
      <c r="R397" s="58"/>
      <c r="S397" s="58"/>
      <c r="T397" s="58"/>
      <c r="U397" s="58">
        <v>82</v>
      </c>
      <c r="V397" s="58">
        <v>352</v>
      </c>
      <c r="W397" s="58"/>
      <c r="X397" s="58"/>
      <c r="Y397" s="58"/>
      <c r="Z397" s="58">
        <v>99</v>
      </c>
      <c r="AA397" s="58">
        <v>357</v>
      </c>
      <c r="AB397" s="58">
        <v>191</v>
      </c>
      <c r="AC397" s="58"/>
      <c r="AD397" s="58"/>
      <c r="AE397" s="59"/>
      <c r="AF397" s="17">
        <v>170</v>
      </c>
      <c r="AG397" s="18">
        <v>90</v>
      </c>
      <c r="AH397" s="19">
        <v>45</v>
      </c>
      <c r="AI397" s="20">
        <v>90</v>
      </c>
      <c r="AJ397" s="21">
        <v>45</v>
      </c>
      <c r="AK397" s="22">
        <v>60</v>
      </c>
      <c r="AL397" s="23">
        <f>SUM(AF397:AK397)</f>
        <v>500</v>
      </c>
      <c r="AM397" s="24" t="s">
        <v>112</v>
      </c>
      <c r="AN397" s="37"/>
      <c r="AO397" s="24" t="s">
        <v>464</v>
      </c>
      <c r="AP397" s="26" t="s">
        <v>355</v>
      </c>
      <c r="AQ397" s="27" t="s">
        <v>517</v>
      </c>
      <c r="AR397" s="28" t="s">
        <v>801</v>
      </c>
      <c r="AS397" s="29">
        <v>14.5</v>
      </c>
      <c r="AT397" s="29">
        <v>877.4</v>
      </c>
      <c r="AU397" s="30">
        <v>398</v>
      </c>
      <c r="AV397" s="31">
        <v>2</v>
      </c>
      <c r="AW397" s="26"/>
      <c r="AX397" s="26"/>
      <c r="AY397" s="26"/>
      <c r="AZ397" s="26"/>
      <c r="BA397" s="25"/>
      <c r="BB397" s="24">
        <v>175</v>
      </c>
      <c r="BC397" s="26">
        <v>60</v>
      </c>
      <c r="BD397" s="32" t="s">
        <v>746</v>
      </c>
      <c r="BE397" s="32">
        <v>50</v>
      </c>
      <c r="BF397" s="35" t="s">
        <v>116</v>
      </c>
      <c r="BG397" s="26" t="s">
        <v>129</v>
      </c>
      <c r="BH397" s="29">
        <v>40</v>
      </c>
      <c r="BI397" s="26" t="s">
        <v>165</v>
      </c>
      <c r="BJ397" s="25" t="s">
        <v>465</v>
      </c>
      <c r="BK397" s="36"/>
      <c r="BL397" t="str">
        <f>IF(_xlfn.REGEXTEST(BK397,"Lv. [0-9]{0, 3}", 0),BM397,"")</f>
        <v/>
      </c>
      <c r="BM397" t="e" cm="1" vm="1">
        <f t="array" ref="BM397">_xlfn.REGEXEXTRACT(_xlfn.REGEXEXTRACT(BK397,"Lv. [0-9]{0,}", 0),"[0-9]{1,2}", 0)</f>
        <v>#N/A</v>
      </c>
      <c r="BN397" cm="1">
        <f t="array" ref="BN397">INDEX(A397:AE397,BQ397)</f>
        <v>191</v>
      </c>
      <c r="BO397">
        <v>396</v>
      </c>
      <c r="BP397" t="str">
        <f ca="1">IF(LEN(BL397) &gt; 0, _xlfn.XMATCH(BN397 + 1, INDIRECT(BR397):INDIRECT(BS397)), "")</f>
        <v/>
      </c>
      <c r="BQ397" cm="1">
        <f t="array" ref="BQ397">_xlfn.XMATCH(FALSE, ISBLANK(A397:AE397),,-1)</f>
        <v>28</v>
      </c>
      <c r="BR397" t="str">
        <f>ADDRESS(2, BQ397)</f>
        <v>$AB$2</v>
      </c>
      <c r="BS397" t="str">
        <f>ADDRESS(1202, BQ397)</f>
        <v>$AB$1202</v>
      </c>
      <c r="BT397" s="171" t="str">
        <f>"insert into Pokemon_Blueprint values ( "&amp;ROW()-1&amp;", '"&amp;B397&amp;"', '"&amp;C397&amp;"', "&amp;AF397&amp;",  "&amp;AG397&amp;",  "&amp;AH397&amp;", "&amp;AI397&amp;",  "&amp;AJ397&amp;",  "&amp;AK397&amp;", "&amp;IF(BC397 = "", "0", BC397)&amp;", "&amp;IF(BL397 = "","NULL, NULL",BP397&amp;", "&amp;BL397)&amp;");"</f>
        <v>insert into Pokemon_Blueprint values ( 396, 'Wailord', '', 170,  90,  45, 90,  45,  60, 60, NULL, NULL);</v>
      </c>
    </row>
    <row r="398" spans="1:72" ht="12.75" customHeight="1">
      <c r="A398" s="12">
        <v>322</v>
      </c>
      <c r="B398" s="56" t="s">
        <v>802</v>
      </c>
      <c r="C398" s="56"/>
      <c r="D398" s="57"/>
      <c r="E398" s="58"/>
      <c r="F398" s="58"/>
      <c r="G398" s="58"/>
      <c r="H398" s="58">
        <v>101</v>
      </c>
      <c r="I398" s="58">
        <v>106</v>
      </c>
      <c r="J398" s="58"/>
      <c r="K398" s="58"/>
      <c r="L398" s="58"/>
      <c r="M398" s="58">
        <v>204</v>
      </c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9">
        <v>151</v>
      </c>
      <c r="AF398" s="17">
        <v>60</v>
      </c>
      <c r="AG398" s="18">
        <v>60</v>
      </c>
      <c r="AH398" s="19">
        <v>40</v>
      </c>
      <c r="AI398" s="20">
        <v>65</v>
      </c>
      <c r="AJ398" s="21">
        <v>45</v>
      </c>
      <c r="AK398" s="22">
        <v>35</v>
      </c>
      <c r="AL398" s="23">
        <f>SUM(AF398:AK398)</f>
        <v>305</v>
      </c>
      <c r="AM398" s="24" t="s">
        <v>94</v>
      </c>
      <c r="AN398" s="25" t="s">
        <v>196</v>
      </c>
      <c r="AO398" s="24" t="s">
        <v>355</v>
      </c>
      <c r="AP398" s="26" t="s">
        <v>803</v>
      </c>
      <c r="AQ398" s="27" t="s">
        <v>356</v>
      </c>
      <c r="AR398" s="28" t="s">
        <v>78</v>
      </c>
      <c r="AS398" s="29">
        <v>0.7</v>
      </c>
      <c r="AT398" s="29">
        <v>52.9</v>
      </c>
      <c r="AU398" s="30">
        <v>24</v>
      </c>
      <c r="AV398" s="31"/>
      <c r="AW398" s="26"/>
      <c r="AX398" s="26"/>
      <c r="AY398" s="26">
        <v>1</v>
      </c>
      <c r="AZ398" s="26"/>
      <c r="BA398" s="25"/>
      <c r="BB398" s="24">
        <v>61</v>
      </c>
      <c r="BC398" s="26">
        <v>255</v>
      </c>
      <c r="BD398" s="32" t="s">
        <v>128</v>
      </c>
      <c r="BE398" s="32">
        <v>50</v>
      </c>
      <c r="BF398" s="35" t="s">
        <v>141</v>
      </c>
      <c r="BG398" s="26" t="s">
        <v>129</v>
      </c>
      <c r="BH398" s="29">
        <v>20</v>
      </c>
      <c r="BI398" s="26" t="s">
        <v>165</v>
      </c>
      <c r="BJ398" s="37"/>
      <c r="BK398" s="36" t="s">
        <v>286</v>
      </c>
      <c r="BL398" t="str">
        <f>IF(_xlfn.REGEXTEST(BK398,"Lv. [0-9]{0, 3}", 0),BM398,"")</f>
        <v>33</v>
      </c>
      <c r="BM398" t="str" cm="1">
        <f t="array" ref="BM398">_xlfn.REGEXEXTRACT(_xlfn.REGEXEXTRACT(BK398,"Lv. [0-9]{0,}", 0),"[0-9]{1,2}", 0)</f>
        <v>33</v>
      </c>
      <c r="BN398" cm="1">
        <f t="array" ref="BN398">INDEX(A398:AE398,BQ398)</f>
        <v>151</v>
      </c>
      <c r="BO398">
        <v>397</v>
      </c>
      <c r="BP398">
        <f ca="1">IF(LEN(BL398) &gt; 0, _xlfn.XMATCH(BN398 + 1, INDIRECT(BR398):INDIRECT(BS398)), "")</f>
        <v>398</v>
      </c>
      <c r="BQ398" cm="1">
        <f t="array" ref="BQ398">_xlfn.XMATCH(FALSE, ISBLANK(A398:AE398),,-1)</f>
        <v>31</v>
      </c>
      <c r="BR398" t="str">
        <f>ADDRESS(2, BQ398)</f>
        <v>$AE$2</v>
      </c>
      <c r="BS398" t="str">
        <f>ADDRESS(1202, BQ398)</f>
        <v>$AE$1202</v>
      </c>
      <c r="BT398" s="171" t="str">
        <f ca="1">"insert into Pokemon_Blueprint values ( "&amp;ROW()-1&amp;", '"&amp;B398&amp;"', '"&amp;C398&amp;"', "&amp;AF398&amp;",  "&amp;AG398&amp;",  "&amp;AH398&amp;", "&amp;AI398&amp;",  "&amp;AJ398&amp;",  "&amp;AK398&amp;", "&amp;IF(BC398 = "", "0", BC398)&amp;", "&amp;IF(BL398 = "","NULL, NULL",BP398&amp;", "&amp;BL398)&amp;");"</f>
        <v>insert into Pokemon_Blueprint values ( 397, 'Numel', '', 60,  60,  40, 65,  45,  35, 255, 398, 33);</v>
      </c>
    </row>
    <row r="399" spans="1:72" ht="12.75" customHeight="1">
      <c r="A399" s="12">
        <v>323</v>
      </c>
      <c r="B399" s="56" t="s">
        <v>804</v>
      </c>
      <c r="C399" s="56"/>
      <c r="D399" s="57"/>
      <c r="E399" s="58"/>
      <c r="F399" s="58"/>
      <c r="G399" s="58"/>
      <c r="H399" s="58">
        <v>102</v>
      </c>
      <c r="I399" s="58">
        <v>107</v>
      </c>
      <c r="J399" s="58"/>
      <c r="K399" s="58"/>
      <c r="L399" s="58"/>
      <c r="M399" s="58">
        <v>205</v>
      </c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9">
        <v>152</v>
      </c>
      <c r="AF399" s="17">
        <v>70</v>
      </c>
      <c r="AG399" s="18">
        <v>100</v>
      </c>
      <c r="AH399" s="19">
        <v>70</v>
      </c>
      <c r="AI399" s="20">
        <v>105</v>
      </c>
      <c r="AJ399" s="21">
        <v>75</v>
      </c>
      <c r="AK399" s="22">
        <v>40</v>
      </c>
      <c r="AL399" s="23">
        <f>SUM(AF399:AK399)</f>
        <v>460</v>
      </c>
      <c r="AM399" s="24" t="s">
        <v>94</v>
      </c>
      <c r="AN399" s="25" t="s">
        <v>196</v>
      </c>
      <c r="AO399" s="24" t="s">
        <v>656</v>
      </c>
      <c r="AP399" s="26" t="s">
        <v>805</v>
      </c>
      <c r="AQ399" s="27" t="s">
        <v>291</v>
      </c>
      <c r="AR399" s="28" t="s">
        <v>304</v>
      </c>
      <c r="AS399" s="29">
        <v>1.9</v>
      </c>
      <c r="AT399" s="29">
        <v>485</v>
      </c>
      <c r="AU399" s="30">
        <v>220</v>
      </c>
      <c r="AV399" s="31"/>
      <c r="AW399" s="26">
        <v>1</v>
      </c>
      <c r="AX399" s="26"/>
      <c r="AY399" s="26">
        <v>1</v>
      </c>
      <c r="AZ399" s="26"/>
      <c r="BA399" s="25"/>
      <c r="BB399" s="24">
        <v>161</v>
      </c>
      <c r="BC399" s="26">
        <v>150</v>
      </c>
      <c r="BD399" s="32" t="s">
        <v>128</v>
      </c>
      <c r="BE399" s="32">
        <v>50</v>
      </c>
      <c r="BF399" s="35" t="s">
        <v>98</v>
      </c>
      <c r="BG399" s="26" t="s">
        <v>129</v>
      </c>
      <c r="BH399" s="29">
        <v>20</v>
      </c>
      <c r="BI399" s="26" t="s">
        <v>165</v>
      </c>
      <c r="BJ399" s="37"/>
      <c r="BK399" s="36"/>
      <c r="BL399" t="str">
        <f>IF(_xlfn.REGEXTEST(BK399,"Lv. [0-9]{0, 3}", 0),BM399,"")</f>
        <v/>
      </c>
      <c r="BM399" t="e" cm="1" vm="1">
        <f t="array" ref="BM399">_xlfn.REGEXEXTRACT(_xlfn.REGEXEXTRACT(BK399,"Lv. [0-9]{0,}", 0),"[0-9]{1,2}", 0)</f>
        <v>#N/A</v>
      </c>
      <c r="BN399" cm="1">
        <f t="array" ref="BN399">INDEX(A399:AE399,BQ399)</f>
        <v>152</v>
      </c>
      <c r="BO399">
        <v>398</v>
      </c>
      <c r="BP399" t="str">
        <f ca="1">IF(LEN(BL399) &gt; 0, _xlfn.XMATCH(BN399 + 1, INDIRECT(BR399):INDIRECT(BS399)), "")</f>
        <v/>
      </c>
      <c r="BQ399" cm="1">
        <f t="array" ref="BQ399">_xlfn.XMATCH(FALSE, ISBLANK(A399:AE399),,-1)</f>
        <v>31</v>
      </c>
      <c r="BR399" t="str">
        <f>ADDRESS(2, BQ399)</f>
        <v>$AE$2</v>
      </c>
      <c r="BS399" t="str">
        <f>ADDRESS(1202, BQ399)</f>
        <v>$AE$1202</v>
      </c>
      <c r="BT399" s="171" t="str">
        <f>"insert into Pokemon_Blueprint values ( "&amp;ROW()-1&amp;", '"&amp;B399&amp;"', '"&amp;C399&amp;"', "&amp;AF399&amp;",  "&amp;AG399&amp;",  "&amp;AH399&amp;", "&amp;AI399&amp;",  "&amp;AJ399&amp;",  "&amp;AK399&amp;", "&amp;IF(BC399 = "", "0", BC399)&amp;", "&amp;IF(BL399 = "","NULL, NULL",BP399&amp;", "&amp;BL399)&amp;");"</f>
        <v>insert into Pokemon_Blueprint values ( 398, 'Camerupt', '', 70,  100,  70, 105,  75,  40, 150, NULL, NULL);</v>
      </c>
    </row>
    <row r="400" spans="1:72" ht="12.75" customHeight="1">
      <c r="A400" s="12">
        <v>323.10000000000002</v>
      </c>
      <c r="B400" s="56" t="s">
        <v>806</v>
      </c>
      <c r="C400" s="56" t="s">
        <v>146</v>
      </c>
      <c r="D400" s="57"/>
      <c r="E400" s="58"/>
      <c r="F400" s="58"/>
      <c r="G400" s="58"/>
      <c r="H400" s="58"/>
      <c r="I400" s="58">
        <v>107</v>
      </c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9"/>
      <c r="AF400" s="17">
        <v>70</v>
      </c>
      <c r="AG400" s="18">
        <v>120</v>
      </c>
      <c r="AH400" s="19">
        <v>100</v>
      </c>
      <c r="AI400" s="20">
        <v>145</v>
      </c>
      <c r="AJ400" s="21">
        <v>105</v>
      </c>
      <c r="AK400" s="22">
        <v>20</v>
      </c>
      <c r="AL400" s="23">
        <f>SUM(AF400:AK400)</f>
        <v>560</v>
      </c>
      <c r="AM400" s="24" t="s">
        <v>94</v>
      </c>
      <c r="AN400" s="25" t="s">
        <v>196</v>
      </c>
      <c r="AO400" s="24" t="s">
        <v>215</v>
      </c>
      <c r="AP400" s="26"/>
      <c r="AQ400" s="27"/>
      <c r="AR400" s="28" t="s">
        <v>497</v>
      </c>
      <c r="AS400" s="29">
        <v>2.5</v>
      </c>
      <c r="AT400" s="29">
        <v>706.6</v>
      </c>
      <c r="AU400" s="30">
        <v>320.5</v>
      </c>
      <c r="AV400" s="31"/>
      <c r="AW400" s="26">
        <v>1</v>
      </c>
      <c r="AX400" s="26"/>
      <c r="AY400" s="26">
        <v>1</v>
      </c>
      <c r="AZ400" s="26"/>
      <c r="BA400" s="25"/>
      <c r="BB400" s="24">
        <v>196</v>
      </c>
      <c r="BC400" s="26">
        <v>150</v>
      </c>
      <c r="BD400" s="32" t="s">
        <v>128</v>
      </c>
      <c r="BE400" s="32">
        <v>50</v>
      </c>
      <c r="BF400" s="35" t="s">
        <v>98</v>
      </c>
      <c r="BG400" s="26" t="s">
        <v>129</v>
      </c>
      <c r="BH400" s="29">
        <v>20</v>
      </c>
      <c r="BI400" s="26" t="s">
        <v>165</v>
      </c>
      <c r="BJ400" s="25"/>
      <c r="BK400" s="36"/>
      <c r="BL400" t="str">
        <f>IF(_xlfn.REGEXTEST(BK400,"Lv. [0-9]{0, 3}", 0),BM400,"")</f>
        <v/>
      </c>
      <c r="BM400" t="e" cm="1" vm="1">
        <f t="array" ref="BM400">_xlfn.REGEXEXTRACT(_xlfn.REGEXEXTRACT(BK400,"Lv. [0-9]{0,}", 0),"[0-9]{1,2}", 0)</f>
        <v>#N/A</v>
      </c>
      <c r="BN400" cm="1">
        <f t="array" ref="BN400">INDEX(A400:AE400,BQ400)</f>
        <v>107</v>
      </c>
      <c r="BO400">
        <v>399</v>
      </c>
      <c r="BP400" t="str">
        <f ca="1">IF(LEN(BL400) &gt; 0, _xlfn.XMATCH(BN400 + 1, INDIRECT(BR400):INDIRECT(BS400)), "")</f>
        <v/>
      </c>
      <c r="BQ400" cm="1">
        <f t="array" ref="BQ400">_xlfn.XMATCH(FALSE, ISBLANK(A400:AE400),,-1)</f>
        <v>9</v>
      </c>
      <c r="BR400" t="str">
        <f>ADDRESS(2, BQ400)</f>
        <v>$I$2</v>
      </c>
      <c r="BS400" t="str">
        <f>ADDRESS(1202, BQ400)</f>
        <v>$I$1202</v>
      </c>
      <c r="BT400" s="171" t="str">
        <f>"insert into Pokemon_Blueprint values ( "&amp;ROW()-1&amp;", '"&amp;B400&amp;"', '"&amp;C400&amp;"', "&amp;AF400&amp;",  "&amp;AG400&amp;",  "&amp;AH400&amp;", "&amp;AI400&amp;",  "&amp;AJ400&amp;",  "&amp;AK400&amp;", "&amp;IF(BC400 = "", "0", BC400)&amp;", "&amp;IF(BL400 = "","NULL, NULL",BP400&amp;", "&amp;BL400)&amp;");"</f>
        <v>insert into Pokemon_Blueprint values ( 399, 'Camerupt (Mega)', 'Mega Evolution', 70,  120,  100, 145,  105,  20, 150, NULL, NULL);</v>
      </c>
    </row>
    <row r="401" spans="1:72" ht="12.75" customHeight="1">
      <c r="A401" s="12">
        <v>324</v>
      </c>
      <c r="B401" s="56" t="s">
        <v>807</v>
      </c>
      <c r="C401" s="56"/>
      <c r="D401" s="57"/>
      <c r="E401" s="58"/>
      <c r="F401" s="58"/>
      <c r="G401" s="58"/>
      <c r="H401" s="58">
        <v>105</v>
      </c>
      <c r="I401" s="58">
        <v>110</v>
      </c>
      <c r="J401" s="58"/>
      <c r="K401" s="58"/>
      <c r="L401" s="58"/>
      <c r="M401" s="58"/>
      <c r="N401" s="58"/>
      <c r="O401" s="58"/>
      <c r="P401" s="58">
        <v>96</v>
      </c>
      <c r="Q401" s="58">
        <v>223</v>
      </c>
      <c r="R401" s="58"/>
      <c r="S401" s="58"/>
      <c r="T401" s="58">
        <v>95</v>
      </c>
      <c r="U401" s="58"/>
      <c r="V401" s="58">
        <v>287</v>
      </c>
      <c r="W401" s="58"/>
      <c r="X401" s="58"/>
      <c r="Y401" s="58">
        <v>108</v>
      </c>
      <c r="Z401" s="58"/>
      <c r="AA401" s="58">
        <v>300</v>
      </c>
      <c r="AB401" s="58">
        <v>173</v>
      </c>
      <c r="AC401" s="58"/>
      <c r="AD401" s="58"/>
      <c r="AE401" s="59">
        <v>150</v>
      </c>
      <c r="AF401" s="17">
        <v>70</v>
      </c>
      <c r="AG401" s="18">
        <v>85</v>
      </c>
      <c r="AH401" s="19">
        <v>140</v>
      </c>
      <c r="AI401" s="20">
        <v>85</v>
      </c>
      <c r="AJ401" s="21">
        <v>70</v>
      </c>
      <c r="AK401" s="22">
        <v>20</v>
      </c>
      <c r="AL401" s="23">
        <f>SUM(AF401:AK401)</f>
        <v>470</v>
      </c>
      <c r="AM401" s="24" t="s">
        <v>94</v>
      </c>
      <c r="AN401" s="37"/>
      <c r="AO401" s="24" t="s">
        <v>808</v>
      </c>
      <c r="AP401" s="34" t="s">
        <v>110</v>
      </c>
      <c r="AQ401" s="27" t="s">
        <v>363</v>
      </c>
      <c r="AR401" s="28" t="s">
        <v>115</v>
      </c>
      <c r="AS401" s="29">
        <v>0.5</v>
      </c>
      <c r="AT401" s="29">
        <v>177.3</v>
      </c>
      <c r="AU401" s="30">
        <v>80.400000000000006</v>
      </c>
      <c r="AV401" s="31"/>
      <c r="AW401" s="26"/>
      <c r="AX401" s="26">
        <v>2</v>
      </c>
      <c r="AY401" s="26"/>
      <c r="AZ401" s="26"/>
      <c r="BA401" s="25"/>
      <c r="BB401" s="24">
        <v>165</v>
      </c>
      <c r="BC401" s="26">
        <v>90</v>
      </c>
      <c r="BD401" s="32" t="s">
        <v>128</v>
      </c>
      <c r="BE401" s="32">
        <v>50</v>
      </c>
      <c r="BF401" s="35" t="s">
        <v>139</v>
      </c>
      <c r="BG401" s="26" t="s">
        <v>129</v>
      </c>
      <c r="BH401" s="29">
        <v>20</v>
      </c>
      <c r="BI401" s="26" t="s">
        <v>165</v>
      </c>
      <c r="BJ401" s="37"/>
      <c r="BK401" s="36"/>
      <c r="BL401" t="str">
        <f>IF(_xlfn.REGEXTEST(BK401,"Lv. [0-9]{0, 3}", 0),BM401,"")</f>
        <v/>
      </c>
      <c r="BM401" t="e" cm="1" vm="1">
        <f t="array" ref="BM401">_xlfn.REGEXEXTRACT(_xlfn.REGEXEXTRACT(BK401,"Lv. [0-9]{0,}", 0),"[0-9]{1,2}", 0)</f>
        <v>#N/A</v>
      </c>
      <c r="BN401" cm="1">
        <f t="array" ref="BN401">INDEX(A401:AE401,BQ401)</f>
        <v>150</v>
      </c>
      <c r="BO401">
        <v>400</v>
      </c>
      <c r="BP401" t="str">
        <f ca="1">IF(LEN(BL401) &gt; 0, _xlfn.XMATCH(BN401 + 1, INDIRECT(BR401):INDIRECT(BS401)), "")</f>
        <v/>
      </c>
      <c r="BQ401" cm="1">
        <f t="array" ref="BQ401">_xlfn.XMATCH(FALSE, ISBLANK(A401:AE401),,-1)</f>
        <v>31</v>
      </c>
      <c r="BR401" t="str">
        <f>ADDRESS(2, BQ401)</f>
        <v>$AE$2</v>
      </c>
      <c r="BS401" t="str">
        <f>ADDRESS(1202, BQ401)</f>
        <v>$AE$1202</v>
      </c>
      <c r="BT401" s="171" t="str">
        <f>"insert into Pokemon_Blueprint values ( "&amp;ROW()-1&amp;", '"&amp;B401&amp;"', '"&amp;C401&amp;"', "&amp;AF401&amp;",  "&amp;AG401&amp;",  "&amp;AH401&amp;", "&amp;AI401&amp;",  "&amp;AJ401&amp;",  "&amp;AK401&amp;", "&amp;IF(BC401 = "", "0", BC401)&amp;", "&amp;IF(BL401 = "","NULL, NULL",BP401&amp;", "&amp;BL401)&amp;");"</f>
        <v>insert into Pokemon_Blueprint values ( 400, 'Torkoal', '', 70,  85,  140, 85,  70,  20, 90, NULL, NULL);</v>
      </c>
    </row>
    <row r="402" spans="1:72" ht="12.75" customHeight="1">
      <c r="A402" s="12">
        <v>325</v>
      </c>
      <c r="B402" s="56" t="s">
        <v>809</v>
      </c>
      <c r="C402" s="56"/>
      <c r="D402" s="57"/>
      <c r="E402" s="58"/>
      <c r="F402" s="58"/>
      <c r="G402" s="58"/>
      <c r="H402" s="58">
        <v>110</v>
      </c>
      <c r="I402" s="58">
        <v>115</v>
      </c>
      <c r="J402" s="58"/>
      <c r="K402" s="58"/>
      <c r="L402" s="58"/>
      <c r="M402" s="58">
        <v>206</v>
      </c>
      <c r="N402" s="58"/>
      <c r="O402" s="58">
        <v>7</v>
      </c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9">
        <v>111</v>
      </c>
      <c r="AF402" s="17">
        <v>60</v>
      </c>
      <c r="AG402" s="18">
        <v>25</v>
      </c>
      <c r="AH402" s="19">
        <v>35</v>
      </c>
      <c r="AI402" s="20">
        <v>70</v>
      </c>
      <c r="AJ402" s="21">
        <v>80</v>
      </c>
      <c r="AK402" s="22">
        <v>60</v>
      </c>
      <c r="AL402" s="23">
        <f>SUM(AF402:AK402)</f>
        <v>330</v>
      </c>
      <c r="AM402" s="24" t="s">
        <v>193</v>
      </c>
      <c r="AN402" s="37"/>
      <c r="AO402" s="24" t="s">
        <v>91</v>
      </c>
      <c r="AP402" s="26" t="s">
        <v>356</v>
      </c>
      <c r="AQ402" s="27" t="s">
        <v>170</v>
      </c>
      <c r="AR402" s="28" t="s">
        <v>78</v>
      </c>
      <c r="AS402" s="29">
        <v>0.7</v>
      </c>
      <c r="AT402" s="29">
        <v>67.5</v>
      </c>
      <c r="AU402" s="30">
        <v>30.6</v>
      </c>
      <c r="AV402" s="31"/>
      <c r="AW402" s="26"/>
      <c r="AX402" s="26"/>
      <c r="AY402" s="26"/>
      <c r="AZ402" s="26">
        <v>1</v>
      </c>
      <c r="BA402" s="25"/>
      <c r="BB402" s="24">
        <v>66</v>
      </c>
      <c r="BC402" s="26">
        <v>255</v>
      </c>
      <c r="BD402" s="32" t="s">
        <v>226</v>
      </c>
      <c r="BE402" s="32">
        <v>50</v>
      </c>
      <c r="BF402" s="35" t="s">
        <v>108</v>
      </c>
      <c r="BG402" s="26" t="s">
        <v>129</v>
      </c>
      <c r="BH402" s="29">
        <v>20</v>
      </c>
      <c r="BI402" s="26" t="s">
        <v>165</v>
      </c>
      <c r="BJ402" s="37"/>
      <c r="BK402" s="36" t="s">
        <v>86</v>
      </c>
      <c r="BL402" t="str">
        <f>IF(_xlfn.REGEXTEST(BK402,"Lv. [0-9]{0, 3}", 0),BM402,"")</f>
        <v>32</v>
      </c>
      <c r="BM402" t="str" cm="1">
        <f t="array" ref="BM402">_xlfn.REGEXEXTRACT(_xlfn.REGEXEXTRACT(BK402,"Lv. [0-9]{0,}", 0),"[0-9]{1,2}", 0)</f>
        <v>32</v>
      </c>
      <c r="BN402" cm="1">
        <f t="array" ref="BN402">INDEX(A402:AE402,BQ402)</f>
        <v>111</v>
      </c>
      <c r="BO402">
        <v>401</v>
      </c>
      <c r="BP402">
        <f ca="1">IF(LEN(BL402) &gt; 0, _xlfn.XMATCH(BN402 + 1, INDIRECT(BR402):INDIRECT(BS402)), "")</f>
        <v>402</v>
      </c>
      <c r="BQ402" cm="1">
        <f t="array" ref="BQ402">_xlfn.XMATCH(FALSE, ISBLANK(A402:AE402),,-1)</f>
        <v>31</v>
      </c>
      <c r="BR402" t="str">
        <f>ADDRESS(2, BQ402)</f>
        <v>$AE$2</v>
      </c>
      <c r="BS402" t="str">
        <f>ADDRESS(1202, BQ402)</f>
        <v>$AE$1202</v>
      </c>
      <c r="BT402" s="171" t="str">
        <f ca="1">"insert into Pokemon_Blueprint values ( "&amp;ROW()-1&amp;", '"&amp;B402&amp;"', '"&amp;C402&amp;"', "&amp;AF402&amp;",  "&amp;AG402&amp;",  "&amp;AH402&amp;", "&amp;AI402&amp;",  "&amp;AJ402&amp;",  "&amp;AK402&amp;", "&amp;IF(BC402 = "", "0", BC402)&amp;", "&amp;IF(BL402 = "","NULL, NULL",BP402&amp;", "&amp;BL402)&amp;");"</f>
        <v>insert into Pokemon_Blueprint values ( 401, 'Spoink', '', 60,  25,  35, 70,  80,  60, 255, 402, 32);</v>
      </c>
    </row>
    <row r="403" spans="1:72" ht="12.75" customHeight="1">
      <c r="A403" s="12">
        <v>326</v>
      </c>
      <c r="B403" s="56" t="s">
        <v>810</v>
      </c>
      <c r="C403" s="56"/>
      <c r="D403" s="57"/>
      <c r="E403" s="58"/>
      <c r="F403" s="58"/>
      <c r="G403" s="58"/>
      <c r="H403" s="58">
        <v>111</v>
      </c>
      <c r="I403" s="58">
        <v>116</v>
      </c>
      <c r="J403" s="58"/>
      <c r="K403" s="58"/>
      <c r="L403" s="58"/>
      <c r="M403" s="58">
        <v>207</v>
      </c>
      <c r="N403" s="58"/>
      <c r="O403" s="58">
        <v>8</v>
      </c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9">
        <v>112</v>
      </c>
      <c r="AF403" s="17">
        <v>80</v>
      </c>
      <c r="AG403" s="18">
        <v>45</v>
      </c>
      <c r="AH403" s="19">
        <v>65</v>
      </c>
      <c r="AI403" s="20">
        <v>90</v>
      </c>
      <c r="AJ403" s="21">
        <v>110</v>
      </c>
      <c r="AK403" s="22">
        <v>80</v>
      </c>
      <c r="AL403" s="23">
        <f>SUM(AF403:AK403)</f>
        <v>470</v>
      </c>
      <c r="AM403" s="24" t="s">
        <v>193</v>
      </c>
      <c r="AN403" s="37"/>
      <c r="AO403" s="24" t="s">
        <v>91</v>
      </c>
      <c r="AP403" s="26" t="s">
        <v>356</v>
      </c>
      <c r="AQ403" s="27" t="s">
        <v>170</v>
      </c>
      <c r="AR403" s="28" t="s">
        <v>220</v>
      </c>
      <c r="AS403" s="29">
        <v>0.9</v>
      </c>
      <c r="AT403" s="29">
        <v>157.6</v>
      </c>
      <c r="AU403" s="30">
        <v>71.5</v>
      </c>
      <c r="AV403" s="31"/>
      <c r="AW403" s="26"/>
      <c r="AX403" s="26"/>
      <c r="AY403" s="26"/>
      <c r="AZ403" s="26">
        <v>2</v>
      </c>
      <c r="BA403" s="25"/>
      <c r="BB403" s="24">
        <v>165</v>
      </c>
      <c r="BC403" s="26">
        <v>60</v>
      </c>
      <c r="BD403" s="32" t="s">
        <v>226</v>
      </c>
      <c r="BE403" s="32">
        <v>50</v>
      </c>
      <c r="BF403" s="35" t="s">
        <v>164</v>
      </c>
      <c r="BG403" s="26" t="s">
        <v>129</v>
      </c>
      <c r="BH403" s="29">
        <v>20</v>
      </c>
      <c r="BI403" s="26" t="s">
        <v>165</v>
      </c>
      <c r="BJ403" s="37"/>
      <c r="BK403" s="36"/>
      <c r="BL403" t="str">
        <f>IF(_xlfn.REGEXTEST(BK403,"Lv. [0-9]{0, 3}", 0),BM403,"")</f>
        <v/>
      </c>
      <c r="BM403" t="e" cm="1" vm="1">
        <f t="array" ref="BM403">_xlfn.REGEXEXTRACT(_xlfn.REGEXEXTRACT(BK403,"Lv. [0-9]{0,}", 0),"[0-9]{1,2}", 0)</f>
        <v>#N/A</v>
      </c>
      <c r="BN403" cm="1">
        <f t="array" ref="BN403">INDEX(A403:AE403,BQ403)</f>
        <v>112</v>
      </c>
      <c r="BO403">
        <v>402</v>
      </c>
      <c r="BP403" t="str">
        <f ca="1">IF(LEN(BL403) &gt; 0, _xlfn.XMATCH(BN403 + 1, INDIRECT(BR403):INDIRECT(BS403)), "")</f>
        <v/>
      </c>
      <c r="BQ403" cm="1">
        <f t="array" ref="BQ403">_xlfn.XMATCH(FALSE, ISBLANK(A403:AE403),,-1)</f>
        <v>31</v>
      </c>
      <c r="BR403" t="str">
        <f>ADDRESS(2, BQ403)</f>
        <v>$AE$2</v>
      </c>
      <c r="BS403" t="str">
        <f>ADDRESS(1202, BQ403)</f>
        <v>$AE$1202</v>
      </c>
      <c r="BT403" s="171" t="str">
        <f>"insert into Pokemon_Blueprint values ( "&amp;ROW()-1&amp;", '"&amp;B403&amp;"', '"&amp;C403&amp;"', "&amp;AF403&amp;",  "&amp;AG403&amp;",  "&amp;AH403&amp;", "&amp;AI403&amp;",  "&amp;AJ403&amp;",  "&amp;AK403&amp;", "&amp;IF(BC403 = "", "0", BC403)&amp;", "&amp;IF(BL403 = "","NULL, NULL",BP403&amp;", "&amp;BL403)&amp;");"</f>
        <v>insert into Pokemon_Blueprint values ( 402, 'Grumpig', '', 80,  45,  65, 90,  110,  80, 60, NULL, NULL);</v>
      </c>
    </row>
    <row r="404" spans="1:72" ht="12.75" customHeight="1">
      <c r="A404" s="12">
        <v>327</v>
      </c>
      <c r="B404" s="56" t="s">
        <v>811</v>
      </c>
      <c r="C404" s="56"/>
      <c r="D404" s="57"/>
      <c r="E404" s="58"/>
      <c r="F404" s="58"/>
      <c r="G404" s="58"/>
      <c r="H404" s="58">
        <v>114</v>
      </c>
      <c r="I404" s="58">
        <v>119</v>
      </c>
      <c r="J404" s="58"/>
      <c r="K404" s="58"/>
      <c r="L404" s="58"/>
      <c r="M404" s="58"/>
      <c r="N404" s="58"/>
      <c r="O404" s="58"/>
      <c r="P404" s="58">
        <v>131</v>
      </c>
      <c r="Q404" s="58">
        <v>105</v>
      </c>
      <c r="R404" s="58">
        <v>105</v>
      </c>
      <c r="S404" s="58"/>
      <c r="T404" s="58"/>
      <c r="U404" s="58"/>
      <c r="V404" s="58">
        <v>128</v>
      </c>
      <c r="W404" s="58">
        <v>128</v>
      </c>
      <c r="X404" s="58"/>
      <c r="Y404" s="58"/>
      <c r="Z404" s="58"/>
      <c r="AA404" s="58"/>
      <c r="AB404" s="58"/>
      <c r="AC404" s="58"/>
      <c r="AD404" s="58"/>
      <c r="AE404" s="59"/>
      <c r="AF404" s="17">
        <v>60</v>
      </c>
      <c r="AG404" s="18">
        <v>60</v>
      </c>
      <c r="AH404" s="19">
        <v>60</v>
      </c>
      <c r="AI404" s="20">
        <v>60</v>
      </c>
      <c r="AJ404" s="21">
        <v>60</v>
      </c>
      <c r="AK404" s="22">
        <v>60</v>
      </c>
      <c r="AL404" s="23">
        <f>SUM(AF404:AK404)</f>
        <v>360</v>
      </c>
      <c r="AM404" s="24" t="s">
        <v>150</v>
      </c>
      <c r="AN404" s="37"/>
      <c r="AO404" s="24" t="s">
        <v>356</v>
      </c>
      <c r="AP404" s="26" t="s">
        <v>152</v>
      </c>
      <c r="AQ404" s="27" t="s">
        <v>643</v>
      </c>
      <c r="AR404" s="28" t="s">
        <v>101</v>
      </c>
      <c r="AS404" s="29">
        <v>1.1000000000000001</v>
      </c>
      <c r="AT404" s="29">
        <v>11</v>
      </c>
      <c r="AU404" s="30">
        <v>5</v>
      </c>
      <c r="AV404" s="31"/>
      <c r="AW404" s="26"/>
      <c r="AX404" s="26"/>
      <c r="AY404" s="26">
        <v>1</v>
      </c>
      <c r="AZ404" s="26"/>
      <c r="BA404" s="25"/>
      <c r="BB404" s="24">
        <v>126</v>
      </c>
      <c r="BC404" s="26">
        <v>255</v>
      </c>
      <c r="BD404" s="32" t="s">
        <v>226</v>
      </c>
      <c r="BE404" s="32">
        <v>50</v>
      </c>
      <c r="BF404" s="35" t="s">
        <v>139</v>
      </c>
      <c r="BG404" s="26" t="s">
        <v>129</v>
      </c>
      <c r="BH404" s="29">
        <v>15</v>
      </c>
      <c r="BI404" s="26" t="s">
        <v>165</v>
      </c>
      <c r="BJ404" s="25" t="s">
        <v>314</v>
      </c>
      <c r="BK404" s="36"/>
      <c r="BL404" t="str">
        <f>IF(_xlfn.REGEXTEST(BK404,"Lv. [0-9]{0, 3}", 0),BM404,"")</f>
        <v/>
      </c>
      <c r="BM404" t="e" cm="1" vm="1">
        <f t="array" ref="BM404">_xlfn.REGEXEXTRACT(_xlfn.REGEXEXTRACT(BK404,"Lv. [0-9]{0,}", 0),"[0-9]{1,2}", 0)</f>
        <v>#N/A</v>
      </c>
      <c r="BN404" cm="1">
        <f t="array" ref="BN404">INDEX(A404:AE404,BQ404)</f>
        <v>128</v>
      </c>
      <c r="BO404">
        <v>403</v>
      </c>
      <c r="BP404" t="str">
        <f ca="1">IF(LEN(BL404) &gt; 0, _xlfn.XMATCH(BN404 + 1, INDIRECT(BR404):INDIRECT(BS404)), "")</f>
        <v/>
      </c>
      <c r="BQ404" cm="1">
        <f t="array" ref="BQ404">_xlfn.XMATCH(FALSE, ISBLANK(A404:AE404),,-1)</f>
        <v>23</v>
      </c>
      <c r="BR404" t="str">
        <f>ADDRESS(2, BQ404)</f>
        <v>$W$2</v>
      </c>
      <c r="BS404" t="str">
        <f>ADDRESS(1202, BQ404)</f>
        <v>$W$1202</v>
      </c>
      <c r="BT404" s="171" t="str">
        <f>"insert into Pokemon_Blueprint values ( "&amp;ROW()-1&amp;", '"&amp;B404&amp;"', '"&amp;C404&amp;"', "&amp;AF404&amp;",  "&amp;AG404&amp;",  "&amp;AH404&amp;", "&amp;AI404&amp;",  "&amp;AJ404&amp;",  "&amp;AK404&amp;", "&amp;IF(BC404 = "", "0", BC404)&amp;", "&amp;IF(BL404 = "","NULL, NULL",BP404&amp;", "&amp;BL404)&amp;");"</f>
        <v>insert into Pokemon_Blueprint values ( 403, 'Spinda', '', 60,  60,  60, 60,  60,  60, 255, NULL, NULL);</v>
      </c>
    </row>
    <row r="405" spans="1:72" ht="12.75" customHeight="1">
      <c r="A405" s="12">
        <v>328</v>
      </c>
      <c r="B405" s="56" t="s">
        <v>812</v>
      </c>
      <c r="C405" s="56"/>
      <c r="D405" s="57"/>
      <c r="E405" s="58"/>
      <c r="F405" s="58"/>
      <c r="G405" s="58"/>
      <c r="H405" s="58">
        <v>116</v>
      </c>
      <c r="I405" s="58">
        <v>121</v>
      </c>
      <c r="J405" s="58"/>
      <c r="K405" s="58"/>
      <c r="L405" s="58"/>
      <c r="M405" s="58">
        <v>121</v>
      </c>
      <c r="N405" s="58"/>
      <c r="O405" s="58"/>
      <c r="P405" s="58">
        <v>3</v>
      </c>
      <c r="Q405" s="58">
        <v>235</v>
      </c>
      <c r="R405" s="58"/>
      <c r="S405" s="58"/>
      <c r="T405" s="58">
        <v>107</v>
      </c>
      <c r="U405" s="58"/>
      <c r="V405" s="58">
        <v>304</v>
      </c>
      <c r="W405" s="58"/>
      <c r="X405" s="58"/>
      <c r="Y405" s="58">
        <v>125</v>
      </c>
      <c r="Z405" s="58"/>
      <c r="AA405" s="58">
        <v>321</v>
      </c>
      <c r="AB405" s="58"/>
      <c r="AC405" s="58"/>
      <c r="AD405" s="58"/>
      <c r="AE405" s="59"/>
      <c r="AF405" s="17">
        <v>45</v>
      </c>
      <c r="AG405" s="18">
        <v>100</v>
      </c>
      <c r="AH405" s="19">
        <v>45</v>
      </c>
      <c r="AI405" s="20">
        <v>45</v>
      </c>
      <c r="AJ405" s="21">
        <v>45</v>
      </c>
      <c r="AK405" s="22">
        <v>10</v>
      </c>
      <c r="AL405" s="23">
        <f>SUM(AF405:AK405)</f>
        <v>290</v>
      </c>
      <c r="AM405" s="24" t="s">
        <v>196</v>
      </c>
      <c r="AN405" s="37"/>
      <c r="AO405" s="24" t="s">
        <v>414</v>
      </c>
      <c r="AP405" s="26" t="s">
        <v>263</v>
      </c>
      <c r="AQ405" s="27" t="s">
        <v>215</v>
      </c>
      <c r="AR405" s="28" t="s">
        <v>78</v>
      </c>
      <c r="AS405" s="29">
        <v>0.7</v>
      </c>
      <c r="AT405" s="29">
        <v>33.1</v>
      </c>
      <c r="AU405" s="30">
        <v>15</v>
      </c>
      <c r="AV405" s="31"/>
      <c r="AW405" s="26">
        <v>1</v>
      </c>
      <c r="AX405" s="26"/>
      <c r="AY405" s="26"/>
      <c r="AZ405" s="26"/>
      <c r="BA405" s="25"/>
      <c r="BB405" s="24">
        <v>58</v>
      </c>
      <c r="BC405" s="26">
        <v>255</v>
      </c>
      <c r="BD405" s="32" t="s">
        <v>79</v>
      </c>
      <c r="BE405" s="32">
        <v>50</v>
      </c>
      <c r="BF405" s="35" t="s">
        <v>139</v>
      </c>
      <c r="BG405" s="26" t="s">
        <v>129</v>
      </c>
      <c r="BH405" s="29">
        <v>20</v>
      </c>
      <c r="BI405" s="26" t="s">
        <v>124</v>
      </c>
      <c r="BJ405" s="37" t="s">
        <v>99</v>
      </c>
      <c r="BK405" s="36" t="s">
        <v>441</v>
      </c>
      <c r="BL405" t="str">
        <f>IF(_xlfn.REGEXTEST(BK405,"Lv. [0-9]{0, 3}", 0),BM405,"")</f>
        <v>35</v>
      </c>
      <c r="BM405" t="str" cm="1">
        <f t="array" ref="BM405">_xlfn.REGEXEXTRACT(_xlfn.REGEXEXTRACT(BK405,"Lv. [0-9]{0,}", 0),"[0-9]{1,2}", 0)</f>
        <v>35</v>
      </c>
      <c r="BN405" cm="1">
        <f t="array" ref="BN405">INDEX(A405:AE405,BQ405)</f>
        <v>321</v>
      </c>
      <c r="BO405">
        <v>404</v>
      </c>
      <c r="BP405">
        <f ca="1">IF(LEN(BL405) &gt; 0, _xlfn.XMATCH(BN405 + 1, INDIRECT(BR405):INDIRECT(BS405)), "")</f>
        <v>405</v>
      </c>
      <c r="BQ405" cm="1">
        <f t="array" ref="BQ405">_xlfn.XMATCH(FALSE, ISBLANK(A405:AE405),,-1)</f>
        <v>27</v>
      </c>
      <c r="BR405" t="str">
        <f>ADDRESS(2, BQ405)</f>
        <v>$AA$2</v>
      </c>
      <c r="BS405" t="str">
        <f>ADDRESS(1202, BQ405)</f>
        <v>$AA$1202</v>
      </c>
      <c r="BT405" s="171" t="str">
        <f ca="1">"insert into Pokemon_Blueprint values ( "&amp;ROW()-1&amp;", '"&amp;B405&amp;"', '"&amp;C405&amp;"', "&amp;AF405&amp;",  "&amp;AG405&amp;",  "&amp;AH405&amp;", "&amp;AI405&amp;",  "&amp;AJ405&amp;",  "&amp;AK405&amp;", "&amp;IF(BC405 = "", "0", BC405)&amp;", "&amp;IF(BL405 = "","NULL, NULL",BP405&amp;", "&amp;BL405)&amp;");"</f>
        <v>insert into Pokemon_Blueprint values ( 404, 'Trapinch', '', 45,  100,  45, 45,  45,  10, 255, 405, 35);</v>
      </c>
    </row>
    <row r="406" spans="1:72" ht="12.75" customHeight="1">
      <c r="A406" s="12">
        <v>329</v>
      </c>
      <c r="B406" s="56" t="s">
        <v>813</v>
      </c>
      <c r="C406" s="56"/>
      <c r="D406" s="57"/>
      <c r="E406" s="58"/>
      <c r="F406" s="58"/>
      <c r="G406" s="58"/>
      <c r="H406" s="58">
        <v>117</v>
      </c>
      <c r="I406" s="58">
        <v>122</v>
      </c>
      <c r="J406" s="58"/>
      <c r="K406" s="58"/>
      <c r="L406" s="58"/>
      <c r="M406" s="58">
        <v>122</v>
      </c>
      <c r="N406" s="58"/>
      <c r="O406" s="58"/>
      <c r="P406" s="58">
        <v>4</v>
      </c>
      <c r="Q406" s="58">
        <v>236</v>
      </c>
      <c r="R406" s="58"/>
      <c r="S406" s="58"/>
      <c r="T406" s="58">
        <v>108</v>
      </c>
      <c r="U406" s="58"/>
      <c r="V406" s="58">
        <v>305</v>
      </c>
      <c r="W406" s="58"/>
      <c r="X406" s="58"/>
      <c r="Y406" s="58">
        <v>126</v>
      </c>
      <c r="Z406" s="58"/>
      <c r="AA406" s="58">
        <v>322</v>
      </c>
      <c r="AB406" s="58"/>
      <c r="AC406" s="58"/>
      <c r="AD406" s="58"/>
      <c r="AE406" s="59"/>
      <c r="AF406" s="17">
        <v>50</v>
      </c>
      <c r="AG406" s="18">
        <v>70</v>
      </c>
      <c r="AH406" s="19">
        <v>50</v>
      </c>
      <c r="AI406" s="20">
        <v>50</v>
      </c>
      <c r="AJ406" s="21">
        <v>50</v>
      </c>
      <c r="AK406" s="22">
        <v>70</v>
      </c>
      <c r="AL406" s="23">
        <f>SUM(AF406:AK406)</f>
        <v>340</v>
      </c>
      <c r="AM406" s="24" t="s">
        <v>196</v>
      </c>
      <c r="AN406" s="25" t="s">
        <v>99</v>
      </c>
      <c r="AO406" s="24" t="s">
        <v>399</v>
      </c>
      <c r="AP406" s="34"/>
      <c r="AQ406" s="38"/>
      <c r="AR406" s="39" t="s">
        <v>101</v>
      </c>
      <c r="AS406" s="40">
        <v>1.1000000000000001</v>
      </c>
      <c r="AT406" s="40">
        <v>33.700000000000003</v>
      </c>
      <c r="AU406" s="41">
        <v>15.3</v>
      </c>
      <c r="AV406" s="31"/>
      <c r="AW406" s="26">
        <v>1</v>
      </c>
      <c r="AX406" s="26"/>
      <c r="AY406" s="26"/>
      <c r="AZ406" s="26"/>
      <c r="BA406" s="25">
        <v>1</v>
      </c>
      <c r="BB406" s="24">
        <v>119</v>
      </c>
      <c r="BC406" s="26">
        <v>120</v>
      </c>
      <c r="BD406" s="32" t="s">
        <v>79</v>
      </c>
      <c r="BE406" s="32">
        <v>50</v>
      </c>
      <c r="BF406" s="35" t="s">
        <v>80</v>
      </c>
      <c r="BG406" s="26" t="s">
        <v>129</v>
      </c>
      <c r="BH406" s="29">
        <v>20</v>
      </c>
      <c r="BI406" s="26" t="s">
        <v>124</v>
      </c>
      <c r="BJ406" s="37" t="s">
        <v>99</v>
      </c>
      <c r="BK406" s="36" t="s">
        <v>814</v>
      </c>
      <c r="BL406" t="str">
        <f>IF(_xlfn.REGEXTEST(BK406,"Lv. [0-9]{0, 3}", 0),BM406,"")</f>
        <v>45</v>
      </c>
      <c r="BM406" t="str" cm="1">
        <f t="array" ref="BM406">_xlfn.REGEXEXTRACT(_xlfn.REGEXEXTRACT(BK406,"Lv. [0-9]{0,}", 0),"[0-9]{1,2}", 0)</f>
        <v>45</v>
      </c>
      <c r="BN406" cm="1">
        <f t="array" ref="BN406">INDEX(A406:AE406,BQ406)</f>
        <v>322</v>
      </c>
      <c r="BO406">
        <v>405</v>
      </c>
      <c r="BP406">
        <f ca="1">IF(LEN(BL406) &gt; 0, _xlfn.XMATCH(BN406 + 1, INDIRECT(BR406):INDIRECT(BS406)), "")</f>
        <v>406</v>
      </c>
      <c r="BQ406" cm="1">
        <f t="array" ref="BQ406">_xlfn.XMATCH(FALSE, ISBLANK(A406:AE406),,-1)</f>
        <v>27</v>
      </c>
      <c r="BR406" t="str">
        <f>ADDRESS(2, BQ406)</f>
        <v>$AA$2</v>
      </c>
      <c r="BS406" t="str">
        <f>ADDRESS(1202, BQ406)</f>
        <v>$AA$1202</v>
      </c>
      <c r="BT406" s="171" t="str">
        <f ca="1">"insert into Pokemon_Blueprint values ( "&amp;ROW()-1&amp;", '"&amp;B406&amp;"', '"&amp;C406&amp;"', "&amp;AF406&amp;",  "&amp;AG406&amp;",  "&amp;AH406&amp;", "&amp;AI406&amp;",  "&amp;AJ406&amp;",  "&amp;AK406&amp;", "&amp;IF(BC406 = "", "0", BC406)&amp;", "&amp;IF(BL406 = "","NULL, NULL",BP406&amp;", "&amp;BL406)&amp;");"</f>
        <v>insert into Pokemon_Blueprint values ( 405, 'Vibrava', '', 50,  70,  50, 50,  50,  70, 120, 406, 45);</v>
      </c>
    </row>
    <row r="407" spans="1:72" ht="12.75" customHeight="1">
      <c r="A407" s="12">
        <v>330</v>
      </c>
      <c r="B407" s="56" t="s">
        <v>815</v>
      </c>
      <c r="C407" s="56"/>
      <c r="D407" s="57"/>
      <c r="E407" s="58"/>
      <c r="F407" s="58"/>
      <c r="G407" s="58"/>
      <c r="H407" s="58">
        <v>118</v>
      </c>
      <c r="I407" s="58">
        <v>123</v>
      </c>
      <c r="J407" s="58"/>
      <c r="K407" s="58"/>
      <c r="L407" s="58"/>
      <c r="M407" s="58">
        <v>123</v>
      </c>
      <c r="N407" s="58"/>
      <c r="O407" s="58"/>
      <c r="P407" s="58">
        <v>5</v>
      </c>
      <c r="Q407" s="58">
        <v>237</v>
      </c>
      <c r="R407" s="58"/>
      <c r="S407" s="58"/>
      <c r="T407" s="58">
        <v>109</v>
      </c>
      <c r="U407" s="58"/>
      <c r="V407" s="58">
        <v>306</v>
      </c>
      <c r="W407" s="58"/>
      <c r="X407" s="58"/>
      <c r="Y407" s="58">
        <v>127</v>
      </c>
      <c r="Z407" s="58"/>
      <c r="AA407" s="58">
        <v>323</v>
      </c>
      <c r="AB407" s="58"/>
      <c r="AC407" s="58"/>
      <c r="AD407" s="58"/>
      <c r="AE407" s="59"/>
      <c r="AF407" s="17">
        <v>80</v>
      </c>
      <c r="AG407" s="18">
        <v>100</v>
      </c>
      <c r="AH407" s="19">
        <v>80</v>
      </c>
      <c r="AI407" s="20">
        <v>80</v>
      </c>
      <c r="AJ407" s="21">
        <v>80</v>
      </c>
      <c r="AK407" s="22">
        <v>100</v>
      </c>
      <c r="AL407" s="23">
        <f>SUM(AF407:AK407)</f>
        <v>520</v>
      </c>
      <c r="AM407" s="24" t="s">
        <v>196</v>
      </c>
      <c r="AN407" s="25" t="s">
        <v>99</v>
      </c>
      <c r="AO407" s="24" t="s">
        <v>399</v>
      </c>
      <c r="AP407" s="34"/>
      <c r="AQ407" s="38"/>
      <c r="AR407" s="39" t="s">
        <v>88</v>
      </c>
      <c r="AS407" s="40">
        <v>2</v>
      </c>
      <c r="AT407" s="40">
        <v>180.8</v>
      </c>
      <c r="AU407" s="41">
        <v>82</v>
      </c>
      <c r="AV407" s="31"/>
      <c r="AW407" s="26">
        <v>1</v>
      </c>
      <c r="AX407" s="26"/>
      <c r="AY407" s="26"/>
      <c r="AZ407" s="26"/>
      <c r="BA407" s="25">
        <v>2</v>
      </c>
      <c r="BB407" s="24">
        <v>260</v>
      </c>
      <c r="BC407" s="26">
        <v>45</v>
      </c>
      <c r="BD407" s="32" t="s">
        <v>79</v>
      </c>
      <c r="BE407" s="32">
        <v>50</v>
      </c>
      <c r="BF407" s="35" t="s">
        <v>80</v>
      </c>
      <c r="BG407" s="26" t="s">
        <v>129</v>
      </c>
      <c r="BH407" s="29">
        <v>20</v>
      </c>
      <c r="BI407" s="26" t="s">
        <v>124</v>
      </c>
      <c r="BJ407" s="37" t="s">
        <v>99</v>
      </c>
      <c r="BK407" s="36"/>
      <c r="BL407" t="str">
        <f>IF(_xlfn.REGEXTEST(BK407,"Lv. [0-9]{0, 3}", 0),BM407,"")</f>
        <v/>
      </c>
      <c r="BM407" t="e" cm="1" vm="1">
        <f t="array" ref="BM407">_xlfn.REGEXEXTRACT(_xlfn.REGEXEXTRACT(BK407,"Lv. [0-9]{0,}", 0),"[0-9]{1,2}", 0)</f>
        <v>#N/A</v>
      </c>
      <c r="BN407" cm="1">
        <f t="array" ref="BN407">INDEX(A407:AE407,BQ407)</f>
        <v>323</v>
      </c>
      <c r="BO407">
        <v>406</v>
      </c>
      <c r="BP407" t="str">
        <f ca="1">IF(LEN(BL407) &gt; 0, _xlfn.XMATCH(BN407 + 1, INDIRECT(BR407):INDIRECT(BS407)), "")</f>
        <v/>
      </c>
      <c r="BQ407" cm="1">
        <f t="array" ref="BQ407">_xlfn.XMATCH(FALSE, ISBLANK(A407:AE407),,-1)</f>
        <v>27</v>
      </c>
      <c r="BR407" t="str">
        <f>ADDRESS(2, BQ407)</f>
        <v>$AA$2</v>
      </c>
      <c r="BS407" t="str">
        <f>ADDRESS(1202, BQ407)</f>
        <v>$AA$1202</v>
      </c>
      <c r="BT407" s="171" t="str">
        <f>"insert into Pokemon_Blueprint values ( "&amp;ROW()-1&amp;", '"&amp;B407&amp;"', '"&amp;C407&amp;"', "&amp;AF407&amp;",  "&amp;AG407&amp;",  "&amp;AH407&amp;", "&amp;AI407&amp;",  "&amp;AJ407&amp;",  "&amp;AK407&amp;", "&amp;IF(BC407 = "", "0", BC407)&amp;", "&amp;IF(BL407 = "","NULL, NULL",BP407&amp;", "&amp;BL407)&amp;");"</f>
        <v>insert into Pokemon_Blueprint values ( 406, 'Flygon', '', 80,  100,  80, 80,  80,  100, 45, NULL, NULL);</v>
      </c>
    </row>
    <row r="408" spans="1:72" ht="12.75" customHeight="1">
      <c r="A408" s="12">
        <v>331</v>
      </c>
      <c r="B408" s="56" t="s">
        <v>816</v>
      </c>
      <c r="C408" s="56"/>
      <c r="D408" s="57"/>
      <c r="E408" s="58"/>
      <c r="F408" s="58"/>
      <c r="G408" s="58"/>
      <c r="H408" s="58">
        <v>119</v>
      </c>
      <c r="I408" s="58">
        <v>124</v>
      </c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9">
        <v>252</v>
      </c>
      <c r="AF408" s="17">
        <v>50</v>
      </c>
      <c r="AG408" s="18">
        <v>85</v>
      </c>
      <c r="AH408" s="19">
        <v>40</v>
      </c>
      <c r="AI408" s="20">
        <v>85</v>
      </c>
      <c r="AJ408" s="21">
        <v>40</v>
      </c>
      <c r="AK408" s="22">
        <v>35</v>
      </c>
      <c r="AL408" s="23">
        <f>SUM(AF408:AK408)</f>
        <v>335</v>
      </c>
      <c r="AM408" s="24" t="s">
        <v>74</v>
      </c>
      <c r="AN408" s="37"/>
      <c r="AO408" s="24" t="s">
        <v>197</v>
      </c>
      <c r="AP408" s="34"/>
      <c r="AQ408" s="27" t="s">
        <v>307</v>
      </c>
      <c r="AR408" s="28" t="s">
        <v>187</v>
      </c>
      <c r="AS408" s="29">
        <v>0.4</v>
      </c>
      <c r="AT408" s="29">
        <v>113.1</v>
      </c>
      <c r="AU408" s="30">
        <v>51.3</v>
      </c>
      <c r="AV408" s="31"/>
      <c r="AW408" s="26"/>
      <c r="AX408" s="26"/>
      <c r="AY408" s="26">
        <v>1</v>
      </c>
      <c r="AZ408" s="26"/>
      <c r="BA408" s="25"/>
      <c r="BB408" s="24">
        <v>67</v>
      </c>
      <c r="BC408" s="26">
        <v>190</v>
      </c>
      <c r="BD408" s="32" t="s">
        <v>79</v>
      </c>
      <c r="BE408" s="32">
        <v>35</v>
      </c>
      <c r="BF408" s="35" t="s">
        <v>80</v>
      </c>
      <c r="BG408" s="26" t="s">
        <v>129</v>
      </c>
      <c r="BH408" s="29">
        <v>20</v>
      </c>
      <c r="BI408" s="26" t="s">
        <v>74</v>
      </c>
      <c r="BJ408" s="25" t="s">
        <v>314</v>
      </c>
      <c r="BK408" s="36" t="s">
        <v>86</v>
      </c>
      <c r="BL408" t="str">
        <f>IF(_xlfn.REGEXTEST(BK408,"Lv. [0-9]{0, 3}", 0),BM408,"")</f>
        <v>32</v>
      </c>
      <c r="BM408" t="str" cm="1">
        <f t="array" ref="BM408">_xlfn.REGEXEXTRACT(_xlfn.REGEXEXTRACT(BK408,"Lv. [0-9]{0,}", 0),"[0-9]{1,2}", 0)</f>
        <v>32</v>
      </c>
      <c r="BN408" cm="1">
        <f t="array" ref="BN408">INDEX(A408:AE408,BQ408)</f>
        <v>252</v>
      </c>
      <c r="BO408">
        <v>407</v>
      </c>
      <c r="BP408">
        <f ca="1">IF(LEN(BL408) &gt; 0, _xlfn.XMATCH(BN408 + 1, INDIRECT(BR408):INDIRECT(BS408)), "")</f>
        <v>408</v>
      </c>
      <c r="BQ408" cm="1">
        <f t="array" ref="BQ408">_xlfn.XMATCH(FALSE, ISBLANK(A408:AE408),,-1)</f>
        <v>31</v>
      </c>
      <c r="BR408" t="str">
        <f>ADDRESS(2, BQ408)</f>
        <v>$AE$2</v>
      </c>
      <c r="BS408" t="str">
        <f>ADDRESS(1202, BQ408)</f>
        <v>$AE$1202</v>
      </c>
      <c r="BT408" s="171" t="str">
        <f ca="1">"insert into Pokemon_Blueprint values ( "&amp;ROW()-1&amp;", '"&amp;B408&amp;"', '"&amp;C408&amp;"', "&amp;AF408&amp;",  "&amp;AG408&amp;",  "&amp;AH408&amp;", "&amp;AI408&amp;",  "&amp;AJ408&amp;",  "&amp;AK408&amp;", "&amp;IF(BC408 = "", "0", BC408)&amp;", "&amp;IF(BL408 = "","NULL, NULL",BP408&amp;", "&amp;BL408)&amp;");"</f>
        <v>insert into Pokemon_Blueprint values ( 407, 'Cacnea', '', 50,  85,  40, 85,  40,  35, 190, 408, 32);</v>
      </c>
    </row>
    <row r="409" spans="1:72" ht="12.75" customHeight="1">
      <c r="A409" s="12">
        <v>332</v>
      </c>
      <c r="B409" s="56" t="s">
        <v>817</v>
      </c>
      <c r="C409" s="56"/>
      <c r="D409" s="57"/>
      <c r="E409" s="58"/>
      <c r="F409" s="58"/>
      <c r="G409" s="58"/>
      <c r="H409" s="58">
        <v>120</v>
      </c>
      <c r="I409" s="58">
        <v>125</v>
      </c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9">
        <v>253</v>
      </c>
      <c r="AF409" s="17">
        <v>70</v>
      </c>
      <c r="AG409" s="18">
        <v>115</v>
      </c>
      <c r="AH409" s="19">
        <v>60</v>
      </c>
      <c r="AI409" s="20">
        <v>115</v>
      </c>
      <c r="AJ409" s="21">
        <v>60</v>
      </c>
      <c r="AK409" s="22">
        <v>55</v>
      </c>
      <c r="AL409" s="23">
        <f>SUM(AF409:AK409)</f>
        <v>475</v>
      </c>
      <c r="AM409" s="24" t="s">
        <v>74</v>
      </c>
      <c r="AN409" s="25" t="s">
        <v>169</v>
      </c>
      <c r="AO409" s="24" t="s">
        <v>197</v>
      </c>
      <c r="AP409" s="34"/>
      <c r="AQ409" s="27" t="s">
        <v>307</v>
      </c>
      <c r="AR409" s="28" t="s">
        <v>216</v>
      </c>
      <c r="AS409" s="29">
        <v>1.3</v>
      </c>
      <c r="AT409" s="29">
        <v>170.6</v>
      </c>
      <c r="AU409" s="30">
        <v>77.400000000000006</v>
      </c>
      <c r="AV409" s="31"/>
      <c r="AW409" s="26">
        <v>1</v>
      </c>
      <c r="AX409" s="26"/>
      <c r="AY409" s="26">
        <v>1</v>
      </c>
      <c r="AZ409" s="26"/>
      <c r="BA409" s="25"/>
      <c r="BB409" s="24">
        <v>166</v>
      </c>
      <c r="BC409" s="26">
        <v>60</v>
      </c>
      <c r="BD409" s="32" t="s">
        <v>79</v>
      </c>
      <c r="BE409" s="32">
        <v>35</v>
      </c>
      <c r="BF409" s="35" t="s">
        <v>80</v>
      </c>
      <c r="BG409" s="26" t="s">
        <v>129</v>
      </c>
      <c r="BH409" s="29">
        <v>20</v>
      </c>
      <c r="BI409" s="26" t="s">
        <v>74</v>
      </c>
      <c r="BJ409" s="25" t="s">
        <v>314</v>
      </c>
      <c r="BK409" s="36"/>
      <c r="BL409" t="str">
        <f>IF(_xlfn.REGEXTEST(BK409,"Lv. [0-9]{0, 3}", 0),BM409,"")</f>
        <v/>
      </c>
      <c r="BM409" t="e" cm="1" vm="1">
        <f t="array" ref="BM409">_xlfn.REGEXEXTRACT(_xlfn.REGEXEXTRACT(BK409,"Lv. [0-9]{0,}", 0),"[0-9]{1,2}", 0)</f>
        <v>#N/A</v>
      </c>
      <c r="BN409" cm="1">
        <f t="array" ref="BN409">INDEX(A409:AE409,BQ409)</f>
        <v>253</v>
      </c>
      <c r="BO409">
        <v>408</v>
      </c>
      <c r="BP409" t="str">
        <f ca="1">IF(LEN(BL409) &gt; 0, _xlfn.XMATCH(BN409 + 1, INDIRECT(BR409):INDIRECT(BS409)), "")</f>
        <v/>
      </c>
      <c r="BQ409" cm="1">
        <f t="array" ref="BQ409">_xlfn.XMATCH(FALSE, ISBLANK(A409:AE409),,-1)</f>
        <v>31</v>
      </c>
      <c r="BR409" t="str">
        <f>ADDRESS(2, BQ409)</f>
        <v>$AE$2</v>
      </c>
      <c r="BS409" t="str">
        <f>ADDRESS(1202, BQ409)</f>
        <v>$AE$1202</v>
      </c>
      <c r="BT409" s="171" t="str">
        <f>"insert into Pokemon_Blueprint values ( "&amp;ROW()-1&amp;", '"&amp;B409&amp;"', '"&amp;C409&amp;"', "&amp;AF409&amp;",  "&amp;AG409&amp;",  "&amp;AH409&amp;", "&amp;AI409&amp;",  "&amp;AJ409&amp;",  "&amp;AK409&amp;", "&amp;IF(BC409 = "", "0", BC409)&amp;", "&amp;IF(BL409 = "","NULL, NULL",BP409&amp;", "&amp;BL409)&amp;");"</f>
        <v>insert into Pokemon_Blueprint values ( 408, 'Cacturne', '', 70,  115,  60, 115,  60,  55, 60, NULL, NULL);</v>
      </c>
    </row>
    <row r="410" spans="1:72" ht="12.75" customHeight="1">
      <c r="A410" s="12">
        <v>333</v>
      </c>
      <c r="B410" s="56" t="s">
        <v>818</v>
      </c>
      <c r="C410" s="56"/>
      <c r="D410" s="57"/>
      <c r="E410" s="58"/>
      <c r="F410" s="58"/>
      <c r="G410" s="58"/>
      <c r="H410" s="58">
        <v>121</v>
      </c>
      <c r="I410" s="58">
        <v>126</v>
      </c>
      <c r="J410" s="58"/>
      <c r="K410" s="58">
        <v>171</v>
      </c>
      <c r="L410" s="58"/>
      <c r="M410" s="58">
        <v>246</v>
      </c>
      <c r="N410" s="58"/>
      <c r="O410" s="58"/>
      <c r="P410" s="58">
        <v>139</v>
      </c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>
        <v>35</v>
      </c>
      <c r="AD410" s="58"/>
      <c r="AE410" s="59">
        <v>219</v>
      </c>
      <c r="AF410" s="17">
        <v>45</v>
      </c>
      <c r="AG410" s="18">
        <v>40</v>
      </c>
      <c r="AH410" s="19">
        <v>60</v>
      </c>
      <c r="AI410" s="20">
        <v>40</v>
      </c>
      <c r="AJ410" s="21">
        <v>75</v>
      </c>
      <c r="AK410" s="22">
        <v>50</v>
      </c>
      <c r="AL410" s="23">
        <f>SUM(AF410:AK410)</f>
        <v>310</v>
      </c>
      <c r="AM410" s="24" t="s">
        <v>150</v>
      </c>
      <c r="AN410" s="25" t="s">
        <v>104</v>
      </c>
      <c r="AO410" s="24" t="s">
        <v>451</v>
      </c>
      <c r="AP410" s="34"/>
      <c r="AQ410" s="27" t="s">
        <v>284</v>
      </c>
      <c r="AR410" s="28" t="s">
        <v>187</v>
      </c>
      <c r="AS410" s="29">
        <v>0.4</v>
      </c>
      <c r="AT410" s="29">
        <v>2.6</v>
      </c>
      <c r="AU410" s="30">
        <v>1.2</v>
      </c>
      <c r="AV410" s="31"/>
      <c r="AW410" s="26"/>
      <c r="AX410" s="26"/>
      <c r="AY410" s="26"/>
      <c r="AZ410" s="26">
        <v>1</v>
      </c>
      <c r="BA410" s="25"/>
      <c r="BB410" s="24">
        <v>62</v>
      </c>
      <c r="BC410" s="26">
        <v>255</v>
      </c>
      <c r="BD410" s="32" t="s">
        <v>753</v>
      </c>
      <c r="BE410" s="32">
        <v>50</v>
      </c>
      <c r="BF410" s="35" t="s">
        <v>116</v>
      </c>
      <c r="BG410" s="26" t="s">
        <v>129</v>
      </c>
      <c r="BH410" s="29">
        <v>20</v>
      </c>
      <c r="BI410" s="26" t="s">
        <v>104</v>
      </c>
      <c r="BJ410" s="25" t="s">
        <v>99</v>
      </c>
      <c r="BK410" s="36" t="s">
        <v>441</v>
      </c>
      <c r="BL410" t="str">
        <f>IF(_xlfn.REGEXTEST(BK410,"Lv. [0-9]{0, 3}", 0),BM410,"")</f>
        <v>35</v>
      </c>
      <c r="BM410" t="str" cm="1">
        <f t="array" ref="BM410">_xlfn.REGEXEXTRACT(_xlfn.REGEXEXTRACT(BK410,"Lv. [0-9]{0,}", 0),"[0-9]{1,2}", 0)</f>
        <v>35</v>
      </c>
      <c r="BN410" cm="1">
        <f t="array" ref="BN410">INDEX(A410:AE410,BQ410)</f>
        <v>219</v>
      </c>
      <c r="BO410">
        <v>409</v>
      </c>
      <c r="BP410">
        <f ca="1">IF(LEN(BL410) &gt; 0, _xlfn.XMATCH(BN410 + 1, INDIRECT(BR410):INDIRECT(BS410)), "")</f>
        <v>410</v>
      </c>
      <c r="BQ410" cm="1">
        <f t="array" ref="BQ410">_xlfn.XMATCH(FALSE, ISBLANK(A410:AE410),,-1)</f>
        <v>31</v>
      </c>
      <c r="BR410" t="str">
        <f>ADDRESS(2, BQ410)</f>
        <v>$AE$2</v>
      </c>
      <c r="BS410" t="str">
        <f>ADDRESS(1202, BQ410)</f>
        <v>$AE$1202</v>
      </c>
      <c r="BT410" s="171" t="str">
        <f ca="1">"insert into Pokemon_Blueprint values ( "&amp;ROW()-1&amp;", '"&amp;B410&amp;"', '"&amp;C410&amp;"', "&amp;AF410&amp;",  "&amp;AG410&amp;",  "&amp;AH410&amp;", "&amp;AI410&amp;",  "&amp;AJ410&amp;",  "&amp;AK410&amp;", "&amp;IF(BC410 = "", "0", BC410)&amp;", "&amp;IF(BL410 = "","NULL, NULL",BP410&amp;", "&amp;BL410)&amp;");"</f>
        <v>insert into Pokemon_Blueprint values ( 409, 'Swablu', '', 45,  40,  60, 40,  75,  50, 255, 410, 35);</v>
      </c>
    </row>
    <row r="411" spans="1:72" ht="12.75" customHeight="1">
      <c r="A411" s="12">
        <v>334</v>
      </c>
      <c r="B411" s="56" t="s">
        <v>819</v>
      </c>
      <c r="C411" s="56"/>
      <c r="D411" s="57"/>
      <c r="E411" s="58"/>
      <c r="F411" s="58"/>
      <c r="G411" s="58"/>
      <c r="H411" s="58">
        <v>122</v>
      </c>
      <c r="I411" s="58">
        <v>127</v>
      </c>
      <c r="J411" s="58"/>
      <c r="K411" s="58">
        <v>172</v>
      </c>
      <c r="L411" s="58"/>
      <c r="M411" s="58">
        <v>247</v>
      </c>
      <c r="N411" s="58"/>
      <c r="O411" s="58"/>
      <c r="P411" s="58">
        <v>140</v>
      </c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>
        <v>36</v>
      </c>
      <c r="AD411" s="58"/>
      <c r="AE411" s="59">
        <v>220</v>
      </c>
      <c r="AF411" s="17">
        <v>75</v>
      </c>
      <c r="AG411" s="18">
        <v>70</v>
      </c>
      <c r="AH411" s="19">
        <v>90</v>
      </c>
      <c r="AI411" s="20">
        <v>70</v>
      </c>
      <c r="AJ411" s="21">
        <v>105</v>
      </c>
      <c r="AK411" s="22">
        <v>80</v>
      </c>
      <c r="AL411" s="23">
        <f>SUM(AF411:AK411)</f>
        <v>490</v>
      </c>
      <c r="AM411" s="24" t="s">
        <v>99</v>
      </c>
      <c r="AN411" s="25" t="s">
        <v>104</v>
      </c>
      <c r="AO411" s="24" t="s">
        <v>451</v>
      </c>
      <c r="AP411" s="34"/>
      <c r="AQ411" s="27" t="s">
        <v>284</v>
      </c>
      <c r="AR411" s="28" t="s">
        <v>101</v>
      </c>
      <c r="AS411" s="29">
        <v>1.1000000000000001</v>
      </c>
      <c r="AT411" s="29">
        <v>45.4</v>
      </c>
      <c r="AU411" s="30">
        <v>20.6</v>
      </c>
      <c r="AV411" s="31"/>
      <c r="AW411" s="26"/>
      <c r="AX411" s="26"/>
      <c r="AY411" s="26"/>
      <c r="AZ411" s="26">
        <v>2</v>
      </c>
      <c r="BA411" s="25"/>
      <c r="BB411" s="24">
        <v>172</v>
      </c>
      <c r="BC411" s="26">
        <v>45</v>
      </c>
      <c r="BD411" s="32" t="s">
        <v>753</v>
      </c>
      <c r="BE411" s="32">
        <v>50</v>
      </c>
      <c r="BF411" s="35" t="s">
        <v>116</v>
      </c>
      <c r="BG411" s="26" t="s">
        <v>129</v>
      </c>
      <c r="BH411" s="29">
        <v>20</v>
      </c>
      <c r="BI411" s="26" t="s">
        <v>104</v>
      </c>
      <c r="BJ411" s="25" t="s">
        <v>99</v>
      </c>
      <c r="BK411" s="36"/>
      <c r="BL411" t="str">
        <f>IF(_xlfn.REGEXTEST(BK411,"Lv. [0-9]{0, 3}", 0),BM411,"")</f>
        <v/>
      </c>
      <c r="BM411" t="e" cm="1" vm="1">
        <f t="array" ref="BM411">_xlfn.REGEXEXTRACT(_xlfn.REGEXEXTRACT(BK411,"Lv. [0-9]{0,}", 0),"[0-9]{1,2}", 0)</f>
        <v>#N/A</v>
      </c>
      <c r="BN411" cm="1">
        <f t="array" ref="BN411">INDEX(A411:AE411,BQ411)</f>
        <v>220</v>
      </c>
      <c r="BO411">
        <v>410</v>
      </c>
      <c r="BP411" t="str">
        <f ca="1">IF(LEN(BL411) &gt; 0, _xlfn.XMATCH(BN411 + 1, INDIRECT(BR411):INDIRECT(BS411)), "")</f>
        <v/>
      </c>
      <c r="BQ411" cm="1">
        <f t="array" ref="BQ411">_xlfn.XMATCH(FALSE, ISBLANK(A411:AE411),,-1)</f>
        <v>31</v>
      </c>
      <c r="BR411" t="str">
        <f>ADDRESS(2, BQ411)</f>
        <v>$AE$2</v>
      </c>
      <c r="BS411" t="str">
        <f>ADDRESS(1202, BQ411)</f>
        <v>$AE$1202</v>
      </c>
      <c r="BT411" s="171" t="str">
        <f>"insert into Pokemon_Blueprint values ( "&amp;ROW()-1&amp;", '"&amp;B411&amp;"', '"&amp;C411&amp;"', "&amp;AF411&amp;",  "&amp;AG411&amp;",  "&amp;AH411&amp;", "&amp;AI411&amp;",  "&amp;AJ411&amp;",  "&amp;AK411&amp;", "&amp;IF(BC411 = "", "0", BC411)&amp;", "&amp;IF(BL411 = "","NULL, NULL",BP411&amp;", "&amp;BL411)&amp;");"</f>
        <v>insert into Pokemon_Blueprint values ( 410, 'Altaria', '', 75,  70,  90, 70,  105,  80, 45, NULL, NULL);</v>
      </c>
    </row>
    <row r="412" spans="1:72" ht="12.75" customHeight="1">
      <c r="A412" s="12">
        <v>334.1</v>
      </c>
      <c r="B412" s="56" t="s">
        <v>820</v>
      </c>
      <c r="C412" s="56" t="s">
        <v>146</v>
      </c>
      <c r="D412" s="57"/>
      <c r="E412" s="58"/>
      <c r="F412" s="58"/>
      <c r="G412" s="58"/>
      <c r="H412" s="58"/>
      <c r="I412" s="58">
        <v>127</v>
      </c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9"/>
      <c r="AF412" s="17">
        <v>75</v>
      </c>
      <c r="AG412" s="18">
        <v>110</v>
      </c>
      <c r="AH412" s="19">
        <v>110</v>
      </c>
      <c r="AI412" s="20">
        <v>110</v>
      </c>
      <c r="AJ412" s="21">
        <v>105</v>
      </c>
      <c r="AK412" s="22">
        <v>80</v>
      </c>
      <c r="AL412" s="23">
        <f>SUM(AF412:AK412)</f>
        <v>590</v>
      </c>
      <c r="AM412" s="24" t="s">
        <v>99</v>
      </c>
      <c r="AN412" s="25" t="s">
        <v>188</v>
      </c>
      <c r="AO412" s="24" t="s">
        <v>741</v>
      </c>
      <c r="AP412" s="34"/>
      <c r="AQ412" s="27"/>
      <c r="AR412" s="28" t="s">
        <v>157</v>
      </c>
      <c r="AS412" s="29">
        <v>1.5</v>
      </c>
      <c r="AT412" s="29">
        <v>45.4</v>
      </c>
      <c r="AU412" s="30">
        <v>20.6</v>
      </c>
      <c r="AV412" s="31"/>
      <c r="AW412" s="26"/>
      <c r="AX412" s="26"/>
      <c r="AY412" s="26"/>
      <c r="AZ412" s="26">
        <v>2</v>
      </c>
      <c r="BA412" s="25"/>
      <c r="BB412" s="24">
        <v>207</v>
      </c>
      <c r="BC412" s="26">
        <v>45</v>
      </c>
      <c r="BD412" s="32" t="s">
        <v>753</v>
      </c>
      <c r="BE412" s="32">
        <v>50</v>
      </c>
      <c r="BF412" s="35" t="s">
        <v>116</v>
      </c>
      <c r="BG412" s="26" t="s">
        <v>129</v>
      </c>
      <c r="BH412" s="29">
        <v>20</v>
      </c>
      <c r="BI412" s="26" t="s">
        <v>104</v>
      </c>
      <c r="BJ412" s="25" t="s">
        <v>99</v>
      </c>
      <c r="BK412" s="36"/>
      <c r="BL412" t="str">
        <f>IF(_xlfn.REGEXTEST(BK412,"Lv. [0-9]{0, 3}", 0),BM412,"")</f>
        <v/>
      </c>
      <c r="BM412" t="e" cm="1" vm="1">
        <f t="array" ref="BM412">_xlfn.REGEXEXTRACT(_xlfn.REGEXEXTRACT(BK412,"Lv. [0-9]{0,}", 0),"[0-9]{1,2}", 0)</f>
        <v>#N/A</v>
      </c>
      <c r="BN412" cm="1">
        <f t="array" ref="BN412">INDEX(A412:AE412,BQ412)</f>
        <v>127</v>
      </c>
      <c r="BO412">
        <v>411</v>
      </c>
      <c r="BP412" t="str">
        <f ca="1">IF(LEN(BL412) &gt; 0, _xlfn.XMATCH(BN412 + 1, INDIRECT(BR412):INDIRECT(BS412)), "")</f>
        <v/>
      </c>
      <c r="BQ412" cm="1">
        <f t="array" ref="BQ412">_xlfn.XMATCH(FALSE, ISBLANK(A412:AE412),,-1)</f>
        <v>9</v>
      </c>
      <c r="BR412" t="str">
        <f>ADDRESS(2, BQ412)</f>
        <v>$I$2</v>
      </c>
      <c r="BS412" t="str">
        <f>ADDRESS(1202, BQ412)</f>
        <v>$I$1202</v>
      </c>
      <c r="BT412" s="171" t="str">
        <f>"insert into Pokemon_Blueprint values ( "&amp;ROW()-1&amp;", '"&amp;B412&amp;"', '"&amp;C412&amp;"', "&amp;AF412&amp;",  "&amp;AG412&amp;",  "&amp;AH412&amp;", "&amp;AI412&amp;",  "&amp;AJ412&amp;",  "&amp;AK412&amp;", "&amp;IF(BC412 = "", "0", BC412)&amp;", "&amp;IF(BL412 = "","NULL, NULL",BP412&amp;", "&amp;BL412)&amp;");"</f>
        <v>insert into Pokemon_Blueprint values ( 411, 'Altaria (Mega)', 'Mega Evolution', 75,  110,  110, 110,  105,  80, 45, NULL, NULL);</v>
      </c>
    </row>
    <row r="413" spans="1:72" ht="12.75" customHeight="1">
      <c r="A413" s="12">
        <v>335</v>
      </c>
      <c r="B413" s="56" t="s">
        <v>821</v>
      </c>
      <c r="C413" s="56"/>
      <c r="D413" s="57"/>
      <c r="E413" s="58"/>
      <c r="F413" s="58"/>
      <c r="G413" s="58"/>
      <c r="H413" s="58">
        <v>123</v>
      </c>
      <c r="I413" s="58">
        <v>128</v>
      </c>
      <c r="J413" s="58"/>
      <c r="K413" s="58"/>
      <c r="L413" s="58"/>
      <c r="M413" s="58">
        <v>186</v>
      </c>
      <c r="N413" s="58"/>
      <c r="O413" s="58">
        <v>5</v>
      </c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9">
        <v>217</v>
      </c>
      <c r="AF413" s="17">
        <v>73</v>
      </c>
      <c r="AG413" s="18">
        <v>115</v>
      </c>
      <c r="AH413" s="19">
        <v>60</v>
      </c>
      <c r="AI413" s="20">
        <v>60</v>
      </c>
      <c r="AJ413" s="21">
        <v>60</v>
      </c>
      <c r="AK413" s="22">
        <v>90</v>
      </c>
      <c r="AL413" s="23">
        <f>SUM(AF413:AK413)</f>
        <v>458</v>
      </c>
      <c r="AM413" s="24" t="s">
        <v>150</v>
      </c>
      <c r="AN413" s="37"/>
      <c r="AO413" s="24" t="s">
        <v>521</v>
      </c>
      <c r="AP413" s="34"/>
      <c r="AQ413" s="27" t="s">
        <v>822</v>
      </c>
      <c r="AR413" s="28" t="s">
        <v>216</v>
      </c>
      <c r="AS413" s="29">
        <v>1.3</v>
      </c>
      <c r="AT413" s="29">
        <v>88.8</v>
      </c>
      <c r="AU413" s="30">
        <v>40.299999999999997</v>
      </c>
      <c r="AV413" s="31"/>
      <c r="AW413" s="26">
        <v>2</v>
      </c>
      <c r="AX413" s="26"/>
      <c r="AY413" s="26"/>
      <c r="AZ413" s="26"/>
      <c r="BA413" s="25"/>
      <c r="BB413" s="24">
        <v>160</v>
      </c>
      <c r="BC413" s="26">
        <v>90</v>
      </c>
      <c r="BD413" s="32" t="s">
        <v>753</v>
      </c>
      <c r="BE413" s="32">
        <v>50</v>
      </c>
      <c r="BF413" s="35" t="s">
        <v>137</v>
      </c>
      <c r="BG413" s="26" t="s">
        <v>129</v>
      </c>
      <c r="BH413" s="29">
        <v>20</v>
      </c>
      <c r="BI413" s="26" t="s">
        <v>165</v>
      </c>
      <c r="BJ413" s="37"/>
      <c r="BK413" s="36"/>
      <c r="BL413" t="str">
        <f>IF(_xlfn.REGEXTEST(BK413,"Lv. [0-9]{0, 3}", 0),BM413,"")</f>
        <v/>
      </c>
      <c r="BM413" t="e" cm="1" vm="1">
        <f t="array" ref="BM413">_xlfn.REGEXEXTRACT(_xlfn.REGEXEXTRACT(BK413,"Lv. [0-9]{0,}", 0),"[0-9]{1,2}", 0)</f>
        <v>#N/A</v>
      </c>
      <c r="BN413" cm="1">
        <f t="array" ref="BN413">INDEX(A413:AE413,BQ413)</f>
        <v>217</v>
      </c>
      <c r="BO413">
        <v>412</v>
      </c>
      <c r="BP413" t="str">
        <f ca="1">IF(LEN(BL413) &gt; 0, _xlfn.XMATCH(BN413 + 1, INDIRECT(BR413):INDIRECT(BS413)), "")</f>
        <v/>
      </c>
      <c r="BQ413" cm="1">
        <f t="array" ref="BQ413">_xlfn.XMATCH(FALSE, ISBLANK(A413:AE413),,-1)</f>
        <v>31</v>
      </c>
      <c r="BR413" t="str">
        <f>ADDRESS(2, BQ413)</f>
        <v>$AE$2</v>
      </c>
      <c r="BS413" t="str">
        <f>ADDRESS(1202, BQ413)</f>
        <v>$AE$1202</v>
      </c>
      <c r="BT413" s="171" t="str">
        <f>"insert into Pokemon_Blueprint values ( "&amp;ROW()-1&amp;", '"&amp;B413&amp;"', '"&amp;C413&amp;"', "&amp;AF413&amp;",  "&amp;AG413&amp;",  "&amp;AH413&amp;", "&amp;AI413&amp;",  "&amp;AJ413&amp;",  "&amp;AK413&amp;", "&amp;IF(BC413 = "", "0", BC413)&amp;", "&amp;IF(BL413 = "","NULL, NULL",BP413&amp;", "&amp;BL413)&amp;");"</f>
        <v>insert into Pokemon_Blueprint values ( 412, 'Zangoose', '', 73,  115,  60, 60,  60,  90, 90, NULL, NULL);</v>
      </c>
    </row>
    <row r="414" spans="1:72" ht="12.75" customHeight="1">
      <c r="A414" s="12">
        <v>336</v>
      </c>
      <c r="B414" s="56" t="s">
        <v>823</v>
      </c>
      <c r="C414" s="56"/>
      <c r="D414" s="57"/>
      <c r="E414" s="58"/>
      <c r="F414" s="58"/>
      <c r="G414" s="58"/>
      <c r="H414" s="58">
        <v>124</v>
      </c>
      <c r="I414" s="58">
        <v>129</v>
      </c>
      <c r="J414" s="58"/>
      <c r="K414" s="58"/>
      <c r="L414" s="58"/>
      <c r="M414" s="58">
        <v>187</v>
      </c>
      <c r="N414" s="58"/>
      <c r="O414" s="58">
        <v>6</v>
      </c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9">
        <v>218</v>
      </c>
      <c r="AF414" s="17">
        <v>73</v>
      </c>
      <c r="AG414" s="18">
        <v>100</v>
      </c>
      <c r="AH414" s="19">
        <v>60</v>
      </c>
      <c r="AI414" s="20">
        <v>100</v>
      </c>
      <c r="AJ414" s="21">
        <v>60</v>
      </c>
      <c r="AK414" s="22">
        <v>65</v>
      </c>
      <c r="AL414" s="23">
        <f>SUM(AF414:AK414)</f>
        <v>458</v>
      </c>
      <c r="AM414" s="24" t="s">
        <v>75</v>
      </c>
      <c r="AN414" s="37"/>
      <c r="AO414" s="24" t="s">
        <v>132</v>
      </c>
      <c r="AP414" s="34"/>
      <c r="AQ414" s="27" t="s">
        <v>244</v>
      </c>
      <c r="AR414" s="28" t="s">
        <v>824</v>
      </c>
      <c r="AS414" s="29">
        <v>2.7</v>
      </c>
      <c r="AT414" s="29">
        <v>115.7</v>
      </c>
      <c r="AU414" s="30">
        <v>52.5</v>
      </c>
      <c r="AV414" s="31"/>
      <c r="AW414" s="26">
        <v>1</v>
      </c>
      <c r="AX414" s="26"/>
      <c r="AY414" s="26">
        <v>1</v>
      </c>
      <c r="AZ414" s="26"/>
      <c r="BA414" s="25"/>
      <c r="BB414" s="24">
        <v>160</v>
      </c>
      <c r="BC414" s="26">
        <v>90</v>
      </c>
      <c r="BD414" s="32" t="s">
        <v>746</v>
      </c>
      <c r="BE414" s="32">
        <v>50</v>
      </c>
      <c r="BF414" s="35" t="s">
        <v>108</v>
      </c>
      <c r="BG414" s="26" t="s">
        <v>129</v>
      </c>
      <c r="BH414" s="29">
        <v>20</v>
      </c>
      <c r="BI414" s="26" t="s">
        <v>165</v>
      </c>
      <c r="BJ414" s="25" t="s">
        <v>99</v>
      </c>
      <c r="BK414" s="36"/>
      <c r="BL414" t="str">
        <f>IF(_xlfn.REGEXTEST(BK414,"Lv. [0-9]{0, 3}", 0),BM414,"")</f>
        <v/>
      </c>
      <c r="BM414" t="e" cm="1" vm="1">
        <f t="array" ref="BM414">_xlfn.REGEXEXTRACT(_xlfn.REGEXEXTRACT(BK414,"Lv. [0-9]{0,}", 0),"[0-9]{1,2}", 0)</f>
        <v>#N/A</v>
      </c>
      <c r="BN414" cm="1">
        <f t="array" ref="BN414">INDEX(A414:AE414,BQ414)</f>
        <v>218</v>
      </c>
      <c r="BO414">
        <v>413</v>
      </c>
      <c r="BP414" t="str">
        <f ca="1">IF(LEN(BL414) &gt; 0, _xlfn.XMATCH(BN414 + 1, INDIRECT(BR414):INDIRECT(BS414)), "")</f>
        <v/>
      </c>
      <c r="BQ414" cm="1">
        <f t="array" ref="BQ414">_xlfn.XMATCH(FALSE, ISBLANK(A414:AE414),,-1)</f>
        <v>31</v>
      </c>
      <c r="BR414" t="str">
        <f>ADDRESS(2, BQ414)</f>
        <v>$AE$2</v>
      </c>
      <c r="BS414" t="str">
        <f>ADDRESS(1202, BQ414)</f>
        <v>$AE$1202</v>
      </c>
      <c r="BT414" s="171" t="str">
        <f>"insert into Pokemon_Blueprint values ( "&amp;ROW()-1&amp;", '"&amp;B414&amp;"', '"&amp;C414&amp;"', "&amp;AF414&amp;",  "&amp;AG414&amp;",  "&amp;AH414&amp;", "&amp;AI414&amp;",  "&amp;AJ414&amp;",  "&amp;AK414&amp;", "&amp;IF(BC414 = "", "0", BC414)&amp;", "&amp;IF(BL414 = "","NULL, NULL",BP414&amp;", "&amp;BL414)&amp;");"</f>
        <v>insert into Pokemon_Blueprint values ( 413, 'Seviper', '', 73,  100,  60, 100,  60,  65, 90, NULL, NULL);</v>
      </c>
    </row>
    <row r="415" spans="1:72" ht="12.75" customHeight="1">
      <c r="A415" s="12">
        <v>337</v>
      </c>
      <c r="B415" s="56" t="s">
        <v>825</v>
      </c>
      <c r="C415" s="56"/>
      <c r="D415" s="57"/>
      <c r="E415" s="58"/>
      <c r="F415" s="58"/>
      <c r="G415" s="58"/>
      <c r="H415" s="58">
        <v>125</v>
      </c>
      <c r="I415" s="58">
        <v>130</v>
      </c>
      <c r="J415" s="58"/>
      <c r="K415" s="58"/>
      <c r="L415" s="58"/>
      <c r="M415" s="58">
        <v>214</v>
      </c>
      <c r="N415" s="58"/>
      <c r="O415" s="58">
        <v>12</v>
      </c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>
        <v>362</v>
      </c>
      <c r="AB415" s="58"/>
      <c r="AC415" s="58"/>
      <c r="AD415" s="58"/>
      <c r="AE415" s="59"/>
      <c r="AF415" s="17">
        <v>90</v>
      </c>
      <c r="AG415" s="18">
        <v>55</v>
      </c>
      <c r="AH415" s="19">
        <v>65</v>
      </c>
      <c r="AI415" s="20">
        <v>95</v>
      </c>
      <c r="AJ415" s="21">
        <v>85</v>
      </c>
      <c r="AK415" s="22">
        <v>70</v>
      </c>
      <c r="AL415" s="23">
        <f>SUM(AF415:AK415)</f>
        <v>460</v>
      </c>
      <c r="AM415" s="24" t="s">
        <v>301</v>
      </c>
      <c r="AN415" s="25" t="s">
        <v>193</v>
      </c>
      <c r="AO415" s="24" t="s">
        <v>399</v>
      </c>
      <c r="AP415" s="34"/>
      <c r="AQ415" s="38"/>
      <c r="AR415" s="39" t="s">
        <v>85</v>
      </c>
      <c r="AS415" s="40">
        <v>1</v>
      </c>
      <c r="AT415" s="40">
        <v>370.4</v>
      </c>
      <c r="AU415" s="41">
        <v>168</v>
      </c>
      <c r="AV415" s="31"/>
      <c r="AW415" s="26"/>
      <c r="AX415" s="26"/>
      <c r="AY415" s="26">
        <v>2</v>
      </c>
      <c r="AZ415" s="26"/>
      <c r="BA415" s="25"/>
      <c r="BB415" s="24">
        <v>161</v>
      </c>
      <c r="BC415" s="26">
        <v>45</v>
      </c>
      <c r="BD415" s="32" t="s">
        <v>226</v>
      </c>
      <c r="BE415" s="32">
        <v>50</v>
      </c>
      <c r="BF415" s="35" t="s">
        <v>141</v>
      </c>
      <c r="BG415" s="26" t="s">
        <v>368</v>
      </c>
      <c r="BH415" s="29">
        <v>25</v>
      </c>
      <c r="BI415" s="45" t="s">
        <v>338</v>
      </c>
      <c r="BJ415" s="37"/>
      <c r="BK415" s="36"/>
      <c r="BL415" t="str">
        <f>IF(_xlfn.REGEXTEST(BK415,"Lv. [0-9]{0, 3}", 0),BM415,"")</f>
        <v/>
      </c>
      <c r="BM415" t="e" cm="1" vm="1">
        <f t="array" ref="BM415">_xlfn.REGEXEXTRACT(_xlfn.REGEXEXTRACT(BK415,"Lv. [0-9]{0,}", 0),"[0-9]{1,2}", 0)</f>
        <v>#N/A</v>
      </c>
      <c r="BN415" cm="1">
        <f t="array" ref="BN415">INDEX(A415:AE415,BQ415)</f>
        <v>362</v>
      </c>
      <c r="BO415">
        <v>414</v>
      </c>
      <c r="BP415" t="str">
        <f ca="1">IF(LEN(BL415) &gt; 0, _xlfn.XMATCH(BN415 + 1, INDIRECT(BR415):INDIRECT(BS415)), "")</f>
        <v/>
      </c>
      <c r="BQ415" cm="1">
        <f t="array" ref="BQ415">_xlfn.XMATCH(FALSE, ISBLANK(A415:AE415),,-1)</f>
        <v>27</v>
      </c>
      <c r="BR415" t="str">
        <f>ADDRESS(2, BQ415)</f>
        <v>$AA$2</v>
      </c>
      <c r="BS415" t="str">
        <f>ADDRESS(1202, BQ415)</f>
        <v>$AA$1202</v>
      </c>
      <c r="BT415" s="171" t="str">
        <f>"insert into Pokemon_Blueprint values ( "&amp;ROW()-1&amp;", '"&amp;B415&amp;"', '"&amp;C415&amp;"', "&amp;AF415&amp;",  "&amp;AG415&amp;",  "&amp;AH415&amp;", "&amp;AI415&amp;",  "&amp;AJ415&amp;",  "&amp;AK415&amp;", "&amp;IF(BC415 = "", "0", BC415)&amp;", "&amp;IF(BL415 = "","NULL, NULL",BP415&amp;", "&amp;BL415)&amp;");"</f>
        <v>insert into Pokemon_Blueprint values ( 414, 'Lunatone', '', 90,  55,  65, 95,  85,  70, 45, NULL, NULL);</v>
      </c>
    </row>
    <row r="416" spans="1:72" ht="12.75" customHeight="1">
      <c r="A416" s="12">
        <v>338</v>
      </c>
      <c r="B416" s="56" t="s">
        <v>826</v>
      </c>
      <c r="C416" s="56"/>
      <c r="D416" s="57"/>
      <c r="E416" s="58"/>
      <c r="F416" s="58"/>
      <c r="G416" s="58"/>
      <c r="H416" s="58">
        <v>126</v>
      </c>
      <c r="I416" s="58">
        <v>131</v>
      </c>
      <c r="J416" s="58"/>
      <c r="K416" s="58"/>
      <c r="L416" s="58"/>
      <c r="M416" s="58">
        <v>215</v>
      </c>
      <c r="N416" s="58"/>
      <c r="O416" s="58">
        <v>13</v>
      </c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>
        <v>363</v>
      </c>
      <c r="AB416" s="58"/>
      <c r="AC416" s="58"/>
      <c r="AD416" s="58"/>
      <c r="AE416" s="59"/>
      <c r="AF416" s="17">
        <v>90</v>
      </c>
      <c r="AG416" s="18">
        <v>95</v>
      </c>
      <c r="AH416" s="19">
        <v>85</v>
      </c>
      <c r="AI416" s="20">
        <v>55</v>
      </c>
      <c r="AJ416" s="21">
        <v>65</v>
      </c>
      <c r="AK416" s="22">
        <v>70</v>
      </c>
      <c r="AL416" s="23">
        <f>SUM(AF416:AK416)</f>
        <v>460</v>
      </c>
      <c r="AM416" s="24" t="s">
        <v>301</v>
      </c>
      <c r="AN416" s="25" t="s">
        <v>193</v>
      </c>
      <c r="AO416" s="24" t="s">
        <v>399</v>
      </c>
      <c r="AP416" s="34"/>
      <c r="AQ416" s="38"/>
      <c r="AR416" s="39" t="s">
        <v>176</v>
      </c>
      <c r="AS416" s="40">
        <v>1.2</v>
      </c>
      <c r="AT416" s="40">
        <v>339.5</v>
      </c>
      <c r="AU416" s="41">
        <v>154</v>
      </c>
      <c r="AV416" s="31"/>
      <c r="AW416" s="26">
        <v>2</v>
      </c>
      <c r="AX416" s="26"/>
      <c r="AY416" s="26"/>
      <c r="AZ416" s="26"/>
      <c r="BA416" s="25"/>
      <c r="BB416" s="24">
        <v>161</v>
      </c>
      <c r="BC416" s="26">
        <v>45</v>
      </c>
      <c r="BD416" s="32" t="s">
        <v>226</v>
      </c>
      <c r="BE416" s="32">
        <v>50</v>
      </c>
      <c r="BF416" s="35" t="s">
        <v>98</v>
      </c>
      <c r="BG416" s="26" t="s">
        <v>368</v>
      </c>
      <c r="BH416" s="29">
        <v>25</v>
      </c>
      <c r="BI416" s="45" t="s">
        <v>338</v>
      </c>
      <c r="BJ416" s="37"/>
      <c r="BK416" s="36"/>
      <c r="BL416" t="str">
        <f>IF(_xlfn.REGEXTEST(BK416,"Lv. [0-9]{0, 3}", 0),BM416,"")</f>
        <v/>
      </c>
      <c r="BM416" t="e" cm="1" vm="1">
        <f t="array" ref="BM416">_xlfn.REGEXEXTRACT(_xlfn.REGEXEXTRACT(BK416,"Lv. [0-9]{0,}", 0),"[0-9]{1,2}", 0)</f>
        <v>#N/A</v>
      </c>
      <c r="BN416" cm="1">
        <f t="array" ref="BN416">INDEX(A416:AE416,BQ416)</f>
        <v>363</v>
      </c>
      <c r="BO416">
        <v>415</v>
      </c>
      <c r="BP416" t="str">
        <f ca="1">IF(LEN(BL416) &gt; 0, _xlfn.XMATCH(BN416 + 1, INDIRECT(BR416):INDIRECT(BS416)), "")</f>
        <v/>
      </c>
      <c r="BQ416" cm="1">
        <f t="array" ref="BQ416">_xlfn.XMATCH(FALSE, ISBLANK(A416:AE416),,-1)</f>
        <v>27</v>
      </c>
      <c r="BR416" t="str">
        <f>ADDRESS(2, BQ416)</f>
        <v>$AA$2</v>
      </c>
      <c r="BS416" t="str">
        <f>ADDRESS(1202, BQ416)</f>
        <v>$AA$1202</v>
      </c>
      <c r="BT416" s="171" t="str">
        <f>"insert into Pokemon_Blueprint values ( "&amp;ROW()-1&amp;", '"&amp;B416&amp;"', '"&amp;C416&amp;"', "&amp;AF416&amp;",  "&amp;AG416&amp;",  "&amp;AH416&amp;", "&amp;AI416&amp;",  "&amp;AJ416&amp;",  "&amp;AK416&amp;", "&amp;IF(BC416 = "", "0", BC416)&amp;", "&amp;IF(BL416 = "","NULL, NULL",BP416&amp;", "&amp;BL416)&amp;");"</f>
        <v>insert into Pokemon_Blueprint values ( 415, 'Solrock', '', 90,  95,  85, 55,  65,  70, 45, NULL, NULL);</v>
      </c>
    </row>
    <row r="417" spans="1:72" ht="12.75" customHeight="1">
      <c r="A417" s="12">
        <v>339</v>
      </c>
      <c r="B417" s="56" t="s">
        <v>827</v>
      </c>
      <c r="C417" s="56"/>
      <c r="D417" s="57"/>
      <c r="E417" s="58"/>
      <c r="F417" s="58"/>
      <c r="G417" s="58"/>
      <c r="H417" s="58">
        <v>127</v>
      </c>
      <c r="I417" s="58">
        <v>132</v>
      </c>
      <c r="J417" s="58">
        <v>80</v>
      </c>
      <c r="K417" s="58">
        <v>80</v>
      </c>
      <c r="L417" s="58"/>
      <c r="M417" s="58"/>
      <c r="N417" s="58"/>
      <c r="O417" s="58"/>
      <c r="P417" s="58">
        <v>40</v>
      </c>
      <c r="Q417" s="58">
        <v>93</v>
      </c>
      <c r="R417" s="58">
        <v>93</v>
      </c>
      <c r="S417" s="58">
        <v>36</v>
      </c>
      <c r="T417" s="58"/>
      <c r="U417" s="58">
        <v>43</v>
      </c>
      <c r="V417" s="58">
        <v>113</v>
      </c>
      <c r="W417" s="58">
        <v>113</v>
      </c>
      <c r="X417" s="58">
        <v>36</v>
      </c>
      <c r="Y417" s="58"/>
      <c r="Z417" s="58">
        <v>55</v>
      </c>
      <c r="AA417" s="58">
        <v>228</v>
      </c>
      <c r="AB417" s="58">
        <v>137</v>
      </c>
      <c r="AC417" s="58">
        <v>60</v>
      </c>
      <c r="AD417" s="58">
        <v>97</v>
      </c>
      <c r="AE417" s="59">
        <v>168</v>
      </c>
      <c r="AF417" s="17">
        <v>50</v>
      </c>
      <c r="AG417" s="18">
        <v>48</v>
      </c>
      <c r="AH417" s="19">
        <v>43</v>
      </c>
      <c r="AI417" s="20">
        <v>46</v>
      </c>
      <c r="AJ417" s="21">
        <v>41</v>
      </c>
      <c r="AK417" s="22">
        <v>60</v>
      </c>
      <c r="AL417" s="23">
        <f>SUM(AF417:AK417)</f>
        <v>288</v>
      </c>
      <c r="AM417" s="24" t="s">
        <v>112</v>
      </c>
      <c r="AN417" s="25" t="s">
        <v>196</v>
      </c>
      <c r="AO417" s="24" t="s">
        <v>355</v>
      </c>
      <c r="AP417" s="26" t="s">
        <v>351</v>
      </c>
      <c r="AQ417" s="27" t="s">
        <v>379</v>
      </c>
      <c r="AR417" s="28" t="s">
        <v>187</v>
      </c>
      <c r="AS417" s="29">
        <v>0.4</v>
      </c>
      <c r="AT417" s="29">
        <v>4.2</v>
      </c>
      <c r="AU417" s="30">
        <v>1.9</v>
      </c>
      <c r="AV417" s="31">
        <v>1</v>
      </c>
      <c r="AW417" s="26"/>
      <c r="AX417" s="26"/>
      <c r="AY417" s="26"/>
      <c r="AZ417" s="26"/>
      <c r="BA417" s="25"/>
      <c r="BB417" s="24">
        <v>58</v>
      </c>
      <c r="BC417" s="26">
        <v>190</v>
      </c>
      <c r="BD417" s="32" t="s">
        <v>128</v>
      </c>
      <c r="BE417" s="32">
        <v>50</v>
      </c>
      <c r="BF417" s="35" t="s">
        <v>322</v>
      </c>
      <c r="BG417" s="26" t="s">
        <v>129</v>
      </c>
      <c r="BH417" s="29">
        <v>20</v>
      </c>
      <c r="BI417" s="26" t="s">
        <v>465</v>
      </c>
      <c r="BJ417" s="37"/>
      <c r="BK417" s="36" t="s">
        <v>334</v>
      </c>
      <c r="BL417" t="str">
        <f>IF(_xlfn.REGEXTEST(BK417,"Lv. [0-9]{0, 3}", 0),BM417,"")</f>
        <v>30</v>
      </c>
      <c r="BM417" t="str" cm="1">
        <f t="array" ref="BM417">_xlfn.REGEXEXTRACT(_xlfn.REGEXEXTRACT(BK417,"Lv. [0-9]{0,}", 0),"[0-9]{1,2}", 0)</f>
        <v>30</v>
      </c>
      <c r="BN417" cm="1">
        <f t="array" ref="BN417">INDEX(A417:AE417,BQ417)</f>
        <v>168</v>
      </c>
      <c r="BO417">
        <v>416</v>
      </c>
      <c r="BP417">
        <f ca="1">IF(LEN(BL417) &gt; 0, _xlfn.XMATCH(BN417 + 1, INDIRECT(BR417):INDIRECT(BS417)), "")</f>
        <v>417</v>
      </c>
      <c r="BQ417" cm="1">
        <f t="array" ref="BQ417">_xlfn.XMATCH(FALSE, ISBLANK(A417:AE417),,-1)</f>
        <v>31</v>
      </c>
      <c r="BR417" t="str">
        <f>ADDRESS(2, BQ417)</f>
        <v>$AE$2</v>
      </c>
      <c r="BS417" t="str">
        <f>ADDRESS(1202, BQ417)</f>
        <v>$AE$1202</v>
      </c>
      <c r="BT417" s="171" t="str">
        <f ca="1">"insert into Pokemon_Blueprint values ( "&amp;ROW()-1&amp;", '"&amp;B417&amp;"', '"&amp;C417&amp;"', "&amp;AF417&amp;",  "&amp;AG417&amp;",  "&amp;AH417&amp;", "&amp;AI417&amp;",  "&amp;AJ417&amp;",  "&amp;AK417&amp;", "&amp;IF(BC417 = "", "0", BC417)&amp;", "&amp;IF(BL417 = "","NULL, NULL",BP417&amp;", "&amp;BL417)&amp;");"</f>
        <v>insert into Pokemon_Blueprint values ( 416, 'Barboach', '', 50,  48,  43, 46,  41,  60, 190, 417, 30);</v>
      </c>
    </row>
    <row r="418" spans="1:72" ht="12.75" customHeight="1">
      <c r="A418" s="12">
        <v>340</v>
      </c>
      <c r="B418" s="56" t="s">
        <v>828</v>
      </c>
      <c r="C418" s="56"/>
      <c r="D418" s="57"/>
      <c r="E418" s="58"/>
      <c r="F418" s="58"/>
      <c r="G418" s="58"/>
      <c r="H418" s="58">
        <v>128</v>
      </c>
      <c r="I418" s="58">
        <v>133</v>
      </c>
      <c r="J418" s="58">
        <v>81</v>
      </c>
      <c r="K418" s="58">
        <v>81</v>
      </c>
      <c r="L418" s="58"/>
      <c r="M418" s="58"/>
      <c r="N418" s="58"/>
      <c r="O418" s="58"/>
      <c r="P418" s="58">
        <v>41</v>
      </c>
      <c r="Q418" s="58">
        <v>94</v>
      </c>
      <c r="R418" s="58">
        <v>94</v>
      </c>
      <c r="S418" s="58">
        <v>37</v>
      </c>
      <c r="T418" s="58"/>
      <c r="U418" s="58">
        <v>44</v>
      </c>
      <c r="V418" s="58">
        <v>114</v>
      </c>
      <c r="W418" s="58">
        <v>114</v>
      </c>
      <c r="X418" s="58">
        <v>37</v>
      </c>
      <c r="Y418" s="58"/>
      <c r="Z418" s="58">
        <v>56</v>
      </c>
      <c r="AA418" s="58">
        <v>229</v>
      </c>
      <c r="AB418" s="58">
        <v>138</v>
      </c>
      <c r="AC418" s="58">
        <v>61</v>
      </c>
      <c r="AD418" s="58">
        <v>98</v>
      </c>
      <c r="AE418" s="59">
        <v>169</v>
      </c>
      <c r="AF418" s="17">
        <v>110</v>
      </c>
      <c r="AG418" s="18">
        <v>78</v>
      </c>
      <c r="AH418" s="19">
        <v>73</v>
      </c>
      <c r="AI418" s="20">
        <v>76</v>
      </c>
      <c r="AJ418" s="21">
        <v>71</v>
      </c>
      <c r="AK418" s="22">
        <v>60</v>
      </c>
      <c r="AL418" s="23">
        <f>SUM(AF418:AK418)</f>
        <v>468</v>
      </c>
      <c r="AM418" s="24" t="s">
        <v>112</v>
      </c>
      <c r="AN418" s="25" t="s">
        <v>196</v>
      </c>
      <c r="AO418" s="24" t="s">
        <v>355</v>
      </c>
      <c r="AP418" s="26" t="s">
        <v>351</v>
      </c>
      <c r="AQ418" s="27" t="s">
        <v>379</v>
      </c>
      <c r="AR418" s="28" t="s">
        <v>220</v>
      </c>
      <c r="AS418" s="29">
        <v>0.9</v>
      </c>
      <c r="AT418" s="29">
        <v>52</v>
      </c>
      <c r="AU418" s="30">
        <v>23.6</v>
      </c>
      <c r="AV418" s="31">
        <v>2</v>
      </c>
      <c r="AW418" s="26"/>
      <c r="AX418" s="26"/>
      <c r="AY418" s="26"/>
      <c r="AZ418" s="26"/>
      <c r="BA418" s="25"/>
      <c r="BB418" s="24">
        <v>164</v>
      </c>
      <c r="BC418" s="26">
        <v>75</v>
      </c>
      <c r="BD418" s="32" t="s">
        <v>128</v>
      </c>
      <c r="BE418" s="32">
        <v>50</v>
      </c>
      <c r="BF418" s="35" t="s">
        <v>116</v>
      </c>
      <c r="BG418" s="26" t="s">
        <v>129</v>
      </c>
      <c r="BH418" s="29">
        <v>20</v>
      </c>
      <c r="BI418" s="26" t="s">
        <v>465</v>
      </c>
      <c r="BJ418" s="37"/>
      <c r="BK418" s="36"/>
      <c r="BL418" t="str">
        <f>IF(_xlfn.REGEXTEST(BK418,"Lv. [0-9]{0, 3}", 0),BM418,"")</f>
        <v/>
      </c>
      <c r="BM418" t="e" cm="1" vm="1">
        <f t="array" ref="BM418">_xlfn.REGEXEXTRACT(_xlfn.REGEXEXTRACT(BK418,"Lv. [0-9]{0,}", 0),"[0-9]{1,2}", 0)</f>
        <v>#N/A</v>
      </c>
      <c r="BN418" cm="1">
        <f t="array" ref="BN418">INDEX(A418:AE418,BQ418)</f>
        <v>169</v>
      </c>
      <c r="BO418">
        <v>417</v>
      </c>
      <c r="BP418" t="str">
        <f ca="1">IF(LEN(BL418) &gt; 0, _xlfn.XMATCH(BN418 + 1, INDIRECT(BR418):INDIRECT(BS418)), "")</f>
        <v/>
      </c>
      <c r="BQ418" cm="1">
        <f t="array" ref="BQ418">_xlfn.XMATCH(FALSE, ISBLANK(A418:AE418),,-1)</f>
        <v>31</v>
      </c>
      <c r="BR418" t="str">
        <f>ADDRESS(2, BQ418)</f>
        <v>$AE$2</v>
      </c>
      <c r="BS418" t="str">
        <f>ADDRESS(1202, BQ418)</f>
        <v>$AE$1202</v>
      </c>
      <c r="BT418" s="171" t="str">
        <f>"insert into Pokemon_Blueprint values ( "&amp;ROW()-1&amp;", '"&amp;B418&amp;"', '"&amp;C418&amp;"', "&amp;AF418&amp;",  "&amp;AG418&amp;",  "&amp;AH418&amp;", "&amp;AI418&amp;",  "&amp;AJ418&amp;",  "&amp;AK418&amp;", "&amp;IF(BC418 = "", "0", BC418)&amp;", "&amp;IF(BL418 = "","NULL, NULL",BP418&amp;", "&amp;BL418)&amp;");"</f>
        <v>insert into Pokemon_Blueprint values ( 417, 'Whiscash', '', 110,  78,  73, 76,  71,  60, 75, NULL, NULL);</v>
      </c>
    </row>
    <row r="419" spans="1:72" ht="12.75" customHeight="1">
      <c r="A419" s="12">
        <v>341</v>
      </c>
      <c r="B419" s="56" t="s">
        <v>829</v>
      </c>
      <c r="C419" s="56"/>
      <c r="D419" s="57"/>
      <c r="E419" s="58"/>
      <c r="F419" s="58"/>
      <c r="G419" s="58"/>
      <c r="H419" s="58">
        <v>129</v>
      </c>
      <c r="I419" s="58">
        <v>134</v>
      </c>
      <c r="J419" s="58"/>
      <c r="K419" s="58"/>
      <c r="L419" s="58"/>
      <c r="M419" s="58">
        <v>279</v>
      </c>
      <c r="N419" s="58">
        <v>51</v>
      </c>
      <c r="O419" s="58"/>
      <c r="P419" s="58"/>
      <c r="Q419" s="58"/>
      <c r="R419" s="58"/>
      <c r="S419" s="58"/>
      <c r="T419" s="58"/>
      <c r="U419" s="58"/>
      <c r="V419" s="58">
        <v>357</v>
      </c>
      <c r="W419" s="58"/>
      <c r="X419" s="58"/>
      <c r="Y419" s="58"/>
      <c r="Z419" s="58">
        <v>104</v>
      </c>
      <c r="AA419" s="58">
        <v>102</v>
      </c>
      <c r="AB419" s="58">
        <v>91</v>
      </c>
      <c r="AC419" s="58"/>
      <c r="AD419" s="58"/>
      <c r="AE419" s="59"/>
      <c r="AF419" s="17">
        <v>43</v>
      </c>
      <c r="AG419" s="18">
        <v>80</v>
      </c>
      <c r="AH419" s="19">
        <v>65</v>
      </c>
      <c r="AI419" s="20">
        <v>50</v>
      </c>
      <c r="AJ419" s="21">
        <v>35</v>
      </c>
      <c r="AK419" s="22">
        <v>35</v>
      </c>
      <c r="AL419" s="23">
        <f>SUM(AF419:AK419)</f>
        <v>308</v>
      </c>
      <c r="AM419" s="24" t="s">
        <v>112</v>
      </c>
      <c r="AN419" s="37"/>
      <c r="AO419" s="24" t="s">
        <v>414</v>
      </c>
      <c r="AP419" s="26" t="s">
        <v>363</v>
      </c>
      <c r="AQ419" s="27" t="s">
        <v>147</v>
      </c>
      <c r="AR419" s="28" t="s">
        <v>97</v>
      </c>
      <c r="AS419" s="29">
        <v>0.6</v>
      </c>
      <c r="AT419" s="29">
        <v>25.4</v>
      </c>
      <c r="AU419" s="30">
        <v>11.5</v>
      </c>
      <c r="AV419" s="31"/>
      <c r="AW419" s="26">
        <v>1</v>
      </c>
      <c r="AX419" s="26"/>
      <c r="AY419" s="26"/>
      <c r="AZ419" s="26"/>
      <c r="BA419" s="25"/>
      <c r="BB419" s="24">
        <v>62</v>
      </c>
      <c r="BC419" s="26">
        <v>205</v>
      </c>
      <c r="BD419" s="32" t="s">
        <v>746</v>
      </c>
      <c r="BE419" s="32">
        <v>50</v>
      </c>
      <c r="BF419" s="35" t="s">
        <v>98</v>
      </c>
      <c r="BG419" s="26" t="s">
        <v>129</v>
      </c>
      <c r="BH419" s="29">
        <v>15</v>
      </c>
      <c r="BI419" s="26" t="s">
        <v>117</v>
      </c>
      <c r="BJ419" s="25" t="s">
        <v>333</v>
      </c>
      <c r="BK419" s="36" t="s">
        <v>334</v>
      </c>
      <c r="BL419" t="str">
        <f>IF(_xlfn.REGEXTEST(BK419,"Lv. [0-9]{0, 3}", 0),BM419,"")</f>
        <v>30</v>
      </c>
      <c r="BM419" t="str" cm="1">
        <f t="array" ref="BM419">_xlfn.REGEXEXTRACT(_xlfn.REGEXEXTRACT(BK419,"Lv. [0-9]{0,}", 0),"[0-9]{1,2}", 0)</f>
        <v>30</v>
      </c>
      <c r="BN419" cm="1">
        <f t="array" ref="BN419">INDEX(A419:AE419,BQ419)</f>
        <v>91</v>
      </c>
      <c r="BO419">
        <v>418</v>
      </c>
      <c r="BP419">
        <f ca="1">IF(LEN(BL419) &gt; 0, _xlfn.XMATCH(BN419 + 1, INDIRECT(BR419):INDIRECT(BS419)), "")</f>
        <v>419</v>
      </c>
      <c r="BQ419" cm="1">
        <f t="array" ref="BQ419">_xlfn.XMATCH(FALSE, ISBLANK(A419:AE419),,-1)</f>
        <v>28</v>
      </c>
      <c r="BR419" t="str">
        <f>ADDRESS(2, BQ419)</f>
        <v>$AB$2</v>
      </c>
      <c r="BS419" t="str">
        <f>ADDRESS(1202, BQ419)</f>
        <v>$AB$1202</v>
      </c>
      <c r="BT419" s="171" t="str">
        <f ca="1">"insert into Pokemon_Blueprint values ( "&amp;ROW()-1&amp;", '"&amp;B419&amp;"', '"&amp;C419&amp;"', "&amp;AF419&amp;",  "&amp;AG419&amp;",  "&amp;AH419&amp;", "&amp;AI419&amp;",  "&amp;AJ419&amp;",  "&amp;AK419&amp;", "&amp;IF(BC419 = "", "0", BC419)&amp;", "&amp;IF(BL419 = "","NULL, NULL",BP419&amp;", "&amp;BL419)&amp;");"</f>
        <v>insert into Pokemon_Blueprint values ( 418, 'Corphish', '', 43,  80,  65, 50,  35,  35, 205, 419, 30);</v>
      </c>
    </row>
    <row r="420" spans="1:72" ht="12.75" customHeight="1">
      <c r="A420" s="12">
        <v>342</v>
      </c>
      <c r="B420" s="56" t="s">
        <v>830</v>
      </c>
      <c r="C420" s="56"/>
      <c r="D420" s="57"/>
      <c r="E420" s="58"/>
      <c r="F420" s="58"/>
      <c r="G420" s="58"/>
      <c r="H420" s="58">
        <v>130</v>
      </c>
      <c r="I420" s="58">
        <v>135</v>
      </c>
      <c r="J420" s="58"/>
      <c r="K420" s="58"/>
      <c r="L420" s="58"/>
      <c r="M420" s="58">
        <v>280</v>
      </c>
      <c r="N420" s="58">
        <v>52</v>
      </c>
      <c r="O420" s="58"/>
      <c r="P420" s="58"/>
      <c r="Q420" s="58"/>
      <c r="R420" s="58"/>
      <c r="S420" s="58"/>
      <c r="T420" s="58"/>
      <c r="U420" s="58"/>
      <c r="V420" s="58">
        <v>358</v>
      </c>
      <c r="W420" s="58"/>
      <c r="X420" s="58"/>
      <c r="Y420" s="58"/>
      <c r="Z420" s="58">
        <v>105</v>
      </c>
      <c r="AA420" s="58">
        <v>103</v>
      </c>
      <c r="AB420" s="58">
        <v>92</v>
      </c>
      <c r="AC420" s="58"/>
      <c r="AD420" s="58"/>
      <c r="AE420" s="59"/>
      <c r="AF420" s="17">
        <v>63</v>
      </c>
      <c r="AG420" s="18">
        <v>120</v>
      </c>
      <c r="AH420" s="19">
        <v>85</v>
      </c>
      <c r="AI420" s="20">
        <v>90</v>
      </c>
      <c r="AJ420" s="21">
        <v>55</v>
      </c>
      <c r="AK420" s="22">
        <v>55</v>
      </c>
      <c r="AL420" s="23">
        <f>SUM(AF420:AK420)</f>
        <v>468</v>
      </c>
      <c r="AM420" s="24" t="s">
        <v>112</v>
      </c>
      <c r="AN420" s="25" t="s">
        <v>169</v>
      </c>
      <c r="AO420" s="24" t="s">
        <v>414</v>
      </c>
      <c r="AP420" s="26" t="s">
        <v>363</v>
      </c>
      <c r="AQ420" s="27" t="s">
        <v>147</v>
      </c>
      <c r="AR420" s="28" t="s">
        <v>101</v>
      </c>
      <c r="AS420" s="29">
        <v>1.1000000000000001</v>
      </c>
      <c r="AT420" s="29">
        <v>72.3</v>
      </c>
      <c r="AU420" s="30">
        <v>32.799999999999997</v>
      </c>
      <c r="AV420" s="31"/>
      <c r="AW420" s="26">
        <v>2</v>
      </c>
      <c r="AX420" s="26"/>
      <c r="AY420" s="26"/>
      <c r="AZ420" s="26"/>
      <c r="BA420" s="25"/>
      <c r="BB420" s="24">
        <v>164</v>
      </c>
      <c r="BC420" s="26">
        <v>155</v>
      </c>
      <c r="BD420" s="32" t="s">
        <v>746</v>
      </c>
      <c r="BE420" s="32">
        <v>50</v>
      </c>
      <c r="BF420" s="35" t="s">
        <v>98</v>
      </c>
      <c r="BG420" s="26" t="s">
        <v>129</v>
      </c>
      <c r="BH420" s="29">
        <v>15</v>
      </c>
      <c r="BI420" s="26" t="s">
        <v>117</v>
      </c>
      <c r="BJ420" s="25" t="s">
        <v>333</v>
      </c>
      <c r="BK420" s="36"/>
      <c r="BL420" t="str">
        <f>IF(_xlfn.REGEXTEST(BK420,"Lv. [0-9]{0, 3}", 0),BM420,"")</f>
        <v/>
      </c>
      <c r="BM420" t="e" cm="1" vm="1">
        <f t="array" ref="BM420">_xlfn.REGEXEXTRACT(_xlfn.REGEXEXTRACT(BK420,"Lv. [0-9]{0,}", 0),"[0-9]{1,2}", 0)</f>
        <v>#N/A</v>
      </c>
      <c r="BN420" cm="1">
        <f t="array" ref="BN420">INDEX(A420:AE420,BQ420)</f>
        <v>92</v>
      </c>
      <c r="BO420">
        <v>419</v>
      </c>
      <c r="BP420" t="str">
        <f ca="1">IF(LEN(BL420) &gt; 0, _xlfn.XMATCH(BN420 + 1, INDIRECT(BR420):INDIRECT(BS420)), "")</f>
        <v/>
      </c>
      <c r="BQ420" cm="1">
        <f t="array" ref="BQ420">_xlfn.XMATCH(FALSE, ISBLANK(A420:AE420),,-1)</f>
        <v>28</v>
      </c>
      <c r="BR420" t="str">
        <f>ADDRESS(2, BQ420)</f>
        <v>$AB$2</v>
      </c>
      <c r="BS420" t="str">
        <f>ADDRESS(1202, BQ420)</f>
        <v>$AB$1202</v>
      </c>
      <c r="BT420" s="171" t="str">
        <f>"insert into Pokemon_Blueprint values ( "&amp;ROW()-1&amp;", '"&amp;B420&amp;"', '"&amp;C420&amp;"', "&amp;AF420&amp;",  "&amp;AG420&amp;",  "&amp;AH420&amp;", "&amp;AI420&amp;",  "&amp;AJ420&amp;",  "&amp;AK420&amp;", "&amp;IF(BC420 = "", "0", BC420)&amp;", "&amp;IF(BL420 = "","NULL, NULL",BP420&amp;", "&amp;BL420)&amp;");"</f>
        <v>insert into Pokemon_Blueprint values ( 419, 'Crawdaunt', '', 63,  120,  85, 90,  55,  55, 155, NULL, NULL);</v>
      </c>
    </row>
    <row r="421" spans="1:72" ht="12.75" customHeight="1">
      <c r="A421" s="12">
        <v>343</v>
      </c>
      <c r="B421" s="56" t="s">
        <v>831</v>
      </c>
      <c r="C421" s="56"/>
      <c r="D421" s="57"/>
      <c r="E421" s="58"/>
      <c r="F421" s="58"/>
      <c r="G421" s="58"/>
      <c r="H421" s="58">
        <v>131</v>
      </c>
      <c r="I421" s="58">
        <v>136</v>
      </c>
      <c r="J421" s="58"/>
      <c r="K421" s="58"/>
      <c r="L421" s="58"/>
      <c r="M421" s="58">
        <v>169</v>
      </c>
      <c r="N421" s="58"/>
      <c r="O421" s="58"/>
      <c r="P421" s="58"/>
      <c r="Q421" s="58"/>
      <c r="R421" s="58"/>
      <c r="S421" s="58"/>
      <c r="T421" s="58"/>
      <c r="U421" s="58"/>
      <c r="V421" s="58">
        <v>310</v>
      </c>
      <c r="W421" s="58"/>
      <c r="X421" s="58"/>
      <c r="Y421" s="58">
        <v>131</v>
      </c>
      <c r="Z421" s="58"/>
      <c r="AA421" s="58">
        <v>82</v>
      </c>
      <c r="AB421" s="58"/>
      <c r="AC421" s="58">
        <v>151</v>
      </c>
      <c r="AD421" s="58"/>
      <c r="AE421" s="59"/>
      <c r="AF421" s="17">
        <v>40</v>
      </c>
      <c r="AG421" s="18">
        <v>40</v>
      </c>
      <c r="AH421" s="19">
        <v>55</v>
      </c>
      <c r="AI421" s="20">
        <v>40</v>
      </c>
      <c r="AJ421" s="21">
        <v>70</v>
      </c>
      <c r="AK421" s="22">
        <v>55</v>
      </c>
      <c r="AL421" s="23">
        <f>SUM(AF421:AK421)</f>
        <v>300</v>
      </c>
      <c r="AM421" s="24" t="s">
        <v>196</v>
      </c>
      <c r="AN421" s="25" t="s">
        <v>193</v>
      </c>
      <c r="AO421" s="24" t="s">
        <v>399</v>
      </c>
      <c r="AP421" s="34"/>
      <c r="AQ421" s="38"/>
      <c r="AR421" s="39" t="s">
        <v>115</v>
      </c>
      <c r="AS421" s="40">
        <v>0.5</v>
      </c>
      <c r="AT421" s="40">
        <v>47.4</v>
      </c>
      <c r="AU421" s="41">
        <v>21.5</v>
      </c>
      <c r="AV421" s="31"/>
      <c r="AW421" s="26"/>
      <c r="AX421" s="26"/>
      <c r="AY421" s="26"/>
      <c r="AZ421" s="26">
        <v>1</v>
      </c>
      <c r="BA421" s="25"/>
      <c r="BB421" s="24">
        <v>60</v>
      </c>
      <c r="BC421" s="26">
        <v>255</v>
      </c>
      <c r="BD421" s="32" t="s">
        <v>128</v>
      </c>
      <c r="BE421" s="32">
        <v>50</v>
      </c>
      <c r="BF421" s="35" t="s">
        <v>139</v>
      </c>
      <c r="BG421" s="26" t="s">
        <v>368</v>
      </c>
      <c r="BH421" s="29">
        <v>20</v>
      </c>
      <c r="BI421" s="45" t="s">
        <v>338</v>
      </c>
      <c r="BJ421" s="37"/>
      <c r="BK421" s="36" t="s">
        <v>102</v>
      </c>
      <c r="BL421" t="str">
        <f>IF(_xlfn.REGEXTEST(BK421,"Lv. [0-9]{0, 3}", 0),BM421,"")</f>
        <v>36</v>
      </c>
      <c r="BM421" t="str" cm="1">
        <f t="array" ref="BM421">_xlfn.REGEXEXTRACT(_xlfn.REGEXEXTRACT(BK421,"Lv. [0-9]{0,}", 0),"[0-9]{1,2}", 0)</f>
        <v>36</v>
      </c>
      <c r="BN421" cm="1">
        <f t="array" ref="BN421">INDEX(A421:AE421,BQ421)</f>
        <v>151</v>
      </c>
      <c r="BO421">
        <v>420</v>
      </c>
      <c r="BP421">
        <f ca="1">IF(LEN(BL421) &gt; 0, _xlfn.XMATCH(BN421 + 1, INDIRECT(BR421):INDIRECT(BS421)), "")</f>
        <v>421</v>
      </c>
      <c r="BQ421" cm="1">
        <f t="array" ref="BQ421">_xlfn.XMATCH(FALSE, ISBLANK(A421:AE421),,-1)</f>
        <v>29</v>
      </c>
      <c r="BR421" t="str">
        <f>ADDRESS(2, BQ421)</f>
        <v>$AC$2</v>
      </c>
      <c r="BS421" t="str">
        <f>ADDRESS(1202, BQ421)</f>
        <v>$AC$1202</v>
      </c>
      <c r="BT421" s="171" t="str">
        <f ca="1">"insert into Pokemon_Blueprint values ( "&amp;ROW()-1&amp;", '"&amp;B421&amp;"', '"&amp;C421&amp;"', "&amp;AF421&amp;",  "&amp;AG421&amp;",  "&amp;AH421&amp;", "&amp;AI421&amp;",  "&amp;AJ421&amp;",  "&amp;AK421&amp;", "&amp;IF(BC421 = "", "0", BC421)&amp;", "&amp;IF(BL421 = "","NULL, NULL",BP421&amp;", "&amp;BL421)&amp;");"</f>
        <v>insert into Pokemon_Blueprint values ( 420, 'Baltoy', '', 40,  40,  55, 40,  70,  55, 255, 421, 36);</v>
      </c>
    </row>
    <row r="422" spans="1:72" ht="12.75" customHeight="1">
      <c r="A422" s="12">
        <v>344</v>
      </c>
      <c r="B422" s="56" t="s">
        <v>832</v>
      </c>
      <c r="C422" s="56"/>
      <c r="D422" s="57"/>
      <c r="E422" s="58"/>
      <c r="F422" s="58"/>
      <c r="G422" s="58"/>
      <c r="H422" s="58">
        <v>132</v>
      </c>
      <c r="I422" s="58">
        <v>137</v>
      </c>
      <c r="J422" s="58"/>
      <c r="K422" s="58"/>
      <c r="L422" s="58"/>
      <c r="M422" s="58">
        <v>170</v>
      </c>
      <c r="N422" s="58"/>
      <c r="O422" s="58"/>
      <c r="P422" s="58"/>
      <c r="Q422" s="58"/>
      <c r="R422" s="58"/>
      <c r="S422" s="58"/>
      <c r="T422" s="58"/>
      <c r="U422" s="58"/>
      <c r="V422" s="58">
        <v>311</v>
      </c>
      <c r="W422" s="58"/>
      <c r="X422" s="58"/>
      <c r="Y422" s="58">
        <v>132</v>
      </c>
      <c r="Z422" s="58"/>
      <c r="AA422" s="58">
        <v>83</v>
      </c>
      <c r="AB422" s="58"/>
      <c r="AC422" s="58">
        <v>152</v>
      </c>
      <c r="AD422" s="58"/>
      <c r="AE422" s="59"/>
      <c r="AF422" s="17">
        <v>60</v>
      </c>
      <c r="AG422" s="18">
        <v>70</v>
      </c>
      <c r="AH422" s="19">
        <v>105</v>
      </c>
      <c r="AI422" s="20">
        <v>70</v>
      </c>
      <c r="AJ422" s="21">
        <v>120</v>
      </c>
      <c r="AK422" s="22">
        <v>75</v>
      </c>
      <c r="AL422" s="23">
        <f>SUM(AF422:AK422)</f>
        <v>500</v>
      </c>
      <c r="AM422" s="24" t="s">
        <v>196</v>
      </c>
      <c r="AN422" s="25" t="s">
        <v>193</v>
      </c>
      <c r="AO422" s="24" t="s">
        <v>399</v>
      </c>
      <c r="AP422" s="34"/>
      <c r="AQ422" s="38"/>
      <c r="AR422" s="39" t="s">
        <v>157</v>
      </c>
      <c r="AS422" s="40">
        <v>1.5</v>
      </c>
      <c r="AT422" s="40">
        <v>238.1</v>
      </c>
      <c r="AU422" s="41">
        <v>108</v>
      </c>
      <c r="AV422" s="31"/>
      <c r="AW422" s="26"/>
      <c r="AX422" s="26"/>
      <c r="AY422" s="26"/>
      <c r="AZ422" s="26">
        <v>2</v>
      </c>
      <c r="BA422" s="25"/>
      <c r="BB422" s="24">
        <v>175</v>
      </c>
      <c r="BC422" s="26">
        <v>90</v>
      </c>
      <c r="BD422" s="32" t="s">
        <v>128</v>
      </c>
      <c r="BE422" s="32">
        <v>50</v>
      </c>
      <c r="BF422" s="35" t="s">
        <v>108</v>
      </c>
      <c r="BG422" s="26" t="s">
        <v>368</v>
      </c>
      <c r="BH422" s="29">
        <v>20</v>
      </c>
      <c r="BI422" s="45" t="s">
        <v>338</v>
      </c>
      <c r="BJ422" s="37"/>
      <c r="BK422" s="36"/>
      <c r="BL422" t="str">
        <f>IF(_xlfn.REGEXTEST(BK422,"Lv. [0-9]{0, 3}", 0),BM422,"")</f>
        <v/>
      </c>
      <c r="BM422" t="e" cm="1" vm="1">
        <f t="array" ref="BM422">_xlfn.REGEXEXTRACT(_xlfn.REGEXEXTRACT(BK422,"Lv. [0-9]{0,}", 0),"[0-9]{1,2}", 0)</f>
        <v>#N/A</v>
      </c>
      <c r="BN422" cm="1">
        <f t="array" ref="BN422">INDEX(A422:AE422,BQ422)</f>
        <v>152</v>
      </c>
      <c r="BO422">
        <v>421</v>
      </c>
      <c r="BP422" t="str">
        <f ca="1">IF(LEN(BL422) &gt; 0, _xlfn.XMATCH(BN422 + 1, INDIRECT(BR422):INDIRECT(BS422)), "")</f>
        <v/>
      </c>
      <c r="BQ422" cm="1">
        <f t="array" ref="BQ422">_xlfn.XMATCH(FALSE, ISBLANK(A422:AE422),,-1)</f>
        <v>29</v>
      </c>
      <c r="BR422" t="str">
        <f>ADDRESS(2, BQ422)</f>
        <v>$AC$2</v>
      </c>
      <c r="BS422" t="str">
        <f>ADDRESS(1202, BQ422)</f>
        <v>$AC$1202</v>
      </c>
      <c r="BT422" s="171" t="str">
        <f>"insert into Pokemon_Blueprint values ( "&amp;ROW()-1&amp;", '"&amp;B422&amp;"', '"&amp;C422&amp;"', "&amp;AF422&amp;",  "&amp;AG422&amp;",  "&amp;AH422&amp;", "&amp;AI422&amp;",  "&amp;AJ422&amp;",  "&amp;AK422&amp;", "&amp;IF(BC422 = "", "0", BC422)&amp;", "&amp;IF(BL422 = "","NULL, NULL",BP422&amp;", "&amp;BL422)&amp;");"</f>
        <v>insert into Pokemon_Blueprint values ( 421, 'Claydol', '', 60,  70,  105, 70,  120,  75, 90, NULL, NULL);</v>
      </c>
    </row>
    <row r="423" spans="1:72" ht="12.75" customHeight="1">
      <c r="A423" s="12">
        <v>345</v>
      </c>
      <c r="B423" s="56" t="s">
        <v>833</v>
      </c>
      <c r="C423" s="56" t="s">
        <v>512</v>
      </c>
      <c r="D423" s="57"/>
      <c r="E423" s="58"/>
      <c r="F423" s="58"/>
      <c r="G423" s="58"/>
      <c r="H423" s="58">
        <v>133</v>
      </c>
      <c r="I423" s="58">
        <v>138</v>
      </c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>
        <v>231</v>
      </c>
      <c r="W423" s="58"/>
      <c r="X423" s="58">
        <v>132</v>
      </c>
      <c r="Y423" s="58"/>
      <c r="Z423" s="58"/>
      <c r="AA423" s="58"/>
      <c r="AB423" s="58"/>
      <c r="AC423" s="58">
        <v>183</v>
      </c>
      <c r="AD423" s="58"/>
      <c r="AE423" s="59"/>
      <c r="AF423" s="17">
        <v>66</v>
      </c>
      <c r="AG423" s="18">
        <v>41</v>
      </c>
      <c r="AH423" s="19">
        <v>77</v>
      </c>
      <c r="AI423" s="20">
        <v>61</v>
      </c>
      <c r="AJ423" s="21">
        <v>87</v>
      </c>
      <c r="AK423" s="22">
        <v>23</v>
      </c>
      <c r="AL423" s="23">
        <f>SUM(AF423:AK423)</f>
        <v>355</v>
      </c>
      <c r="AM423" s="24" t="s">
        <v>301</v>
      </c>
      <c r="AN423" s="25" t="s">
        <v>74</v>
      </c>
      <c r="AO423" s="24" t="s">
        <v>665</v>
      </c>
      <c r="AP423" s="34"/>
      <c r="AQ423" s="27" t="s">
        <v>834</v>
      </c>
      <c r="AR423" s="28" t="s">
        <v>85</v>
      </c>
      <c r="AS423" s="29">
        <v>1</v>
      </c>
      <c r="AT423" s="29">
        <v>52.5</v>
      </c>
      <c r="AU423" s="30">
        <v>23.8</v>
      </c>
      <c r="AV423" s="31"/>
      <c r="AW423" s="26"/>
      <c r="AX423" s="26"/>
      <c r="AY423" s="26"/>
      <c r="AZ423" s="26">
        <v>1</v>
      </c>
      <c r="BA423" s="25"/>
      <c r="BB423" s="24">
        <v>71</v>
      </c>
      <c r="BC423" s="26">
        <v>45</v>
      </c>
      <c r="BD423" s="32" t="s">
        <v>753</v>
      </c>
      <c r="BE423" s="32">
        <v>50</v>
      </c>
      <c r="BF423" s="35" t="s">
        <v>164</v>
      </c>
      <c r="BG423" s="26" t="s">
        <v>81</v>
      </c>
      <c r="BH423" s="29">
        <v>30</v>
      </c>
      <c r="BI423" s="26" t="s">
        <v>333</v>
      </c>
      <c r="BJ423" s="37"/>
      <c r="BK423" s="36" t="s">
        <v>348</v>
      </c>
      <c r="BL423" t="str">
        <f>IF(_xlfn.REGEXTEST(BK423,"Lv. [0-9]{0, 3}", 0),BM423,"")</f>
        <v>40</v>
      </c>
      <c r="BM423" t="str" cm="1">
        <f t="array" ref="BM423">_xlfn.REGEXEXTRACT(_xlfn.REGEXEXTRACT(BK423,"Lv. [0-9]{0,}", 0),"[0-9]{1,2}", 0)</f>
        <v>40</v>
      </c>
      <c r="BN423" cm="1">
        <f t="array" ref="BN423">INDEX(A423:AE423,BQ423)</f>
        <v>183</v>
      </c>
      <c r="BO423">
        <v>422</v>
      </c>
      <c r="BP423">
        <f ca="1">IF(LEN(BL423) &gt; 0, _xlfn.XMATCH(BN423 + 1, INDIRECT(BR423):INDIRECT(BS423)), "")</f>
        <v>423</v>
      </c>
      <c r="BQ423" cm="1">
        <f t="array" ref="BQ423">_xlfn.XMATCH(FALSE, ISBLANK(A423:AE423),,-1)</f>
        <v>29</v>
      </c>
      <c r="BR423" t="str">
        <f>ADDRESS(2, BQ423)</f>
        <v>$AC$2</v>
      </c>
      <c r="BS423" t="str">
        <f>ADDRESS(1202, BQ423)</f>
        <v>$AC$1202</v>
      </c>
      <c r="BT423" s="171" t="str">
        <f ca="1">"insert into Pokemon_Blueprint values ( "&amp;ROW()-1&amp;", '"&amp;B423&amp;"', '"&amp;C423&amp;"', "&amp;AF423&amp;",  "&amp;AG423&amp;",  "&amp;AH423&amp;", "&amp;AI423&amp;",  "&amp;AJ423&amp;",  "&amp;AK423&amp;", "&amp;IF(BC423 = "", "0", BC423)&amp;", "&amp;IF(BL423 = "","NULL, NULL",BP423&amp;", "&amp;BL423)&amp;");"</f>
        <v>insert into Pokemon_Blueprint values ( 422, 'Lileep', 'Fossil', 66,  41,  77, 61,  87,  23, 45, 423, 40);</v>
      </c>
    </row>
    <row r="424" spans="1:72" ht="12.75" customHeight="1">
      <c r="A424" s="12">
        <v>346</v>
      </c>
      <c r="B424" s="56" t="s">
        <v>835</v>
      </c>
      <c r="C424" s="56" t="s">
        <v>512</v>
      </c>
      <c r="D424" s="57"/>
      <c r="E424" s="58"/>
      <c r="F424" s="58"/>
      <c r="G424" s="58"/>
      <c r="H424" s="58">
        <v>134</v>
      </c>
      <c r="I424" s="58">
        <v>139</v>
      </c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>
        <v>232</v>
      </c>
      <c r="W424" s="58"/>
      <c r="X424" s="58">
        <v>133</v>
      </c>
      <c r="Y424" s="58"/>
      <c r="Z424" s="58"/>
      <c r="AA424" s="58"/>
      <c r="AB424" s="58"/>
      <c r="AC424" s="58">
        <v>184</v>
      </c>
      <c r="AD424" s="58"/>
      <c r="AE424" s="59"/>
      <c r="AF424" s="17">
        <v>86</v>
      </c>
      <c r="AG424" s="18">
        <v>81</v>
      </c>
      <c r="AH424" s="19">
        <v>97</v>
      </c>
      <c r="AI424" s="20">
        <v>81</v>
      </c>
      <c r="AJ424" s="21">
        <v>107</v>
      </c>
      <c r="AK424" s="22">
        <v>43</v>
      </c>
      <c r="AL424" s="23">
        <f>SUM(AF424:AK424)</f>
        <v>495</v>
      </c>
      <c r="AM424" s="24" t="s">
        <v>301</v>
      </c>
      <c r="AN424" s="25" t="s">
        <v>74</v>
      </c>
      <c r="AO424" s="24" t="s">
        <v>665</v>
      </c>
      <c r="AP424" s="34"/>
      <c r="AQ424" s="27" t="s">
        <v>834</v>
      </c>
      <c r="AR424" s="28" t="s">
        <v>157</v>
      </c>
      <c r="AS424" s="29">
        <v>1.5</v>
      </c>
      <c r="AT424" s="29">
        <v>133.19999999999999</v>
      </c>
      <c r="AU424" s="30">
        <v>60.4</v>
      </c>
      <c r="AV424" s="31"/>
      <c r="AW424" s="26"/>
      <c r="AX424" s="26"/>
      <c r="AY424" s="26"/>
      <c r="AZ424" s="26">
        <v>2</v>
      </c>
      <c r="BA424" s="25"/>
      <c r="BB424" s="24">
        <v>173</v>
      </c>
      <c r="BC424" s="26">
        <v>45</v>
      </c>
      <c r="BD424" s="32" t="s">
        <v>753</v>
      </c>
      <c r="BE424" s="32">
        <v>50</v>
      </c>
      <c r="BF424" s="35" t="s">
        <v>80</v>
      </c>
      <c r="BG424" s="26" t="s">
        <v>81</v>
      </c>
      <c r="BH424" s="29">
        <v>30</v>
      </c>
      <c r="BI424" s="26" t="s">
        <v>333</v>
      </c>
      <c r="BJ424" s="37"/>
      <c r="BK424" s="36"/>
      <c r="BL424" t="str">
        <f>IF(_xlfn.REGEXTEST(BK424,"Lv. [0-9]{0, 3}", 0),BM424,"")</f>
        <v/>
      </c>
      <c r="BM424" t="e" cm="1" vm="1">
        <f t="array" ref="BM424">_xlfn.REGEXEXTRACT(_xlfn.REGEXEXTRACT(BK424,"Lv. [0-9]{0,}", 0),"[0-9]{1,2}", 0)</f>
        <v>#N/A</v>
      </c>
      <c r="BN424" cm="1">
        <f t="array" ref="BN424">INDEX(A424:AE424,BQ424)</f>
        <v>184</v>
      </c>
      <c r="BO424">
        <v>423</v>
      </c>
      <c r="BP424" t="str">
        <f ca="1">IF(LEN(BL424) &gt; 0, _xlfn.XMATCH(BN424 + 1, INDIRECT(BR424):INDIRECT(BS424)), "")</f>
        <v/>
      </c>
      <c r="BQ424" cm="1">
        <f t="array" ref="BQ424">_xlfn.XMATCH(FALSE, ISBLANK(A424:AE424),,-1)</f>
        <v>29</v>
      </c>
      <c r="BR424" t="str">
        <f>ADDRESS(2, BQ424)</f>
        <v>$AC$2</v>
      </c>
      <c r="BS424" t="str">
        <f>ADDRESS(1202, BQ424)</f>
        <v>$AC$1202</v>
      </c>
      <c r="BT424" s="171" t="str">
        <f>"insert into Pokemon_Blueprint values ( "&amp;ROW()-1&amp;", '"&amp;B424&amp;"', '"&amp;C424&amp;"', "&amp;AF424&amp;",  "&amp;AG424&amp;",  "&amp;AH424&amp;", "&amp;AI424&amp;",  "&amp;AJ424&amp;",  "&amp;AK424&amp;", "&amp;IF(BC424 = "", "0", BC424)&amp;", "&amp;IF(BL424 = "","NULL, NULL",BP424&amp;", "&amp;BL424)&amp;");"</f>
        <v>insert into Pokemon_Blueprint values ( 423, 'Cradily', 'Fossil', 86,  81,  97, 81,  107,  43, 45, NULL, NULL);</v>
      </c>
    </row>
    <row r="425" spans="1:72" ht="12.75" customHeight="1">
      <c r="A425" s="12">
        <v>347</v>
      </c>
      <c r="B425" s="56" t="s">
        <v>836</v>
      </c>
      <c r="C425" s="56" t="s">
        <v>512</v>
      </c>
      <c r="D425" s="57"/>
      <c r="E425" s="58"/>
      <c r="F425" s="58"/>
      <c r="G425" s="58"/>
      <c r="H425" s="58">
        <v>135</v>
      </c>
      <c r="I425" s="58">
        <v>140</v>
      </c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>
        <v>233</v>
      </c>
      <c r="W425" s="58"/>
      <c r="X425" s="58">
        <v>134</v>
      </c>
      <c r="Y425" s="58"/>
      <c r="Z425" s="58"/>
      <c r="AA425" s="58"/>
      <c r="AB425" s="58"/>
      <c r="AC425" s="58">
        <v>185</v>
      </c>
      <c r="AD425" s="58"/>
      <c r="AE425" s="59"/>
      <c r="AF425" s="17">
        <v>45</v>
      </c>
      <c r="AG425" s="18">
        <v>95</v>
      </c>
      <c r="AH425" s="19">
        <v>50</v>
      </c>
      <c r="AI425" s="20">
        <v>40</v>
      </c>
      <c r="AJ425" s="21">
        <v>50</v>
      </c>
      <c r="AK425" s="22">
        <v>75</v>
      </c>
      <c r="AL425" s="23">
        <f>SUM(AF425:AK425)</f>
        <v>355</v>
      </c>
      <c r="AM425" s="24" t="s">
        <v>301</v>
      </c>
      <c r="AN425" s="25" t="s">
        <v>124</v>
      </c>
      <c r="AO425" s="24" t="s">
        <v>428</v>
      </c>
      <c r="AP425" s="34"/>
      <c r="AQ425" s="27" t="s">
        <v>285</v>
      </c>
      <c r="AR425" s="28" t="s">
        <v>78</v>
      </c>
      <c r="AS425" s="29">
        <v>0.7</v>
      </c>
      <c r="AT425" s="29">
        <v>27.6</v>
      </c>
      <c r="AU425" s="30">
        <v>12.5</v>
      </c>
      <c r="AV425" s="31"/>
      <c r="AW425" s="26">
        <v>1</v>
      </c>
      <c r="AX425" s="26"/>
      <c r="AY425" s="26"/>
      <c r="AZ425" s="26"/>
      <c r="BA425" s="25"/>
      <c r="BB425" s="24">
        <v>71</v>
      </c>
      <c r="BC425" s="26">
        <v>45</v>
      </c>
      <c r="BD425" s="32" t="s">
        <v>753</v>
      </c>
      <c r="BE425" s="32">
        <v>50</v>
      </c>
      <c r="BF425" s="35" t="s">
        <v>322</v>
      </c>
      <c r="BG425" s="26" t="s">
        <v>81</v>
      </c>
      <c r="BH425" s="29">
        <v>30</v>
      </c>
      <c r="BI425" s="26" t="s">
        <v>333</v>
      </c>
      <c r="BJ425" s="37"/>
      <c r="BK425" s="36" t="s">
        <v>348</v>
      </c>
      <c r="BL425" t="str">
        <f>IF(_xlfn.REGEXTEST(BK425,"Lv. [0-9]{0, 3}", 0),BM425,"")</f>
        <v>40</v>
      </c>
      <c r="BM425" t="str" cm="1">
        <f t="array" ref="BM425">_xlfn.REGEXEXTRACT(_xlfn.REGEXEXTRACT(BK425,"Lv. [0-9]{0,}", 0),"[0-9]{1,2}", 0)</f>
        <v>40</v>
      </c>
      <c r="BN425" cm="1">
        <f t="array" ref="BN425">INDEX(A425:AE425,BQ425)</f>
        <v>185</v>
      </c>
      <c r="BO425">
        <v>424</v>
      </c>
      <c r="BP425">
        <f ca="1">IF(LEN(BL425) &gt; 0, _xlfn.XMATCH(BN425 + 1, INDIRECT(BR425):INDIRECT(BS425)), "")</f>
        <v>425</v>
      </c>
      <c r="BQ425" cm="1">
        <f t="array" ref="BQ425">_xlfn.XMATCH(FALSE, ISBLANK(A425:AE425),,-1)</f>
        <v>29</v>
      </c>
      <c r="BR425" t="str">
        <f>ADDRESS(2, BQ425)</f>
        <v>$AC$2</v>
      </c>
      <c r="BS425" t="str">
        <f>ADDRESS(1202, BQ425)</f>
        <v>$AC$1202</v>
      </c>
      <c r="BT425" s="171" t="str">
        <f ca="1">"insert into Pokemon_Blueprint values ( "&amp;ROW()-1&amp;", '"&amp;B425&amp;"', '"&amp;C425&amp;"', "&amp;AF425&amp;",  "&amp;AG425&amp;",  "&amp;AH425&amp;", "&amp;AI425&amp;",  "&amp;AJ425&amp;",  "&amp;AK425&amp;", "&amp;IF(BC425 = "", "0", BC425)&amp;", "&amp;IF(BL425 = "","NULL, NULL",BP425&amp;", "&amp;BL425)&amp;");"</f>
        <v>insert into Pokemon_Blueprint values ( 424, 'Anorith', 'Fossil', 45,  95,  50, 40,  50,  75, 45, 425, 40);</v>
      </c>
    </row>
    <row r="426" spans="1:72" ht="12.75" customHeight="1">
      <c r="A426" s="12">
        <v>348</v>
      </c>
      <c r="B426" s="56" t="s">
        <v>837</v>
      </c>
      <c r="C426" s="56" t="s">
        <v>512</v>
      </c>
      <c r="D426" s="57"/>
      <c r="E426" s="58"/>
      <c r="F426" s="58"/>
      <c r="G426" s="58"/>
      <c r="H426" s="58">
        <v>136</v>
      </c>
      <c r="I426" s="58">
        <v>141</v>
      </c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>
        <v>234</v>
      </c>
      <c r="W426" s="58"/>
      <c r="X426" s="58">
        <v>135</v>
      </c>
      <c r="Y426" s="58"/>
      <c r="Z426" s="58"/>
      <c r="AA426" s="58"/>
      <c r="AB426" s="58"/>
      <c r="AC426" s="58">
        <v>186</v>
      </c>
      <c r="AD426" s="58"/>
      <c r="AE426" s="59"/>
      <c r="AF426" s="17">
        <v>75</v>
      </c>
      <c r="AG426" s="18">
        <v>125</v>
      </c>
      <c r="AH426" s="19">
        <v>100</v>
      </c>
      <c r="AI426" s="20">
        <v>70</v>
      </c>
      <c r="AJ426" s="21">
        <v>80</v>
      </c>
      <c r="AK426" s="22">
        <v>45</v>
      </c>
      <c r="AL426" s="23">
        <f>SUM(AF426:AK426)</f>
        <v>495</v>
      </c>
      <c r="AM426" s="24" t="s">
        <v>301</v>
      </c>
      <c r="AN426" s="25" t="s">
        <v>124</v>
      </c>
      <c r="AO426" s="24" t="s">
        <v>428</v>
      </c>
      <c r="AP426" s="34"/>
      <c r="AQ426" s="27" t="s">
        <v>285</v>
      </c>
      <c r="AR426" s="28" t="s">
        <v>157</v>
      </c>
      <c r="AS426" s="29">
        <v>1.5</v>
      </c>
      <c r="AT426" s="29">
        <v>150.4</v>
      </c>
      <c r="AU426" s="30">
        <v>68.2</v>
      </c>
      <c r="AV426" s="31"/>
      <c r="AW426" s="26">
        <v>2</v>
      </c>
      <c r="AX426" s="26"/>
      <c r="AY426" s="26"/>
      <c r="AZ426" s="26"/>
      <c r="BA426" s="25"/>
      <c r="BB426" s="24">
        <v>173</v>
      </c>
      <c r="BC426" s="26">
        <v>45</v>
      </c>
      <c r="BD426" s="32" t="s">
        <v>753</v>
      </c>
      <c r="BE426" s="32">
        <v>50</v>
      </c>
      <c r="BF426" s="35" t="s">
        <v>322</v>
      </c>
      <c r="BG426" s="26" t="s">
        <v>81</v>
      </c>
      <c r="BH426" s="29">
        <v>30</v>
      </c>
      <c r="BI426" s="26" t="s">
        <v>333</v>
      </c>
      <c r="BJ426" s="37"/>
      <c r="BK426" s="36"/>
      <c r="BL426" t="str">
        <f>IF(_xlfn.REGEXTEST(BK426,"Lv. [0-9]{0, 3}", 0),BM426,"")</f>
        <v/>
      </c>
      <c r="BM426" t="e" cm="1" vm="1">
        <f t="array" ref="BM426">_xlfn.REGEXEXTRACT(_xlfn.REGEXEXTRACT(BK426,"Lv. [0-9]{0,}", 0),"[0-9]{1,2}", 0)</f>
        <v>#N/A</v>
      </c>
      <c r="BN426" cm="1">
        <f t="array" ref="BN426">INDEX(A426:AE426,BQ426)</f>
        <v>186</v>
      </c>
      <c r="BO426">
        <v>425</v>
      </c>
      <c r="BP426" t="str">
        <f ca="1">IF(LEN(BL426) &gt; 0, _xlfn.XMATCH(BN426 + 1, INDIRECT(BR426):INDIRECT(BS426)), "")</f>
        <v/>
      </c>
      <c r="BQ426" cm="1">
        <f t="array" ref="BQ426">_xlfn.XMATCH(FALSE, ISBLANK(A426:AE426),,-1)</f>
        <v>29</v>
      </c>
      <c r="BR426" t="str">
        <f>ADDRESS(2, BQ426)</f>
        <v>$AC$2</v>
      </c>
      <c r="BS426" t="str">
        <f>ADDRESS(1202, BQ426)</f>
        <v>$AC$1202</v>
      </c>
      <c r="BT426" s="171" t="str">
        <f>"insert into Pokemon_Blueprint values ( "&amp;ROW()-1&amp;", '"&amp;B426&amp;"', '"&amp;C426&amp;"', "&amp;AF426&amp;",  "&amp;AG426&amp;",  "&amp;AH426&amp;", "&amp;AI426&amp;",  "&amp;AJ426&amp;",  "&amp;AK426&amp;", "&amp;IF(BC426 = "", "0", BC426)&amp;", "&amp;IF(BL426 = "","NULL, NULL",BP426&amp;", "&amp;BL426)&amp;");"</f>
        <v>insert into Pokemon_Blueprint values ( 425, 'Armaldo', 'Fossil', 75,  125,  100, 70,  80,  45, 45, NULL, NULL);</v>
      </c>
    </row>
    <row r="427" spans="1:72" ht="12.75" customHeight="1">
      <c r="A427" s="12">
        <v>349</v>
      </c>
      <c r="B427" s="56" t="s">
        <v>838</v>
      </c>
      <c r="C427" s="56"/>
      <c r="D427" s="57"/>
      <c r="E427" s="58"/>
      <c r="F427" s="58"/>
      <c r="G427" s="58"/>
      <c r="H427" s="58">
        <v>140</v>
      </c>
      <c r="I427" s="58">
        <v>145</v>
      </c>
      <c r="J427" s="58">
        <v>138</v>
      </c>
      <c r="K427" s="58">
        <v>138</v>
      </c>
      <c r="L427" s="58"/>
      <c r="M427" s="58"/>
      <c r="N427" s="58"/>
      <c r="O427" s="58"/>
      <c r="P427" s="58"/>
      <c r="Q427" s="58">
        <v>155</v>
      </c>
      <c r="R427" s="58"/>
      <c r="S427" s="58">
        <v>82</v>
      </c>
      <c r="T427" s="58"/>
      <c r="U427" s="58"/>
      <c r="V427" s="58">
        <v>189</v>
      </c>
      <c r="W427" s="58"/>
      <c r="X427" s="58">
        <v>90</v>
      </c>
      <c r="Y427" s="58"/>
      <c r="Z427" s="58"/>
      <c r="AA427" s="58">
        <v>152</v>
      </c>
      <c r="AB427" s="58"/>
      <c r="AC427" s="58">
        <v>188</v>
      </c>
      <c r="AD427" s="58"/>
      <c r="AE427" s="59"/>
      <c r="AF427" s="17">
        <v>20</v>
      </c>
      <c r="AG427" s="18">
        <v>15</v>
      </c>
      <c r="AH427" s="19">
        <v>20</v>
      </c>
      <c r="AI427" s="20">
        <v>10</v>
      </c>
      <c r="AJ427" s="21">
        <v>55</v>
      </c>
      <c r="AK427" s="22">
        <v>80</v>
      </c>
      <c r="AL427" s="23">
        <f>SUM(AF427:AK427)</f>
        <v>200</v>
      </c>
      <c r="AM427" s="24" t="s">
        <v>112</v>
      </c>
      <c r="AN427" s="37"/>
      <c r="AO427" s="24" t="s">
        <v>285</v>
      </c>
      <c r="AP427" s="34"/>
      <c r="AQ427" s="27" t="s">
        <v>147</v>
      </c>
      <c r="AR427" s="28" t="s">
        <v>97</v>
      </c>
      <c r="AS427" s="29">
        <v>0.6</v>
      </c>
      <c r="AT427" s="29">
        <v>16.3</v>
      </c>
      <c r="AU427" s="30">
        <v>7.4</v>
      </c>
      <c r="AV427" s="31"/>
      <c r="AW427" s="26"/>
      <c r="AX427" s="26"/>
      <c r="AY427" s="26"/>
      <c r="AZ427" s="26"/>
      <c r="BA427" s="25">
        <v>1</v>
      </c>
      <c r="BB427" s="24">
        <v>40</v>
      </c>
      <c r="BC427" s="26">
        <v>255</v>
      </c>
      <c r="BD427" s="32" t="s">
        <v>753</v>
      </c>
      <c r="BE427" s="32">
        <v>50</v>
      </c>
      <c r="BF427" s="35" t="s">
        <v>139</v>
      </c>
      <c r="BG427" s="26" t="s">
        <v>129</v>
      </c>
      <c r="BH427" s="29">
        <v>20</v>
      </c>
      <c r="BI427" s="26" t="s">
        <v>117</v>
      </c>
      <c r="BJ427" s="25" t="s">
        <v>99</v>
      </c>
      <c r="BK427" s="36" t="s">
        <v>839</v>
      </c>
      <c r="BL427" t="str">
        <f>IF(_xlfn.REGEXTEST(BK427,"Lv. [0-9]{0, 3}", 0),BM427,"")</f>
        <v/>
      </c>
      <c r="BM427" t="e" cm="1" vm="1">
        <f t="array" ref="BM427">_xlfn.REGEXEXTRACT(_xlfn.REGEXEXTRACT(BK427,"Lv. [0-9]{0,}", 0),"[0-9]{1,2}", 0)</f>
        <v>#N/A</v>
      </c>
      <c r="BN427" cm="1">
        <f t="array" ref="BN427">INDEX(A427:AE427,BQ427)</f>
        <v>188</v>
      </c>
      <c r="BO427">
        <v>426</v>
      </c>
      <c r="BP427" t="str">
        <f ca="1">IF(LEN(BL427) &gt; 0, _xlfn.XMATCH(BN427 + 1, INDIRECT(BR427):INDIRECT(BS427)), "")</f>
        <v/>
      </c>
      <c r="BQ427" cm="1">
        <f t="array" ref="BQ427">_xlfn.XMATCH(FALSE, ISBLANK(A427:AE427),,-1)</f>
        <v>29</v>
      </c>
      <c r="BR427" t="str">
        <f>ADDRESS(2, BQ427)</f>
        <v>$AC$2</v>
      </c>
      <c r="BS427" t="str">
        <f>ADDRESS(1202, BQ427)</f>
        <v>$AC$1202</v>
      </c>
      <c r="BT427" s="171" t="str">
        <f>"insert into Pokemon_Blueprint values ( "&amp;ROW()-1&amp;", '"&amp;B427&amp;"', '"&amp;C427&amp;"', "&amp;AF427&amp;",  "&amp;AG427&amp;",  "&amp;AH427&amp;", "&amp;AI427&amp;",  "&amp;AJ427&amp;",  "&amp;AK427&amp;", "&amp;IF(BC427 = "", "0", BC427)&amp;", "&amp;IF(BL427 = "","NULL, NULL",BP427&amp;", "&amp;BL427)&amp;");"</f>
        <v>insert into Pokemon_Blueprint values ( 426, 'Feebas', '', 20,  15,  20, 10,  55,  80, 255, NULL, NULL);</v>
      </c>
    </row>
    <row r="428" spans="1:72" ht="12.75" customHeight="1">
      <c r="A428" s="12">
        <v>350</v>
      </c>
      <c r="B428" s="56" t="s">
        <v>840</v>
      </c>
      <c r="C428" s="56"/>
      <c r="D428" s="57"/>
      <c r="E428" s="58"/>
      <c r="F428" s="58"/>
      <c r="G428" s="58"/>
      <c r="H428" s="58">
        <v>141</v>
      </c>
      <c r="I428" s="58">
        <v>146</v>
      </c>
      <c r="J428" s="58">
        <v>139</v>
      </c>
      <c r="K428" s="58">
        <v>139</v>
      </c>
      <c r="L428" s="58"/>
      <c r="M428" s="58"/>
      <c r="N428" s="58"/>
      <c r="O428" s="58"/>
      <c r="P428" s="58"/>
      <c r="Q428" s="58">
        <v>156</v>
      </c>
      <c r="R428" s="58"/>
      <c r="S428" s="58">
        <v>83</v>
      </c>
      <c r="T428" s="58"/>
      <c r="U428" s="58"/>
      <c r="V428" s="58">
        <v>190</v>
      </c>
      <c r="W428" s="58"/>
      <c r="X428" s="58">
        <v>91</v>
      </c>
      <c r="Y428" s="58"/>
      <c r="Z428" s="58"/>
      <c r="AA428" s="58">
        <v>153</v>
      </c>
      <c r="AB428" s="58"/>
      <c r="AC428" s="58">
        <v>189</v>
      </c>
      <c r="AD428" s="58"/>
      <c r="AE428" s="59"/>
      <c r="AF428" s="17">
        <v>95</v>
      </c>
      <c r="AG428" s="18">
        <v>60</v>
      </c>
      <c r="AH428" s="19">
        <v>79</v>
      </c>
      <c r="AI428" s="20">
        <v>100</v>
      </c>
      <c r="AJ428" s="21">
        <v>125</v>
      </c>
      <c r="AK428" s="22">
        <v>81</v>
      </c>
      <c r="AL428" s="23">
        <f>SUM(AF428:AK428)</f>
        <v>540</v>
      </c>
      <c r="AM428" s="24" t="s">
        <v>112</v>
      </c>
      <c r="AN428" s="37"/>
      <c r="AO428" s="24" t="s">
        <v>533</v>
      </c>
      <c r="AP428" s="34" t="s">
        <v>239</v>
      </c>
      <c r="AQ428" s="27" t="s">
        <v>223</v>
      </c>
      <c r="AR428" s="28" t="s">
        <v>841</v>
      </c>
      <c r="AS428" s="29">
        <v>6.2</v>
      </c>
      <c r="AT428" s="29">
        <v>357.1</v>
      </c>
      <c r="AU428" s="30">
        <v>162</v>
      </c>
      <c r="AV428" s="31"/>
      <c r="AW428" s="26"/>
      <c r="AX428" s="26"/>
      <c r="AY428" s="26"/>
      <c r="AZ428" s="26">
        <v>2</v>
      </c>
      <c r="BA428" s="25"/>
      <c r="BB428" s="24">
        <v>189</v>
      </c>
      <c r="BC428" s="26">
        <v>60</v>
      </c>
      <c r="BD428" s="32" t="s">
        <v>753</v>
      </c>
      <c r="BE428" s="32">
        <v>50</v>
      </c>
      <c r="BF428" s="35" t="s">
        <v>227</v>
      </c>
      <c r="BG428" s="26" t="s">
        <v>129</v>
      </c>
      <c r="BH428" s="29">
        <v>20</v>
      </c>
      <c r="BI428" s="26" t="s">
        <v>117</v>
      </c>
      <c r="BJ428" s="25" t="s">
        <v>99</v>
      </c>
      <c r="BK428" s="36"/>
      <c r="BL428" t="str">
        <f>IF(_xlfn.REGEXTEST(BK428,"Lv. [0-9]{0, 3}", 0),BM428,"")</f>
        <v/>
      </c>
      <c r="BM428" t="e" cm="1" vm="1">
        <f t="array" ref="BM428">_xlfn.REGEXEXTRACT(_xlfn.REGEXEXTRACT(BK428,"Lv. [0-9]{0,}", 0),"[0-9]{1,2}", 0)</f>
        <v>#N/A</v>
      </c>
      <c r="BN428" cm="1">
        <f t="array" ref="BN428">INDEX(A428:AE428,BQ428)</f>
        <v>189</v>
      </c>
      <c r="BO428">
        <v>427</v>
      </c>
      <c r="BP428" t="str">
        <f ca="1">IF(LEN(BL428) &gt; 0, _xlfn.XMATCH(BN428 + 1, INDIRECT(BR428):INDIRECT(BS428)), "")</f>
        <v/>
      </c>
      <c r="BQ428" cm="1">
        <f t="array" ref="BQ428">_xlfn.XMATCH(FALSE, ISBLANK(A428:AE428),,-1)</f>
        <v>29</v>
      </c>
      <c r="BR428" t="str">
        <f>ADDRESS(2, BQ428)</f>
        <v>$AC$2</v>
      </c>
      <c r="BS428" t="str">
        <f>ADDRESS(1202, BQ428)</f>
        <v>$AC$1202</v>
      </c>
      <c r="BT428" s="171" t="str">
        <f>"insert into Pokemon_Blueprint values ( "&amp;ROW()-1&amp;", '"&amp;B428&amp;"', '"&amp;C428&amp;"', "&amp;AF428&amp;",  "&amp;AG428&amp;",  "&amp;AH428&amp;", "&amp;AI428&amp;",  "&amp;AJ428&amp;",  "&amp;AK428&amp;", "&amp;IF(BC428 = "", "0", BC428)&amp;", "&amp;IF(BL428 = "","NULL, NULL",BP428&amp;", "&amp;BL428)&amp;");"</f>
        <v>insert into Pokemon_Blueprint values ( 427, 'Milotic', '', 95,  60,  79, 100,  125,  81, 60, NULL, NULL);</v>
      </c>
    </row>
    <row r="429" spans="1:72" ht="12.75" customHeight="1">
      <c r="A429" s="12">
        <v>351</v>
      </c>
      <c r="B429" s="56" t="s">
        <v>842</v>
      </c>
      <c r="C429" s="56"/>
      <c r="D429" s="57"/>
      <c r="E429" s="58"/>
      <c r="F429" s="58"/>
      <c r="G429" s="58"/>
      <c r="H429" s="58">
        <v>142</v>
      </c>
      <c r="I429" s="58">
        <v>147</v>
      </c>
      <c r="J429" s="58"/>
      <c r="K429" s="58"/>
      <c r="L429" s="58"/>
      <c r="M429" s="58">
        <v>163</v>
      </c>
      <c r="N429" s="58"/>
      <c r="O429" s="58"/>
      <c r="P429" s="58"/>
      <c r="Q429" s="58">
        <v>181</v>
      </c>
      <c r="R429" s="58"/>
      <c r="S429" s="58">
        <v>108</v>
      </c>
      <c r="T429" s="58">
        <v>77</v>
      </c>
      <c r="U429" s="58">
        <v>69</v>
      </c>
      <c r="V429" s="58">
        <v>220</v>
      </c>
      <c r="W429" s="58"/>
      <c r="X429" s="58">
        <v>121</v>
      </c>
      <c r="Y429" s="58">
        <v>84</v>
      </c>
      <c r="Z429" s="58">
        <v>82</v>
      </c>
      <c r="AA429" s="58"/>
      <c r="AB429" s="58"/>
      <c r="AC429" s="58"/>
      <c r="AD429" s="58"/>
      <c r="AE429" s="59"/>
      <c r="AF429" s="17">
        <v>70</v>
      </c>
      <c r="AG429" s="18">
        <v>70</v>
      </c>
      <c r="AH429" s="19">
        <v>70</v>
      </c>
      <c r="AI429" s="20">
        <v>70</v>
      </c>
      <c r="AJ429" s="21">
        <v>70</v>
      </c>
      <c r="AK429" s="22">
        <v>70</v>
      </c>
      <c r="AL429" s="23">
        <f>SUM(AF429:AK429)</f>
        <v>420</v>
      </c>
      <c r="AM429" s="24" t="s">
        <v>150</v>
      </c>
      <c r="AN429" s="37"/>
      <c r="AO429" s="24" t="s">
        <v>843</v>
      </c>
      <c r="AP429" s="34"/>
      <c r="AQ429" s="27"/>
      <c r="AR429" s="28" t="s">
        <v>127</v>
      </c>
      <c r="AS429" s="29">
        <v>0.3</v>
      </c>
      <c r="AT429" s="29">
        <v>1.8</v>
      </c>
      <c r="AU429" s="30">
        <v>0.8</v>
      </c>
      <c r="AV429" s="31">
        <v>1</v>
      </c>
      <c r="AW429" s="26"/>
      <c r="AX429" s="26"/>
      <c r="AY429" s="26"/>
      <c r="AZ429" s="26"/>
      <c r="BA429" s="25"/>
      <c r="BB429" s="24">
        <v>147</v>
      </c>
      <c r="BC429" s="26">
        <v>45</v>
      </c>
      <c r="BD429" s="32" t="s">
        <v>128</v>
      </c>
      <c r="BE429" s="32">
        <v>50</v>
      </c>
      <c r="BF429" s="35" t="s">
        <v>322</v>
      </c>
      <c r="BG429" s="26" t="s">
        <v>129</v>
      </c>
      <c r="BH429" s="29">
        <v>25</v>
      </c>
      <c r="BI429" s="26" t="s">
        <v>188</v>
      </c>
      <c r="BJ429" s="25" t="s">
        <v>386</v>
      </c>
      <c r="BK429" s="36"/>
      <c r="BL429" t="str">
        <f>IF(_xlfn.REGEXTEST(BK429,"Lv. [0-9]{0, 3}", 0),BM429,"")</f>
        <v/>
      </c>
      <c r="BM429" t="e" cm="1" vm="1">
        <f t="array" ref="BM429">_xlfn.REGEXEXTRACT(_xlfn.REGEXEXTRACT(BK429,"Lv. [0-9]{0,}", 0),"[0-9]{1,2}", 0)</f>
        <v>#N/A</v>
      </c>
      <c r="BN429" cm="1">
        <f t="array" ref="BN429">INDEX(A429:AE429,BQ429)</f>
        <v>82</v>
      </c>
      <c r="BO429">
        <v>428</v>
      </c>
      <c r="BP429" t="str">
        <f ca="1">IF(LEN(BL429) &gt; 0, _xlfn.XMATCH(BN429 + 1, INDIRECT(BR429):INDIRECT(BS429)), "")</f>
        <v/>
      </c>
      <c r="BQ429" cm="1">
        <f t="array" ref="BQ429">_xlfn.XMATCH(FALSE, ISBLANK(A429:AE429),,-1)</f>
        <v>26</v>
      </c>
      <c r="BR429" t="str">
        <f>ADDRESS(2, BQ429)</f>
        <v>$Z$2</v>
      </c>
      <c r="BS429" t="str">
        <f>ADDRESS(1202, BQ429)</f>
        <v>$Z$1202</v>
      </c>
      <c r="BT429" s="171" t="str">
        <f>"insert into Pokemon_Blueprint values ( "&amp;ROW()-1&amp;", '"&amp;B429&amp;"', '"&amp;C429&amp;"', "&amp;AF429&amp;",  "&amp;AG429&amp;",  "&amp;AH429&amp;", "&amp;AI429&amp;",  "&amp;AJ429&amp;",  "&amp;AK429&amp;", "&amp;IF(BC429 = "", "0", BC429)&amp;", "&amp;IF(BL429 = "","NULL, NULL",BP429&amp;", "&amp;BL429)&amp;");"</f>
        <v>insert into Pokemon_Blueprint values ( 428, 'Castform (Normal)', '', 70,  70,  70, 70,  70,  70, 45, NULL, NULL);</v>
      </c>
    </row>
    <row r="430" spans="1:72" ht="12.75" customHeight="1">
      <c r="A430" s="12">
        <v>351.1</v>
      </c>
      <c r="B430" s="56" t="s">
        <v>844</v>
      </c>
      <c r="C430" s="56"/>
      <c r="D430" s="57"/>
      <c r="E430" s="58"/>
      <c r="F430" s="58"/>
      <c r="G430" s="58"/>
      <c r="H430" s="58">
        <v>142</v>
      </c>
      <c r="I430" s="58">
        <v>147</v>
      </c>
      <c r="J430" s="58"/>
      <c r="K430" s="58"/>
      <c r="L430" s="58"/>
      <c r="M430" s="58">
        <v>163</v>
      </c>
      <c r="N430" s="58"/>
      <c r="O430" s="58"/>
      <c r="P430" s="58"/>
      <c r="Q430" s="58">
        <v>181</v>
      </c>
      <c r="R430" s="58"/>
      <c r="S430" s="58">
        <v>108</v>
      </c>
      <c r="T430" s="58">
        <v>77</v>
      </c>
      <c r="U430" s="58">
        <v>69</v>
      </c>
      <c r="V430" s="58">
        <v>220</v>
      </c>
      <c r="W430" s="58"/>
      <c r="X430" s="58">
        <v>121</v>
      </c>
      <c r="Y430" s="58">
        <v>84</v>
      </c>
      <c r="Z430" s="58">
        <v>82</v>
      </c>
      <c r="AA430" s="58"/>
      <c r="AB430" s="58"/>
      <c r="AC430" s="58"/>
      <c r="AD430" s="58"/>
      <c r="AE430" s="59"/>
      <c r="AF430" s="17">
        <v>70</v>
      </c>
      <c r="AG430" s="18">
        <v>70</v>
      </c>
      <c r="AH430" s="19">
        <v>70</v>
      </c>
      <c r="AI430" s="20">
        <v>70</v>
      </c>
      <c r="AJ430" s="21">
        <v>70</v>
      </c>
      <c r="AK430" s="22">
        <v>70</v>
      </c>
      <c r="AL430" s="23">
        <f>SUM(AF430:AK430)</f>
        <v>420</v>
      </c>
      <c r="AM430" s="24" t="s">
        <v>112</v>
      </c>
      <c r="AN430" s="37"/>
      <c r="AO430" s="24" t="s">
        <v>843</v>
      </c>
      <c r="AP430" s="34"/>
      <c r="AQ430" s="27"/>
      <c r="AR430" s="28" t="s">
        <v>127</v>
      </c>
      <c r="AS430" s="29">
        <v>0.3</v>
      </c>
      <c r="AT430" s="29">
        <v>1.8</v>
      </c>
      <c r="AU430" s="30">
        <v>0.8</v>
      </c>
      <c r="AV430" s="31">
        <v>1</v>
      </c>
      <c r="AW430" s="26"/>
      <c r="AX430" s="26"/>
      <c r="AY430" s="26"/>
      <c r="AZ430" s="26"/>
      <c r="BA430" s="25"/>
      <c r="BB430" s="24">
        <v>147</v>
      </c>
      <c r="BC430" s="26">
        <v>45</v>
      </c>
      <c r="BD430" s="32" t="s">
        <v>128</v>
      </c>
      <c r="BE430" s="32">
        <v>50</v>
      </c>
      <c r="BF430" s="35" t="s">
        <v>116</v>
      </c>
      <c r="BG430" s="26" t="s">
        <v>129</v>
      </c>
      <c r="BH430" s="29">
        <v>25</v>
      </c>
      <c r="BI430" s="26" t="s">
        <v>188</v>
      </c>
      <c r="BJ430" s="25" t="s">
        <v>386</v>
      </c>
      <c r="BK430" s="36"/>
      <c r="BL430" t="str">
        <f>IF(_xlfn.REGEXTEST(BK430,"Lv. [0-9]{0, 3}", 0),BM430,"")</f>
        <v/>
      </c>
      <c r="BM430" t="e" cm="1" vm="1">
        <f t="array" ref="BM430">_xlfn.REGEXEXTRACT(_xlfn.REGEXEXTRACT(BK430,"Lv. [0-9]{0,}", 0),"[0-9]{1,2}", 0)</f>
        <v>#N/A</v>
      </c>
      <c r="BN430" cm="1">
        <f t="array" ref="BN430">INDEX(A430:AE430,BQ430)</f>
        <v>82</v>
      </c>
      <c r="BO430">
        <v>429</v>
      </c>
      <c r="BP430" t="str">
        <f ca="1">IF(LEN(BL430) &gt; 0, _xlfn.XMATCH(BN430 + 1, INDIRECT(BR430):INDIRECT(BS430)), "")</f>
        <v/>
      </c>
      <c r="BQ430" cm="1">
        <f t="array" ref="BQ430">_xlfn.XMATCH(FALSE, ISBLANK(A430:AE430),,-1)</f>
        <v>26</v>
      </c>
      <c r="BR430" t="str">
        <f>ADDRESS(2, BQ430)</f>
        <v>$Z$2</v>
      </c>
      <c r="BS430" t="str">
        <f>ADDRESS(1202, BQ430)</f>
        <v>$Z$1202</v>
      </c>
      <c r="BT430" s="171" t="str">
        <f>"insert into Pokemon_Blueprint values ( "&amp;ROW()-1&amp;", '"&amp;B430&amp;"', '"&amp;C430&amp;"', "&amp;AF430&amp;",  "&amp;AG430&amp;",  "&amp;AH430&amp;", "&amp;AI430&amp;",  "&amp;AJ430&amp;",  "&amp;AK430&amp;", "&amp;IF(BC430 = "", "0", BC430)&amp;", "&amp;IF(BL430 = "","NULL, NULL",BP430&amp;", "&amp;BL430)&amp;");"</f>
        <v>insert into Pokemon_Blueprint values ( 429, 'Castform (Rainy)', '', 70,  70,  70, 70,  70,  70, 45, NULL, NULL);</v>
      </c>
    </row>
    <row r="431" spans="1:72" ht="12.75" customHeight="1">
      <c r="A431" s="12">
        <v>351.2</v>
      </c>
      <c r="B431" s="56" t="s">
        <v>845</v>
      </c>
      <c r="C431" s="56"/>
      <c r="D431" s="57"/>
      <c r="E431" s="58"/>
      <c r="F431" s="58"/>
      <c r="G431" s="58"/>
      <c r="H431" s="58">
        <v>142</v>
      </c>
      <c r="I431" s="58">
        <v>147</v>
      </c>
      <c r="J431" s="58"/>
      <c r="K431" s="58"/>
      <c r="L431" s="58"/>
      <c r="M431" s="58">
        <v>163</v>
      </c>
      <c r="N431" s="58"/>
      <c r="O431" s="58"/>
      <c r="P431" s="58"/>
      <c r="Q431" s="58">
        <v>181</v>
      </c>
      <c r="R431" s="58"/>
      <c r="S431" s="58">
        <v>108</v>
      </c>
      <c r="T431" s="58">
        <v>77</v>
      </c>
      <c r="U431" s="58">
        <v>69</v>
      </c>
      <c r="V431" s="58">
        <v>220</v>
      </c>
      <c r="W431" s="58"/>
      <c r="X431" s="58">
        <v>121</v>
      </c>
      <c r="Y431" s="58">
        <v>84</v>
      </c>
      <c r="Z431" s="58">
        <v>82</v>
      </c>
      <c r="AA431" s="58"/>
      <c r="AB431" s="58"/>
      <c r="AC431" s="58"/>
      <c r="AD431" s="58"/>
      <c r="AE431" s="59"/>
      <c r="AF431" s="17">
        <v>70</v>
      </c>
      <c r="AG431" s="18">
        <v>70</v>
      </c>
      <c r="AH431" s="19">
        <v>70</v>
      </c>
      <c r="AI431" s="20">
        <v>70</v>
      </c>
      <c r="AJ431" s="21">
        <v>70</v>
      </c>
      <c r="AK431" s="22">
        <v>70</v>
      </c>
      <c r="AL431" s="23">
        <f>SUM(AF431:AK431)</f>
        <v>420</v>
      </c>
      <c r="AM431" s="24" t="s">
        <v>200</v>
      </c>
      <c r="AN431" s="37"/>
      <c r="AO431" s="24" t="s">
        <v>843</v>
      </c>
      <c r="AP431" s="34"/>
      <c r="AQ431" s="27"/>
      <c r="AR431" s="28" t="s">
        <v>127</v>
      </c>
      <c r="AS431" s="29">
        <v>0.3</v>
      </c>
      <c r="AT431" s="29">
        <v>1.8</v>
      </c>
      <c r="AU431" s="30">
        <v>0.8</v>
      </c>
      <c r="AV431" s="31">
        <v>1</v>
      </c>
      <c r="AW431" s="26"/>
      <c r="AX431" s="26"/>
      <c r="AY431" s="26"/>
      <c r="AZ431" s="26"/>
      <c r="BA431" s="25"/>
      <c r="BB431" s="24">
        <v>147</v>
      </c>
      <c r="BC431" s="26">
        <v>45</v>
      </c>
      <c r="BD431" s="32" t="s">
        <v>128</v>
      </c>
      <c r="BE431" s="32">
        <v>50</v>
      </c>
      <c r="BF431" s="35" t="s">
        <v>137</v>
      </c>
      <c r="BG431" s="26" t="s">
        <v>129</v>
      </c>
      <c r="BH431" s="29">
        <v>25</v>
      </c>
      <c r="BI431" s="26" t="s">
        <v>188</v>
      </c>
      <c r="BJ431" s="25" t="s">
        <v>386</v>
      </c>
      <c r="BK431" s="36"/>
      <c r="BL431" t="str">
        <f>IF(_xlfn.REGEXTEST(BK431,"Lv. [0-9]{0, 3}", 0),BM431,"")</f>
        <v/>
      </c>
      <c r="BM431" t="e" cm="1" vm="1">
        <f t="array" ref="BM431">_xlfn.REGEXEXTRACT(_xlfn.REGEXEXTRACT(BK431,"Lv. [0-9]{0,}", 0),"[0-9]{1,2}", 0)</f>
        <v>#N/A</v>
      </c>
      <c r="BN431" cm="1">
        <f t="array" ref="BN431">INDEX(A431:AE431,BQ431)</f>
        <v>82</v>
      </c>
      <c r="BO431">
        <v>430</v>
      </c>
      <c r="BP431" t="str">
        <f ca="1">IF(LEN(BL431) &gt; 0, _xlfn.XMATCH(BN431 + 1, INDIRECT(BR431):INDIRECT(BS431)), "")</f>
        <v/>
      </c>
      <c r="BQ431" cm="1">
        <f t="array" ref="BQ431">_xlfn.XMATCH(FALSE, ISBLANK(A431:AE431),,-1)</f>
        <v>26</v>
      </c>
      <c r="BR431" t="str">
        <f>ADDRESS(2, BQ431)</f>
        <v>$Z$2</v>
      </c>
      <c r="BS431" t="str">
        <f>ADDRESS(1202, BQ431)</f>
        <v>$Z$1202</v>
      </c>
      <c r="BT431" s="171" t="str">
        <f>"insert into Pokemon_Blueprint values ( "&amp;ROW()-1&amp;", '"&amp;B431&amp;"', '"&amp;C431&amp;"', "&amp;AF431&amp;",  "&amp;AG431&amp;",  "&amp;AH431&amp;", "&amp;AI431&amp;",  "&amp;AJ431&amp;",  "&amp;AK431&amp;", "&amp;IF(BC431 = "", "0", BC431)&amp;", "&amp;IF(BL431 = "","NULL, NULL",BP431&amp;", "&amp;BL431)&amp;");"</f>
        <v>insert into Pokemon_Blueprint values ( 430, 'Castform (Snowy)', '', 70,  70,  70, 70,  70,  70, 45, NULL, NULL);</v>
      </c>
    </row>
    <row r="432" spans="1:72" ht="12.75" customHeight="1">
      <c r="A432" s="12">
        <v>351.3</v>
      </c>
      <c r="B432" s="56" t="s">
        <v>846</v>
      </c>
      <c r="C432" s="56"/>
      <c r="D432" s="57"/>
      <c r="E432" s="58"/>
      <c r="F432" s="58"/>
      <c r="G432" s="58"/>
      <c r="H432" s="58">
        <v>142</v>
      </c>
      <c r="I432" s="58">
        <v>147</v>
      </c>
      <c r="J432" s="58"/>
      <c r="K432" s="58"/>
      <c r="L432" s="58"/>
      <c r="M432" s="58">
        <v>163</v>
      </c>
      <c r="N432" s="58"/>
      <c r="O432" s="58"/>
      <c r="P432" s="58"/>
      <c r="Q432" s="58">
        <v>181</v>
      </c>
      <c r="R432" s="58"/>
      <c r="S432" s="58">
        <v>108</v>
      </c>
      <c r="T432" s="58">
        <v>77</v>
      </c>
      <c r="U432" s="58">
        <v>69</v>
      </c>
      <c r="V432" s="58">
        <v>220</v>
      </c>
      <c r="W432" s="58"/>
      <c r="X432" s="58">
        <v>121</v>
      </c>
      <c r="Y432" s="58">
        <v>84</v>
      </c>
      <c r="Z432" s="58">
        <v>82</v>
      </c>
      <c r="AA432" s="58"/>
      <c r="AB432" s="58"/>
      <c r="AC432" s="58"/>
      <c r="AD432" s="58"/>
      <c r="AE432" s="59"/>
      <c r="AF432" s="17">
        <v>70</v>
      </c>
      <c r="AG432" s="18">
        <v>70</v>
      </c>
      <c r="AH432" s="19">
        <v>70</v>
      </c>
      <c r="AI432" s="20">
        <v>70</v>
      </c>
      <c r="AJ432" s="21">
        <v>70</v>
      </c>
      <c r="AK432" s="22">
        <v>70</v>
      </c>
      <c r="AL432" s="23">
        <f>SUM(AF432:AK432)</f>
        <v>420</v>
      </c>
      <c r="AM432" s="24" t="s">
        <v>94</v>
      </c>
      <c r="AN432" s="37"/>
      <c r="AO432" s="24" t="s">
        <v>843</v>
      </c>
      <c r="AP432" s="34"/>
      <c r="AQ432" s="27"/>
      <c r="AR432" s="28" t="s">
        <v>127</v>
      </c>
      <c r="AS432" s="29">
        <v>0.3</v>
      </c>
      <c r="AT432" s="29">
        <v>1.8</v>
      </c>
      <c r="AU432" s="30">
        <v>0.8</v>
      </c>
      <c r="AV432" s="31">
        <v>1</v>
      </c>
      <c r="AW432" s="26"/>
      <c r="AX432" s="26"/>
      <c r="AY432" s="26"/>
      <c r="AZ432" s="26"/>
      <c r="BA432" s="25"/>
      <c r="BB432" s="24">
        <v>147</v>
      </c>
      <c r="BC432" s="26">
        <v>45</v>
      </c>
      <c r="BD432" s="32" t="s">
        <v>128</v>
      </c>
      <c r="BE432" s="32">
        <v>50</v>
      </c>
      <c r="BF432" s="35" t="s">
        <v>98</v>
      </c>
      <c r="BG432" s="26" t="s">
        <v>129</v>
      </c>
      <c r="BH432" s="29">
        <v>25</v>
      </c>
      <c r="BI432" s="26" t="s">
        <v>188</v>
      </c>
      <c r="BJ432" s="25" t="s">
        <v>386</v>
      </c>
      <c r="BK432" s="36"/>
      <c r="BL432" t="str">
        <f>IF(_xlfn.REGEXTEST(BK432,"Lv. [0-9]{0, 3}", 0),BM432,"")</f>
        <v/>
      </c>
      <c r="BM432" t="e" cm="1" vm="1">
        <f t="array" ref="BM432">_xlfn.REGEXEXTRACT(_xlfn.REGEXEXTRACT(BK432,"Lv. [0-9]{0,}", 0),"[0-9]{1,2}", 0)</f>
        <v>#N/A</v>
      </c>
      <c r="BN432" cm="1">
        <f t="array" ref="BN432">INDEX(A432:AE432,BQ432)</f>
        <v>82</v>
      </c>
      <c r="BO432">
        <v>431</v>
      </c>
      <c r="BP432" t="str">
        <f ca="1">IF(LEN(BL432) &gt; 0, _xlfn.XMATCH(BN432 + 1, INDIRECT(BR432):INDIRECT(BS432)), "")</f>
        <v/>
      </c>
      <c r="BQ432" cm="1">
        <f t="array" ref="BQ432">_xlfn.XMATCH(FALSE, ISBLANK(A432:AE432),,-1)</f>
        <v>26</v>
      </c>
      <c r="BR432" t="str">
        <f>ADDRESS(2, BQ432)</f>
        <v>$Z$2</v>
      </c>
      <c r="BS432" t="str">
        <f>ADDRESS(1202, BQ432)</f>
        <v>$Z$1202</v>
      </c>
      <c r="BT432" s="171" t="str">
        <f>"insert into Pokemon_Blueprint values ( "&amp;ROW()-1&amp;", '"&amp;B432&amp;"', '"&amp;C432&amp;"', "&amp;AF432&amp;",  "&amp;AG432&amp;",  "&amp;AH432&amp;", "&amp;AI432&amp;",  "&amp;AJ432&amp;",  "&amp;AK432&amp;", "&amp;IF(BC432 = "", "0", BC432)&amp;", "&amp;IF(BL432 = "","NULL, NULL",BP432&amp;", "&amp;BL432)&amp;");"</f>
        <v>insert into Pokemon_Blueprint values ( 431, 'Castform (Sunny)', '', 70,  70,  70, 70,  70,  70, 45, NULL, NULL);</v>
      </c>
    </row>
    <row r="433" spans="1:72" ht="12.75" customHeight="1">
      <c r="A433" s="12">
        <v>352</v>
      </c>
      <c r="B433" s="56" t="s">
        <v>847</v>
      </c>
      <c r="C433" s="56"/>
      <c r="D433" s="57"/>
      <c r="E433" s="58"/>
      <c r="F433" s="58"/>
      <c r="G433" s="58"/>
      <c r="H433" s="58">
        <v>145</v>
      </c>
      <c r="I433" s="58">
        <v>150</v>
      </c>
      <c r="J433" s="58"/>
      <c r="K433" s="58"/>
      <c r="L433" s="58"/>
      <c r="M433" s="58"/>
      <c r="N433" s="58">
        <v>116</v>
      </c>
      <c r="O433" s="58"/>
      <c r="P433" s="58"/>
      <c r="Q433" s="58"/>
      <c r="R433" s="58"/>
      <c r="S433" s="58"/>
      <c r="T433" s="58"/>
      <c r="U433" s="58"/>
      <c r="V433" s="58">
        <v>214</v>
      </c>
      <c r="W433" s="58"/>
      <c r="X433" s="58">
        <v>115</v>
      </c>
      <c r="Y433" s="58"/>
      <c r="Z433" s="58"/>
      <c r="AA433" s="58"/>
      <c r="AB433" s="58"/>
      <c r="AC433" s="58"/>
      <c r="AD433" s="58"/>
      <c r="AE433" s="59"/>
      <c r="AF433" s="17">
        <v>60</v>
      </c>
      <c r="AG433" s="18">
        <v>90</v>
      </c>
      <c r="AH433" s="19">
        <v>70</v>
      </c>
      <c r="AI433" s="20">
        <v>60</v>
      </c>
      <c r="AJ433" s="21">
        <v>120</v>
      </c>
      <c r="AK433" s="22">
        <v>40</v>
      </c>
      <c r="AL433" s="23">
        <f>SUM(AF433:AK433)</f>
        <v>440</v>
      </c>
      <c r="AM433" s="24" t="s">
        <v>150</v>
      </c>
      <c r="AN433" s="37"/>
      <c r="AO433" s="24" t="s">
        <v>848</v>
      </c>
      <c r="AP433" s="34"/>
      <c r="AQ433" s="38"/>
      <c r="AR433" s="39" t="s">
        <v>85</v>
      </c>
      <c r="AS433" s="40">
        <v>1</v>
      </c>
      <c r="AT433" s="40">
        <v>48.5</v>
      </c>
      <c r="AU433" s="41">
        <v>22</v>
      </c>
      <c r="AV433" s="31"/>
      <c r="AW433" s="26"/>
      <c r="AX433" s="26"/>
      <c r="AY433" s="26"/>
      <c r="AZ433" s="26">
        <v>1</v>
      </c>
      <c r="BA433" s="25"/>
      <c r="BB433" s="24">
        <v>154</v>
      </c>
      <c r="BC433" s="26">
        <v>200</v>
      </c>
      <c r="BD433" s="32" t="s">
        <v>79</v>
      </c>
      <c r="BE433" s="32">
        <v>50</v>
      </c>
      <c r="BF433" s="35" t="s">
        <v>80</v>
      </c>
      <c r="BG433" s="26" t="s">
        <v>129</v>
      </c>
      <c r="BH433" s="29">
        <v>20</v>
      </c>
      <c r="BI433" s="26" t="s">
        <v>165</v>
      </c>
      <c r="BJ433" s="37"/>
      <c r="BK433" s="36"/>
      <c r="BL433" t="str">
        <f>IF(_xlfn.REGEXTEST(BK433,"Lv. [0-9]{0, 3}", 0),BM433,"")</f>
        <v/>
      </c>
      <c r="BM433" t="e" cm="1" vm="1">
        <f t="array" ref="BM433">_xlfn.REGEXEXTRACT(_xlfn.REGEXEXTRACT(BK433,"Lv. [0-9]{0,}", 0),"[0-9]{1,2}", 0)</f>
        <v>#N/A</v>
      </c>
      <c r="BN433" cm="1">
        <f t="array" ref="BN433">INDEX(A433:AE433,BQ433)</f>
        <v>115</v>
      </c>
      <c r="BO433">
        <v>432</v>
      </c>
      <c r="BP433" t="str">
        <f ca="1">IF(LEN(BL433) &gt; 0, _xlfn.XMATCH(BN433 + 1, INDIRECT(BR433):INDIRECT(BS433)), "")</f>
        <v/>
      </c>
      <c r="BQ433" cm="1">
        <f t="array" ref="BQ433">_xlfn.XMATCH(FALSE, ISBLANK(A433:AE433),,-1)</f>
        <v>24</v>
      </c>
      <c r="BR433" t="str">
        <f>ADDRESS(2, BQ433)</f>
        <v>$X$2</v>
      </c>
      <c r="BS433" t="str">
        <f>ADDRESS(1202, BQ433)</f>
        <v>$X$1202</v>
      </c>
      <c r="BT433" s="171" t="str">
        <f>"insert into Pokemon_Blueprint values ( "&amp;ROW()-1&amp;", '"&amp;B433&amp;"', '"&amp;C433&amp;"', "&amp;AF433&amp;",  "&amp;AG433&amp;",  "&amp;AH433&amp;", "&amp;AI433&amp;",  "&amp;AJ433&amp;",  "&amp;AK433&amp;", "&amp;IF(BC433 = "", "0", BC433)&amp;", "&amp;IF(BL433 = "","NULL, NULL",BP433&amp;", "&amp;BL433)&amp;");"</f>
        <v>insert into Pokemon_Blueprint values ( 432, 'Kecleon', '', 60,  90,  70, 60,  120,  40, 200, NULL, NULL);</v>
      </c>
    </row>
    <row r="434" spans="1:72" ht="12.75" customHeight="1">
      <c r="A434" s="12">
        <v>353</v>
      </c>
      <c r="B434" s="56" t="s">
        <v>849</v>
      </c>
      <c r="C434" s="56"/>
      <c r="D434" s="57"/>
      <c r="E434" s="58"/>
      <c r="F434" s="58"/>
      <c r="G434" s="58"/>
      <c r="H434" s="58">
        <v>146</v>
      </c>
      <c r="I434" s="58">
        <v>151</v>
      </c>
      <c r="J434" s="58"/>
      <c r="K434" s="58"/>
      <c r="L434" s="58"/>
      <c r="M434" s="58">
        <v>210</v>
      </c>
      <c r="N434" s="58"/>
      <c r="O434" s="58"/>
      <c r="P434" s="58">
        <v>122</v>
      </c>
      <c r="Q434" s="58"/>
      <c r="R434" s="58"/>
      <c r="S434" s="58"/>
      <c r="T434" s="58"/>
      <c r="U434" s="58"/>
      <c r="V434" s="58">
        <v>316</v>
      </c>
      <c r="W434" s="58"/>
      <c r="X434" s="58"/>
      <c r="Y434" s="58">
        <v>137</v>
      </c>
      <c r="Z434" s="58"/>
      <c r="AA434" s="58"/>
      <c r="AB434" s="58"/>
      <c r="AC434" s="58"/>
      <c r="AD434" s="58"/>
      <c r="AE434" s="59">
        <v>298</v>
      </c>
      <c r="AF434" s="17">
        <v>44</v>
      </c>
      <c r="AG434" s="18">
        <v>75</v>
      </c>
      <c r="AH434" s="19">
        <v>35</v>
      </c>
      <c r="AI434" s="20">
        <v>63</v>
      </c>
      <c r="AJ434" s="21">
        <v>33</v>
      </c>
      <c r="AK434" s="22">
        <v>45</v>
      </c>
      <c r="AL434" s="23">
        <f>SUM(AF434:AK434)</f>
        <v>295</v>
      </c>
      <c r="AM434" s="24" t="s">
        <v>398</v>
      </c>
      <c r="AN434" s="37"/>
      <c r="AO434" s="24" t="s">
        <v>410</v>
      </c>
      <c r="AP434" s="26" t="s">
        <v>241</v>
      </c>
      <c r="AQ434" s="27" t="s">
        <v>402</v>
      </c>
      <c r="AR434" s="28" t="s">
        <v>97</v>
      </c>
      <c r="AS434" s="29">
        <v>0.6</v>
      </c>
      <c r="AT434" s="29">
        <v>5.0999999999999996</v>
      </c>
      <c r="AU434" s="30">
        <v>2.2999999999999998</v>
      </c>
      <c r="AV434" s="31"/>
      <c r="AW434" s="26">
        <v>1</v>
      </c>
      <c r="AX434" s="26"/>
      <c r="AY434" s="26"/>
      <c r="AZ434" s="26"/>
      <c r="BA434" s="25"/>
      <c r="BB434" s="24">
        <v>59</v>
      </c>
      <c r="BC434" s="26">
        <v>225</v>
      </c>
      <c r="BD434" s="32" t="s">
        <v>226</v>
      </c>
      <c r="BE434" s="32">
        <v>35</v>
      </c>
      <c r="BF434" s="35" t="s">
        <v>108</v>
      </c>
      <c r="BG434" s="26" t="s">
        <v>129</v>
      </c>
      <c r="BH434" s="29">
        <v>25</v>
      </c>
      <c r="BI434" s="26" t="s">
        <v>386</v>
      </c>
      <c r="BJ434" s="37"/>
      <c r="BK434" s="36" t="s">
        <v>780</v>
      </c>
      <c r="BL434" t="str">
        <f>IF(_xlfn.REGEXTEST(BK434,"Lv. [0-9]{0, 3}", 0),BM434,"")</f>
        <v>37</v>
      </c>
      <c r="BM434" t="str" cm="1">
        <f t="array" ref="BM434">_xlfn.REGEXEXTRACT(_xlfn.REGEXEXTRACT(BK434,"Lv. [0-9]{0,}", 0),"[0-9]{1,2}", 0)</f>
        <v>37</v>
      </c>
      <c r="BN434" cm="1">
        <f t="array" ref="BN434">INDEX(A434:AE434,BQ434)</f>
        <v>298</v>
      </c>
      <c r="BO434">
        <v>433</v>
      </c>
      <c r="BP434">
        <f ca="1">IF(LEN(BL434) &gt; 0, _xlfn.XMATCH(BN434 + 1, INDIRECT(BR434):INDIRECT(BS434)), "")</f>
        <v>434</v>
      </c>
      <c r="BQ434" cm="1">
        <f t="array" ref="BQ434">_xlfn.XMATCH(FALSE, ISBLANK(A434:AE434),,-1)</f>
        <v>31</v>
      </c>
      <c r="BR434" t="str">
        <f>ADDRESS(2, BQ434)</f>
        <v>$AE$2</v>
      </c>
      <c r="BS434" t="str">
        <f>ADDRESS(1202, BQ434)</f>
        <v>$AE$1202</v>
      </c>
      <c r="BT434" s="171" t="str">
        <f ca="1">"insert into Pokemon_Blueprint values ( "&amp;ROW()-1&amp;", '"&amp;B434&amp;"', '"&amp;C434&amp;"', "&amp;AF434&amp;",  "&amp;AG434&amp;",  "&amp;AH434&amp;", "&amp;AI434&amp;",  "&amp;AJ434&amp;",  "&amp;AK434&amp;", "&amp;IF(BC434 = "", "0", BC434)&amp;", "&amp;IF(BL434 = "","NULL, NULL",BP434&amp;", "&amp;BL434)&amp;");"</f>
        <v>insert into Pokemon_Blueprint values ( 433, 'Shuppet', '', 44,  75,  35, 63,  33,  45, 225, 434, 37);</v>
      </c>
    </row>
    <row r="435" spans="1:72" ht="12.75" customHeight="1">
      <c r="A435" s="12">
        <v>354</v>
      </c>
      <c r="B435" s="56" t="s">
        <v>850</v>
      </c>
      <c r="C435" s="56"/>
      <c r="D435" s="57"/>
      <c r="E435" s="58"/>
      <c r="F435" s="58"/>
      <c r="G435" s="58"/>
      <c r="H435" s="58">
        <v>147</v>
      </c>
      <c r="I435" s="58">
        <v>152</v>
      </c>
      <c r="J435" s="58"/>
      <c r="K435" s="58"/>
      <c r="L435" s="58"/>
      <c r="M435" s="58">
        <v>211</v>
      </c>
      <c r="N435" s="58"/>
      <c r="O435" s="58"/>
      <c r="P435" s="58">
        <v>123</v>
      </c>
      <c r="Q435" s="58"/>
      <c r="R435" s="58"/>
      <c r="S435" s="58"/>
      <c r="T435" s="58"/>
      <c r="U435" s="58"/>
      <c r="V435" s="58">
        <v>317</v>
      </c>
      <c r="W435" s="58"/>
      <c r="X435" s="58"/>
      <c r="Y435" s="58">
        <v>138</v>
      </c>
      <c r="Z435" s="58"/>
      <c r="AA435" s="58"/>
      <c r="AB435" s="58"/>
      <c r="AC435" s="58"/>
      <c r="AD435" s="58"/>
      <c r="AE435" s="59">
        <v>299</v>
      </c>
      <c r="AF435" s="17">
        <v>64</v>
      </c>
      <c r="AG435" s="18">
        <v>115</v>
      </c>
      <c r="AH435" s="19">
        <v>65</v>
      </c>
      <c r="AI435" s="20">
        <v>83</v>
      </c>
      <c r="AJ435" s="21">
        <v>63</v>
      </c>
      <c r="AK435" s="22">
        <v>65</v>
      </c>
      <c r="AL435" s="23">
        <f>SUM(AF435:AK435)</f>
        <v>455</v>
      </c>
      <c r="AM435" s="24" t="s">
        <v>398</v>
      </c>
      <c r="AN435" s="37"/>
      <c r="AO435" s="24" t="s">
        <v>410</v>
      </c>
      <c r="AP435" s="26" t="s">
        <v>241</v>
      </c>
      <c r="AQ435" s="27" t="s">
        <v>402</v>
      </c>
      <c r="AR435" s="28" t="s">
        <v>101</v>
      </c>
      <c r="AS435" s="29">
        <v>1.1000000000000001</v>
      </c>
      <c r="AT435" s="29">
        <v>27.6</v>
      </c>
      <c r="AU435" s="30">
        <v>12.5</v>
      </c>
      <c r="AV435" s="31"/>
      <c r="AW435" s="26">
        <v>2</v>
      </c>
      <c r="AX435" s="26"/>
      <c r="AY435" s="26"/>
      <c r="AZ435" s="26"/>
      <c r="BA435" s="25"/>
      <c r="BB435" s="24">
        <v>159</v>
      </c>
      <c r="BC435" s="26">
        <v>45</v>
      </c>
      <c r="BD435" s="32" t="s">
        <v>226</v>
      </c>
      <c r="BE435" s="32">
        <v>35</v>
      </c>
      <c r="BF435" s="35" t="s">
        <v>108</v>
      </c>
      <c r="BG435" s="26" t="s">
        <v>129</v>
      </c>
      <c r="BH435" s="29">
        <v>25</v>
      </c>
      <c r="BI435" s="26" t="s">
        <v>386</v>
      </c>
      <c r="BJ435" s="37"/>
      <c r="BK435" s="36"/>
      <c r="BL435" t="str">
        <f>IF(_xlfn.REGEXTEST(BK435,"Lv. [0-9]{0, 3}", 0),BM435,"")</f>
        <v/>
      </c>
      <c r="BM435" t="e" cm="1" vm="1">
        <f t="array" ref="BM435">_xlfn.REGEXEXTRACT(_xlfn.REGEXEXTRACT(BK435,"Lv. [0-9]{0,}", 0),"[0-9]{1,2}", 0)</f>
        <v>#N/A</v>
      </c>
      <c r="BN435" cm="1">
        <f t="array" ref="BN435">INDEX(A435:AE435,BQ435)</f>
        <v>299</v>
      </c>
      <c r="BO435">
        <v>434</v>
      </c>
      <c r="BP435" t="str">
        <f ca="1">IF(LEN(BL435) &gt; 0, _xlfn.XMATCH(BN435 + 1, INDIRECT(BR435):INDIRECT(BS435)), "")</f>
        <v/>
      </c>
      <c r="BQ435" cm="1">
        <f t="array" ref="BQ435">_xlfn.XMATCH(FALSE, ISBLANK(A435:AE435),,-1)</f>
        <v>31</v>
      </c>
      <c r="BR435" t="str">
        <f>ADDRESS(2, BQ435)</f>
        <v>$AE$2</v>
      </c>
      <c r="BS435" t="str">
        <f>ADDRESS(1202, BQ435)</f>
        <v>$AE$1202</v>
      </c>
      <c r="BT435" s="171" t="str">
        <f>"insert into Pokemon_Blueprint values ( "&amp;ROW()-1&amp;", '"&amp;B435&amp;"', '"&amp;C435&amp;"', "&amp;AF435&amp;",  "&amp;AG435&amp;",  "&amp;AH435&amp;", "&amp;AI435&amp;",  "&amp;AJ435&amp;",  "&amp;AK435&amp;", "&amp;IF(BC435 = "", "0", BC435)&amp;", "&amp;IF(BL435 = "","NULL, NULL",BP435&amp;", "&amp;BL435)&amp;");"</f>
        <v>insert into Pokemon_Blueprint values ( 434, 'Banette', '', 64,  115,  65, 83,  63,  65, 45, NULL, NULL);</v>
      </c>
    </row>
    <row r="436" spans="1:72" ht="12.75" customHeight="1">
      <c r="A436" s="12">
        <v>354.1</v>
      </c>
      <c r="B436" s="56" t="s">
        <v>851</v>
      </c>
      <c r="C436" s="56" t="s">
        <v>146</v>
      </c>
      <c r="D436" s="57"/>
      <c r="E436" s="58"/>
      <c r="F436" s="58"/>
      <c r="G436" s="58"/>
      <c r="H436" s="58"/>
      <c r="I436" s="58">
        <v>152</v>
      </c>
      <c r="J436" s="58"/>
      <c r="K436" s="58"/>
      <c r="L436" s="58"/>
      <c r="M436" s="58"/>
      <c r="N436" s="58"/>
      <c r="O436" s="58"/>
      <c r="P436" s="58">
        <v>123</v>
      </c>
      <c r="Q436" s="58"/>
      <c r="R436" s="58"/>
      <c r="S436" s="58"/>
      <c r="T436" s="58"/>
      <c r="U436" s="58"/>
      <c r="V436" s="58">
        <v>317</v>
      </c>
      <c r="W436" s="58"/>
      <c r="X436" s="58"/>
      <c r="Y436" s="58">
        <v>138</v>
      </c>
      <c r="Z436" s="58"/>
      <c r="AA436" s="58"/>
      <c r="AB436" s="58"/>
      <c r="AC436" s="58"/>
      <c r="AD436" s="58"/>
      <c r="AE436" s="59"/>
      <c r="AF436" s="17">
        <v>64</v>
      </c>
      <c r="AG436" s="18">
        <v>165</v>
      </c>
      <c r="AH436" s="19">
        <v>75</v>
      </c>
      <c r="AI436" s="20">
        <v>93</v>
      </c>
      <c r="AJ436" s="21">
        <v>83</v>
      </c>
      <c r="AK436" s="22">
        <v>75</v>
      </c>
      <c r="AL436" s="23">
        <f>SUM(AF436:AK436)</f>
        <v>555</v>
      </c>
      <c r="AM436" s="24" t="s">
        <v>398</v>
      </c>
      <c r="AN436" s="37"/>
      <c r="AO436" s="24" t="s">
        <v>612</v>
      </c>
      <c r="AP436" s="26"/>
      <c r="AQ436" s="27"/>
      <c r="AR436" s="28" t="s">
        <v>176</v>
      </c>
      <c r="AS436" s="29">
        <v>1.2</v>
      </c>
      <c r="AT436" s="29">
        <v>28.7</v>
      </c>
      <c r="AU436" s="30">
        <v>13</v>
      </c>
      <c r="AV436" s="31"/>
      <c r="AW436" s="26">
        <v>2</v>
      </c>
      <c r="AX436" s="26"/>
      <c r="AY436" s="26"/>
      <c r="AZ436" s="26"/>
      <c r="BA436" s="25"/>
      <c r="BB436" s="24">
        <v>194</v>
      </c>
      <c r="BC436" s="26">
        <v>45</v>
      </c>
      <c r="BD436" s="32" t="s">
        <v>226</v>
      </c>
      <c r="BE436" s="32">
        <v>35</v>
      </c>
      <c r="BF436" s="35" t="s">
        <v>108</v>
      </c>
      <c r="BG436" s="26" t="s">
        <v>129</v>
      </c>
      <c r="BH436" s="29">
        <v>25</v>
      </c>
      <c r="BI436" s="26" t="s">
        <v>386</v>
      </c>
      <c r="BJ436" s="25"/>
      <c r="BK436" s="36"/>
      <c r="BL436" t="str">
        <f>IF(_xlfn.REGEXTEST(BK436,"Lv. [0-9]{0, 3}", 0),BM436,"")</f>
        <v/>
      </c>
      <c r="BM436" t="e" cm="1" vm="1">
        <f t="array" ref="BM436">_xlfn.REGEXEXTRACT(_xlfn.REGEXEXTRACT(BK436,"Lv. [0-9]{0,}", 0),"[0-9]{1,2}", 0)</f>
        <v>#N/A</v>
      </c>
      <c r="BN436" cm="1">
        <f t="array" ref="BN436">INDEX(A436:AE436,BQ436)</f>
        <v>138</v>
      </c>
      <c r="BO436">
        <v>435</v>
      </c>
      <c r="BP436" t="str">
        <f ca="1">IF(LEN(BL436) &gt; 0, _xlfn.XMATCH(BN436 + 1, INDIRECT(BR436):INDIRECT(BS436)), "")</f>
        <v/>
      </c>
      <c r="BQ436" cm="1">
        <f t="array" ref="BQ436">_xlfn.XMATCH(FALSE, ISBLANK(A436:AE436),,-1)</f>
        <v>25</v>
      </c>
      <c r="BR436" t="str">
        <f>ADDRESS(2, BQ436)</f>
        <v>$Y$2</v>
      </c>
      <c r="BS436" t="str">
        <f>ADDRESS(1202, BQ436)</f>
        <v>$Y$1202</v>
      </c>
      <c r="BT436" s="171" t="str">
        <f>"insert into Pokemon_Blueprint values ( "&amp;ROW()-1&amp;", '"&amp;B436&amp;"', '"&amp;C436&amp;"', "&amp;AF436&amp;",  "&amp;AG436&amp;",  "&amp;AH436&amp;", "&amp;AI436&amp;",  "&amp;AJ436&amp;",  "&amp;AK436&amp;", "&amp;IF(BC436 = "", "0", BC436)&amp;", "&amp;IF(BL436 = "","NULL, NULL",BP436&amp;", "&amp;BL436)&amp;");"</f>
        <v>insert into Pokemon_Blueprint values ( 435, 'Banette (Mega)', 'Mega Evolution', 64,  165,  75, 93,  83,  75, 45, NULL, NULL);</v>
      </c>
    </row>
    <row r="437" spans="1:72" ht="12.75" customHeight="1">
      <c r="A437" s="12">
        <v>355</v>
      </c>
      <c r="B437" s="56" t="s">
        <v>852</v>
      </c>
      <c r="C437" s="56"/>
      <c r="D437" s="57"/>
      <c r="E437" s="58"/>
      <c r="F437" s="58"/>
      <c r="G437" s="58"/>
      <c r="H437" s="58">
        <v>148</v>
      </c>
      <c r="I437" s="58">
        <v>153</v>
      </c>
      <c r="J437" s="58"/>
      <c r="K437" s="58">
        <v>189</v>
      </c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>
        <v>135</v>
      </c>
      <c r="AB437" s="58"/>
      <c r="AC437" s="58"/>
      <c r="AD437" s="58">
        <v>158</v>
      </c>
      <c r="AE437" s="59"/>
      <c r="AF437" s="17">
        <v>20</v>
      </c>
      <c r="AG437" s="18">
        <v>40</v>
      </c>
      <c r="AH437" s="19">
        <v>90</v>
      </c>
      <c r="AI437" s="20">
        <v>30</v>
      </c>
      <c r="AJ437" s="21">
        <v>90</v>
      </c>
      <c r="AK437" s="22">
        <v>25</v>
      </c>
      <c r="AL437" s="23">
        <f>SUM(AF437:AK437)</f>
        <v>295</v>
      </c>
      <c r="AM437" s="24" t="s">
        <v>398</v>
      </c>
      <c r="AN437" s="37"/>
      <c r="AO437" s="24" t="s">
        <v>399</v>
      </c>
      <c r="AP437" s="34"/>
      <c r="AQ437" s="38"/>
      <c r="AR437" s="39" t="s">
        <v>191</v>
      </c>
      <c r="AS437" s="40">
        <v>0.8</v>
      </c>
      <c r="AT437" s="40">
        <v>33.1</v>
      </c>
      <c r="AU437" s="41">
        <v>15</v>
      </c>
      <c r="AV437" s="31"/>
      <c r="AW437" s="26"/>
      <c r="AX437" s="26"/>
      <c r="AY437" s="26"/>
      <c r="AZ437" s="26">
        <v>1</v>
      </c>
      <c r="BA437" s="25"/>
      <c r="BB437" s="24">
        <v>59</v>
      </c>
      <c r="BC437" s="26">
        <v>190</v>
      </c>
      <c r="BD437" s="32" t="s">
        <v>226</v>
      </c>
      <c r="BE437" s="32">
        <v>35</v>
      </c>
      <c r="BF437" s="35" t="s">
        <v>108</v>
      </c>
      <c r="BG437" s="26" t="s">
        <v>129</v>
      </c>
      <c r="BH437" s="29">
        <v>25</v>
      </c>
      <c r="BI437" s="26" t="s">
        <v>386</v>
      </c>
      <c r="BJ437" s="37"/>
      <c r="BK437" s="36" t="s">
        <v>780</v>
      </c>
      <c r="BL437" t="str">
        <f>IF(_xlfn.REGEXTEST(BK437,"Lv. [0-9]{0, 3}", 0),BM437,"")</f>
        <v>37</v>
      </c>
      <c r="BM437" t="str" cm="1">
        <f t="array" ref="BM437">_xlfn.REGEXEXTRACT(_xlfn.REGEXEXTRACT(BK437,"Lv. [0-9]{0,}", 0),"[0-9]{1,2}", 0)</f>
        <v>37</v>
      </c>
      <c r="BN437" cm="1">
        <f t="array" ref="BN437">INDEX(A437:AE437,BQ437)</f>
        <v>158</v>
      </c>
      <c r="BO437">
        <v>436</v>
      </c>
      <c r="BP437">
        <f ca="1">IF(LEN(BL437) &gt; 0, _xlfn.XMATCH(BN437 + 1, INDIRECT(BR437):INDIRECT(BS437)), "")</f>
        <v>437</v>
      </c>
      <c r="BQ437" cm="1">
        <f t="array" ref="BQ437">_xlfn.XMATCH(FALSE, ISBLANK(A437:AE437),,-1)</f>
        <v>30</v>
      </c>
      <c r="BR437" t="str">
        <f>ADDRESS(2, BQ437)</f>
        <v>$AD$2</v>
      </c>
      <c r="BS437" t="str">
        <f>ADDRESS(1202, BQ437)</f>
        <v>$AD$1202</v>
      </c>
      <c r="BT437" s="171" t="str">
        <f ca="1">"insert into Pokemon_Blueprint values ( "&amp;ROW()-1&amp;", '"&amp;B437&amp;"', '"&amp;C437&amp;"', "&amp;AF437&amp;",  "&amp;AG437&amp;",  "&amp;AH437&amp;", "&amp;AI437&amp;",  "&amp;AJ437&amp;",  "&amp;AK437&amp;", "&amp;IF(BC437 = "", "0", BC437)&amp;", "&amp;IF(BL437 = "","NULL, NULL",BP437&amp;", "&amp;BL437)&amp;");"</f>
        <v>insert into Pokemon_Blueprint values ( 436, 'Duskull', '', 20,  40,  90, 30,  90,  25, 190, 437, 37);</v>
      </c>
    </row>
    <row r="438" spans="1:72" ht="12.75" customHeight="1">
      <c r="A438" s="12">
        <v>356</v>
      </c>
      <c r="B438" s="56" t="s">
        <v>853</v>
      </c>
      <c r="C438" s="56"/>
      <c r="D438" s="57"/>
      <c r="E438" s="58"/>
      <c r="F438" s="58"/>
      <c r="G438" s="58"/>
      <c r="H438" s="58">
        <v>149</v>
      </c>
      <c r="I438" s="58">
        <v>154</v>
      </c>
      <c r="J438" s="58"/>
      <c r="K438" s="58">
        <v>190</v>
      </c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>
        <v>136</v>
      </c>
      <c r="AB438" s="58"/>
      <c r="AC438" s="58"/>
      <c r="AD438" s="58">
        <v>159</v>
      </c>
      <c r="AE438" s="59"/>
      <c r="AF438" s="17">
        <v>40</v>
      </c>
      <c r="AG438" s="18">
        <v>70</v>
      </c>
      <c r="AH438" s="19">
        <v>130</v>
      </c>
      <c r="AI438" s="20">
        <v>60</v>
      </c>
      <c r="AJ438" s="21">
        <v>130</v>
      </c>
      <c r="AK438" s="22">
        <v>25</v>
      </c>
      <c r="AL438" s="23">
        <f>SUM(AF438:AK438)</f>
        <v>455</v>
      </c>
      <c r="AM438" s="24" t="s">
        <v>398</v>
      </c>
      <c r="AN438" s="37"/>
      <c r="AO438" s="24" t="s">
        <v>517</v>
      </c>
      <c r="AP438" s="34"/>
      <c r="AQ438" s="38"/>
      <c r="AR438" s="39" t="s">
        <v>120</v>
      </c>
      <c r="AS438" s="40">
        <v>1.6</v>
      </c>
      <c r="AT438" s="40">
        <v>67.5</v>
      </c>
      <c r="AU438" s="41">
        <v>30.6</v>
      </c>
      <c r="AV438" s="31"/>
      <c r="AW438" s="26"/>
      <c r="AX438" s="26">
        <v>1</v>
      </c>
      <c r="AY438" s="26"/>
      <c r="AZ438" s="26">
        <v>1</v>
      </c>
      <c r="BA438" s="25"/>
      <c r="BB438" s="24">
        <v>159</v>
      </c>
      <c r="BC438" s="26">
        <v>90</v>
      </c>
      <c r="BD438" s="32" t="s">
        <v>226</v>
      </c>
      <c r="BE438" s="32">
        <v>35</v>
      </c>
      <c r="BF438" s="35" t="s">
        <v>108</v>
      </c>
      <c r="BG438" s="26" t="s">
        <v>129</v>
      </c>
      <c r="BH438" s="29">
        <v>25</v>
      </c>
      <c r="BI438" s="26" t="s">
        <v>386</v>
      </c>
      <c r="BJ438" s="37"/>
      <c r="BK438" s="36" t="s">
        <v>854</v>
      </c>
      <c r="BL438" t="str">
        <f>IF(_xlfn.REGEXTEST(BK438,"Lv. [0-9]{0, 3}", 0),BM438,"")</f>
        <v/>
      </c>
      <c r="BM438" t="e" cm="1" vm="1">
        <f t="array" ref="BM438">_xlfn.REGEXEXTRACT(_xlfn.REGEXEXTRACT(BK438,"Lv. [0-9]{0,}", 0),"[0-9]{1,2}", 0)</f>
        <v>#N/A</v>
      </c>
      <c r="BN438" cm="1">
        <f t="array" ref="BN438">INDEX(A438:AE438,BQ438)</f>
        <v>159</v>
      </c>
      <c r="BO438">
        <v>437</v>
      </c>
      <c r="BP438" t="str">
        <f ca="1">IF(LEN(BL438) &gt; 0, _xlfn.XMATCH(BN438 + 1, INDIRECT(BR438):INDIRECT(BS438)), "")</f>
        <v/>
      </c>
      <c r="BQ438" cm="1">
        <f t="array" ref="BQ438">_xlfn.XMATCH(FALSE, ISBLANK(A438:AE438),,-1)</f>
        <v>30</v>
      </c>
      <c r="BR438" t="str">
        <f>ADDRESS(2, BQ438)</f>
        <v>$AD$2</v>
      </c>
      <c r="BS438" t="str">
        <f>ADDRESS(1202, BQ438)</f>
        <v>$AD$1202</v>
      </c>
      <c r="BT438" s="171" t="str">
        <f>"insert into Pokemon_Blueprint values ( "&amp;ROW()-1&amp;", '"&amp;B438&amp;"', '"&amp;C438&amp;"', "&amp;AF438&amp;",  "&amp;AG438&amp;",  "&amp;AH438&amp;", "&amp;AI438&amp;",  "&amp;AJ438&amp;",  "&amp;AK438&amp;", "&amp;IF(BC438 = "", "0", BC438)&amp;", "&amp;IF(BL438 = "","NULL, NULL",BP438&amp;", "&amp;BL438)&amp;");"</f>
        <v>insert into Pokemon_Blueprint values ( 437, 'Dusclops', '', 40,  70,  130, 60,  130,  25, 90, NULL, NULL);</v>
      </c>
    </row>
    <row r="439" spans="1:72" ht="12.75" customHeight="1">
      <c r="A439" s="12">
        <v>357</v>
      </c>
      <c r="B439" s="56" t="s">
        <v>855</v>
      </c>
      <c r="C439" s="56"/>
      <c r="D439" s="57"/>
      <c r="E439" s="58"/>
      <c r="F439" s="58"/>
      <c r="G439" s="58"/>
      <c r="H439" s="58">
        <v>150</v>
      </c>
      <c r="I439" s="58">
        <v>156</v>
      </c>
      <c r="J439" s="58"/>
      <c r="K439" s="58">
        <v>185</v>
      </c>
      <c r="L439" s="58"/>
      <c r="M439" s="58">
        <v>288</v>
      </c>
      <c r="N439" s="58"/>
      <c r="O439" s="58"/>
      <c r="P439" s="58"/>
      <c r="Q439" s="58"/>
      <c r="R439" s="58"/>
      <c r="S439" s="58"/>
      <c r="T439" s="58"/>
      <c r="U439" s="58"/>
      <c r="V439" s="58">
        <v>354</v>
      </c>
      <c r="W439" s="58"/>
      <c r="X439" s="58"/>
      <c r="Y439" s="58"/>
      <c r="Z439" s="58">
        <v>101</v>
      </c>
      <c r="AA439" s="58"/>
      <c r="AB439" s="58"/>
      <c r="AC439" s="58"/>
      <c r="AD439" s="58"/>
      <c r="AE439" s="59">
        <v>246</v>
      </c>
      <c r="AF439" s="17">
        <v>99</v>
      </c>
      <c r="AG439" s="18">
        <v>68</v>
      </c>
      <c r="AH439" s="19">
        <v>83</v>
      </c>
      <c r="AI439" s="20">
        <v>72</v>
      </c>
      <c r="AJ439" s="21">
        <v>87</v>
      </c>
      <c r="AK439" s="22">
        <v>51</v>
      </c>
      <c r="AL439" s="23">
        <f>SUM(AF439:AK439)</f>
        <v>460</v>
      </c>
      <c r="AM439" s="24" t="s">
        <v>74</v>
      </c>
      <c r="AN439" s="25" t="s">
        <v>104</v>
      </c>
      <c r="AO439" s="24" t="s">
        <v>77</v>
      </c>
      <c r="AP439" s="26" t="s">
        <v>96</v>
      </c>
      <c r="AQ439" s="27" t="s">
        <v>423</v>
      </c>
      <c r="AR439" s="28" t="s">
        <v>88</v>
      </c>
      <c r="AS439" s="29">
        <v>2</v>
      </c>
      <c r="AT439" s="29">
        <v>220.5</v>
      </c>
      <c r="AU439" s="30">
        <v>100</v>
      </c>
      <c r="AV439" s="31">
        <v>2</v>
      </c>
      <c r="AW439" s="26"/>
      <c r="AX439" s="26"/>
      <c r="AY439" s="26"/>
      <c r="AZ439" s="26"/>
      <c r="BA439" s="25"/>
      <c r="BB439" s="24">
        <v>161</v>
      </c>
      <c r="BC439" s="26">
        <v>200</v>
      </c>
      <c r="BD439" s="32" t="s">
        <v>297</v>
      </c>
      <c r="BE439" s="32">
        <v>50</v>
      </c>
      <c r="BF439" s="35" t="s">
        <v>80</v>
      </c>
      <c r="BG439" s="26" t="s">
        <v>129</v>
      </c>
      <c r="BH439" s="29">
        <v>25</v>
      </c>
      <c r="BI439" s="26" t="s">
        <v>82</v>
      </c>
      <c r="BJ439" s="25" t="s">
        <v>74</v>
      </c>
      <c r="BK439" s="36"/>
      <c r="BL439" t="str">
        <f>IF(_xlfn.REGEXTEST(BK439,"Lv. [0-9]{0, 3}", 0),BM439,"")</f>
        <v/>
      </c>
      <c r="BM439" t="e" cm="1" vm="1">
        <f t="array" ref="BM439">_xlfn.REGEXEXTRACT(_xlfn.REGEXEXTRACT(BK439,"Lv. [0-9]{0,}", 0),"[0-9]{1,2}", 0)</f>
        <v>#N/A</v>
      </c>
      <c r="BN439" cm="1">
        <f t="array" ref="BN439">INDEX(A439:AE439,BQ439)</f>
        <v>246</v>
      </c>
      <c r="BO439">
        <v>438</v>
      </c>
      <c r="BP439" t="str">
        <f ca="1">IF(LEN(BL439) &gt; 0, _xlfn.XMATCH(BN439 + 1, INDIRECT(BR439):INDIRECT(BS439)), "")</f>
        <v/>
      </c>
      <c r="BQ439" cm="1">
        <f t="array" ref="BQ439">_xlfn.XMATCH(FALSE, ISBLANK(A439:AE439),,-1)</f>
        <v>31</v>
      </c>
      <c r="BR439" t="str">
        <f>ADDRESS(2, BQ439)</f>
        <v>$AE$2</v>
      </c>
      <c r="BS439" t="str">
        <f>ADDRESS(1202, BQ439)</f>
        <v>$AE$1202</v>
      </c>
      <c r="BT439" s="171" t="str">
        <f>"insert into Pokemon_Blueprint values ( "&amp;ROW()-1&amp;", '"&amp;B439&amp;"', '"&amp;C439&amp;"', "&amp;AF439&amp;",  "&amp;AG439&amp;",  "&amp;AH439&amp;", "&amp;AI439&amp;",  "&amp;AJ439&amp;",  "&amp;AK439&amp;", "&amp;IF(BC439 = "", "0", BC439)&amp;", "&amp;IF(BL439 = "","NULL, NULL",BP439&amp;", "&amp;BL439)&amp;");"</f>
        <v>insert into Pokemon_Blueprint values ( 438, 'Tropius', '', 99,  68,  83, 72,  87,  51, 200, NULL, NULL);</v>
      </c>
    </row>
    <row r="440" spans="1:72" ht="12.75" customHeight="1">
      <c r="A440" s="12">
        <v>358</v>
      </c>
      <c r="B440" s="56" t="s">
        <v>856</v>
      </c>
      <c r="C440" s="56"/>
      <c r="D440" s="57"/>
      <c r="E440" s="58"/>
      <c r="F440" s="58"/>
      <c r="G440" s="58"/>
      <c r="H440" s="58">
        <v>151</v>
      </c>
      <c r="I440" s="58">
        <v>158</v>
      </c>
      <c r="J440" s="58">
        <v>83</v>
      </c>
      <c r="K440" s="58">
        <v>83</v>
      </c>
      <c r="L440" s="58"/>
      <c r="M440" s="58"/>
      <c r="N440" s="58"/>
      <c r="O440" s="58">
        <v>112</v>
      </c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>
        <v>196</v>
      </c>
      <c r="AE440" s="59"/>
      <c r="AF440" s="17">
        <v>75</v>
      </c>
      <c r="AG440" s="18">
        <v>50</v>
      </c>
      <c r="AH440" s="19">
        <v>89</v>
      </c>
      <c r="AI440" s="20">
        <v>95</v>
      </c>
      <c r="AJ440" s="21">
        <v>90</v>
      </c>
      <c r="AK440" s="22">
        <v>65</v>
      </c>
      <c r="AL440" s="23">
        <f>SUM(AF440:AK440)</f>
        <v>464</v>
      </c>
      <c r="AM440" s="24" t="s">
        <v>193</v>
      </c>
      <c r="AN440" s="37"/>
      <c r="AO440" s="24" t="s">
        <v>399</v>
      </c>
      <c r="AP440" s="34"/>
      <c r="AQ440" s="38"/>
      <c r="AR440" s="39" t="s">
        <v>97</v>
      </c>
      <c r="AS440" s="40">
        <v>0.6</v>
      </c>
      <c r="AT440" s="40">
        <v>2.2000000000000002</v>
      </c>
      <c r="AU440" s="41">
        <v>1</v>
      </c>
      <c r="AV440" s="31"/>
      <c r="AW440" s="26"/>
      <c r="AX440" s="26"/>
      <c r="AY440" s="26">
        <v>1</v>
      </c>
      <c r="AZ440" s="26">
        <v>1</v>
      </c>
      <c r="BA440" s="25"/>
      <c r="BB440" s="24">
        <v>159</v>
      </c>
      <c r="BC440" s="26">
        <v>45</v>
      </c>
      <c r="BD440" s="32" t="s">
        <v>226</v>
      </c>
      <c r="BE440" s="32">
        <v>50</v>
      </c>
      <c r="BF440" s="35" t="s">
        <v>116</v>
      </c>
      <c r="BG440" s="26" t="s">
        <v>129</v>
      </c>
      <c r="BH440" s="29">
        <v>25</v>
      </c>
      <c r="BI440" s="26" t="s">
        <v>386</v>
      </c>
      <c r="BJ440" s="37"/>
      <c r="BK440" s="36"/>
      <c r="BL440" t="str">
        <f>IF(_xlfn.REGEXTEST(BK440,"Lv. [0-9]{0, 3}", 0),BM440,"")</f>
        <v/>
      </c>
      <c r="BM440" t="e" cm="1" vm="1">
        <f t="array" ref="BM440">_xlfn.REGEXEXTRACT(_xlfn.REGEXEXTRACT(BK440,"Lv. [0-9]{0,}", 0),"[0-9]{1,2}", 0)</f>
        <v>#N/A</v>
      </c>
      <c r="BN440" cm="1">
        <f t="array" ref="BN440">INDEX(A440:AE440,BQ440)</f>
        <v>196</v>
      </c>
      <c r="BO440">
        <v>439</v>
      </c>
      <c r="BP440" t="str">
        <f ca="1">IF(LEN(BL440) &gt; 0, _xlfn.XMATCH(BN440 + 1, INDIRECT(BR440):INDIRECT(BS440)), "")</f>
        <v/>
      </c>
      <c r="BQ440" cm="1">
        <f t="array" ref="BQ440">_xlfn.XMATCH(FALSE, ISBLANK(A440:AE440),,-1)</f>
        <v>30</v>
      </c>
      <c r="BR440" t="str">
        <f>ADDRESS(2, BQ440)</f>
        <v>$AD$2</v>
      </c>
      <c r="BS440" t="str">
        <f>ADDRESS(1202, BQ440)</f>
        <v>$AD$1202</v>
      </c>
      <c r="BT440" s="171" t="str">
        <f>"insert into Pokemon_Blueprint values ( "&amp;ROW()-1&amp;", '"&amp;B440&amp;"', '"&amp;C440&amp;"', "&amp;AF440&amp;",  "&amp;AG440&amp;",  "&amp;AH440&amp;", "&amp;AI440&amp;",  "&amp;AJ440&amp;",  "&amp;AK440&amp;", "&amp;IF(BC440 = "", "0", BC440)&amp;", "&amp;IF(BL440 = "","NULL, NULL",BP440&amp;", "&amp;BL440)&amp;");"</f>
        <v>insert into Pokemon_Blueprint values ( 439, 'Chimecho', '', 75,  50,  89, 95,  90,  65, 45, NULL, NULL);</v>
      </c>
    </row>
    <row r="441" spans="1:72" ht="12.75" customHeight="1">
      <c r="A441" s="12">
        <v>359</v>
      </c>
      <c r="B441" s="56" t="s">
        <v>857</v>
      </c>
      <c r="C441" s="56"/>
      <c r="D441" s="57"/>
      <c r="E441" s="58"/>
      <c r="F441" s="58"/>
      <c r="G441" s="58"/>
      <c r="H441" s="58">
        <v>152</v>
      </c>
      <c r="I441" s="58">
        <v>159</v>
      </c>
      <c r="J441" s="58"/>
      <c r="K441" s="58">
        <v>209</v>
      </c>
      <c r="L441" s="58"/>
      <c r="M441" s="58">
        <v>216</v>
      </c>
      <c r="N441" s="58"/>
      <c r="O441" s="58">
        <v>9</v>
      </c>
      <c r="P441" s="58"/>
      <c r="Q441" s="58">
        <v>245</v>
      </c>
      <c r="R441" s="58"/>
      <c r="S441" s="58"/>
      <c r="T441" s="58">
        <v>117</v>
      </c>
      <c r="U441" s="58"/>
      <c r="V441" s="58">
        <v>322</v>
      </c>
      <c r="W441" s="58"/>
      <c r="X441" s="58"/>
      <c r="Y441" s="58">
        <v>143</v>
      </c>
      <c r="Z441" s="58"/>
      <c r="AA441" s="58"/>
      <c r="AB441" s="58"/>
      <c r="AC441" s="58">
        <v>107</v>
      </c>
      <c r="AD441" s="58"/>
      <c r="AE441" s="59"/>
      <c r="AF441" s="17">
        <v>65</v>
      </c>
      <c r="AG441" s="18">
        <v>130</v>
      </c>
      <c r="AH441" s="19">
        <v>60</v>
      </c>
      <c r="AI441" s="20">
        <v>75</v>
      </c>
      <c r="AJ441" s="21">
        <v>60</v>
      </c>
      <c r="AK441" s="22">
        <v>75</v>
      </c>
      <c r="AL441" s="23">
        <f>SUM(AF441:AK441)</f>
        <v>465</v>
      </c>
      <c r="AM441" s="24" t="s">
        <v>169</v>
      </c>
      <c r="AN441" s="37"/>
      <c r="AO441" s="24" t="s">
        <v>517</v>
      </c>
      <c r="AP441" s="26" t="s">
        <v>577</v>
      </c>
      <c r="AQ441" s="27" t="s">
        <v>296</v>
      </c>
      <c r="AR441" s="28" t="s">
        <v>176</v>
      </c>
      <c r="AS441" s="29">
        <v>1.2</v>
      </c>
      <c r="AT441" s="29">
        <v>103.6</v>
      </c>
      <c r="AU441" s="30">
        <v>47</v>
      </c>
      <c r="AV441" s="31"/>
      <c r="AW441" s="26">
        <v>2</v>
      </c>
      <c r="AX441" s="26"/>
      <c r="AY441" s="26"/>
      <c r="AZ441" s="26"/>
      <c r="BA441" s="25"/>
      <c r="BB441" s="24">
        <v>163</v>
      </c>
      <c r="BC441" s="26">
        <v>30</v>
      </c>
      <c r="BD441" s="32" t="s">
        <v>79</v>
      </c>
      <c r="BE441" s="32">
        <v>35</v>
      </c>
      <c r="BF441" s="35" t="s">
        <v>137</v>
      </c>
      <c r="BG441" s="26" t="s">
        <v>129</v>
      </c>
      <c r="BH441" s="29">
        <v>25</v>
      </c>
      <c r="BI441" s="26" t="s">
        <v>165</v>
      </c>
      <c r="BJ441" s="37"/>
      <c r="BK441" s="36"/>
      <c r="BL441" t="str">
        <f>IF(_xlfn.REGEXTEST(BK441,"Lv. [0-9]{0, 3}", 0),BM441,"")</f>
        <v/>
      </c>
      <c r="BM441" t="e" cm="1" vm="1">
        <f t="array" ref="BM441">_xlfn.REGEXEXTRACT(_xlfn.REGEXEXTRACT(BK441,"Lv. [0-9]{0,}", 0),"[0-9]{1,2}", 0)</f>
        <v>#N/A</v>
      </c>
      <c r="BN441" cm="1">
        <f t="array" ref="BN441">INDEX(A441:AE441,BQ441)</f>
        <v>107</v>
      </c>
      <c r="BO441">
        <v>440</v>
      </c>
      <c r="BP441" t="str">
        <f ca="1">IF(LEN(BL441) &gt; 0, _xlfn.XMATCH(BN441 + 1, INDIRECT(BR441):INDIRECT(BS441)), "")</f>
        <v/>
      </c>
      <c r="BQ441" cm="1">
        <f t="array" ref="BQ441">_xlfn.XMATCH(FALSE, ISBLANK(A441:AE441),,-1)</f>
        <v>29</v>
      </c>
      <c r="BR441" t="str">
        <f>ADDRESS(2, BQ441)</f>
        <v>$AC$2</v>
      </c>
      <c r="BS441" t="str">
        <f>ADDRESS(1202, BQ441)</f>
        <v>$AC$1202</v>
      </c>
      <c r="BT441" s="171" t="str">
        <f>"insert into Pokemon_Blueprint values ( "&amp;ROW()-1&amp;", '"&amp;B441&amp;"', '"&amp;C441&amp;"', "&amp;AF441&amp;",  "&amp;AG441&amp;",  "&amp;AH441&amp;", "&amp;AI441&amp;",  "&amp;AJ441&amp;",  "&amp;AK441&amp;", "&amp;IF(BC441 = "", "0", BC441)&amp;", "&amp;IF(BL441 = "","NULL, NULL",BP441&amp;", "&amp;BL441)&amp;");"</f>
        <v>insert into Pokemon_Blueprint values ( 440, 'Absol', '', 65,  130,  60, 75,  60,  75, 30, NULL, NULL);</v>
      </c>
    </row>
    <row r="442" spans="1:72" ht="12.75" customHeight="1">
      <c r="A442" s="12">
        <v>359.1</v>
      </c>
      <c r="B442" s="56" t="s">
        <v>858</v>
      </c>
      <c r="C442" s="56" t="s">
        <v>146</v>
      </c>
      <c r="D442" s="57"/>
      <c r="E442" s="58"/>
      <c r="F442" s="58"/>
      <c r="G442" s="58"/>
      <c r="H442" s="58"/>
      <c r="I442" s="58">
        <v>159</v>
      </c>
      <c r="J442" s="58"/>
      <c r="K442" s="58"/>
      <c r="L442" s="58"/>
      <c r="M442" s="58"/>
      <c r="N442" s="58"/>
      <c r="O442" s="58">
        <v>9</v>
      </c>
      <c r="P442" s="58"/>
      <c r="Q442" s="58">
        <v>245</v>
      </c>
      <c r="R442" s="58"/>
      <c r="S442" s="58"/>
      <c r="T442" s="58">
        <v>117</v>
      </c>
      <c r="U442" s="58"/>
      <c r="V442" s="58">
        <v>322</v>
      </c>
      <c r="W442" s="58"/>
      <c r="X442" s="58"/>
      <c r="Y442" s="58">
        <v>143</v>
      </c>
      <c r="Z442" s="58"/>
      <c r="AA442" s="58"/>
      <c r="AB442" s="58"/>
      <c r="AC442" s="58"/>
      <c r="AD442" s="58"/>
      <c r="AE442" s="59"/>
      <c r="AF442" s="17">
        <v>65</v>
      </c>
      <c r="AG442" s="18">
        <v>150</v>
      </c>
      <c r="AH442" s="19">
        <v>60</v>
      </c>
      <c r="AI442" s="20">
        <v>115</v>
      </c>
      <c r="AJ442" s="21">
        <v>60</v>
      </c>
      <c r="AK442" s="22">
        <v>115</v>
      </c>
      <c r="AL442" s="23">
        <f>SUM(AF442:AK442)</f>
        <v>565</v>
      </c>
      <c r="AM442" s="24" t="s">
        <v>169</v>
      </c>
      <c r="AN442" s="37"/>
      <c r="AO442" s="24" t="s">
        <v>581</v>
      </c>
      <c r="AP442" s="26"/>
      <c r="AQ442" s="27"/>
      <c r="AR442" s="28" t="s">
        <v>176</v>
      </c>
      <c r="AS442" s="29">
        <v>1.2</v>
      </c>
      <c r="AT442" s="29">
        <v>108</v>
      </c>
      <c r="AU442" s="30">
        <v>49</v>
      </c>
      <c r="AV442" s="31"/>
      <c r="AW442" s="26">
        <v>2</v>
      </c>
      <c r="AX442" s="26"/>
      <c r="AY442" s="26"/>
      <c r="AZ442" s="26"/>
      <c r="BA442" s="25"/>
      <c r="BB442" s="24">
        <v>198</v>
      </c>
      <c r="BC442" s="26">
        <v>30</v>
      </c>
      <c r="BD442" s="32" t="s">
        <v>79</v>
      </c>
      <c r="BE442" s="32">
        <v>35</v>
      </c>
      <c r="BF442" s="35" t="s">
        <v>137</v>
      </c>
      <c r="BG442" s="26" t="s">
        <v>129</v>
      </c>
      <c r="BH442" s="29">
        <v>25</v>
      </c>
      <c r="BI442" s="26" t="s">
        <v>165</v>
      </c>
      <c r="BJ442" s="25"/>
      <c r="BK442" s="36"/>
      <c r="BL442" t="str">
        <f>IF(_xlfn.REGEXTEST(BK442,"Lv. [0-9]{0, 3}", 0),BM442,"")</f>
        <v/>
      </c>
      <c r="BM442" t="e" cm="1" vm="1">
        <f t="array" ref="BM442">_xlfn.REGEXEXTRACT(_xlfn.REGEXEXTRACT(BK442,"Lv. [0-9]{0,}", 0),"[0-9]{1,2}", 0)</f>
        <v>#N/A</v>
      </c>
      <c r="BN442" cm="1">
        <f t="array" ref="BN442">INDEX(A442:AE442,BQ442)</f>
        <v>143</v>
      </c>
      <c r="BO442">
        <v>441</v>
      </c>
      <c r="BP442" t="str">
        <f ca="1">IF(LEN(BL442) &gt; 0, _xlfn.XMATCH(BN442 + 1, INDIRECT(BR442):INDIRECT(BS442)), "")</f>
        <v/>
      </c>
      <c r="BQ442" cm="1">
        <f t="array" ref="BQ442">_xlfn.XMATCH(FALSE, ISBLANK(A442:AE442),,-1)</f>
        <v>25</v>
      </c>
      <c r="BR442" t="str">
        <f>ADDRESS(2, BQ442)</f>
        <v>$Y$2</v>
      </c>
      <c r="BS442" t="str">
        <f>ADDRESS(1202, BQ442)</f>
        <v>$Y$1202</v>
      </c>
      <c r="BT442" s="171" t="str">
        <f>"insert into Pokemon_Blueprint values ( "&amp;ROW()-1&amp;", '"&amp;B442&amp;"', '"&amp;C442&amp;"', "&amp;AF442&amp;",  "&amp;AG442&amp;",  "&amp;AH442&amp;", "&amp;AI442&amp;",  "&amp;AJ442&amp;",  "&amp;AK442&amp;", "&amp;IF(BC442 = "", "0", BC442)&amp;", "&amp;IF(BL442 = "","NULL, NULL",BP442&amp;", "&amp;BL442)&amp;");"</f>
        <v>insert into Pokemon_Blueprint values ( 441, 'Absol (Mega)', 'Mega Evolution', 65,  150,  60, 115,  60,  115, 30, NULL, NULL);</v>
      </c>
    </row>
    <row r="443" spans="1:72" ht="12.75" customHeight="1">
      <c r="A443" s="12">
        <v>360</v>
      </c>
      <c r="B443" s="56" t="s">
        <v>859</v>
      </c>
      <c r="C443" s="56" t="s">
        <v>573</v>
      </c>
      <c r="D443" s="57"/>
      <c r="E443" s="58"/>
      <c r="F443" s="58"/>
      <c r="G443" s="58"/>
      <c r="H443" s="58">
        <v>160</v>
      </c>
      <c r="I443" s="58">
        <v>167</v>
      </c>
      <c r="J443" s="58"/>
      <c r="K443" s="58"/>
      <c r="L443" s="58"/>
      <c r="M443" s="58"/>
      <c r="N443" s="58"/>
      <c r="O443" s="58">
        <v>118</v>
      </c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>
        <v>216</v>
      </c>
      <c r="AB443" s="58"/>
      <c r="AC443" s="58"/>
      <c r="AD443" s="58"/>
      <c r="AE443" s="59"/>
      <c r="AF443" s="17">
        <v>95</v>
      </c>
      <c r="AG443" s="18">
        <v>23</v>
      </c>
      <c r="AH443" s="19">
        <v>48</v>
      </c>
      <c r="AI443" s="20">
        <v>23</v>
      </c>
      <c r="AJ443" s="21">
        <v>48</v>
      </c>
      <c r="AK443" s="22">
        <v>23</v>
      </c>
      <c r="AL443" s="23">
        <f>SUM(AF443:AK443)</f>
        <v>260</v>
      </c>
      <c r="AM443" s="24" t="s">
        <v>193</v>
      </c>
      <c r="AN443" s="37"/>
      <c r="AO443" s="24" t="s">
        <v>404</v>
      </c>
      <c r="AP443" s="34"/>
      <c r="AQ443" s="27" t="s">
        <v>620</v>
      </c>
      <c r="AR443" s="28" t="s">
        <v>97</v>
      </c>
      <c r="AS443" s="29">
        <v>0.6</v>
      </c>
      <c r="AT443" s="29">
        <v>30.9</v>
      </c>
      <c r="AU443" s="30">
        <v>14</v>
      </c>
      <c r="AV443" s="31">
        <v>1</v>
      </c>
      <c r="AW443" s="26"/>
      <c r="AX443" s="26"/>
      <c r="AY443" s="26"/>
      <c r="AZ443" s="26"/>
      <c r="BA443" s="25"/>
      <c r="BB443" s="24">
        <v>52</v>
      </c>
      <c r="BC443" s="26">
        <v>125</v>
      </c>
      <c r="BD443" s="32" t="s">
        <v>128</v>
      </c>
      <c r="BE443" s="32">
        <v>50</v>
      </c>
      <c r="BF443" s="35" t="s">
        <v>116</v>
      </c>
      <c r="BG443" s="26" t="s">
        <v>129</v>
      </c>
      <c r="BH443" s="29">
        <v>20</v>
      </c>
      <c r="BI443" s="26" t="s">
        <v>212</v>
      </c>
      <c r="BJ443" s="37"/>
      <c r="BK443" s="36" t="s">
        <v>560</v>
      </c>
      <c r="BL443" t="str">
        <f>IF(_xlfn.REGEXTEST(BK443,"Lv. [0-9]{0, 3}", 0),BM443,"")</f>
        <v>15</v>
      </c>
      <c r="BM443" t="str" cm="1">
        <f t="array" ref="BM443">_xlfn.REGEXEXTRACT(_xlfn.REGEXEXTRACT(BK443,"Lv. [0-9]{0,}", 0),"[0-9]{1,2}", 0)</f>
        <v>15</v>
      </c>
      <c r="BN443" cm="1">
        <f t="array" ref="BN443">INDEX(A443:AE443,BQ443)</f>
        <v>216</v>
      </c>
      <c r="BO443">
        <v>442</v>
      </c>
      <c r="BP443">
        <f ca="1">IF(LEN(BL443) &gt; 0, _xlfn.XMATCH(BN443 + 1, INDIRECT(BR443):INDIRECT(BS443)), "")</f>
        <v>257</v>
      </c>
      <c r="BQ443" cm="1">
        <f t="array" ref="BQ443">_xlfn.XMATCH(FALSE, ISBLANK(A443:AE443),,-1)</f>
        <v>27</v>
      </c>
      <c r="BR443" t="str">
        <f>ADDRESS(2, BQ443)</f>
        <v>$AA$2</v>
      </c>
      <c r="BS443" t="str">
        <f>ADDRESS(1202, BQ443)</f>
        <v>$AA$1202</v>
      </c>
      <c r="BT443" s="171" t="str">
        <f ca="1">"insert into Pokemon_Blueprint values ( "&amp;ROW()-1&amp;", '"&amp;B443&amp;"', '"&amp;C443&amp;"', "&amp;AF443&amp;",  "&amp;AG443&amp;",  "&amp;AH443&amp;", "&amp;AI443&amp;",  "&amp;AJ443&amp;",  "&amp;AK443&amp;", "&amp;IF(BC443 = "", "0", BC443)&amp;", "&amp;IF(BL443 = "","NULL, NULL",BP443&amp;", "&amp;BL443)&amp;");"</f>
        <v>insert into Pokemon_Blueprint values ( 442, 'Wynaut', 'Baby', 95,  23,  48, 23,  48,  23, 125, 257, 15);</v>
      </c>
    </row>
    <row r="444" spans="1:72" ht="12.75" customHeight="1">
      <c r="A444" s="12">
        <v>361</v>
      </c>
      <c r="B444" s="56" t="s">
        <v>860</v>
      </c>
      <c r="C444" s="56"/>
      <c r="D444" s="57"/>
      <c r="E444" s="58"/>
      <c r="F444" s="58"/>
      <c r="G444" s="58"/>
      <c r="H444" s="58">
        <v>171</v>
      </c>
      <c r="I444" s="58">
        <v>179</v>
      </c>
      <c r="J444" s="58"/>
      <c r="K444" s="58">
        <v>206</v>
      </c>
      <c r="L444" s="58"/>
      <c r="M444" s="58"/>
      <c r="N444" s="58"/>
      <c r="O444" s="58"/>
      <c r="P444" s="58"/>
      <c r="Q444" s="58">
        <v>246</v>
      </c>
      <c r="R444" s="58"/>
      <c r="S444" s="58"/>
      <c r="T444" s="58">
        <v>118</v>
      </c>
      <c r="U444" s="58"/>
      <c r="V444" s="58">
        <v>323</v>
      </c>
      <c r="W444" s="58"/>
      <c r="X444" s="58"/>
      <c r="Y444" s="58">
        <v>144</v>
      </c>
      <c r="Z444" s="58"/>
      <c r="AA444" s="58">
        <v>79</v>
      </c>
      <c r="AB444" s="58"/>
      <c r="AC444" s="58">
        <v>25</v>
      </c>
      <c r="AD444" s="58">
        <v>205</v>
      </c>
      <c r="AE444" s="59">
        <v>357</v>
      </c>
      <c r="AF444" s="17">
        <v>50</v>
      </c>
      <c r="AG444" s="18">
        <v>50</v>
      </c>
      <c r="AH444" s="19">
        <v>50</v>
      </c>
      <c r="AI444" s="20">
        <v>50</v>
      </c>
      <c r="AJ444" s="21">
        <v>50</v>
      </c>
      <c r="AK444" s="22">
        <v>50</v>
      </c>
      <c r="AL444" s="23">
        <f>SUM(AF444:AK444)</f>
        <v>300</v>
      </c>
      <c r="AM444" s="24" t="s">
        <v>200</v>
      </c>
      <c r="AN444" s="37"/>
      <c r="AO444" s="24" t="s">
        <v>243</v>
      </c>
      <c r="AP444" s="26" t="s">
        <v>380</v>
      </c>
      <c r="AQ444" s="27" t="s">
        <v>663</v>
      </c>
      <c r="AR444" s="28" t="s">
        <v>78</v>
      </c>
      <c r="AS444" s="29">
        <v>0.7</v>
      </c>
      <c r="AT444" s="29">
        <v>37</v>
      </c>
      <c r="AU444" s="30">
        <v>16.8</v>
      </c>
      <c r="AV444" s="31">
        <v>1</v>
      </c>
      <c r="AW444" s="26"/>
      <c r="AX444" s="26"/>
      <c r="AY444" s="26"/>
      <c r="AZ444" s="26"/>
      <c r="BA444" s="25"/>
      <c r="BB444" s="24">
        <v>60</v>
      </c>
      <c r="BC444" s="26">
        <v>190</v>
      </c>
      <c r="BD444" s="32" t="s">
        <v>128</v>
      </c>
      <c r="BE444" s="32">
        <v>50</v>
      </c>
      <c r="BF444" s="35" t="s">
        <v>322</v>
      </c>
      <c r="BG444" s="26" t="s">
        <v>129</v>
      </c>
      <c r="BH444" s="29">
        <v>20</v>
      </c>
      <c r="BI444" s="26" t="s">
        <v>188</v>
      </c>
      <c r="BJ444" s="25" t="s">
        <v>338</v>
      </c>
      <c r="BK444" s="36" t="s">
        <v>861</v>
      </c>
      <c r="BL444" t="str">
        <f>IF(_xlfn.REGEXTEST(BK444,"Lv. [0-9]{0, 3}", 0),BM444,"")</f>
        <v>42</v>
      </c>
      <c r="BM444" t="str" cm="1">
        <f t="array" ref="BM444">_xlfn.REGEXEXTRACT(_xlfn.REGEXEXTRACT(BK444,"Lv. [0-9]{0,}", 0),"[0-9]{1,2}", 0)</f>
        <v>42</v>
      </c>
      <c r="BN444" cm="1">
        <f t="array" ref="BN444">INDEX(A444:AE444,BQ444)</f>
        <v>357</v>
      </c>
      <c r="BO444">
        <v>443</v>
      </c>
      <c r="BP444">
        <f ca="1">IF(LEN(BL444) &gt; 0, _xlfn.XMATCH(BN444 + 1, INDIRECT(BR444):INDIRECT(BS444)), "")</f>
        <v>444</v>
      </c>
      <c r="BQ444" cm="1">
        <f t="array" ref="BQ444">_xlfn.XMATCH(FALSE, ISBLANK(A444:AE444),,-1)</f>
        <v>31</v>
      </c>
      <c r="BR444" t="str">
        <f>ADDRESS(2, BQ444)</f>
        <v>$AE$2</v>
      </c>
      <c r="BS444" t="str">
        <f>ADDRESS(1202, BQ444)</f>
        <v>$AE$1202</v>
      </c>
      <c r="BT444" s="171" t="str">
        <f ca="1">"insert into Pokemon_Blueprint values ( "&amp;ROW()-1&amp;", '"&amp;B444&amp;"', '"&amp;C444&amp;"', "&amp;AF444&amp;",  "&amp;AG444&amp;",  "&amp;AH444&amp;", "&amp;AI444&amp;",  "&amp;AJ444&amp;",  "&amp;AK444&amp;", "&amp;IF(BC444 = "", "0", BC444)&amp;", "&amp;IF(BL444 = "","NULL, NULL",BP444&amp;", "&amp;BL444)&amp;");"</f>
        <v>insert into Pokemon_Blueprint values ( 443, 'Snorunt', '', 50,  50,  50, 50,  50,  50, 190, 444, 42);</v>
      </c>
    </row>
    <row r="445" spans="1:72" ht="12.75" customHeight="1">
      <c r="A445" s="12">
        <v>362</v>
      </c>
      <c r="B445" s="56" t="s">
        <v>862</v>
      </c>
      <c r="C445" s="56"/>
      <c r="D445" s="57"/>
      <c r="E445" s="58"/>
      <c r="F445" s="58"/>
      <c r="G445" s="58"/>
      <c r="H445" s="58">
        <v>172</v>
      </c>
      <c r="I445" s="58">
        <v>180</v>
      </c>
      <c r="J445" s="58"/>
      <c r="K445" s="58">
        <v>207</v>
      </c>
      <c r="L445" s="58"/>
      <c r="M445" s="58"/>
      <c r="N445" s="58"/>
      <c r="O445" s="58"/>
      <c r="P445" s="58"/>
      <c r="Q445" s="58">
        <v>247</v>
      </c>
      <c r="R445" s="58"/>
      <c r="S445" s="58"/>
      <c r="T445" s="58">
        <v>119</v>
      </c>
      <c r="U445" s="58"/>
      <c r="V445" s="58">
        <v>324</v>
      </c>
      <c r="W445" s="58"/>
      <c r="X445" s="58"/>
      <c r="Y445" s="58">
        <v>145</v>
      </c>
      <c r="Z445" s="58"/>
      <c r="AA445" s="58">
        <v>80</v>
      </c>
      <c r="AB445" s="58"/>
      <c r="AC445" s="58">
        <v>26</v>
      </c>
      <c r="AD445" s="58">
        <v>206</v>
      </c>
      <c r="AE445" s="59">
        <v>358</v>
      </c>
      <c r="AF445" s="17">
        <v>80</v>
      </c>
      <c r="AG445" s="18">
        <v>80</v>
      </c>
      <c r="AH445" s="19">
        <v>80</v>
      </c>
      <c r="AI445" s="20">
        <v>80</v>
      </c>
      <c r="AJ445" s="21">
        <v>80</v>
      </c>
      <c r="AK445" s="22">
        <v>80</v>
      </c>
      <c r="AL445" s="23">
        <f>SUM(AF445:AK445)</f>
        <v>480</v>
      </c>
      <c r="AM445" s="24" t="s">
        <v>200</v>
      </c>
      <c r="AN445" s="37"/>
      <c r="AO445" s="24" t="s">
        <v>243</v>
      </c>
      <c r="AP445" s="26" t="s">
        <v>380</v>
      </c>
      <c r="AQ445" s="27" t="s">
        <v>663</v>
      </c>
      <c r="AR445" s="28" t="s">
        <v>157</v>
      </c>
      <c r="AS445" s="29">
        <v>1.5</v>
      </c>
      <c r="AT445" s="29">
        <v>565.5</v>
      </c>
      <c r="AU445" s="30">
        <v>256.5</v>
      </c>
      <c r="AV445" s="31">
        <v>2</v>
      </c>
      <c r="AW445" s="26"/>
      <c r="AX445" s="26"/>
      <c r="AY445" s="26"/>
      <c r="AZ445" s="26"/>
      <c r="BA445" s="25"/>
      <c r="BB445" s="24">
        <v>168</v>
      </c>
      <c r="BC445" s="26">
        <v>75</v>
      </c>
      <c r="BD445" s="32" t="s">
        <v>128</v>
      </c>
      <c r="BE445" s="32">
        <v>50</v>
      </c>
      <c r="BF445" s="35" t="s">
        <v>322</v>
      </c>
      <c r="BG445" s="26" t="s">
        <v>129</v>
      </c>
      <c r="BH445" s="29">
        <v>20</v>
      </c>
      <c r="BI445" s="26" t="s">
        <v>188</v>
      </c>
      <c r="BJ445" s="25" t="s">
        <v>338</v>
      </c>
      <c r="BK445" s="36"/>
      <c r="BL445" t="str">
        <f>IF(_xlfn.REGEXTEST(BK445,"Lv. [0-9]{0, 3}", 0),BM445,"")</f>
        <v/>
      </c>
      <c r="BM445" t="e" cm="1" vm="1">
        <f t="array" ref="BM445">_xlfn.REGEXEXTRACT(_xlfn.REGEXEXTRACT(BK445,"Lv. [0-9]{0,}", 0),"[0-9]{1,2}", 0)</f>
        <v>#N/A</v>
      </c>
      <c r="BN445" cm="1">
        <f t="array" ref="BN445">INDEX(A445:AE445,BQ445)</f>
        <v>358</v>
      </c>
      <c r="BO445">
        <v>444</v>
      </c>
      <c r="BP445" t="str">
        <f ca="1">IF(LEN(BL445) &gt; 0, _xlfn.XMATCH(BN445 + 1, INDIRECT(BR445):INDIRECT(BS445)), "")</f>
        <v/>
      </c>
      <c r="BQ445" cm="1">
        <f t="array" ref="BQ445">_xlfn.XMATCH(FALSE, ISBLANK(A445:AE445),,-1)</f>
        <v>31</v>
      </c>
      <c r="BR445" t="str">
        <f>ADDRESS(2, BQ445)</f>
        <v>$AE$2</v>
      </c>
      <c r="BS445" t="str">
        <f>ADDRESS(1202, BQ445)</f>
        <v>$AE$1202</v>
      </c>
      <c r="BT445" s="171" t="str">
        <f>"insert into Pokemon_Blueprint values ( "&amp;ROW()-1&amp;", '"&amp;B445&amp;"', '"&amp;C445&amp;"', "&amp;AF445&amp;",  "&amp;AG445&amp;",  "&amp;AH445&amp;", "&amp;AI445&amp;",  "&amp;AJ445&amp;",  "&amp;AK445&amp;", "&amp;IF(BC445 = "", "0", BC445)&amp;", "&amp;IF(BL445 = "","NULL, NULL",BP445&amp;", "&amp;BL445)&amp;");"</f>
        <v>insert into Pokemon_Blueprint values ( 444, 'Glalie', '', 80,  80,  80, 80,  80,  80, 75, NULL, NULL);</v>
      </c>
    </row>
    <row r="446" spans="1:72" ht="12.75" customHeight="1">
      <c r="A446" s="12">
        <v>362.1</v>
      </c>
      <c r="B446" s="56" t="s">
        <v>863</v>
      </c>
      <c r="C446" s="56" t="s">
        <v>146</v>
      </c>
      <c r="D446" s="57"/>
      <c r="E446" s="58"/>
      <c r="F446" s="58"/>
      <c r="G446" s="58"/>
      <c r="H446" s="58"/>
      <c r="I446" s="58">
        <v>180</v>
      </c>
      <c r="J446" s="58"/>
      <c r="K446" s="58"/>
      <c r="L446" s="58"/>
      <c r="M446" s="58"/>
      <c r="N446" s="58"/>
      <c r="O446" s="58"/>
      <c r="P446" s="58"/>
      <c r="Q446" s="58">
        <v>247</v>
      </c>
      <c r="R446" s="58"/>
      <c r="S446" s="58"/>
      <c r="T446" s="58">
        <v>119</v>
      </c>
      <c r="U446" s="58"/>
      <c r="V446" s="58">
        <v>324</v>
      </c>
      <c r="W446" s="58"/>
      <c r="X446" s="58"/>
      <c r="Y446" s="58">
        <v>145</v>
      </c>
      <c r="Z446" s="58"/>
      <c r="AA446" s="58"/>
      <c r="AB446" s="58"/>
      <c r="AC446" s="58"/>
      <c r="AD446" s="58"/>
      <c r="AE446" s="59"/>
      <c r="AF446" s="17">
        <v>80</v>
      </c>
      <c r="AG446" s="18">
        <v>120</v>
      </c>
      <c r="AH446" s="19">
        <v>80</v>
      </c>
      <c r="AI446" s="20">
        <v>120</v>
      </c>
      <c r="AJ446" s="21">
        <v>80</v>
      </c>
      <c r="AK446" s="22">
        <v>100</v>
      </c>
      <c r="AL446" s="23">
        <f>SUM(AF446:AK446)</f>
        <v>580</v>
      </c>
      <c r="AM446" s="24" t="s">
        <v>200</v>
      </c>
      <c r="AN446" s="37"/>
      <c r="AO446" s="24" t="s">
        <v>864</v>
      </c>
      <c r="AP446" s="26"/>
      <c r="AQ446" s="27"/>
      <c r="AR446" s="28" t="s">
        <v>519</v>
      </c>
      <c r="AS446" s="29">
        <v>2.1</v>
      </c>
      <c r="AT446" s="29">
        <v>772.1</v>
      </c>
      <c r="AU446" s="30">
        <v>350.2</v>
      </c>
      <c r="AV446" s="31">
        <v>2</v>
      </c>
      <c r="AW446" s="26"/>
      <c r="AX446" s="26"/>
      <c r="AY446" s="26"/>
      <c r="AZ446" s="26"/>
      <c r="BA446" s="25"/>
      <c r="BB446" s="24">
        <v>203</v>
      </c>
      <c r="BC446" s="26">
        <v>75</v>
      </c>
      <c r="BD446" s="32" t="s">
        <v>128</v>
      </c>
      <c r="BE446" s="32">
        <v>50</v>
      </c>
      <c r="BF446" s="35" t="s">
        <v>322</v>
      </c>
      <c r="BG446" s="26" t="s">
        <v>129</v>
      </c>
      <c r="BH446" s="29">
        <v>20</v>
      </c>
      <c r="BI446" s="26" t="s">
        <v>188</v>
      </c>
      <c r="BJ446" s="25" t="s">
        <v>338</v>
      </c>
      <c r="BK446" s="36"/>
      <c r="BL446" t="str">
        <f>IF(_xlfn.REGEXTEST(BK446,"Lv. [0-9]{0, 3}", 0),BM446,"")</f>
        <v/>
      </c>
      <c r="BM446" t="e" cm="1" vm="1">
        <f t="array" ref="BM446">_xlfn.REGEXEXTRACT(_xlfn.REGEXEXTRACT(BK446,"Lv. [0-9]{0,}", 0),"[0-9]{1,2}", 0)</f>
        <v>#N/A</v>
      </c>
      <c r="BN446" cm="1">
        <f t="array" ref="BN446">INDEX(A446:AE446,BQ446)</f>
        <v>145</v>
      </c>
      <c r="BO446">
        <v>445</v>
      </c>
      <c r="BP446" t="str">
        <f ca="1">IF(LEN(BL446) &gt; 0, _xlfn.XMATCH(BN446 + 1, INDIRECT(BR446):INDIRECT(BS446)), "")</f>
        <v/>
      </c>
      <c r="BQ446" cm="1">
        <f t="array" ref="BQ446">_xlfn.XMATCH(FALSE, ISBLANK(A446:AE446),,-1)</f>
        <v>25</v>
      </c>
      <c r="BR446" t="str">
        <f>ADDRESS(2, BQ446)</f>
        <v>$Y$2</v>
      </c>
      <c r="BS446" t="str">
        <f>ADDRESS(1202, BQ446)</f>
        <v>$Y$1202</v>
      </c>
      <c r="BT446" s="171" t="str">
        <f>"insert into Pokemon_Blueprint values ( "&amp;ROW()-1&amp;", '"&amp;B446&amp;"', '"&amp;C446&amp;"', "&amp;AF446&amp;",  "&amp;AG446&amp;",  "&amp;AH446&amp;", "&amp;AI446&amp;",  "&amp;AJ446&amp;",  "&amp;AK446&amp;", "&amp;IF(BC446 = "", "0", BC446)&amp;", "&amp;IF(BL446 = "","NULL, NULL",BP446&amp;", "&amp;BL446)&amp;");"</f>
        <v>insert into Pokemon_Blueprint values ( 445, 'Glalie (Mega)', 'Mega Evolution', 80,  120,  80, 120,  80,  100, 75, NULL, NULL);</v>
      </c>
    </row>
    <row r="447" spans="1:72" ht="12.75" customHeight="1">
      <c r="A447" s="12">
        <v>363</v>
      </c>
      <c r="B447" s="56" t="s">
        <v>865</v>
      </c>
      <c r="C447" s="56"/>
      <c r="D447" s="57"/>
      <c r="E447" s="58"/>
      <c r="F447" s="58"/>
      <c r="G447" s="58"/>
      <c r="H447" s="58">
        <v>173</v>
      </c>
      <c r="I447" s="58">
        <v>182</v>
      </c>
      <c r="J447" s="58"/>
      <c r="K447" s="58"/>
      <c r="L447" s="58"/>
      <c r="M447" s="58">
        <v>243</v>
      </c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>
        <v>159</v>
      </c>
      <c r="AD447" s="58">
        <v>143</v>
      </c>
      <c r="AE447" s="59"/>
      <c r="AF447" s="17">
        <v>70</v>
      </c>
      <c r="AG447" s="18">
        <v>40</v>
      </c>
      <c r="AH447" s="19">
        <v>50</v>
      </c>
      <c r="AI447" s="20">
        <v>55</v>
      </c>
      <c r="AJ447" s="21">
        <v>50</v>
      </c>
      <c r="AK447" s="22">
        <v>25</v>
      </c>
      <c r="AL447" s="23">
        <f>SUM(AF447:AK447)</f>
        <v>290</v>
      </c>
      <c r="AM447" s="24" t="s">
        <v>200</v>
      </c>
      <c r="AN447" s="25" t="s">
        <v>112</v>
      </c>
      <c r="AO447" s="24" t="s">
        <v>91</v>
      </c>
      <c r="AP447" s="26" t="s">
        <v>380</v>
      </c>
      <c r="AQ447" s="27" t="s">
        <v>355</v>
      </c>
      <c r="AR447" s="28" t="s">
        <v>191</v>
      </c>
      <c r="AS447" s="29">
        <v>0.8</v>
      </c>
      <c r="AT447" s="29">
        <v>87.1</v>
      </c>
      <c r="AU447" s="30">
        <v>39.5</v>
      </c>
      <c r="AV447" s="31">
        <v>1</v>
      </c>
      <c r="AW447" s="26"/>
      <c r="AX447" s="26"/>
      <c r="AY447" s="26"/>
      <c r="AZ447" s="26"/>
      <c r="BA447" s="25"/>
      <c r="BB447" s="24">
        <v>58</v>
      </c>
      <c r="BC447" s="26">
        <v>255</v>
      </c>
      <c r="BD447" s="32" t="s">
        <v>79</v>
      </c>
      <c r="BE447" s="32">
        <v>50</v>
      </c>
      <c r="BF447" s="35" t="s">
        <v>116</v>
      </c>
      <c r="BG447" s="26" t="s">
        <v>129</v>
      </c>
      <c r="BH447" s="29">
        <v>20</v>
      </c>
      <c r="BI447" s="26" t="s">
        <v>117</v>
      </c>
      <c r="BJ447" s="25" t="s">
        <v>165</v>
      </c>
      <c r="BK447" s="36" t="s">
        <v>86</v>
      </c>
      <c r="BL447" t="str">
        <f>IF(_xlfn.REGEXTEST(BK447,"Lv. [0-9]{0, 3}", 0),BM447,"")</f>
        <v>32</v>
      </c>
      <c r="BM447" t="str" cm="1">
        <f t="array" ref="BM447">_xlfn.REGEXEXTRACT(_xlfn.REGEXEXTRACT(BK447,"Lv. [0-9]{0,}", 0),"[0-9]{1,2}", 0)</f>
        <v>32</v>
      </c>
      <c r="BN447" cm="1">
        <f t="array" ref="BN447">INDEX(A447:AE447,BQ447)</f>
        <v>143</v>
      </c>
      <c r="BO447">
        <v>446</v>
      </c>
      <c r="BP447">
        <f ca="1">IF(LEN(BL447) &gt; 0, _xlfn.XMATCH(BN447 + 1, INDIRECT(BR447):INDIRECT(BS447)), "")</f>
        <v>447</v>
      </c>
      <c r="BQ447" cm="1">
        <f t="array" ref="BQ447">_xlfn.XMATCH(FALSE, ISBLANK(A447:AE447),,-1)</f>
        <v>30</v>
      </c>
      <c r="BR447" t="str">
        <f>ADDRESS(2, BQ447)</f>
        <v>$AD$2</v>
      </c>
      <c r="BS447" t="str">
        <f>ADDRESS(1202, BQ447)</f>
        <v>$AD$1202</v>
      </c>
      <c r="BT447" s="171" t="str">
        <f ca="1">"insert into Pokemon_Blueprint values ( "&amp;ROW()-1&amp;", '"&amp;B447&amp;"', '"&amp;C447&amp;"', "&amp;AF447&amp;",  "&amp;AG447&amp;",  "&amp;AH447&amp;", "&amp;AI447&amp;",  "&amp;AJ447&amp;",  "&amp;AK447&amp;", "&amp;IF(BC447 = "", "0", BC447)&amp;", "&amp;IF(BL447 = "","NULL, NULL",BP447&amp;", "&amp;BL447)&amp;");"</f>
        <v>insert into Pokemon_Blueprint values ( 446, 'Spheal', '', 70,  40,  50, 55,  50,  25, 255, 447, 32);</v>
      </c>
    </row>
    <row r="448" spans="1:72" ht="12.75" customHeight="1">
      <c r="A448" s="12">
        <v>364</v>
      </c>
      <c r="B448" s="56" t="s">
        <v>866</v>
      </c>
      <c r="C448" s="56"/>
      <c r="D448" s="57"/>
      <c r="E448" s="58"/>
      <c r="F448" s="58"/>
      <c r="G448" s="58"/>
      <c r="H448" s="58">
        <v>174</v>
      </c>
      <c r="I448" s="58">
        <v>183</v>
      </c>
      <c r="J448" s="58"/>
      <c r="K448" s="58"/>
      <c r="L448" s="58"/>
      <c r="M448" s="58">
        <v>244</v>
      </c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>
        <v>160</v>
      </c>
      <c r="AD448" s="58">
        <v>144</v>
      </c>
      <c r="AE448" s="59"/>
      <c r="AF448" s="17">
        <v>90</v>
      </c>
      <c r="AG448" s="18">
        <v>60</v>
      </c>
      <c r="AH448" s="19">
        <v>70</v>
      </c>
      <c r="AI448" s="20">
        <v>75</v>
      </c>
      <c r="AJ448" s="21">
        <v>70</v>
      </c>
      <c r="AK448" s="22">
        <v>45</v>
      </c>
      <c r="AL448" s="23">
        <f>SUM(AF448:AK448)</f>
        <v>410</v>
      </c>
      <c r="AM448" s="24" t="s">
        <v>200</v>
      </c>
      <c r="AN448" s="25" t="s">
        <v>112</v>
      </c>
      <c r="AO448" s="24" t="s">
        <v>91</v>
      </c>
      <c r="AP448" s="26" t="s">
        <v>380</v>
      </c>
      <c r="AQ448" s="27" t="s">
        <v>355</v>
      </c>
      <c r="AR448" s="28" t="s">
        <v>101</v>
      </c>
      <c r="AS448" s="29">
        <v>1.1000000000000001</v>
      </c>
      <c r="AT448" s="29">
        <v>193.1</v>
      </c>
      <c r="AU448" s="30">
        <v>87.6</v>
      </c>
      <c r="AV448" s="31">
        <v>2</v>
      </c>
      <c r="AW448" s="26"/>
      <c r="AX448" s="26"/>
      <c r="AY448" s="26"/>
      <c r="AZ448" s="26"/>
      <c r="BA448" s="25"/>
      <c r="BB448" s="24">
        <v>144</v>
      </c>
      <c r="BC448" s="26">
        <v>120</v>
      </c>
      <c r="BD448" s="32" t="s">
        <v>79</v>
      </c>
      <c r="BE448" s="32">
        <v>50</v>
      </c>
      <c r="BF448" s="35" t="s">
        <v>116</v>
      </c>
      <c r="BG448" s="26" t="s">
        <v>129</v>
      </c>
      <c r="BH448" s="29">
        <v>20</v>
      </c>
      <c r="BI448" s="26" t="s">
        <v>117</v>
      </c>
      <c r="BJ448" s="25" t="s">
        <v>165</v>
      </c>
      <c r="BK448" s="36" t="s">
        <v>867</v>
      </c>
      <c r="BL448" t="str">
        <f>IF(_xlfn.REGEXTEST(BK448,"Lv. [0-9]{0, 3}", 0),BM448,"")</f>
        <v>44</v>
      </c>
      <c r="BM448" t="str" cm="1">
        <f t="array" ref="BM448">_xlfn.REGEXEXTRACT(_xlfn.REGEXEXTRACT(BK448,"Lv. [0-9]{0,}", 0),"[0-9]{1,2}", 0)</f>
        <v>44</v>
      </c>
      <c r="BN448" cm="1">
        <f t="array" ref="BN448">INDEX(A448:AE448,BQ448)</f>
        <v>144</v>
      </c>
      <c r="BO448">
        <v>447</v>
      </c>
      <c r="BP448">
        <f ca="1">IF(LEN(BL448) &gt; 0, _xlfn.XMATCH(BN448 + 1, INDIRECT(BR448):INDIRECT(BS448)), "")</f>
        <v>448</v>
      </c>
      <c r="BQ448" cm="1">
        <f t="array" ref="BQ448">_xlfn.XMATCH(FALSE, ISBLANK(A448:AE448),,-1)</f>
        <v>30</v>
      </c>
      <c r="BR448" t="str">
        <f>ADDRESS(2, BQ448)</f>
        <v>$AD$2</v>
      </c>
      <c r="BS448" t="str">
        <f>ADDRESS(1202, BQ448)</f>
        <v>$AD$1202</v>
      </c>
      <c r="BT448" s="171" t="str">
        <f ca="1">"insert into Pokemon_Blueprint values ( "&amp;ROW()-1&amp;", '"&amp;B448&amp;"', '"&amp;C448&amp;"', "&amp;AF448&amp;",  "&amp;AG448&amp;",  "&amp;AH448&amp;", "&amp;AI448&amp;",  "&amp;AJ448&amp;",  "&amp;AK448&amp;", "&amp;IF(BC448 = "", "0", BC448)&amp;", "&amp;IF(BL448 = "","NULL, NULL",BP448&amp;", "&amp;BL448)&amp;");"</f>
        <v>insert into Pokemon_Blueprint values ( 447, 'Sealeo', '', 90,  60,  70, 75,  70,  45, 120, 448, 44);</v>
      </c>
    </row>
    <row r="449" spans="1:72" ht="12.75" customHeight="1">
      <c r="A449" s="12">
        <v>365</v>
      </c>
      <c r="B449" s="56" t="s">
        <v>868</v>
      </c>
      <c r="C449" s="56"/>
      <c r="D449" s="57"/>
      <c r="E449" s="58"/>
      <c r="F449" s="58"/>
      <c r="G449" s="58"/>
      <c r="H449" s="58">
        <v>175</v>
      </c>
      <c r="I449" s="58">
        <v>184</v>
      </c>
      <c r="J449" s="58"/>
      <c r="K449" s="58"/>
      <c r="L449" s="58"/>
      <c r="M449" s="58">
        <v>245</v>
      </c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>
        <v>161</v>
      </c>
      <c r="AD449" s="58">
        <v>145</v>
      </c>
      <c r="AE449" s="59"/>
      <c r="AF449" s="17">
        <v>110</v>
      </c>
      <c r="AG449" s="18">
        <v>80</v>
      </c>
      <c r="AH449" s="19">
        <v>90</v>
      </c>
      <c r="AI449" s="20">
        <v>95</v>
      </c>
      <c r="AJ449" s="21">
        <v>90</v>
      </c>
      <c r="AK449" s="22">
        <v>65</v>
      </c>
      <c r="AL449" s="23">
        <f>SUM(AF449:AK449)</f>
        <v>530</v>
      </c>
      <c r="AM449" s="24" t="s">
        <v>200</v>
      </c>
      <c r="AN449" s="25" t="s">
        <v>112</v>
      </c>
      <c r="AO449" s="24" t="s">
        <v>91</v>
      </c>
      <c r="AP449" s="26" t="s">
        <v>380</v>
      </c>
      <c r="AQ449" s="27" t="s">
        <v>355</v>
      </c>
      <c r="AR449" s="28" t="s">
        <v>148</v>
      </c>
      <c r="AS449" s="29">
        <v>1.4</v>
      </c>
      <c r="AT449" s="29">
        <v>332</v>
      </c>
      <c r="AU449" s="30">
        <v>150.6</v>
      </c>
      <c r="AV449" s="31">
        <v>3</v>
      </c>
      <c r="AW449" s="26"/>
      <c r="AX449" s="26"/>
      <c r="AY449" s="26"/>
      <c r="AZ449" s="26"/>
      <c r="BA449" s="25"/>
      <c r="BB449" s="24">
        <v>265</v>
      </c>
      <c r="BC449" s="26">
        <v>45</v>
      </c>
      <c r="BD449" s="32" t="s">
        <v>79</v>
      </c>
      <c r="BE449" s="32">
        <v>50</v>
      </c>
      <c r="BF449" s="35" t="s">
        <v>116</v>
      </c>
      <c r="BG449" s="26" t="s">
        <v>129</v>
      </c>
      <c r="BH449" s="29">
        <v>20</v>
      </c>
      <c r="BI449" s="26" t="s">
        <v>117</v>
      </c>
      <c r="BJ449" s="25" t="s">
        <v>165</v>
      </c>
      <c r="BK449" s="36"/>
      <c r="BL449" t="str">
        <f>IF(_xlfn.REGEXTEST(BK449,"Lv. [0-9]{0, 3}", 0),BM449,"")</f>
        <v/>
      </c>
      <c r="BM449" t="e" cm="1" vm="1">
        <f t="array" ref="BM449">_xlfn.REGEXEXTRACT(_xlfn.REGEXEXTRACT(BK449,"Lv. [0-9]{0,}", 0),"[0-9]{1,2}", 0)</f>
        <v>#N/A</v>
      </c>
      <c r="BN449" cm="1">
        <f t="array" ref="BN449">INDEX(A449:AE449,BQ449)</f>
        <v>145</v>
      </c>
      <c r="BO449">
        <v>448</v>
      </c>
      <c r="BP449" t="str">
        <f ca="1">IF(LEN(BL449) &gt; 0, _xlfn.XMATCH(BN449 + 1, INDIRECT(BR449):INDIRECT(BS449)), "")</f>
        <v/>
      </c>
      <c r="BQ449" cm="1">
        <f t="array" ref="BQ449">_xlfn.XMATCH(FALSE, ISBLANK(A449:AE449),,-1)</f>
        <v>30</v>
      </c>
      <c r="BR449" t="str">
        <f>ADDRESS(2, BQ449)</f>
        <v>$AD$2</v>
      </c>
      <c r="BS449" t="str">
        <f>ADDRESS(1202, BQ449)</f>
        <v>$AD$1202</v>
      </c>
      <c r="BT449" s="171" t="str">
        <f>"insert into Pokemon_Blueprint values ( "&amp;ROW()-1&amp;", '"&amp;B449&amp;"', '"&amp;C449&amp;"', "&amp;AF449&amp;",  "&amp;AG449&amp;",  "&amp;AH449&amp;", "&amp;AI449&amp;",  "&amp;AJ449&amp;",  "&amp;AK449&amp;", "&amp;IF(BC449 = "", "0", BC449)&amp;", "&amp;IF(BL449 = "","NULL, NULL",BP449&amp;", "&amp;BL449)&amp;");"</f>
        <v>insert into Pokemon_Blueprint values ( 448, 'Walrein', '', 110,  80,  90, 95,  90,  65, 45, NULL, NULL);</v>
      </c>
    </row>
    <row r="450" spans="1:72" ht="12.75" customHeight="1">
      <c r="A450" s="12">
        <v>366</v>
      </c>
      <c r="B450" s="56" t="s">
        <v>869</v>
      </c>
      <c r="C450" s="56"/>
      <c r="D450" s="57"/>
      <c r="E450" s="58"/>
      <c r="F450" s="58"/>
      <c r="G450" s="58"/>
      <c r="H450" s="58">
        <v>176</v>
      </c>
      <c r="I450" s="58">
        <v>185</v>
      </c>
      <c r="J450" s="58"/>
      <c r="K450" s="58"/>
      <c r="L450" s="58"/>
      <c r="M450" s="58"/>
      <c r="N450" s="58"/>
      <c r="O450" s="58">
        <v>141</v>
      </c>
      <c r="P450" s="58"/>
      <c r="Q450" s="58"/>
      <c r="R450" s="58"/>
      <c r="S450" s="58"/>
      <c r="T450" s="58"/>
      <c r="U450" s="58"/>
      <c r="V450" s="58">
        <v>140</v>
      </c>
      <c r="W450" s="58">
        <v>140</v>
      </c>
      <c r="X450" s="58"/>
      <c r="Y450" s="58">
        <v>61</v>
      </c>
      <c r="Z450" s="58"/>
      <c r="AA450" s="58"/>
      <c r="AB450" s="58"/>
      <c r="AC450" s="58"/>
      <c r="AD450" s="58"/>
      <c r="AE450" s="59"/>
      <c r="AF450" s="17">
        <v>35</v>
      </c>
      <c r="AG450" s="18">
        <v>64</v>
      </c>
      <c r="AH450" s="19">
        <v>85</v>
      </c>
      <c r="AI450" s="20">
        <v>74</v>
      </c>
      <c r="AJ450" s="21">
        <v>55</v>
      </c>
      <c r="AK450" s="22">
        <v>32</v>
      </c>
      <c r="AL450" s="23">
        <f>SUM(AF450:AK450)</f>
        <v>345</v>
      </c>
      <c r="AM450" s="24" t="s">
        <v>112</v>
      </c>
      <c r="AN450" s="37"/>
      <c r="AO450" s="24" t="s">
        <v>363</v>
      </c>
      <c r="AP450" s="34"/>
      <c r="AQ450" s="27" t="s">
        <v>276</v>
      </c>
      <c r="AR450" s="28" t="s">
        <v>187</v>
      </c>
      <c r="AS450" s="29">
        <v>0.4</v>
      </c>
      <c r="AT450" s="29">
        <v>115.7</v>
      </c>
      <c r="AU450" s="30">
        <v>52.5</v>
      </c>
      <c r="AV450" s="31"/>
      <c r="AW450" s="26"/>
      <c r="AX450" s="26">
        <v>1</v>
      </c>
      <c r="AY450" s="26"/>
      <c r="AZ450" s="26"/>
      <c r="BA450" s="25"/>
      <c r="BB450" s="24">
        <v>69</v>
      </c>
      <c r="BC450" s="26">
        <v>255</v>
      </c>
      <c r="BD450" s="32" t="s">
        <v>753</v>
      </c>
      <c r="BE450" s="32">
        <v>50</v>
      </c>
      <c r="BF450" s="35" t="s">
        <v>116</v>
      </c>
      <c r="BG450" s="26" t="s">
        <v>129</v>
      </c>
      <c r="BH450" s="29">
        <v>20</v>
      </c>
      <c r="BI450" s="26" t="s">
        <v>117</v>
      </c>
      <c r="BJ450" s="37"/>
      <c r="BK450" s="36" t="s">
        <v>870</v>
      </c>
      <c r="BL450" t="str">
        <f>IF(_xlfn.REGEXTEST(BK450,"Lv. [0-9]{0, 3}", 0),BM450,"")</f>
        <v/>
      </c>
      <c r="BM450" t="e" cm="1" vm="1">
        <f t="array" ref="BM450">_xlfn.REGEXEXTRACT(_xlfn.REGEXEXTRACT(BK450,"Lv. [0-9]{0,}", 0),"[0-9]{1,2}", 0)</f>
        <v>#N/A</v>
      </c>
      <c r="BN450" cm="1">
        <f t="array" ref="BN450">INDEX(A450:AE450,BQ450)</f>
        <v>61</v>
      </c>
      <c r="BO450">
        <v>449</v>
      </c>
      <c r="BP450" t="str">
        <f ca="1">IF(LEN(BL450) &gt; 0, _xlfn.XMATCH(BN450 + 1, INDIRECT(BR450):INDIRECT(BS450)), "")</f>
        <v/>
      </c>
      <c r="BQ450" cm="1">
        <f t="array" ref="BQ450">_xlfn.XMATCH(FALSE, ISBLANK(A450:AE450),,-1)</f>
        <v>25</v>
      </c>
      <c r="BR450" t="str">
        <f>ADDRESS(2, BQ450)</f>
        <v>$Y$2</v>
      </c>
      <c r="BS450" t="str">
        <f>ADDRESS(1202, BQ450)</f>
        <v>$Y$1202</v>
      </c>
      <c r="BT450" s="171" t="str">
        <f>"insert into Pokemon_Blueprint values ( "&amp;ROW()-1&amp;", '"&amp;B450&amp;"', '"&amp;C450&amp;"', "&amp;AF450&amp;",  "&amp;AG450&amp;",  "&amp;AH450&amp;", "&amp;AI450&amp;",  "&amp;AJ450&amp;",  "&amp;AK450&amp;", "&amp;IF(BC450 = "", "0", BC450)&amp;", "&amp;IF(BL450 = "","NULL, NULL",BP450&amp;", "&amp;BL450)&amp;");"</f>
        <v>insert into Pokemon_Blueprint values ( 449, 'Clamperl', '', 35,  64,  85, 74,  55,  32, 255, NULL, NULL);</v>
      </c>
    </row>
    <row r="451" spans="1:72" ht="12.75" customHeight="1">
      <c r="A451" s="12">
        <v>367</v>
      </c>
      <c r="B451" s="56" t="s">
        <v>871</v>
      </c>
      <c r="C451" s="56"/>
      <c r="D451" s="57"/>
      <c r="E451" s="58"/>
      <c r="F451" s="58"/>
      <c r="G451" s="58"/>
      <c r="H451" s="58">
        <v>177</v>
      </c>
      <c r="I451" s="58">
        <v>186</v>
      </c>
      <c r="J451" s="58"/>
      <c r="K451" s="58"/>
      <c r="L451" s="58"/>
      <c r="M451" s="58"/>
      <c r="N451" s="58"/>
      <c r="O451" s="58">
        <v>142</v>
      </c>
      <c r="P451" s="58"/>
      <c r="Q451" s="58"/>
      <c r="R451" s="58"/>
      <c r="S451" s="58"/>
      <c r="T451" s="58"/>
      <c r="U451" s="58"/>
      <c r="V451" s="58">
        <v>141</v>
      </c>
      <c r="W451" s="58">
        <v>141</v>
      </c>
      <c r="X451" s="58"/>
      <c r="Y451" s="58">
        <v>62</v>
      </c>
      <c r="Z451" s="58"/>
      <c r="AA451" s="58"/>
      <c r="AB451" s="58"/>
      <c r="AC451" s="58"/>
      <c r="AD451" s="58"/>
      <c r="AE451" s="59"/>
      <c r="AF451" s="17">
        <v>55</v>
      </c>
      <c r="AG451" s="18">
        <v>104</v>
      </c>
      <c r="AH451" s="19">
        <v>105</v>
      </c>
      <c r="AI451" s="20">
        <v>94</v>
      </c>
      <c r="AJ451" s="21">
        <v>75</v>
      </c>
      <c r="AK451" s="22">
        <v>52</v>
      </c>
      <c r="AL451" s="23">
        <f>SUM(AF451:AK451)</f>
        <v>485</v>
      </c>
      <c r="AM451" s="24" t="s">
        <v>112</v>
      </c>
      <c r="AN451" s="37"/>
      <c r="AO451" s="24" t="s">
        <v>285</v>
      </c>
      <c r="AP451" s="34"/>
      <c r="AQ451" s="27" t="s">
        <v>464</v>
      </c>
      <c r="AR451" s="28" t="s">
        <v>105</v>
      </c>
      <c r="AS451" s="29">
        <v>1.7</v>
      </c>
      <c r="AT451" s="29">
        <v>59.5</v>
      </c>
      <c r="AU451" s="30">
        <v>27</v>
      </c>
      <c r="AV451" s="31"/>
      <c r="AW451" s="26">
        <v>1</v>
      </c>
      <c r="AX451" s="26">
        <v>1</v>
      </c>
      <c r="AY451" s="26"/>
      <c r="AZ451" s="26"/>
      <c r="BA451" s="25"/>
      <c r="BB451" s="24">
        <v>170</v>
      </c>
      <c r="BC451" s="26">
        <v>60</v>
      </c>
      <c r="BD451" s="32" t="s">
        <v>753</v>
      </c>
      <c r="BE451" s="32">
        <v>50</v>
      </c>
      <c r="BF451" s="35" t="s">
        <v>116</v>
      </c>
      <c r="BG451" s="26" t="s">
        <v>129</v>
      </c>
      <c r="BH451" s="29">
        <v>20</v>
      </c>
      <c r="BI451" s="26" t="s">
        <v>117</v>
      </c>
      <c r="BJ451" s="37"/>
      <c r="BK451" s="36"/>
      <c r="BL451" t="str">
        <f>IF(_xlfn.REGEXTEST(BK451,"Lv. [0-9]{0, 3}", 0),BM451,"")</f>
        <v/>
      </c>
      <c r="BM451" t="e" cm="1" vm="1">
        <f t="array" ref="BM451">_xlfn.REGEXEXTRACT(_xlfn.REGEXEXTRACT(BK451,"Lv. [0-9]{0,}", 0),"[0-9]{1,2}", 0)</f>
        <v>#N/A</v>
      </c>
      <c r="BN451" cm="1">
        <f t="array" ref="BN451">INDEX(A451:AE451,BQ451)</f>
        <v>62</v>
      </c>
      <c r="BO451">
        <v>450</v>
      </c>
      <c r="BP451" t="str">
        <f ca="1">IF(LEN(BL451) &gt; 0, _xlfn.XMATCH(BN451 + 1, INDIRECT(BR451):INDIRECT(BS451)), "")</f>
        <v/>
      </c>
      <c r="BQ451" cm="1">
        <f t="array" ref="BQ451">_xlfn.XMATCH(FALSE, ISBLANK(A451:AE451),,-1)</f>
        <v>25</v>
      </c>
      <c r="BR451" t="str">
        <f>ADDRESS(2, BQ451)</f>
        <v>$Y$2</v>
      </c>
      <c r="BS451" t="str">
        <f>ADDRESS(1202, BQ451)</f>
        <v>$Y$1202</v>
      </c>
      <c r="BT451" s="171" t="str">
        <f>"insert into Pokemon_Blueprint values ( "&amp;ROW()-1&amp;", '"&amp;B451&amp;"', '"&amp;C451&amp;"', "&amp;AF451&amp;",  "&amp;AG451&amp;",  "&amp;AH451&amp;", "&amp;AI451&amp;",  "&amp;AJ451&amp;",  "&amp;AK451&amp;", "&amp;IF(BC451 = "", "0", BC451)&amp;", "&amp;IF(BL451 = "","NULL, NULL",BP451&amp;", "&amp;BL451)&amp;");"</f>
        <v>insert into Pokemon_Blueprint values ( 450, 'Huntail', '', 55,  104,  105, 94,  75,  52, 60, NULL, NULL);</v>
      </c>
    </row>
    <row r="452" spans="1:72" ht="12.75" customHeight="1">
      <c r="A452" s="12">
        <v>368</v>
      </c>
      <c r="B452" s="56" t="s">
        <v>872</v>
      </c>
      <c r="C452" s="56"/>
      <c r="D452" s="57"/>
      <c r="E452" s="58"/>
      <c r="F452" s="58"/>
      <c r="G452" s="58"/>
      <c r="H452" s="58">
        <v>178</v>
      </c>
      <c r="I452" s="58">
        <v>187</v>
      </c>
      <c r="J452" s="58"/>
      <c r="K452" s="58"/>
      <c r="L452" s="58"/>
      <c r="M452" s="58"/>
      <c r="N452" s="58"/>
      <c r="O452" s="58">
        <v>143</v>
      </c>
      <c r="P452" s="58"/>
      <c r="Q452" s="58"/>
      <c r="R452" s="58"/>
      <c r="S452" s="58"/>
      <c r="T452" s="58"/>
      <c r="U452" s="58"/>
      <c r="V452" s="58">
        <v>142</v>
      </c>
      <c r="W452" s="58">
        <v>142</v>
      </c>
      <c r="X452" s="58"/>
      <c r="Y452" s="58">
        <v>63</v>
      </c>
      <c r="Z452" s="58"/>
      <c r="AA452" s="58"/>
      <c r="AB452" s="58"/>
      <c r="AC452" s="58"/>
      <c r="AD452" s="58"/>
      <c r="AE452" s="59"/>
      <c r="AF452" s="17">
        <v>55</v>
      </c>
      <c r="AG452" s="18">
        <v>84</v>
      </c>
      <c r="AH452" s="19">
        <v>105</v>
      </c>
      <c r="AI452" s="20">
        <v>114</v>
      </c>
      <c r="AJ452" s="21">
        <v>75</v>
      </c>
      <c r="AK452" s="22">
        <v>52</v>
      </c>
      <c r="AL452" s="23">
        <f>SUM(AF452:AK452)</f>
        <v>485</v>
      </c>
      <c r="AM452" s="24" t="s">
        <v>112</v>
      </c>
      <c r="AN452" s="37"/>
      <c r="AO452" s="24" t="s">
        <v>285</v>
      </c>
      <c r="AP452" s="34"/>
      <c r="AQ452" s="27" t="s">
        <v>379</v>
      </c>
      <c r="AR452" s="28" t="s">
        <v>377</v>
      </c>
      <c r="AS452" s="29">
        <v>1.8</v>
      </c>
      <c r="AT452" s="29">
        <v>49.8</v>
      </c>
      <c r="AU452" s="30">
        <v>22.6</v>
      </c>
      <c r="AV452" s="31"/>
      <c r="AW452" s="26"/>
      <c r="AX452" s="26"/>
      <c r="AY452" s="26">
        <v>2</v>
      </c>
      <c r="AZ452" s="26"/>
      <c r="BA452" s="25"/>
      <c r="BB452" s="24">
        <v>170</v>
      </c>
      <c r="BC452" s="26">
        <v>60</v>
      </c>
      <c r="BD452" s="32" t="s">
        <v>753</v>
      </c>
      <c r="BE452" s="32">
        <v>50</v>
      </c>
      <c r="BF452" s="35" t="s">
        <v>227</v>
      </c>
      <c r="BG452" s="26" t="s">
        <v>129</v>
      </c>
      <c r="BH452" s="29">
        <v>20</v>
      </c>
      <c r="BI452" s="26" t="s">
        <v>117</v>
      </c>
      <c r="BJ452" s="37"/>
      <c r="BK452" s="36"/>
      <c r="BL452" t="str">
        <f>IF(_xlfn.REGEXTEST(BK452,"Lv. [0-9]{0, 3}", 0),BM452,"")</f>
        <v/>
      </c>
      <c r="BM452" t="e" cm="1" vm="1">
        <f t="array" ref="BM452">_xlfn.REGEXEXTRACT(_xlfn.REGEXEXTRACT(BK452,"Lv. [0-9]{0,}", 0),"[0-9]{1,2}", 0)</f>
        <v>#N/A</v>
      </c>
      <c r="BN452" cm="1">
        <f t="array" ref="BN452">INDEX(A452:AE452,BQ452)</f>
        <v>63</v>
      </c>
      <c r="BO452">
        <v>451</v>
      </c>
      <c r="BP452" t="str">
        <f ca="1">IF(LEN(BL452) &gt; 0, _xlfn.XMATCH(BN452 + 1, INDIRECT(BR452):INDIRECT(BS452)), "")</f>
        <v/>
      </c>
      <c r="BQ452" cm="1">
        <f t="array" ref="BQ452">_xlfn.XMATCH(FALSE, ISBLANK(A452:AE452),,-1)</f>
        <v>25</v>
      </c>
      <c r="BR452" t="str">
        <f>ADDRESS(2, BQ452)</f>
        <v>$Y$2</v>
      </c>
      <c r="BS452" t="str">
        <f>ADDRESS(1202, BQ452)</f>
        <v>$Y$1202</v>
      </c>
      <c r="BT452" s="171" t="str">
        <f>"insert into Pokemon_Blueprint values ( "&amp;ROW()-1&amp;", '"&amp;B452&amp;"', '"&amp;C452&amp;"', "&amp;AF452&amp;",  "&amp;AG452&amp;",  "&amp;AH452&amp;", "&amp;AI452&amp;",  "&amp;AJ452&amp;",  "&amp;AK452&amp;", "&amp;IF(BC452 = "", "0", BC452)&amp;", "&amp;IF(BL452 = "","NULL, NULL",BP452&amp;", "&amp;BL452)&amp;");"</f>
        <v>insert into Pokemon_Blueprint values ( 451, 'Gorebyss', '', 55,  84,  105, 114,  75,  52, 60, NULL, NULL);</v>
      </c>
    </row>
    <row r="453" spans="1:72" ht="12.75" customHeight="1">
      <c r="A453" s="12">
        <v>369</v>
      </c>
      <c r="B453" s="56" t="s">
        <v>873</v>
      </c>
      <c r="C453" s="56"/>
      <c r="D453" s="57"/>
      <c r="E453" s="58"/>
      <c r="F453" s="58"/>
      <c r="G453" s="58"/>
      <c r="H453" s="58">
        <v>179</v>
      </c>
      <c r="I453" s="58">
        <v>188</v>
      </c>
      <c r="J453" s="58"/>
      <c r="K453" s="58"/>
      <c r="L453" s="58"/>
      <c r="M453" s="58"/>
      <c r="N453" s="58"/>
      <c r="O453" s="58">
        <v>42</v>
      </c>
      <c r="P453" s="58"/>
      <c r="Q453" s="58">
        <v>262</v>
      </c>
      <c r="R453" s="58"/>
      <c r="S453" s="58"/>
      <c r="T453" s="58"/>
      <c r="U453" s="58">
        <v>77</v>
      </c>
      <c r="V453" s="58">
        <v>343</v>
      </c>
      <c r="W453" s="58"/>
      <c r="X453" s="58"/>
      <c r="Y453" s="58"/>
      <c r="Z453" s="58">
        <v>90</v>
      </c>
      <c r="AA453" s="58"/>
      <c r="AB453" s="58"/>
      <c r="AC453" s="58">
        <v>187</v>
      </c>
      <c r="AD453" s="58"/>
      <c r="AE453" s="59"/>
      <c r="AF453" s="17">
        <v>100</v>
      </c>
      <c r="AG453" s="18">
        <v>90</v>
      </c>
      <c r="AH453" s="19">
        <v>130</v>
      </c>
      <c r="AI453" s="20">
        <v>45</v>
      </c>
      <c r="AJ453" s="21">
        <v>65</v>
      </c>
      <c r="AK453" s="22">
        <v>55</v>
      </c>
      <c r="AL453" s="23">
        <f>SUM(AF453:AK453)</f>
        <v>485</v>
      </c>
      <c r="AM453" s="24" t="s">
        <v>112</v>
      </c>
      <c r="AN453" s="25" t="s">
        <v>301</v>
      </c>
      <c r="AO453" s="24" t="s">
        <v>285</v>
      </c>
      <c r="AP453" s="26" t="s">
        <v>302</v>
      </c>
      <c r="AQ453" s="27" t="s">
        <v>337</v>
      </c>
      <c r="AR453" s="28" t="s">
        <v>85</v>
      </c>
      <c r="AS453" s="29">
        <v>1</v>
      </c>
      <c r="AT453" s="29">
        <v>51.6</v>
      </c>
      <c r="AU453" s="30">
        <v>23.4</v>
      </c>
      <c r="AV453" s="31">
        <v>1</v>
      </c>
      <c r="AW453" s="26"/>
      <c r="AX453" s="26">
        <v>1</v>
      </c>
      <c r="AY453" s="26"/>
      <c r="AZ453" s="26"/>
      <c r="BA453" s="25"/>
      <c r="BB453" s="24">
        <v>170</v>
      </c>
      <c r="BC453" s="26">
        <v>25</v>
      </c>
      <c r="BD453" s="32" t="s">
        <v>297</v>
      </c>
      <c r="BE453" s="32">
        <v>50</v>
      </c>
      <c r="BF453" s="35" t="s">
        <v>322</v>
      </c>
      <c r="BG453" s="26" t="s">
        <v>81</v>
      </c>
      <c r="BH453" s="29">
        <v>40</v>
      </c>
      <c r="BI453" s="26" t="s">
        <v>117</v>
      </c>
      <c r="BJ453" s="25" t="s">
        <v>465</v>
      </c>
      <c r="BK453" s="36"/>
      <c r="BL453" t="str">
        <f>IF(_xlfn.REGEXTEST(BK453,"Lv. [0-9]{0, 3}", 0),BM453,"")</f>
        <v/>
      </c>
      <c r="BM453" t="e" cm="1" vm="1">
        <f t="array" ref="BM453">_xlfn.REGEXEXTRACT(_xlfn.REGEXEXTRACT(BK453,"Lv. [0-9]{0,}", 0),"[0-9]{1,2}", 0)</f>
        <v>#N/A</v>
      </c>
      <c r="BN453" cm="1">
        <f t="array" ref="BN453">INDEX(A453:AE453,BQ453)</f>
        <v>187</v>
      </c>
      <c r="BO453">
        <v>452</v>
      </c>
      <c r="BP453" t="str">
        <f ca="1">IF(LEN(BL453) &gt; 0, _xlfn.XMATCH(BN453 + 1, INDIRECT(BR453):INDIRECT(BS453)), "")</f>
        <v/>
      </c>
      <c r="BQ453" cm="1">
        <f t="array" ref="BQ453">_xlfn.XMATCH(FALSE, ISBLANK(A453:AE453),,-1)</f>
        <v>29</v>
      </c>
      <c r="BR453" t="str">
        <f>ADDRESS(2, BQ453)</f>
        <v>$AC$2</v>
      </c>
      <c r="BS453" t="str">
        <f>ADDRESS(1202, BQ453)</f>
        <v>$AC$1202</v>
      </c>
      <c r="BT453" s="171" t="str">
        <f>"insert into Pokemon_Blueprint values ( "&amp;ROW()-1&amp;", '"&amp;B453&amp;"', '"&amp;C453&amp;"', "&amp;AF453&amp;",  "&amp;AG453&amp;",  "&amp;AH453&amp;", "&amp;AI453&amp;",  "&amp;AJ453&amp;",  "&amp;AK453&amp;", "&amp;IF(BC453 = "", "0", BC453)&amp;", "&amp;IF(BL453 = "","NULL, NULL",BP453&amp;", "&amp;BL453)&amp;");"</f>
        <v>insert into Pokemon_Blueprint values ( 452, 'Relicanth', '', 100,  90,  130, 45,  65,  55, 25, NULL, NULL);</v>
      </c>
    </row>
    <row r="454" spans="1:72" ht="12.75" customHeight="1">
      <c r="A454" s="12">
        <v>370</v>
      </c>
      <c r="B454" s="56" t="s">
        <v>874</v>
      </c>
      <c r="C454" s="56"/>
      <c r="D454" s="57"/>
      <c r="E454" s="58"/>
      <c r="F454" s="58"/>
      <c r="G454" s="58"/>
      <c r="H454" s="58">
        <v>183</v>
      </c>
      <c r="I454" s="58">
        <v>192</v>
      </c>
      <c r="J454" s="58"/>
      <c r="K454" s="58"/>
      <c r="L454" s="58"/>
      <c r="M454" s="58"/>
      <c r="N454" s="58"/>
      <c r="O454" s="58">
        <v>29</v>
      </c>
      <c r="P454" s="58"/>
      <c r="Q454" s="58">
        <v>111</v>
      </c>
      <c r="R454" s="58">
        <v>111</v>
      </c>
      <c r="S454" s="58">
        <v>43</v>
      </c>
      <c r="T454" s="58"/>
      <c r="U454" s="58"/>
      <c r="V454" s="58">
        <v>134</v>
      </c>
      <c r="W454" s="58">
        <v>134</v>
      </c>
      <c r="X454" s="58">
        <v>43</v>
      </c>
      <c r="Y454" s="58"/>
      <c r="Z454" s="58"/>
      <c r="AA454" s="58"/>
      <c r="AB454" s="58"/>
      <c r="AC454" s="58"/>
      <c r="AD454" s="58"/>
      <c r="AE454" s="59">
        <v>332</v>
      </c>
      <c r="AF454" s="17">
        <v>43</v>
      </c>
      <c r="AG454" s="18">
        <v>30</v>
      </c>
      <c r="AH454" s="19">
        <v>55</v>
      </c>
      <c r="AI454" s="20">
        <v>40</v>
      </c>
      <c r="AJ454" s="21">
        <v>65</v>
      </c>
      <c r="AK454" s="22">
        <v>97</v>
      </c>
      <c r="AL454" s="23">
        <f>SUM(AF454:AK454)</f>
        <v>330</v>
      </c>
      <c r="AM454" s="24" t="s">
        <v>112</v>
      </c>
      <c r="AN454" s="37"/>
      <c r="AO454" s="24" t="s">
        <v>285</v>
      </c>
      <c r="AP454" s="34"/>
      <c r="AQ454" s="27" t="s">
        <v>379</v>
      </c>
      <c r="AR454" s="28" t="s">
        <v>97</v>
      </c>
      <c r="AS454" s="29">
        <v>0.6</v>
      </c>
      <c r="AT454" s="29">
        <v>19.2</v>
      </c>
      <c r="AU454" s="30">
        <v>8.6999999999999993</v>
      </c>
      <c r="AV454" s="31"/>
      <c r="AW454" s="26"/>
      <c r="AX454" s="26"/>
      <c r="AY454" s="26"/>
      <c r="AZ454" s="26"/>
      <c r="BA454" s="25">
        <v>1</v>
      </c>
      <c r="BB454" s="24">
        <v>116</v>
      </c>
      <c r="BC454" s="26">
        <v>225</v>
      </c>
      <c r="BD454" s="32" t="s">
        <v>226</v>
      </c>
      <c r="BE454" s="32">
        <v>50</v>
      </c>
      <c r="BF454" s="35" t="s">
        <v>227</v>
      </c>
      <c r="BG454" s="26" t="s">
        <v>228</v>
      </c>
      <c r="BH454" s="29">
        <v>20</v>
      </c>
      <c r="BI454" s="26" t="s">
        <v>465</v>
      </c>
      <c r="BJ454" s="37"/>
      <c r="BK454" s="36"/>
      <c r="BL454" t="str">
        <f>IF(_xlfn.REGEXTEST(BK454,"Lv. [0-9]{0, 3}", 0),BM454,"")</f>
        <v/>
      </c>
      <c r="BM454" t="e" cm="1" vm="1">
        <f t="array" ref="BM454">_xlfn.REGEXEXTRACT(_xlfn.REGEXEXTRACT(BK454,"Lv. [0-9]{0,}", 0),"[0-9]{1,2}", 0)</f>
        <v>#N/A</v>
      </c>
      <c r="BN454" cm="1">
        <f t="array" ref="BN454">INDEX(A454:AE454,BQ454)</f>
        <v>332</v>
      </c>
      <c r="BO454">
        <v>453</v>
      </c>
      <c r="BP454" t="str">
        <f ca="1">IF(LEN(BL454) &gt; 0, _xlfn.XMATCH(BN454 + 1, INDIRECT(BR454):INDIRECT(BS454)), "")</f>
        <v/>
      </c>
      <c r="BQ454" cm="1">
        <f t="array" ref="BQ454">_xlfn.XMATCH(FALSE, ISBLANK(A454:AE454),,-1)</f>
        <v>31</v>
      </c>
      <c r="BR454" t="str">
        <f>ADDRESS(2, BQ454)</f>
        <v>$AE$2</v>
      </c>
      <c r="BS454" t="str">
        <f>ADDRESS(1202, BQ454)</f>
        <v>$AE$1202</v>
      </c>
      <c r="BT454" s="171" t="str">
        <f>"insert into Pokemon_Blueprint values ( "&amp;ROW()-1&amp;", '"&amp;B454&amp;"', '"&amp;C454&amp;"', "&amp;AF454&amp;",  "&amp;AG454&amp;",  "&amp;AH454&amp;", "&amp;AI454&amp;",  "&amp;AJ454&amp;",  "&amp;AK454&amp;", "&amp;IF(BC454 = "", "0", BC454)&amp;", "&amp;IF(BL454 = "","NULL, NULL",BP454&amp;", "&amp;BL454)&amp;");"</f>
        <v>insert into Pokemon_Blueprint values ( 453, 'Luvdisc', '', 43,  30,  55, 40,  65,  97, 225, NULL, NULL);</v>
      </c>
    </row>
    <row r="455" spans="1:72" ht="12.75" customHeight="1">
      <c r="A455" s="12">
        <v>371</v>
      </c>
      <c r="B455" s="56" t="s">
        <v>875</v>
      </c>
      <c r="C455" s="56" t="s">
        <v>532</v>
      </c>
      <c r="D455" s="57"/>
      <c r="E455" s="58"/>
      <c r="F455" s="58"/>
      <c r="G455" s="58"/>
      <c r="H455" s="58">
        <v>187</v>
      </c>
      <c r="I455" s="58">
        <v>196</v>
      </c>
      <c r="J455" s="58"/>
      <c r="K455" s="58"/>
      <c r="L455" s="58"/>
      <c r="M455" s="58"/>
      <c r="N455" s="58"/>
      <c r="O455" s="58">
        <v>14</v>
      </c>
      <c r="P455" s="58"/>
      <c r="Q455" s="58">
        <v>117</v>
      </c>
      <c r="R455" s="58">
        <v>117</v>
      </c>
      <c r="S455" s="58"/>
      <c r="T455" s="58"/>
      <c r="U455" s="58"/>
      <c r="V455" s="58">
        <v>147</v>
      </c>
      <c r="W455" s="58">
        <v>147</v>
      </c>
      <c r="X455" s="58"/>
      <c r="Y455" s="58"/>
      <c r="Z455" s="58"/>
      <c r="AA455" s="58"/>
      <c r="AB455" s="58"/>
      <c r="AC455" s="58">
        <v>113</v>
      </c>
      <c r="AD455" s="58"/>
      <c r="AE455" s="59">
        <v>276</v>
      </c>
      <c r="AF455" s="17">
        <v>45</v>
      </c>
      <c r="AG455" s="18">
        <v>75</v>
      </c>
      <c r="AH455" s="19">
        <v>60</v>
      </c>
      <c r="AI455" s="20">
        <v>40</v>
      </c>
      <c r="AJ455" s="21">
        <v>30</v>
      </c>
      <c r="AK455" s="22">
        <v>50</v>
      </c>
      <c r="AL455" s="23">
        <f>SUM(AF455:AK455)</f>
        <v>300</v>
      </c>
      <c r="AM455" s="24" t="s">
        <v>99</v>
      </c>
      <c r="AN455" s="37"/>
      <c r="AO455" s="24" t="s">
        <v>302</v>
      </c>
      <c r="AP455" s="34"/>
      <c r="AQ455" s="27" t="s">
        <v>215</v>
      </c>
      <c r="AR455" s="28" t="s">
        <v>97</v>
      </c>
      <c r="AS455" s="29">
        <v>0.6</v>
      </c>
      <c r="AT455" s="29">
        <v>92.8</v>
      </c>
      <c r="AU455" s="30">
        <v>42.1</v>
      </c>
      <c r="AV455" s="31"/>
      <c r="AW455" s="26">
        <v>1</v>
      </c>
      <c r="AX455" s="26"/>
      <c r="AY455" s="26"/>
      <c r="AZ455" s="26"/>
      <c r="BA455" s="25"/>
      <c r="BB455" s="24">
        <v>60</v>
      </c>
      <c r="BC455" s="26">
        <v>45</v>
      </c>
      <c r="BD455" s="32" t="s">
        <v>297</v>
      </c>
      <c r="BE455" s="32">
        <v>35</v>
      </c>
      <c r="BF455" s="35" t="s">
        <v>116</v>
      </c>
      <c r="BG455" s="26" t="s">
        <v>129</v>
      </c>
      <c r="BH455" s="29">
        <v>40</v>
      </c>
      <c r="BI455" s="26" t="s">
        <v>99</v>
      </c>
      <c r="BJ455" s="37"/>
      <c r="BK455" s="36" t="s">
        <v>334</v>
      </c>
      <c r="BL455" t="str">
        <f>IF(_xlfn.REGEXTEST(BK455,"Lv. [0-9]{0, 3}", 0),BM455,"")</f>
        <v>30</v>
      </c>
      <c r="BM455" t="str" cm="1">
        <f t="array" ref="BM455">_xlfn.REGEXEXTRACT(_xlfn.REGEXEXTRACT(BK455,"Lv. [0-9]{0,}", 0),"[0-9]{1,2}", 0)</f>
        <v>30</v>
      </c>
      <c r="BN455" cm="1">
        <f t="array" ref="BN455">INDEX(A455:AE455,BQ455)</f>
        <v>276</v>
      </c>
      <c r="BO455">
        <v>454</v>
      </c>
      <c r="BP455">
        <f ca="1">IF(LEN(BL455) &gt; 0, _xlfn.XMATCH(BN455 + 1, INDIRECT(BR455):INDIRECT(BS455)), "")</f>
        <v>455</v>
      </c>
      <c r="BQ455" cm="1">
        <f t="array" ref="BQ455">_xlfn.XMATCH(FALSE, ISBLANK(A455:AE455),,-1)</f>
        <v>31</v>
      </c>
      <c r="BR455" t="str">
        <f>ADDRESS(2, BQ455)</f>
        <v>$AE$2</v>
      </c>
      <c r="BS455" t="str">
        <f>ADDRESS(1202, BQ455)</f>
        <v>$AE$1202</v>
      </c>
      <c r="BT455" s="171" t="str">
        <f ca="1">"insert into Pokemon_Blueprint values ( "&amp;ROW()-1&amp;", '"&amp;B455&amp;"', '"&amp;C455&amp;"', "&amp;AF455&amp;",  "&amp;AG455&amp;",  "&amp;AH455&amp;", "&amp;AI455&amp;",  "&amp;AJ455&amp;",  "&amp;AK455&amp;", "&amp;IF(BC455 = "", "0", BC455)&amp;", "&amp;IF(BL455 = "","NULL, NULL",BP455&amp;", "&amp;BL455)&amp;");"</f>
        <v>insert into Pokemon_Blueprint values ( 454, 'Bagon', 'Pseudo Legendary', 45,  75,  60, 40,  30,  50, 45, 455, 30);</v>
      </c>
    </row>
    <row r="456" spans="1:72" ht="12.75" customHeight="1">
      <c r="A456" s="12">
        <v>372</v>
      </c>
      <c r="B456" s="56" t="s">
        <v>876</v>
      </c>
      <c r="C456" s="56" t="s">
        <v>532</v>
      </c>
      <c r="D456" s="57"/>
      <c r="E456" s="58"/>
      <c r="F456" s="58"/>
      <c r="G456" s="58"/>
      <c r="H456" s="58">
        <v>188</v>
      </c>
      <c r="I456" s="58">
        <v>197</v>
      </c>
      <c r="J456" s="58"/>
      <c r="K456" s="58"/>
      <c r="L456" s="58"/>
      <c r="M456" s="58"/>
      <c r="N456" s="58"/>
      <c r="O456" s="58">
        <v>15</v>
      </c>
      <c r="P456" s="58"/>
      <c r="Q456" s="58">
        <v>118</v>
      </c>
      <c r="R456" s="58">
        <v>118</v>
      </c>
      <c r="S456" s="58"/>
      <c r="T456" s="58"/>
      <c r="U456" s="58"/>
      <c r="V456" s="58">
        <v>148</v>
      </c>
      <c r="W456" s="58">
        <v>148</v>
      </c>
      <c r="X456" s="58"/>
      <c r="Y456" s="58"/>
      <c r="Z456" s="58"/>
      <c r="AA456" s="58"/>
      <c r="AB456" s="58"/>
      <c r="AC456" s="58">
        <v>114</v>
      </c>
      <c r="AD456" s="58"/>
      <c r="AE456" s="59">
        <v>277</v>
      </c>
      <c r="AF456" s="17">
        <v>65</v>
      </c>
      <c r="AG456" s="18">
        <v>95</v>
      </c>
      <c r="AH456" s="19">
        <v>100</v>
      </c>
      <c r="AI456" s="20">
        <v>60</v>
      </c>
      <c r="AJ456" s="21">
        <v>50</v>
      </c>
      <c r="AK456" s="22">
        <v>50</v>
      </c>
      <c r="AL456" s="23">
        <f>SUM(AF456:AK456)</f>
        <v>420</v>
      </c>
      <c r="AM456" s="24" t="s">
        <v>99</v>
      </c>
      <c r="AN456" s="37"/>
      <c r="AO456" s="24" t="s">
        <v>302</v>
      </c>
      <c r="AP456" s="34"/>
      <c r="AQ456" s="27" t="s">
        <v>394</v>
      </c>
      <c r="AR456" s="28" t="s">
        <v>101</v>
      </c>
      <c r="AS456" s="29">
        <v>1.1000000000000001</v>
      </c>
      <c r="AT456" s="29">
        <v>243.6</v>
      </c>
      <c r="AU456" s="30">
        <v>110.5</v>
      </c>
      <c r="AV456" s="31"/>
      <c r="AW456" s="26"/>
      <c r="AX456" s="26">
        <v>2</v>
      </c>
      <c r="AY456" s="26"/>
      <c r="AZ456" s="26"/>
      <c r="BA456" s="25"/>
      <c r="BB456" s="24">
        <v>147</v>
      </c>
      <c r="BC456" s="26">
        <v>45</v>
      </c>
      <c r="BD456" s="32" t="s">
        <v>297</v>
      </c>
      <c r="BE456" s="32">
        <v>35</v>
      </c>
      <c r="BF456" s="35" t="s">
        <v>137</v>
      </c>
      <c r="BG456" s="26" t="s">
        <v>129</v>
      </c>
      <c r="BH456" s="29">
        <v>40</v>
      </c>
      <c r="BI456" s="26" t="s">
        <v>99</v>
      </c>
      <c r="BJ456" s="37"/>
      <c r="BK456" s="36" t="s">
        <v>877</v>
      </c>
      <c r="BL456" t="str">
        <f>IF(_xlfn.REGEXTEST(BK456,"Lv. [0-9]{0, 3}", 0),BM456,"")</f>
        <v>50</v>
      </c>
      <c r="BM456" t="str" cm="1">
        <f t="array" ref="BM456">_xlfn.REGEXEXTRACT(_xlfn.REGEXEXTRACT(BK456,"Lv. [0-9]{0,}", 0),"[0-9]{1,2}", 0)</f>
        <v>50</v>
      </c>
      <c r="BN456" cm="1">
        <f t="array" ref="BN456">INDEX(A456:AE456,BQ456)</f>
        <v>277</v>
      </c>
      <c r="BO456">
        <v>455</v>
      </c>
      <c r="BP456">
        <f ca="1">IF(LEN(BL456) &gt; 0, _xlfn.XMATCH(BN456 + 1, INDIRECT(BR456):INDIRECT(BS456)), "")</f>
        <v>456</v>
      </c>
      <c r="BQ456" cm="1">
        <f t="array" ref="BQ456">_xlfn.XMATCH(FALSE, ISBLANK(A456:AE456),,-1)</f>
        <v>31</v>
      </c>
      <c r="BR456" t="str">
        <f>ADDRESS(2, BQ456)</f>
        <v>$AE$2</v>
      </c>
      <c r="BS456" t="str">
        <f>ADDRESS(1202, BQ456)</f>
        <v>$AE$1202</v>
      </c>
      <c r="BT456" s="171" t="str">
        <f ca="1">"insert into Pokemon_Blueprint values ( "&amp;ROW()-1&amp;", '"&amp;B456&amp;"', '"&amp;C456&amp;"', "&amp;AF456&amp;",  "&amp;AG456&amp;",  "&amp;AH456&amp;", "&amp;AI456&amp;",  "&amp;AJ456&amp;",  "&amp;AK456&amp;", "&amp;IF(BC456 = "", "0", BC456)&amp;", "&amp;IF(BL456 = "","NULL, NULL",BP456&amp;", "&amp;BL456)&amp;");"</f>
        <v>insert into Pokemon_Blueprint values ( 455, 'Shelgon', 'Pseudo Legendary', 65,  95,  100, 60,  50,  50, 45, 456, 50);</v>
      </c>
    </row>
    <row r="457" spans="1:72" ht="12.75" customHeight="1">
      <c r="A457" s="12">
        <v>373</v>
      </c>
      <c r="B457" s="56" t="s">
        <v>878</v>
      </c>
      <c r="C457" s="56" t="s">
        <v>532</v>
      </c>
      <c r="D457" s="57"/>
      <c r="E457" s="58"/>
      <c r="F457" s="58"/>
      <c r="G457" s="58"/>
      <c r="H457" s="58">
        <v>189</v>
      </c>
      <c r="I457" s="58">
        <v>198</v>
      </c>
      <c r="J457" s="58"/>
      <c r="K457" s="58"/>
      <c r="L457" s="58"/>
      <c r="M457" s="58"/>
      <c r="N457" s="58"/>
      <c r="O457" s="58">
        <v>16</v>
      </c>
      <c r="P457" s="58"/>
      <c r="Q457" s="58">
        <v>119</v>
      </c>
      <c r="R457" s="58">
        <v>119</v>
      </c>
      <c r="S457" s="58"/>
      <c r="T457" s="58"/>
      <c r="U457" s="58"/>
      <c r="V457" s="58">
        <v>149</v>
      </c>
      <c r="W457" s="58">
        <v>149</v>
      </c>
      <c r="X457" s="58"/>
      <c r="Y457" s="58"/>
      <c r="Z457" s="58"/>
      <c r="AA457" s="58"/>
      <c r="AB457" s="58"/>
      <c r="AC457" s="58">
        <v>115</v>
      </c>
      <c r="AD457" s="58"/>
      <c r="AE457" s="59">
        <v>278</v>
      </c>
      <c r="AF457" s="17">
        <v>95</v>
      </c>
      <c r="AG457" s="18">
        <v>135</v>
      </c>
      <c r="AH457" s="19">
        <v>80</v>
      </c>
      <c r="AI457" s="20">
        <v>110</v>
      </c>
      <c r="AJ457" s="21">
        <v>80</v>
      </c>
      <c r="AK457" s="22">
        <v>100</v>
      </c>
      <c r="AL457" s="23">
        <f>SUM(AF457:AK457)</f>
        <v>600</v>
      </c>
      <c r="AM457" s="24" t="s">
        <v>99</v>
      </c>
      <c r="AN457" s="25" t="s">
        <v>104</v>
      </c>
      <c r="AO457" s="24" t="s">
        <v>178</v>
      </c>
      <c r="AP457" s="34"/>
      <c r="AQ457" s="27" t="s">
        <v>483</v>
      </c>
      <c r="AR457" s="28" t="s">
        <v>157</v>
      </c>
      <c r="AS457" s="29">
        <v>1.5</v>
      </c>
      <c r="AT457" s="29">
        <v>226.2</v>
      </c>
      <c r="AU457" s="30">
        <v>102.6</v>
      </c>
      <c r="AV457" s="31"/>
      <c r="AW457" s="26">
        <v>3</v>
      </c>
      <c r="AX457" s="26"/>
      <c r="AY457" s="26"/>
      <c r="AZ457" s="26"/>
      <c r="BA457" s="25"/>
      <c r="BB457" s="24">
        <v>300</v>
      </c>
      <c r="BC457" s="26">
        <v>45</v>
      </c>
      <c r="BD457" s="32" t="s">
        <v>297</v>
      </c>
      <c r="BE457" s="32">
        <v>35</v>
      </c>
      <c r="BF457" s="35" t="s">
        <v>116</v>
      </c>
      <c r="BG457" s="26" t="s">
        <v>129</v>
      </c>
      <c r="BH457" s="29">
        <v>40</v>
      </c>
      <c r="BI457" s="26" t="s">
        <v>99</v>
      </c>
      <c r="BJ457" s="37"/>
      <c r="BK457" s="36"/>
      <c r="BL457" t="str">
        <f>IF(_xlfn.REGEXTEST(BK457,"Lv. [0-9]{0, 3}", 0),BM457,"")</f>
        <v/>
      </c>
      <c r="BM457" t="e" cm="1" vm="1">
        <f t="array" ref="BM457">_xlfn.REGEXEXTRACT(_xlfn.REGEXEXTRACT(BK457,"Lv. [0-9]{0,}", 0),"[0-9]{1,2}", 0)</f>
        <v>#N/A</v>
      </c>
      <c r="BN457" cm="1">
        <f t="array" ref="BN457">INDEX(A457:AE457,BQ457)</f>
        <v>278</v>
      </c>
      <c r="BO457">
        <v>456</v>
      </c>
      <c r="BP457" t="str">
        <f ca="1">IF(LEN(BL457) &gt; 0, _xlfn.XMATCH(BN457 + 1, INDIRECT(BR457):INDIRECT(BS457)), "")</f>
        <v/>
      </c>
      <c r="BQ457" cm="1">
        <f t="array" ref="BQ457">_xlfn.XMATCH(FALSE, ISBLANK(A457:AE457),,-1)</f>
        <v>31</v>
      </c>
      <c r="BR457" t="str">
        <f>ADDRESS(2, BQ457)</f>
        <v>$AE$2</v>
      </c>
      <c r="BS457" t="str">
        <f>ADDRESS(1202, BQ457)</f>
        <v>$AE$1202</v>
      </c>
      <c r="BT457" s="171" t="str">
        <f>"insert into Pokemon_Blueprint values ( "&amp;ROW()-1&amp;", '"&amp;B457&amp;"', '"&amp;C457&amp;"', "&amp;AF457&amp;",  "&amp;AG457&amp;",  "&amp;AH457&amp;", "&amp;AI457&amp;",  "&amp;AJ457&amp;",  "&amp;AK457&amp;", "&amp;IF(BC457 = "", "0", BC457)&amp;", "&amp;IF(BL457 = "","NULL, NULL",BP457&amp;", "&amp;BL457)&amp;");"</f>
        <v>insert into Pokemon_Blueprint values ( 456, 'Salamence', 'Pseudo Legendary', 95,  135,  80, 110,  80,  100, 45, NULL, NULL);</v>
      </c>
    </row>
    <row r="458" spans="1:72" ht="12.75" customHeight="1">
      <c r="A458" s="12">
        <v>373.1</v>
      </c>
      <c r="B458" s="56" t="s">
        <v>879</v>
      </c>
      <c r="C458" s="56" t="s">
        <v>696</v>
      </c>
      <c r="D458" s="57"/>
      <c r="E458" s="58"/>
      <c r="F458" s="58"/>
      <c r="G458" s="58"/>
      <c r="H458" s="58"/>
      <c r="I458" s="58">
        <v>198</v>
      </c>
      <c r="J458" s="58"/>
      <c r="K458" s="58"/>
      <c r="L458" s="58"/>
      <c r="M458" s="58"/>
      <c r="N458" s="58"/>
      <c r="O458" s="58"/>
      <c r="P458" s="58"/>
      <c r="Q458" s="58">
        <v>119</v>
      </c>
      <c r="R458" s="58">
        <v>119</v>
      </c>
      <c r="S458" s="58"/>
      <c r="T458" s="58"/>
      <c r="U458" s="58"/>
      <c r="V458" s="58">
        <v>149</v>
      </c>
      <c r="W458" s="58">
        <v>149</v>
      </c>
      <c r="X458" s="58"/>
      <c r="Y458" s="58"/>
      <c r="Z458" s="58"/>
      <c r="AA458" s="58"/>
      <c r="AB458" s="58"/>
      <c r="AC458" s="58"/>
      <c r="AD458" s="58"/>
      <c r="AE458" s="59"/>
      <c r="AF458" s="17">
        <v>95</v>
      </c>
      <c r="AG458" s="18">
        <v>145</v>
      </c>
      <c r="AH458" s="19">
        <v>130</v>
      </c>
      <c r="AI458" s="20">
        <v>120</v>
      </c>
      <c r="AJ458" s="21">
        <v>90</v>
      </c>
      <c r="AK458" s="22">
        <v>120</v>
      </c>
      <c r="AL458" s="23">
        <f>SUM(AF458:AK458)</f>
        <v>700</v>
      </c>
      <c r="AM458" s="24" t="s">
        <v>99</v>
      </c>
      <c r="AN458" s="25" t="s">
        <v>104</v>
      </c>
      <c r="AO458" s="24" t="s">
        <v>485</v>
      </c>
      <c r="AP458" s="34"/>
      <c r="AQ458" s="27"/>
      <c r="AR458" s="28" t="s">
        <v>377</v>
      </c>
      <c r="AS458" s="29">
        <v>1.8</v>
      </c>
      <c r="AT458" s="29">
        <v>248.2</v>
      </c>
      <c r="AU458" s="30">
        <v>112.6</v>
      </c>
      <c r="AV458" s="31"/>
      <c r="AW458" s="26">
        <v>3</v>
      </c>
      <c r="AX458" s="26"/>
      <c r="AY458" s="26"/>
      <c r="AZ458" s="26"/>
      <c r="BA458" s="25"/>
      <c r="BB458" s="24">
        <v>350</v>
      </c>
      <c r="BC458" s="26">
        <v>45</v>
      </c>
      <c r="BD458" s="32" t="s">
        <v>297</v>
      </c>
      <c r="BE458" s="32">
        <v>35</v>
      </c>
      <c r="BF458" s="35" t="s">
        <v>116</v>
      </c>
      <c r="BG458" s="26" t="s">
        <v>129</v>
      </c>
      <c r="BH458" s="29">
        <v>40</v>
      </c>
      <c r="BI458" s="26" t="s">
        <v>99</v>
      </c>
      <c r="BJ458" s="25"/>
      <c r="BK458" s="36"/>
      <c r="BL458" t="str">
        <f>IF(_xlfn.REGEXTEST(BK458,"Lv. [0-9]{0, 3}", 0),BM458,"")</f>
        <v/>
      </c>
      <c r="BM458" t="e" cm="1" vm="1">
        <f t="array" ref="BM458">_xlfn.REGEXEXTRACT(_xlfn.REGEXEXTRACT(BK458,"Lv. [0-9]{0,}", 0),"[0-9]{1,2}", 0)</f>
        <v>#N/A</v>
      </c>
      <c r="BN458" cm="1">
        <f t="array" ref="BN458">INDEX(A458:AE458,BQ458)</f>
        <v>149</v>
      </c>
      <c r="BO458">
        <v>457</v>
      </c>
      <c r="BP458" t="str">
        <f ca="1">IF(LEN(BL458) &gt; 0, _xlfn.XMATCH(BN458 + 1, INDIRECT(BR458):INDIRECT(BS458)), "")</f>
        <v/>
      </c>
      <c r="BQ458" cm="1">
        <f t="array" ref="BQ458">_xlfn.XMATCH(FALSE, ISBLANK(A458:AE458),,-1)</f>
        <v>23</v>
      </c>
      <c r="BR458" t="str">
        <f>ADDRESS(2, BQ458)</f>
        <v>$W$2</v>
      </c>
      <c r="BS458" t="str">
        <f>ADDRESS(1202, BQ458)</f>
        <v>$W$1202</v>
      </c>
      <c r="BT458" s="171" t="str">
        <f>"insert into Pokemon_Blueprint values ( "&amp;ROW()-1&amp;", '"&amp;B458&amp;"', '"&amp;C458&amp;"', "&amp;AF458&amp;",  "&amp;AG458&amp;",  "&amp;AH458&amp;", "&amp;AI458&amp;",  "&amp;AJ458&amp;",  "&amp;AK458&amp;", "&amp;IF(BC458 = "", "0", BC458)&amp;", "&amp;IF(BL458 = "","NULL, NULL",BP458&amp;", "&amp;BL458)&amp;");"</f>
        <v>insert into Pokemon_Blueprint values ( 457, 'Salamence (Mega)', 'Psuedo Legendary, Mega Evolution', 95,  145,  130, 120,  90,  120, 45, NULL, NULL);</v>
      </c>
    </row>
    <row r="459" spans="1:72" ht="12.75" customHeight="1">
      <c r="A459" s="12">
        <v>374</v>
      </c>
      <c r="B459" s="56" t="s">
        <v>880</v>
      </c>
      <c r="C459" s="56" t="s">
        <v>532</v>
      </c>
      <c r="D459" s="57"/>
      <c r="E459" s="58"/>
      <c r="F459" s="58"/>
      <c r="G459" s="58"/>
      <c r="H459" s="58">
        <v>190</v>
      </c>
      <c r="I459" s="58">
        <v>199</v>
      </c>
      <c r="J459" s="58"/>
      <c r="K459" s="58"/>
      <c r="L459" s="58"/>
      <c r="M459" s="58">
        <v>262</v>
      </c>
      <c r="N459" s="58"/>
      <c r="O459" s="58"/>
      <c r="P459" s="58"/>
      <c r="Q459" s="58">
        <v>214</v>
      </c>
      <c r="R459" s="58"/>
      <c r="S459" s="58"/>
      <c r="T459" s="58">
        <v>86</v>
      </c>
      <c r="U459" s="58"/>
      <c r="V459" s="58">
        <v>278</v>
      </c>
      <c r="W459" s="58"/>
      <c r="X459" s="58"/>
      <c r="Y459" s="58">
        <v>99</v>
      </c>
      <c r="Z459" s="58"/>
      <c r="AA459" s="58"/>
      <c r="AB459" s="58"/>
      <c r="AC459" s="58">
        <v>129</v>
      </c>
      <c r="AD459" s="58"/>
      <c r="AE459" s="59"/>
      <c r="AF459" s="17">
        <v>40</v>
      </c>
      <c r="AG459" s="18">
        <v>55</v>
      </c>
      <c r="AH459" s="19">
        <v>80</v>
      </c>
      <c r="AI459" s="20">
        <v>35</v>
      </c>
      <c r="AJ459" s="21">
        <v>60</v>
      </c>
      <c r="AK459" s="22">
        <v>30</v>
      </c>
      <c r="AL459" s="23">
        <f>SUM(AF459:AK459)</f>
        <v>300</v>
      </c>
      <c r="AM459" s="24" t="s">
        <v>201</v>
      </c>
      <c r="AN459" s="25" t="s">
        <v>193</v>
      </c>
      <c r="AO459" s="24" t="s">
        <v>331</v>
      </c>
      <c r="AP459" s="34"/>
      <c r="AQ459" s="27" t="s">
        <v>640</v>
      </c>
      <c r="AR459" s="28" t="s">
        <v>97</v>
      </c>
      <c r="AS459" s="29">
        <v>0.6</v>
      </c>
      <c r="AT459" s="29">
        <v>209.9</v>
      </c>
      <c r="AU459" s="30">
        <v>95.2</v>
      </c>
      <c r="AV459" s="31"/>
      <c r="AW459" s="26"/>
      <c r="AX459" s="26">
        <v>1</v>
      </c>
      <c r="AY459" s="26"/>
      <c r="AZ459" s="26"/>
      <c r="BA459" s="25"/>
      <c r="BB459" s="24">
        <v>60</v>
      </c>
      <c r="BC459" s="26">
        <v>3</v>
      </c>
      <c r="BD459" s="32" t="s">
        <v>297</v>
      </c>
      <c r="BE459" s="32">
        <v>35</v>
      </c>
      <c r="BF459" s="35" t="s">
        <v>116</v>
      </c>
      <c r="BG459" s="26" t="s">
        <v>368</v>
      </c>
      <c r="BH459" s="29">
        <v>40</v>
      </c>
      <c r="BI459" s="45" t="s">
        <v>338</v>
      </c>
      <c r="BJ459" s="37"/>
      <c r="BK459" s="36" t="s">
        <v>166</v>
      </c>
      <c r="BL459" t="str">
        <f>IF(_xlfn.REGEXTEST(BK459,"Lv. [0-9]{0, 3}", 0),BM459,"")</f>
        <v>20</v>
      </c>
      <c r="BM459" t="str" cm="1">
        <f t="array" ref="BM459">_xlfn.REGEXEXTRACT(_xlfn.REGEXEXTRACT(BK459,"Lv. [0-9]{0,}", 0),"[0-9]{1,2}", 0)</f>
        <v>20</v>
      </c>
      <c r="BN459" cm="1">
        <f t="array" ref="BN459">INDEX(A459:AE459,BQ459)</f>
        <v>129</v>
      </c>
      <c r="BO459">
        <v>458</v>
      </c>
      <c r="BP459">
        <f ca="1">IF(LEN(BL459) &gt; 0, _xlfn.XMATCH(BN459 + 1, INDIRECT(BR459):INDIRECT(BS459)), "")</f>
        <v>459</v>
      </c>
      <c r="BQ459" cm="1">
        <f t="array" ref="BQ459">_xlfn.XMATCH(FALSE, ISBLANK(A459:AE459),,-1)</f>
        <v>29</v>
      </c>
      <c r="BR459" t="str">
        <f>ADDRESS(2, BQ459)</f>
        <v>$AC$2</v>
      </c>
      <c r="BS459" t="str">
        <f>ADDRESS(1202, BQ459)</f>
        <v>$AC$1202</v>
      </c>
      <c r="BT459" s="171" t="str">
        <f ca="1">"insert into Pokemon_Blueprint values ( "&amp;ROW()-1&amp;", '"&amp;B459&amp;"', '"&amp;C459&amp;"', "&amp;AF459&amp;",  "&amp;AG459&amp;",  "&amp;AH459&amp;", "&amp;AI459&amp;",  "&amp;AJ459&amp;",  "&amp;AK459&amp;", "&amp;IF(BC459 = "", "0", BC459)&amp;", "&amp;IF(BL459 = "","NULL, NULL",BP459&amp;", "&amp;BL459)&amp;");"</f>
        <v>insert into Pokemon_Blueprint values ( 458, 'Beldum', 'Pseudo Legendary', 40,  55,  80, 35,  60,  30, 3, 459, 20);</v>
      </c>
    </row>
    <row r="460" spans="1:72" ht="12.75" customHeight="1">
      <c r="A460" s="12">
        <v>375</v>
      </c>
      <c r="B460" s="56" t="s">
        <v>881</v>
      </c>
      <c r="C460" s="56" t="s">
        <v>532</v>
      </c>
      <c r="D460" s="57"/>
      <c r="E460" s="58"/>
      <c r="F460" s="58"/>
      <c r="G460" s="58"/>
      <c r="H460" s="58">
        <v>191</v>
      </c>
      <c r="I460" s="58">
        <v>200</v>
      </c>
      <c r="J460" s="58"/>
      <c r="K460" s="58"/>
      <c r="L460" s="58"/>
      <c r="M460" s="58">
        <v>263</v>
      </c>
      <c r="N460" s="58"/>
      <c r="O460" s="58"/>
      <c r="P460" s="58"/>
      <c r="Q460" s="58">
        <v>215</v>
      </c>
      <c r="R460" s="58"/>
      <c r="S460" s="58"/>
      <c r="T460" s="58">
        <v>87</v>
      </c>
      <c r="U460" s="58"/>
      <c r="V460" s="58">
        <v>279</v>
      </c>
      <c r="W460" s="58"/>
      <c r="X460" s="58"/>
      <c r="Y460" s="58">
        <v>100</v>
      </c>
      <c r="Z460" s="58"/>
      <c r="AA460" s="58"/>
      <c r="AB460" s="58"/>
      <c r="AC460" s="58">
        <v>130</v>
      </c>
      <c r="AD460" s="58"/>
      <c r="AE460" s="59"/>
      <c r="AF460" s="17">
        <v>60</v>
      </c>
      <c r="AG460" s="18">
        <v>75</v>
      </c>
      <c r="AH460" s="19">
        <v>100</v>
      </c>
      <c r="AI460" s="20">
        <v>55</v>
      </c>
      <c r="AJ460" s="21">
        <v>80</v>
      </c>
      <c r="AK460" s="22">
        <v>50</v>
      </c>
      <c r="AL460" s="23">
        <f>SUM(AF460:AK460)</f>
        <v>420</v>
      </c>
      <c r="AM460" s="24" t="s">
        <v>201</v>
      </c>
      <c r="AN460" s="25" t="s">
        <v>193</v>
      </c>
      <c r="AO460" s="24" t="s">
        <v>331</v>
      </c>
      <c r="AP460" s="34"/>
      <c r="AQ460" s="27" t="s">
        <v>640</v>
      </c>
      <c r="AR460" s="28" t="s">
        <v>176</v>
      </c>
      <c r="AS460" s="29">
        <v>1.2</v>
      </c>
      <c r="AT460" s="29">
        <v>446.4</v>
      </c>
      <c r="AU460" s="30">
        <v>202.5</v>
      </c>
      <c r="AV460" s="31"/>
      <c r="AW460" s="26"/>
      <c r="AX460" s="26">
        <v>2</v>
      </c>
      <c r="AY460" s="26"/>
      <c r="AZ460" s="26"/>
      <c r="BA460" s="25"/>
      <c r="BB460" s="24">
        <v>147</v>
      </c>
      <c r="BC460" s="26">
        <v>3</v>
      </c>
      <c r="BD460" s="32" t="s">
        <v>297</v>
      </c>
      <c r="BE460" s="32">
        <v>35</v>
      </c>
      <c r="BF460" s="35" t="s">
        <v>116</v>
      </c>
      <c r="BG460" s="26" t="s">
        <v>368</v>
      </c>
      <c r="BH460" s="29">
        <v>40</v>
      </c>
      <c r="BI460" s="45" t="s">
        <v>338</v>
      </c>
      <c r="BJ460" s="37"/>
      <c r="BK460" s="36" t="s">
        <v>814</v>
      </c>
      <c r="BL460" t="str">
        <f>IF(_xlfn.REGEXTEST(BK460,"Lv. [0-9]{0, 3}", 0),BM460,"")</f>
        <v>45</v>
      </c>
      <c r="BM460" t="str" cm="1">
        <f t="array" ref="BM460">_xlfn.REGEXEXTRACT(_xlfn.REGEXEXTRACT(BK460,"Lv. [0-9]{0,}", 0),"[0-9]{1,2}", 0)</f>
        <v>45</v>
      </c>
      <c r="BN460" cm="1">
        <f t="array" ref="BN460">INDEX(A460:AE460,BQ460)</f>
        <v>130</v>
      </c>
      <c r="BO460">
        <v>459</v>
      </c>
      <c r="BP460">
        <f ca="1">IF(LEN(BL460) &gt; 0, _xlfn.XMATCH(BN460 + 1, INDIRECT(BR460):INDIRECT(BS460)), "")</f>
        <v>460</v>
      </c>
      <c r="BQ460" cm="1">
        <f t="array" ref="BQ460">_xlfn.XMATCH(FALSE, ISBLANK(A460:AE460),,-1)</f>
        <v>29</v>
      </c>
      <c r="BR460" t="str">
        <f>ADDRESS(2, BQ460)</f>
        <v>$AC$2</v>
      </c>
      <c r="BS460" t="str">
        <f>ADDRESS(1202, BQ460)</f>
        <v>$AC$1202</v>
      </c>
      <c r="BT460" s="171" t="str">
        <f ca="1">"insert into Pokemon_Blueprint values ( "&amp;ROW()-1&amp;", '"&amp;B460&amp;"', '"&amp;C460&amp;"', "&amp;AF460&amp;",  "&amp;AG460&amp;",  "&amp;AH460&amp;", "&amp;AI460&amp;",  "&amp;AJ460&amp;",  "&amp;AK460&amp;", "&amp;IF(BC460 = "", "0", BC460)&amp;", "&amp;IF(BL460 = "","NULL, NULL",BP460&amp;", "&amp;BL460)&amp;");"</f>
        <v>insert into Pokemon_Blueprint values ( 459, 'Metang', 'Pseudo Legendary', 60,  75,  100, 55,  80,  50, 3, 460, 45);</v>
      </c>
    </row>
    <row r="461" spans="1:72" ht="12.75" customHeight="1">
      <c r="A461" s="12">
        <v>376</v>
      </c>
      <c r="B461" s="56" t="s">
        <v>882</v>
      </c>
      <c r="C461" s="56" t="s">
        <v>532</v>
      </c>
      <c r="D461" s="57"/>
      <c r="E461" s="58"/>
      <c r="F461" s="58"/>
      <c r="G461" s="58"/>
      <c r="H461" s="58">
        <v>192</v>
      </c>
      <c r="I461" s="58">
        <v>201</v>
      </c>
      <c r="J461" s="58"/>
      <c r="K461" s="58"/>
      <c r="L461" s="58"/>
      <c r="M461" s="58">
        <v>264</v>
      </c>
      <c r="N461" s="58"/>
      <c r="O461" s="58"/>
      <c r="P461" s="58"/>
      <c r="Q461" s="58">
        <v>216</v>
      </c>
      <c r="R461" s="58"/>
      <c r="S461" s="58"/>
      <c r="T461" s="58">
        <v>88</v>
      </c>
      <c r="U461" s="58"/>
      <c r="V461" s="58">
        <v>280</v>
      </c>
      <c r="W461" s="58"/>
      <c r="X461" s="58"/>
      <c r="Y461" s="58">
        <v>101</v>
      </c>
      <c r="Z461" s="58"/>
      <c r="AA461" s="58"/>
      <c r="AB461" s="58"/>
      <c r="AC461" s="58">
        <v>131</v>
      </c>
      <c r="AD461" s="58"/>
      <c r="AE461" s="59"/>
      <c r="AF461" s="17">
        <v>80</v>
      </c>
      <c r="AG461" s="18">
        <v>135</v>
      </c>
      <c r="AH461" s="19">
        <v>130</v>
      </c>
      <c r="AI461" s="20">
        <v>95</v>
      </c>
      <c r="AJ461" s="21">
        <v>90</v>
      </c>
      <c r="AK461" s="22">
        <v>70</v>
      </c>
      <c r="AL461" s="23">
        <f>SUM(AF461:AK461)</f>
        <v>600</v>
      </c>
      <c r="AM461" s="24" t="s">
        <v>201</v>
      </c>
      <c r="AN461" s="25" t="s">
        <v>193</v>
      </c>
      <c r="AO461" s="24" t="s">
        <v>331</v>
      </c>
      <c r="AP461" s="34"/>
      <c r="AQ461" s="27" t="s">
        <v>640</v>
      </c>
      <c r="AR461" s="28" t="s">
        <v>120</v>
      </c>
      <c r="AS461" s="29">
        <v>1.6</v>
      </c>
      <c r="AT461" s="29">
        <v>1212.5</v>
      </c>
      <c r="AU461" s="30">
        <v>550</v>
      </c>
      <c r="AV461" s="31"/>
      <c r="AW461" s="26"/>
      <c r="AX461" s="26">
        <v>3</v>
      </c>
      <c r="AY461" s="26"/>
      <c r="AZ461" s="26"/>
      <c r="BA461" s="25"/>
      <c r="BB461" s="24">
        <v>300</v>
      </c>
      <c r="BC461" s="26">
        <v>3</v>
      </c>
      <c r="BD461" s="32" t="s">
        <v>297</v>
      </c>
      <c r="BE461" s="32">
        <v>35</v>
      </c>
      <c r="BF461" s="35" t="s">
        <v>116</v>
      </c>
      <c r="BG461" s="26" t="s">
        <v>368</v>
      </c>
      <c r="BH461" s="29">
        <v>40</v>
      </c>
      <c r="BI461" s="45" t="s">
        <v>338</v>
      </c>
      <c r="BJ461" s="37"/>
      <c r="BK461" s="36"/>
      <c r="BL461" t="str">
        <f>IF(_xlfn.REGEXTEST(BK461,"Lv. [0-9]{0, 3}", 0),BM461,"")</f>
        <v/>
      </c>
      <c r="BM461" t="e" cm="1" vm="1">
        <f t="array" ref="BM461">_xlfn.REGEXEXTRACT(_xlfn.REGEXEXTRACT(BK461,"Lv. [0-9]{0,}", 0),"[0-9]{1,2}", 0)</f>
        <v>#N/A</v>
      </c>
      <c r="BN461" cm="1">
        <f t="array" ref="BN461">INDEX(A461:AE461,BQ461)</f>
        <v>131</v>
      </c>
      <c r="BO461">
        <v>460</v>
      </c>
      <c r="BP461" t="str">
        <f ca="1">IF(LEN(BL461) &gt; 0, _xlfn.XMATCH(BN461 + 1, INDIRECT(BR461):INDIRECT(BS461)), "")</f>
        <v/>
      </c>
      <c r="BQ461" cm="1">
        <f t="array" ref="BQ461">_xlfn.XMATCH(FALSE, ISBLANK(A461:AE461),,-1)</f>
        <v>29</v>
      </c>
      <c r="BR461" t="str">
        <f>ADDRESS(2, BQ461)</f>
        <v>$AC$2</v>
      </c>
      <c r="BS461" t="str">
        <f>ADDRESS(1202, BQ461)</f>
        <v>$AC$1202</v>
      </c>
      <c r="BT461" s="171" t="str">
        <f>"insert into Pokemon_Blueprint values ( "&amp;ROW()-1&amp;", '"&amp;B461&amp;"', '"&amp;C461&amp;"', "&amp;AF461&amp;",  "&amp;AG461&amp;",  "&amp;AH461&amp;", "&amp;AI461&amp;",  "&amp;AJ461&amp;",  "&amp;AK461&amp;", "&amp;IF(BC461 = "", "0", BC461)&amp;", "&amp;IF(BL461 = "","NULL, NULL",BP461&amp;", "&amp;BL461)&amp;");"</f>
        <v>insert into Pokemon_Blueprint values ( 460, 'Metagross', 'Pseudo Legendary', 80,  135,  130, 95,  90,  70, 3, NULL, NULL);</v>
      </c>
    </row>
    <row r="462" spans="1:72" ht="12.75" customHeight="1">
      <c r="A462" s="12">
        <v>376.1</v>
      </c>
      <c r="B462" s="56" t="s">
        <v>883</v>
      </c>
      <c r="C462" s="56" t="s">
        <v>696</v>
      </c>
      <c r="D462" s="57"/>
      <c r="E462" s="58"/>
      <c r="F462" s="58"/>
      <c r="G462" s="58"/>
      <c r="H462" s="58"/>
      <c r="I462" s="58">
        <v>201</v>
      </c>
      <c r="J462" s="58"/>
      <c r="K462" s="58"/>
      <c r="L462" s="58"/>
      <c r="M462" s="58"/>
      <c r="N462" s="58"/>
      <c r="O462" s="58"/>
      <c r="P462" s="58"/>
      <c r="Q462" s="58">
        <v>216</v>
      </c>
      <c r="R462" s="58"/>
      <c r="S462" s="58"/>
      <c r="T462" s="58">
        <v>88</v>
      </c>
      <c r="U462" s="58"/>
      <c r="V462" s="58">
        <v>280</v>
      </c>
      <c r="W462" s="58"/>
      <c r="X462" s="58"/>
      <c r="Y462" s="58">
        <v>101</v>
      </c>
      <c r="Z462" s="58"/>
      <c r="AA462" s="58"/>
      <c r="AB462" s="58"/>
      <c r="AC462" s="58"/>
      <c r="AD462" s="58"/>
      <c r="AE462" s="59"/>
      <c r="AF462" s="17">
        <v>80</v>
      </c>
      <c r="AG462" s="18">
        <v>145</v>
      </c>
      <c r="AH462" s="19">
        <v>150</v>
      </c>
      <c r="AI462" s="20">
        <v>105</v>
      </c>
      <c r="AJ462" s="21">
        <v>110</v>
      </c>
      <c r="AK462" s="22">
        <v>110</v>
      </c>
      <c r="AL462" s="23">
        <f>SUM(AF462:AK462)</f>
        <v>700</v>
      </c>
      <c r="AM462" s="24" t="s">
        <v>201</v>
      </c>
      <c r="AN462" s="25" t="s">
        <v>193</v>
      </c>
      <c r="AO462" s="24" t="s">
        <v>107</v>
      </c>
      <c r="AP462" s="34"/>
      <c r="AQ462" s="27"/>
      <c r="AR462" s="28" t="s">
        <v>497</v>
      </c>
      <c r="AS462" s="29">
        <v>2.5</v>
      </c>
      <c r="AT462" s="29">
        <v>2078.6999999999998</v>
      </c>
      <c r="AU462" s="30">
        <v>942.9</v>
      </c>
      <c r="AV462" s="31"/>
      <c r="AW462" s="26"/>
      <c r="AX462" s="26">
        <v>3</v>
      </c>
      <c r="AY462" s="26"/>
      <c r="AZ462" s="26"/>
      <c r="BA462" s="25"/>
      <c r="BB462" s="24">
        <v>350</v>
      </c>
      <c r="BC462" s="26">
        <v>3</v>
      </c>
      <c r="BD462" s="32" t="s">
        <v>297</v>
      </c>
      <c r="BE462" s="32">
        <v>35</v>
      </c>
      <c r="BF462" s="35" t="s">
        <v>116</v>
      </c>
      <c r="BG462" s="26" t="s">
        <v>368</v>
      </c>
      <c r="BH462" s="29">
        <v>40</v>
      </c>
      <c r="BI462" s="26" t="s">
        <v>338</v>
      </c>
      <c r="BJ462" s="25"/>
      <c r="BK462" s="36"/>
      <c r="BL462" t="str">
        <f>IF(_xlfn.REGEXTEST(BK462,"Lv. [0-9]{0, 3}", 0),BM462,"")</f>
        <v/>
      </c>
      <c r="BM462" t="e" cm="1" vm="1">
        <f t="array" ref="BM462">_xlfn.REGEXEXTRACT(_xlfn.REGEXEXTRACT(BK462,"Lv. [0-9]{0,}", 0),"[0-9]{1,2}", 0)</f>
        <v>#N/A</v>
      </c>
      <c r="BN462" cm="1">
        <f t="array" ref="BN462">INDEX(A462:AE462,BQ462)</f>
        <v>101</v>
      </c>
      <c r="BO462">
        <v>461</v>
      </c>
      <c r="BP462" t="str">
        <f ca="1">IF(LEN(BL462) &gt; 0, _xlfn.XMATCH(BN462 + 1, INDIRECT(BR462):INDIRECT(BS462)), "")</f>
        <v/>
      </c>
      <c r="BQ462" cm="1">
        <f t="array" ref="BQ462">_xlfn.XMATCH(FALSE, ISBLANK(A462:AE462),,-1)</f>
        <v>25</v>
      </c>
      <c r="BR462" t="str">
        <f>ADDRESS(2, BQ462)</f>
        <v>$Y$2</v>
      </c>
      <c r="BS462" t="str">
        <f>ADDRESS(1202, BQ462)</f>
        <v>$Y$1202</v>
      </c>
      <c r="BT462" s="171" t="str">
        <f>"insert into Pokemon_Blueprint values ( "&amp;ROW()-1&amp;", '"&amp;B462&amp;"', '"&amp;C462&amp;"', "&amp;AF462&amp;",  "&amp;AG462&amp;",  "&amp;AH462&amp;", "&amp;AI462&amp;",  "&amp;AJ462&amp;",  "&amp;AK462&amp;", "&amp;IF(BC462 = "", "0", BC462)&amp;", "&amp;IF(BL462 = "","NULL, NULL",BP462&amp;", "&amp;BL462)&amp;");"</f>
        <v>insert into Pokemon_Blueprint values ( 461, 'Metagross (Mega)', 'Psuedo Legendary, Mega Evolution', 80,  145,  150, 105,  110,  110, 3, NULL, NULL);</v>
      </c>
    </row>
    <row r="463" spans="1:72" ht="12.75" customHeight="1">
      <c r="A463" s="12">
        <v>377</v>
      </c>
      <c r="B463" s="56" t="s">
        <v>884</v>
      </c>
      <c r="C463" s="56" t="s">
        <v>523</v>
      </c>
      <c r="D463" s="57"/>
      <c r="E463" s="58"/>
      <c r="F463" s="58"/>
      <c r="G463" s="58"/>
      <c r="H463" s="58">
        <v>193</v>
      </c>
      <c r="I463" s="58">
        <v>202</v>
      </c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>
        <v>197</v>
      </c>
      <c r="AD463" s="58"/>
      <c r="AE463" s="59"/>
      <c r="AF463" s="17">
        <v>80</v>
      </c>
      <c r="AG463" s="18">
        <v>100</v>
      </c>
      <c r="AH463" s="19">
        <v>200</v>
      </c>
      <c r="AI463" s="20">
        <v>50</v>
      </c>
      <c r="AJ463" s="21">
        <v>100</v>
      </c>
      <c r="AK463" s="22">
        <v>50</v>
      </c>
      <c r="AL463" s="23">
        <f>SUM(AF463:AK463)</f>
        <v>580</v>
      </c>
      <c r="AM463" s="24" t="s">
        <v>301</v>
      </c>
      <c r="AN463" s="37"/>
      <c r="AO463" s="24" t="s">
        <v>331</v>
      </c>
      <c r="AP463" s="34"/>
      <c r="AQ463" s="27" t="s">
        <v>337</v>
      </c>
      <c r="AR463" s="28" t="s">
        <v>105</v>
      </c>
      <c r="AS463" s="29">
        <v>1.7</v>
      </c>
      <c r="AT463" s="29">
        <v>507.1</v>
      </c>
      <c r="AU463" s="30">
        <v>230</v>
      </c>
      <c r="AV463" s="31"/>
      <c r="AW463" s="26"/>
      <c r="AX463" s="26">
        <v>3</v>
      </c>
      <c r="AY463" s="26"/>
      <c r="AZ463" s="26"/>
      <c r="BA463" s="25"/>
      <c r="BB463" s="24">
        <v>290</v>
      </c>
      <c r="BC463" s="26">
        <v>3</v>
      </c>
      <c r="BD463" s="32" t="s">
        <v>297</v>
      </c>
      <c r="BE463" s="32">
        <v>35</v>
      </c>
      <c r="BF463" s="35" t="s">
        <v>139</v>
      </c>
      <c r="BG463" s="26" t="s">
        <v>368</v>
      </c>
      <c r="BH463" s="29">
        <v>80</v>
      </c>
      <c r="BI463" s="26" t="s">
        <v>212</v>
      </c>
      <c r="BJ463" s="37"/>
      <c r="BK463" s="36"/>
      <c r="BL463" t="str">
        <f>IF(_xlfn.REGEXTEST(BK463,"Lv. [0-9]{0, 3}", 0),BM463,"")</f>
        <v/>
      </c>
      <c r="BM463" t="e" cm="1" vm="1">
        <f t="array" ref="BM463">_xlfn.REGEXEXTRACT(_xlfn.REGEXEXTRACT(BK463,"Lv. [0-9]{0,}", 0),"[0-9]{1,2}", 0)</f>
        <v>#N/A</v>
      </c>
      <c r="BN463" cm="1">
        <f t="array" ref="BN463">INDEX(A463:AE463,BQ463)</f>
        <v>197</v>
      </c>
      <c r="BO463">
        <v>462</v>
      </c>
      <c r="BP463" t="str">
        <f ca="1">IF(LEN(BL463) &gt; 0, _xlfn.XMATCH(BN463 + 1, INDIRECT(BR463):INDIRECT(BS463)), "")</f>
        <v/>
      </c>
      <c r="BQ463" cm="1">
        <f t="array" ref="BQ463">_xlfn.XMATCH(FALSE, ISBLANK(A463:AE463),,-1)</f>
        <v>29</v>
      </c>
      <c r="BR463" t="str">
        <f>ADDRESS(2, BQ463)</f>
        <v>$AC$2</v>
      </c>
      <c r="BS463" t="str">
        <f>ADDRESS(1202, BQ463)</f>
        <v>$AC$1202</v>
      </c>
      <c r="BT463" s="171" t="str">
        <f>"insert into Pokemon_Blueprint values ( "&amp;ROW()-1&amp;", '"&amp;B463&amp;"', '"&amp;C463&amp;"', "&amp;AF463&amp;",  "&amp;AG463&amp;",  "&amp;AH463&amp;", "&amp;AI463&amp;",  "&amp;AJ463&amp;",  "&amp;AK463&amp;", "&amp;IF(BC463 = "", "0", BC463)&amp;", "&amp;IF(BL463 = "","NULL, NULL",BP463&amp;", "&amp;BL463)&amp;");"</f>
        <v>insert into Pokemon_Blueprint values ( 462, 'Regirock', 'Sub-Legendary', 80,  100,  200, 50,  100,  50, 3, NULL, NULL);</v>
      </c>
    </row>
    <row r="464" spans="1:72" ht="12.75" customHeight="1">
      <c r="A464" s="12">
        <v>378</v>
      </c>
      <c r="B464" s="56" t="s">
        <v>885</v>
      </c>
      <c r="C464" s="56" t="s">
        <v>523</v>
      </c>
      <c r="D464" s="57"/>
      <c r="E464" s="58"/>
      <c r="F464" s="58"/>
      <c r="G464" s="58"/>
      <c r="H464" s="58">
        <v>194</v>
      </c>
      <c r="I464" s="58">
        <v>203</v>
      </c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>
        <v>198</v>
      </c>
      <c r="AD464" s="58"/>
      <c r="AE464" s="59"/>
      <c r="AF464" s="17">
        <v>80</v>
      </c>
      <c r="AG464" s="18">
        <v>50</v>
      </c>
      <c r="AH464" s="19">
        <v>100</v>
      </c>
      <c r="AI464" s="20">
        <v>100</v>
      </c>
      <c r="AJ464" s="21">
        <v>200</v>
      </c>
      <c r="AK464" s="22">
        <v>50</v>
      </c>
      <c r="AL464" s="23">
        <f>SUM(AF464:AK464)</f>
        <v>580</v>
      </c>
      <c r="AM464" s="24" t="s">
        <v>200</v>
      </c>
      <c r="AN464" s="37"/>
      <c r="AO464" s="24" t="s">
        <v>331</v>
      </c>
      <c r="AP464" s="34"/>
      <c r="AQ464" s="27" t="s">
        <v>380</v>
      </c>
      <c r="AR464" s="28" t="s">
        <v>377</v>
      </c>
      <c r="AS464" s="29">
        <v>1.8</v>
      </c>
      <c r="AT464" s="29">
        <v>385.8</v>
      </c>
      <c r="AU464" s="30">
        <v>175</v>
      </c>
      <c r="AV464" s="31"/>
      <c r="AW464" s="26"/>
      <c r="AX464" s="26"/>
      <c r="AY464" s="26"/>
      <c r="AZ464" s="26">
        <v>3</v>
      </c>
      <c r="BA464" s="25"/>
      <c r="BB464" s="24">
        <v>290</v>
      </c>
      <c r="BC464" s="26">
        <v>3</v>
      </c>
      <c r="BD464" s="32" t="s">
        <v>297</v>
      </c>
      <c r="BE464" s="32">
        <v>35</v>
      </c>
      <c r="BF464" s="35" t="s">
        <v>116</v>
      </c>
      <c r="BG464" s="26" t="s">
        <v>368</v>
      </c>
      <c r="BH464" s="29">
        <v>80</v>
      </c>
      <c r="BI464" s="26" t="s">
        <v>212</v>
      </c>
      <c r="BJ464" s="37"/>
      <c r="BK464" s="36"/>
      <c r="BL464" t="str">
        <f>IF(_xlfn.REGEXTEST(BK464,"Lv. [0-9]{0, 3}", 0),BM464,"")</f>
        <v/>
      </c>
      <c r="BM464" t="e" cm="1" vm="1">
        <f t="array" ref="BM464">_xlfn.REGEXEXTRACT(_xlfn.REGEXEXTRACT(BK464,"Lv. [0-9]{0,}", 0),"[0-9]{1,2}", 0)</f>
        <v>#N/A</v>
      </c>
      <c r="BN464" cm="1">
        <f t="array" ref="BN464">INDEX(A464:AE464,BQ464)</f>
        <v>198</v>
      </c>
      <c r="BO464">
        <v>463</v>
      </c>
      <c r="BP464" t="str">
        <f ca="1">IF(LEN(BL464) &gt; 0, _xlfn.XMATCH(BN464 + 1, INDIRECT(BR464):INDIRECT(BS464)), "")</f>
        <v/>
      </c>
      <c r="BQ464" cm="1">
        <f t="array" ref="BQ464">_xlfn.XMATCH(FALSE, ISBLANK(A464:AE464),,-1)</f>
        <v>29</v>
      </c>
      <c r="BR464" t="str">
        <f>ADDRESS(2, BQ464)</f>
        <v>$AC$2</v>
      </c>
      <c r="BS464" t="str">
        <f>ADDRESS(1202, BQ464)</f>
        <v>$AC$1202</v>
      </c>
      <c r="BT464" s="171" t="str">
        <f>"insert into Pokemon_Blueprint values ( "&amp;ROW()-1&amp;", '"&amp;B464&amp;"', '"&amp;C464&amp;"', "&amp;AF464&amp;",  "&amp;AG464&amp;",  "&amp;AH464&amp;", "&amp;AI464&amp;",  "&amp;AJ464&amp;",  "&amp;AK464&amp;", "&amp;IF(BC464 = "", "0", BC464)&amp;", "&amp;IF(BL464 = "","NULL, NULL",BP464&amp;", "&amp;BL464)&amp;");"</f>
        <v>insert into Pokemon_Blueprint values ( 463, 'Regice', 'Sub-Legendary', 80,  50,  100, 100,  200,  50, 3, NULL, NULL);</v>
      </c>
    </row>
    <row r="465" spans="1:72" ht="12.75" customHeight="1">
      <c r="A465" s="12">
        <v>379</v>
      </c>
      <c r="B465" s="56" t="s">
        <v>886</v>
      </c>
      <c r="C465" s="56" t="s">
        <v>523</v>
      </c>
      <c r="D465" s="57"/>
      <c r="E465" s="58"/>
      <c r="F465" s="58"/>
      <c r="G465" s="58"/>
      <c r="H465" s="58">
        <v>195</v>
      </c>
      <c r="I465" s="58">
        <v>204</v>
      </c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>
        <v>199</v>
      </c>
      <c r="AD465" s="58"/>
      <c r="AE465" s="59"/>
      <c r="AF465" s="17">
        <v>80</v>
      </c>
      <c r="AG465" s="18">
        <v>75</v>
      </c>
      <c r="AH465" s="19">
        <v>150</v>
      </c>
      <c r="AI465" s="20">
        <v>75</v>
      </c>
      <c r="AJ465" s="21">
        <v>150</v>
      </c>
      <c r="AK465" s="22">
        <v>50</v>
      </c>
      <c r="AL465" s="23">
        <f>SUM(AF465:AK465)</f>
        <v>580</v>
      </c>
      <c r="AM465" s="24" t="s">
        <v>201</v>
      </c>
      <c r="AN465" s="37"/>
      <c r="AO465" s="24" t="s">
        <v>331</v>
      </c>
      <c r="AP465" s="34"/>
      <c r="AQ465" s="27" t="s">
        <v>640</v>
      </c>
      <c r="AR465" s="28" t="s">
        <v>304</v>
      </c>
      <c r="AS465" s="29">
        <v>1.9</v>
      </c>
      <c r="AT465" s="29">
        <v>451.9</v>
      </c>
      <c r="AU465" s="30">
        <v>205</v>
      </c>
      <c r="AV465" s="31"/>
      <c r="AW465" s="26"/>
      <c r="AX465" s="26">
        <v>2</v>
      </c>
      <c r="AY465" s="26"/>
      <c r="AZ465" s="26">
        <v>1</v>
      </c>
      <c r="BA465" s="25"/>
      <c r="BB465" s="24">
        <v>290</v>
      </c>
      <c r="BC465" s="26">
        <v>3</v>
      </c>
      <c r="BD465" s="32" t="s">
        <v>297</v>
      </c>
      <c r="BE465" s="32">
        <v>35</v>
      </c>
      <c r="BF465" s="35" t="s">
        <v>322</v>
      </c>
      <c r="BG465" s="26" t="s">
        <v>368</v>
      </c>
      <c r="BH465" s="29">
        <v>80</v>
      </c>
      <c r="BI465" s="26" t="s">
        <v>212</v>
      </c>
      <c r="BJ465" s="37"/>
      <c r="BK465" s="36"/>
      <c r="BL465" t="str">
        <f>IF(_xlfn.REGEXTEST(BK465,"Lv. [0-9]{0, 3}", 0),BM465,"")</f>
        <v/>
      </c>
      <c r="BM465" t="e" cm="1" vm="1">
        <f t="array" ref="BM465">_xlfn.REGEXEXTRACT(_xlfn.REGEXEXTRACT(BK465,"Lv. [0-9]{0,}", 0),"[0-9]{1,2}", 0)</f>
        <v>#N/A</v>
      </c>
      <c r="BN465" cm="1">
        <f t="array" ref="BN465">INDEX(A465:AE465,BQ465)</f>
        <v>199</v>
      </c>
      <c r="BO465">
        <v>464</v>
      </c>
      <c r="BP465" t="str">
        <f ca="1">IF(LEN(BL465) &gt; 0, _xlfn.XMATCH(BN465 + 1, INDIRECT(BR465):INDIRECT(BS465)), "")</f>
        <v/>
      </c>
      <c r="BQ465" cm="1">
        <f t="array" ref="BQ465">_xlfn.XMATCH(FALSE, ISBLANK(A465:AE465),,-1)</f>
        <v>29</v>
      </c>
      <c r="BR465" t="str">
        <f>ADDRESS(2, BQ465)</f>
        <v>$AC$2</v>
      </c>
      <c r="BS465" t="str">
        <f>ADDRESS(1202, BQ465)</f>
        <v>$AC$1202</v>
      </c>
      <c r="BT465" s="171" t="str">
        <f>"insert into Pokemon_Blueprint values ( "&amp;ROW()-1&amp;", '"&amp;B465&amp;"', '"&amp;C465&amp;"', "&amp;AF465&amp;",  "&amp;AG465&amp;",  "&amp;AH465&amp;", "&amp;AI465&amp;",  "&amp;AJ465&amp;",  "&amp;AK465&amp;", "&amp;IF(BC465 = "", "0", BC465)&amp;", "&amp;IF(BL465 = "","NULL, NULL",BP465&amp;", "&amp;BL465)&amp;");"</f>
        <v>insert into Pokemon_Blueprint values ( 464, 'Registeel', 'Sub-Legendary', 80,  75,  150, 75,  150,  50, 3, NULL, NULL);</v>
      </c>
    </row>
    <row r="466" spans="1:72" ht="12.75" customHeight="1">
      <c r="A466" s="12">
        <v>380</v>
      </c>
      <c r="B466" s="56" t="s">
        <v>887</v>
      </c>
      <c r="C466" s="56" t="s">
        <v>523</v>
      </c>
      <c r="D466" s="57"/>
      <c r="E466" s="58"/>
      <c r="F466" s="58"/>
      <c r="G466" s="58"/>
      <c r="H466" s="58">
        <v>196</v>
      </c>
      <c r="I466" s="58">
        <v>205</v>
      </c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9"/>
      <c r="AF466" s="17">
        <v>80</v>
      </c>
      <c r="AG466" s="18">
        <v>80</v>
      </c>
      <c r="AH466" s="19">
        <v>90</v>
      </c>
      <c r="AI466" s="20">
        <v>110</v>
      </c>
      <c r="AJ466" s="21">
        <v>130</v>
      </c>
      <c r="AK466" s="22">
        <v>110</v>
      </c>
      <c r="AL466" s="23">
        <f>SUM(AF466:AK466)</f>
        <v>600</v>
      </c>
      <c r="AM466" s="24" t="s">
        <v>99</v>
      </c>
      <c r="AN466" s="25" t="s">
        <v>193</v>
      </c>
      <c r="AO466" s="24" t="s">
        <v>399</v>
      </c>
      <c r="AP466" s="34"/>
      <c r="AQ466" s="38"/>
      <c r="AR466" s="39" t="s">
        <v>148</v>
      </c>
      <c r="AS466" s="40">
        <v>1.4</v>
      </c>
      <c r="AT466" s="40">
        <v>88.2</v>
      </c>
      <c r="AU466" s="41">
        <v>40</v>
      </c>
      <c r="AV466" s="31"/>
      <c r="AW466" s="26"/>
      <c r="AX466" s="26"/>
      <c r="AY466" s="26"/>
      <c r="AZ466" s="26">
        <v>3</v>
      </c>
      <c r="BA466" s="25"/>
      <c r="BB466" s="24">
        <v>300</v>
      </c>
      <c r="BC466" s="26">
        <v>3</v>
      </c>
      <c r="BD466" s="32" t="s">
        <v>297</v>
      </c>
      <c r="BE466" s="32">
        <v>90</v>
      </c>
      <c r="BF466" s="35" t="s">
        <v>98</v>
      </c>
      <c r="BG466" s="26" t="s">
        <v>210</v>
      </c>
      <c r="BH466" s="29">
        <v>120</v>
      </c>
      <c r="BI466" s="26" t="s">
        <v>212</v>
      </c>
      <c r="BJ466" s="37"/>
      <c r="BK466" s="36"/>
      <c r="BL466" t="str">
        <f>IF(_xlfn.REGEXTEST(BK466,"Lv. [0-9]{0, 3}", 0),BM466,"")</f>
        <v/>
      </c>
      <c r="BM466" t="e" cm="1" vm="1">
        <f t="array" ref="BM466">_xlfn.REGEXEXTRACT(_xlfn.REGEXEXTRACT(BK466,"Lv. [0-9]{0,}", 0),"[0-9]{1,2}", 0)</f>
        <v>#N/A</v>
      </c>
      <c r="BN466" cm="1">
        <f t="array" ref="BN466">INDEX(A466:AE466,BQ466)</f>
        <v>205</v>
      </c>
      <c r="BO466">
        <v>465</v>
      </c>
      <c r="BP466" t="str">
        <f ca="1">IF(LEN(BL466) &gt; 0, _xlfn.XMATCH(BN466 + 1, INDIRECT(BR466):INDIRECT(BS466)), "")</f>
        <v/>
      </c>
      <c r="BQ466" cm="1">
        <f t="array" ref="BQ466">_xlfn.XMATCH(FALSE, ISBLANK(A466:AE466),,-1)</f>
        <v>9</v>
      </c>
      <c r="BR466" t="str">
        <f>ADDRESS(2, BQ466)</f>
        <v>$I$2</v>
      </c>
      <c r="BS466" t="str">
        <f>ADDRESS(1202, BQ466)</f>
        <v>$I$1202</v>
      </c>
      <c r="BT466" s="171" t="str">
        <f>"insert into Pokemon_Blueprint values ( "&amp;ROW()-1&amp;", '"&amp;B466&amp;"', '"&amp;C466&amp;"', "&amp;AF466&amp;",  "&amp;AG466&amp;",  "&amp;AH466&amp;", "&amp;AI466&amp;",  "&amp;AJ466&amp;",  "&amp;AK466&amp;", "&amp;IF(BC466 = "", "0", BC466)&amp;", "&amp;IF(BL466 = "","NULL, NULL",BP466&amp;", "&amp;BL466)&amp;");"</f>
        <v>insert into Pokemon_Blueprint values ( 465, 'Latias', 'Sub-Legendary', 80,  80,  90, 110,  130,  110, 3, NULL, NULL);</v>
      </c>
    </row>
    <row r="467" spans="1:72" ht="12.75" customHeight="1">
      <c r="A467" s="12">
        <v>380.1</v>
      </c>
      <c r="B467" s="56" t="s">
        <v>887</v>
      </c>
      <c r="C467" s="56" t="s">
        <v>542</v>
      </c>
      <c r="D467" s="57"/>
      <c r="E467" s="58"/>
      <c r="F467" s="58"/>
      <c r="G467" s="58"/>
      <c r="H467" s="58"/>
      <c r="I467" s="58">
        <v>205</v>
      </c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9"/>
      <c r="AF467" s="17">
        <v>80</v>
      </c>
      <c r="AG467" s="18">
        <v>100</v>
      </c>
      <c r="AH467" s="19">
        <v>120</v>
      </c>
      <c r="AI467" s="20">
        <v>140</v>
      </c>
      <c r="AJ467" s="21">
        <v>150</v>
      </c>
      <c r="AK467" s="22">
        <v>110</v>
      </c>
      <c r="AL467" s="23">
        <f>SUM(AF467:AK467)</f>
        <v>700</v>
      </c>
      <c r="AM467" s="24" t="s">
        <v>99</v>
      </c>
      <c r="AN467" s="25" t="s">
        <v>193</v>
      </c>
      <c r="AO467" s="24" t="s">
        <v>399</v>
      </c>
      <c r="AP467" s="34"/>
      <c r="AQ467" s="38"/>
      <c r="AR467" s="39" t="s">
        <v>148</v>
      </c>
      <c r="AS467" s="40">
        <v>1.4</v>
      </c>
      <c r="AT467" s="40">
        <v>88.2</v>
      </c>
      <c r="AU467" s="41">
        <v>40</v>
      </c>
      <c r="AV467" s="31"/>
      <c r="AW467" s="26"/>
      <c r="AX467" s="26"/>
      <c r="AY467" s="26"/>
      <c r="AZ467" s="26">
        <v>3</v>
      </c>
      <c r="BA467" s="25"/>
      <c r="BB467" s="24">
        <v>350</v>
      </c>
      <c r="BC467" s="26">
        <v>3</v>
      </c>
      <c r="BD467" s="32" t="s">
        <v>297</v>
      </c>
      <c r="BE467" s="32">
        <v>90</v>
      </c>
      <c r="BF467" s="35" t="s">
        <v>164</v>
      </c>
      <c r="BG467" s="26" t="s">
        <v>210</v>
      </c>
      <c r="BH467" s="29">
        <v>120</v>
      </c>
      <c r="BI467" s="26" t="s">
        <v>212</v>
      </c>
      <c r="BJ467" s="37"/>
      <c r="BK467" s="36"/>
      <c r="BL467" t="str">
        <f>IF(_xlfn.REGEXTEST(BK467,"Lv. [0-9]{0, 3}", 0),BM467,"")</f>
        <v/>
      </c>
      <c r="BM467" t="e" cm="1" vm="1">
        <f t="array" ref="BM467">_xlfn.REGEXEXTRACT(_xlfn.REGEXEXTRACT(BK467,"Lv. [0-9]{0,}", 0),"[0-9]{1,2}", 0)</f>
        <v>#N/A</v>
      </c>
      <c r="BN467" cm="1">
        <f t="array" ref="BN467">INDEX(A467:AE467,BQ467)</f>
        <v>205</v>
      </c>
      <c r="BO467">
        <v>466</v>
      </c>
      <c r="BP467" t="str">
        <f ca="1">IF(LEN(BL467) &gt; 0, _xlfn.XMATCH(BN467 + 1, INDIRECT(BR467):INDIRECT(BS467)), "")</f>
        <v/>
      </c>
      <c r="BQ467" cm="1">
        <f t="array" ref="BQ467">_xlfn.XMATCH(FALSE, ISBLANK(A467:AE467),,-1)</f>
        <v>9</v>
      </c>
      <c r="BR467" t="str">
        <f>ADDRESS(2, BQ467)</f>
        <v>$I$2</v>
      </c>
      <c r="BS467" t="str">
        <f>ADDRESS(1202, BQ467)</f>
        <v>$I$1202</v>
      </c>
      <c r="BT467" s="171" t="str">
        <f>"insert into Pokemon_Blueprint values ( "&amp;ROW()-1&amp;", '"&amp;B467&amp;"', '"&amp;C467&amp;"', "&amp;AF467&amp;",  "&amp;AG467&amp;",  "&amp;AH467&amp;", "&amp;AI467&amp;",  "&amp;AJ467&amp;",  "&amp;AK467&amp;", "&amp;IF(BC467 = "", "0", BC467)&amp;", "&amp;IF(BL467 = "","NULL, NULL",BP467&amp;", "&amp;BL467)&amp;");"</f>
        <v>insert into Pokemon_Blueprint values ( 466, 'Latias', 'Legendary, Mega Evolution', 80,  100,  120, 140,  150,  110, 3, NULL, NULL);</v>
      </c>
    </row>
    <row r="468" spans="1:72" ht="12.75" customHeight="1">
      <c r="A468" s="12">
        <v>381</v>
      </c>
      <c r="B468" s="56" t="s">
        <v>888</v>
      </c>
      <c r="C468" s="56" t="s">
        <v>523</v>
      </c>
      <c r="D468" s="57"/>
      <c r="E468" s="58"/>
      <c r="F468" s="58"/>
      <c r="G468" s="58"/>
      <c r="H468" s="58">
        <v>197</v>
      </c>
      <c r="I468" s="58">
        <v>206</v>
      </c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9"/>
      <c r="AF468" s="17">
        <v>80</v>
      </c>
      <c r="AG468" s="18">
        <v>90</v>
      </c>
      <c r="AH468" s="19">
        <v>80</v>
      </c>
      <c r="AI468" s="20">
        <v>130</v>
      </c>
      <c r="AJ468" s="21">
        <v>110</v>
      </c>
      <c r="AK468" s="22">
        <v>110</v>
      </c>
      <c r="AL468" s="23">
        <f>SUM(AF468:AK468)</f>
        <v>600</v>
      </c>
      <c r="AM468" s="24" t="s">
        <v>99</v>
      </c>
      <c r="AN468" s="25" t="s">
        <v>193</v>
      </c>
      <c r="AO468" s="24" t="s">
        <v>399</v>
      </c>
      <c r="AP468" s="34"/>
      <c r="AQ468" s="38"/>
      <c r="AR468" s="39" t="s">
        <v>88</v>
      </c>
      <c r="AS468" s="40">
        <v>2</v>
      </c>
      <c r="AT468" s="40">
        <v>132.30000000000001</v>
      </c>
      <c r="AU468" s="41">
        <v>60</v>
      </c>
      <c r="AV468" s="31"/>
      <c r="AW468" s="26"/>
      <c r="AX468" s="26"/>
      <c r="AY468" s="26">
        <v>3</v>
      </c>
      <c r="AZ468" s="26"/>
      <c r="BA468" s="25"/>
      <c r="BB468" s="24">
        <v>300</v>
      </c>
      <c r="BC468" s="26">
        <v>3</v>
      </c>
      <c r="BD468" s="32" t="s">
        <v>297</v>
      </c>
      <c r="BE468" s="32">
        <v>90</v>
      </c>
      <c r="BF468" s="35" t="s">
        <v>116</v>
      </c>
      <c r="BG468" s="26" t="s">
        <v>218</v>
      </c>
      <c r="BH468" s="29">
        <v>120</v>
      </c>
      <c r="BI468" s="26" t="s">
        <v>212</v>
      </c>
      <c r="BJ468" s="37"/>
      <c r="BK468" s="36"/>
      <c r="BL468" t="str">
        <f>IF(_xlfn.REGEXTEST(BK468,"Lv. [0-9]{0, 3}", 0),BM468,"")</f>
        <v/>
      </c>
      <c r="BM468" t="e" cm="1" vm="1">
        <f t="array" ref="BM468">_xlfn.REGEXEXTRACT(_xlfn.REGEXEXTRACT(BK468,"Lv. [0-9]{0,}", 0),"[0-9]{1,2}", 0)</f>
        <v>#N/A</v>
      </c>
      <c r="BN468" cm="1">
        <f t="array" ref="BN468">INDEX(A468:AE468,BQ468)</f>
        <v>206</v>
      </c>
      <c r="BO468">
        <v>467</v>
      </c>
      <c r="BP468" t="str">
        <f ca="1">IF(LEN(BL468) &gt; 0, _xlfn.XMATCH(BN468 + 1, INDIRECT(BR468):INDIRECT(BS468)), "")</f>
        <v/>
      </c>
      <c r="BQ468" cm="1">
        <f t="array" ref="BQ468">_xlfn.XMATCH(FALSE, ISBLANK(A468:AE468),,-1)</f>
        <v>9</v>
      </c>
      <c r="BR468" t="str">
        <f>ADDRESS(2, BQ468)</f>
        <v>$I$2</v>
      </c>
      <c r="BS468" t="str">
        <f>ADDRESS(1202, BQ468)</f>
        <v>$I$1202</v>
      </c>
      <c r="BT468" s="171" t="str">
        <f>"insert into Pokemon_Blueprint values ( "&amp;ROW()-1&amp;", '"&amp;B468&amp;"', '"&amp;C468&amp;"', "&amp;AF468&amp;",  "&amp;AG468&amp;",  "&amp;AH468&amp;", "&amp;AI468&amp;",  "&amp;AJ468&amp;",  "&amp;AK468&amp;", "&amp;IF(BC468 = "", "0", BC468)&amp;", "&amp;IF(BL468 = "","NULL, NULL",BP468&amp;", "&amp;BL468)&amp;");"</f>
        <v>insert into Pokemon_Blueprint values ( 467, 'Latios', 'Sub-Legendary', 80,  90,  80, 130,  110,  110, 3, NULL, NULL);</v>
      </c>
    </row>
    <row r="469" spans="1:72" ht="12.75" customHeight="1">
      <c r="A469" s="12">
        <v>381.1</v>
      </c>
      <c r="B469" s="56" t="s">
        <v>888</v>
      </c>
      <c r="C469" s="56" t="s">
        <v>542</v>
      </c>
      <c r="D469" s="57"/>
      <c r="E469" s="58"/>
      <c r="F469" s="58"/>
      <c r="G469" s="58"/>
      <c r="H469" s="58"/>
      <c r="I469" s="58">
        <v>206</v>
      </c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9"/>
      <c r="AF469" s="17">
        <v>80</v>
      </c>
      <c r="AG469" s="18">
        <v>130</v>
      </c>
      <c r="AH469" s="19">
        <v>100</v>
      </c>
      <c r="AI469" s="20">
        <v>160</v>
      </c>
      <c r="AJ469" s="21">
        <v>120</v>
      </c>
      <c r="AK469" s="22">
        <v>110</v>
      </c>
      <c r="AL469" s="23">
        <f>SUM(AF469:AK469)</f>
        <v>700</v>
      </c>
      <c r="AM469" s="24" t="s">
        <v>99</v>
      </c>
      <c r="AN469" s="25" t="s">
        <v>193</v>
      </c>
      <c r="AO469" s="24" t="s">
        <v>399</v>
      </c>
      <c r="AP469" s="34"/>
      <c r="AQ469" s="38"/>
      <c r="AR469" s="39" t="s">
        <v>88</v>
      </c>
      <c r="AS469" s="40">
        <v>2</v>
      </c>
      <c r="AT469" s="40">
        <v>132.30000000000001</v>
      </c>
      <c r="AU469" s="41">
        <v>60</v>
      </c>
      <c r="AV469" s="31"/>
      <c r="AW469" s="26"/>
      <c r="AX469" s="26"/>
      <c r="AY469" s="26">
        <v>3</v>
      </c>
      <c r="AZ469" s="26"/>
      <c r="BA469" s="25"/>
      <c r="BB469" s="24">
        <v>350</v>
      </c>
      <c r="BC469" s="26">
        <v>3</v>
      </c>
      <c r="BD469" s="32" t="s">
        <v>297</v>
      </c>
      <c r="BE469" s="32">
        <v>90</v>
      </c>
      <c r="BF469" s="35" t="s">
        <v>164</v>
      </c>
      <c r="BG469" s="26" t="s">
        <v>218</v>
      </c>
      <c r="BH469" s="29">
        <v>120</v>
      </c>
      <c r="BI469" s="26" t="s">
        <v>212</v>
      </c>
      <c r="BJ469" s="25"/>
      <c r="BK469" s="36"/>
      <c r="BL469" t="str">
        <f>IF(_xlfn.REGEXTEST(BK469,"Lv. [0-9]{0, 3}", 0),BM469,"")</f>
        <v/>
      </c>
      <c r="BM469" t="e" cm="1" vm="1">
        <f t="array" ref="BM469">_xlfn.REGEXEXTRACT(_xlfn.REGEXEXTRACT(BK469,"Lv. [0-9]{0,}", 0),"[0-9]{1,2}", 0)</f>
        <v>#N/A</v>
      </c>
      <c r="BN469" cm="1">
        <f t="array" ref="BN469">INDEX(A469:AE469,BQ469)</f>
        <v>206</v>
      </c>
      <c r="BO469">
        <v>468</v>
      </c>
      <c r="BP469" t="str">
        <f ca="1">IF(LEN(BL469) &gt; 0, _xlfn.XMATCH(BN469 + 1, INDIRECT(BR469):INDIRECT(BS469)), "")</f>
        <v/>
      </c>
      <c r="BQ469" cm="1">
        <f t="array" ref="BQ469">_xlfn.XMATCH(FALSE, ISBLANK(A469:AE469),,-1)</f>
        <v>9</v>
      </c>
      <c r="BR469" t="str">
        <f>ADDRESS(2, BQ469)</f>
        <v>$I$2</v>
      </c>
      <c r="BS469" t="str">
        <f>ADDRESS(1202, BQ469)</f>
        <v>$I$1202</v>
      </c>
      <c r="BT469" s="171" t="str">
        <f>"insert into Pokemon_Blueprint values ( "&amp;ROW()-1&amp;", '"&amp;B469&amp;"', '"&amp;C469&amp;"', "&amp;AF469&amp;",  "&amp;AG469&amp;",  "&amp;AH469&amp;", "&amp;AI469&amp;",  "&amp;AJ469&amp;",  "&amp;AK469&amp;", "&amp;IF(BC469 = "", "0", BC469)&amp;", "&amp;IF(BL469 = "","NULL, NULL",BP469&amp;", "&amp;BL469)&amp;");"</f>
        <v>insert into Pokemon_Blueprint values ( 468, 'Latios', 'Legendary, Mega Evolution', 80,  130,  100, 160,  120,  110, 3, NULL, NULL);</v>
      </c>
    </row>
    <row r="470" spans="1:72" ht="12.75" customHeight="1">
      <c r="A470" s="12">
        <v>382</v>
      </c>
      <c r="B470" s="56" t="s">
        <v>889</v>
      </c>
      <c r="C470" s="56" t="s">
        <v>540</v>
      </c>
      <c r="D470" s="57"/>
      <c r="E470" s="58"/>
      <c r="F470" s="58"/>
      <c r="G470" s="58"/>
      <c r="H470" s="58">
        <v>198</v>
      </c>
      <c r="I470" s="58">
        <v>207</v>
      </c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9"/>
      <c r="AF470" s="17">
        <v>100</v>
      </c>
      <c r="AG470" s="18">
        <v>100</v>
      </c>
      <c r="AH470" s="19">
        <v>90</v>
      </c>
      <c r="AI470" s="20">
        <v>150</v>
      </c>
      <c r="AJ470" s="21">
        <v>140</v>
      </c>
      <c r="AK470" s="22">
        <v>90</v>
      </c>
      <c r="AL470" s="23">
        <f>SUM(AF470:AK470)</f>
        <v>670</v>
      </c>
      <c r="AM470" s="24" t="s">
        <v>112</v>
      </c>
      <c r="AN470" s="37"/>
      <c r="AO470" s="24" t="s">
        <v>595</v>
      </c>
      <c r="AP470" s="34"/>
      <c r="AQ470" s="38"/>
      <c r="AR470" s="39" t="s">
        <v>890</v>
      </c>
      <c r="AS470" s="40">
        <v>4.5</v>
      </c>
      <c r="AT470" s="40">
        <v>776</v>
      </c>
      <c r="AU470" s="41">
        <v>352</v>
      </c>
      <c r="AV470" s="31"/>
      <c r="AW470" s="26"/>
      <c r="AX470" s="26"/>
      <c r="AY470" s="26">
        <v>3</v>
      </c>
      <c r="AZ470" s="26"/>
      <c r="BA470" s="25"/>
      <c r="BB470" s="24">
        <v>335</v>
      </c>
      <c r="BC470" s="26">
        <v>5</v>
      </c>
      <c r="BD470" s="32" t="s">
        <v>297</v>
      </c>
      <c r="BE470" s="32">
        <v>0</v>
      </c>
      <c r="BF470" s="35" t="s">
        <v>116</v>
      </c>
      <c r="BG470" s="26" t="s">
        <v>368</v>
      </c>
      <c r="BH470" s="29">
        <v>120</v>
      </c>
      <c r="BI470" s="26" t="s">
        <v>212</v>
      </c>
      <c r="BJ470" s="37"/>
      <c r="BK470" s="36"/>
      <c r="BL470" t="str">
        <f>IF(_xlfn.REGEXTEST(BK470,"Lv. [0-9]{0, 3}", 0),BM470,"")</f>
        <v/>
      </c>
      <c r="BM470" t="e" cm="1" vm="1">
        <f t="array" ref="BM470">_xlfn.REGEXEXTRACT(_xlfn.REGEXEXTRACT(BK470,"Lv. [0-9]{0,}", 0),"[0-9]{1,2}", 0)</f>
        <v>#N/A</v>
      </c>
      <c r="BN470" cm="1">
        <f t="array" ref="BN470">INDEX(A470:AE470,BQ470)</f>
        <v>207</v>
      </c>
      <c r="BO470">
        <v>469</v>
      </c>
      <c r="BP470" t="str">
        <f ca="1">IF(LEN(BL470) &gt; 0, _xlfn.XMATCH(BN470 + 1, INDIRECT(BR470):INDIRECT(BS470)), "")</f>
        <v/>
      </c>
      <c r="BQ470" cm="1">
        <f t="array" ref="BQ470">_xlfn.XMATCH(FALSE, ISBLANK(A470:AE470),,-1)</f>
        <v>9</v>
      </c>
      <c r="BR470" t="str">
        <f>ADDRESS(2, BQ470)</f>
        <v>$I$2</v>
      </c>
      <c r="BS470" t="str">
        <f>ADDRESS(1202, BQ470)</f>
        <v>$I$1202</v>
      </c>
      <c r="BT470" s="171" t="str">
        <f>"insert into Pokemon_Blueprint values ( "&amp;ROW()-1&amp;", '"&amp;B470&amp;"', '"&amp;C470&amp;"', "&amp;AF470&amp;",  "&amp;AG470&amp;",  "&amp;AH470&amp;", "&amp;AI470&amp;",  "&amp;AJ470&amp;",  "&amp;AK470&amp;", "&amp;IF(BC470 = "", "0", BC470)&amp;", "&amp;IF(BL470 = "","NULL, NULL",BP470&amp;", "&amp;BL470)&amp;");"</f>
        <v>insert into Pokemon_Blueprint values ( 469, 'Kyogre', 'Legendary', 100,  100,  90, 150,  140,  90, 5, NULL, NULL);</v>
      </c>
    </row>
    <row r="471" spans="1:72" ht="12.75" customHeight="1">
      <c r="A471" s="12">
        <v>382.1</v>
      </c>
      <c r="B471" s="56" t="s">
        <v>891</v>
      </c>
      <c r="C471" s="56" t="s">
        <v>892</v>
      </c>
      <c r="D471" s="57"/>
      <c r="E471" s="58"/>
      <c r="F471" s="58"/>
      <c r="G471" s="58"/>
      <c r="H471" s="58"/>
      <c r="I471" s="58">
        <v>207</v>
      </c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9"/>
      <c r="AF471" s="17">
        <v>100</v>
      </c>
      <c r="AG471" s="18">
        <v>150</v>
      </c>
      <c r="AH471" s="19">
        <v>90</v>
      </c>
      <c r="AI471" s="20">
        <v>180</v>
      </c>
      <c r="AJ471" s="21">
        <v>160</v>
      </c>
      <c r="AK471" s="22">
        <v>90</v>
      </c>
      <c r="AL471" s="23">
        <f>SUM(AF471:AK471)</f>
        <v>770</v>
      </c>
      <c r="AM471" s="24" t="s">
        <v>112</v>
      </c>
      <c r="AN471" s="37"/>
      <c r="AO471" s="24" t="s">
        <v>893</v>
      </c>
      <c r="AP471" s="34"/>
      <c r="AQ471" s="38"/>
      <c r="AR471" s="39" t="s">
        <v>894</v>
      </c>
      <c r="AS471" s="40">
        <v>9.8000000000000007</v>
      </c>
      <c r="AT471" s="40">
        <v>948</v>
      </c>
      <c r="AU471" s="41">
        <v>430</v>
      </c>
      <c r="AV471" s="31"/>
      <c r="AW471" s="26"/>
      <c r="AX471" s="26"/>
      <c r="AY471" s="26">
        <v>3</v>
      </c>
      <c r="AZ471" s="26"/>
      <c r="BA471" s="25"/>
      <c r="BB471" s="24">
        <v>385</v>
      </c>
      <c r="BC471" s="26">
        <v>5</v>
      </c>
      <c r="BD471" s="32" t="s">
        <v>297</v>
      </c>
      <c r="BE471" s="32">
        <v>0</v>
      </c>
      <c r="BF471" s="35" t="s">
        <v>116</v>
      </c>
      <c r="BG471" s="26" t="s">
        <v>368</v>
      </c>
      <c r="BH471" s="29">
        <v>120</v>
      </c>
      <c r="BI471" s="26" t="s">
        <v>212</v>
      </c>
      <c r="BJ471" s="37"/>
      <c r="BK471" s="36"/>
      <c r="BL471" t="str">
        <f>IF(_xlfn.REGEXTEST(BK471,"Lv. [0-9]{0, 3}", 0),BM471,"")</f>
        <v/>
      </c>
      <c r="BM471" t="e" cm="1" vm="1">
        <f t="array" ref="BM471">_xlfn.REGEXEXTRACT(_xlfn.REGEXEXTRACT(BK471,"Lv. [0-9]{0,}", 0),"[0-9]{1,2}", 0)</f>
        <v>#N/A</v>
      </c>
      <c r="BN471" cm="1">
        <f t="array" ref="BN471">INDEX(A471:AE471,BQ471)</f>
        <v>207</v>
      </c>
      <c r="BO471">
        <v>470</v>
      </c>
      <c r="BP471" t="str">
        <f ca="1">IF(LEN(BL471) &gt; 0, _xlfn.XMATCH(BN471 + 1, INDIRECT(BR471):INDIRECT(BS471)), "")</f>
        <v/>
      </c>
      <c r="BQ471" cm="1">
        <f t="array" ref="BQ471">_xlfn.XMATCH(FALSE, ISBLANK(A471:AE471),,-1)</f>
        <v>9</v>
      </c>
      <c r="BR471" t="str">
        <f>ADDRESS(2, BQ471)</f>
        <v>$I$2</v>
      </c>
      <c r="BS471" t="str">
        <f>ADDRESS(1202, BQ471)</f>
        <v>$I$1202</v>
      </c>
      <c r="BT471" s="171" t="str">
        <f>"insert into Pokemon_Blueprint values ( "&amp;ROW()-1&amp;", '"&amp;B471&amp;"', '"&amp;C471&amp;"', "&amp;AF471&amp;",  "&amp;AG471&amp;",  "&amp;AH471&amp;", "&amp;AI471&amp;",  "&amp;AJ471&amp;",  "&amp;AK471&amp;", "&amp;IF(BC471 = "", "0", BC471)&amp;", "&amp;IF(BL471 = "","NULL, NULL",BP471&amp;", "&amp;BL471)&amp;");"</f>
        <v>insert into Pokemon_Blueprint values ( 470, 'Kyogre (Primal)', 'Legendary, Primal Reversion', 100,  150,  90, 180,  160,  90, 5, NULL, NULL);</v>
      </c>
    </row>
    <row r="472" spans="1:72" ht="12.75" customHeight="1">
      <c r="A472" s="12">
        <v>383</v>
      </c>
      <c r="B472" s="56" t="s">
        <v>895</v>
      </c>
      <c r="C472" s="56" t="s">
        <v>540</v>
      </c>
      <c r="D472" s="57"/>
      <c r="E472" s="58"/>
      <c r="F472" s="58"/>
      <c r="G472" s="58"/>
      <c r="H472" s="58">
        <v>199</v>
      </c>
      <c r="I472" s="58">
        <v>208</v>
      </c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9"/>
      <c r="AF472" s="17">
        <v>100</v>
      </c>
      <c r="AG472" s="18">
        <v>150</v>
      </c>
      <c r="AH472" s="19">
        <v>140</v>
      </c>
      <c r="AI472" s="20">
        <v>100</v>
      </c>
      <c r="AJ472" s="21">
        <v>90</v>
      </c>
      <c r="AK472" s="22">
        <v>90</v>
      </c>
      <c r="AL472" s="23">
        <f>SUM(AF472:AK472)</f>
        <v>670</v>
      </c>
      <c r="AM472" s="24" t="s">
        <v>196</v>
      </c>
      <c r="AN472" s="37"/>
      <c r="AO472" s="24" t="s">
        <v>110</v>
      </c>
      <c r="AP472" s="34"/>
      <c r="AQ472" s="38"/>
      <c r="AR472" s="39" t="s">
        <v>182</v>
      </c>
      <c r="AS472" s="40">
        <v>3.5</v>
      </c>
      <c r="AT472" s="40">
        <v>2094.4</v>
      </c>
      <c r="AU472" s="41">
        <v>950</v>
      </c>
      <c r="AV472" s="31"/>
      <c r="AW472" s="26">
        <v>3</v>
      </c>
      <c r="AX472" s="26"/>
      <c r="AY472" s="26"/>
      <c r="AZ472" s="26"/>
      <c r="BA472" s="25"/>
      <c r="BB472" s="24">
        <v>335</v>
      </c>
      <c r="BC472" s="26">
        <v>5</v>
      </c>
      <c r="BD472" s="32" t="s">
        <v>297</v>
      </c>
      <c r="BE472" s="32">
        <v>0</v>
      </c>
      <c r="BF472" s="35" t="s">
        <v>98</v>
      </c>
      <c r="BG472" s="26" t="s">
        <v>368</v>
      </c>
      <c r="BH472" s="29">
        <v>120</v>
      </c>
      <c r="BI472" s="26" t="s">
        <v>212</v>
      </c>
      <c r="BJ472" s="37"/>
      <c r="BK472" s="36"/>
      <c r="BL472" t="str">
        <f>IF(_xlfn.REGEXTEST(BK472,"Lv. [0-9]{0, 3}", 0),BM472,"")</f>
        <v/>
      </c>
      <c r="BM472" t="e" cm="1" vm="1">
        <f t="array" ref="BM472">_xlfn.REGEXEXTRACT(_xlfn.REGEXEXTRACT(BK472,"Lv. [0-9]{0,}", 0),"[0-9]{1,2}", 0)</f>
        <v>#N/A</v>
      </c>
      <c r="BN472" cm="1">
        <f t="array" ref="BN472">INDEX(A472:AE472,BQ472)</f>
        <v>208</v>
      </c>
      <c r="BO472">
        <v>471</v>
      </c>
      <c r="BP472" t="str">
        <f ca="1">IF(LEN(BL472) &gt; 0, _xlfn.XMATCH(BN472 + 1, INDIRECT(BR472):INDIRECT(BS472)), "")</f>
        <v/>
      </c>
      <c r="BQ472" cm="1">
        <f t="array" ref="BQ472">_xlfn.XMATCH(FALSE, ISBLANK(A472:AE472),,-1)</f>
        <v>9</v>
      </c>
      <c r="BR472" t="str">
        <f>ADDRESS(2, BQ472)</f>
        <v>$I$2</v>
      </c>
      <c r="BS472" t="str">
        <f>ADDRESS(1202, BQ472)</f>
        <v>$I$1202</v>
      </c>
      <c r="BT472" s="171" t="str">
        <f>"insert into Pokemon_Blueprint values ( "&amp;ROW()-1&amp;", '"&amp;B472&amp;"', '"&amp;C472&amp;"', "&amp;AF472&amp;",  "&amp;AG472&amp;",  "&amp;AH472&amp;", "&amp;AI472&amp;",  "&amp;AJ472&amp;",  "&amp;AK472&amp;", "&amp;IF(BC472 = "", "0", BC472)&amp;", "&amp;IF(BL472 = "","NULL, NULL",BP472&amp;", "&amp;BL472)&amp;");"</f>
        <v>insert into Pokemon_Blueprint values ( 471, 'Groudon', 'Legendary', 100,  150,  140, 100,  90,  90, 5, NULL, NULL);</v>
      </c>
    </row>
    <row r="473" spans="1:72" ht="12.75" customHeight="1">
      <c r="A473" s="12">
        <v>383.1</v>
      </c>
      <c r="B473" s="56" t="s">
        <v>896</v>
      </c>
      <c r="C473" s="56" t="s">
        <v>892</v>
      </c>
      <c r="D473" s="57"/>
      <c r="E473" s="58"/>
      <c r="F473" s="58"/>
      <c r="G473" s="58"/>
      <c r="H473" s="58"/>
      <c r="I473" s="58">
        <v>208</v>
      </c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9"/>
      <c r="AF473" s="17">
        <v>100</v>
      </c>
      <c r="AG473" s="18">
        <v>180</v>
      </c>
      <c r="AH473" s="19">
        <v>160</v>
      </c>
      <c r="AI473" s="20">
        <v>150</v>
      </c>
      <c r="AJ473" s="21">
        <v>90</v>
      </c>
      <c r="AK473" s="22">
        <v>90</v>
      </c>
      <c r="AL473" s="23">
        <f>SUM(AF473:AK473)</f>
        <v>770</v>
      </c>
      <c r="AM473" s="24" t="s">
        <v>196</v>
      </c>
      <c r="AN473" s="37" t="s">
        <v>94</v>
      </c>
      <c r="AO473" s="24" t="s">
        <v>897</v>
      </c>
      <c r="AP473" s="34"/>
      <c r="AQ473" s="38"/>
      <c r="AR473" s="39" t="s">
        <v>898</v>
      </c>
      <c r="AS473" s="40">
        <v>5</v>
      </c>
      <c r="AT473" s="40">
        <v>2204</v>
      </c>
      <c r="AU473" s="41">
        <v>999.7</v>
      </c>
      <c r="AV473" s="31"/>
      <c r="AW473" s="26">
        <v>3</v>
      </c>
      <c r="AX473" s="26"/>
      <c r="AY473" s="26"/>
      <c r="AZ473" s="26"/>
      <c r="BA473" s="25"/>
      <c r="BB473" s="24">
        <v>385</v>
      </c>
      <c r="BC473" s="26">
        <v>5</v>
      </c>
      <c r="BD473" s="32" t="s">
        <v>297</v>
      </c>
      <c r="BE473" s="32">
        <v>0</v>
      </c>
      <c r="BF473" s="35" t="s">
        <v>98</v>
      </c>
      <c r="BG473" s="26" t="s">
        <v>368</v>
      </c>
      <c r="BH473" s="29">
        <v>120</v>
      </c>
      <c r="BI473" s="26" t="s">
        <v>212</v>
      </c>
      <c r="BJ473" s="37"/>
      <c r="BK473" s="36"/>
      <c r="BL473" t="str">
        <f>IF(_xlfn.REGEXTEST(BK473,"Lv. [0-9]{0, 3}", 0),BM473,"")</f>
        <v/>
      </c>
      <c r="BM473" t="e" cm="1" vm="1">
        <f t="array" ref="BM473">_xlfn.REGEXEXTRACT(_xlfn.REGEXEXTRACT(BK473,"Lv. [0-9]{0,}", 0),"[0-9]{1,2}", 0)</f>
        <v>#N/A</v>
      </c>
      <c r="BN473" cm="1">
        <f t="array" ref="BN473">INDEX(A473:AE473,BQ473)</f>
        <v>208</v>
      </c>
      <c r="BO473">
        <v>472</v>
      </c>
      <c r="BP473" t="str">
        <f ca="1">IF(LEN(BL473) &gt; 0, _xlfn.XMATCH(BN473 + 1, INDIRECT(BR473):INDIRECT(BS473)), "")</f>
        <v/>
      </c>
      <c r="BQ473" cm="1">
        <f t="array" ref="BQ473">_xlfn.XMATCH(FALSE, ISBLANK(A473:AE473),,-1)</f>
        <v>9</v>
      </c>
      <c r="BR473" t="str">
        <f>ADDRESS(2, BQ473)</f>
        <v>$I$2</v>
      </c>
      <c r="BS473" t="str">
        <f>ADDRESS(1202, BQ473)</f>
        <v>$I$1202</v>
      </c>
      <c r="BT473" s="171" t="str">
        <f>"insert into Pokemon_Blueprint values ( "&amp;ROW()-1&amp;", '"&amp;B473&amp;"', '"&amp;C473&amp;"', "&amp;AF473&amp;",  "&amp;AG473&amp;",  "&amp;AH473&amp;", "&amp;AI473&amp;",  "&amp;AJ473&amp;",  "&amp;AK473&amp;", "&amp;IF(BC473 = "", "0", BC473)&amp;", "&amp;IF(BL473 = "","NULL, NULL",BP473&amp;", "&amp;BL473)&amp;");"</f>
        <v>insert into Pokemon_Blueprint values ( 472, 'Groudon (Primal)', 'Legendary, Primal Reversion', 100,  180,  160, 150,  90,  90, 5, NULL, NULL);</v>
      </c>
    </row>
    <row r="474" spans="1:72" ht="12.75" customHeight="1">
      <c r="A474" s="12">
        <v>384</v>
      </c>
      <c r="B474" s="56" t="s">
        <v>899</v>
      </c>
      <c r="C474" s="56" t="s">
        <v>540</v>
      </c>
      <c r="D474" s="57"/>
      <c r="E474" s="58"/>
      <c r="F474" s="58"/>
      <c r="G474" s="58"/>
      <c r="H474" s="58">
        <v>200</v>
      </c>
      <c r="I474" s="58">
        <v>209</v>
      </c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9"/>
      <c r="AF474" s="17">
        <v>105</v>
      </c>
      <c r="AG474" s="18">
        <v>150</v>
      </c>
      <c r="AH474" s="19">
        <v>90</v>
      </c>
      <c r="AI474" s="20">
        <v>150</v>
      </c>
      <c r="AJ474" s="21">
        <v>90</v>
      </c>
      <c r="AK474" s="22">
        <v>95</v>
      </c>
      <c r="AL474" s="23">
        <f>SUM(AF474:AK474)</f>
        <v>680</v>
      </c>
      <c r="AM474" s="24" t="s">
        <v>99</v>
      </c>
      <c r="AN474" s="25" t="s">
        <v>104</v>
      </c>
      <c r="AO474" s="24" t="s">
        <v>900</v>
      </c>
      <c r="AP474" s="34"/>
      <c r="AQ474" s="38"/>
      <c r="AR474" s="39" t="s">
        <v>901</v>
      </c>
      <c r="AS474" s="40">
        <v>7</v>
      </c>
      <c r="AT474" s="40">
        <v>455.3</v>
      </c>
      <c r="AU474" s="41">
        <v>206.5</v>
      </c>
      <c r="AV474" s="31"/>
      <c r="AW474" s="26">
        <v>2</v>
      </c>
      <c r="AX474" s="26"/>
      <c r="AY474" s="26">
        <v>1</v>
      </c>
      <c r="AZ474" s="26"/>
      <c r="BA474" s="25"/>
      <c r="BB474" s="24">
        <v>340</v>
      </c>
      <c r="BC474" s="26">
        <v>3</v>
      </c>
      <c r="BD474" s="32" t="s">
        <v>297</v>
      </c>
      <c r="BE474" s="32">
        <v>0</v>
      </c>
      <c r="BF474" s="35" t="s">
        <v>80</v>
      </c>
      <c r="BG474" s="26" t="s">
        <v>368</v>
      </c>
      <c r="BH474" s="29">
        <v>120</v>
      </c>
      <c r="BI474" s="26" t="s">
        <v>212</v>
      </c>
      <c r="BJ474" s="37"/>
      <c r="BK474" s="36"/>
      <c r="BL474" t="str">
        <f>IF(_xlfn.REGEXTEST(BK474,"Lv. [0-9]{0, 3}", 0),BM474,"")</f>
        <v/>
      </c>
      <c r="BM474" t="e" cm="1" vm="1">
        <f t="array" ref="BM474">_xlfn.REGEXEXTRACT(_xlfn.REGEXEXTRACT(BK474,"Lv. [0-9]{0,}", 0),"[0-9]{1,2}", 0)</f>
        <v>#N/A</v>
      </c>
      <c r="BN474" cm="1">
        <f t="array" ref="BN474">INDEX(A474:AE474,BQ474)</f>
        <v>209</v>
      </c>
      <c r="BO474">
        <v>473</v>
      </c>
      <c r="BP474" t="str">
        <f ca="1">IF(LEN(BL474) &gt; 0, _xlfn.XMATCH(BN474 + 1, INDIRECT(BR474):INDIRECT(BS474)), "")</f>
        <v/>
      </c>
      <c r="BQ474" cm="1">
        <f t="array" ref="BQ474">_xlfn.XMATCH(FALSE, ISBLANK(A474:AE474),,-1)</f>
        <v>9</v>
      </c>
      <c r="BR474" t="str">
        <f>ADDRESS(2, BQ474)</f>
        <v>$I$2</v>
      </c>
      <c r="BS474" t="str">
        <f>ADDRESS(1202, BQ474)</f>
        <v>$I$1202</v>
      </c>
      <c r="BT474" s="171" t="str">
        <f>"insert into Pokemon_Blueprint values ( "&amp;ROW()-1&amp;", '"&amp;B474&amp;"', '"&amp;C474&amp;"', "&amp;AF474&amp;",  "&amp;AG474&amp;",  "&amp;AH474&amp;", "&amp;AI474&amp;",  "&amp;AJ474&amp;",  "&amp;AK474&amp;", "&amp;IF(BC474 = "", "0", BC474)&amp;", "&amp;IF(BL474 = "","NULL, NULL",BP474&amp;", "&amp;BL474)&amp;");"</f>
        <v>insert into Pokemon_Blueprint values ( 473, 'Rayquaza', 'Legendary', 105,  150,  90, 150,  90,  95, 3, NULL, NULL);</v>
      </c>
    </row>
    <row r="475" spans="1:72" ht="12.75" customHeight="1">
      <c r="A475" s="12">
        <v>384.1</v>
      </c>
      <c r="B475" s="56" t="s">
        <v>899</v>
      </c>
      <c r="C475" s="56" t="s">
        <v>542</v>
      </c>
      <c r="D475" s="57"/>
      <c r="E475" s="58"/>
      <c r="F475" s="58"/>
      <c r="G475" s="58"/>
      <c r="H475" s="58"/>
      <c r="I475" s="58">
        <v>209</v>
      </c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9"/>
      <c r="AF475" s="17">
        <v>105</v>
      </c>
      <c r="AG475" s="18">
        <v>180</v>
      </c>
      <c r="AH475" s="19">
        <v>100</v>
      </c>
      <c r="AI475" s="20">
        <v>180</v>
      </c>
      <c r="AJ475" s="21">
        <v>100</v>
      </c>
      <c r="AK475" s="22">
        <v>115</v>
      </c>
      <c r="AL475" s="23">
        <f>SUM(AF475:AK475)</f>
        <v>780</v>
      </c>
      <c r="AM475" s="24" t="s">
        <v>99</v>
      </c>
      <c r="AN475" s="25" t="s">
        <v>104</v>
      </c>
      <c r="AO475" s="24" t="s">
        <v>902</v>
      </c>
      <c r="AP475" s="34"/>
      <c r="AQ475" s="38"/>
      <c r="AR475" s="39" t="s">
        <v>901</v>
      </c>
      <c r="AS475" s="40">
        <v>7</v>
      </c>
      <c r="AT475" s="40">
        <v>455.3</v>
      </c>
      <c r="AU475" s="41">
        <v>206.5</v>
      </c>
      <c r="AV475" s="31"/>
      <c r="AW475" s="26">
        <v>2</v>
      </c>
      <c r="AX475" s="26"/>
      <c r="AY475" s="26">
        <v>1</v>
      </c>
      <c r="AZ475" s="26"/>
      <c r="BA475" s="25"/>
      <c r="BB475" s="24">
        <v>390</v>
      </c>
      <c r="BC475" s="26">
        <v>3</v>
      </c>
      <c r="BD475" s="32" t="s">
        <v>297</v>
      </c>
      <c r="BE475" s="32">
        <v>0</v>
      </c>
      <c r="BF475" s="35" t="s">
        <v>80</v>
      </c>
      <c r="BG475" s="26" t="s">
        <v>368</v>
      </c>
      <c r="BH475" s="29">
        <v>120</v>
      </c>
      <c r="BI475" s="26" t="s">
        <v>212</v>
      </c>
      <c r="BJ475" s="25"/>
      <c r="BK475" s="36"/>
      <c r="BL475" t="str">
        <f>IF(_xlfn.REGEXTEST(BK475,"Lv. [0-9]{0, 3}", 0),BM475,"")</f>
        <v/>
      </c>
      <c r="BM475" t="e" cm="1" vm="1">
        <f t="array" ref="BM475">_xlfn.REGEXEXTRACT(_xlfn.REGEXEXTRACT(BK475,"Lv. [0-9]{0,}", 0),"[0-9]{1,2}", 0)</f>
        <v>#N/A</v>
      </c>
      <c r="BN475" cm="1">
        <f t="array" ref="BN475">INDEX(A475:AE475,BQ475)</f>
        <v>209</v>
      </c>
      <c r="BO475">
        <v>474</v>
      </c>
      <c r="BP475" t="str">
        <f ca="1">IF(LEN(BL475) &gt; 0, _xlfn.XMATCH(BN475 + 1, INDIRECT(BR475):INDIRECT(BS475)), "")</f>
        <v/>
      </c>
      <c r="BQ475" cm="1">
        <f t="array" ref="BQ475">_xlfn.XMATCH(FALSE, ISBLANK(A475:AE475),,-1)</f>
        <v>9</v>
      </c>
      <c r="BR475" t="str">
        <f>ADDRESS(2, BQ475)</f>
        <v>$I$2</v>
      </c>
      <c r="BS475" t="str">
        <f>ADDRESS(1202, BQ475)</f>
        <v>$I$1202</v>
      </c>
      <c r="BT475" s="171" t="str">
        <f>"insert into Pokemon_Blueprint values ( "&amp;ROW()-1&amp;", '"&amp;B475&amp;"', '"&amp;C475&amp;"', "&amp;AF475&amp;",  "&amp;AG475&amp;",  "&amp;AH475&amp;", "&amp;AI475&amp;",  "&amp;AJ475&amp;",  "&amp;AK475&amp;", "&amp;IF(BC475 = "", "0", BC475)&amp;", "&amp;IF(BL475 = "","NULL, NULL",BP475&amp;", "&amp;BL475)&amp;");"</f>
        <v>insert into Pokemon_Blueprint values ( 474, 'Rayquaza', 'Legendary, Mega Evolution', 105,  180,  100, 180,  100,  115, 3, NULL, NULL);</v>
      </c>
    </row>
    <row r="476" spans="1:72" ht="12.75" customHeight="1">
      <c r="A476" s="12">
        <v>385</v>
      </c>
      <c r="B476" s="56" t="s">
        <v>903</v>
      </c>
      <c r="C476" s="56" t="s">
        <v>546</v>
      </c>
      <c r="D476" s="57"/>
      <c r="E476" s="58"/>
      <c r="F476" s="58"/>
      <c r="G476" s="58"/>
      <c r="H476" s="58">
        <v>201</v>
      </c>
      <c r="I476" s="58">
        <v>210</v>
      </c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9"/>
      <c r="AF476" s="17">
        <v>100</v>
      </c>
      <c r="AG476" s="18">
        <v>100</v>
      </c>
      <c r="AH476" s="19">
        <v>100</v>
      </c>
      <c r="AI476" s="20">
        <v>100</v>
      </c>
      <c r="AJ476" s="21">
        <v>100</v>
      </c>
      <c r="AK476" s="22">
        <v>100</v>
      </c>
      <c r="AL476" s="23">
        <f>SUM(AF476:AK476)</f>
        <v>600</v>
      </c>
      <c r="AM476" s="24" t="s">
        <v>201</v>
      </c>
      <c r="AN476" s="25" t="s">
        <v>193</v>
      </c>
      <c r="AO476" s="24" t="s">
        <v>452</v>
      </c>
      <c r="AP476" s="34"/>
      <c r="AQ476" s="38"/>
      <c r="AR476" s="39" t="s">
        <v>127</v>
      </c>
      <c r="AS476" s="40">
        <v>0.3</v>
      </c>
      <c r="AT476" s="40">
        <v>2.4</v>
      </c>
      <c r="AU476" s="41">
        <v>1.1000000000000001</v>
      </c>
      <c r="AV476" s="31">
        <v>3</v>
      </c>
      <c r="AW476" s="26"/>
      <c r="AX476" s="26"/>
      <c r="AY476" s="26"/>
      <c r="AZ476" s="26"/>
      <c r="BA476" s="25"/>
      <c r="BB476" s="24">
        <v>300</v>
      </c>
      <c r="BC476" s="26">
        <v>3</v>
      </c>
      <c r="BD476" s="32" t="s">
        <v>297</v>
      </c>
      <c r="BE476" s="32">
        <v>100</v>
      </c>
      <c r="BF476" s="35" t="s">
        <v>141</v>
      </c>
      <c r="BG476" s="26" t="s">
        <v>368</v>
      </c>
      <c r="BH476" s="29">
        <v>120</v>
      </c>
      <c r="BI476" s="26" t="s">
        <v>212</v>
      </c>
      <c r="BJ476" s="37"/>
      <c r="BK476" s="36"/>
      <c r="BL476" t="str">
        <f>IF(_xlfn.REGEXTEST(BK476,"Lv. [0-9]{0, 3}", 0),BM476,"")</f>
        <v/>
      </c>
      <c r="BM476" t="e" cm="1" vm="1">
        <f t="array" ref="BM476">_xlfn.REGEXEXTRACT(_xlfn.REGEXEXTRACT(BK476,"Lv. [0-9]{0,}", 0),"[0-9]{1,2}", 0)</f>
        <v>#N/A</v>
      </c>
      <c r="BN476" cm="1">
        <f t="array" ref="BN476">INDEX(A476:AE476,BQ476)</f>
        <v>210</v>
      </c>
      <c r="BO476">
        <v>475</v>
      </c>
      <c r="BP476" t="str">
        <f ca="1">IF(LEN(BL476) &gt; 0, _xlfn.XMATCH(BN476 + 1, INDIRECT(BR476):INDIRECT(BS476)), "")</f>
        <v/>
      </c>
      <c r="BQ476" cm="1">
        <f t="array" ref="BQ476">_xlfn.XMATCH(FALSE, ISBLANK(A476:AE476),,-1)</f>
        <v>9</v>
      </c>
      <c r="BR476" t="str">
        <f>ADDRESS(2, BQ476)</f>
        <v>$I$2</v>
      </c>
      <c r="BS476" t="str">
        <f>ADDRESS(1202, BQ476)</f>
        <v>$I$1202</v>
      </c>
      <c r="BT476" s="171" t="str">
        <f>"insert into Pokemon_Blueprint values ( "&amp;ROW()-1&amp;", '"&amp;B476&amp;"', '"&amp;C476&amp;"', "&amp;AF476&amp;",  "&amp;AG476&amp;",  "&amp;AH476&amp;", "&amp;AI476&amp;",  "&amp;AJ476&amp;",  "&amp;AK476&amp;", "&amp;IF(BC476 = "", "0", BC476)&amp;", "&amp;IF(BL476 = "","NULL, NULL",BP476&amp;", "&amp;BL476)&amp;");"</f>
        <v>insert into Pokemon_Blueprint values ( 475, 'Jirachi', 'Mythical', 100,  100,  100, 100,  100,  100, 3, NULL, NULL);</v>
      </c>
    </row>
    <row r="477" spans="1:72" ht="12.75" customHeight="1">
      <c r="A477" s="12">
        <v>386</v>
      </c>
      <c r="B477" s="56" t="s">
        <v>904</v>
      </c>
      <c r="C477" s="56" t="s">
        <v>546</v>
      </c>
      <c r="D477" s="57"/>
      <c r="E477" s="58"/>
      <c r="F477" s="58"/>
      <c r="G477" s="58"/>
      <c r="H477" s="58">
        <v>202</v>
      </c>
      <c r="I477" s="58">
        <v>211</v>
      </c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9"/>
      <c r="AF477" s="17">
        <v>50</v>
      </c>
      <c r="AG477" s="18">
        <v>150</v>
      </c>
      <c r="AH477" s="19">
        <v>50</v>
      </c>
      <c r="AI477" s="20">
        <v>150</v>
      </c>
      <c r="AJ477" s="21">
        <v>50</v>
      </c>
      <c r="AK477" s="22">
        <v>150</v>
      </c>
      <c r="AL477" s="23">
        <f>SUM(AF477:AK477)</f>
        <v>600</v>
      </c>
      <c r="AM477" s="24" t="s">
        <v>193</v>
      </c>
      <c r="AN477" s="37"/>
      <c r="AO477" s="24" t="s">
        <v>517</v>
      </c>
      <c r="AP477" s="34"/>
      <c r="AQ477" s="38"/>
      <c r="AR477" s="39" t="s">
        <v>105</v>
      </c>
      <c r="AS477" s="40">
        <v>1.7</v>
      </c>
      <c r="AT477" s="40">
        <v>134</v>
      </c>
      <c r="AU477" s="41">
        <v>60.8</v>
      </c>
      <c r="AV477" s="31"/>
      <c r="AW477" s="26">
        <v>1</v>
      </c>
      <c r="AX477" s="26"/>
      <c r="AY477" s="26">
        <v>1</v>
      </c>
      <c r="AZ477" s="26"/>
      <c r="BA477" s="25">
        <v>1</v>
      </c>
      <c r="BB477" s="24">
        <v>300</v>
      </c>
      <c r="BC477" s="26">
        <v>3</v>
      </c>
      <c r="BD477" s="32" t="s">
        <v>297</v>
      </c>
      <c r="BE477" s="32">
        <v>0</v>
      </c>
      <c r="BF477" s="35" t="s">
        <v>98</v>
      </c>
      <c r="BG477" s="26" t="s">
        <v>368</v>
      </c>
      <c r="BH477" s="29">
        <v>120</v>
      </c>
      <c r="BI477" s="26" t="s">
        <v>212</v>
      </c>
      <c r="BJ477" s="37"/>
      <c r="BK477" s="36"/>
      <c r="BL477" t="str">
        <f>IF(_xlfn.REGEXTEST(BK477,"Lv. [0-9]{0, 3}", 0),BM477,"")</f>
        <v/>
      </c>
      <c r="BM477" t="e" cm="1" vm="1">
        <f t="array" ref="BM477">_xlfn.REGEXEXTRACT(_xlfn.REGEXEXTRACT(BK477,"Lv. [0-9]{0,}", 0),"[0-9]{1,2}", 0)</f>
        <v>#N/A</v>
      </c>
      <c r="BN477" cm="1">
        <f t="array" ref="BN477">INDEX(A477:AE477,BQ477)</f>
        <v>211</v>
      </c>
      <c r="BO477">
        <v>476</v>
      </c>
      <c r="BP477" t="str">
        <f ca="1">IF(LEN(BL477) &gt; 0, _xlfn.XMATCH(BN477 + 1, INDIRECT(BR477):INDIRECT(BS477)), "")</f>
        <v/>
      </c>
      <c r="BQ477" cm="1">
        <f t="array" ref="BQ477">_xlfn.XMATCH(FALSE, ISBLANK(A477:AE477),,-1)</f>
        <v>9</v>
      </c>
      <c r="BR477" t="str">
        <f>ADDRESS(2, BQ477)</f>
        <v>$I$2</v>
      </c>
      <c r="BS477" t="str">
        <f>ADDRESS(1202, BQ477)</f>
        <v>$I$1202</v>
      </c>
      <c r="BT477" s="171" t="str">
        <f>"insert into Pokemon_Blueprint values ( "&amp;ROW()-1&amp;", '"&amp;B477&amp;"', '"&amp;C477&amp;"', "&amp;AF477&amp;",  "&amp;AG477&amp;",  "&amp;AH477&amp;", "&amp;AI477&amp;",  "&amp;AJ477&amp;",  "&amp;AK477&amp;", "&amp;IF(BC477 = "", "0", BC477)&amp;", "&amp;IF(BL477 = "","NULL, NULL",BP477&amp;", "&amp;BL477)&amp;");"</f>
        <v>insert into Pokemon_Blueprint values ( 476, 'Deoxys (Normal)', 'Mythical', 50,  150,  50, 150,  50,  150, 3, NULL, NULL);</v>
      </c>
    </row>
    <row r="478" spans="1:72" ht="12.75" customHeight="1">
      <c r="A478" s="12">
        <v>386.1</v>
      </c>
      <c r="B478" s="56" t="s">
        <v>905</v>
      </c>
      <c r="C478" s="56" t="s">
        <v>546</v>
      </c>
      <c r="D478" s="57"/>
      <c r="E478" s="58"/>
      <c r="F478" s="58"/>
      <c r="G478" s="58"/>
      <c r="H478" s="58">
        <v>202</v>
      </c>
      <c r="I478" s="58">
        <v>211</v>
      </c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9"/>
      <c r="AF478" s="17">
        <v>50</v>
      </c>
      <c r="AG478" s="18">
        <v>180</v>
      </c>
      <c r="AH478" s="19">
        <v>20</v>
      </c>
      <c r="AI478" s="20">
        <v>180</v>
      </c>
      <c r="AJ478" s="21">
        <v>20</v>
      </c>
      <c r="AK478" s="22">
        <v>150</v>
      </c>
      <c r="AL478" s="23">
        <f>SUM(AF478:AK478)</f>
        <v>600</v>
      </c>
      <c r="AM478" s="24" t="s">
        <v>193</v>
      </c>
      <c r="AN478" s="37"/>
      <c r="AO478" s="24" t="s">
        <v>517</v>
      </c>
      <c r="AP478" s="34"/>
      <c r="AQ478" s="38"/>
      <c r="AR478" s="39" t="s">
        <v>105</v>
      </c>
      <c r="AS478" s="40">
        <v>1.7</v>
      </c>
      <c r="AT478" s="40">
        <v>134</v>
      </c>
      <c r="AU478" s="41">
        <v>60.8</v>
      </c>
      <c r="AV478" s="31"/>
      <c r="AW478" s="26">
        <v>2</v>
      </c>
      <c r="AX478" s="26"/>
      <c r="AY478" s="26">
        <v>1</v>
      </c>
      <c r="AZ478" s="26"/>
      <c r="BA478" s="25"/>
      <c r="BB478" s="24">
        <v>300</v>
      </c>
      <c r="BC478" s="26">
        <v>3</v>
      </c>
      <c r="BD478" s="32" t="s">
        <v>297</v>
      </c>
      <c r="BE478" s="32">
        <v>0</v>
      </c>
      <c r="BF478" s="35" t="s">
        <v>98</v>
      </c>
      <c r="BG478" s="26" t="s">
        <v>368</v>
      </c>
      <c r="BH478" s="29">
        <v>120</v>
      </c>
      <c r="BI478" s="26" t="s">
        <v>212</v>
      </c>
      <c r="BJ478" s="37"/>
      <c r="BK478" s="36"/>
      <c r="BL478" t="str">
        <f>IF(_xlfn.REGEXTEST(BK478,"Lv. [0-9]{0, 3}", 0),BM478,"")</f>
        <v/>
      </c>
      <c r="BM478" t="e" cm="1" vm="1">
        <f t="array" ref="BM478">_xlfn.REGEXEXTRACT(_xlfn.REGEXEXTRACT(BK478,"Lv. [0-9]{0,}", 0),"[0-9]{1,2}", 0)</f>
        <v>#N/A</v>
      </c>
      <c r="BN478" cm="1">
        <f t="array" ref="BN478">INDEX(A478:AE478,BQ478)</f>
        <v>211</v>
      </c>
      <c r="BO478">
        <v>477</v>
      </c>
      <c r="BP478" t="str">
        <f ca="1">IF(LEN(BL478) &gt; 0, _xlfn.XMATCH(BN478 + 1, INDIRECT(BR478):INDIRECT(BS478)), "")</f>
        <v/>
      </c>
      <c r="BQ478" cm="1">
        <f t="array" ref="BQ478">_xlfn.XMATCH(FALSE, ISBLANK(A478:AE478),,-1)</f>
        <v>9</v>
      </c>
      <c r="BR478" t="str">
        <f>ADDRESS(2, BQ478)</f>
        <v>$I$2</v>
      </c>
      <c r="BS478" t="str">
        <f>ADDRESS(1202, BQ478)</f>
        <v>$I$1202</v>
      </c>
      <c r="BT478" s="171" t="str">
        <f>"insert into Pokemon_Blueprint values ( "&amp;ROW()-1&amp;", '"&amp;B478&amp;"', '"&amp;C478&amp;"', "&amp;AF478&amp;",  "&amp;AG478&amp;",  "&amp;AH478&amp;", "&amp;AI478&amp;",  "&amp;AJ478&amp;",  "&amp;AK478&amp;", "&amp;IF(BC478 = "", "0", BC478)&amp;", "&amp;IF(BL478 = "","NULL, NULL",BP478&amp;", "&amp;BL478)&amp;");"</f>
        <v>insert into Pokemon_Blueprint values ( 477, 'Deoxys (Attack)', 'Mythical', 50,  180,  20, 180,  20,  150, 3, NULL, NULL);</v>
      </c>
    </row>
    <row r="479" spans="1:72" ht="12.75" customHeight="1">
      <c r="A479" s="12">
        <v>386.2</v>
      </c>
      <c r="B479" s="56" t="s">
        <v>906</v>
      </c>
      <c r="C479" s="56" t="s">
        <v>546</v>
      </c>
      <c r="D479" s="57"/>
      <c r="E479" s="58"/>
      <c r="F479" s="58"/>
      <c r="G479" s="58"/>
      <c r="H479" s="58">
        <v>202</v>
      </c>
      <c r="I479" s="58">
        <v>211</v>
      </c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9"/>
      <c r="AF479" s="17">
        <v>50</v>
      </c>
      <c r="AG479" s="18">
        <v>70</v>
      </c>
      <c r="AH479" s="19">
        <v>160</v>
      </c>
      <c r="AI479" s="20">
        <v>70</v>
      </c>
      <c r="AJ479" s="21">
        <v>160</v>
      </c>
      <c r="AK479" s="22">
        <v>90</v>
      </c>
      <c r="AL479" s="23">
        <f>SUM(AF479:AK479)</f>
        <v>600</v>
      </c>
      <c r="AM479" s="24" t="s">
        <v>193</v>
      </c>
      <c r="AN479" s="37"/>
      <c r="AO479" s="24" t="s">
        <v>517</v>
      </c>
      <c r="AP479" s="34"/>
      <c r="AQ479" s="38"/>
      <c r="AR479" s="39" t="s">
        <v>105</v>
      </c>
      <c r="AS479" s="40">
        <v>1.7</v>
      </c>
      <c r="AT479" s="40">
        <v>134</v>
      </c>
      <c r="AU479" s="41">
        <v>60.8</v>
      </c>
      <c r="AV479" s="31"/>
      <c r="AW479" s="26"/>
      <c r="AX479" s="26">
        <v>2</v>
      </c>
      <c r="AY479" s="26"/>
      <c r="AZ479" s="26">
        <v>1</v>
      </c>
      <c r="BA479" s="25"/>
      <c r="BB479" s="24">
        <v>300</v>
      </c>
      <c r="BC479" s="26">
        <v>3</v>
      </c>
      <c r="BD479" s="32" t="s">
        <v>297</v>
      </c>
      <c r="BE479" s="32">
        <v>0</v>
      </c>
      <c r="BF479" s="35" t="s">
        <v>98</v>
      </c>
      <c r="BG479" s="26" t="s">
        <v>368</v>
      </c>
      <c r="BH479" s="29">
        <v>120</v>
      </c>
      <c r="BI479" s="26" t="s">
        <v>212</v>
      </c>
      <c r="BJ479" s="37"/>
      <c r="BK479" s="36"/>
      <c r="BL479" t="str">
        <f>IF(_xlfn.REGEXTEST(BK479,"Lv. [0-9]{0, 3}", 0),BM479,"")</f>
        <v/>
      </c>
      <c r="BM479" t="e" cm="1" vm="1">
        <f t="array" ref="BM479">_xlfn.REGEXEXTRACT(_xlfn.REGEXEXTRACT(BK479,"Lv. [0-9]{0,}", 0),"[0-9]{1,2}", 0)</f>
        <v>#N/A</v>
      </c>
      <c r="BN479" cm="1">
        <f t="array" ref="BN479">INDEX(A479:AE479,BQ479)</f>
        <v>211</v>
      </c>
      <c r="BO479">
        <v>478</v>
      </c>
      <c r="BP479" t="str">
        <f ca="1">IF(LEN(BL479) &gt; 0, _xlfn.XMATCH(BN479 + 1, INDIRECT(BR479):INDIRECT(BS479)), "")</f>
        <v/>
      </c>
      <c r="BQ479" cm="1">
        <f t="array" ref="BQ479">_xlfn.XMATCH(FALSE, ISBLANK(A479:AE479),,-1)</f>
        <v>9</v>
      </c>
      <c r="BR479" t="str">
        <f>ADDRESS(2, BQ479)</f>
        <v>$I$2</v>
      </c>
      <c r="BS479" t="str">
        <f>ADDRESS(1202, BQ479)</f>
        <v>$I$1202</v>
      </c>
      <c r="BT479" s="171" t="str">
        <f>"insert into Pokemon_Blueprint values ( "&amp;ROW()-1&amp;", '"&amp;B479&amp;"', '"&amp;C479&amp;"', "&amp;AF479&amp;",  "&amp;AG479&amp;",  "&amp;AH479&amp;", "&amp;AI479&amp;",  "&amp;AJ479&amp;",  "&amp;AK479&amp;", "&amp;IF(BC479 = "", "0", BC479)&amp;", "&amp;IF(BL479 = "","NULL, NULL",BP479&amp;", "&amp;BL479)&amp;");"</f>
        <v>insert into Pokemon_Blueprint values ( 478, 'Deoxys (Defense)', 'Mythical', 50,  70,  160, 70,  160,  90, 3, NULL, NULL);</v>
      </c>
    </row>
    <row r="480" spans="1:72" ht="12.75" customHeight="1">
      <c r="A480" s="12">
        <v>386.3</v>
      </c>
      <c r="B480" s="56" t="s">
        <v>907</v>
      </c>
      <c r="C480" s="56" t="s">
        <v>546</v>
      </c>
      <c r="D480" s="57"/>
      <c r="E480" s="58"/>
      <c r="F480" s="58"/>
      <c r="G480" s="58"/>
      <c r="H480" s="58">
        <v>202</v>
      </c>
      <c r="I480" s="58">
        <v>211</v>
      </c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9"/>
      <c r="AF480" s="17">
        <v>50</v>
      </c>
      <c r="AG480" s="18">
        <v>95</v>
      </c>
      <c r="AH480" s="19">
        <v>90</v>
      </c>
      <c r="AI480" s="20">
        <v>95</v>
      </c>
      <c r="AJ480" s="21">
        <v>90</v>
      </c>
      <c r="AK480" s="22">
        <v>180</v>
      </c>
      <c r="AL480" s="23">
        <f>SUM(AF480:AK480)</f>
        <v>600</v>
      </c>
      <c r="AM480" s="24" t="s">
        <v>193</v>
      </c>
      <c r="AN480" s="37"/>
      <c r="AO480" s="24" t="s">
        <v>517</v>
      </c>
      <c r="AP480" s="34"/>
      <c r="AQ480" s="38"/>
      <c r="AR480" s="39" t="s">
        <v>105</v>
      </c>
      <c r="AS480" s="40">
        <v>1.7</v>
      </c>
      <c r="AT480" s="40">
        <v>134</v>
      </c>
      <c r="AU480" s="41">
        <v>60.8</v>
      </c>
      <c r="AV480" s="31"/>
      <c r="AW480" s="26"/>
      <c r="AX480" s="26"/>
      <c r="AY480" s="26"/>
      <c r="AZ480" s="26"/>
      <c r="BA480" s="25">
        <v>3</v>
      </c>
      <c r="BB480" s="24">
        <v>300</v>
      </c>
      <c r="BC480" s="26">
        <v>3</v>
      </c>
      <c r="BD480" s="32" t="s">
        <v>297</v>
      </c>
      <c r="BE480" s="32">
        <v>0</v>
      </c>
      <c r="BF480" s="35" t="s">
        <v>98</v>
      </c>
      <c r="BG480" s="26" t="s">
        <v>368</v>
      </c>
      <c r="BH480" s="29">
        <v>120</v>
      </c>
      <c r="BI480" s="26" t="s">
        <v>212</v>
      </c>
      <c r="BJ480" s="37"/>
      <c r="BK480" s="36"/>
      <c r="BL480" t="str">
        <f>IF(_xlfn.REGEXTEST(BK480,"Lv. [0-9]{0, 3}", 0),BM480,"")</f>
        <v/>
      </c>
      <c r="BM480" t="e" cm="1" vm="1">
        <f t="array" ref="BM480">_xlfn.REGEXEXTRACT(_xlfn.REGEXEXTRACT(BK480,"Lv. [0-9]{0,}", 0),"[0-9]{1,2}", 0)</f>
        <v>#N/A</v>
      </c>
      <c r="BN480" cm="1">
        <f t="array" ref="BN480">INDEX(A480:AE480,BQ480)</f>
        <v>211</v>
      </c>
      <c r="BO480">
        <v>479</v>
      </c>
      <c r="BP480" t="str">
        <f ca="1">IF(LEN(BL480) &gt; 0, _xlfn.XMATCH(BN480 + 1, INDIRECT(BR480):INDIRECT(BS480)), "")</f>
        <v/>
      </c>
      <c r="BQ480" cm="1">
        <f t="array" ref="BQ480">_xlfn.XMATCH(FALSE, ISBLANK(A480:AE480),,-1)</f>
        <v>9</v>
      </c>
      <c r="BR480" t="str">
        <f>ADDRESS(2, BQ480)</f>
        <v>$I$2</v>
      </c>
      <c r="BS480" t="str">
        <f>ADDRESS(1202, BQ480)</f>
        <v>$I$1202</v>
      </c>
      <c r="BT480" s="171" t="str">
        <f>"insert into Pokemon_Blueprint values ( "&amp;ROW()-1&amp;", '"&amp;B480&amp;"', '"&amp;C480&amp;"', "&amp;AF480&amp;",  "&amp;AG480&amp;",  "&amp;AH480&amp;", "&amp;AI480&amp;",  "&amp;AJ480&amp;",  "&amp;AK480&amp;", "&amp;IF(BC480 = "", "0", BC480)&amp;", "&amp;IF(BL480 = "","NULL, NULL",BP480&amp;", "&amp;BL480)&amp;");"</f>
        <v>insert into Pokemon_Blueprint values ( 479, 'Deoxys (Speed)', 'Mythical', 50,  95,  90, 95,  90,  180, 3, NULL, NULL);</v>
      </c>
    </row>
    <row r="481" spans="1:72" ht="12.75" customHeight="1">
      <c r="A481" s="12">
        <v>387</v>
      </c>
      <c r="B481" s="60" t="s">
        <v>908</v>
      </c>
      <c r="C481" s="60" t="s">
        <v>73</v>
      </c>
      <c r="D481" s="61"/>
      <c r="E481" s="62"/>
      <c r="F481" s="62"/>
      <c r="G481" s="62"/>
      <c r="H481" s="62"/>
      <c r="I481" s="62"/>
      <c r="J481" s="62">
        <v>1</v>
      </c>
      <c r="K481" s="62">
        <v>1</v>
      </c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>
        <v>130</v>
      </c>
      <c r="AE481" s="63"/>
      <c r="AF481" s="17">
        <v>55</v>
      </c>
      <c r="AG481" s="18">
        <v>68</v>
      </c>
      <c r="AH481" s="19">
        <v>64</v>
      </c>
      <c r="AI481" s="20">
        <v>45</v>
      </c>
      <c r="AJ481" s="21">
        <v>55</v>
      </c>
      <c r="AK481" s="22">
        <v>31</v>
      </c>
      <c r="AL481" s="23">
        <f>SUM(AF481:AK481)</f>
        <v>318</v>
      </c>
      <c r="AM481" s="24" t="s">
        <v>74</v>
      </c>
      <c r="AN481" s="25"/>
      <c r="AO481" s="24" t="s">
        <v>76</v>
      </c>
      <c r="AP481" s="26"/>
      <c r="AQ481" s="27" t="s">
        <v>363</v>
      </c>
      <c r="AR481" s="28" t="s">
        <v>187</v>
      </c>
      <c r="AS481" s="29">
        <v>0.4</v>
      </c>
      <c r="AT481" s="29">
        <v>22.5</v>
      </c>
      <c r="AU481" s="30">
        <v>10.199999999999999</v>
      </c>
      <c r="AV481" s="64"/>
      <c r="AW481" s="29">
        <v>1</v>
      </c>
      <c r="AX481" s="29"/>
      <c r="AY481" s="29"/>
      <c r="AZ481" s="29"/>
      <c r="BA481" s="30"/>
      <c r="BB481" s="24">
        <v>64</v>
      </c>
      <c r="BC481" s="26">
        <v>45</v>
      </c>
      <c r="BD481" s="32" t="s">
        <v>79</v>
      </c>
      <c r="BE481" s="32">
        <v>50</v>
      </c>
      <c r="BF481" s="33" t="s">
        <v>80</v>
      </c>
      <c r="BG481" s="26" t="s">
        <v>81</v>
      </c>
      <c r="BH481" s="29">
        <v>20</v>
      </c>
      <c r="BI481" s="26" t="s">
        <v>82</v>
      </c>
      <c r="BJ481" s="25" t="s">
        <v>74</v>
      </c>
      <c r="BK481" s="12" t="s">
        <v>154</v>
      </c>
      <c r="BL481" t="str">
        <f>IF(_xlfn.REGEXTEST(BK481,"Lv. [0-9]{0, 3}", 0),BM481,"")</f>
        <v>18</v>
      </c>
      <c r="BM481" t="str" cm="1">
        <f t="array" ref="BM481">_xlfn.REGEXEXTRACT(_xlfn.REGEXEXTRACT(BK481,"Lv. [0-9]{0,}", 0),"[0-9]{1,2}", 0)</f>
        <v>18</v>
      </c>
      <c r="BN481" cm="1">
        <f t="array" ref="BN481">INDEX(A481:AE481,BQ481)</f>
        <v>130</v>
      </c>
      <c r="BO481">
        <v>480</v>
      </c>
      <c r="BP481">
        <f ca="1">IF(LEN(BL481) &gt; 0, _xlfn.XMATCH(BN481 + 1, INDIRECT(BR481):INDIRECT(BS481)), "")</f>
        <v>481</v>
      </c>
      <c r="BQ481" cm="1">
        <f t="array" ref="BQ481">_xlfn.XMATCH(FALSE, ISBLANK(A481:AE481),,-1)</f>
        <v>30</v>
      </c>
      <c r="BR481" t="str">
        <f>ADDRESS(2, BQ481)</f>
        <v>$AD$2</v>
      </c>
      <c r="BS481" t="str">
        <f>ADDRESS(1202, BQ481)</f>
        <v>$AD$1202</v>
      </c>
      <c r="BT481" s="171" t="str">
        <f ca="1">"insert into Pokemon_Blueprint values ( "&amp;ROW()-1&amp;", '"&amp;B481&amp;"', '"&amp;C481&amp;"', "&amp;AF481&amp;",  "&amp;AG481&amp;",  "&amp;AH481&amp;", "&amp;AI481&amp;",  "&amp;AJ481&amp;",  "&amp;AK481&amp;", "&amp;IF(BC481 = "", "0", BC481)&amp;", "&amp;IF(BL481 = "","NULL, NULL",BP481&amp;", "&amp;BL481)&amp;");"</f>
        <v>insert into Pokemon_Blueprint values ( 480, 'Turtwig', 'Starter', 55,  68,  64, 45,  55,  31, 45, 481, 18);</v>
      </c>
    </row>
    <row r="482" spans="1:72" ht="12.75" customHeight="1">
      <c r="A482" s="12">
        <v>388</v>
      </c>
      <c r="B482" s="60" t="s">
        <v>909</v>
      </c>
      <c r="C482" s="60" t="s">
        <v>73</v>
      </c>
      <c r="D482" s="61"/>
      <c r="E482" s="62"/>
      <c r="F482" s="62"/>
      <c r="G482" s="62"/>
      <c r="H482" s="62"/>
      <c r="I482" s="62"/>
      <c r="J482" s="62">
        <v>2</v>
      </c>
      <c r="K482" s="62">
        <v>2</v>
      </c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>
        <v>131</v>
      </c>
      <c r="AE482" s="63"/>
      <c r="AF482" s="17">
        <v>75</v>
      </c>
      <c r="AG482" s="18">
        <v>89</v>
      </c>
      <c r="AH482" s="19">
        <v>85</v>
      </c>
      <c r="AI482" s="20">
        <v>55</v>
      </c>
      <c r="AJ482" s="21">
        <v>65</v>
      </c>
      <c r="AK482" s="22">
        <v>36</v>
      </c>
      <c r="AL482" s="23">
        <f>SUM(AF482:AK482)</f>
        <v>405</v>
      </c>
      <c r="AM482" s="24" t="s">
        <v>74</v>
      </c>
      <c r="AN482" s="25"/>
      <c r="AO482" s="24" t="s">
        <v>76</v>
      </c>
      <c r="AP482" s="26"/>
      <c r="AQ482" s="27" t="s">
        <v>363</v>
      </c>
      <c r="AR482" s="28" t="s">
        <v>101</v>
      </c>
      <c r="AS482" s="29">
        <v>1.1000000000000001</v>
      </c>
      <c r="AT482" s="29">
        <v>213.8</v>
      </c>
      <c r="AU482" s="30">
        <v>97</v>
      </c>
      <c r="AV482" s="64"/>
      <c r="AW482" s="29">
        <v>1</v>
      </c>
      <c r="AX482" s="29">
        <v>1</v>
      </c>
      <c r="AY482" s="29"/>
      <c r="AZ482" s="29"/>
      <c r="BA482" s="30"/>
      <c r="BB482" s="24">
        <v>142</v>
      </c>
      <c r="BC482" s="26">
        <v>45</v>
      </c>
      <c r="BD482" s="32" t="s">
        <v>79</v>
      </c>
      <c r="BE482" s="32">
        <v>50</v>
      </c>
      <c r="BF482" s="33" t="s">
        <v>80</v>
      </c>
      <c r="BG482" s="26" t="s">
        <v>81</v>
      </c>
      <c r="BH482" s="29">
        <v>20</v>
      </c>
      <c r="BI482" s="26" t="s">
        <v>82</v>
      </c>
      <c r="BJ482" s="25" t="s">
        <v>74</v>
      </c>
      <c r="BK482" s="12" t="s">
        <v>86</v>
      </c>
      <c r="BL482" t="str">
        <f>IF(_xlfn.REGEXTEST(BK482,"Lv. [0-9]{0, 3}", 0),BM482,"")</f>
        <v>32</v>
      </c>
      <c r="BM482" t="str" cm="1">
        <f t="array" ref="BM482">_xlfn.REGEXEXTRACT(_xlfn.REGEXEXTRACT(BK482,"Lv. [0-9]{0,}", 0),"[0-9]{1,2}", 0)</f>
        <v>32</v>
      </c>
      <c r="BN482" cm="1">
        <f t="array" ref="BN482">INDEX(A482:AE482,BQ482)</f>
        <v>131</v>
      </c>
      <c r="BO482">
        <v>481</v>
      </c>
      <c r="BP482">
        <f ca="1">IF(LEN(BL482) &gt; 0, _xlfn.XMATCH(BN482 + 1, INDIRECT(BR482):INDIRECT(BS482)), "")</f>
        <v>482</v>
      </c>
      <c r="BQ482" cm="1">
        <f t="array" ref="BQ482">_xlfn.XMATCH(FALSE, ISBLANK(A482:AE482),,-1)</f>
        <v>30</v>
      </c>
      <c r="BR482" t="str">
        <f>ADDRESS(2, BQ482)</f>
        <v>$AD$2</v>
      </c>
      <c r="BS482" t="str">
        <f>ADDRESS(1202, BQ482)</f>
        <v>$AD$1202</v>
      </c>
      <c r="BT482" s="171" t="str">
        <f ca="1">"insert into Pokemon_Blueprint values ( "&amp;ROW()-1&amp;", '"&amp;B482&amp;"', '"&amp;C482&amp;"', "&amp;AF482&amp;",  "&amp;AG482&amp;",  "&amp;AH482&amp;", "&amp;AI482&amp;",  "&amp;AJ482&amp;",  "&amp;AK482&amp;", "&amp;IF(BC482 = "", "0", BC482)&amp;", "&amp;IF(BL482 = "","NULL, NULL",BP482&amp;", "&amp;BL482)&amp;");"</f>
        <v>insert into Pokemon_Blueprint values ( 481, 'Grotle', 'Starter', 75,  89,  85, 55,  65,  36, 45, 482, 32);</v>
      </c>
    </row>
    <row r="483" spans="1:72" ht="12.75" customHeight="1">
      <c r="A483" s="12">
        <v>389</v>
      </c>
      <c r="B483" s="60" t="s">
        <v>910</v>
      </c>
      <c r="C483" s="60" t="s">
        <v>73</v>
      </c>
      <c r="D483" s="61"/>
      <c r="E483" s="62"/>
      <c r="F483" s="62"/>
      <c r="G483" s="62"/>
      <c r="H483" s="62"/>
      <c r="I483" s="62"/>
      <c r="J483" s="62">
        <v>3</v>
      </c>
      <c r="K483" s="62">
        <v>3</v>
      </c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>
        <v>132</v>
      </c>
      <c r="AE483" s="63"/>
      <c r="AF483" s="17">
        <v>95</v>
      </c>
      <c r="AG483" s="18">
        <v>109</v>
      </c>
      <c r="AH483" s="19">
        <v>105</v>
      </c>
      <c r="AI483" s="20">
        <v>75</v>
      </c>
      <c r="AJ483" s="21">
        <v>85</v>
      </c>
      <c r="AK483" s="22">
        <v>56</v>
      </c>
      <c r="AL483" s="23">
        <f>SUM(AF483:AK483)</f>
        <v>525</v>
      </c>
      <c r="AM483" s="24" t="s">
        <v>74</v>
      </c>
      <c r="AN483" s="25" t="s">
        <v>196</v>
      </c>
      <c r="AO483" s="24" t="s">
        <v>76</v>
      </c>
      <c r="AP483" s="26"/>
      <c r="AQ483" s="27" t="s">
        <v>363</v>
      </c>
      <c r="AR483" s="28" t="s">
        <v>160</v>
      </c>
      <c r="AS483" s="29">
        <v>2.2000000000000002</v>
      </c>
      <c r="AT483" s="29">
        <v>683.4</v>
      </c>
      <c r="AU483" s="30">
        <v>310</v>
      </c>
      <c r="AV483" s="64"/>
      <c r="AW483" s="29">
        <v>2</v>
      </c>
      <c r="AX483" s="29">
        <v>1</v>
      </c>
      <c r="AY483" s="29"/>
      <c r="AZ483" s="29"/>
      <c r="BA483" s="30"/>
      <c r="BB483" s="24">
        <v>263</v>
      </c>
      <c r="BC483" s="26">
        <v>45</v>
      </c>
      <c r="BD483" s="32" t="s">
        <v>79</v>
      </c>
      <c r="BE483" s="32">
        <v>50</v>
      </c>
      <c r="BF483" s="33" t="s">
        <v>80</v>
      </c>
      <c r="BG483" s="26" t="s">
        <v>81</v>
      </c>
      <c r="BH483" s="29">
        <v>20</v>
      </c>
      <c r="BI483" s="26" t="s">
        <v>82</v>
      </c>
      <c r="BJ483" s="25" t="s">
        <v>74</v>
      </c>
      <c r="BK483" s="12"/>
      <c r="BL483" t="str">
        <f>IF(_xlfn.REGEXTEST(BK483,"Lv. [0-9]{0, 3}", 0),BM483,"")</f>
        <v/>
      </c>
      <c r="BM483" t="e" cm="1" vm="1">
        <f t="array" ref="BM483">_xlfn.REGEXEXTRACT(_xlfn.REGEXEXTRACT(BK483,"Lv. [0-9]{0,}", 0),"[0-9]{1,2}", 0)</f>
        <v>#N/A</v>
      </c>
      <c r="BN483" cm="1">
        <f t="array" ref="BN483">INDEX(A483:AE483,BQ483)</f>
        <v>132</v>
      </c>
      <c r="BO483">
        <v>482</v>
      </c>
      <c r="BP483" t="str">
        <f ca="1">IF(LEN(BL483) &gt; 0, _xlfn.XMATCH(BN483 + 1, INDIRECT(BR483):INDIRECT(BS483)), "")</f>
        <v/>
      </c>
      <c r="BQ483" cm="1">
        <f t="array" ref="BQ483">_xlfn.XMATCH(FALSE, ISBLANK(A483:AE483),,-1)</f>
        <v>30</v>
      </c>
      <c r="BR483" t="str">
        <f>ADDRESS(2, BQ483)</f>
        <v>$AD$2</v>
      </c>
      <c r="BS483" t="str">
        <f>ADDRESS(1202, BQ483)</f>
        <v>$AD$1202</v>
      </c>
      <c r="BT483" s="171" t="str">
        <f>"insert into Pokemon_Blueprint values ( "&amp;ROW()-1&amp;", '"&amp;B483&amp;"', '"&amp;C483&amp;"', "&amp;AF483&amp;",  "&amp;AG483&amp;",  "&amp;AH483&amp;", "&amp;AI483&amp;",  "&amp;AJ483&amp;",  "&amp;AK483&amp;", "&amp;IF(BC483 = "", "0", BC483)&amp;", "&amp;IF(BL483 = "","NULL, NULL",BP483&amp;", "&amp;BL483)&amp;");"</f>
        <v>insert into Pokemon_Blueprint values ( 482, 'Torterra', 'Starter', 95,  109,  105, 75,  85,  56, 45, NULL, NULL);</v>
      </c>
    </row>
    <row r="484" spans="1:72" ht="12.75" customHeight="1">
      <c r="A484" s="12">
        <v>390</v>
      </c>
      <c r="B484" s="60" t="s">
        <v>911</v>
      </c>
      <c r="C484" s="60" t="s">
        <v>73</v>
      </c>
      <c r="D484" s="61"/>
      <c r="E484" s="62"/>
      <c r="F484" s="62"/>
      <c r="G484" s="62"/>
      <c r="H484" s="62"/>
      <c r="I484" s="62"/>
      <c r="J484" s="62">
        <v>4</v>
      </c>
      <c r="K484" s="62">
        <v>4</v>
      </c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>
        <v>61</v>
      </c>
      <c r="AE484" s="63"/>
      <c r="AF484" s="17">
        <v>44</v>
      </c>
      <c r="AG484" s="18">
        <v>58</v>
      </c>
      <c r="AH484" s="19">
        <v>44</v>
      </c>
      <c r="AI484" s="20">
        <v>58</v>
      </c>
      <c r="AJ484" s="21">
        <v>44</v>
      </c>
      <c r="AK484" s="22">
        <v>61</v>
      </c>
      <c r="AL484" s="23">
        <f>SUM(AF484:AK484)</f>
        <v>309</v>
      </c>
      <c r="AM484" s="24" t="s">
        <v>94</v>
      </c>
      <c r="AN484" s="25"/>
      <c r="AO484" s="24" t="s">
        <v>95</v>
      </c>
      <c r="AP484" s="26"/>
      <c r="AQ484" s="27" t="s">
        <v>436</v>
      </c>
      <c r="AR484" s="28" t="s">
        <v>115</v>
      </c>
      <c r="AS484" s="29">
        <v>0.5</v>
      </c>
      <c r="AT484" s="29">
        <v>13.7</v>
      </c>
      <c r="AU484" s="30">
        <v>6.2</v>
      </c>
      <c r="AV484" s="31"/>
      <c r="AW484" s="26"/>
      <c r="AX484" s="26"/>
      <c r="AY484" s="26"/>
      <c r="AZ484" s="26"/>
      <c r="BA484" s="25">
        <v>1</v>
      </c>
      <c r="BB484" s="24">
        <v>62</v>
      </c>
      <c r="BC484" s="26">
        <v>45</v>
      </c>
      <c r="BD484" s="32" t="s">
        <v>79</v>
      </c>
      <c r="BE484" s="32">
        <v>50</v>
      </c>
      <c r="BF484" s="33" t="s">
        <v>139</v>
      </c>
      <c r="BG484" s="26" t="s">
        <v>81</v>
      </c>
      <c r="BH484" s="29">
        <v>20</v>
      </c>
      <c r="BI484" s="26" t="s">
        <v>165</v>
      </c>
      <c r="BJ484" s="25" t="s">
        <v>314</v>
      </c>
      <c r="BK484" s="12" t="s">
        <v>551</v>
      </c>
      <c r="BL484" t="str">
        <f>IF(_xlfn.REGEXTEST(BK484,"Lv. [0-9]{0, 3}", 0),BM484,"")</f>
        <v>14</v>
      </c>
      <c r="BM484" t="str" cm="1">
        <f t="array" ref="BM484">_xlfn.REGEXEXTRACT(_xlfn.REGEXEXTRACT(BK484,"Lv. [0-9]{0,}", 0),"[0-9]{1,2}", 0)</f>
        <v>14</v>
      </c>
      <c r="BN484" cm="1">
        <f t="array" ref="BN484">INDEX(A484:AE484,BQ484)</f>
        <v>61</v>
      </c>
      <c r="BO484">
        <v>483</v>
      </c>
      <c r="BP484">
        <f ca="1">IF(LEN(BL484) &gt; 0, _xlfn.XMATCH(BN484 + 1, INDIRECT(BR484):INDIRECT(BS484)), "")</f>
        <v>484</v>
      </c>
      <c r="BQ484" cm="1">
        <f t="array" ref="BQ484">_xlfn.XMATCH(FALSE, ISBLANK(A484:AE484),,-1)</f>
        <v>30</v>
      </c>
      <c r="BR484" t="str">
        <f>ADDRESS(2, BQ484)</f>
        <v>$AD$2</v>
      </c>
      <c r="BS484" t="str">
        <f>ADDRESS(1202, BQ484)</f>
        <v>$AD$1202</v>
      </c>
      <c r="BT484" s="171" t="str">
        <f ca="1">"insert into Pokemon_Blueprint values ( "&amp;ROW()-1&amp;", '"&amp;B484&amp;"', '"&amp;C484&amp;"', "&amp;AF484&amp;",  "&amp;AG484&amp;",  "&amp;AH484&amp;", "&amp;AI484&amp;",  "&amp;AJ484&amp;",  "&amp;AK484&amp;", "&amp;IF(BC484 = "", "0", BC484)&amp;", "&amp;IF(BL484 = "","NULL, NULL",BP484&amp;", "&amp;BL484)&amp;");"</f>
        <v>insert into Pokemon_Blueprint values ( 483, 'Chimchar', 'Starter', 44,  58,  44, 58,  44,  61, 45, 484, 14);</v>
      </c>
    </row>
    <row r="485" spans="1:72" ht="12.75" customHeight="1">
      <c r="A485" s="12">
        <v>391</v>
      </c>
      <c r="B485" s="60" t="s">
        <v>912</v>
      </c>
      <c r="C485" s="60" t="s">
        <v>73</v>
      </c>
      <c r="D485" s="61"/>
      <c r="E485" s="62"/>
      <c r="F485" s="62"/>
      <c r="G485" s="62"/>
      <c r="H485" s="62"/>
      <c r="I485" s="62"/>
      <c r="J485" s="62">
        <v>5</v>
      </c>
      <c r="K485" s="62">
        <v>5</v>
      </c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>
        <v>62</v>
      </c>
      <c r="AE485" s="63"/>
      <c r="AF485" s="17">
        <v>64</v>
      </c>
      <c r="AG485" s="18">
        <v>78</v>
      </c>
      <c r="AH485" s="19">
        <v>52</v>
      </c>
      <c r="AI485" s="20">
        <v>78</v>
      </c>
      <c r="AJ485" s="21">
        <v>52</v>
      </c>
      <c r="AK485" s="22">
        <v>81</v>
      </c>
      <c r="AL485" s="23">
        <f>SUM(AF485:AK485)</f>
        <v>405</v>
      </c>
      <c r="AM485" s="24" t="s">
        <v>94</v>
      </c>
      <c r="AN485" s="25" t="s">
        <v>289</v>
      </c>
      <c r="AO485" s="24" t="s">
        <v>95</v>
      </c>
      <c r="AP485" s="26"/>
      <c r="AQ485" s="27" t="s">
        <v>436</v>
      </c>
      <c r="AR485" s="28" t="s">
        <v>220</v>
      </c>
      <c r="AS485" s="29">
        <v>0.9</v>
      </c>
      <c r="AT485" s="29">
        <v>48.5</v>
      </c>
      <c r="AU485" s="30">
        <v>22</v>
      </c>
      <c r="AV485" s="31"/>
      <c r="AW485" s="26"/>
      <c r="AX485" s="26"/>
      <c r="AY485" s="26">
        <v>1</v>
      </c>
      <c r="AZ485" s="26"/>
      <c r="BA485" s="25">
        <v>1</v>
      </c>
      <c r="BB485" s="24">
        <v>142</v>
      </c>
      <c r="BC485" s="26">
        <v>45</v>
      </c>
      <c r="BD485" s="32" t="s">
        <v>79</v>
      </c>
      <c r="BE485" s="32">
        <v>50</v>
      </c>
      <c r="BF485" s="33" t="s">
        <v>139</v>
      </c>
      <c r="BG485" s="26" t="s">
        <v>81</v>
      </c>
      <c r="BH485" s="29">
        <v>20</v>
      </c>
      <c r="BI485" s="26" t="s">
        <v>165</v>
      </c>
      <c r="BJ485" s="25" t="s">
        <v>314</v>
      </c>
      <c r="BK485" s="12" t="s">
        <v>102</v>
      </c>
      <c r="BL485" t="str">
        <f>IF(_xlfn.REGEXTEST(BK485,"Lv. [0-9]{0, 3}", 0),BM485,"")</f>
        <v>36</v>
      </c>
      <c r="BM485" t="str" cm="1">
        <f t="array" ref="BM485">_xlfn.REGEXEXTRACT(_xlfn.REGEXEXTRACT(BK485,"Lv. [0-9]{0,}", 0),"[0-9]{1,2}", 0)</f>
        <v>36</v>
      </c>
      <c r="BN485" cm="1">
        <f t="array" ref="BN485">INDEX(A485:AE485,BQ485)</f>
        <v>62</v>
      </c>
      <c r="BO485">
        <v>484</v>
      </c>
      <c r="BP485">
        <f ca="1">IF(LEN(BL485) &gt; 0, _xlfn.XMATCH(BN485 + 1, INDIRECT(BR485):INDIRECT(BS485)), "")</f>
        <v>485</v>
      </c>
      <c r="BQ485" cm="1">
        <f t="array" ref="BQ485">_xlfn.XMATCH(FALSE, ISBLANK(A485:AE485),,-1)</f>
        <v>30</v>
      </c>
      <c r="BR485" t="str">
        <f>ADDRESS(2, BQ485)</f>
        <v>$AD$2</v>
      </c>
      <c r="BS485" t="str">
        <f>ADDRESS(1202, BQ485)</f>
        <v>$AD$1202</v>
      </c>
      <c r="BT485" s="171" t="str">
        <f ca="1">"insert into Pokemon_Blueprint values ( "&amp;ROW()-1&amp;", '"&amp;B485&amp;"', '"&amp;C485&amp;"', "&amp;AF485&amp;",  "&amp;AG485&amp;",  "&amp;AH485&amp;", "&amp;AI485&amp;",  "&amp;AJ485&amp;",  "&amp;AK485&amp;", "&amp;IF(BC485 = "", "0", BC485)&amp;", "&amp;IF(BL485 = "","NULL, NULL",BP485&amp;", "&amp;BL485)&amp;");"</f>
        <v>insert into Pokemon_Blueprint values ( 484, 'Monferno', 'Starter', 64,  78,  52, 78,  52,  81, 45, 485, 36);</v>
      </c>
    </row>
    <row r="486" spans="1:72" ht="12.75" customHeight="1">
      <c r="A486" s="12">
        <v>392</v>
      </c>
      <c r="B486" s="60" t="s">
        <v>913</v>
      </c>
      <c r="C486" s="60" t="s">
        <v>73</v>
      </c>
      <c r="D486" s="61"/>
      <c r="E486" s="62"/>
      <c r="F486" s="62"/>
      <c r="G486" s="62"/>
      <c r="H486" s="62"/>
      <c r="I486" s="62"/>
      <c r="J486" s="62">
        <v>6</v>
      </c>
      <c r="K486" s="62">
        <v>6</v>
      </c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>
        <v>63</v>
      </c>
      <c r="AE486" s="63"/>
      <c r="AF486" s="17">
        <v>76</v>
      </c>
      <c r="AG486" s="18">
        <v>104</v>
      </c>
      <c r="AH486" s="19">
        <v>71</v>
      </c>
      <c r="AI486" s="20">
        <v>104</v>
      </c>
      <c r="AJ486" s="21">
        <v>71</v>
      </c>
      <c r="AK486" s="22">
        <v>108</v>
      </c>
      <c r="AL486" s="23">
        <f>SUM(AF486:AK486)</f>
        <v>534</v>
      </c>
      <c r="AM486" s="24" t="s">
        <v>94</v>
      </c>
      <c r="AN486" s="25" t="s">
        <v>289</v>
      </c>
      <c r="AO486" s="24" t="s">
        <v>95</v>
      </c>
      <c r="AP486" s="26"/>
      <c r="AQ486" s="27" t="s">
        <v>436</v>
      </c>
      <c r="AR486" s="28" t="s">
        <v>176</v>
      </c>
      <c r="AS486" s="29">
        <v>1.2</v>
      </c>
      <c r="AT486" s="29">
        <v>121.3</v>
      </c>
      <c r="AU486" s="30">
        <v>55</v>
      </c>
      <c r="AV486" s="31"/>
      <c r="AW486" s="26">
        <v>1</v>
      </c>
      <c r="AX486" s="26"/>
      <c r="AY486" s="26">
        <v>1</v>
      </c>
      <c r="AZ486" s="26"/>
      <c r="BA486" s="25">
        <v>1</v>
      </c>
      <c r="BB486" s="24">
        <v>267</v>
      </c>
      <c r="BC486" s="26">
        <v>45</v>
      </c>
      <c r="BD486" s="32" t="s">
        <v>79</v>
      </c>
      <c r="BE486" s="32">
        <v>50</v>
      </c>
      <c r="BF486" s="33" t="s">
        <v>139</v>
      </c>
      <c r="BG486" s="26" t="s">
        <v>81</v>
      </c>
      <c r="BH486" s="29">
        <v>20</v>
      </c>
      <c r="BI486" s="26" t="s">
        <v>165</v>
      </c>
      <c r="BJ486" s="25" t="s">
        <v>314</v>
      </c>
      <c r="BK486" s="12"/>
      <c r="BL486" t="str">
        <f>IF(_xlfn.REGEXTEST(BK486,"Lv. [0-9]{0, 3}", 0),BM486,"")</f>
        <v/>
      </c>
      <c r="BM486" t="e" cm="1" vm="1">
        <f t="array" ref="BM486">_xlfn.REGEXEXTRACT(_xlfn.REGEXEXTRACT(BK486,"Lv. [0-9]{0,}", 0),"[0-9]{1,2}", 0)</f>
        <v>#N/A</v>
      </c>
      <c r="BN486" cm="1">
        <f t="array" ref="BN486">INDEX(A486:AE486,BQ486)</f>
        <v>63</v>
      </c>
      <c r="BO486">
        <v>485</v>
      </c>
      <c r="BP486" t="str">
        <f ca="1">IF(LEN(BL486) &gt; 0, _xlfn.XMATCH(BN486 + 1, INDIRECT(BR486):INDIRECT(BS486)), "")</f>
        <v/>
      </c>
      <c r="BQ486" cm="1">
        <f t="array" ref="BQ486">_xlfn.XMATCH(FALSE, ISBLANK(A486:AE486),,-1)</f>
        <v>30</v>
      </c>
      <c r="BR486" t="str">
        <f>ADDRESS(2, BQ486)</f>
        <v>$AD$2</v>
      </c>
      <c r="BS486" t="str">
        <f>ADDRESS(1202, BQ486)</f>
        <v>$AD$1202</v>
      </c>
      <c r="BT486" s="171" t="str">
        <f>"insert into Pokemon_Blueprint values ( "&amp;ROW()-1&amp;", '"&amp;B486&amp;"', '"&amp;C486&amp;"', "&amp;AF486&amp;",  "&amp;AG486&amp;",  "&amp;AH486&amp;", "&amp;AI486&amp;",  "&amp;AJ486&amp;",  "&amp;AK486&amp;", "&amp;IF(BC486 = "", "0", BC486)&amp;", "&amp;IF(BL486 = "","NULL, NULL",BP486&amp;", "&amp;BL486)&amp;");"</f>
        <v>insert into Pokemon_Blueprint values ( 485, 'Infernape', 'Starter', 76,  104,  71, 104,  71,  108, 45, NULL, NULL);</v>
      </c>
    </row>
    <row r="487" spans="1:72" ht="12.75" customHeight="1">
      <c r="A487" s="12">
        <v>393</v>
      </c>
      <c r="B487" s="60" t="s">
        <v>914</v>
      </c>
      <c r="C487" s="60" t="s">
        <v>73</v>
      </c>
      <c r="D487" s="61"/>
      <c r="E487" s="62"/>
      <c r="F487" s="62"/>
      <c r="G487" s="62"/>
      <c r="H487" s="62"/>
      <c r="I487" s="62"/>
      <c r="J487" s="62">
        <v>7</v>
      </c>
      <c r="K487" s="62">
        <v>7</v>
      </c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>
        <v>161</v>
      </c>
      <c r="AE487" s="63"/>
      <c r="AF487" s="17">
        <v>53</v>
      </c>
      <c r="AG487" s="18">
        <v>51</v>
      </c>
      <c r="AH487" s="19">
        <v>53</v>
      </c>
      <c r="AI487" s="20">
        <v>61</v>
      </c>
      <c r="AJ487" s="21">
        <v>56</v>
      </c>
      <c r="AK487" s="22">
        <v>40</v>
      </c>
      <c r="AL487" s="23">
        <f>SUM(AF487:AK487)</f>
        <v>314</v>
      </c>
      <c r="AM487" s="24" t="s">
        <v>112</v>
      </c>
      <c r="AN487" s="25"/>
      <c r="AO487" s="24" t="s">
        <v>113</v>
      </c>
      <c r="AP487" s="26"/>
      <c r="AQ487" s="27" t="s">
        <v>292</v>
      </c>
      <c r="AR487" s="28" t="s">
        <v>187</v>
      </c>
      <c r="AS487" s="29">
        <v>0.4</v>
      </c>
      <c r="AT487" s="29">
        <v>11.5</v>
      </c>
      <c r="AU487" s="30">
        <v>5.2</v>
      </c>
      <c r="AV487" s="31"/>
      <c r="AW487" s="26"/>
      <c r="AX487" s="26"/>
      <c r="AY487" s="26">
        <v>1</v>
      </c>
      <c r="AZ487" s="26"/>
      <c r="BA487" s="25"/>
      <c r="BB487" s="24">
        <v>63</v>
      </c>
      <c r="BC487" s="26">
        <v>45</v>
      </c>
      <c r="BD487" s="32" t="s">
        <v>79</v>
      </c>
      <c r="BE487" s="32">
        <v>50</v>
      </c>
      <c r="BF487" s="33" t="s">
        <v>116</v>
      </c>
      <c r="BG487" s="26" t="s">
        <v>81</v>
      </c>
      <c r="BH487" s="29">
        <v>20</v>
      </c>
      <c r="BI487" s="26" t="s">
        <v>117</v>
      </c>
      <c r="BJ487" s="25" t="s">
        <v>165</v>
      </c>
      <c r="BK487" s="12" t="s">
        <v>83</v>
      </c>
      <c r="BL487" t="str">
        <f>IF(_xlfn.REGEXTEST(BK487,"Lv. [0-9]{0, 3}", 0),BM487,"")</f>
        <v>16</v>
      </c>
      <c r="BM487" t="str" cm="1">
        <f t="array" ref="BM487">_xlfn.REGEXEXTRACT(_xlfn.REGEXEXTRACT(BK487,"Lv. [0-9]{0,}", 0),"[0-9]{1,2}", 0)</f>
        <v>16</v>
      </c>
      <c r="BN487" cm="1">
        <f t="array" ref="BN487">INDEX(A487:AE487,BQ487)</f>
        <v>161</v>
      </c>
      <c r="BO487">
        <v>486</v>
      </c>
      <c r="BP487">
        <f ca="1">IF(LEN(BL487) &gt; 0, _xlfn.XMATCH(BN487 + 1, INDIRECT(BR487):INDIRECT(BS487)), "")</f>
        <v>487</v>
      </c>
      <c r="BQ487" cm="1">
        <f t="array" ref="BQ487">_xlfn.XMATCH(FALSE, ISBLANK(A487:AE487),,-1)</f>
        <v>30</v>
      </c>
      <c r="BR487" t="str">
        <f>ADDRESS(2, BQ487)</f>
        <v>$AD$2</v>
      </c>
      <c r="BS487" t="str">
        <f>ADDRESS(1202, BQ487)</f>
        <v>$AD$1202</v>
      </c>
      <c r="BT487" s="171" t="str">
        <f ca="1">"insert into Pokemon_Blueprint values ( "&amp;ROW()-1&amp;", '"&amp;B487&amp;"', '"&amp;C487&amp;"', "&amp;AF487&amp;",  "&amp;AG487&amp;",  "&amp;AH487&amp;", "&amp;AI487&amp;",  "&amp;AJ487&amp;",  "&amp;AK487&amp;", "&amp;IF(BC487 = "", "0", BC487)&amp;", "&amp;IF(BL487 = "","NULL, NULL",BP487&amp;", "&amp;BL487)&amp;");"</f>
        <v>insert into Pokemon_Blueprint values ( 486, 'Piplup', 'Starter', 53,  51,  53, 61,  56,  40, 45, 487, 16);</v>
      </c>
    </row>
    <row r="488" spans="1:72" ht="12.75" customHeight="1">
      <c r="A488" s="12">
        <v>394</v>
      </c>
      <c r="B488" s="60" t="s">
        <v>915</v>
      </c>
      <c r="C488" s="60" t="s">
        <v>73</v>
      </c>
      <c r="D488" s="61"/>
      <c r="E488" s="62"/>
      <c r="F488" s="62"/>
      <c r="G488" s="62"/>
      <c r="H488" s="62"/>
      <c r="I488" s="62"/>
      <c r="J488" s="62">
        <v>8</v>
      </c>
      <c r="K488" s="62">
        <v>8</v>
      </c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>
        <v>162</v>
      </c>
      <c r="AE488" s="63"/>
      <c r="AF488" s="17">
        <v>64</v>
      </c>
      <c r="AG488" s="18">
        <v>66</v>
      </c>
      <c r="AH488" s="19">
        <v>68</v>
      </c>
      <c r="AI488" s="20">
        <v>81</v>
      </c>
      <c r="AJ488" s="21">
        <v>76</v>
      </c>
      <c r="AK488" s="22">
        <v>50</v>
      </c>
      <c r="AL488" s="23">
        <f>SUM(AF488:AK488)</f>
        <v>405</v>
      </c>
      <c r="AM488" s="24" t="s">
        <v>112</v>
      </c>
      <c r="AN488" s="25"/>
      <c r="AO488" s="24" t="s">
        <v>113</v>
      </c>
      <c r="AP488" s="26"/>
      <c r="AQ488" s="27" t="s">
        <v>292</v>
      </c>
      <c r="AR488" s="28" t="s">
        <v>191</v>
      </c>
      <c r="AS488" s="29">
        <v>0.8</v>
      </c>
      <c r="AT488" s="29">
        <v>50.7</v>
      </c>
      <c r="AU488" s="30">
        <v>23</v>
      </c>
      <c r="AV488" s="31"/>
      <c r="AW488" s="26"/>
      <c r="AX488" s="26"/>
      <c r="AY488" s="26">
        <v>2</v>
      </c>
      <c r="AZ488" s="26"/>
      <c r="BA488" s="25"/>
      <c r="BB488" s="24">
        <v>142</v>
      </c>
      <c r="BC488" s="26">
        <v>45</v>
      </c>
      <c r="BD488" s="32" t="s">
        <v>79</v>
      </c>
      <c r="BE488" s="32">
        <v>50</v>
      </c>
      <c r="BF488" s="33" t="s">
        <v>116</v>
      </c>
      <c r="BG488" s="26" t="s">
        <v>81</v>
      </c>
      <c r="BH488" s="29">
        <v>20</v>
      </c>
      <c r="BI488" s="26" t="s">
        <v>117</v>
      </c>
      <c r="BJ488" s="25" t="s">
        <v>165</v>
      </c>
      <c r="BK488" s="12" t="s">
        <v>102</v>
      </c>
      <c r="BL488" t="str">
        <f>IF(_xlfn.REGEXTEST(BK488,"Lv. [0-9]{0, 3}", 0),BM488,"")</f>
        <v>36</v>
      </c>
      <c r="BM488" t="str" cm="1">
        <f t="array" ref="BM488">_xlfn.REGEXEXTRACT(_xlfn.REGEXEXTRACT(BK488,"Lv. [0-9]{0,}", 0),"[0-9]{1,2}", 0)</f>
        <v>36</v>
      </c>
      <c r="BN488" cm="1">
        <f t="array" ref="BN488">INDEX(A488:AE488,BQ488)</f>
        <v>162</v>
      </c>
      <c r="BO488">
        <v>487</v>
      </c>
      <c r="BP488">
        <f ca="1">IF(LEN(BL488) &gt; 0, _xlfn.XMATCH(BN488 + 1, INDIRECT(BR488):INDIRECT(BS488)), "")</f>
        <v>488</v>
      </c>
      <c r="BQ488" cm="1">
        <f t="array" ref="BQ488">_xlfn.XMATCH(FALSE, ISBLANK(A488:AE488),,-1)</f>
        <v>30</v>
      </c>
      <c r="BR488" t="str">
        <f>ADDRESS(2, BQ488)</f>
        <v>$AD$2</v>
      </c>
      <c r="BS488" t="str">
        <f>ADDRESS(1202, BQ488)</f>
        <v>$AD$1202</v>
      </c>
      <c r="BT488" s="171" t="str">
        <f ca="1">"insert into Pokemon_Blueprint values ( "&amp;ROW()-1&amp;", '"&amp;B488&amp;"', '"&amp;C488&amp;"', "&amp;AF488&amp;",  "&amp;AG488&amp;",  "&amp;AH488&amp;", "&amp;AI488&amp;",  "&amp;AJ488&amp;",  "&amp;AK488&amp;", "&amp;IF(BC488 = "", "0", BC488)&amp;", "&amp;IF(BL488 = "","NULL, NULL",BP488&amp;", "&amp;BL488)&amp;");"</f>
        <v>insert into Pokemon_Blueprint values ( 487, 'Prinplup', 'Starter', 64,  66,  68, 81,  76,  50, 45, 488, 36);</v>
      </c>
    </row>
    <row r="489" spans="1:72" ht="12.75" customHeight="1">
      <c r="A489" s="12">
        <v>395</v>
      </c>
      <c r="B489" s="60" t="s">
        <v>916</v>
      </c>
      <c r="C489" s="60" t="s">
        <v>73</v>
      </c>
      <c r="D489" s="61"/>
      <c r="E489" s="62"/>
      <c r="F489" s="62"/>
      <c r="G489" s="62"/>
      <c r="H489" s="62"/>
      <c r="I489" s="62"/>
      <c r="J489" s="62">
        <v>9</v>
      </c>
      <c r="K489" s="62">
        <v>9</v>
      </c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>
        <v>163</v>
      </c>
      <c r="AE489" s="63"/>
      <c r="AF489" s="17">
        <v>84</v>
      </c>
      <c r="AG489" s="18">
        <v>86</v>
      </c>
      <c r="AH489" s="19">
        <v>88</v>
      </c>
      <c r="AI489" s="20">
        <v>111</v>
      </c>
      <c r="AJ489" s="21">
        <v>101</v>
      </c>
      <c r="AK489" s="22">
        <v>60</v>
      </c>
      <c r="AL489" s="23">
        <f>SUM(AF489:AK489)</f>
        <v>530</v>
      </c>
      <c r="AM489" s="24" t="s">
        <v>112</v>
      </c>
      <c r="AN489" s="25" t="s">
        <v>201</v>
      </c>
      <c r="AO489" s="24" t="s">
        <v>113</v>
      </c>
      <c r="AP489" s="26"/>
      <c r="AQ489" s="27" t="s">
        <v>292</v>
      </c>
      <c r="AR489" s="28" t="s">
        <v>105</v>
      </c>
      <c r="AS489" s="29">
        <v>1.7</v>
      </c>
      <c r="AT489" s="29">
        <v>186.3</v>
      </c>
      <c r="AU489" s="30">
        <v>84.5</v>
      </c>
      <c r="AV489" s="31"/>
      <c r="AW489" s="26"/>
      <c r="AX489" s="26"/>
      <c r="AY489" s="26">
        <v>3</v>
      </c>
      <c r="AZ489" s="26"/>
      <c r="BA489" s="25"/>
      <c r="BB489" s="24">
        <v>265</v>
      </c>
      <c r="BC489" s="26">
        <v>45</v>
      </c>
      <c r="BD489" s="32" t="s">
        <v>79</v>
      </c>
      <c r="BE489" s="32">
        <v>50</v>
      </c>
      <c r="BF489" s="33" t="s">
        <v>116</v>
      </c>
      <c r="BG489" s="26" t="s">
        <v>81</v>
      </c>
      <c r="BH489" s="29">
        <v>20</v>
      </c>
      <c r="BI489" s="26" t="s">
        <v>117</v>
      </c>
      <c r="BJ489" s="25" t="s">
        <v>165</v>
      </c>
      <c r="BK489" s="12"/>
      <c r="BL489" t="str">
        <f>IF(_xlfn.REGEXTEST(BK489,"Lv. [0-9]{0, 3}", 0),BM489,"")</f>
        <v/>
      </c>
      <c r="BM489" t="e" cm="1" vm="1">
        <f t="array" ref="BM489">_xlfn.REGEXEXTRACT(_xlfn.REGEXEXTRACT(BK489,"Lv. [0-9]{0,}", 0),"[0-9]{1,2}", 0)</f>
        <v>#N/A</v>
      </c>
      <c r="BN489" cm="1">
        <f t="array" ref="BN489">INDEX(A489:AE489,BQ489)</f>
        <v>163</v>
      </c>
      <c r="BO489">
        <v>488</v>
      </c>
      <c r="BP489" t="str">
        <f ca="1">IF(LEN(BL489) &gt; 0, _xlfn.XMATCH(BN489 + 1, INDIRECT(BR489):INDIRECT(BS489)), "")</f>
        <v/>
      </c>
      <c r="BQ489" cm="1">
        <f t="array" ref="BQ489">_xlfn.XMATCH(FALSE, ISBLANK(A489:AE489),,-1)</f>
        <v>30</v>
      </c>
      <c r="BR489" t="str">
        <f>ADDRESS(2, BQ489)</f>
        <v>$AD$2</v>
      </c>
      <c r="BS489" t="str">
        <f>ADDRESS(1202, BQ489)</f>
        <v>$AD$1202</v>
      </c>
      <c r="BT489" s="171" t="str">
        <f>"insert into Pokemon_Blueprint values ( "&amp;ROW()-1&amp;", '"&amp;B489&amp;"', '"&amp;C489&amp;"', "&amp;AF489&amp;",  "&amp;AG489&amp;",  "&amp;AH489&amp;", "&amp;AI489&amp;",  "&amp;AJ489&amp;",  "&amp;AK489&amp;", "&amp;IF(BC489 = "", "0", BC489)&amp;", "&amp;IF(BL489 = "","NULL, NULL",BP489&amp;", "&amp;BL489)&amp;");"</f>
        <v>insert into Pokemon_Blueprint values ( 488, 'Empoleon', 'Starter', 84,  86,  88, 111,  101,  60, 45, NULL, NULL);</v>
      </c>
    </row>
    <row r="490" spans="1:72" ht="12.75" customHeight="1">
      <c r="A490" s="12">
        <v>396</v>
      </c>
      <c r="B490" s="60" t="s">
        <v>917</v>
      </c>
      <c r="C490" s="60"/>
      <c r="D490" s="61"/>
      <c r="E490" s="62"/>
      <c r="F490" s="62"/>
      <c r="G490" s="62"/>
      <c r="H490" s="62"/>
      <c r="I490" s="62"/>
      <c r="J490" s="62">
        <v>10</v>
      </c>
      <c r="K490" s="62">
        <v>10</v>
      </c>
      <c r="L490" s="62"/>
      <c r="M490" s="62"/>
      <c r="N490" s="62"/>
      <c r="O490" s="62">
        <v>99</v>
      </c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>
        <v>12</v>
      </c>
      <c r="AE490" s="63">
        <v>97</v>
      </c>
      <c r="AF490" s="17">
        <v>40</v>
      </c>
      <c r="AG490" s="18">
        <v>55</v>
      </c>
      <c r="AH490" s="19">
        <v>30</v>
      </c>
      <c r="AI490" s="20">
        <v>30</v>
      </c>
      <c r="AJ490" s="21">
        <v>30</v>
      </c>
      <c r="AK490" s="22">
        <v>60</v>
      </c>
      <c r="AL490" s="23">
        <f>SUM(AF490:AK490)</f>
        <v>245</v>
      </c>
      <c r="AM490" s="24" t="s">
        <v>150</v>
      </c>
      <c r="AN490" s="25" t="s">
        <v>104</v>
      </c>
      <c r="AO490" s="24" t="s">
        <v>151</v>
      </c>
      <c r="AP490" s="34"/>
      <c r="AQ490" s="27"/>
      <c r="AR490" s="28" t="s">
        <v>127</v>
      </c>
      <c r="AS490" s="29">
        <v>0.3</v>
      </c>
      <c r="AT490" s="29">
        <v>4.4000000000000004</v>
      </c>
      <c r="AU490" s="30">
        <v>2</v>
      </c>
      <c r="AV490" s="31"/>
      <c r="AW490" s="26"/>
      <c r="AX490" s="26"/>
      <c r="AY490" s="26"/>
      <c r="AZ490" s="26"/>
      <c r="BA490" s="25">
        <v>1</v>
      </c>
      <c r="BB490" s="24">
        <v>49</v>
      </c>
      <c r="BC490" s="26">
        <v>255</v>
      </c>
      <c r="BD490" s="32" t="s">
        <v>79</v>
      </c>
      <c r="BE490" s="32">
        <v>50</v>
      </c>
      <c r="BF490" s="35" t="s">
        <v>139</v>
      </c>
      <c r="BG490" s="26" t="s">
        <v>129</v>
      </c>
      <c r="BH490" s="29">
        <v>15</v>
      </c>
      <c r="BI490" s="26" t="s">
        <v>104</v>
      </c>
      <c r="BJ490" s="37"/>
      <c r="BK490" s="36" t="s">
        <v>551</v>
      </c>
      <c r="BL490" t="str">
        <f>IF(_xlfn.REGEXTEST(BK490,"Lv. [0-9]{0, 3}", 0),BM490,"")</f>
        <v>14</v>
      </c>
      <c r="BM490" t="str" cm="1">
        <f t="array" ref="BM490">_xlfn.REGEXEXTRACT(_xlfn.REGEXEXTRACT(BK490,"Lv. [0-9]{0,}", 0),"[0-9]{1,2}", 0)</f>
        <v>14</v>
      </c>
      <c r="BN490" cm="1">
        <f t="array" ref="BN490">INDEX(A490:AE490,BQ490)</f>
        <v>97</v>
      </c>
      <c r="BO490">
        <v>489</v>
      </c>
      <c r="BP490">
        <f ca="1">IF(LEN(BL490) &gt; 0, _xlfn.XMATCH(BN490 + 1, INDIRECT(BR490):INDIRECT(BS490)), "")</f>
        <v>490</v>
      </c>
      <c r="BQ490" cm="1">
        <f t="array" ref="BQ490">_xlfn.XMATCH(FALSE, ISBLANK(A490:AE490),,-1)</f>
        <v>31</v>
      </c>
      <c r="BR490" t="str">
        <f>ADDRESS(2, BQ490)</f>
        <v>$AE$2</v>
      </c>
      <c r="BS490" t="str">
        <f>ADDRESS(1202, BQ490)</f>
        <v>$AE$1202</v>
      </c>
      <c r="BT490" s="171" t="str">
        <f ca="1">"insert into Pokemon_Blueprint values ( "&amp;ROW()-1&amp;", '"&amp;B490&amp;"', '"&amp;C490&amp;"', "&amp;AF490&amp;",  "&amp;AG490&amp;",  "&amp;AH490&amp;", "&amp;AI490&amp;",  "&amp;AJ490&amp;",  "&amp;AK490&amp;", "&amp;IF(BC490 = "", "0", BC490)&amp;", "&amp;IF(BL490 = "","NULL, NULL",BP490&amp;", "&amp;BL490)&amp;");"</f>
        <v>insert into Pokemon_Blueprint values ( 489, 'Starly', '', 40,  55,  30, 30,  30,  60, 255, 490, 14);</v>
      </c>
    </row>
    <row r="491" spans="1:72" ht="12.75" customHeight="1">
      <c r="A491" s="12">
        <v>397</v>
      </c>
      <c r="B491" s="60" t="s">
        <v>918</v>
      </c>
      <c r="C491" s="60"/>
      <c r="D491" s="61"/>
      <c r="E491" s="62"/>
      <c r="F491" s="62"/>
      <c r="G491" s="62"/>
      <c r="H491" s="62"/>
      <c r="I491" s="62"/>
      <c r="J491" s="62">
        <v>11</v>
      </c>
      <c r="K491" s="62">
        <v>11</v>
      </c>
      <c r="L491" s="62"/>
      <c r="M491" s="62"/>
      <c r="N491" s="62"/>
      <c r="O491" s="62">
        <v>100</v>
      </c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>
        <v>13</v>
      </c>
      <c r="AE491" s="63">
        <v>98</v>
      </c>
      <c r="AF491" s="17">
        <v>55</v>
      </c>
      <c r="AG491" s="18">
        <v>75</v>
      </c>
      <c r="AH491" s="19">
        <v>50</v>
      </c>
      <c r="AI491" s="20">
        <v>40</v>
      </c>
      <c r="AJ491" s="21">
        <v>40</v>
      </c>
      <c r="AK491" s="22">
        <v>80</v>
      </c>
      <c r="AL491" s="23">
        <f>SUM(AF491:AK491)</f>
        <v>340</v>
      </c>
      <c r="AM491" s="24" t="s">
        <v>150</v>
      </c>
      <c r="AN491" s="25" t="s">
        <v>104</v>
      </c>
      <c r="AO491" s="24" t="s">
        <v>178</v>
      </c>
      <c r="AP491" s="34"/>
      <c r="AQ491" s="27" t="s">
        <v>433</v>
      </c>
      <c r="AR491" s="28" t="s">
        <v>97</v>
      </c>
      <c r="AS491" s="29">
        <v>0.6</v>
      </c>
      <c r="AT491" s="29">
        <v>34.200000000000003</v>
      </c>
      <c r="AU491" s="30">
        <v>15.5</v>
      </c>
      <c r="AV491" s="31"/>
      <c r="AW491" s="26"/>
      <c r="AX491" s="26"/>
      <c r="AY491" s="26"/>
      <c r="AZ491" s="26"/>
      <c r="BA491" s="25">
        <v>2</v>
      </c>
      <c r="BB491" s="24">
        <v>119</v>
      </c>
      <c r="BC491" s="26">
        <v>120</v>
      </c>
      <c r="BD491" s="32" t="s">
        <v>79</v>
      </c>
      <c r="BE491" s="32">
        <v>50</v>
      </c>
      <c r="BF491" s="35" t="s">
        <v>139</v>
      </c>
      <c r="BG491" s="26" t="s">
        <v>129</v>
      </c>
      <c r="BH491" s="29">
        <v>15</v>
      </c>
      <c r="BI491" s="26" t="s">
        <v>104</v>
      </c>
      <c r="BJ491" s="37"/>
      <c r="BK491" s="36" t="s">
        <v>381</v>
      </c>
      <c r="BL491" t="str">
        <f>IF(_xlfn.REGEXTEST(BK491,"Lv. [0-9]{0, 3}", 0),BM491,"")</f>
        <v>34</v>
      </c>
      <c r="BM491" t="str" cm="1">
        <f t="array" ref="BM491">_xlfn.REGEXEXTRACT(_xlfn.REGEXEXTRACT(BK491,"Lv. [0-9]{0,}", 0),"[0-9]{1,2}", 0)</f>
        <v>34</v>
      </c>
      <c r="BN491" cm="1">
        <f t="array" ref="BN491">INDEX(A491:AE491,BQ491)</f>
        <v>98</v>
      </c>
      <c r="BO491">
        <v>490</v>
      </c>
      <c r="BP491">
        <f ca="1">IF(LEN(BL491) &gt; 0, _xlfn.XMATCH(BN491 + 1, INDIRECT(BR491):INDIRECT(BS491)), "")</f>
        <v>491</v>
      </c>
      <c r="BQ491" cm="1">
        <f t="array" ref="BQ491">_xlfn.XMATCH(FALSE, ISBLANK(A491:AE491),,-1)</f>
        <v>31</v>
      </c>
      <c r="BR491" t="str">
        <f>ADDRESS(2, BQ491)</f>
        <v>$AE$2</v>
      </c>
      <c r="BS491" t="str">
        <f>ADDRESS(1202, BQ491)</f>
        <v>$AE$1202</v>
      </c>
      <c r="BT491" s="171" t="str">
        <f ca="1">"insert into Pokemon_Blueprint values ( "&amp;ROW()-1&amp;", '"&amp;B491&amp;"', '"&amp;C491&amp;"', "&amp;AF491&amp;",  "&amp;AG491&amp;",  "&amp;AH491&amp;", "&amp;AI491&amp;",  "&amp;AJ491&amp;",  "&amp;AK491&amp;", "&amp;IF(BC491 = "", "0", BC491)&amp;", "&amp;IF(BL491 = "","NULL, NULL",BP491&amp;", "&amp;BL491)&amp;");"</f>
        <v>insert into Pokemon_Blueprint values ( 490, 'Staravia', '', 55,  75,  50, 40,  40,  80, 120, 491, 34);</v>
      </c>
    </row>
    <row r="492" spans="1:72" ht="12.75" customHeight="1">
      <c r="A492" s="12">
        <v>398</v>
      </c>
      <c r="B492" s="60" t="s">
        <v>919</v>
      </c>
      <c r="C492" s="60"/>
      <c r="D492" s="61"/>
      <c r="E492" s="62"/>
      <c r="F492" s="62"/>
      <c r="G492" s="62"/>
      <c r="H492" s="62"/>
      <c r="I492" s="62"/>
      <c r="J492" s="62">
        <v>12</v>
      </c>
      <c r="K492" s="62">
        <v>12</v>
      </c>
      <c r="L492" s="62"/>
      <c r="M492" s="62"/>
      <c r="N492" s="62"/>
      <c r="O492" s="62">
        <v>101</v>
      </c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>
        <v>14</v>
      </c>
      <c r="AE492" s="63">
        <v>99</v>
      </c>
      <c r="AF492" s="17">
        <v>85</v>
      </c>
      <c r="AG492" s="18">
        <v>120</v>
      </c>
      <c r="AH492" s="19">
        <v>70</v>
      </c>
      <c r="AI492" s="20">
        <v>50</v>
      </c>
      <c r="AJ492" s="21">
        <v>60</v>
      </c>
      <c r="AK492" s="22">
        <v>100</v>
      </c>
      <c r="AL492" s="23">
        <f>SUM(AF492:AK492)</f>
        <v>485</v>
      </c>
      <c r="AM492" s="24" t="s">
        <v>150</v>
      </c>
      <c r="AN492" s="25" t="s">
        <v>104</v>
      </c>
      <c r="AO492" s="24" t="s">
        <v>178</v>
      </c>
      <c r="AP492" s="34"/>
      <c r="AQ492" s="27" t="s">
        <v>433</v>
      </c>
      <c r="AR492" s="28" t="s">
        <v>176</v>
      </c>
      <c r="AS492" s="29">
        <v>1.2</v>
      </c>
      <c r="AT492" s="29">
        <v>54.9</v>
      </c>
      <c r="AU492" s="30">
        <v>24.9</v>
      </c>
      <c r="AV492" s="31"/>
      <c r="AW492" s="26">
        <v>3</v>
      </c>
      <c r="AX492" s="26"/>
      <c r="AY492" s="26"/>
      <c r="AZ492" s="26"/>
      <c r="BA492" s="25"/>
      <c r="BB492" s="24">
        <v>243</v>
      </c>
      <c r="BC492" s="26">
        <v>45</v>
      </c>
      <c r="BD492" s="32" t="s">
        <v>79</v>
      </c>
      <c r="BE492" s="32">
        <v>50</v>
      </c>
      <c r="BF492" s="35" t="s">
        <v>139</v>
      </c>
      <c r="BG492" s="26" t="s">
        <v>129</v>
      </c>
      <c r="BH492" s="29">
        <v>15</v>
      </c>
      <c r="BI492" s="26" t="s">
        <v>104</v>
      </c>
      <c r="BJ492" s="37"/>
      <c r="BK492" s="36"/>
      <c r="BL492" t="str">
        <f>IF(_xlfn.REGEXTEST(BK492,"Lv. [0-9]{0, 3}", 0),BM492,"")</f>
        <v/>
      </c>
      <c r="BM492" t="e" cm="1" vm="1">
        <f t="array" ref="BM492">_xlfn.REGEXEXTRACT(_xlfn.REGEXEXTRACT(BK492,"Lv. [0-9]{0,}", 0),"[0-9]{1,2}", 0)</f>
        <v>#N/A</v>
      </c>
      <c r="BN492" cm="1">
        <f t="array" ref="BN492">INDEX(A492:AE492,BQ492)</f>
        <v>99</v>
      </c>
      <c r="BO492">
        <v>491</v>
      </c>
      <c r="BP492" t="str">
        <f ca="1">IF(LEN(BL492) &gt; 0, _xlfn.XMATCH(BN492 + 1, INDIRECT(BR492):INDIRECT(BS492)), "")</f>
        <v/>
      </c>
      <c r="BQ492" cm="1">
        <f t="array" ref="BQ492">_xlfn.XMATCH(FALSE, ISBLANK(A492:AE492),,-1)</f>
        <v>31</v>
      </c>
      <c r="BR492" t="str">
        <f>ADDRESS(2, BQ492)</f>
        <v>$AE$2</v>
      </c>
      <c r="BS492" t="str">
        <f>ADDRESS(1202, BQ492)</f>
        <v>$AE$1202</v>
      </c>
      <c r="BT492" s="171" t="str">
        <f>"insert into Pokemon_Blueprint values ( "&amp;ROW()-1&amp;", '"&amp;B492&amp;"', '"&amp;C492&amp;"', "&amp;AF492&amp;",  "&amp;AG492&amp;",  "&amp;AH492&amp;", "&amp;AI492&amp;",  "&amp;AJ492&amp;",  "&amp;AK492&amp;", "&amp;IF(BC492 = "", "0", BC492)&amp;", "&amp;IF(BL492 = "","NULL, NULL",BP492&amp;", "&amp;BL492)&amp;");"</f>
        <v>insert into Pokemon_Blueprint values ( 491, 'Staraptor', '', 85,  120,  70, 50,  60,  100, 45, NULL, NULL);</v>
      </c>
    </row>
    <row r="493" spans="1:72" ht="12.75" customHeight="1">
      <c r="A493" s="12">
        <v>399</v>
      </c>
      <c r="B493" s="60" t="s">
        <v>920</v>
      </c>
      <c r="C493" s="60"/>
      <c r="D493" s="61"/>
      <c r="E493" s="62"/>
      <c r="F493" s="62"/>
      <c r="G493" s="62"/>
      <c r="H493" s="62"/>
      <c r="I493" s="62"/>
      <c r="J493" s="62">
        <v>13</v>
      </c>
      <c r="K493" s="62">
        <v>13</v>
      </c>
      <c r="L493" s="62"/>
      <c r="M493" s="62"/>
      <c r="N493" s="62">
        <v>38</v>
      </c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>
        <v>10</v>
      </c>
      <c r="AE493" s="63"/>
      <c r="AF493" s="17">
        <v>59</v>
      </c>
      <c r="AG493" s="18">
        <v>45</v>
      </c>
      <c r="AH493" s="19">
        <v>40</v>
      </c>
      <c r="AI493" s="20">
        <v>35</v>
      </c>
      <c r="AJ493" s="21">
        <v>40</v>
      </c>
      <c r="AK493" s="22">
        <v>31</v>
      </c>
      <c r="AL493" s="23">
        <f>SUM(AF493:AK493)</f>
        <v>250</v>
      </c>
      <c r="AM493" s="24" t="s">
        <v>150</v>
      </c>
      <c r="AN493" s="37"/>
      <c r="AO493" s="24" t="s">
        <v>803</v>
      </c>
      <c r="AP493" s="26" t="s">
        <v>230</v>
      </c>
      <c r="AQ493" s="27" t="s">
        <v>663</v>
      </c>
      <c r="AR493" s="28" t="s">
        <v>115</v>
      </c>
      <c r="AS493" s="29">
        <v>0.5</v>
      </c>
      <c r="AT493" s="29">
        <v>44.1</v>
      </c>
      <c r="AU493" s="30">
        <v>20</v>
      </c>
      <c r="AV493" s="31">
        <v>1</v>
      </c>
      <c r="AW493" s="26"/>
      <c r="AX493" s="26"/>
      <c r="AY493" s="26"/>
      <c r="AZ493" s="26"/>
      <c r="BA493" s="25"/>
      <c r="BB493" s="24">
        <v>50</v>
      </c>
      <c r="BC493" s="26">
        <v>255</v>
      </c>
      <c r="BD493" s="32" t="s">
        <v>128</v>
      </c>
      <c r="BE493" s="32">
        <v>50</v>
      </c>
      <c r="BF493" s="35" t="s">
        <v>139</v>
      </c>
      <c r="BG493" s="26" t="s">
        <v>129</v>
      </c>
      <c r="BH493" s="29">
        <v>15</v>
      </c>
      <c r="BI493" s="26" t="s">
        <v>117</v>
      </c>
      <c r="BJ493" s="25" t="s">
        <v>165</v>
      </c>
      <c r="BK493" s="36" t="s">
        <v>560</v>
      </c>
      <c r="BL493" t="str">
        <f>IF(_xlfn.REGEXTEST(BK493,"Lv. [0-9]{0, 3}", 0),BM493,"")</f>
        <v>15</v>
      </c>
      <c r="BM493" t="str" cm="1">
        <f t="array" ref="BM493">_xlfn.REGEXEXTRACT(_xlfn.REGEXEXTRACT(BK493,"Lv. [0-9]{0,}", 0),"[0-9]{1,2}", 0)</f>
        <v>15</v>
      </c>
      <c r="BN493" cm="1">
        <f t="array" ref="BN493">INDEX(A493:AE493,BQ493)</f>
        <v>10</v>
      </c>
      <c r="BO493">
        <v>492</v>
      </c>
      <c r="BP493">
        <f ca="1">IF(LEN(BL493) &gt; 0, _xlfn.XMATCH(BN493 + 1, INDIRECT(BR493):INDIRECT(BS493)), "")</f>
        <v>493</v>
      </c>
      <c r="BQ493" cm="1">
        <f t="array" ref="BQ493">_xlfn.XMATCH(FALSE, ISBLANK(A493:AE493),,-1)</f>
        <v>30</v>
      </c>
      <c r="BR493" t="str">
        <f>ADDRESS(2, BQ493)</f>
        <v>$AD$2</v>
      </c>
      <c r="BS493" t="str">
        <f>ADDRESS(1202, BQ493)</f>
        <v>$AD$1202</v>
      </c>
      <c r="BT493" s="171" t="str">
        <f ca="1">"insert into Pokemon_Blueprint values ( "&amp;ROW()-1&amp;", '"&amp;B493&amp;"', '"&amp;C493&amp;"', "&amp;AF493&amp;",  "&amp;AG493&amp;",  "&amp;AH493&amp;", "&amp;AI493&amp;",  "&amp;AJ493&amp;",  "&amp;AK493&amp;", "&amp;IF(BC493 = "", "0", BC493)&amp;", "&amp;IF(BL493 = "","NULL, NULL",BP493&amp;", "&amp;BL493)&amp;");"</f>
        <v>insert into Pokemon_Blueprint values ( 492, 'Bidoof', '', 59,  45,  40, 35,  40,  31, 255, 493, 15);</v>
      </c>
    </row>
    <row r="494" spans="1:72" ht="12.75" customHeight="1">
      <c r="A494" s="12">
        <v>400</v>
      </c>
      <c r="B494" s="60" t="s">
        <v>921</v>
      </c>
      <c r="C494" s="60"/>
      <c r="D494" s="61"/>
      <c r="E494" s="62"/>
      <c r="F494" s="62"/>
      <c r="G494" s="62"/>
      <c r="H494" s="62"/>
      <c r="I494" s="62"/>
      <c r="J494" s="62">
        <v>14</v>
      </c>
      <c r="K494" s="62">
        <v>14</v>
      </c>
      <c r="L494" s="62"/>
      <c r="M494" s="62"/>
      <c r="N494" s="62">
        <v>39</v>
      </c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>
        <v>11</v>
      </c>
      <c r="AE494" s="63"/>
      <c r="AF494" s="17">
        <v>79</v>
      </c>
      <c r="AG494" s="18">
        <v>85</v>
      </c>
      <c r="AH494" s="19">
        <v>60</v>
      </c>
      <c r="AI494" s="20">
        <v>60</v>
      </c>
      <c r="AJ494" s="21">
        <v>71</v>
      </c>
      <c r="AK494" s="22">
        <v>55</v>
      </c>
      <c r="AL494" s="23">
        <f>SUM(AF494:AK494)</f>
        <v>410</v>
      </c>
      <c r="AM494" s="24" t="s">
        <v>150</v>
      </c>
      <c r="AN494" s="25" t="s">
        <v>112</v>
      </c>
      <c r="AO494" s="24" t="s">
        <v>803</v>
      </c>
      <c r="AP494" s="26" t="s">
        <v>230</v>
      </c>
      <c r="AQ494" s="27" t="s">
        <v>663</v>
      </c>
      <c r="AR494" s="28" t="s">
        <v>85</v>
      </c>
      <c r="AS494" s="29">
        <v>1</v>
      </c>
      <c r="AT494" s="29">
        <v>69.400000000000006</v>
      </c>
      <c r="AU494" s="30">
        <v>31.5</v>
      </c>
      <c r="AV494" s="31"/>
      <c r="AW494" s="26">
        <v>2</v>
      </c>
      <c r="AX494" s="26"/>
      <c r="AY494" s="26"/>
      <c r="AZ494" s="26"/>
      <c r="BA494" s="25"/>
      <c r="BB494" s="24">
        <v>144</v>
      </c>
      <c r="BC494" s="26">
        <v>127</v>
      </c>
      <c r="BD494" s="32" t="s">
        <v>128</v>
      </c>
      <c r="BE494" s="32">
        <v>50</v>
      </c>
      <c r="BF494" s="35" t="s">
        <v>139</v>
      </c>
      <c r="BG494" s="26" t="s">
        <v>129</v>
      </c>
      <c r="BH494" s="29">
        <v>15</v>
      </c>
      <c r="BI494" s="26" t="s">
        <v>117</v>
      </c>
      <c r="BJ494" s="25" t="s">
        <v>165</v>
      </c>
      <c r="BK494" s="36"/>
      <c r="BL494" t="str">
        <f>IF(_xlfn.REGEXTEST(BK494,"Lv. [0-9]{0, 3}", 0),BM494,"")</f>
        <v/>
      </c>
      <c r="BM494" t="e" cm="1" vm="1">
        <f t="array" ref="BM494">_xlfn.REGEXEXTRACT(_xlfn.REGEXEXTRACT(BK494,"Lv. [0-9]{0,}", 0),"[0-9]{1,2}", 0)</f>
        <v>#N/A</v>
      </c>
      <c r="BN494" cm="1">
        <f t="array" ref="BN494">INDEX(A494:AE494,BQ494)</f>
        <v>11</v>
      </c>
      <c r="BO494">
        <v>493</v>
      </c>
      <c r="BP494" t="str">
        <f ca="1">IF(LEN(BL494) &gt; 0, _xlfn.XMATCH(BN494 + 1, INDIRECT(BR494):INDIRECT(BS494)), "")</f>
        <v/>
      </c>
      <c r="BQ494" cm="1">
        <f t="array" ref="BQ494">_xlfn.XMATCH(FALSE, ISBLANK(A494:AE494),,-1)</f>
        <v>30</v>
      </c>
      <c r="BR494" t="str">
        <f>ADDRESS(2, BQ494)</f>
        <v>$AD$2</v>
      </c>
      <c r="BS494" t="str">
        <f>ADDRESS(1202, BQ494)</f>
        <v>$AD$1202</v>
      </c>
      <c r="BT494" s="171" t="str">
        <f>"insert into Pokemon_Blueprint values ( "&amp;ROW()-1&amp;", '"&amp;B494&amp;"', '"&amp;C494&amp;"', "&amp;AF494&amp;",  "&amp;AG494&amp;",  "&amp;AH494&amp;", "&amp;AI494&amp;",  "&amp;AJ494&amp;",  "&amp;AK494&amp;", "&amp;IF(BC494 = "", "0", BC494)&amp;", "&amp;IF(BL494 = "","NULL, NULL",BP494&amp;", "&amp;BL494)&amp;");"</f>
        <v>insert into Pokemon_Blueprint values ( 493, 'Bibarel', '', 79,  85,  60, 60,  71,  55, 127, NULL, NULL);</v>
      </c>
    </row>
    <row r="495" spans="1:72" ht="12.75" customHeight="1">
      <c r="A495" s="12">
        <v>401</v>
      </c>
      <c r="B495" s="60" t="s">
        <v>922</v>
      </c>
      <c r="C495" s="60"/>
      <c r="D495" s="61"/>
      <c r="E495" s="62"/>
      <c r="F495" s="62"/>
      <c r="G495" s="62"/>
      <c r="H495" s="62"/>
      <c r="I495" s="62"/>
      <c r="J495" s="62">
        <v>15</v>
      </c>
      <c r="K495" s="62">
        <v>15</v>
      </c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>
        <v>39</v>
      </c>
      <c r="AE495" s="63">
        <v>33</v>
      </c>
      <c r="AF495" s="17">
        <v>37</v>
      </c>
      <c r="AG495" s="18">
        <v>25</v>
      </c>
      <c r="AH495" s="19">
        <v>41</v>
      </c>
      <c r="AI495" s="20">
        <v>25</v>
      </c>
      <c r="AJ495" s="21">
        <v>41</v>
      </c>
      <c r="AK495" s="22">
        <v>25</v>
      </c>
      <c r="AL495" s="23">
        <f>SUM(AF495:AK495)</f>
        <v>194</v>
      </c>
      <c r="AM495" s="24" t="s">
        <v>124</v>
      </c>
      <c r="AN495" s="37"/>
      <c r="AO495" s="24" t="s">
        <v>132</v>
      </c>
      <c r="AP495" s="34"/>
      <c r="AQ495" s="27" t="s">
        <v>126</v>
      </c>
      <c r="AR495" s="28" t="s">
        <v>127</v>
      </c>
      <c r="AS495" s="29">
        <v>0.3</v>
      </c>
      <c r="AT495" s="29">
        <v>4.9000000000000004</v>
      </c>
      <c r="AU495" s="30">
        <v>2.2000000000000002</v>
      </c>
      <c r="AV495" s="31"/>
      <c r="AW495" s="26"/>
      <c r="AX495" s="26">
        <v>1</v>
      </c>
      <c r="AY495" s="26"/>
      <c r="AZ495" s="26"/>
      <c r="BA495" s="25"/>
      <c r="BB495" s="24">
        <v>39</v>
      </c>
      <c r="BC495" s="26">
        <v>255</v>
      </c>
      <c r="BD495" s="32" t="s">
        <v>79</v>
      </c>
      <c r="BE495" s="32">
        <v>50</v>
      </c>
      <c r="BF495" s="35" t="s">
        <v>98</v>
      </c>
      <c r="BG495" s="26" t="s">
        <v>129</v>
      </c>
      <c r="BH495" s="29">
        <v>15</v>
      </c>
      <c r="BI495" s="26" t="s">
        <v>124</v>
      </c>
      <c r="BJ495" s="37"/>
      <c r="BK495" s="36" t="s">
        <v>133</v>
      </c>
      <c r="BL495" t="str">
        <f>IF(_xlfn.REGEXTEST(BK495,"Lv. [0-9]{0, 3}", 0),BM495,"")</f>
        <v>10</v>
      </c>
      <c r="BM495" t="str" cm="1">
        <f t="array" ref="BM495">_xlfn.REGEXEXTRACT(_xlfn.REGEXEXTRACT(BK495,"Lv. [0-9]{0,}", 0),"[0-9]{1,2}", 0)</f>
        <v>10</v>
      </c>
      <c r="BN495" cm="1">
        <f t="array" ref="BN495">INDEX(A495:AE495,BQ495)</f>
        <v>33</v>
      </c>
      <c r="BO495">
        <v>494</v>
      </c>
      <c r="BP495">
        <f ca="1">IF(LEN(BL495) &gt; 0, _xlfn.XMATCH(BN495 + 1, INDIRECT(BR495):INDIRECT(BS495)), "")</f>
        <v>495</v>
      </c>
      <c r="BQ495" cm="1">
        <f t="array" ref="BQ495">_xlfn.XMATCH(FALSE, ISBLANK(A495:AE495),,-1)</f>
        <v>31</v>
      </c>
      <c r="BR495" t="str">
        <f>ADDRESS(2, BQ495)</f>
        <v>$AE$2</v>
      </c>
      <c r="BS495" t="str">
        <f>ADDRESS(1202, BQ495)</f>
        <v>$AE$1202</v>
      </c>
      <c r="BT495" s="171" t="str">
        <f ca="1">"insert into Pokemon_Blueprint values ( "&amp;ROW()-1&amp;", '"&amp;B495&amp;"', '"&amp;C495&amp;"', "&amp;AF495&amp;",  "&amp;AG495&amp;",  "&amp;AH495&amp;", "&amp;AI495&amp;",  "&amp;AJ495&amp;",  "&amp;AK495&amp;", "&amp;IF(BC495 = "", "0", BC495)&amp;", "&amp;IF(BL495 = "","NULL, NULL",BP495&amp;", "&amp;BL495)&amp;");"</f>
        <v>insert into Pokemon_Blueprint values ( 494, 'Kricketot', '', 37,  25,  41, 25,  41,  25, 255, 495, 10);</v>
      </c>
    </row>
    <row r="496" spans="1:72" ht="12.75" customHeight="1">
      <c r="A496" s="12">
        <v>402</v>
      </c>
      <c r="B496" s="60" t="s">
        <v>923</v>
      </c>
      <c r="C496" s="60"/>
      <c r="D496" s="61"/>
      <c r="E496" s="62"/>
      <c r="F496" s="62"/>
      <c r="G496" s="62"/>
      <c r="H496" s="62"/>
      <c r="I496" s="62"/>
      <c r="J496" s="62">
        <v>16</v>
      </c>
      <c r="K496" s="62">
        <v>16</v>
      </c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>
        <v>40</v>
      </c>
      <c r="AE496" s="63">
        <v>34</v>
      </c>
      <c r="AF496" s="17">
        <v>77</v>
      </c>
      <c r="AG496" s="18">
        <v>85</v>
      </c>
      <c r="AH496" s="19">
        <v>51</v>
      </c>
      <c r="AI496" s="20">
        <v>55</v>
      </c>
      <c r="AJ496" s="21">
        <v>51</v>
      </c>
      <c r="AK496" s="22">
        <v>65</v>
      </c>
      <c r="AL496" s="23">
        <f>SUM(AF496:AK496)</f>
        <v>384</v>
      </c>
      <c r="AM496" s="24" t="s">
        <v>124</v>
      </c>
      <c r="AN496" s="37"/>
      <c r="AO496" s="24" t="s">
        <v>143</v>
      </c>
      <c r="AP496" s="34"/>
      <c r="AQ496" s="27" t="s">
        <v>273</v>
      </c>
      <c r="AR496" s="28" t="s">
        <v>85</v>
      </c>
      <c r="AS496" s="29">
        <v>1</v>
      </c>
      <c r="AT496" s="29">
        <v>56.2</v>
      </c>
      <c r="AU496" s="30">
        <v>25.5</v>
      </c>
      <c r="AV496" s="31"/>
      <c r="AW496" s="26">
        <v>2</v>
      </c>
      <c r="AX496" s="26"/>
      <c r="AY496" s="26"/>
      <c r="AZ496" s="26"/>
      <c r="BA496" s="25"/>
      <c r="BB496" s="24">
        <v>134</v>
      </c>
      <c r="BC496" s="26">
        <v>45</v>
      </c>
      <c r="BD496" s="32" t="s">
        <v>79</v>
      </c>
      <c r="BE496" s="32">
        <v>50</v>
      </c>
      <c r="BF496" s="35" t="s">
        <v>98</v>
      </c>
      <c r="BG496" s="26" t="s">
        <v>129</v>
      </c>
      <c r="BH496" s="29">
        <v>15</v>
      </c>
      <c r="BI496" s="26" t="s">
        <v>124</v>
      </c>
      <c r="BJ496" s="37"/>
      <c r="BK496" s="36"/>
      <c r="BL496" t="str">
        <f>IF(_xlfn.REGEXTEST(BK496,"Lv. [0-9]{0, 3}", 0),BM496,"")</f>
        <v/>
      </c>
      <c r="BM496" t="e" cm="1" vm="1">
        <f t="array" ref="BM496">_xlfn.REGEXEXTRACT(_xlfn.REGEXEXTRACT(BK496,"Lv. [0-9]{0,}", 0),"[0-9]{1,2}", 0)</f>
        <v>#N/A</v>
      </c>
      <c r="BN496" cm="1">
        <f t="array" ref="BN496">INDEX(A496:AE496,BQ496)</f>
        <v>34</v>
      </c>
      <c r="BO496">
        <v>495</v>
      </c>
      <c r="BP496" t="str">
        <f ca="1">IF(LEN(BL496) &gt; 0, _xlfn.XMATCH(BN496 + 1, INDIRECT(BR496):INDIRECT(BS496)), "")</f>
        <v/>
      </c>
      <c r="BQ496" cm="1">
        <f t="array" ref="BQ496">_xlfn.XMATCH(FALSE, ISBLANK(A496:AE496),,-1)</f>
        <v>31</v>
      </c>
      <c r="BR496" t="str">
        <f>ADDRESS(2, BQ496)</f>
        <v>$AE$2</v>
      </c>
      <c r="BS496" t="str">
        <f>ADDRESS(1202, BQ496)</f>
        <v>$AE$1202</v>
      </c>
      <c r="BT496" s="171" t="str">
        <f>"insert into Pokemon_Blueprint values ( "&amp;ROW()-1&amp;", '"&amp;B496&amp;"', '"&amp;C496&amp;"', "&amp;AF496&amp;",  "&amp;AG496&amp;",  "&amp;AH496&amp;", "&amp;AI496&amp;",  "&amp;AJ496&amp;",  "&amp;AK496&amp;", "&amp;IF(BC496 = "", "0", BC496)&amp;", "&amp;IF(BL496 = "","NULL, NULL",BP496&amp;", "&amp;BL496)&amp;");"</f>
        <v>insert into Pokemon_Blueprint values ( 495, 'Kricketune', '', 77,  85,  51, 55,  51,  65, 45, NULL, NULL);</v>
      </c>
    </row>
    <row r="497" spans="1:72" ht="12.75" customHeight="1">
      <c r="A497" s="12">
        <v>403</v>
      </c>
      <c r="B497" s="60" t="s">
        <v>924</v>
      </c>
      <c r="C497" s="60"/>
      <c r="D497" s="61"/>
      <c r="E497" s="62"/>
      <c r="F497" s="62"/>
      <c r="G497" s="62"/>
      <c r="H497" s="62"/>
      <c r="I497" s="62"/>
      <c r="J497" s="62">
        <v>17</v>
      </c>
      <c r="K497" s="62">
        <v>17</v>
      </c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>
        <v>25</v>
      </c>
      <c r="AC497" s="62"/>
      <c r="AD497" s="62">
        <v>15</v>
      </c>
      <c r="AE497" s="63">
        <v>94</v>
      </c>
      <c r="AF497" s="17">
        <v>45</v>
      </c>
      <c r="AG497" s="18">
        <v>65</v>
      </c>
      <c r="AH497" s="19">
        <v>34</v>
      </c>
      <c r="AI497" s="20">
        <v>40</v>
      </c>
      <c r="AJ497" s="21">
        <v>34</v>
      </c>
      <c r="AK497" s="22">
        <v>45</v>
      </c>
      <c r="AL497" s="23">
        <f>SUM(AF497:AK497)</f>
        <v>263</v>
      </c>
      <c r="AM497" s="24" t="s">
        <v>184</v>
      </c>
      <c r="AN497" s="37"/>
      <c r="AO497" s="24" t="s">
        <v>209</v>
      </c>
      <c r="AP497" s="26" t="s">
        <v>178</v>
      </c>
      <c r="AQ497" s="27" t="s">
        <v>162</v>
      </c>
      <c r="AR497" s="28" t="s">
        <v>115</v>
      </c>
      <c r="AS497" s="29">
        <v>0.5</v>
      </c>
      <c r="AT497" s="29">
        <v>20.9</v>
      </c>
      <c r="AU497" s="30">
        <v>9.5</v>
      </c>
      <c r="AV497" s="31"/>
      <c r="AW497" s="26">
        <v>1</v>
      </c>
      <c r="AX497" s="26"/>
      <c r="AY497" s="26"/>
      <c r="AZ497" s="26"/>
      <c r="BA497" s="25"/>
      <c r="BB497" s="24">
        <v>53</v>
      </c>
      <c r="BC497" s="26">
        <v>235</v>
      </c>
      <c r="BD497" s="32" t="s">
        <v>79</v>
      </c>
      <c r="BE497" s="32">
        <v>50</v>
      </c>
      <c r="BF497" s="35" t="s">
        <v>116</v>
      </c>
      <c r="BG497" s="26" t="s">
        <v>129</v>
      </c>
      <c r="BH497" s="29">
        <v>20</v>
      </c>
      <c r="BI497" s="26" t="s">
        <v>165</v>
      </c>
      <c r="BJ497" s="37"/>
      <c r="BK497" s="36" t="s">
        <v>560</v>
      </c>
      <c r="BL497" t="str">
        <f>IF(_xlfn.REGEXTEST(BK497,"Lv. [0-9]{0, 3}", 0),BM497,"")</f>
        <v>15</v>
      </c>
      <c r="BM497" t="str" cm="1">
        <f t="array" ref="BM497">_xlfn.REGEXEXTRACT(_xlfn.REGEXEXTRACT(BK497,"Lv. [0-9]{0,}", 0),"[0-9]{1,2}", 0)</f>
        <v>15</v>
      </c>
      <c r="BN497" cm="1">
        <f t="array" ref="BN497">INDEX(A497:AE497,BQ497)</f>
        <v>94</v>
      </c>
      <c r="BO497">
        <v>496</v>
      </c>
      <c r="BP497">
        <f ca="1">IF(LEN(BL497) &gt; 0, _xlfn.XMATCH(BN497 + 1, INDIRECT(BR497):INDIRECT(BS497)), "")</f>
        <v>497</v>
      </c>
      <c r="BQ497" cm="1">
        <f t="array" ref="BQ497">_xlfn.XMATCH(FALSE, ISBLANK(A497:AE497),,-1)</f>
        <v>31</v>
      </c>
      <c r="BR497" t="str">
        <f>ADDRESS(2, BQ497)</f>
        <v>$AE$2</v>
      </c>
      <c r="BS497" t="str">
        <f>ADDRESS(1202, BQ497)</f>
        <v>$AE$1202</v>
      </c>
      <c r="BT497" s="171" t="str">
        <f ca="1">"insert into Pokemon_Blueprint values ( "&amp;ROW()-1&amp;", '"&amp;B497&amp;"', '"&amp;C497&amp;"', "&amp;AF497&amp;",  "&amp;AG497&amp;",  "&amp;AH497&amp;", "&amp;AI497&amp;",  "&amp;AJ497&amp;",  "&amp;AK497&amp;", "&amp;IF(BC497 = "", "0", BC497)&amp;", "&amp;IF(BL497 = "","NULL, NULL",BP497&amp;", "&amp;BL497)&amp;");"</f>
        <v>insert into Pokemon_Blueprint values ( 496, 'Shinx', '', 45,  65,  34, 40,  34,  45, 235, 497, 15);</v>
      </c>
    </row>
    <row r="498" spans="1:72" ht="12.75" customHeight="1">
      <c r="A498" s="12">
        <v>404</v>
      </c>
      <c r="B498" s="60" t="s">
        <v>925</v>
      </c>
      <c r="C498" s="60"/>
      <c r="D498" s="61"/>
      <c r="E498" s="62"/>
      <c r="F498" s="62"/>
      <c r="G498" s="62"/>
      <c r="H498" s="62"/>
      <c r="I498" s="62"/>
      <c r="J498" s="62">
        <v>18</v>
      </c>
      <c r="K498" s="62">
        <v>18</v>
      </c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>
        <v>26</v>
      </c>
      <c r="AC498" s="62"/>
      <c r="AD498" s="62">
        <v>16</v>
      </c>
      <c r="AE498" s="63">
        <v>95</v>
      </c>
      <c r="AF498" s="17">
        <v>60</v>
      </c>
      <c r="AG498" s="18">
        <v>85</v>
      </c>
      <c r="AH498" s="19">
        <v>49</v>
      </c>
      <c r="AI498" s="20">
        <v>60</v>
      </c>
      <c r="AJ498" s="21">
        <v>49</v>
      </c>
      <c r="AK498" s="22">
        <v>60</v>
      </c>
      <c r="AL498" s="23">
        <f>SUM(AF498:AK498)</f>
        <v>363</v>
      </c>
      <c r="AM498" s="24" t="s">
        <v>184</v>
      </c>
      <c r="AN498" s="37"/>
      <c r="AO498" s="24" t="s">
        <v>209</v>
      </c>
      <c r="AP498" s="26" t="s">
        <v>178</v>
      </c>
      <c r="AQ498" s="27" t="s">
        <v>162</v>
      </c>
      <c r="AR498" s="28" t="s">
        <v>220</v>
      </c>
      <c r="AS498" s="29">
        <v>0.9</v>
      </c>
      <c r="AT498" s="29">
        <v>67.2</v>
      </c>
      <c r="AU498" s="30">
        <v>30.5</v>
      </c>
      <c r="AV498" s="31"/>
      <c r="AW498" s="26">
        <v>2</v>
      </c>
      <c r="AX498" s="26"/>
      <c r="AY498" s="26"/>
      <c r="AZ498" s="26"/>
      <c r="BA498" s="25"/>
      <c r="BB498" s="24">
        <v>127</v>
      </c>
      <c r="BC498" s="26">
        <v>120</v>
      </c>
      <c r="BD498" s="32" t="s">
        <v>79</v>
      </c>
      <c r="BE498" s="32">
        <v>100</v>
      </c>
      <c r="BF498" s="35" t="s">
        <v>116</v>
      </c>
      <c r="BG498" s="26" t="s">
        <v>129</v>
      </c>
      <c r="BH498" s="29">
        <v>20</v>
      </c>
      <c r="BI498" s="26" t="s">
        <v>165</v>
      </c>
      <c r="BJ498" s="37"/>
      <c r="BK498" s="36" t="s">
        <v>334</v>
      </c>
      <c r="BL498" t="str">
        <f>IF(_xlfn.REGEXTEST(BK498,"Lv. [0-9]{0, 3}", 0),BM498,"")</f>
        <v>30</v>
      </c>
      <c r="BM498" t="str" cm="1">
        <f t="array" ref="BM498">_xlfn.REGEXEXTRACT(_xlfn.REGEXEXTRACT(BK498,"Lv. [0-9]{0,}", 0),"[0-9]{1,2}", 0)</f>
        <v>30</v>
      </c>
      <c r="BN498" cm="1">
        <f t="array" ref="BN498">INDEX(A498:AE498,BQ498)</f>
        <v>95</v>
      </c>
      <c r="BO498">
        <v>497</v>
      </c>
      <c r="BP498">
        <f ca="1">IF(LEN(BL498) &gt; 0, _xlfn.XMATCH(BN498 + 1, INDIRECT(BR498):INDIRECT(BS498)), "")</f>
        <v>498</v>
      </c>
      <c r="BQ498" cm="1">
        <f t="array" ref="BQ498">_xlfn.XMATCH(FALSE, ISBLANK(A498:AE498),,-1)</f>
        <v>31</v>
      </c>
      <c r="BR498" t="str">
        <f>ADDRESS(2, BQ498)</f>
        <v>$AE$2</v>
      </c>
      <c r="BS498" t="str">
        <f>ADDRESS(1202, BQ498)</f>
        <v>$AE$1202</v>
      </c>
      <c r="BT498" s="171" t="str">
        <f ca="1">"insert into Pokemon_Blueprint values ( "&amp;ROW()-1&amp;", '"&amp;B498&amp;"', '"&amp;C498&amp;"', "&amp;AF498&amp;",  "&amp;AG498&amp;",  "&amp;AH498&amp;", "&amp;AI498&amp;",  "&amp;AJ498&amp;",  "&amp;AK498&amp;", "&amp;IF(BC498 = "", "0", BC498)&amp;", "&amp;IF(BL498 = "","NULL, NULL",BP498&amp;", "&amp;BL498)&amp;");"</f>
        <v>insert into Pokemon_Blueprint values ( 497, 'Luxio', '', 60,  85,  49, 60,  49,  60, 120, 498, 30);</v>
      </c>
    </row>
    <row r="499" spans="1:72" ht="12.75" customHeight="1">
      <c r="A499" s="12">
        <v>405</v>
      </c>
      <c r="B499" s="60" t="s">
        <v>926</v>
      </c>
      <c r="C499" s="60"/>
      <c r="D499" s="61"/>
      <c r="E499" s="62"/>
      <c r="F499" s="62"/>
      <c r="G499" s="62"/>
      <c r="H499" s="62"/>
      <c r="I499" s="62"/>
      <c r="J499" s="62">
        <v>19</v>
      </c>
      <c r="K499" s="62">
        <v>19</v>
      </c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>
        <v>27</v>
      </c>
      <c r="AC499" s="62"/>
      <c r="AD499" s="62">
        <v>17</v>
      </c>
      <c r="AE499" s="63">
        <v>96</v>
      </c>
      <c r="AF499" s="17">
        <v>80</v>
      </c>
      <c r="AG499" s="18">
        <v>120</v>
      </c>
      <c r="AH499" s="19">
        <v>79</v>
      </c>
      <c r="AI499" s="20">
        <v>95</v>
      </c>
      <c r="AJ499" s="21">
        <v>79</v>
      </c>
      <c r="AK499" s="22">
        <v>70</v>
      </c>
      <c r="AL499" s="23">
        <f>SUM(AF499:AK499)</f>
        <v>523</v>
      </c>
      <c r="AM499" s="24" t="s">
        <v>184</v>
      </c>
      <c r="AN499" s="37"/>
      <c r="AO499" s="24" t="s">
        <v>209</v>
      </c>
      <c r="AP499" s="26" t="s">
        <v>178</v>
      </c>
      <c r="AQ499" s="27" t="s">
        <v>162</v>
      </c>
      <c r="AR499" s="28" t="s">
        <v>148</v>
      </c>
      <c r="AS499" s="29">
        <v>1.4</v>
      </c>
      <c r="AT499" s="29">
        <v>92.6</v>
      </c>
      <c r="AU499" s="30">
        <v>42</v>
      </c>
      <c r="AV499" s="31"/>
      <c r="AW499" s="26">
        <v>3</v>
      </c>
      <c r="AX499" s="26"/>
      <c r="AY499" s="26"/>
      <c r="AZ499" s="26"/>
      <c r="BA499" s="25"/>
      <c r="BB499" s="24">
        <v>262</v>
      </c>
      <c r="BC499" s="26">
        <v>45</v>
      </c>
      <c r="BD499" s="32" t="s">
        <v>79</v>
      </c>
      <c r="BE499" s="32">
        <v>50</v>
      </c>
      <c r="BF499" s="35" t="s">
        <v>116</v>
      </c>
      <c r="BG499" s="26" t="s">
        <v>129</v>
      </c>
      <c r="BH499" s="29">
        <v>20</v>
      </c>
      <c r="BI499" s="26" t="s">
        <v>165</v>
      </c>
      <c r="BJ499" s="37"/>
      <c r="BK499" s="36"/>
      <c r="BL499" t="str">
        <f>IF(_xlfn.REGEXTEST(BK499,"Lv. [0-9]{0, 3}", 0),BM499,"")</f>
        <v/>
      </c>
      <c r="BM499" t="e" cm="1" vm="1">
        <f t="array" ref="BM499">_xlfn.REGEXEXTRACT(_xlfn.REGEXEXTRACT(BK499,"Lv. [0-9]{0,}", 0),"[0-9]{1,2}", 0)</f>
        <v>#N/A</v>
      </c>
      <c r="BN499" cm="1">
        <f t="array" ref="BN499">INDEX(A499:AE499,BQ499)</f>
        <v>96</v>
      </c>
      <c r="BO499">
        <v>498</v>
      </c>
      <c r="BP499" t="str">
        <f ca="1">IF(LEN(BL499) &gt; 0, _xlfn.XMATCH(BN499 + 1, INDIRECT(BR499):INDIRECT(BS499)), "")</f>
        <v/>
      </c>
      <c r="BQ499" cm="1">
        <f t="array" ref="BQ499">_xlfn.XMATCH(FALSE, ISBLANK(A499:AE499),,-1)</f>
        <v>31</v>
      </c>
      <c r="BR499" t="str">
        <f>ADDRESS(2, BQ499)</f>
        <v>$AE$2</v>
      </c>
      <c r="BS499" t="str">
        <f>ADDRESS(1202, BQ499)</f>
        <v>$AE$1202</v>
      </c>
      <c r="BT499" s="171" t="str">
        <f>"insert into Pokemon_Blueprint values ( "&amp;ROW()-1&amp;", '"&amp;B499&amp;"', '"&amp;C499&amp;"', "&amp;AF499&amp;",  "&amp;AG499&amp;",  "&amp;AH499&amp;", "&amp;AI499&amp;",  "&amp;AJ499&amp;",  "&amp;AK499&amp;", "&amp;IF(BC499 = "", "0", BC499)&amp;", "&amp;IF(BL499 = "","NULL, NULL",BP499&amp;", "&amp;BL499)&amp;");"</f>
        <v>insert into Pokemon_Blueprint values ( 498, 'Luxray', '', 80,  120,  79, 95,  79,  70, 45, NULL, NULL);</v>
      </c>
    </row>
    <row r="500" spans="1:72" ht="12.75" customHeight="1">
      <c r="A500" s="12">
        <v>406</v>
      </c>
      <c r="B500" s="60" t="s">
        <v>927</v>
      </c>
      <c r="C500" s="60" t="s">
        <v>573</v>
      </c>
      <c r="D500" s="61"/>
      <c r="E500" s="62"/>
      <c r="F500" s="62"/>
      <c r="G500" s="62"/>
      <c r="H500" s="62"/>
      <c r="I500" s="62">
        <v>97</v>
      </c>
      <c r="J500" s="62">
        <v>25</v>
      </c>
      <c r="K500" s="62">
        <v>25</v>
      </c>
      <c r="L500" s="62"/>
      <c r="M500" s="62">
        <v>133</v>
      </c>
      <c r="N500" s="62">
        <v>71</v>
      </c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>
        <v>59</v>
      </c>
      <c r="AB500" s="62"/>
      <c r="AC500" s="62"/>
      <c r="AD500" s="62">
        <v>89</v>
      </c>
      <c r="AE500" s="63"/>
      <c r="AF500" s="17">
        <v>40</v>
      </c>
      <c r="AG500" s="18">
        <v>30</v>
      </c>
      <c r="AH500" s="19">
        <v>35</v>
      </c>
      <c r="AI500" s="20">
        <v>50</v>
      </c>
      <c r="AJ500" s="21">
        <v>70</v>
      </c>
      <c r="AK500" s="22">
        <v>55</v>
      </c>
      <c r="AL500" s="23">
        <f>SUM(AF500:AK500)</f>
        <v>280</v>
      </c>
      <c r="AM500" s="24" t="s">
        <v>74</v>
      </c>
      <c r="AN500" s="25" t="s">
        <v>75</v>
      </c>
      <c r="AO500" s="24" t="s">
        <v>451</v>
      </c>
      <c r="AP500" s="26" t="s">
        <v>208</v>
      </c>
      <c r="AQ500" s="27" t="s">
        <v>455</v>
      </c>
      <c r="AR500" s="28" t="s">
        <v>265</v>
      </c>
      <c r="AS500" s="29">
        <v>0.2</v>
      </c>
      <c r="AT500" s="29">
        <v>2.6</v>
      </c>
      <c r="AU500" s="30">
        <v>1.2</v>
      </c>
      <c r="AV500" s="31"/>
      <c r="AW500" s="26"/>
      <c r="AX500" s="26"/>
      <c r="AY500" s="26">
        <v>1</v>
      </c>
      <c r="AZ500" s="26"/>
      <c r="BA500" s="25"/>
      <c r="BB500" s="24">
        <v>56</v>
      </c>
      <c r="BC500" s="26">
        <v>255</v>
      </c>
      <c r="BD500" s="32" t="s">
        <v>79</v>
      </c>
      <c r="BE500" s="32">
        <v>50</v>
      </c>
      <c r="BF500" s="35" t="s">
        <v>80</v>
      </c>
      <c r="BG500" s="26" t="s">
        <v>129</v>
      </c>
      <c r="BH500" s="29">
        <v>20</v>
      </c>
      <c r="BI500" s="26" t="s">
        <v>212</v>
      </c>
      <c r="BJ500" s="37"/>
      <c r="BK500" s="36" t="s">
        <v>928</v>
      </c>
      <c r="BL500" t="str">
        <f>IF(_xlfn.REGEXTEST(BK500,"Lv. [0-9]{0, 3}", 0),BM500,"")</f>
        <v/>
      </c>
      <c r="BM500" t="e" cm="1" vm="1">
        <f t="array" ref="BM500">_xlfn.REGEXEXTRACT(_xlfn.REGEXEXTRACT(BK500,"Lv. [0-9]{0,}", 0),"[0-9]{1,2}", 0)</f>
        <v>#N/A</v>
      </c>
      <c r="BN500" cm="1">
        <f t="array" ref="BN500">INDEX(A500:AE500,BQ500)</f>
        <v>89</v>
      </c>
      <c r="BO500">
        <v>499</v>
      </c>
      <c r="BP500" t="str">
        <f ca="1">IF(LEN(BL500) &gt; 0, _xlfn.XMATCH(BN500 + 1, INDIRECT(BR500):INDIRECT(BS500)), "")</f>
        <v/>
      </c>
      <c r="BQ500" cm="1">
        <f t="array" ref="BQ500">_xlfn.XMATCH(FALSE, ISBLANK(A500:AE500),,-1)</f>
        <v>30</v>
      </c>
      <c r="BR500" t="str">
        <f>ADDRESS(2, BQ500)</f>
        <v>$AD$2</v>
      </c>
      <c r="BS500" t="str">
        <f>ADDRESS(1202, BQ500)</f>
        <v>$AD$1202</v>
      </c>
      <c r="BT500" s="171" t="str">
        <f>"insert into Pokemon_Blueprint values ( "&amp;ROW()-1&amp;", '"&amp;B500&amp;"', '"&amp;C500&amp;"', "&amp;AF500&amp;",  "&amp;AG500&amp;",  "&amp;AH500&amp;", "&amp;AI500&amp;",  "&amp;AJ500&amp;",  "&amp;AK500&amp;", "&amp;IF(BC500 = "", "0", BC500)&amp;", "&amp;IF(BL500 = "","NULL, NULL",BP500&amp;", "&amp;BL500)&amp;");"</f>
        <v>insert into Pokemon_Blueprint values ( 499, 'Budew', 'Baby', 40,  30,  35, 50,  70,  55, 255, NULL, NULL);</v>
      </c>
    </row>
    <row r="501" spans="1:72" ht="12.75" customHeight="1">
      <c r="A501" s="12">
        <v>407</v>
      </c>
      <c r="B501" s="60" t="s">
        <v>929</v>
      </c>
      <c r="C501" s="60"/>
      <c r="D501" s="61"/>
      <c r="E501" s="62"/>
      <c r="F501" s="62"/>
      <c r="G501" s="62"/>
      <c r="H501" s="62"/>
      <c r="I501" s="62">
        <v>99</v>
      </c>
      <c r="J501" s="62">
        <v>27</v>
      </c>
      <c r="K501" s="62">
        <v>27</v>
      </c>
      <c r="L501" s="62"/>
      <c r="M501" s="62">
        <v>135</v>
      </c>
      <c r="N501" s="62">
        <v>73</v>
      </c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>
        <v>61</v>
      </c>
      <c r="AB501" s="62"/>
      <c r="AC501" s="62"/>
      <c r="AD501" s="62">
        <v>91</v>
      </c>
      <c r="AE501" s="63"/>
      <c r="AF501" s="17">
        <v>60</v>
      </c>
      <c r="AG501" s="18">
        <v>70</v>
      </c>
      <c r="AH501" s="19">
        <v>65</v>
      </c>
      <c r="AI501" s="20">
        <v>125</v>
      </c>
      <c r="AJ501" s="21">
        <v>105</v>
      </c>
      <c r="AK501" s="22">
        <v>90</v>
      </c>
      <c r="AL501" s="23">
        <f>SUM(AF501:AK501)</f>
        <v>515</v>
      </c>
      <c r="AM501" s="24" t="s">
        <v>74</v>
      </c>
      <c r="AN501" s="25" t="s">
        <v>75</v>
      </c>
      <c r="AO501" s="24" t="s">
        <v>451</v>
      </c>
      <c r="AP501" s="26" t="s">
        <v>208</v>
      </c>
      <c r="AQ501" s="27" t="s">
        <v>273</v>
      </c>
      <c r="AR501" s="28" t="s">
        <v>220</v>
      </c>
      <c r="AS501" s="29">
        <v>0.9</v>
      </c>
      <c r="AT501" s="29">
        <v>32</v>
      </c>
      <c r="AU501" s="30">
        <v>14.5</v>
      </c>
      <c r="AV501" s="31"/>
      <c r="AW501" s="26"/>
      <c r="AX501" s="26"/>
      <c r="AY501" s="26">
        <v>3</v>
      </c>
      <c r="AZ501" s="26"/>
      <c r="BA501" s="25"/>
      <c r="BB501" s="24">
        <v>258</v>
      </c>
      <c r="BC501" s="26">
        <v>75</v>
      </c>
      <c r="BD501" s="32" t="s">
        <v>79</v>
      </c>
      <c r="BE501" s="32">
        <v>50</v>
      </c>
      <c r="BF501" s="35" t="s">
        <v>80</v>
      </c>
      <c r="BG501" s="26" t="s">
        <v>129</v>
      </c>
      <c r="BH501" s="29">
        <v>20</v>
      </c>
      <c r="BI501" s="26" t="s">
        <v>188</v>
      </c>
      <c r="BJ501" s="25" t="s">
        <v>74</v>
      </c>
      <c r="BK501" s="36"/>
      <c r="BL501" t="str">
        <f>IF(_xlfn.REGEXTEST(BK501,"Lv. [0-9]{0, 3}", 0),BM501,"")</f>
        <v/>
      </c>
      <c r="BM501" t="e" cm="1" vm="1">
        <f t="array" ref="BM501">_xlfn.REGEXEXTRACT(_xlfn.REGEXEXTRACT(BK501,"Lv. [0-9]{0,}", 0),"[0-9]{1,2}", 0)</f>
        <v>#N/A</v>
      </c>
      <c r="BN501" cm="1">
        <f t="array" ref="BN501">INDEX(A501:AE501,BQ501)</f>
        <v>91</v>
      </c>
      <c r="BO501">
        <v>500</v>
      </c>
      <c r="BP501" t="str">
        <f ca="1">IF(LEN(BL501) &gt; 0, _xlfn.XMATCH(BN501 + 1, INDIRECT(BR501):INDIRECT(BS501)), "")</f>
        <v/>
      </c>
      <c r="BQ501" cm="1">
        <f t="array" ref="BQ501">_xlfn.XMATCH(FALSE, ISBLANK(A501:AE501),,-1)</f>
        <v>30</v>
      </c>
      <c r="BR501" t="str">
        <f>ADDRESS(2, BQ501)</f>
        <v>$AD$2</v>
      </c>
      <c r="BS501" t="str">
        <f>ADDRESS(1202, BQ501)</f>
        <v>$AD$1202</v>
      </c>
      <c r="BT501" s="171" t="str">
        <f>"insert into Pokemon_Blueprint values ( "&amp;ROW()-1&amp;", '"&amp;B501&amp;"', '"&amp;C501&amp;"', "&amp;AF501&amp;",  "&amp;AG501&amp;",  "&amp;AH501&amp;", "&amp;AI501&amp;",  "&amp;AJ501&amp;",  "&amp;AK501&amp;", "&amp;IF(BC501 = "", "0", BC501)&amp;", "&amp;IF(BL501 = "","NULL, NULL",BP501&amp;", "&amp;BL501)&amp;");"</f>
        <v>insert into Pokemon_Blueprint values ( 500, 'Roserade', '', 60,  70,  65, 125,  105,  90, 75, NULL, NULL);</v>
      </c>
    </row>
    <row r="502" spans="1:72" ht="12.75" customHeight="1">
      <c r="A502" s="12">
        <v>408</v>
      </c>
      <c r="B502" s="60" t="s">
        <v>930</v>
      </c>
      <c r="C502" s="60" t="s">
        <v>512</v>
      </c>
      <c r="D502" s="61"/>
      <c r="E502" s="62"/>
      <c r="F502" s="62"/>
      <c r="G502" s="62"/>
      <c r="H502" s="62"/>
      <c r="I502" s="62"/>
      <c r="J502" s="62">
        <v>36</v>
      </c>
      <c r="K502" s="62">
        <v>36</v>
      </c>
      <c r="L502" s="62"/>
      <c r="M502" s="62"/>
      <c r="N502" s="62"/>
      <c r="O502" s="62"/>
      <c r="P502" s="62"/>
      <c r="Q502" s="62">
        <v>188</v>
      </c>
      <c r="R502" s="62"/>
      <c r="S502" s="62">
        <v>115</v>
      </c>
      <c r="T502" s="62"/>
      <c r="U502" s="62"/>
      <c r="V502" s="62">
        <v>235</v>
      </c>
      <c r="W502" s="62"/>
      <c r="X502" s="62">
        <v>136</v>
      </c>
      <c r="Y502" s="62"/>
      <c r="Z502" s="62"/>
      <c r="AA502" s="62"/>
      <c r="AB502" s="62"/>
      <c r="AC502" s="62"/>
      <c r="AD502" s="62">
        <v>208</v>
      </c>
      <c r="AE502" s="63"/>
      <c r="AF502" s="17">
        <v>67</v>
      </c>
      <c r="AG502" s="18">
        <v>125</v>
      </c>
      <c r="AH502" s="19">
        <v>40</v>
      </c>
      <c r="AI502" s="20">
        <v>30</v>
      </c>
      <c r="AJ502" s="21">
        <v>30</v>
      </c>
      <c r="AK502" s="22">
        <v>58</v>
      </c>
      <c r="AL502" s="23">
        <f>SUM(AF502:AK502)</f>
        <v>350</v>
      </c>
      <c r="AM502" s="24" t="s">
        <v>301</v>
      </c>
      <c r="AN502" s="37"/>
      <c r="AO502" s="24" t="s">
        <v>482</v>
      </c>
      <c r="AP502" s="34"/>
      <c r="AQ502" s="27" t="s">
        <v>215</v>
      </c>
      <c r="AR502" s="28" t="s">
        <v>220</v>
      </c>
      <c r="AS502" s="29">
        <v>0.9</v>
      </c>
      <c r="AT502" s="29">
        <v>69.400000000000006</v>
      </c>
      <c r="AU502" s="30">
        <v>31.5</v>
      </c>
      <c r="AV502" s="31"/>
      <c r="AW502" s="26">
        <v>1</v>
      </c>
      <c r="AX502" s="26"/>
      <c r="AY502" s="26"/>
      <c r="AZ502" s="26"/>
      <c r="BA502" s="25"/>
      <c r="BB502" s="24">
        <v>70</v>
      </c>
      <c r="BC502" s="26">
        <v>45</v>
      </c>
      <c r="BD502" s="32" t="s">
        <v>753</v>
      </c>
      <c r="BE502" s="32">
        <v>50</v>
      </c>
      <c r="BF502" s="35" t="s">
        <v>116</v>
      </c>
      <c r="BG502" s="26" t="s">
        <v>81</v>
      </c>
      <c r="BH502" s="29">
        <v>30</v>
      </c>
      <c r="BI502" s="26" t="s">
        <v>82</v>
      </c>
      <c r="BJ502" s="37"/>
      <c r="BK502" s="36" t="s">
        <v>334</v>
      </c>
      <c r="BL502" t="str">
        <f>IF(_xlfn.REGEXTEST(BK502,"Lv. [0-9]{0, 3}", 0),BM502,"")</f>
        <v>30</v>
      </c>
      <c r="BM502" t="str" cm="1">
        <f t="array" ref="BM502">_xlfn.REGEXEXTRACT(_xlfn.REGEXEXTRACT(BK502,"Lv. [0-9]{0,}", 0),"[0-9]{1,2}", 0)</f>
        <v>30</v>
      </c>
      <c r="BN502" cm="1">
        <f t="array" ref="BN502">INDEX(A502:AE502,BQ502)</f>
        <v>208</v>
      </c>
      <c r="BO502">
        <v>501</v>
      </c>
      <c r="BP502">
        <f ca="1">IF(LEN(BL502) &gt; 0, _xlfn.XMATCH(BN502 + 1, INDIRECT(BR502):INDIRECT(BS502)), "")</f>
        <v>502</v>
      </c>
      <c r="BQ502" cm="1">
        <f t="array" ref="BQ502">_xlfn.XMATCH(FALSE, ISBLANK(A502:AE502),,-1)</f>
        <v>30</v>
      </c>
      <c r="BR502" t="str">
        <f>ADDRESS(2, BQ502)</f>
        <v>$AD$2</v>
      </c>
      <c r="BS502" t="str">
        <f>ADDRESS(1202, BQ502)</f>
        <v>$AD$1202</v>
      </c>
      <c r="BT502" s="171" t="str">
        <f ca="1">"insert into Pokemon_Blueprint values ( "&amp;ROW()-1&amp;", '"&amp;B502&amp;"', '"&amp;C502&amp;"', "&amp;AF502&amp;",  "&amp;AG502&amp;",  "&amp;AH502&amp;", "&amp;AI502&amp;",  "&amp;AJ502&amp;",  "&amp;AK502&amp;", "&amp;IF(BC502 = "", "0", BC502)&amp;", "&amp;IF(BL502 = "","NULL, NULL",BP502&amp;", "&amp;BL502)&amp;");"</f>
        <v>insert into Pokemon_Blueprint values ( 501, 'Cranidos', 'Fossil', 67,  125,  40, 30,  30,  58, 45, 502, 30);</v>
      </c>
    </row>
    <row r="503" spans="1:72" ht="12.75" customHeight="1">
      <c r="A503" s="12">
        <v>409</v>
      </c>
      <c r="B503" s="60" t="s">
        <v>931</v>
      </c>
      <c r="C503" s="60" t="s">
        <v>512</v>
      </c>
      <c r="D503" s="61"/>
      <c r="E503" s="62"/>
      <c r="F503" s="62"/>
      <c r="G503" s="62"/>
      <c r="H503" s="62"/>
      <c r="I503" s="62"/>
      <c r="J503" s="62">
        <v>37</v>
      </c>
      <c r="K503" s="62">
        <v>37</v>
      </c>
      <c r="L503" s="62"/>
      <c r="M503" s="62"/>
      <c r="N503" s="62"/>
      <c r="O503" s="62"/>
      <c r="P503" s="62"/>
      <c r="Q503" s="62">
        <v>189</v>
      </c>
      <c r="R503" s="62"/>
      <c r="S503" s="62">
        <v>116</v>
      </c>
      <c r="T503" s="62"/>
      <c r="U503" s="62"/>
      <c r="V503" s="62">
        <v>236</v>
      </c>
      <c r="W503" s="62"/>
      <c r="X503" s="62">
        <v>137</v>
      </c>
      <c r="Y503" s="62"/>
      <c r="Z503" s="62"/>
      <c r="AA503" s="62"/>
      <c r="AB503" s="62"/>
      <c r="AC503" s="62"/>
      <c r="AD503" s="62">
        <v>209</v>
      </c>
      <c r="AE503" s="63"/>
      <c r="AF503" s="17">
        <v>97</v>
      </c>
      <c r="AG503" s="18">
        <v>165</v>
      </c>
      <c r="AH503" s="19">
        <v>60</v>
      </c>
      <c r="AI503" s="20">
        <v>65</v>
      </c>
      <c r="AJ503" s="21">
        <v>50</v>
      </c>
      <c r="AK503" s="22">
        <v>58</v>
      </c>
      <c r="AL503" s="23">
        <f>SUM(AF503:AK503)</f>
        <v>495</v>
      </c>
      <c r="AM503" s="24" t="s">
        <v>301</v>
      </c>
      <c r="AN503" s="37"/>
      <c r="AO503" s="24" t="s">
        <v>482</v>
      </c>
      <c r="AP503" s="34"/>
      <c r="AQ503" s="27" t="s">
        <v>215</v>
      </c>
      <c r="AR503" s="28" t="s">
        <v>120</v>
      </c>
      <c r="AS503" s="29">
        <v>1.6</v>
      </c>
      <c r="AT503" s="29">
        <v>226</v>
      </c>
      <c r="AU503" s="30">
        <v>102.5</v>
      </c>
      <c r="AV503" s="31"/>
      <c r="AW503" s="26">
        <v>2</v>
      </c>
      <c r="AX503" s="26"/>
      <c r="AY503" s="26"/>
      <c r="AZ503" s="26"/>
      <c r="BA503" s="25"/>
      <c r="BB503" s="24">
        <v>173</v>
      </c>
      <c r="BC503" s="26">
        <v>45</v>
      </c>
      <c r="BD503" s="32" t="s">
        <v>753</v>
      </c>
      <c r="BE503" s="32">
        <v>50</v>
      </c>
      <c r="BF503" s="35" t="s">
        <v>116</v>
      </c>
      <c r="BG503" s="26" t="s">
        <v>81</v>
      </c>
      <c r="BH503" s="29">
        <v>30</v>
      </c>
      <c r="BI503" s="26" t="s">
        <v>82</v>
      </c>
      <c r="BJ503" s="37"/>
      <c r="BK503" s="36"/>
      <c r="BL503" t="str">
        <f>IF(_xlfn.REGEXTEST(BK503,"Lv. [0-9]{0, 3}", 0),BM503,"")</f>
        <v/>
      </c>
      <c r="BM503" t="e" cm="1" vm="1">
        <f t="array" ref="BM503">_xlfn.REGEXEXTRACT(_xlfn.REGEXEXTRACT(BK503,"Lv. [0-9]{0,}", 0),"[0-9]{1,2}", 0)</f>
        <v>#N/A</v>
      </c>
      <c r="BN503" cm="1">
        <f t="array" ref="BN503">INDEX(A503:AE503,BQ503)</f>
        <v>209</v>
      </c>
      <c r="BO503">
        <v>502</v>
      </c>
      <c r="BP503" t="str">
        <f ca="1">IF(LEN(BL503) &gt; 0, _xlfn.XMATCH(BN503 + 1, INDIRECT(BR503):INDIRECT(BS503)), "")</f>
        <v/>
      </c>
      <c r="BQ503" cm="1">
        <f t="array" ref="BQ503">_xlfn.XMATCH(FALSE, ISBLANK(A503:AE503),,-1)</f>
        <v>30</v>
      </c>
      <c r="BR503" t="str">
        <f>ADDRESS(2, BQ503)</f>
        <v>$AD$2</v>
      </c>
      <c r="BS503" t="str">
        <f>ADDRESS(1202, BQ503)</f>
        <v>$AD$1202</v>
      </c>
      <c r="BT503" s="171" t="str">
        <f>"insert into Pokemon_Blueprint values ( "&amp;ROW()-1&amp;", '"&amp;B503&amp;"', '"&amp;C503&amp;"', "&amp;AF503&amp;",  "&amp;AG503&amp;",  "&amp;AH503&amp;", "&amp;AI503&amp;",  "&amp;AJ503&amp;",  "&amp;AK503&amp;", "&amp;IF(BC503 = "", "0", BC503)&amp;", "&amp;IF(BL503 = "","NULL, NULL",BP503&amp;", "&amp;BL503)&amp;");"</f>
        <v>insert into Pokemon_Blueprint values ( 502, 'Rampardos', 'Fossil', 97,  165,  60, 65,  50,  58, 45, NULL, NULL);</v>
      </c>
    </row>
    <row r="504" spans="1:72" ht="12.75" customHeight="1">
      <c r="A504" s="12">
        <v>410</v>
      </c>
      <c r="B504" s="60" t="s">
        <v>932</v>
      </c>
      <c r="C504" s="60" t="s">
        <v>512</v>
      </c>
      <c r="D504" s="61"/>
      <c r="E504" s="62"/>
      <c r="F504" s="62"/>
      <c r="G504" s="62"/>
      <c r="H504" s="62"/>
      <c r="I504" s="62"/>
      <c r="J504" s="62">
        <v>38</v>
      </c>
      <c r="K504" s="62">
        <v>38</v>
      </c>
      <c r="L504" s="62"/>
      <c r="M504" s="62"/>
      <c r="N504" s="62"/>
      <c r="O504" s="62"/>
      <c r="P504" s="62"/>
      <c r="Q504" s="62">
        <v>190</v>
      </c>
      <c r="R504" s="62"/>
      <c r="S504" s="62">
        <v>117</v>
      </c>
      <c r="T504" s="62"/>
      <c r="U504" s="62"/>
      <c r="V504" s="62">
        <v>237</v>
      </c>
      <c r="W504" s="62"/>
      <c r="X504" s="62">
        <v>138</v>
      </c>
      <c r="Y504" s="62"/>
      <c r="Z504" s="62"/>
      <c r="AA504" s="62"/>
      <c r="AB504" s="62"/>
      <c r="AC504" s="62"/>
      <c r="AD504" s="62">
        <v>210</v>
      </c>
      <c r="AE504" s="63"/>
      <c r="AF504" s="17">
        <v>30</v>
      </c>
      <c r="AG504" s="18">
        <v>42</v>
      </c>
      <c r="AH504" s="19">
        <v>118</v>
      </c>
      <c r="AI504" s="20">
        <v>42</v>
      </c>
      <c r="AJ504" s="21">
        <v>88</v>
      </c>
      <c r="AK504" s="22">
        <v>30</v>
      </c>
      <c r="AL504" s="23">
        <f>SUM(AF504:AK504)</f>
        <v>350</v>
      </c>
      <c r="AM504" s="24" t="s">
        <v>301</v>
      </c>
      <c r="AN504" s="25" t="s">
        <v>201</v>
      </c>
      <c r="AO504" s="24" t="s">
        <v>337</v>
      </c>
      <c r="AP504" s="34"/>
      <c r="AQ504" s="27" t="s">
        <v>417</v>
      </c>
      <c r="AR504" s="28" t="s">
        <v>115</v>
      </c>
      <c r="AS504" s="29">
        <v>0.5</v>
      </c>
      <c r="AT504" s="29">
        <v>125.7</v>
      </c>
      <c r="AU504" s="30">
        <v>57</v>
      </c>
      <c r="AV504" s="31"/>
      <c r="AW504" s="26"/>
      <c r="AX504" s="26">
        <v>1</v>
      </c>
      <c r="AY504" s="26"/>
      <c r="AZ504" s="26"/>
      <c r="BA504" s="25"/>
      <c r="BB504" s="24">
        <v>70</v>
      </c>
      <c r="BC504" s="26">
        <v>45</v>
      </c>
      <c r="BD504" s="32" t="s">
        <v>753</v>
      </c>
      <c r="BE504" s="32">
        <v>50</v>
      </c>
      <c r="BF504" s="35" t="s">
        <v>322</v>
      </c>
      <c r="BG504" s="26" t="s">
        <v>81</v>
      </c>
      <c r="BH504" s="29">
        <v>30</v>
      </c>
      <c r="BI504" s="26" t="s">
        <v>82</v>
      </c>
      <c r="BJ504" s="37"/>
      <c r="BK504" s="36" t="s">
        <v>334</v>
      </c>
      <c r="BL504" t="str">
        <f>IF(_xlfn.REGEXTEST(BK504,"Lv. [0-9]{0, 3}", 0),BM504,"")</f>
        <v>30</v>
      </c>
      <c r="BM504" t="str" cm="1">
        <f t="array" ref="BM504">_xlfn.REGEXEXTRACT(_xlfn.REGEXEXTRACT(BK504,"Lv. [0-9]{0,}", 0),"[0-9]{1,2}", 0)</f>
        <v>30</v>
      </c>
      <c r="BN504" cm="1">
        <f t="array" ref="BN504">INDEX(A504:AE504,BQ504)</f>
        <v>210</v>
      </c>
      <c r="BO504">
        <v>503</v>
      </c>
      <c r="BP504">
        <f ca="1">IF(LEN(BL504) &gt; 0, _xlfn.XMATCH(BN504 + 1, INDIRECT(BR504):INDIRECT(BS504)), "")</f>
        <v>504</v>
      </c>
      <c r="BQ504" cm="1">
        <f t="array" ref="BQ504">_xlfn.XMATCH(FALSE, ISBLANK(A504:AE504),,-1)</f>
        <v>30</v>
      </c>
      <c r="BR504" t="str">
        <f>ADDRESS(2, BQ504)</f>
        <v>$AD$2</v>
      </c>
      <c r="BS504" t="str">
        <f>ADDRESS(1202, BQ504)</f>
        <v>$AD$1202</v>
      </c>
      <c r="BT504" s="171" t="str">
        <f ca="1">"insert into Pokemon_Blueprint values ( "&amp;ROW()-1&amp;", '"&amp;B504&amp;"', '"&amp;C504&amp;"', "&amp;AF504&amp;",  "&amp;AG504&amp;",  "&amp;AH504&amp;", "&amp;AI504&amp;",  "&amp;AJ504&amp;",  "&amp;AK504&amp;", "&amp;IF(BC504 = "", "0", BC504)&amp;", "&amp;IF(BL504 = "","NULL, NULL",BP504&amp;", "&amp;BL504)&amp;");"</f>
        <v>insert into Pokemon_Blueprint values ( 503, 'Shieldon', 'Fossil', 30,  42,  118, 42,  88,  30, 45, 504, 30);</v>
      </c>
    </row>
    <row r="505" spans="1:72" ht="12.75" customHeight="1">
      <c r="A505" s="12">
        <v>411</v>
      </c>
      <c r="B505" s="60" t="s">
        <v>933</v>
      </c>
      <c r="C505" s="60" t="s">
        <v>512</v>
      </c>
      <c r="D505" s="61"/>
      <c r="E505" s="62"/>
      <c r="F505" s="62"/>
      <c r="G505" s="62"/>
      <c r="H505" s="62"/>
      <c r="I505" s="62"/>
      <c r="J505" s="62">
        <v>39</v>
      </c>
      <c r="K505" s="62">
        <v>39</v>
      </c>
      <c r="L505" s="62"/>
      <c r="M505" s="62"/>
      <c r="N505" s="62"/>
      <c r="O505" s="62"/>
      <c r="P505" s="62"/>
      <c r="Q505" s="62">
        <v>191</v>
      </c>
      <c r="R505" s="62"/>
      <c r="S505" s="62">
        <v>118</v>
      </c>
      <c r="T505" s="62"/>
      <c r="U505" s="62"/>
      <c r="V505" s="62">
        <v>238</v>
      </c>
      <c r="W505" s="62"/>
      <c r="X505" s="62">
        <v>139</v>
      </c>
      <c r="Y505" s="62"/>
      <c r="Z505" s="62"/>
      <c r="AA505" s="62"/>
      <c r="AB505" s="62"/>
      <c r="AC505" s="62"/>
      <c r="AD505" s="62">
        <v>211</v>
      </c>
      <c r="AE505" s="63"/>
      <c r="AF505" s="17">
        <v>60</v>
      </c>
      <c r="AG505" s="18">
        <v>52</v>
      </c>
      <c r="AH505" s="19">
        <v>168</v>
      </c>
      <c r="AI505" s="20">
        <v>47</v>
      </c>
      <c r="AJ505" s="21">
        <v>138</v>
      </c>
      <c r="AK505" s="22">
        <v>30</v>
      </c>
      <c r="AL505" s="23">
        <f>SUM(AF505:AK505)</f>
        <v>495</v>
      </c>
      <c r="AM505" s="24" t="s">
        <v>301</v>
      </c>
      <c r="AN505" s="25" t="s">
        <v>201</v>
      </c>
      <c r="AO505" s="24" t="s">
        <v>337</v>
      </c>
      <c r="AP505" s="34"/>
      <c r="AQ505" s="27" t="s">
        <v>417</v>
      </c>
      <c r="AR505" s="28" t="s">
        <v>216</v>
      </c>
      <c r="AS505" s="29">
        <v>1.3</v>
      </c>
      <c r="AT505" s="29">
        <v>329.6</v>
      </c>
      <c r="AU505" s="30">
        <v>149.5</v>
      </c>
      <c r="AV505" s="31"/>
      <c r="AW505" s="26"/>
      <c r="AX505" s="26">
        <v>2</v>
      </c>
      <c r="AY505" s="26"/>
      <c r="AZ505" s="26"/>
      <c r="BA505" s="25"/>
      <c r="BB505" s="24">
        <v>173</v>
      </c>
      <c r="BC505" s="26">
        <v>45</v>
      </c>
      <c r="BD505" s="32" t="s">
        <v>753</v>
      </c>
      <c r="BE505" s="32">
        <v>50</v>
      </c>
      <c r="BF505" s="35" t="s">
        <v>322</v>
      </c>
      <c r="BG505" s="26" t="s">
        <v>81</v>
      </c>
      <c r="BH505" s="29">
        <v>30</v>
      </c>
      <c r="BI505" s="26" t="s">
        <v>82</v>
      </c>
      <c r="BJ505" s="37"/>
      <c r="BK505" s="36"/>
      <c r="BL505" t="str">
        <f>IF(_xlfn.REGEXTEST(BK505,"Lv. [0-9]{0, 3}", 0),BM505,"")</f>
        <v/>
      </c>
      <c r="BM505" t="e" cm="1" vm="1">
        <f t="array" ref="BM505">_xlfn.REGEXEXTRACT(_xlfn.REGEXEXTRACT(BK505,"Lv. [0-9]{0,}", 0),"[0-9]{1,2}", 0)</f>
        <v>#N/A</v>
      </c>
      <c r="BN505" cm="1">
        <f t="array" ref="BN505">INDEX(A505:AE505,BQ505)</f>
        <v>211</v>
      </c>
      <c r="BO505">
        <v>504</v>
      </c>
      <c r="BP505" t="str">
        <f ca="1">IF(LEN(BL505) &gt; 0, _xlfn.XMATCH(BN505 + 1, INDIRECT(BR505):INDIRECT(BS505)), "")</f>
        <v/>
      </c>
      <c r="BQ505" cm="1">
        <f t="array" ref="BQ505">_xlfn.XMATCH(FALSE, ISBLANK(A505:AE505),,-1)</f>
        <v>30</v>
      </c>
      <c r="BR505" t="str">
        <f>ADDRESS(2, BQ505)</f>
        <v>$AD$2</v>
      </c>
      <c r="BS505" t="str">
        <f>ADDRESS(1202, BQ505)</f>
        <v>$AD$1202</v>
      </c>
      <c r="BT505" s="171" t="str">
        <f>"insert into Pokemon_Blueprint values ( "&amp;ROW()-1&amp;", '"&amp;B505&amp;"', '"&amp;C505&amp;"', "&amp;AF505&amp;",  "&amp;AG505&amp;",  "&amp;AH505&amp;", "&amp;AI505&amp;",  "&amp;AJ505&amp;",  "&amp;AK505&amp;", "&amp;IF(BC505 = "", "0", BC505)&amp;", "&amp;IF(BL505 = "","NULL, NULL",BP505&amp;", "&amp;BL505)&amp;");"</f>
        <v>insert into Pokemon_Blueprint values ( 504, 'Bastiodon', 'Fossil', 60,  52,  168, 47,  138,  30, 45, NULL, NULL);</v>
      </c>
    </row>
    <row r="506" spans="1:72" ht="12.75" customHeight="1">
      <c r="A506" s="12">
        <v>412</v>
      </c>
      <c r="B506" s="60" t="s">
        <v>934</v>
      </c>
      <c r="C506" s="60"/>
      <c r="D506" s="61"/>
      <c r="E506" s="62"/>
      <c r="F506" s="62"/>
      <c r="G506" s="62"/>
      <c r="H506" s="62"/>
      <c r="I506" s="62"/>
      <c r="J506" s="62">
        <v>45</v>
      </c>
      <c r="K506" s="62">
        <v>45</v>
      </c>
      <c r="L506" s="62"/>
      <c r="M506" s="62"/>
      <c r="N506" s="62">
        <v>44</v>
      </c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>
        <v>43</v>
      </c>
      <c r="AE506" s="63"/>
      <c r="AF506" s="17">
        <v>40</v>
      </c>
      <c r="AG506" s="18">
        <v>29</v>
      </c>
      <c r="AH506" s="19">
        <v>45</v>
      </c>
      <c r="AI506" s="20">
        <v>29</v>
      </c>
      <c r="AJ506" s="21">
        <v>45</v>
      </c>
      <c r="AK506" s="22">
        <v>36</v>
      </c>
      <c r="AL506" s="23">
        <f>SUM(AF506:AK506)</f>
        <v>224</v>
      </c>
      <c r="AM506" s="24" t="s">
        <v>124</v>
      </c>
      <c r="AN506" s="37"/>
      <c r="AO506" s="24" t="s">
        <v>132</v>
      </c>
      <c r="AP506" s="34"/>
      <c r="AQ506" s="27" t="s">
        <v>394</v>
      </c>
      <c r="AR506" s="28" t="s">
        <v>265</v>
      </c>
      <c r="AS506" s="29">
        <v>0.2</v>
      </c>
      <c r="AT506" s="29">
        <v>7.5</v>
      </c>
      <c r="AU506" s="30">
        <v>3.4</v>
      </c>
      <c r="AV506" s="31"/>
      <c r="AW506" s="26"/>
      <c r="AX506" s="26"/>
      <c r="AY506" s="26"/>
      <c r="AZ506" s="26">
        <v>1</v>
      </c>
      <c r="BA506" s="25"/>
      <c r="BB506" s="24">
        <v>45</v>
      </c>
      <c r="BC506" s="26">
        <v>120</v>
      </c>
      <c r="BD506" s="32" t="s">
        <v>128</v>
      </c>
      <c r="BE506" s="32">
        <v>50</v>
      </c>
      <c r="BF506" s="35" t="s">
        <v>80</v>
      </c>
      <c r="BG506" s="26" t="s">
        <v>129</v>
      </c>
      <c r="BH506" s="29">
        <v>15</v>
      </c>
      <c r="BI506" s="26" t="s">
        <v>124</v>
      </c>
      <c r="BJ506" s="37"/>
      <c r="BK506" s="36" t="s">
        <v>935</v>
      </c>
      <c r="BL506" t="str">
        <f>IF(_xlfn.REGEXTEST(BK506,"Lv. [0-9]{0, 3}", 0),BM506,"")</f>
        <v>20</v>
      </c>
      <c r="BM506" t="str" cm="1">
        <f t="array" ref="BM506">_xlfn.REGEXEXTRACT(_xlfn.REGEXEXTRACT(BK506,"Lv. [0-9]{0,}", 0),"[0-9]{1,2}", 0)</f>
        <v>20</v>
      </c>
      <c r="BN506" cm="1">
        <f t="array" ref="BN506">INDEX(A506:AE506,BQ506)</f>
        <v>43</v>
      </c>
      <c r="BO506">
        <v>505</v>
      </c>
      <c r="BP506">
        <f ca="1">IF(LEN(BL506) &gt; 0, _xlfn.XMATCH(BN506 + 1, INDIRECT(BR506):INDIRECT(BS506)), "")</f>
        <v>508</v>
      </c>
      <c r="BQ506" cm="1">
        <f t="array" ref="BQ506">_xlfn.XMATCH(FALSE, ISBLANK(A506:AE506),,-1)</f>
        <v>30</v>
      </c>
      <c r="BR506" t="str">
        <f>ADDRESS(2, BQ506)</f>
        <v>$AD$2</v>
      </c>
      <c r="BS506" t="str">
        <f>ADDRESS(1202, BQ506)</f>
        <v>$AD$1202</v>
      </c>
      <c r="BT506" s="171" t="str">
        <f ca="1">"insert into Pokemon_Blueprint values ( "&amp;ROW()-1&amp;", '"&amp;B506&amp;"', '"&amp;C506&amp;"', "&amp;AF506&amp;",  "&amp;AG506&amp;",  "&amp;AH506&amp;", "&amp;AI506&amp;",  "&amp;AJ506&amp;",  "&amp;AK506&amp;", "&amp;IF(BC506 = "", "0", BC506)&amp;", "&amp;IF(BL506 = "","NULL, NULL",BP506&amp;", "&amp;BL506)&amp;");"</f>
        <v>insert into Pokemon_Blueprint values ( 505, 'Burmy (Plant)', '', 40,  29,  45, 29,  45,  36, 120, 508, 20);</v>
      </c>
    </row>
    <row r="507" spans="1:72" ht="12.75" customHeight="1">
      <c r="A507" s="12">
        <v>412.1</v>
      </c>
      <c r="B507" s="60" t="s">
        <v>936</v>
      </c>
      <c r="C507" s="60"/>
      <c r="D507" s="61"/>
      <c r="E507" s="62"/>
      <c r="F507" s="62"/>
      <c r="G507" s="62"/>
      <c r="H507" s="62"/>
      <c r="I507" s="62"/>
      <c r="J507" s="62">
        <v>45</v>
      </c>
      <c r="K507" s="62">
        <v>45</v>
      </c>
      <c r="L507" s="62"/>
      <c r="M507" s="62"/>
      <c r="N507" s="62">
        <v>44</v>
      </c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>
        <v>43</v>
      </c>
      <c r="AE507" s="63"/>
      <c r="AF507" s="17">
        <v>40</v>
      </c>
      <c r="AG507" s="18">
        <v>29</v>
      </c>
      <c r="AH507" s="19">
        <v>45</v>
      </c>
      <c r="AI507" s="20">
        <v>29</v>
      </c>
      <c r="AJ507" s="21">
        <v>45</v>
      </c>
      <c r="AK507" s="22">
        <v>36</v>
      </c>
      <c r="AL507" s="23">
        <f>SUM(AF507:AK507)</f>
        <v>224</v>
      </c>
      <c r="AM507" s="24" t="s">
        <v>124</v>
      </c>
      <c r="AN507" s="37"/>
      <c r="AO507" s="24" t="s">
        <v>132</v>
      </c>
      <c r="AP507" s="34"/>
      <c r="AQ507" s="27" t="s">
        <v>394</v>
      </c>
      <c r="AR507" s="28" t="s">
        <v>265</v>
      </c>
      <c r="AS507" s="29">
        <v>0.2</v>
      </c>
      <c r="AT507" s="29">
        <v>7.5</v>
      </c>
      <c r="AU507" s="30">
        <v>3.4</v>
      </c>
      <c r="AV507" s="31"/>
      <c r="AW507" s="26"/>
      <c r="AX507" s="26"/>
      <c r="AY507" s="26"/>
      <c r="AZ507" s="26">
        <v>1</v>
      </c>
      <c r="BA507" s="25"/>
      <c r="BB507" s="24">
        <v>45</v>
      </c>
      <c r="BC507" s="26">
        <v>120</v>
      </c>
      <c r="BD507" s="32" t="s">
        <v>128</v>
      </c>
      <c r="BE507" s="32">
        <v>50</v>
      </c>
      <c r="BF507" s="35" t="s">
        <v>139</v>
      </c>
      <c r="BG507" s="26" t="s">
        <v>129</v>
      </c>
      <c r="BH507" s="29">
        <v>15</v>
      </c>
      <c r="BI507" s="26" t="s">
        <v>124</v>
      </c>
      <c r="BJ507" s="37"/>
      <c r="BK507" s="36" t="s">
        <v>935</v>
      </c>
      <c r="BL507" t="str">
        <f>IF(_xlfn.REGEXTEST(BK507,"Lv. [0-9]{0, 3}", 0),BM507,"")</f>
        <v>20</v>
      </c>
      <c r="BM507" t="str" cm="1">
        <f t="array" ref="BM507">_xlfn.REGEXEXTRACT(_xlfn.REGEXEXTRACT(BK507,"Lv. [0-9]{0,}", 0),"[0-9]{1,2}", 0)</f>
        <v>20</v>
      </c>
      <c r="BN507" cm="1">
        <f t="array" ref="BN507">INDEX(A507:AE507,BQ507)</f>
        <v>43</v>
      </c>
      <c r="BO507">
        <v>506</v>
      </c>
      <c r="BP507">
        <f ca="1">IF(LEN(BL507) &gt; 0, _xlfn.XMATCH(BN507 + 1, INDIRECT(BR507):INDIRECT(BS507)), "")</f>
        <v>508</v>
      </c>
      <c r="BQ507" cm="1">
        <f t="array" ref="BQ507">_xlfn.XMATCH(FALSE, ISBLANK(A507:AE507),,-1)</f>
        <v>30</v>
      </c>
      <c r="BR507" t="str">
        <f>ADDRESS(2, BQ507)</f>
        <v>$AD$2</v>
      </c>
      <c r="BS507" t="str">
        <f>ADDRESS(1202, BQ507)</f>
        <v>$AD$1202</v>
      </c>
      <c r="BT507" s="171" t="str">
        <f ca="1">"insert into Pokemon_Blueprint values ( "&amp;ROW()-1&amp;", '"&amp;B507&amp;"', '"&amp;C507&amp;"', "&amp;AF507&amp;",  "&amp;AG507&amp;",  "&amp;AH507&amp;", "&amp;AI507&amp;",  "&amp;AJ507&amp;",  "&amp;AK507&amp;", "&amp;IF(BC507 = "", "0", BC507)&amp;", "&amp;IF(BL507 = "","NULL, NULL",BP507&amp;", "&amp;BL507)&amp;");"</f>
        <v>insert into Pokemon_Blueprint values ( 506, 'Burmy (Sandy)', '', 40,  29,  45, 29,  45,  36, 120, 508, 20);</v>
      </c>
    </row>
    <row r="508" spans="1:72" ht="12.75" customHeight="1">
      <c r="A508" s="12">
        <v>412.2</v>
      </c>
      <c r="B508" s="60" t="s">
        <v>937</v>
      </c>
      <c r="C508" s="60"/>
      <c r="D508" s="61"/>
      <c r="E508" s="62"/>
      <c r="F508" s="62"/>
      <c r="G508" s="62"/>
      <c r="H508" s="62"/>
      <c r="I508" s="62"/>
      <c r="J508" s="62">
        <v>45</v>
      </c>
      <c r="K508" s="62">
        <v>45</v>
      </c>
      <c r="L508" s="62"/>
      <c r="M508" s="62"/>
      <c r="N508" s="62">
        <v>44</v>
      </c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>
        <v>43</v>
      </c>
      <c r="AE508" s="63"/>
      <c r="AF508" s="17">
        <v>40</v>
      </c>
      <c r="AG508" s="18">
        <v>29</v>
      </c>
      <c r="AH508" s="19">
        <v>45</v>
      </c>
      <c r="AI508" s="20">
        <v>29</v>
      </c>
      <c r="AJ508" s="21">
        <v>45</v>
      </c>
      <c r="AK508" s="22">
        <v>36</v>
      </c>
      <c r="AL508" s="23">
        <f>SUM(AF508:AK508)</f>
        <v>224</v>
      </c>
      <c r="AM508" s="24" t="s">
        <v>124</v>
      </c>
      <c r="AN508" s="37"/>
      <c r="AO508" s="24" t="s">
        <v>132</v>
      </c>
      <c r="AP508" s="34"/>
      <c r="AQ508" s="27" t="s">
        <v>394</v>
      </c>
      <c r="AR508" s="28" t="s">
        <v>265</v>
      </c>
      <c r="AS508" s="29">
        <v>0.2</v>
      </c>
      <c r="AT508" s="29">
        <v>7.5</v>
      </c>
      <c r="AU508" s="30">
        <v>3.4</v>
      </c>
      <c r="AV508" s="31"/>
      <c r="AW508" s="26"/>
      <c r="AX508" s="26"/>
      <c r="AY508" s="26"/>
      <c r="AZ508" s="26">
        <v>1</v>
      </c>
      <c r="BA508" s="25"/>
      <c r="BB508" s="24">
        <v>45</v>
      </c>
      <c r="BC508" s="26">
        <v>120</v>
      </c>
      <c r="BD508" s="32" t="s">
        <v>128</v>
      </c>
      <c r="BE508" s="32">
        <v>50</v>
      </c>
      <c r="BF508" s="35" t="s">
        <v>98</v>
      </c>
      <c r="BG508" s="26" t="s">
        <v>129</v>
      </c>
      <c r="BH508" s="29">
        <v>15</v>
      </c>
      <c r="BI508" s="26" t="s">
        <v>124</v>
      </c>
      <c r="BJ508" s="37"/>
      <c r="BK508" s="36" t="s">
        <v>935</v>
      </c>
      <c r="BL508" t="str">
        <f>IF(_xlfn.REGEXTEST(BK508,"Lv. [0-9]{0, 3}", 0),BM508,"")</f>
        <v>20</v>
      </c>
      <c r="BM508" t="str" cm="1">
        <f t="array" ref="BM508">_xlfn.REGEXEXTRACT(_xlfn.REGEXEXTRACT(BK508,"Lv. [0-9]{0,}", 0),"[0-9]{1,2}", 0)</f>
        <v>20</v>
      </c>
      <c r="BN508" cm="1">
        <f t="array" ref="BN508">INDEX(A508:AE508,BQ508)</f>
        <v>43</v>
      </c>
      <c r="BO508">
        <v>507</v>
      </c>
      <c r="BP508">
        <f ca="1">IF(LEN(BL508) &gt; 0, _xlfn.XMATCH(BN508 + 1, INDIRECT(BR508):INDIRECT(BS508)), "")</f>
        <v>508</v>
      </c>
      <c r="BQ508" cm="1">
        <f t="array" ref="BQ508">_xlfn.XMATCH(FALSE, ISBLANK(A508:AE508),,-1)</f>
        <v>30</v>
      </c>
      <c r="BR508" t="str">
        <f>ADDRESS(2, BQ508)</f>
        <v>$AD$2</v>
      </c>
      <c r="BS508" t="str">
        <f>ADDRESS(1202, BQ508)</f>
        <v>$AD$1202</v>
      </c>
      <c r="BT508" s="171" t="str">
        <f ca="1">"insert into Pokemon_Blueprint values ( "&amp;ROW()-1&amp;", '"&amp;B508&amp;"', '"&amp;C508&amp;"', "&amp;AF508&amp;",  "&amp;AG508&amp;",  "&amp;AH508&amp;", "&amp;AI508&amp;",  "&amp;AJ508&amp;",  "&amp;AK508&amp;", "&amp;IF(BC508 = "", "0", BC508)&amp;", "&amp;IF(BL508 = "","NULL, NULL",BP508&amp;", "&amp;BL508)&amp;");"</f>
        <v>insert into Pokemon_Blueprint values ( 507, 'Burmy (Trash)', '', 40,  29,  45, 29,  45,  36, 120, 508, 20);</v>
      </c>
    </row>
    <row r="509" spans="1:72" ht="12.75" customHeight="1">
      <c r="A509" s="12">
        <v>413</v>
      </c>
      <c r="B509" s="60" t="s">
        <v>938</v>
      </c>
      <c r="C509" s="60"/>
      <c r="D509" s="61"/>
      <c r="E509" s="62"/>
      <c r="F509" s="62"/>
      <c r="G509" s="62"/>
      <c r="H509" s="62"/>
      <c r="I509" s="62"/>
      <c r="J509" s="62">
        <v>46</v>
      </c>
      <c r="K509" s="62">
        <v>46</v>
      </c>
      <c r="L509" s="62"/>
      <c r="M509" s="62"/>
      <c r="N509" s="62">
        <v>45</v>
      </c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>
        <v>44</v>
      </c>
      <c r="AE509" s="63"/>
      <c r="AF509" s="17">
        <v>60</v>
      </c>
      <c r="AG509" s="18">
        <v>59</v>
      </c>
      <c r="AH509" s="19">
        <v>85</v>
      </c>
      <c r="AI509" s="20">
        <v>79</v>
      </c>
      <c r="AJ509" s="21">
        <v>105</v>
      </c>
      <c r="AK509" s="22">
        <v>36</v>
      </c>
      <c r="AL509" s="23">
        <f>SUM(AF509:AK509)</f>
        <v>424</v>
      </c>
      <c r="AM509" s="24" t="s">
        <v>124</v>
      </c>
      <c r="AN509" s="25" t="s">
        <v>74</v>
      </c>
      <c r="AO509" s="24" t="s">
        <v>351</v>
      </c>
      <c r="AP509" s="34"/>
      <c r="AQ509" s="27" t="s">
        <v>394</v>
      </c>
      <c r="AR509" s="28" t="s">
        <v>115</v>
      </c>
      <c r="AS509" s="29">
        <v>0.5</v>
      </c>
      <c r="AT509" s="29">
        <v>14.3</v>
      </c>
      <c r="AU509" s="30">
        <v>6.5</v>
      </c>
      <c r="AV509" s="31"/>
      <c r="AW509" s="26"/>
      <c r="AX509" s="26"/>
      <c r="AY509" s="26"/>
      <c r="AZ509" s="26">
        <v>2</v>
      </c>
      <c r="BA509" s="25"/>
      <c r="BB509" s="24">
        <v>148</v>
      </c>
      <c r="BC509" s="26">
        <v>45</v>
      </c>
      <c r="BD509" s="32" t="s">
        <v>128</v>
      </c>
      <c r="BE509" s="32">
        <v>50</v>
      </c>
      <c r="BF509" s="35" t="s">
        <v>80</v>
      </c>
      <c r="BG509" s="26" t="s">
        <v>210</v>
      </c>
      <c r="BH509" s="29">
        <v>15</v>
      </c>
      <c r="BI509" s="26" t="s">
        <v>124</v>
      </c>
      <c r="BJ509" s="37"/>
      <c r="BK509" s="36"/>
      <c r="BL509" t="str">
        <f>IF(_xlfn.REGEXTEST(BK509,"Lv. [0-9]{0, 3}", 0),BM509,"")</f>
        <v/>
      </c>
      <c r="BM509" t="e" cm="1" vm="1">
        <f t="array" ref="BM509">_xlfn.REGEXEXTRACT(_xlfn.REGEXEXTRACT(BK509,"Lv. [0-9]{0,}", 0),"[0-9]{1,2}", 0)</f>
        <v>#N/A</v>
      </c>
      <c r="BN509" cm="1">
        <f t="array" ref="BN509">INDEX(A509:AE509,BQ509)</f>
        <v>44</v>
      </c>
      <c r="BO509">
        <v>508</v>
      </c>
      <c r="BP509" t="str">
        <f ca="1">IF(LEN(BL509) &gt; 0, _xlfn.XMATCH(BN509 + 1, INDIRECT(BR509):INDIRECT(BS509)), "")</f>
        <v/>
      </c>
      <c r="BQ509" cm="1">
        <f t="array" ref="BQ509">_xlfn.XMATCH(FALSE, ISBLANK(A509:AE509),,-1)</f>
        <v>30</v>
      </c>
      <c r="BR509" t="str">
        <f>ADDRESS(2, BQ509)</f>
        <v>$AD$2</v>
      </c>
      <c r="BS509" t="str">
        <f>ADDRESS(1202, BQ509)</f>
        <v>$AD$1202</v>
      </c>
      <c r="BT509" s="171" t="str">
        <f>"insert into Pokemon_Blueprint values ( "&amp;ROW()-1&amp;", '"&amp;B509&amp;"', '"&amp;C509&amp;"', "&amp;AF509&amp;",  "&amp;AG509&amp;",  "&amp;AH509&amp;", "&amp;AI509&amp;",  "&amp;AJ509&amp;",  "&amp;AK509&amp;", "&amp;IF(BC509 = "", "0", BC509)&amp;", "&amp;IF(BL509 = "","NULL, NULL",BP509&amp;", "&amp;BL509)&amp;");"</f>
        <v>insert into Pokemon_Blueprint values ( 508, 'Wormadam (Plant)', '', 60,  59,  85, 79,  105,  36, 45, NULL, NULL);</v>
      </c>
    </row>
    <row r="510" spans="1:72" ht="12.75" customHeight="1">
      <c r="A510" s="12">
        <v>413.1</v>
      </c>
      <c r="B510" s="60" t="s">
        <v>939</v>
      </c>
      <c r="C510" s="60"/>
      <c r="D510" s="61"/>
      <c r="E510" s="62"/>
      <c r="F510" s="62"/>
      <c r="G510" s="62"/>
      <c r="H510" s="62"/>
      <c r="I510" s="62"/>
      <c r="J510" s="62">
        <v>46</v>
      </c>
      <c r="K510" s="62">
        <v>46</v>
      </c>
      <c r="L510" s="62"/>
      <c r="M510" s="62"/>
      <c r="N510" s="62">
        <v>45</v>
      </c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>
        <v>44</v>
      </c>
      <c r="AE510" s="63"/>
      <c r="AF510" s="17">
        <v>60</v>
      </c>
      <c r="AG510" s="18">
        <v>79</v>
      </c>
      <c r="AH510" s="19">
        <v>105</v>
      </c>
      <c r="AI510" s="20">
        <v>59</v>
      </c>
      <c r="AJ510" s="21">
        <v>85</v>
      </c>
      <c r="AK510" s="22">
        <v>36</v>
      </c>
      <c r="AL510" s="23">
        <f>SUM(AF510:AK510)</f>
        <v>424</v>
      </c>
      <c r="AM510" s="24" t="s">
        <v>124</v>
      </c>
      <c r="AN510" s="25" t="s">
        <v>196</v>
      </c>
      <c r="AO510" s="24" t="s">
        <v>351</v>
      </c>
      <c r="AP510" s="34"/>
      <c r="AQ510" s="27" t="s">
        <v>394</v>
      </c>
      <c r="AR510" s="28" t="s">
        <v>115</v>
      </c>
      <c r="AS510" s="29">
        <v>0.5</v>
      </c>
      <c r="AT510" s="29">
        <v>14.3</v>
      </c>
      <c r="AU510" s="30">
        <v>6.5</v>
      </c>
      <c r="AV510" s="31"/>
      <c r="AW510" s="26"/>
      <c r="AX510" s="26">
        <v>2</v>
      </c>
      <c r="AY510" s="26"/>
      <c r="AZ510" s="26"/>
      <c r="BA510" s="25"/>
      <c r="BB510" s="24">
        <v>148</v>
      </c>
      <c r="BC510" s="26">
        <v>45</v>
      </c>
      <c r="BD510" s="32" t="s">
        <v>128</v>
      </c>
      <c r="BE510" s="32">
        <v>50</v>
      </c>
      <c r="BF510" s="35" t="s">
        <v>139</v>
      </c>
      <c r="BG510" s="26" t="s">
        <v>210</v>
      </c>
      <c r="BH510" s="29">
        <v>15</v>
      </c>
      <c r="BI510" s="26" t="s">
        <v>124</v>
      </c>
      <c r="BJ510" s="37"/>
      <c r="BK510" s="36"/>
      <c r="BL510" t="str">
        <f>IF(_xlfn.REGEXTEST(BK510,"Lv. [0-9]{0, 3}", 0),BM510,"")</f>
        <v/>
      </c>
      <c r="BM510" t="e" cm="1" vm="1">
        <f t="array" ref="BM510">_xlfn.REGEXEXTRACT(_xlfn.REGEXEXTRACT(BK510,"Lv. [0-9]{0,}", 0),"[0-9]{1,2}", 0)</f>
        <v>#N/A</v>
      </c>
      <c r="BN510" cm="1">
        <f t="array" ref="BN510">INDEX(A510:AE510,BQ510)</f>
        <v>44</v>
      </c>
      <c r="BO510">
        <v>509</v>
      </c>
      <c r="BP510" t="str">
        <f ca="1">IF(LEN(BL510) &gt; 0, _xlfn.XMATCH(BN510 + 1, INDIRECT(BR510):INDIRECT(BS510)), "")</f>
        <v/>
      </c>
      <c r="BQ510" cm="1">
        <f t="array" ref="BQ510">_xlfn.XMATCH(FALSE, ISBLANK(A510:AE510),,-1)</f>
        <v>30</v>
      </c>
      <c r="BR510" t="str">
        <f>ADDRESS(2, BQ510)</f>
        <v>$AD$2</v>
      </c>
      <c r="BS510" t="str">
        <f>ADDRESS(1202, BQ510)</f>
        <v>$AD$1202</v>
      </c>
      <c r="BT510" s="171" t="str">
        <f>"insert into Pokemon_Blueprint values ( "&amp;ROW()-1&amp;", '"&amp;B510&amp;"', '"&amp;C510&amp;"', "&amp;AF510&amp;",  "&amp;AG510&amp;",  "&amp;AH510&amp;", "&amp;AI510&amp;",  "&amp;AJ510&amp;",  "&amp;AK510&amp;", "&amp;IF(BC510 = "", "0", BC510)&amp;", "&amp;IF(BL510 = "","NULL, NULL",BP510&amp;", "&amp;BL510)&amp;");"</f>
        <v>insert into Pokemon_Blueprint values ( 509, 'Wormadam (Sandy)', '', 60,  79,  105, 59,  85,  36, 45, NULL, NULL);</v>
      </c>
    </row>
    <row r="511" spans="1:72" ht="12.75" customHeight="1">
      <c r="A511" s="12">
        <v>413.2</v>
      </c>
      <c r="B511" s="60" t="s">
        <v>940</v>
      </c>
      <c r="C511" s="60"/>
      <c r="D511" s="61"/>
      <c r="E511" s="62"/>
      <c r="F511" s="62"/>
      <c r="G511" s="62"/>
      <c r="H511" s="62"/>
      <c r="I511" s="62"/>
      <c r="J511" s="62">
        <v>46</v>
      </c>
      <c r="K511" s="62">
        <v>46</v>
      </c>
      <c r="L511" s="62"/>
      <c r="M511" s="62"/>
      <c r="N511" s="62">
        <v>45</v>
      </c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>
        <v>44</v>
      </c>
      <c r="AE511" s="63"/>
      <c r="AF511" s="17">
        <v>60</v>
      </c>
      <c r="AG511" s="18">
        <v>69</v>
      </c>
      <c r="AH511" s="19">
        <v>95</v>
      </c>
      <c r="AI511" s="20">
        <v>69</v>
      </c>
      <c r="AJ511" s="21">
        <v>95</v>
      </c>
      <c r="AK511" s="22">
        <v>36</v>
      </c>
      <c r="AL511" s="23">
        <f>SUM(AF511:AK511)</f>
        <v>424</v>
      </c>
      <c r="AM511" s="24" t="s">
        <v>124</v>
      </c>
      <c r="AN511" s="25" t="s">
        <v>201</v>
      </c>
      <c r="AO511" s="24" t="s">
        <v>351</v>
      </c>
      <c r="AP511" s="34"/>
      <c r="AQ511" s="27" t="s">
        <v>394</v>
      </c>
      <c r="AR511" s="28" t="s">
        <v>115</v>
      </c>
      <c r="AS511" s="29">
        <v>0.5</v>
      </c>
      <c r="AT511" s="29">
        <v>14.3</v>
      </c>
      <c r="AU511" s="30">
        <v>6.5</v>
      </c>
      <c r="AV511" s="31"/>
      <c r="AW511" s="26"/>
      <c r="AX511" s="26">
        <v>1</v>
      </c>
      <c r="AY511" s="26"/>
      <c r="AZ511" s="26">
        <v>1</v>
      </c>
      <c r="BA511" s="25"/>
      <c r="BB511" s="24">
        <v>148</v>
      </c>
      <c r="BC511" s="26">
        <v>45</v>
      </c>
      <c r="BD511" s="32" t="s">
        <v>128</v>
      </c>
      <c r="BE511" s="32">
        <v>50</v>
      </c>
      <c r="BF511" s="35" t="s">
        <v>98</v>
      </c>
      <c r="BG511" s="26" t="s">
        <v>210</v>
      </c>
      <c r="BH511" s="29">
        <v>15</v>
      </c>
      <c r="BI511" s="26" t="s">
        <v>124</v>
      </c>
      <c r="BJ511" s="37"/>
      <c r="BK511" s="36"/>
      <c r="BL511" t="str">
        <f>IF(_xlfn.REGEXTEST(BK511,"Lv. [0-9]{0, 3}", 0),BM511,"")</f>
        <v/>
      </c>
      <c r="BM511" t="e" cm="1" vm="1">
        <f t="array" ref="BM511">_xlfn.REGEXEXTRACT(_xlfn.REGEXEXTRACT(BK511,"Lv. [0-9]{0,}", 0),"[0-9]{1,2}", 0)</f>
        <v>#N/A</v>
      </c>
      <c r="BN511" cm="1">
        <f t="array" ref="BN511">INDEX(A511:AE511,BQ511)</f>
        <v>44</v>
      </c>
      <c r="BO511">
        <v>510</v>
      </c>
      <c r="BP511" t="str">
        <f ca="1">IF(LEN(BL511) &gt; 0, _xlfn.XMATCH(BN511 + 1, INDIRECT(BR511):INDIRECT(BS511)), "")</f>
        <v/>
      </c>
      <c r="BQ511" cm="1">
        <f t="array" ref="BQ511">_xlfn.XMATCH(FALSE, ISBLANK(A511:AE511),,-1)</f>
        <v>30</v>
      </c>
      <c r="BR511" t="str">
        <f>ADDRESS(2, BQ511)</f>
        <v>$AD$2</v>
      </c>
      <c r="BS511" t="str">
        <f>ADDRESS(1202, BQ511)</f>
        <v>$AD$1202</v>
      </c>
      <c r="BT511" s="171" t="str">
        <f>"insert into Pokemon_Blueprint values ( "&amp;ROW()-1&amp;", '"&amp;B511&amp;"', '"&amp;C511&amp;"', "&amp;AF511&amp;",  "&amp;AG511&amp;",  "&amp;AH511&amp;", "&amp;AI511&amp;",  "&amp;AJ511&amp;",  "&amp;AK511&amp;", "&amp;IF(BC511 = "", "0", BC511)&amp;", "&amp;IF(BL511 = "","NULL, NULL",BP511&amp;", "&amp;BL511)&amp;");"</f>
        <v>insert into Pokemon_Blueprint values ( 510, 'Wormadam (Trash)', '', 60,  69,  95, 69,  95,  36, 45, NULL, NULL);</v>
      </c>
    </row>
    <row r="512" spans="1:72" ht="12.75" customHeight="1">
      <c r="A512" s="12">
        <v>414</v>
      </c>
      <c r="B512" s="60" t="s">
        <v>941</v>
      </c>
      <c r="C512" s="60"/>
      <c r="D512" s="61"/>
      <c r="E512" s="62"/>
      <c r="F512" s="62"/>
      <c r="G512" s="62"/>
      <c r="H512" s="62"/>
      <c r="I512" s="62"/>
      <c r="J512" s="62">
        <v>47</v>
      </c>
      <c r="K512" s="62">
        <v>47</v>
      </c>
      <c r="L512" s="62"/>
      <c r="M512" s="62"/>
      <c r="N512" s="62">
        <v>46</v>
      </c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>
        <v>45</v>
      </c>
      <c r="AE512" s="63"/>
      <c r="AF512" s="17">
        <v>70</v>
      </c>
      <c r="AG512" s="18">
        <v>94</v>
      </c>
      <c r="AH512" s="19">
        <v>50</v>
      </c>
      <c r="AI512" s="20">
        <v>94</v>
      </c>
      <c r="AJ512" s="21">
        <v>50</v>
      </c>
      <c r="AK512" s="22">
        <v>66</v>
      </c>
      <c r="AL512" s="23">
        <f>SUM(AF512:AK512)</f>
        <v>424</v>
      </c>
      <c r="AM512" s="24" t="s">
        <v>124</v>
      </c>
      <c r="AN512" s="25" t="s">
        <v>104</v>
      </c>
      <c r="AO512" s="24" t="s">
        <v>143</v>
      </c>
      <c r="AP512" s="34"/>
      <c r="AQ512" s="27" t="s">
        <v>136</v>
      </c>
      <c r="AR512" s="28" t="s">
        <v>220</v>
      </c>
      <c r="AS512" s="29">
        <v>0.9</v>
      </c>
      <c r="AT512" s="29">
        <v>51.4</v>
      </c>
      <c r="AU512" s="30">
        <v>23.3</v>
      </c>
      <c r="AV512" s="31"/>
      <c r="AW512" s="26">
        <v>1</v>
      </c>
      <c r="AX512" s="26"/>
      <c r="AY512" s="26">
        <v>1</v>
      </c>
      <c r="AZ512" s="26"/>
      <c r="BA512" s="25"/>
      <c r="BB512" s="24">
        <v>148</v>
      </c>
      <c r="BC512" s="26">
        <v>45</v>
      </c>
      <c r="BD512" s="32" t="s">
        <v>128</v>
      </c>
      <c r="BE512" s="32">
        <v>50</v>
      </c>
      <c r="BF512" s="35" t="s">
        <v>141</v>
      </c>
      <c r="BG512" s="26" t="s">
        <v>218</v>
      </c>
      <c r="BH512" s="29">
        <v>15</v>
      </c>
      <c r="BI512" s="26" t="s">
        <v>124</v>
      </c>
      <c r="BJ512" s="37"/>
      <c r="BK512" s="36"/>
      <c r="BL512" t="str">
        <f>IF(_xlfn.REGEXTEST(BK512,"Lv. [0-9]{0, 3}", 0),BM512,"")</f>
        <v/>
      </c>
      <c r="BM512" t="e" cm="1" vm="1">
        <f t="array" ref="BM512">_xlfn.REGEXEXTRACT(_xlfn.REGEXEXTRACT(BK512,"Lv. [0-9]{0,}", 0),"[0-9]{1,2}", 0)</f>
        <v>#N/A</v>
      </c>
      <c r="BN512" cm="1">
        <f t="array" ref="BN512">INDEX(A512:AE512,BQ512)</f>
        <v>45</v>
      </c>
      <c r="BO512">
        <v>511</v>
      </c>
      <c r="BP512" t="str">
        <f ca="1">IF(LEN(BL512) &gt; 0, _xlfn.XMATCH(BN512 + 1, INDIRECT(BR512):INDIRECT(BS512)), "")</f>
        <v/>
      </c>
      <c r="BQ512" cm="1">
        <f t="array" ref="BQ512">_xlfn.XMATCH(FALSE, ISBLANK(A512:AE512),,-1)</f>
        <v>30</v>
      </c>
      <c r="BR512" t="str">
        <f>ADDRESS(2, BQ512)</f>
        <v>$AD$2</v>
      </c>
      <c r="BS512" t="str">
        <f>ADDRESS(1202, BQ512)</f>
        <v>$AD$1202</v>
      </c>
      <c r="BT512" s="171" t="str">
        <f>"insert into Pokemon_Blueprint values ( "&amp;ROW()-1&amp;", '"&amp;B512&amp;"', '"&amp;C512&amp;"', "&amp;AF512&amp;",  "&amp;AG512&amp;",  "&amp;AH512&amp;", "&amp;AI512&amp;",  "&amp;AJ512&amp;",  "&amp;AK512&amp;", "&amp;IF(BC512 = "", "0", BC512)&amp;", "&amp;IF(BL512 = "","NULL, NULL",BP512&amp;", "&amp;BL512)&amp;");"</f>
        <v>insert into Pokemon_Blueprint values ( 511, 'Mothim', '', 70,  94,  50, 94,  50,  66, 45, NULL, NULL);</v>
      </c>
    </row>
    <row r="513" spans="1:72" ht="12.75" customHeight="1">
      <c r="A513" s="12">
        <v>415</v>
      </c>
      <c r="B513" s="60" t="s">
        <v>942</v>
      </c>
      <c r="C513" s="60"/>
      <c r="D513" s="61"/>
      <c r="E513" s="62"/>
      <c r="F513" s="62"/>
      <c r="G513" s="62"/>
      <c r="H513" s="62"/>
      <c r="I513" s="62"/>
      <c r="J513" s="62">
        <v>53</v>
      </c>
      <c r="K513" s="62">
        <v>53</v>
      </c>
      <c r="L513" s="62"/>
      <c r="M513" s="62">
        <v>142</v>
      </c>
      <c r="N513" s="62">
        <v>76</v>
      </c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>
        <v>116</v>
      </c>
      <c r="AB513" s="62">
        <v>203</v>
      </c>
      <c r="AC513" s="62"/>
      <c r="AD513" s="62">
        <v>70</v>
      </c>
      <c r="AE513" s="63">
        <v>38</v>
      </c>
      <c r="AF513" s="17">
        <v>30</v>
      </c>
      <c r="AG513" s="18">
        <v>30</v>
      </c>
      <c r="AH513" s="19">
        <v>42</v>
      </c>
      <c r="AI513" s="20">
        <v>30</v>
      </c>
      <c r="AJ513" s="21">
        <v>42</v>
      </c>
      <c r="AK513" s="22">
        <v>70</v>
      </c>
      <c r="AL513" s="23">
        <f>SUM(AF513:AK513)</f>
        <v>244</v>
      </c>
      <c r="AM513" s="24" t="s">
        <v>124</v>
      </c>
      <c r="AN513" s="25" t="s">
        <v>104</v>
      </c>
      <c r="AO513" s="24" t="s">
        <v>652</v>
      </c>
      <c r="AP513" s="34"/>
      <c r="AQ513" s="27" t="s">
        <v>163</v>
      </c>
      <c r="AR513" s="28" t="s">
        <v>127</v>
      </c>
      <c r="AS513" s="29">
        <v>0.3</v>
      </c>
      <c r="AT513" s="29">
        <v>12.1</v>
      </c>
      <c r="AU513" s="30">
        <v>5.5</v>
      </c>
      <c r="AV513" s="31"/>
      <c r="AW513" s="26"/>
      <c r="AX513" s="26"/>
      <c r="AY513" s="26"/>
      <c r="AZ513" s="26"/>
      <c r="BA513" s="25">
        <v>1</v>
      </c>
      <c r="BB513" s="24">
        <v>49</v>
      </c>
      <c r="BC513" s="26">
        <v>120</v>
      </c>
      <c r="BD513" s="32" t="s">
        <v>79</v>
      </c>
      <c r="BE513" s="32">
        <v>50</v>
      </c>
      <c r="BF513" s="35" t="s">
        <v>141</v>
      </c>
      <c r="BG513" s="26" t="s">
        <v>81</v>
      </c>
      <c r="BH513" s="29">
        <v>15</v>
      </c>
      <c r="BI513" s="26" t="s">
        <v>124</v>
      </c>
      <c r="BJ513" s="37"/>
      <c r="BK513" s="36" t="s">
        <v>943</v>
      </c>
      <c r="BL513" t="str">
        <f>IF(_xlfn.REGEXTEST(BK513,"Lv. [0-9]{0, 3}", 0),BM513,"")</f>
        <v>21</v>
      </c>
      <c r="BM513" t="str" cm="1">
        <f t="array" ref="BM513">_xlfn.REGEXEXTRACT(_xlfn.REGEXEXTRACT(BK513,"Lv. [0-9]{0,}", 0),"[0-9]{1,2}", 0)</f>
        <v>21</v>
      </c>
      <c r="BN513" cm="1">
        <f t="array" ref="BN513">INDEX(A513:AE513,BQ513)</f>
        <v>38</v>
      </c>
      <c r="BO513">
        <v>512</v>
      </c>
      <c r="BP513">
        <f ca="1">IF(LEN(BL513) &gt; 0, _xlfn.XMATCH(BN513 + 1, INDIRECT(BR513):INDIRECT(BS513)), "")</f>
        <v>513</v>
      </c>
      <c r="BQ513" cm="1">
        <f t="array" ref="BQ513">_xlfn.XMATCH(FALSE, ISBLANK(A513:AE513),,-1)</f>
        <v>31</v>
      </c>
      <c r="BR513" t="str">
        <f>ADDRESS(2, BQ513)</f>
        <v>$AE$2</v>
      </c>
      <c r="BS513" t="str">
        <f>ADDRESS(1202, BQ513)</f>
        <v>$AE$1202</v>
      </c>
      <c r="BT513" s="171" t="str">
        <f ca="1">"insert into Pokemon_Blueprint values ( "&amp;ROW()-1&amp;", '"&amp;B513&amp;"', '"&amp;C513&amp;"', "&amp;AF513&amp;",  "&amp;AG513&amp;",  "&amp;AH513&amp;", "&amp;AI513&amp;",  "&amp;AJ513&amp;",  "&amp;AK513&amp;", "&amp;IF(BC513 = "", "0", BC513)&amp;", "&amp;IF(BL513 = "","NULL, NULL",BP513&amp;", "&amp;BL513)&amp;");"</f>
        <v>insert into Pokemon_Blueprint values ( 512, 'Combee', '', 30,  30,  42, 30,  42,  70, 120, 513, 21);</v>
      </c>
    </row>
    <row r="514" spans="1:72" ht="12.75" customHeight="1">
      <c r="A514" s="12">
        <v>416</v>
      </c>
      <c r="B514" s="60" t="s">
        <v>944</v>
      </c>
      <c r="C514" s="60"/>
      <c r="D514" s="61"/>
      <c r="E514" s="62"/>
      <c r="F514" s="62"/>
      <c r="G514" s="62"/>
      <c r="H514" s="62"/>
      <c r="I514" s="62"/>
      <c r="J514" s="62">
        <v>54</v>
      </c>
      <c r="K514" s="62">
        <v>54</v>
      </c>
      <c r="L514" s="62"/>
      <c r="M514" s="62">
        <v>143</v>
      </c>
      <c r="N514" s="62">
        <v>77</v>
      </c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>
        <v>117</v>
      </c>
      <c r="AB514" s="62">
        <v>204</v>
      </c>
      <c r="AC514" s="62"/>
      <c r="AD514" s="62">
        <v>71</v>
      </c>
      <c r="AE514" s="63">
        <v>39</v>
      </c>
      <c r="AF514" s="17">
        <v>70</v>
      </c>
      <c r="AG514" s="18">
        <v>80</v>
      </c>
      <c r="AH514" s="19">
        <v>102</v>
      </c>
      <c r="AI514" s="20">
        <v>80</v>
      </c>
      <c r="AJ514" s="21">
        <v>102</v>
      </c>
      <c r="AK514" s="22">
        <v>40</v>
      </c>
      <c r="AL514" s="23">
        <f>SUM(AF514:AK514)</f>
        <v>474</v>
      </c>
      <c r="AM514" s="24" t="s">
        <v>124</v>
      </c>
      <c r="AN514" s="25" t="s">
        <v>104</v>
      </c>
      <c r="AO514" s="24" t="s">
        <v>517</v>
      </c>
      <c r="AP514" s="34"/>
      <c r="AQ514" s="27" t="s">
        <v>179</v>
      </c>
      <c r="AR514" s="28" t="s">
        <v>176</v>
      </c>
      <c r="AS514" s="29">
        <v>1.2</v>
      </c>
      <c r="AT514" s="29">
        <v>84.9</v>
      </c>
      <c r="AU514" s="30">
        <v>38.5</v>
      </c>
      <c r="AV514" s="31"/>
      <c r="AW514" s="26"/>
      <c r="AX514" s="26">
        <v>1</v>
      </c>
      <c r="AY514" s="26"/>
      <c r="AZ514" s="26">
        <v>1</v>
      </c>
      <c r="BA514" s="25"/>
      <c r="BB514" s="24">
        <v>166</v>
      </c>
      <c r="BC514" s="26">
        <v>45</v>
      </c>
      <c r="BD514" s="32" t="s">
        <v>79</v>
      </c>
      <c r="BE514" s="32">
        <v>50</v>
      </c>
      <c r="BF514" s="35" t="s">
        <v>141</v>
      </c>
      <c r="BG514" s="26" t="s">
        <v>210</v>
      </c>
      <c r="BH514" s="29">
        <v>15</v>
      </c>
      <c r="BI514" s="26" t="s">
        <v>124</v>
      </c>
      <c r="BJ514" s="37"/>
      <c r="BK514" s="36"/>
      <c r="BL514" t="str">
        <f>IF(_xlfn.REGEXTEST(BK514,"Lv. [0-9]{0, 3}", 0),BM514,"")</f>
        <v/>
      </c>
      <c r="BM514" t="e" cm="1" vm="1">
        <f t="array" ref="BM514">_xlfn.REGEXEXTRACT(_xlfn.REGEXEXTRACT(BK514,"Lv. [0-9]{0,}", 0),"[0-9]{1,2}", 0)</f>
        <v>#N/A</v>
      </c>
      <c r="BN514" cm="1">
        <f t="array" ref="BN514">INDEX(A514:AE514,BQ514)</f>
        <v>39</v>
      </c>
      <c r="BO514">
        <v>513</v>
      </c>
      <c r="BP514" t="str">
        <f ca="1">IF(LEN(BL514) &gt; 0, _xlfn.XMATCH(BN514 + 1, INDIRECT(BR514):INDIRECT(BS514)), "")</f>
        <v/>
      </c>
      <c r="BQ514" cm="1">
        <f t="array" ref="BQ514">_xlfn.XMATCH(FALSE, ISBLANK(A514:AE514),,-1)</f>
        <v>31</v>
      </c>
      <c r="BR514" t="str">
        <f>ADDRESS(2, BQ514)</f>
        <v>$AE$2</v>
      </c>
      <c r="BS514" t="str">
        <f>ADDRESS(1202, BQ514)</f>
        <v>$AE$1202</v>
      </c>
      <c r="BT514" s="171" t="str">
        <f>"insert into Pokemon_Blueprint values ( "&amp;ROW()-1&amp;", '"&amp;B514&amp;"', '"&amp;C514&amp;"', "&amp;AF514&amp;",  "&amp;AG514&amp;",  "&amp;AH514&amp;", "&amp;AI514&amp;",  "&amp;AJ514&amp;",  "&amp;AK514&amp;", "&amp;IF(BC514 = "", "0", BC514)&amp;", "&amp;IF(BL514 = "","NULL, NULL",BP514&amp;", "&amp;BL514)&amp;");"</f>
        <v>insert into Pokemon_Blueprint values ( 513, 'Vespiquen', '', 70,  80,  102, 80,  102,  40, 45, NULL, NULL);</v>
      </c>
    </row>
    <row r="515" spans="1:72" ht="12.75" customHeight="1">
      <c r="A515" s="12">
        <v>417</v>
      </c>
      <c r="B515" s="60" t="s">
        <v>945</v>
      </c>
      <c r="C515" s="60"/>
      <c r="D515" s="61"/>
      <c r="E515" s="62"/>
      <c r="F515" s="62"/>
      <c r="G515" s="62"/>
      <c r="H515" s="62"/>
      <c r="I515" s="62"/>
      <c r="J515" s="62">
        <v>55</v>
      </c>
      <c r="K515" s="62">
        <v>55</v>
      </c>
      <c r="L515" s="62"/>
      <c r="M515" s="62"/>
      <c r="N515" s="62"/>
      <c r="O515" s="62">
        <v>132</v>
      </c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>
        <v>109</v>
      </c>
      <c r="AE515" s="63">
        <v>201</v>
      </c>
      <c r="AF515" s="17">
        <v>60</v>
      </c>
      <c r="AG515" s="18">
        <v>45</v>
      </c>
      <c r="AH515" s="19">
        <v>70</v>
      </c>
      <c r="AI515" s="20">
        <v>45</v>
      </c>
      <c r="AJ515" s="21">
        <v>90</v>
      </c>
      <c r="AK515" s="22">
        <v>95</v>
      </c>
      <c r="AL515" s="23">
        <f>SUM(AF515:AK515)</f>
        <v>405</v>
      </c>
      <c r="AM515" s="24" t="s">
        <v>184</v>
      </c>
      <c r="AN515" s="37"/>
      <c r="AO515" s="24" t="s">
        <v>126</v>
      </c>
      <c r="AP515" s="26" t="s">
        <v>272</v>
      </c>
      <c r="AQ515" s="27" t="s">
        <v>505</v>
      </c>
      <c r="AR515" s="28" t="s">
        <v>187</v>
      </c>
      <c r="AS515" s="29">
        <v>0.4</v>
      </c>
      <c r="AT515" s="29">
        <v>8.6</v>
      </c>
      <c r="AU515" s="30">
        <v>3.9</v>
      </c>
      <c r="AV515" s="65"/>
      <c r="AW515" s="40"/>
      <c r="AX515" s="40"/>
      <c r="AY515" s="40"/>
      <c r="AZ515" s="40"/>
      <c r="BA515" s="41">
        <v>1</v>
      </c>
      <c r="BB515" s="24">
        <v>142</v>
      </c>
      <c r="BC515" s="26">
        <v>200</v>
      </c>
      <c r="BD515" s="32" t="s">
        <v>128</v>
      </c>
      <c r="BE515" s="32">
        <v>100</v>
      </c>
      <c r="BF515" s="35" t="s">
        <v>137</v>
      </c>
      <c r="BG515" s="26" t="s">
        <v>129</v>
      </c>
      <c r="BH515" s="40">
        <v>10</v>
      </c>
      <c r="BI515" s="26" t="s">
        <v>165</v>
      </c>
      <c r="BJ515" s="25" t="s">
        <v>188</v>
      </c>
      <c r="BK515" s="36"/>
      <c r="BL515" t="str">
        <f>IF(_xlfn.REGEXTEST(BK515,"Lv. [0-9]{0, 3}", 0),BM515,"")</f>
        <v/>
      </c>
      <c r="BM515" t="e" cm="1" vm="1">
        <f t="array" ref="BM515">_xlfn.REGEXEXTRACT(_xlfn.REGEXEXTRACT(BK515,"Lv. [0-9]{0,}", 0),"[0-9]{1,2}", 0)</f>
        <v>#N/A</v>
      </c>
      <c r="BN515" cm="1">
        <f t="array" ref="BN515">INDEX(A515:AE515,BQ515)</f>
        <v>201</v>
      </c>
      <c r="BO515">
        <v>514</v>
      </c>
      <c r="BP515" t="str">
        <f ca="1">IF(LEN(BL515) &gt; 0, _xlfn.XMATCH(BN515 + 1, INDIRECT(BR515):INDIRECT(BS515)), "")</f>
        <v/>
      </c>
      <c r="BQ515" cm="1">
        <f t="array" ref="BQ515">_xlfn.XMATCH(FALSE, ISBLANK(A515:AE515),,-1)</f>
        <v>31</v>
      </c>
      <c r="BR515" t="str">
        <f>ADDRESS(2, BQ515)</f>
        <v>$AE$2</v>
      </c>
      <c r="BS515" t="str">
        <f>ADDRESS(1202, BQ515)</f>
        <v>$AE$1202</v>
      </c>
      <c r="BT515" s="171" t="str">
        <f>"insert into Pokemon_Blueprint values ( "&amp;ROW()-1&amp;", '"&amp;B515&amp;"', '"&amp;C515&amp;"', "&amp;AF515&amp;",  "&amp;AG515&amp;",  "&amp;AH515&amp;", "&amp;AI515&amp;",  "&amp;AJ515&amp;",  "&amp;AK515&amp;", "&amp;IF(BC515 = "", "0", BC515)&amp;", "&amp;IF(BL515 = "","NULL, NULL",BP515&amp;", "&amp;BL515)&amp;");"</f>
        <v>insert into Pokemon_Blueprint values ( 514, 'Pachirisu', '', 60,  45,  70, 45,  90,  95, 200, NULL, NULL);</v>
      </c>
    </row>
    <row r="516" spans="1:72" ht="12.75" customHeight="1">
      <c r="A516" s="12">
        <v>418</v>
      </c>
      <c r="B516" s="60" t="s">
        <v>946</v>
      </c>
      <c r="C516" s="60"/>
      <c r="D516" s="61"/>
      <c r="E516" s="62"/>
      <c r="F516" s="62"/>
      <c r="G516" s="62"/>
      <c r="H516" s="62"/>
      <c r="I516" s="62"/>
      <c r="J516" s="62">
        <v>56</v>
      </c>
      <c r="K516" s="62">
        <v>56</v>
      </c>
      <c r="L516" s="62"/>
      <c r="M516" s="62">
        <v>149</v>
      </c>
      <c r="N516" s="62"/>
      <c r="O516" s="62"/>
      <c r="P516" s="62">
        <v>58</v>
      </c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>
        <v>41</v>
      </c>
      <c r="AE516" s="63">
        <v>51</v>
      </c>
      <c r="AF516" s="17">
        <v>55</v>
      </c>
      <c r="AG516" s="18">
        <v>65</v>
      </c>
      <c r="AH516" s="19">
        <v>35</v>
      </c>
      <c r="AI516" s="20">
        <v>60</v>
      </c>
      <c r="AJ516" s="21">
        <v>30</v>
      </c>
      <c r="AK516" s="22">
        <v>85</v>
      </c>
      <c r="AL516" s="23">
        <f>SUM(AF516:AK516)</f>
        <v>330</v>
      </c>
      <c r="AM516" s="24" t="s">
        <v>112</v>
      </c>
      <c r="AN516" s="37"/>
      <c r="AO516" s="24" t="s">
        <v>285</v>
      </c>
      <c r="AP516" s="34"/>
      <c r="AQ516" s="27" t="s">
        <v>464</v>
      </c>
      <c r="AR516" s="28" t="s">
        <v>78</v>
      </c>
      <c r="AS516" s="29">
        <v>0.7</v>
      </c>
      <c r="AT516" s="29">
        <v>65</v>
      </c>
      <c r="AU516" s="30">
        <v>29.5</v>
      </c>
      <c r="AV516" s="65"/>
      <c r="AW516" s="40"/>
      <c r="AX516" s="40"/>
      <c r="AY516" s="40"/>
      <c r="AZ516" s="40"/>
      <c r="BA516" s="41">
        <v>1</v>
      </c>
      <c r="BB516" s="24">
        <v>66</v>
      </c>
      <c r="BC516" s="26">
        <v>190</v>
      </c>
      <c r="BD516" s="32" t="s">
        <v>128</v>
      </c>
      <c r="BE516" s="32">
        <v>50</v>
      </c>
      <c r="BF516" s="35" t="s">
        <v>139</v>
      </c>
      <c r="BG516" s="26" t="s">
        <v>129</v>
      </c>
      <c r="BH516" s="29">
        <v>20</v>
      </c>
      <c r="BI516" s="26" t="s">
        <v>117</v>
      </c>
      <c r="BJ516" s="25" t="s">
        <v>165</v>
      </c>
      <c r="BK516" s="36" t="s">
        <v>266</v>
      </c>
      <c r="BL516" t="str">
        <f>IF(_xlfn.REGEXTEST(BK516,"Lv. [0-9]{0, 3}", 0),BM516,"")</f>
        <v>26</v>
      </c>
      <c r="BM516" t="str" cm="1">
        <f t="array" ref="BM516">_xlfn.REGEXEXTRACT(_xlfn.REGEXEXTRACT(BK516,"Lv. [0-9]{0,}", 0),"[0-9]{1,2}", 0)</f>
        <v>26</v>
      </c>
      <c r="BN516" cm="1">
        <f t="array" ref="BN516">INDEX(A516:AE516,BQ516)</f>
        <v>51</v>
      </c>
      <c r="BO516">
        <v>515</v>
      </c>
      <c r="BP516">
        <f ca="1">IF(LEN(BL516) &gt; 0, _xlfn.XMATCH(BN516 + 1, INDIRECT(BR516):INDIRECT(BS516)), "")</f>
        <v>516</v>
      </c>
      <c r="BQ516" cm="1">
        <f t="array" ref="BQ516">_xlfn.XMATCH(FALSE, ISBLANK(A516:AE516),,-1)</f>
        <v>31</v>
      </c>
      <c r="BR516" t="str">
        <f>ADDRESS(2, BQ516)</f>
        <v>$AE$2</v>
      </c>
      <c r="BS516" t="str">
        <f>ADDRESS(1202, BQ516)</f>
        <v>$AE$1202</v>
      </c>
      <c r="BT516" s="171" t="str">
        <f ca="1">"insert into Pokemon_Blueprint values ( "&amp;ROW()-1&amp;", '"&amp;B516&amp;"', '"&amp;C516&amp;"', "&amp;AF516&amp;",  "&amp;AG516&amp;",  "&amp;AH516&amp;", "&amp;AI516&amp;",  "&amp;AJ516&amp;",  "&amp;AK516&amp;", "&amp;IF(BC516 = "", "0", BC516)&amp;", "&amp;IF(BL516 = "","NULL, NULL",BP516&amp;", "&amp;BL516)&amp;");"</f>
        <v>insert into Pokemon_Blueprint values ( 515, 'Buizel', '', 55,  65,  35, 60,  30,  85, 190, 516, 26);</v>
      </c>
    </row>
    <row r="517" spans="1:72" ht="12.75" customHeight="1">
      <c r="A517" s="12">
        <v>419</v>
      </c>
      <c r="B517" s="60" t="s">
        <v>947</v>
      </c>
      <c r="C517" s="60"/>
      <c r="D517" s="61"/>
      <c r="E517" s="62"/>
      <c r="F517" s="62"/>
      <c r="G517" s="62"/>
      <c r="H517" s="62"/>
      <c r="I517" s="62"/>
      <c r="J517" s="62">
        <v>57</v>
      </c>
      <c r="K517" s="62">
        <v>57</v>
      </c>
      <c r="L517" s="62"/>
      <c r="M517" s="62">
        <v>150</v>
      </c>
      <c r="N517" s="62"/>
      <c r="O517" s="62"/>
      <c r="P517" s="62">
        <v>59</v>
      </c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>
        <v>42</v>
      </c>
      <c r="AE517" s="63">
        <v>52</v>
      </c>
      <c r="AF517" s="17">
        <v>85</v>
      </c>
      <c r="AG517" s="18">
        <v>105</v>
      </c>
      <c r="AH517" s="19">
        <v>55</v>
      </c>
      <c r="AI517" s="20">
        <v>85</v>
      </c>
      <c r="AJ517" s="21">
        <v>50</v>
      </c>
      <c r="AK517" s="22">
        <v>115</v>
      </c>
      <c r="AL517" s="23">
        <f>SUM(AF517:AK517)</f>
        <v>495</v>
      </c>
      <c r="AM517" s="24" t="s">
        <v>112</v>
      </c>
      <c r="AN517" s="37"/>
      <c r="AO517" s="24" t="s">
        <v>285</v>
      </c>
      <c r="AP517" s="34"/>
      <c r="AQ517" s="27" t="s">
        <v>464</v>
      </c>
      <c r="AR517" s="28" t="s">
        <v>101</v>
      </c>
      <c r="AS517" s="29">
        <v>1.1000000000000001</v>
      </c>
      <c r="AT517" s="29">
        <v>73.900000000000006</v>
      </c>
      <c r="AU517" s="30">
        <v>33.5</v>
      </c>
      <c r="AV517" s="31"/>
      <c r="AW517" s="26"/>
      <c r="AX517" s="26"/>
      <c r="AY517" s="26"/>
      <c r="AZ517" s="26"/>
      <c r="BA517" s="25">
        <v>2</v>
      </c>
      <c r="BB517" s="24">
        <v>173</v>
      </c>
      <c r="BC517" s="26">
        <v>75</v>
      </c>
      <c r="BD517" s="32" t="s">
        <v>128</v>
      </c>
      <c r="BE517" s="32">
        <v>50</v>
      </c>
      <c r="BF517" s="35" t="s">
        <v>139</v>
      </c>
      <c r="BG517" s="26" t="s">
        <v>129</v>
      </c>
      <c r="BH517" s="29">
        <v>20</v>
      </c>
      <c r="BI517" s="26" t="s">
        <v>117</v>
      </c>
      <c r="BJ517" s="25" t="s">
        <v>165</v>
      </c>
      <c r="BK517" s="36"/>
      <c r="BL517" t="str">
        <f>IF(_xlfn.REGEXTEST(BK517,"Lv. [0-9]{0, 3}", 0),BM517,"")</f>
        <v/>
      </c>
      <c r="BM517" t="e" cm="1" vm="1">
        <f t="array" ref="BM517">_xlfn.REGEXEXTRACT(_xlfn.REGEXEXTRACT(BK517,"Lv. [0-9]{0,}", 0),"[0-9]{1,2}", 0)</f>
        <v>#N/A</v>
      </c>
      <c r="BN517" cm="1">
        <f t="array" ref="BN517">INDEX(A517:AE517,BQ517)</f>
        <v>52</v>
      </c>
      <c r="BO517">
        <v>516</v>
      </c>
      <c r="BP517" t="str">
        <f ca="1">IF(LEN(BL517) &gt; 0, _xlfn.XMATCH(BN517 + 1, INDIRECT(BR517):INDIRECT(BS517)), "")</f>
        <v/>
      </c>
      <c r="BQ517" cm="1">
        <f t="array" ref="BQ517">_xlfn.XMATCH(FALSE, ISBLANK(A517:AE517),,-1)</f>
        <v>31</v>
      </c>
      <c r="BR517" t="str">
        <f>ADDRESS(2, BQ517)</f>
        <v>$AE$2</v>
      </c>
      <c r="BS517" t="str">
        <f>ADDRESS(1202, BQ517)</f>
        <v>$AE$1202</v>
      </c>
      <c r="BT517" s="171" t="str">
        <f>"insert into Pokemon_Blueprint values ( "&amp;ROW()-1&amp;", '"&amp;B517&amp;"', '"&amp;C517&amp;"', "&amp;AF517&amp;",  "&amp;AG517&amp;",  "&amp;AH517&amp;", "&amp;AI517&amp;",  "&amp;AJ517&amp;",  "&amp;AK517&amp;", "&amp;IF(BC517 = "", "0", BC517)&amp;", "&amp;IF(BL517 = "","NULL, NULL",BP517&amp;", "&amp;BL517)&amp;");"</f>
        <v>insert into Pokemon_Blueprint values ( 516, 'Floatzel', '', 85,  105,  55, 85,  50,  115, 75, NULL, NULL);</v>
      </c>
    </row>
    <row r="518" spans="1:72" ht="12.75" customHeight="1">
      <c r="A518" s="12">
        <v>420</v>
      </c>
      <c r="B518" s="60" t="s">
        <v>948</v>
      </c>
      <c r="C518" s="60"/>
      <c r="D518" s="61"/>
      <c r="E518" s="62"/>
      <c r="F518" s="62"/>
      <c r="G518" s="62"/>
      <c r="H518" s="62"/>
      <c r="I518" s="62"/>
      <c r="J518" s="62">
        <v>58</v>
      </c>
      <c r="K518" s="62">
        <v>58</v>
      </c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>
        <v>128</v>
      </c>
      <c r="AB518" s="62"/>
      <c r="AC518" s="62"/>
      <c r="AD518" s="62">
        <v>66</v>
      </c>
      <c r="AE518" s="63"/>
      <c r="AF518" s="17">
        <v>45</v>
      </c>
      <c r="AG518" s="18">
        <v>35</v>
      </c>
      <c r="AH518" s="19">
        <v>45</v>
      </c>
      <c r="AI518" s="20">
        <v>62</v>
      </c>
      <c r="AJ518" s="21">
        <v>53</v>
      </c>
      <c r="AK518" s="22">
        <v>35</v>
      </c>
      <c r="AL518" s="23">
        <f>SUM(AF518:AK518)</f>
        <v>275</v>
      </c>
      <c r="AM518" s="24" t="s">
        <v>74</v>
      </c>
      <c r="AN518" s="37"/>
      <c r="AO518" s="24" t="s">
        <v>77</v>
      </c>
      <c r="AP518" s="34"/>
      <c r="AQ518" s="38"/>
      <c r="AR518" s="39" t="s">
        <v>187</v>
      </c>
      <c r="AS518" s="40">
        <v>0.4</v>
      </c>
      <c r="AT518" s="40">
        <v>7.3</v>
      </c>
      <c r="AU518" s="41">
        <v>3.3</v>
      </c>
      <c r="AV518" s="31"/>
      <c r="AW518" s="26"/>
      <c r="AX518" s="26"/>
      <c r="AY518" s="26">
        <v>1</v>
      </c>
      <c r="AZ518" s="26"/>
      <c r="BA518" s="25"/>
      <c r="BB518" s="24">
        <v>55</v>
      </c>
      <c r="BC518" s="26">
        <v>190</v>
      </c>
      <c r="BD518" s="32" t="s">
        <v>128</v>
      </c>
      <c r="BE518" s="32">
        <v>50</v>
      </c>
      <c r="BF518" s="35" t="s">
        <v>227</v>
      </c>
      <c r="BG518" s="26" t="s">
        <v>129</v>
      </c>
      <c r="BH518" s="29">
        <v>20</v>
      </c>
      <c r="BI518" s="26" t="s">
        <v>188</v>
      </c>
      <c r="BJ518" s="25" t="s">
        <v>74</v>
      </c>
      <c r="BK518" s="36" t="s">
        <v>308</v>
      </c>
      <c r="BL518" t="str">
        <f>IF(_xlfn.REGEXTEST(BK518,"Lv. [0-9]{0, 3}", 0),BM518,"")</f>
        <v>25</v>
      </c>
      <c r="BM518" t="str" cm="1">
        <f t="array" ref="BM518">_xlfn.REGEXEXTRACT(_xlfn.REGEXEXTRACT(BK518,"Lv. [0-9]{0,}", 0),"[0-9]{1,2}", 0)</f>
        <v>25</v>
      </c>
      <c r="BN518" cm="1">
        <f t="array" ref="BN518">INDEX(A518:AE518,BQ518)</f>
        <v>66</v>
      </c>
      <c r="BO518">
        <v>517</v>
      </c>
      <c r="BP518">
        <f ca="1">IF(LEN(BL518) &gt; 0, _xlfn.XMATCH(BN518 + 1, INDIRECT(BR518):INDIRECT(BS518)), "")</f>
        <v>518</v>
      </c>
      <c r="BQ518" cm="1">
        <f t="array" ref="BQ518">_xlfn.XMATCH(FALSE, ISBLANK(A518:AE518),,-1)</f>
        <v>30</v>
      </c>
      <c r="BR518" t="str">
        <f>ADDRESS(2, BQ518)</f>
        <v>$AD$2</v>
      </c>
      <c r="BS518" t="str">
        <f>ADDRESS(1202, BQ518)</f>
        <v>$AD$1202</v>
      </c>
      <c r="BT518" s="171" t="str">
        <f ca="1">"insert into Pokemon_Blueprint values ( "&amp;ROW()-1&amp;", '"&amp;B518&amp;"', '"&amp;C518&amp;"', "&amp;AF518&amp;",  "&amp;AG518&amp;",  "&amp;AH518&amp;", "&amp;AI518&amp;",  "&amp;AJ518&amp;",  "&amp;AK518&amp;", "&amp;IF(BC518 = "", "0", BC518)&amp;", "&amp;IF(BL518 = "","NULL, NULL",BP518&amp;", "&amp;BL518)&amp;");"</f>
        <v>insert into Pokemon_Blueprint values ( 517, 'Cherubi', '', 45,  35,  45, 62,  53,  35, 190, 518, 25);</v>
      </c>
    </row>
    <row r="519" spans="1:72" ht="12.75" customHeight="1">
      <c r="A519" s="12">
        <v>421</v>
      </c>
      <c r="B519" s="60" t="s">
        <v>949</v>
      </c>
      <c r="C519" s="60"/>
      <c r="D519" s="61"/>
      <c r="E519" s="62"/>
      <c r="F519" s="62"/>
      <c r="G519" s="62"/>
      <c r="H519" s="62"/>
      <c r="I519" s="62"/>
      <c r="J519" s="62">
        <v>59</v>
      </c>
      <c r="K519" s="62">
        <v>59</v>
      </c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>
        <v>129</v>
      </c>
      <c r="AB519" s="62"/>
      <c r="AC519" s="62"/>
      <c r="AD519" s="62">
        <v>67</v>
      </c>
      <c r="AE519" s="63"/>
      <c r="AF519" s="17">
        <v>70</v>
      </c>
      <c r="AG519" s="18">
        <v>60</v>
      </c>
      <c r="AH519" s="19">
        <v>70</v>
      </c>
      <c r="AI519" s="20">
        <v>87</v>
      </c>
      <c r="AJ519" s="21">
        <v>78</v>
      </c>
      <c r="AK519" s="22">
        <v>85</v>
      </c>
      <c r="AL519" s="23">
        <f>SUM(AF519:AK519)</f>
        <v>450</v>
      </c>
      <c r="AM519" s="24" t="s">
        <v>74</v>
      </c>
      <c r="AN519" s="37"/>
      <c r="AO519" s="24" t="s">
        <v>950</v>
      </c>
      <c r="AP519" s="34"/>
      <c r="AQ519" s="38"/>
      <c r="AR519" s="39" t="s">
        <v>115</v>
      </c>
      <c r="AS519" s="40">
        <v>0.5</v>
      </c>
      <c r="AT519" s="40">
        <v>20.5</v>
      </c>
      <c r="AU519" s="41">
        <v>9.3000000000000007</v>
      </c>
      <c r="AV519" s="31"/>
      <c r="AW519" s="26"/>
      <c r="AX519" s="26"/>
      <c r="AY519" s="26">
        <v>2</v>
      </c>
      <c r="AZ519" s="26"/>
      <c r="BA519" s="25"/>
      <c r="BB519" s="24">
        <v>158</v>
      </c>
      <c r="BC519" s="26">
        <v>75</v>
      </c>
      <c r="BD519" s="32" t="s">
        <v>128</v>
      </c>
      <c r="BE519" s="32">
        <v>50</v>
      </c>
      <c r="BF519" s="35" t="s">
        <v>164</v>
      </c>
      <c r="BG519" s="26" t="s">
        <v>129</v>
      </c>
      <c r="BH519" s="29">
        <v>20</v>
      </c>
      <c r="BI519" s="26" t="s">
        <v>188</v>
      </c>
      <c r="BJ519" s="25" t="s">
        <v>74</v>
      </c>
      <c r="BK519" s="36"/>
      <c r="BL519" t="str">
        <f>IF(_xlfn.REGEXTEST(BK519,"Lv. [0-9]{0, 3}", 0),BM519,"")</f>
        <v/>
      </c>
      <c r="BM519" t="e" cm="1" vm="1">
        <f t="array" ref="BM519">_xlfn.REGEXEXTRACT(_xlfn.REGEXEXTRACT(BK519,"Lv. [0-9]{0,}", 0),"[0-9]{1,2}", 0)</f>
        <v>#N/A</v>
      </c>
      <c r="BN519" cm="1">
        <f t="array" ref="BN519">INDEX(A519:AE519,BQ519)</f>
        <v>67</v>
      </c>
      <c r="BO519">
        <v>518</v>
      </c>
      <c r="BP519" t="str">
        <f ca="1">IF(LEN(BL519) &gt; 0, _xlfn.XMATCH(BN519 + 1, INDIRECT(BR519):INDIRECT(BS519)), "")</f>
        <v/>
      </c>
      <c r="BQ519" cm="1">
        <f t="array" ref="BQ519">_xlfn.XMATCH(FALSE, ISBLANK(A519:AE519),,-1)</f>
        <v>30</v>
      </c>
      <c r="BR519" t="str">
        <f>ADDRESS(2, BQ519)</f>
        <v>$AD$2</v>
      </c>
      <c r="BS519" t="str">
        <f>ADDRESS(1202, BQ519)</f>
        <v>$AD$1202</v>
      </c>
      <c r="BT519" s="171" t="str">
        <f>"insert into Pokemon_Blueprint values ( "&amp;ROW()-1&amp;", '"&amp;B519&amp;"', '"&amp;C519&amp;"', "&amp;AF519&amp;",  "&amp;AG519&amp;",  "&amp;AH519&amp;", "&amp;AI519&amp;",  "&amp;AJ519&amp;",  "&amp;AK519&amp;", "&amp;IF(BC519 = "", "0", BC519)&amp;", "&amp;IF(BL519 = "","NULL, NULL",BP519&amp;", "&amp;BL519)&amp;");"</f>
        <v>insert into Pokemon_Blueprint values ( 518, 'Cherrim (Overcast)', '', 70,  60,  70, 87,  78,  85, 75, NULL, NULL);</v>
      </c>
    </row>
    <row r="520" spans="1:72" ht="12.75" customHeight="1">
      <c r="A520" s="12">
        <v>421.1</v>
      </c>
      <c r="B520" s="60" t="s">
        <v>951</v>
      </c>
      <c r="C520" s="60"/>
      <c r="D520" s="61"/>
      <c r="E520" s="62"/>
      <c r="F520" s="62"/>
      <c r="G520" s="62"/>
      <c r="H520" s="62"/>
      <c r="I520" s="62"/>
      <c r="J520" s="62">
        <v>59</v>
      </c>
      <c r="K520" s="62">
        <v>59</v>
      </c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>
        <v>129</v>
      </c>
      <c r="AB520" s="62"/>
      <c r="AC520" s="62"/>
      <c r="AD520" s="62">
        <v>67</v>
      </c>
      <c r="AE520" s="63"/>
      <c r="AF520" s="17">
        <v>70</v>
      </c>
      <c r="AG520" s="18">
        <v>60</v>
      </c>
      <c r="AH520" s="19">
        <v>70</v>
      </c>
      <c r="AI520" s="20">
        <v>87</v>
      </c>
      <c r="AJ520" s="21">
        <v>78</v>
      </c>
      <c r="AK520" s="22">
        <v>85</v>
      </c>
      <c r="AL520" s="23">
        <f>SUM(AF520:AK520)</f>
        <v>450</v>
      </c>
      <c r="AM520" s="24" t="s">
        <v>74</v>
      </c>
      <c r="AN520" s="37"/>
      <c r="AO520" s="24" t="s">
        <v>950</v>
      </c>
      <c r="AP520" s="34"/>
      <c r="AQ520" s="38"/>
      <c r="AR520" s="39" t="s">
        <v>115</v>
      </c>
      <c r="AS520" s="40">
        <v>0.5</v>
      </c>
      <c r="AT520" s="40">
        <v>20.5</v>
      </c>
      <c r="AU520" s="41">
        <v>9.3000000000000007</v>
      </c>
      <c r="AV520" s="31"/>
      <c r="AW520" s="26"/>
      <c r="AX520" s="26"/>
      <c r="AY520" s="26">
        <v>2</v>
      </c>
      <c r="AZ520" s="26"/>
      <c r="BA520" s="25"/>
      <c r="BB520" s="24">
        <v>158</v>
      </c>
      <c r="BC520" s="26">
        <v>75</v>
      </c>
      <c r="BD520" s="32" t="s">
        <v>128</v>
      </c>
      <c r="BE520" s="32">
        <v>50</v>
      </c>
      <c r="BF520" s="35" t="s">
        <v>227</v>
      </c>
      <c r="BG520" s="26" t="s">
        <v>129</v>
      </c>
      <c r="BH520" s="29">
        <v>20</v>
      </c>
      <c r="BI520" s="26" t="s">
        <v>188</v>
      </c>
      <c r="BJ520" s="25" t="s">
        <v>74</v>
      </c>
      <c r="BK520" s="36"/>
      <c r="BL520" t="str">
        <f>IF(_xlfn.REGEXTEST(BK520,"Lv. [0-9]{0, 3}", 0),BM520,"")</f>
        <v/>
      </c>
      <c r="BM520" t="e" cm="1" vm="1">
        <f t="array" ref="BM520">_xlfn.REGEXEXTRACT(_xlfn.REGEXEXTRACT(BK520,"Lv. [0-9]{0,}", 0),"[0-9]{1,2}", 0)</f>
        <v>#N/A</v>
      </c>
      <c r="BN520" cm="1">
        <f t="array" ref="BN520">INDEX(A520:AE520,BQ520)</f>
        <v>67</v>
      </c>
      <c r="BO520">
        <v>519</v>
      </c>
      <c r="BP520" t="str">
        <f ca="1">IF(LEN(BL520) &gt; 0, _xlfn.XMATCH(BN520 + 1, INDIRECT(BR520):INDIRECT(BS520)), "")</f>
        <v/>
      </c>
      <c r="BQ520" cm="1">
        <f t="array" ref="BQ520">_xlfn.XMATCH(FALSE, ISBLANK(A520:AE520),,-1)</f>
        <v>30</v>
      </c>
      <c r="BR520" t="str">
        <f>ADDRESS(2, BQ520)</f>
        <v>$AD$2</v>
      </c>
      <c r="BS520" t="str">
        <f>ADDRESS(1202, BQ520)</f>
        <v>$AD$1202</v>
      </c>
      <c r="BT520" s="171" t="str">
        <f>"insert into Pokemon_Blueprint values ( "&amp;ROW()-1&amp;", '"&amp;B520&amp;"', '"&amp;C520&amp;"', "&amp;AF520&amp;",  "&amp;AG520&amp;",  "&amp;AH520&amp;", "&amp;AI520&amp;",  "&amp;AJ520&amp;",  "&amp;AK520&amp;", "&amp;IF(BC520 = "", "0", BC520)&amp;", "&amp;IF(BL520 = "","NULL, NULL",BP520&amp;", "&amp;BL520)&amp;");"</f>
        <v>insert into Pokemon_Blueprint values ( 519, 'Cherrim (Sunshine)', '', 70,  60,  70, 87,  78,  85, 75, NULL, NULL);</v>
      </c>
    </row>
    <row r="521" spans="1:72" ht="12.75" customHeight="1">
      <c r="A521" s="12">
        <v>422</v>
      </c>
      <c r="B521" s="60" t="s">
        <v>952</v>
      </c>
      <c r="C521" s="60"/>
      <c r="D521" s="61"/>
      <c r="E521" s="62"/>
      <c r="F521" s="62"/>
      <c r="G521" s="62"/>
      <c r="H521" s="62"/>
      <c r="I521" s="62"/>
      <c r="J521" s="62">
        <v>60</v>
      </c>
      <c r="K521" s="62">
        <v>60</v>
      </c>
      <c r="L521" s="62"/>
      <c r="M521" s="62"/>
      <c r="N521" s="62"/>
      <c r="O521" s="62"/>
      <c r="P521" s="62"/>
      <c r="Q521" s="62">
        <v>260</v>
      </c>
      <c r="R521" s="62"/>
      <c r="S521" s="62"/>
      <c r="T521" s="62"/>
      <c r="U521" s="62">
        <v>75</v>
      </c>
      <c r="V521" s="62">
        <v>341</v>
      </c>
      <c r="W521" s="62"/>
      <c r="X521" s="62"/>
      <c r="Y521" s="62"/>
      <c r="Z521" s="62">
        <v>88</v>
      </c>
      <c r="AA521" s="62">
        <v>230</v>
      </c>
      <c r="AB521" s="62"/>
      <c r="AC521" s="62"/>
      <c r="AD521" s="62">
        <v>82</v>
      </c>
      <c r="AE521" s="63">
        <v>327</v>
      </c>
      <c r="AF521" s="17">
        <v>76</v>
      </c>
      <c r="AG521" s="18">
        <v>48</v>
      </c>
      <c r="AH521" s="19">
        <v>48</v>
      </c>
      <c r="AI521" s="20">
        <v>57</v>
      </c>
      <c r="AJ521" s="21">
        <v>62</v>
      </c>
      <c r="AK521" s="22">
        <v>34</v>
      </c>
      <c r="AL521" s="23">
        <f>SUM(AF521:AK521)</f>
        <v>325</v>
      </c>
      <c r="AM521" s="24" t="s">
        <v>112</v>
      </c>
      <c r="AN521" s="37"/>
      <c r="AO521" s="24" t="s">
        <v>384</v>
      </c>
      <c r="AP521" s="26" t="s">
        <v>834</v>
      </c>
      <c r="AQ521" s="27" t="s">
        <v>264</v>
      </c>
      <c r="AR521" s="28" t="s">
        <v>127</v>
      </c>
      <c r="AS521" s="29">
        <v>0.3</v>
      </c>
      <c r="AT521" s="29">
        <v>13.9</v>
      </c>
      <c r="AU521" s="30">
        <v>6.3</v>
      </c>
      <c r="AV521" s="31">
        <v>1</v>
      </c>
      <c r="AW521" s="26"/>
      <c r="AX521" s="26"/>
      <c r="AY521" s="26"/>
      <c r="AZ521" s="26"/>
      <c r="BA521" s="25"/>
      <c r="BB521" s="24">
        <v>65</v>
      </c>
      <c r="BC521" s="26">
        <v>190</v>
      </c>
      <c r="BD521" s="32" t="s">
        <v>128</v>
      </c>
      <c r="BE521" s="32">
        <v>50</v>
      </c>
      <c r="BF521" s="35" t="s">
        <v>116</v>
      </c>
      <c r="BG521" s="26" t="s">
        <v>129</v>
      </c>
      <c r="BH521" s="29">
        <v>20</v>
      </c>
      <c r="BI521" s="26" t="s">
        <v>117</v>
      </c>
      <c r="BJ521" s="25" t="s">
        <v>386</v>
      </c>
      <c r="BK521" s="36" t="s">
        <v>334</v>
      </c>
      <c r="BL521" t="str">
        <f>IF(_xlfn.REGEXTEST(BK521,"Lv. [0-9]{0, 3}", 0),BM521,"")</f>
        <v>30</v>
      </c>
      <c r="BM521" t="str" cm="1">
        <f t="array" ref="BM521">_xlfn.REGEXEXTRACT(_xlfn.REGEXEXTRACT(BK521,"Lv. [0-9]{0,}", 0),"[0-9]{1,2}", 0)</f>
        <v>30</v>
      </c>
      <c r="BN521" cm="1">
        <f t="array" ref="BN521">INDEX(A521:AE521,BQ521)</f>
        <v>327</v>
      </c>
      <c r="BO521">
        <v>520</v>
      </c>
      <c r="BP521">
        <f ca="1">IF(LEN(BL521) &gt; 0, _xlfn.XMATCH(BN521 + 1, INDIRECT(BR521):INDIRECT(BS521)), "")</f>
        <v>522</v>
      </c>
      <c r="BQ521" cm="1">
        <f t="array" ref="BQ521">_xlfn.XMATCH(FALSE, ISBLANK(A521:AE521),,-1)</f>
        <v>31</v>
      </c>
      <c r="BR521" t="str">
        <f>ADDRESS(2, BQ521)</f>
        <v>$AE$2</v>
      </c>
      <c r="BS521" t="str">
        <f>ADDRESS(1202, BQ521)</f>
        <v>$AE$1202</v>
      </c>
      <c r="BT521" s="171" t="str">
        <f ca="1">"insert into Pokemon_Blueprint values ( "&amp;ROW()-1&amp;", '"&amp;B521&amp;"', '"&amp;C521&amp;"', "&amp;AF521&amp;",  "&amp;AG521&amp;",  "&amp;AH521&amp;", "&amp;AI521&amp;",  "&amp;AJ521&amp;",  "&amp;AK521&amp;", "&amp;IF(BC521 = "", "0", BC521)&amp;", "&amp;IF(BL521 = "","NULL, NULL",BP521&amp;", "&amp;BL521)&amp;");"</f>
        <v>insert into Pokemon_Blueprint values ( 520, 'Shellos (East)', '', 76,  48,  48, 57,  62,  34, 190, 522, 30);</v>
      </c>
    </row>
    <row r="522" spans="1:72" ht="12.75" customHeight="1">
      <c r="A522" s="12">
        <v>422.1</v>
      </c>
      <c r="B522" s="60" t="s">
        <v>953</v>
      </c>
      <c r="C522" s="60"/>
      <c r="D522" s="61"/>
      <c r="E522" s="62"/>
      <c r="F522" s="62"/>
      <c r="G522" s="62"/>
      <c r="H522" s="62"/>
      <c r="I522" s="62"/>
      <c r="J522" s="62">
        <v>60</v>
      </c>
      <c r="K522" s="62">
        <v>60</v>
      </c>
      <c r="L522" s="62"/>
      <c r="M522" s="62"/>
      <c r="N522" s="62"/>
      <c r="O522" s="62"/>
      <c r="P522" s="62"/>
      <c r="Q522" s="62">
        <v>260</v>
      </c>
      <c r="R522" s="62"/>
      <c r="S522" s="62"/>
      <c r="T522" s="62"/>
      <c r="U522" s="62">
        <v>75</v>
      </c>
      <c r="V522" s="62">
        <v>341</v>
      </c>
      <c r="W522" s="62"/>
      <c r="X522" s="62"/>
      <c r="Y522" s="62"/>
      <c r="Z522" s="62">
        <v>88</v>
      </c>
      <c r="AA522" s="62">
        <v>230</v>
      </c>
      <c r="AB522" s="62"/>
      <c r="AC522" s="62"/>
      <c r="AD522" s="62">
        <v>82</v>
      </c>
      <c r="AE522" s="63">
        <v>327</v>
      </c>
      <c r="AF522" s="17">
        <v>76</v>
      </c>
      <c r="AG522" s="18">
        <v>48</v>
      </c>
      <c r="AH522" s="19">
        <v>48</v>
      </c>
      <c r="AI522" s="20">
        <v>57</v>
      </c>
      <c r="AJ522" s="21">
        <v>62</v>
      </c>
      <c r="AK522" s="22">
        <v>34</v>
      </c>
      <c r="AL522" s="23">
        <f>SUM(AF522:AK522)</f>
        <v>325</v>
      </c>
      <c r="AM522" s="24" t="s">
        <v>112</v>
      </c>
      <c r="AN522" s="37"/>
      <c r="AO522" s="24" t="s">
        <v>384</v>
      </c>
      <c r="AP522" s="26" t="s">
        <v>834</v>
      </c>
      <c r="AQ522" s="27" t="s">
        <v>264</v>
      </c>
      <c r="AR522" s="28" t="s">
        <v>127</v>
      </c>
      <c r="AS522" s="29">
        <v>0.3</v>
      </c>
      <c r="AT522" s="29">
        <v>13.9</v>
      </c>
      <c r="AU522" s="30">
        <v>6.3</v>
      </c>
      <c r="AV522" s="31">
        <v>1</v>
      </c>
      <c r="AW522" s="26"/>
      <c r="AX522" s="26"/>
      <c r="AY522" s="26"/>
      <c r="AZ522" s="26"/>
      <c r="BA522" s="25"/>
      <c r="BB522" s="24">
        <v>65</v>
      </c>
      <c r="BC522" s="26">
        <v>190</v>
      </c>
      <c r="BD522" s="32" t="s">
        <v>128</v>
      </c>
      <c r="BE522" s="32">
        <v>50</v>
      </c>
      <c r="BF522" s="35" t="s">
        <v>164</v>
      </c>
      <c r="BG522" s="26" t="s">
        <v>129</v>
      </c>
      <c r="BH522" s="29">
        <v>20</v>
      </c>
      <c r="BI522" s="26" t="s">
        <v>117</v>
      </c>
      <c r="BJ522" s="25" t="s">
        <v>386</v>
      </c>
      <c r="BK522" s="36" t="s">
        <v>334</v>
      </c>
      <c r="BL522" t="str">
        <f>IF(_xlfn.REGEXTEST(BK522,"Lv. [0-9]{0, 3}", 0),BM522,"")</f>
        <v>30</v>
      </c>
      <c r="BM522" t="str" cm="1">
        <f t="array" ref="BM522">_xlfn.REGEXEXTRACT(_xlfn.REGEXEXTRACT(BK522,"Lv. [0-9]{0,}", 0),"[0-9]{1,2}", 0)</f>
        <v>30</v>
      </c>
      <c r="BN522" cm="1">
        <f t="array" ref="BN522">INDEX(A522:AE522,BQ522)</f>
        <v>327</v>
      </c>
      <c r="BO522">
        <v>521</v>
      </c>
      <c r="BP522">
        <f ca="1">IF(LEN(BL522) &gt; 0, _xlfn.XMATCH(BN522 + 1, INDIRECT(BR522):INDIRECT(BS522)), "")</f>
        <v>522</v>
      </c>
      <c r="BQ522" cm="1">
        <f t="array" ref="BQ522">_xlfn.XMATCH(FALSE, ISBLANK(A522:AE522),,-1)</f>
        <v>31</v>
      </c>
      <c r="BR522" t="str">
        <f>ADDRESS(2, BQ522)</f>
        <v>$AE$2</v>
      </c>
      <c r="BS522" t="str">
        <f>ADDRESS(1202, BQ522)</f>
        <v>$AE$1202</v>
      </c>
      <c r="BT522" s="171" t="str">
        <f ca="1">"insert into Pokemon_Blueprint values ( "&amp;ROW()-1&amp;", '"&amp;B522&amp;"', '"&amp;C522&amp;"', "&amp;AF522&amp;",  "&amp;AG522&amp;",  "&amp;AH522&amp;", "&amp;AI522&amp;",  "&amp;AJ522&amp;",  "&amp;AK522&amp;", "&amp;IF(BC522 = "", "0", BC522)&amp;", "&amp;IF(BL522 = "","NULL, NULL",BP522&amp;", "&amp;BL522)&amp;");"</f>
        <v>insert into Pokemon_Blueprint values ( 521, 'Shellos (West)', '', 76,  48,  48, 57,  62,  34, 190, 522, 30);</v>
      </c>
    </row>
    <row r="523" spans="1:72" ht="12.75" customHeight="1">
      <c r="A523" s="12">
        <v>423</v>
      </c>
      <c r="B523" s="60" t="s">
        <v>954</v>
      </c>
      <c r="C523" s="60"/>
      <c r="D523" s="61"/>
      <c r="E523" s="62"/>
      <c r="F523" s="62"/>
      <c r="G523" s="62"/>
      <c r="H523" s="62"/>
      <c r="I523" s="62"/>
      <c r="J523" s="62">
        <v>61</v>
      </c>
      <c r="K523" s="62">
        <v>61</v>
      </c>
      <c r="L523" s="62"/>
      <c r="M523" s="62"/>
      <c r="N523" s="62"/>
      <c r="O523" s="62"/>
      <c r="P523" s="62"/>
      <c r="Q523" s="62">
        <v>261</v>
      </c>
      <c r="R523" s="62"/>
      <c r="S523" s="62"/>
      <c r="T523" s="62"/>
      <c r="U523" s="62">
        <v>76</v>
      </c>
      <c r="V523" s="62">
        <v>342</v>
      </c>
      <c r="W523" s="62"/>
      <c r="X523" s="62"/>
      <c r="Y523" s="62"/>
      <c r="Z523" s="62">
        <v>89</v>
      </c>
      <c r="AA523" s="62">
        <v>231</v>
      </c>
      <c r="AB523" s="62"/>
      <c r="AC523" s="62"/>
      <c r="AD523" s="62">
        <v>83</v>
      </c>
      <c r="AE523" s="63">
        <v>328</v>
      </c>
      <c r="AF523" s="17">
        <v>111</v>
      </c>
      <c r="AG523" s="18">
        <v>83</v>
      </c>
      <c r="AH523" s="19">
        <v>68</v>
      </c>
      <c r="AI523" s="20">
        <v>92</v>
      </c>
      <c r="AJ523" s="21">
        <v>82</v>
      </c>
      <c r="AK523" s="22">
        <v>39</v>
      </c>
      <c r="AL523" s="23">
        <f>SUM(AF523:AK523)</f>
        <v>475</v>
      </c>
      <c r="AM523" s="24" t="s">
        <v>112</v>
      </c>
      <c r="AN523" s="25" t="s">
        <v>196</v>
      </c>
      <c r="AO523" s="24" t="s">
        <v>384</v>
      </c>
      <c r="AP523" s="26" t="s">
        <v>834</v>
      </c>
      <c r="AQ523" s="27" t="s">
        <v>264</v>
      </c>
      <c r="AR523" s="28" t="s">
        <v>220</v>
      </c>
      <c r="AS523" s="29">
        <v>0.9</v>
      </c>
      <c r="AT523" s="29">
        <v>65.900000000000006</v>
      </c>
      <c r="AU523" s="30">
        <v>29.9</v>
      </c>
      <c r="AV523" s="31">
        <v>2</v>
      </c>
      <c r="AW523" s="26"/>
      <c r="AX523" s="26"/>
      <c r="AY523" s="26"/>
      <c r="AZ523" s="26"/>
      <c r="BA523" s="25"/>
      <c r="BB523" s="24">
        <v>166</v>
      </c>
      <c r="BC523" s="26">
        <v>75</v>
      </c>
      <c r="BD523" s="32" t="s">
        <v>128</v>
      </c>
      <c r="BE523" s="32">
        <v>50</v>
      </c>
      <c r="BF523" s="35" t="s">
        <v>116</v>
      </c>
      <c r="BG523" s="26" t="s">
        <v>129</v>
      </c>
      <c r="BH523" s="29">
        <v>20</v>
      </c>
      <c r="BI523" s="26" t="s">
        <v>117</v>
      </c>
      <c r="BJ523" s="25"/>
      <c r="BK523" s="36"/>
      <c r="BL523" t="str">
        <f>IF(_xlfn.REGEXTEST(BK523,"Lv. [0-9]{0, 3}", 0),BM523,"")</f>
        <v/>
      </c>
      <c r="BM523" t="e" cm="1" vm="1">
        <f t="array" ref="BM523">_xlfn.REGEXEXTRACT(_xlfn.REGEXEXTRACT(BK523,"Lv. [0-9]{0,}", 0),"[0-9]{1,2}", 0)</f>
        <v>#N/A</v>
      </c>
      <c r="BN523" cm="1">
        <f t="array" ref="BN523">INDEX(A523:AE523,BQ523)</f>
        <v>328</v>
      </c>
      <c r="BO523">
        <v>522</v>
      </c>
      <c r="BP523" t="str">
        <f ca="1">IF(LEN(BL523) &gt; 0, _xlfn.XMATCH(BN523 + 1, INDIRECT(BR523):INDIRECT(BS523)), "")</f>
        <v/>
      </c>
      <c r="BQ523" cm="1">
        <f t="array" ref="BQ523">_xlfn.XMATCH(FALSE, ISBLANK(A523:AE523),,-1)</f>
        <v>31</v>
      </c>
      <c r="BR523" t="str">
        <f>ADDRESS(2, BQ523)</f>
        <v>$AE$2</v>
      </c>
      <c r="BS523" t="str">
        <f>ADDRESS(1202, BQ523)</f>
        <v>$AE$1202</v>
      </c>
      <c r="BT523" s="171" t="str">
        <f>"insert into Pokemon_Blueprint values ( "&amp;ROW()-1&amp;", '"&amp;B523&amp;"', '"&amp;C523&amp;"', "&amp;AF523&amp;",  "&amp;AG523&amp;",  "&amp;AH523&amp;", "&amp;AI523&amp;",  "&amp;AJ523&amp;",  "&amp;AK523&amp;", "&amp;IF(BC523 = "", "0", BC523)&amp;", "&amp;IF(BL523 = "","NULL, NULL",BP523&amp;", "&amp;BL523)&amp;");"</f>
        <v>insert into Pokemon_Blueprint values ( 522, 'Gastrodon (East)', '', 111,  83,  68, 92,  82,  39, 75, NULL, NULL);</v>
      </c>
    </row>
    <row r="524" spans="1:72" ht="12.75" customHeight="1">
      <c r="A524" s="12">
        <v>423.1</v>
      </c>
      <c r="B524" s="60" t="s">
        <v>955</v>
      </c>
      <c r="C524" s="60"/>
      <c r="D524" s="61"/>
      <c r="E524" s="62"/>
      <c r="F524" s="62"/>
      <c r="G524" s="62"/>
      <c r="H524" s="62"/>
      <c r="I524" s="62"/>
      <c r="J524" s="62">
        <v>61</v>
      </c>
      <c r="K524" s="62">
        <v>61</v>
      </c>
      <c r="L524" s="62"/>
      <c r="M524" s="62"/>
      <c r="N524" s="62"/>
      <c r="O524" s="62"/>
      <c r="P524" s="62"/>
      <c r="Q524" s="62">
        <v>261</v>
      </c>
      <c r="R524" s="62"/>
      <c r="S524" s="62"/>
      <c r="T524" s="62"/>
      <c r="U524" s="62">
        <v>76</v>
      </c>
      <c r="V524" s="62">
        <v>342</v>
      </c>
      <c r="W524" s="62"/>
      <c r="X524" s="62"/>
      <c r="Y524" s="62"/>
      <c r="Z524" s="62">
        <v>89</v>
      </c>
      <c r="AA524" s="62">
        <v>231</v>
      </c>
      <c r="AB524" s="62"/>
      <c r="AC524" s="62"/>
      <c r="AD524" s="62">
        <v>83</v>
      </c>
      <c r="AE524" s="63">
        <v>328</v>
      </c>
      <c r="AF524" s="17">
        <v>111</v>
      </c>
      <c r="AG524" s="18">
        <v>83</v>
      </c>
      <c r="AH524" s="19">
        <v>68</v>
      </c>
      <c r="AI524" s="20">
        <v>92</v>
      </c>
      <c r="AJ524" s="21">
        <v>82</v>
      </c>
      <c r="AK524" s="22">
        <v>39</v>
      </c>
      <c r="AL524" s="23">
        <f>SUM(AF524:AK524)</f>
        <v>475</v>
      </c>
      <c r="AM524" s="24" t="s">
        <v>112</v>
      </c>
      <c r="AN524" s="25" t="s">
        <v>196</v>
      </c>
      <c r="AO524" s="24" t="s">
        <v>384</v>
      </c>
      <c r="AP524" s="26" t="s">
        <v>834</v>
      </c>
      <c r="AQ524" s="27" t="s">
        <v>264</v>
      </c>
      <c r="AR524" s="28" t="s">
        <v>220</v>
      </c>
      <c r="AS524" s="29">
        <v>0.9</v>
      </c>
      <c r="AT524" s="29">
        <v>65.900000000000006</v>
      </c>
      <c r="AU524" s="30">
        <v>29.9</v>
      </c>
      <c r="AV524" s="31">
        <v>2</v>
      </c>
      <c r="AW524" s="26"/>
      <c r="AX524" s="26"/>
      <c r="AY524" s="26"/>
      <c r="AZ524" s="26"/>
      <c r="BA524" s="25"/>
      <c r="BB524" s="24">
        <v>166</v>
      </c>
      <c r="BC524" s="26">
        <v>75</v>
      </c>
      <c r="BD524" s="32" t="s">
        <v>128</v>
      </c>
      <c r="BE524" s="32">
        <v>50</v>
      </c>
      <c r="BF524" s="35" t="s">
        <v>164</v>
      </c>
      <c r="BG524" s="26" t="s">
        <v>129</v>
      </c>
      <c r="BH524" s="29">
        <v>20</v>
      </c>
      <c r="BI524" s="26" t="s">
        <v>117</v>
      </c>
      <c r="BJ524" s="25" t="s">
        <v>386</v>
      </c>
      <c r="BK524" s="36"/>
      <c r="BL524" t="str">
        <f>IF(_xlfn.REGEXTEST(BK524,"Lv. [0-9]{0, 3}", 0),BM524,"")</f>
        <v/>
      </c>
      <c r="BM524" t="e" cm="1" vm="1">
        <f t="array" ref="BM524">_xlfn.REGEXEXTRACT(_xlfn.REGEXEXTRACT(BK524,"Lv. [0-9]{0,}", 0),"[0-9]{1,2}", 0)</f>
        <v>#N/A</v>
      </c>
      <c r="BN524" cm="1">
        <f t="array" ref="BN524">INDEX(A524:AE524,BQ524)</f>
        <v>328</v>
      </c>
      <c r="BO524">
        <v>523</v>
      </c>
      <c r="BP524" t="str">
        <f ca="1">IF(LEN(BL524) &gt; 0, _xlfn.XMATCH(BN524 + 1, INDIRECT(BR524):INDIRECT(BS524)), "")</f>
        <v/>
      </c>
      <c r="BQ524" cm="1">
        <f t="array" ref="BQ524">_xlfn.XMATCH(FALSE, ISBLANK(A524:AE524),,-1)</f>
        <v>31</v>
      </c>
      <c r="BR524" t="str">
        <f>ADDRESS(2, BQ524)</f>
        <v>$AE$2</v>
      </c>
      <c r="BS524" t="str">
        <f>ADDRESS(1202, BQ524)</f>
        <v>$AE$1202</v>
      </c>
      <c r="BT524" s="171" t="str">
        <f>"insert into Pokemon_Blueprint values ( "&amp;ROW()-1&amp;", '"&amp;B524&amp;"', '"&amp;C524&amp;"', "&amp;AF524&amp;",  "&amp;AG524&amp;",  "&amp;AH524&amp;", "&amp;AI524&amp;",  "&amp;AJ524&amp;",  "&amp;AK524&amp;", "&amp;IF(BC524 = "", "0", BC524)&amp;", "&amp;IF(BL524 = "","NULL, NULL",BP524&amp;", "&amp;BL524)&amp;");"</f>
        <v>insert into Pokemon_Blueprint values ( 523, 'Gastrodon (West)', '', 111,  83,  68, 92,  82,  39, 75, NULL, NULL);</v>
      </c>
    </row>
    <row r="525" spans="1:72" ht="12.75" customHeight="1">
      <c r="A525" s="12">
        <v>424</v>
      </c>
      <c r="B525" s="60" t="s">
        <v>956</v>
      </c>
      <c r="C525" s="60"/>
      <c r="D525" s="61"/>
      <c r="E525" s="62"/>
      <c r="F525" s="62"/>
      <c r="G525" s="62">
        <v>124</v>
      </c>
      <c r="H525" s="62"/>
      <c r="I525" s="62"/>
      <c r="J525" s="62">
        <v>64</v>
      </c>
      <c r="K525" s="62">
        <v>64</v>
      </c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>
        <v>369</v>
      </c>
      <c r="W525" s="62"/>
      <c r="X525" s="62"/>
      <c r="Y525" s="62"/>
      <c r="Z525" s="62">
        <v>116</v>
      </c>
      <c r="AA525" s="62"/>
      <c r="AB525" s="62"/>
      <c r="AC525" s="62"/>
      <c r="AD525" s="62">
        <v>79</v>
      </c>
      <c r="AE525" s="63"/>
      <c r="AF525" s="17">
        <v>75</v>
      </c>
      <c r="AG525" s="18">
        <v>100</v>
      </c>
      <c r="AH525" s="19">
        <v>66</v>
      </c>
      <c r="AI525" s="20">
        <v>60</v>
      </c>
      <c r="AJ525" s="21">
        <v>66</v>
      </c>
      <c r="AK525" s="22">
        <v>115</v>
      </c>
      <c r="AL525" s="23">
        <f>SUM(AF525:AK525)</f>
        <v>482</v>
      </c>
      <c r="AM525" s="24" t="s">
        <v>150</v>
      </c>
      <c r="AN525" s="37"/>
      <c r="AO525" s="24" t="s">
        <v>273</v>
      </c>
      <c r="AP525" s="26" t="s">
        <v>272</v>
      </c>
      <c r="AQ525" s="27" t="s">
        <v>393</v>
      </c>
      <c r="AR525" s="28" t="s">
        <v>176</v>
      </c>
      <c r="AS525" s="29">
        <v>1.2</v>
      </c>
      <c r="AT525" s="29">
        <v>44.8</v>
      </c>
      <c r="AU525" s="30">
        <v>20.3</v>
      </c>
      <c r="AV525" s="31"/>
      <c r="AW525" s="26"/>
      <c r="AX525" s="26"/>
      <c r="AY525" s="26"/>
      <c r="AZ525" s="26"/>
      <c r="BA525" s="25">
        <v>2</v>
      </c>
      <c r="BB525" s="24">
        <v>169</v>
      </c>
      <c r="BC525" s="26">
        <v>45</v>
      </c>
      <c r="BD525" s="32" t="s">
        <v>226</v>
      </c>
      <c r="BE525" s="32">
        <v>100</v>
      </c>
      <c r="BF525" s="35" t="s">
        <v>164</v>
      </c>
      <c r="BG525" s="26" t="s">
        <v>129</v>
      </c>
      <c r="BH525" s="29">
        <v>20</v>
      </c>
      <c r="BI525" s="26" t="s">
        <v>165</v>
      </c>
      <c r="BJ525" s="37"/>
      <c r="BK525" s="36"/>
      <c r="BL525" t="str">
        <f>IF(_xlfn.REGEXTEST(BK525,"Lv. [0-9]{0, 3}", 0),BM525,"")</f>
        <v/>
      </c>
      <c r="BM525" t="e" cm="1" vm="1">
        <f t="array" ref="BM525">_xlfn.REGEXEXTRACT(_xlfn.REGEXEXTRACT(BK525,"Lv. [0-9]{0,}", 0),"[0-9]{1,2}", 0)</f>
        <v>#N/A</v>
      </c>
      <c r="BN525" cm="1">
        <f t="array" ref="BN525">INDEX(A525:AE525,BQ525)</f>
        <v>79</v>
      </c>
      <c r="BO525">
        <v>524</v>
      </c>
      <c r="BP525" t="str">
        <f ca="1">IF(LEN(BL525) &gt; 0, _xlfn.XMATCH(BN525 + 1, INDIRECT(BR525):INDIRECT(BS525)), "")</f>
        <v/>
      </c>
      <c r="BQ525" cm="1">
        <f t="array" ref="BQ525">_xlfn.XMATCH(FALSE, ISBLANK(A525:AE525),,-1)</f>
        <v>30</v>
      </c>
      <c r="BR525" t="str">
        <f>ADDRESS(2, BQ525)</f>
        <v>$AD$2</v>
      </c>
      <c r="BS525" t="str">
        <f>ADDRESS(1202, BQ525)</f>
        <v>$AD$1202</v>
      </c>
      <c r="BT525" s="171" t="str">
        <f>"insert into Pokemon_Blueprint values ( "&amp;ROW()-1&amp;", '"&amp;B525&amp;"', '"&amp;C525&amp;"', "&amp;AF525&amp;",  "&amp;AG525&amp;",  "&amp;AH525&amp;", "&amp;AI525&amp;",  "&amp;AJ525&amp;",  "&amp;AK525&amp;", "&amp;IF(BC525 = "", "0", BC525)&amp;", "&amp;IF(BL525 = "","NULL, NULL",BP525&amp;", "&amp;BL525)&amp;");"</f>
        <v>insert into Pokemon_Blueprint values ( 524, 'Ambipom', '', 75,  100,  66, 60,  66,  115, 45, NULL, NULL);</v>
      </c>
    </row>
    <row r="526" spans="1:72" ht="12.75" customHeight="1">
      <c r="A526" s="12">
        <v>425</v>
      </c>
      <c r="B526" s="60" t="s">
        <v>957</v>
      </c>
      <c r="C526" s="60"/>
      <c r="D526" s="61"/>
      <c r="E526" s="62"/>
      <c r="F526" s="62"/>
      <c r="G526" s="62"/>
      <c r="H526" s="62"/>
      <c r="I526" s="62"/>
      <c r="J526" s="62">
        <v>65</v>
      </c>
      <c r="K526" s="62">
        <v>65</v>
      </c>
      <c r="L526" s="62"/>
      <c r="M526" s="62">
        <v>208</v>
      </c>
      <c r="N526" s="62"/>
      <c r="O526" s="62">
        <v>1</v>
      </c>
      <c r="P526" s="62"/>
      <c r="Q526" s="62">
        <v>64</v>
      </c>
      <c r="R526" s="62">
        <v>64</v>
      </c>
      <c r="S526" s="62"/>
      <c r="T526" s="62"/>
      <c r="U526" s="62"/>
      <c r="V526" s="62">
        <v>76</v>
      </c>
      <c r="W526" s="62">
        <v>76</v>
      </c>
      <c r="X526" s="62"/>
      <c r="Y526" s="62"/>
      <c r="Z526" s="62"/>
      <c r="AA526" s="62">
        <v>124</v>
      </c>
      <c r="AB526" s="62">
        <v>135</v>
      </c>
      <c r="AC526" s="62"/>
      <c r="AD526" s="62">
        <v>37</v>
      </c>
      <c r="AE526" s="63">
        <v>143</v>
      </c>
      <c r="AF526" s="17">
        <v>90</v>
      </c>
      <c r="AG526" s="18">
        <v>50</v>
      </c>
      <c r="AH526" s="19">
        <v>34</v>
      </c>
      <c r="AI526" s="20">
        <v>60</v>
      </c>
      <c r="AJ526" s="21">
        <v>44</v>
      </c>
      <c r="AK526" s="22">
        <v>70</v>
      </c>
      <c r="AL526" s="23">
        <f>SUM(AF526:AK526)</f>
        <v>348</v>
      </c>
      <c r="AM526" s="24" t="s">
        <v>398</v>
      </c>
      <c r="AN526" s="25" t="s">
        <v>104</v>
      </c>
      <c r="AO526" s="24" t="s">
        <v>418</v>
      </c>
      <c r="AP526" s="26" t="s">
        <v>434</v>
      </c>
      <c r="AQ526" s="27" t="s">
        <v>958</v>
      </c>
      <c r="AR526" s="28" t="s">
        <v>187</v>
      </c>
      <c r="AS526" s="29">
        <v>0.4</v>
      </c>
      <c r="AT526" s="29">
        <v>2.6</v>
      </c>
      <c r="AU526" s="30">
        <v>1.2</v>
      </c>
      <c r="AV526" s="31">
        <v>1</v>
      </c>
      <c r="AW526" s="26"/>
      <c r="AX526" s="26"/>
      <c r="AY526" s="26"/>
      <c r="AZ526" s="26"/>
      <c r="BA526" s="25"/>
      <c r="BB526" s="24">
        <v>70</v>
      </c>
      <c r="BC526" s="26">
        <v>125</v>
      </c>
      <c r="BD526" s="32" t="s">
        <v>746</v>
      </c>
      <c r="BE526" s="32">
        <v>50</v>
      </c>
      <c r="BF526" s="35" t="s">
        <v>164</v>
      </c>
      <c r="BG526" s="26" t="s">
        <v>129</v>
      </c>
      <c r="BH526" s="29">
        <v>30</v>
      </c>
      <c r="BI526" s="26" t="s">
        <v>386</v>
      </c>
      <c r="BJ526" s="37"/>
      <c r="BK526" s="36" t="s">
        <v>274</v>
      </c>
      <c r="BL526" t="str">
        <f>IF(_xlfn.REGEXTEST(BK526,"Lv. [0-9]{0, 3}", 0),BM526,"")</f>
        <v>28</v>
      </c>
      <c r="BM526" t="str" cm="1">
        <f t="array" ref="BM526">_xlfn.REGEXEXTRACT(_xlfn.REGEXEXTRACT(BK526,"Lv. [0-9]{0,}", 0),"[0-9]{1,2}", 0)</f>
        <v>28</v>
      </c>
      <c r="BN526" cm="1">
        <f t="array" ref="BN526">INDEX(A526:AE526,BQ526)</f>
        <v>143</v>
      </c>
      <c r="BO526">
        <v>525</v>
      </c>
      <c r="BP526">
        <f ca="1">IF(LEN(BL526) &gt; 0, _xlfn.XMATCH(BN526 + 1, INDIRECT(BR526):INDIRECT(BS526)), "")</f>
        <v>526</v>
      </c>
      <c r="BQ526" cm="1">
        <f t="array" ref="BQ526">_xlfn.XMATCH(FALSE, ISBLANK(A526:AE526),,-1)</f>
        <v>31</v>
      </c>
      <c r="BR526" t="str">
        <f>ADDRESS(2, BQ526)</f>
        <v>$AE$2</v>
      </c>
      <c r="BS526" t="str">
        <f>ADDRESS(1202, BQ526)</f>
        <v>$AE$1202</v>
      </c>
      <c r="BT526" s="171" t="str">
        <f ca="1">"insert into Pokemon_Blueprint values ( "&amp;ROW()-1&amp;", '"&amp;B526&amp;"', '"&amp;C526&amp;"', "&amp;AF526&amp;",  "&amp;AG526&amp;",  "&amp;AH526&amp;", "&amp;AI526&amp;",  "&amp;AJ526&amp;",  "&amp;AK526&amp;", "&amp;IF(BC526 = "", "0", BC526)&amp;", "&amp;IF(BL526 = "","NULL, NULL",BP526&amp;", "&amp;BL526)&amp;");"</f>
        <v>insert into Pokemon_Blueprint values ( 525, 'Drifloon', '', 90,  50,  34, 60,  44,  70, 125, 526, 28);</v>
      </c>
    </row>
    <row r="527" spans="1:72" ht="12.75" customHeight="1">
      <c r="A527" s="12">
        <v>426</v>
      </c>
      <c r="B527" s="60" t="s">
        <v>959</v>
      </c>
      <c r="C527" s="60"/>
      <c r="D527" s="61"/>
      <c r="E527" s="62"/>
      <c r="F527" s="62"/>
      <c r="G527" s="62"/>
      <c r="H527" s="62"/>
      <c r="I527" s="62"/>
      <c r="J527" s="62">
        <v>66</v>
      </c>
      <c r="K527" s="62">
        <v>66</v>
      </c>
      <c r="L527" s="62"/>
      <c r="M527" s="62">
        <v>209</v>
      </c>
      <c r="N527" s="62"/>
      <c r="O527" s="62">
        <v>2</v>
      </c>
      <c r="P527" s="62"/>
      <c r="Q527" s="62">
        <v>65</v>
      </c>
      <c r="R527" s="62">
        <v>65</v>
      </c>
      <c r="S527" s="62"/>
      <c r="T527" s="62"/>
      <c r="U527" s="62"/>
      <c r="V527" s="62">
        <v>77</v>
      </c>
      <c r="W527" s="62">
        <v>77</v>
      </c>
      <c r="X527" s="62"/>
      <c r="Y527" s="62"/>
      <c r="Z527" s="62"/>
      <c r="AA527" s="62">
        <v>125</v>
      </c>
      <c r="AB527" s="62">
        <v>136</v>
      </c>
      <c r="AC527" s="62"/>
      <c r="AD527" s="62">
        <v>38</v>
      </c>
      <c r="AE527" s="63">
        <v>144</v>
      </c>
      <c r="AF527" s="17">
        <v>150</v>
      </c>
      <c r="AG527" s="18">
        <v>80</v>
      </c>
      <c r="AH527" s="19">
        <v>44</v>
      </c>
      <c r="AI527" s="20">
        <v>90</v>
      </c>
      <c r="AJ527" s="21">
        <v>54</v>
      </c>
      <c r="AK527" s="22">
        <v>80</v>
      </c>
      <c r="AL527" s="23">
        <f>SUM(AF527:AK527)</f>
        <v>498</v>
      </c>
      <c r="AM527" s="24" t="s">
        <v>398</v>
      </c>
      <c r="AN527" s="25" t="s">
        <v>104</v>
      </c>
      <c r="AO527" s="24" t="s">
        <v>418</v>
      </c>
      <c r="AP527" s="26" t="s">
        <v>434</v>
      </c>
      <c r="AQ527" s="27" t="s">
        <v>958</v>
      </c>
      <c r="AR527" s="28" t="s">
        <v>176</v>
      </c>
      <c r="AS527" s="29">
        <v>1.2</v>
      </c>
      <c r="AT527" s="29">
        <v>33.1</v>
      </c>
      <c r="AU527" s="30">
        <v>15</v>
      </c>
      <c r="AV527" s="31">
        <v>2</v>
      </c>
      <c r="AW527" s="26"/>
      <c r="AX527" s="26"/>
      <c r="AY527" s="26"/>
      <c r="AZ527" s="26"/>
      <c r="BA527" s="25"/>
      <c r="BB527" s="24">
        <v>174</v>
      </c>
      <c r="BC527" s="26">
        <v>60</v>
      </c>
      <c r="BD527" s="32" t="s">
        <v>746</v>
      </c>
      <c r="BE527" s="32">
        <v>50</v>
      </c>
      <c r="BF527" s="35" t="s">
        <v>164</v>
      </c>
      <c r="BG527" s="26" t="s">
        <v>129</v>
      </c>
      <c r="BH527" s="29">
        <v>30</v>
      </c>
      <c r="BI527" s="26" t="s">
        <v>386</v>
      </c>
      <c r="BJ527" s="37"/>
      <c r="BK527" s="36"/>
      <c r="BL527" t="str">
        <f>IF(_xlfn.REGEXTEST(BK527,"Lv. [0-9]{0, 3}", 0),BM527,"")</f>
        <v/>
      </c>
      <c r="BM527" t="e" cm="1" vm="1">
        <f t="array" ref="BM527">_xlfn.REGEXEXTRACT(_xlfn.REGEXEXTRACT(BK527,"Lv. [0-9]{0,}", 0),"[0-9]{1,2}", 0)</f>
        <v>#N/A</v>
      </c>
      <c r="BN527" cm="1">
        <f t="array" ref="BN527">INDEX(A527:AE527,BQ527)</f>
        <v>144</v>
      </c>
      <c r="BO527">
        <v>526</v>
      </c>
      <c r="BP527" t="str">
        <f ca="1">IF(LEN(BL527) &gt; 0, _xlfn.XMATCH(BN527 + 1, INDIRECT(BR527):INDIRECT(BS527)), "")</f>
        <v/>
      </c>
      <c r="BQ527" cm="1">
        <f t="array" ref="BQ527">_xlfn.XMATCH(FALSE, ISBLANK(A527:AE527),,-1)</f>
        <v>31</v>
      </c>
      <c r="BR527" t="str">
        <f>ADDRESS(2, BQ527)</f>
        <v>$AE$2</v>
      </c>
      <c r="BS527" t="str">
        <f>ADDRESS(1202, BQ527)</f>
        <v>$AE$1202</v>
      </c>
      <c r="BT527" s="171" t="str">
        <f>"insert into Pokemon_Blueprint values ( "&amp;ROW()-1&amp;", '"&amp;B527&amp;"', '"&amp;C527&amp;"', "&amp;AF527&amp;",  "&amp;AG527&amp;",  "&amp;AH527&amp;", "&amp;AI527&amp;",  "&amp;AJ527&amp;",  "&amp;AK527&amp;", "&amp;IF(BC527 = "", "0", BC527)&amp;", "&amp;IF(BL527 = "","NULL, NULL",BP527&amp;", "&amp;BL527)&amp;");"</f>
        <v>insert into Pokemon_Blueprint values ( 526, 'Drifblim', '', 150,  80,  44, 90,  54,  80, 60, NULL, NULL);</v>
      </c>
    </row>
    <row r="528" spans="1:72" ht="12.75" customHeight="1">
      <c r="A528" s="12">
        <v>427</v>
      </c>
      <c r="B528" s="60" t="s">
        <v>960</v>
      </c>
      <c r="C528" s="60"/>
      <c r="D528" s="61"/>
      <c r="E528" s="62"/>
      <c r="F528" s="62"/>
      <c r="G528" s="62"/>
      <c r="H528" s="62"/>
      <c r="I528" s="62"/>
      <c r="J528" s="62">
        <v>67</v>
      </c>
      <c r="K528" s="62">
        <v>67</v>
      </c>
      <c r="L528" s="62"/>
      <c r="M528" s="62">
        <v>80</v>
      </c>
      <c r="N528" s="62"/>
      <c r="O528" s="62"/>
      <c r="P528" s="62"/>
      <c r="Q528" s="62"/>
      <c r="R528" s="62"/>
      <c r="S528" s="62"/>
      <c r="T528" s="62"/>
      <c r="U528" s="62"/>
      <c r="V528" s="62">
        <v>24</v>
      </c>
      <c r="W528" s="62">
        <v>24</v>
      </c>
      <c r="X528" s="62"/>
      <c r="Y528" s="62"/>
      <c r="Z528" s="62">
        <v>8</v>
      </c>
      <c r="AA528" s="62"/>
      <c r="AB528" s="62">
        <v>4</v>
      </c>
      <c r="AC528" s="62"/>
      <c r="AD528" s="62">
        <v>64</v>
      </c>
      <c r="AE528" s="63"/>
      <c r="AF528" s="17">
        <v>55</v>
      </c>
      <c r="AG528" s="18">
        <v>66</v>
      </c>
      <c r="AH528" s="19">
        <v>44</v>
      </c>
      <c r="AI528" s="20">
        <v>44</v>
      </c>
      <c r="AJ528" s="21">
        <v>56</v>
      </c>
      <c r="AK528" s="22">
        <v>85</v>
      </c>
      <c r="AL528" s="23">
        <f>SUM(AF528:AK528)</f>
        <v>350</v>
      </c>
      <c r="AM528" s="24" t="s">
        <v>150</v>
      </c>
      <c r="AN528" s="37"/>
      <c r="AO528" s="24" t="s">
        <v>126</v>
      </c>
      <c r="AP528" s="26" t="s">
        <v>961</v>
      </c>
      <c r="AQ528" s="27" t="s">
        <v>280</v>
      </c>
      <c r="AR528" s="28" t="s">
        <v>187</v>
      </c>
      <c r="AS528" s="29">
        <v>0.4</v>
      </c>
      <c r="AT528" s="29">
        <v>12.1</v>
      </c>
      <c r="AU528" s="30">
        <v>5.5</v>
      </c>
      <c r="AV528" s="31"/>
      <c r="AW528" s="26"/>
      <c r="AX528" s="26"/>
      <c r="AY528" s="26"/>
      <c r="AZ528" s="26"/>
      <c r="BA528" s="25">
        <v>1</v>
      </c>
      <c r="BB528" s="24">
        <v>70</v>
      </c>
      <c r="BC528" s="26">
        <v>190</v>
      </c>
      <c r="BD528" s="32" t="s">
        <v>128</v>
      </c>
      <c r="BE528" s="32">
        <v>0</v>
      </c>
      <c r="BF528" s="35" t="s">
        <v>139</v>
      </c>
      <c r="BG528" s="26" t="s">
        <v>129</v>
      </c>
      <c r="BH528" s="29">
        <v>20</v>
      </c>
      <c r="BI528" s="26" t="s">
        <v>165</v>
      </c>
      <c r="BJ528" s="25" t="s">
        <v>314</v>
      </c>
      <c r="BK528" s="36" t="s">
        <v>246</v>
      </c>
      <c r="BL528" t="str">
        <f>IF(_xlfn.REGEXTEST(BK528,"Lv. [0-9]{0, 3}", 0),BM528,"")</f>
        <v/>
      </c>
      <c r="BM528" t="e" cm="1" vm="1">
        <f t="array" ref="BM528">_xlfn.REGEXEXTRACT(_xlfn.REGEXEXTRACT(BK528,"Lv. [0-9]{0,}", 0),"[0-9]{1,2}", 0)</f>
        <v>#N/A</v>
      </c>
      <c r="BN528" cm="1">
        <f t="array" ref="BN528">INDEX(A528:AE528,BQ528)</f>
        <v>64</v>
      </c>
      <c r="BO528">
        <v>527</v>
      </c>
      <c r="BP528" t="str">
        <f ca="1">IF(LEN(BL528) &gt; 0, _xlfn.XMATCH(BN528 + 1, INDIRECT(BR528):INDIRECT(BS528)), "")</f>
        <v/>
      </c>
      <c r="BQ528" cm="1">
        <f t="array" ref="BQ528">_xlfn.XMATCH(FALSE, ISBLANK(A528:AE528),,-1)</f>
        <v>30</v>
      </c>
      <c r="BR528" t="str">
        <f>ADDRESS(2, BQ528)</f>
        <v>$AD$2</v>
      </c>
      <c r="BS528" t="str">
        <f>ADDRESS(1202, BQ528)</f>
        <v>$AD$1202</v>
      </c>
      <c r="BT528" s="171" t="str">
        <f>"insert into Pokemon_Blueprint values ( "&amp;ROW()-1&amp;", '"&amp;B528&amp;"', '"&amp;C528&amp;"', "&amp;AF528&amp;",  "&amp;AG528&amp;",  "&amp;AH528&amp;", "&amp;AI528&amp;",  "&amp;AJ528&amp;",  "&amp;AK528&amp;", "&amp;IF(BC528 = "", "0", BC528)&amp;", "&amp;IF(BL528 = "","NULL, NULL",BP528&amp;", "&amp;BL528)&amp;");"</f>
        <v>insert into Pokemon_Blueprint values ( 527, 'Buneary', '', 55,  66,  44, 44,  56,  85, 190, NULL, NULL);</v>
      </c>
    </row>
    <row r="529" spans="1:72" ht="12.75" customHeight="1">
      <c r="A529" s="12">
        <v>428</v>
      </c>
      <c r="B529" s="60" t="s">
        <v>962</v>
      </c>
      <c r="C529" s="60"/>
      <c r="D529" s="61"/>
      <c r="E529" s="62"/>
      <c r="F529" s="62"/>
      <c r="G529" s="62"/>
      <c r="H529" s="62"/>
      <c r="I529" s="62"/>
      <c r="J529" s="62">
        <v>68</v>
      </c>
      <c r="K529" s="62">
        <v>68</v>
      </c>
      <c r="L529" s="62"/>
      <c r="M529" s="62">
        <v>81</v>
      </c>
      <c r="N529" s="62"/>
      <c r="O529" s="62"/>
      <c r="P529" s="62"/>
      <c r="Q529" s="62"/>
      <c r="R529" s="62"/>
      <c r="S529" s="62"/>
      <c r="T529" s="62"/>
      <c r="U529" s="62"/>
      <c r="V529" s="62">
        <v>25</v>
      </c>
      <c r="W529" s="62">
        <v>25</v>
      </c>
      <c r="X529" s="62"/>
      <c r="Y529" s="62"/>
      <c r="Z529" s="62">
        <v>9</v>
      </c>
      <c r="AA529" s="62"/>
      <c r="AB529" s="62">
        <v>5</v>
      </c>
      <c r="AC529" s="62"/>
      <c r="AD529" s="62">
        <v>65</v>
      </c>
      <c r="AE529" s="63"/>
      <c r="AF529" s="17">
        <v>65</v>
      </c>
      <c r="AG529" s="18">
        <v>76</v>
      </c>
      <c r="AH529" s="19">
        <v>84</v>
      </c>
      <c r="AI529" s="20">
        <v>54</v>
      </c>
      <c r="AJ529" s="21">
        <v>96</v>
      </c>
      <c r="AK529" s="22">
        <v>105</v>
      </c>
      <c r="AL529" s="23">
        <f>SUM(AF529:AK529)</f>
        <v>480</v>
      </c>
      <c r="AM529" s="24" t="s">
        <v>150</v>
      </c>
      <c r="AN529" s="37"/>
      <c r="AO529" s="24" t="s">
        <v>223</v>
      </c>
      <c r="AP529" s="26" t="s">
        <v>961</v>
      </c>
      <c r="AQ529" s="27" t="s">
        <v>280</v>
      </c>
      <c r="AR529" s="28" t="s">
        <v>176</v>
      </c>
      <c r="AS529" s="29">
        <v>1.2</v>
      </c>
      <c r="AT529" s="29">
        <v>73.400000000000006</v>
      </c>
      <c r="AU529" s="30">
        <v>33.299999999999997</v>
      </c>
      <c r="AV529" s="31"/>
      <c r="AW529" s="26"/>
      <c r="AX529" s="26"/>
      <c r="AY529" s="26"/>
      <c r="AZ529" s="26"/>
      <c r="BA529" s="25">
        <v>2</v>
      </c>
      <c r="BB529" s="24">
        <v>168</v>
      </c>
      <c r="BC529" s="26">
        <v>60</v>
      </c>
      <c r="BD529" s="32" t="s">
        <v>128</v>
      </c>
      <c r="BE529" s="32">
        <v>140</v>
      </c>
      <c r="BF529" s="35" t="s">
        <v>139</v>
      </c>
      <c r="BG529" s="26" t="s">
        <v>129</v>
      </c>
      <c r="BH529" s="29">
        <v>20</v>
      </c>
      <c r="BI529" s="26" t="s">
        <v>165</v>
      </c>
      <c r="BJ529" s="25" t="s">
        <v>314</v>
      </c>
      <c r="BK529" s="36"/>
      <c r="BL529" t="str">
        <f>IF(_xlfn.REGEXTEST(BK529,"Lv. [0-9]{0, 3}", 0),BM529,"")</f>
        <v/>
      </c>
      <c r="BM529" t="e" cm="1" vm="1">
        <f t="array" ref="BM529">_xlfn.REGEXEXTRACT(_xlfn.REGEXEXTRACT(BK529,"Lv. [0-9]{0,}", 0),"[0-9]{1,2}", 0)</f>
        <v>#N/A</v>
      </c>
      <c r="BN529" cm="1">
        <f t="array" ref="BN529">INDEX(A529:AE529,BQ529)</f>
        <v>65</v>
      </c>
      <c r="BO529">
        <v>528</v>
      </c>
      <c r="BP529" t="str">
        <f ca="1">IF(LEN(BL529) &gt; 0, _xlfn.XMATCH(BN529 + 1, INDIRECT(BR529):INDIRECT(BS529)), "")</f>
        <v/>
      </c>
      <c r="BQ529" cm="1">
        <f t="array" ref="BQ529">_xlfn.XMATCH(FALSE, ISBLANK(A529:AE529),,-1)</f>
        <v>30</v>
      </c>
      <c r="BR529" t="str">
        <f>ADDRESS(2, BQ529)</f>
        <v>$AD$2</v>
      </c>
      <c r="BS529" t="str">
        <f>ADDRESS(1202, BQ529)</f>
        <v>$AD$1202</v>
      </c>
      <c r="BT529" s="171" t="str">
        <f>"insert into Pokemon_Blueprint values ( "&amp;ROW()-1&amp;", '"&amp;B529&amp;"', '"&amp;C529&amp;"', "&amp;AF529&amp;",  "&amp;AG529&amp;",  "&amp;AH529&amp;", "&amp;AI529&amp;",  "&amp;AJ529&amp;",  "&amp;AK529&amp;", "&amp;IF(BC529 = "", "0", BC529)&amp;", "&amp;IF(BL529 = "","NULL, NULL",BP529&amp;", "&amp;BL529)&amp;");"</f>
        <v>insert into Pokemon_Blueprint values ( 528, 'Lopunny', '', 65,  76,  84, 54,  96,  105, 60, NULL, NULL);</v>
      </c>
    </row>
    <row r="530" spans="1:72" ht="12.75" customHeight="1">
      <c r="A530" s="12">
        <v>428.1</v>
      </c>
      <c r="B530" s="60" t="s">
        <v>963</v>
      </c>
      <c r="C530" s="60" t="s">
        <v>146</v>
      </c>
      <c r="D530" s="61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>
        <v>25</v>
      </c>
      <c r="W530" s="62">
        <v>25</v>
      </c>
      <c r="X530" s="62"/>
      <c r="Y530" s="62"/>
      <c r="Z530" s="62">
        <v>9</v>
      </c>
      <c r="AA530" s="62"/>
      <c r="AB530" s="62"/>
      <c r="AC530" s="62"/>
      <c r="AD530" s="62"/>
      <c r="AE530" s="63"/>
      <c r="AF530" s="17">
        <v>65</v>
      </c>
      <c r="AG530" s="18">
        <v>136</v>
      </c>
      <c r="AH530" s="19">
        <v>94</v>
      </c>
      <c r="AI530" s="20">
        <v>54</v>
      </c>
      <c r="AJ530" s="21">
        <v>96</v>
      </c>
      <c r="AK530" s="22">
        <v>135</v>
      </c>
      <c r="AL530" s="23">
        <f>SUM(AF530:AK530)</f>
        <v>580</v>
      </c>
      <c r="AM530" s="24" t="s">
        <v>150</v>
      </c>
      <c r="AN530" s="37" t="s">
        <v>289</v>
      </c>
      <c r="AO530" s="24" t="s">
        <v>372</v>
      </c>
      <c r="AP530" s="26"/>
      <c r="AQ530" s="27"/>
      <c r="AR530" s="28" t="s">
        <v>216</v>
      </c>
      <c r="AS530" s="29">
        <v>1.3</v>
      </c>
      <c r="AT530" s="29">
        <v>62.4</v>
      </c>
      <c r="AU530" s="30">
        <v>28.3</v>
      </c>
      <c r="AV530" s="31"/>
      <c r="AW530" s="26"/>
      <c r="AX530" s="26"/>
      <c r="AY530" s="26"/>
      <c r="AZ530" s="26"/>
      <c r="BA530" s="25">
        <v>2</v>
      </c>
      <c r="BB530" s="24">
        <v>203</v>
      </c>
      <c r="BC530" s="26">
        <v>60</v>
      </c>
      <c r="BD530" s="32" t="s">
        <v>128</v>
      </c>
      <c r="BE530" s="32">
        <v>50</v>
      </c>
      <c r="BF530" s="35" t="s">
        <v>139</v>
      </c>
      <c r="BG530" s="26" t="s">
        <v>129</v>
      </c>
      <c r="BH530" s="29">
        <v>20</v>
      </c>
      <c r="BI530" s="26" t="s">
        <v>165</v>
      </c>
      <c r="BJ530" s="25" t="s">
        <v>314</v>
      </c>
      <c r="BK530" s="36"/>
      <c r="BL530" t="str">
        <f>IF(_xlfn.REGEXTEST(BK530,"Lv. [0-9]{0, 3}", 0),BM530,"")</f>
        <v/>
      </c>
      <c r="BM530" t="e" cm="1" vm="1">
        <f t="array" ref="BM530">_xlfn.REGEXEXTRACT(_xlfn.REGEXEXTRACT(BK530,"Lv. [0-9]{0,}", 0),"[0-9]{1,2}", 0)</f>
        <v>#N/A</v>
      </c>
      <c r="BN530" cm="1">
        <f t="array" ref="BN530">INDEX(A530:AE530,BQ530)</f>
        <v>9</v>
      </c>
      <c r="BO530">
        <v>529</v>
      </c>
      <c r="BP530" t="str">
        <f ca="1">IF(LEN(BL530) &gt; 0, _xlfn.XMATCH(BN530 + 1, INDIRECT(BR530):INDIRECT(BS530)), "")</f>
        <v/>
      </c>
      <c r="BQ530" cm="1">
        <f t="array" ref="BQ530">_xlfn.XMATCH(FALSE, ISBLANK(A530:AE530),,-1)</f>
        <v>26</v>
      </c>
      <c r="BR530" t="str">
        <f>ADDRESS(2, BQ530)</f>
        <v>$Z$2</v>
      </c>
      <c r="BS530" t="str">
        <f>ADDRESS(1202, BQ530)</f>
        <v>$Z$1202</v>
      </c>
      <c r="BT530" s="171" t="str">
        <f>"insert into Pokemon_Blueprint values ( "&amp;ROW()-1&amp;", '"&amp;B530&amp;"', '"&amp;C530&amp;"', "&amp;AF530&amp;",  "&amp;AG530&amp;",  "&amp;AH530&amp;", "&amp;AI530&amp;",  "&amp;AJ530&amp;",  "&amp;AK530&amp;", "&amp;IF(BC530 = "", "0", BC530)&amp;", "&amp;IF(BL530 = "","NULL, NULL",BP530&amp;", "&amp;BL530)&amp;");"</f>
        <v>insert into Pokemon_Blueprint values ( 529, 'Lopunny (Mega)', 'Mega Evolution', 65,  136,  94, 54,  96,  135, 60, NULL, NULL);</v>
      </c>
    </row>
    <row r="531" spans="1:72" ht="12.75" customHeight="1">
      <c r="A531" s="12">
        <v>429</v>
      </c>
      <c r="B531" s="60" t="s">
        <v>964</v>
      </c>
      <c r="C531" s="60"/>
      <c r="D531" s="61"/>
      <c r="E531" s="62"/>
      <c r="F531" s="62"/>
      <c r="G531" s="62"/>
      <c r="H531" s="62"/>
      <c r="I531" s="62"/>
      <c r="J531" s="62">
        <v>73</v>
      </c>
      <c r="K531" s="62">
        <v>73</v>
      </c>
      <c r="L531" s="62"/>
      <c r="M531" s="62"/>
      <c r="N531" s="62"/>
      <c r="O531" s="62"/>
      <c r="P531" s="62"/>
      <c r="Q531" s="62">
        <v>67</v>
      </c>
      <c r="R531" s="62">
        <v>67</v>
      </c>
      <c r="S531" s="62"/>
      <c r="T531" s="62"/>
      <c r="U531" s="62"/>
      <c r="V531" s="62">
        <v>373</v>
      </c>
      <c r="W531" s="62"/>
      <c r="X531" s="62"/>
      <c r="Y531" s="62"/>
      <c r="Z531" s="62">
        <v>120</v>
      </c>
      <c r="AA531" s="62"/>
      <c r="AB531" s="62"/>
      <c r="AC531" s="62"/>
      <c r="AD531" s="62">
        <v>198</v>
      </c>
      <c r="AE531" s="63">
        <v>115</v>
      </c>
      <c r="AF531" s="17">
        <v>60</v>
      </c>
      <c r="AG531" s="18">
        <v>60</v>
      </c>
      <c r="AH531" s="19">
        <v>60</v>
      </c>
      <c r="AI531" s="20">
        <v>105</v>
      </c>
      <c r="AJ531" s="21">
        <v>105</v>
      </c>
      <c r="AK531" s="22">
        <v>105</v>
      </c>
      <c r="AL531" s="23">
        <f>SUM(AF531:AK531)</f>
        <v>495</v>
      </c>
      <c r="AM531" s="24" t="s">
        <v>398</v>
      </c>
      <c r="AN531" s="37"/>
      <c r="AO531" s="24" t="s">
        <v>399</v>
      </c>
      <c r="AP531" s="34"/>
      <c r="AQ531" s="38"/>
      <c r="AR531" s="39" t="s">
        <v>220</v>
      </c>
      <c r="AS531" s="40">
        <v>0.9</v>
      </c>
      <c r="AT531" s="40">
        <v>9.6999999999999993</v>
      </c>
      <c r="AU531" s="41">
        <v>4.4000000000000004</v>
      </c>
      <c r="AV531" s="31"/>
      <c r="AW531" s="26"/>
      <c r="AX531" s="26"/>
      <c r="AY531" s="26">
        <v>1</v>
      </c>
      <c r="AZ531" s="26">
        <v>1</v>
      </c>
      <c r="BA531" s="25"/>
      <c r="BB531" s="24">
        <v>173</v>
      </c>
      <c r="BC531" s="26">
        <v>45</v>
      </c>
      <c r="BD531" s="32" t="s">
        <v>226</v>
      </c>
      <c r="BE531" s="32">
        <v>35</v>
      </c>
      <c r="BF531" s="35" t="s">
        <v>164</v>
      </c>
      <c r="BG531" s="26" t="s">
        <v>129</v>
      </c>
      <c r="BH531" s="29">
        <v>25</v>
      </c>
      <c r="BI531" s="26" t="s">
        <v>386</v>
      </c>
      <c r="BJ531" s="37"/>
      <c r="BK531" s="36"/>
      <c r="BL531" t="str">
        <f>IF(_xlfn.REGEXTEST(BK531,"Lv. [0-9]{0, 3}", 0),BM531,"")</f>
        <v/>
      </c>
      <c r="BM531" t="e" cm="1" vm="1">
        <f t="array" ref="BM531">_xlfn.REGEXEXTRACT(_xlfn.REGEXEXTRACT(BK531,"Lv. [0-9]{0,}", 0),"[0-9]{1,2}", 0)</f>
        <v>#N/A</v>
      </c>
      <c r="BN531" cm="1">
        <f t="array" ref="BN531">INDEX(A531:AE531,BQ531)</f>
        <v>115</v>
      </c>
      <c r="BO531">
        <v>530</v>
      </c>
      <c r="BP531" t="str">
        <f ca="1">IF(LEN(BL531) &gt; 0, _xlfn.XMATCH(BN531 + 1, INDIRECT(BR531):INDIRECT(BS531)), "")</f>
        <v/>
      </c>
      <c r="BQ531" cm="1">
        <f t="array" ref="BQ531">_xlfn.XMATCH(FALSE, ISBLANK(A531:AE531),,-1)</f>
        <v>31</v>
      </c>
      <c r="BR531" t="str">
        <f>ADDRESS(2, BQ531)</f>
        <v>$AE$2</v>
      </c>
      <c r="BS531" t="str">
        <f>ADDRESS(1202, BQ531)</f>
        <v>$AE$1202</v>
      </c>
      <c r="BT531" s="171" t="str">
        <f>"insert into Pokemon_Blueprint values ( "&amp;ROW()-1&amp;", '"&amp;B531&amp;"', '"&amp;C531&amp;"', "&amp;AF531&amp;",  "&amp;AG531&amp;",  "&amp;AH531&amp;", "&amp;AI531&amp;",  "&amp;AJ531&amp;",  "&amp;AK531&amp;", "&amp;IF(BC531 = "", "0", BC531)&amp;", "&amp;IF(BL531 = "","NULL, NULL",BP531&amp;", "&amp;BL531)&amp;");"</f>
        <v>insert into Pokemon_Blueprint values ( 530, 'Mismagius', '', 60,  60,  60, 105,  105,  105, 45, NULL, NULL);</v>
      </c>
    </row>
    <row r="532" spans="1:72" ht="12.75" customHeight="1">
      <c r="A532" s="12">
        <v>430</v>
      </c>
      <c r="B532" s="60" t="s">
        <v>965</v>
      </c>
      <c r="C532" s="60"/>
      <c r="D532" s="61"/>
      <c r="E532" s="62"/>
      <c r="F532" s="62"/>
      <c r="G532" s="62"/>
      <c r="H532" s="62"/>
      <c r="I532" s="62"/>
      <c r="J532" s="62">
        <v>75</v>
      </c>
      <c r="K532" s="62">
        <v>75</v>
      </c>
      <c r="L532" s="62"/>
      <c r="M532" s="62"/>
      <c r="N532" s="62"/>
      <c r="O532" s="62"/>
      <c r="P532" s="62">
        <v>52</v>
      </c>
      <c r="Q532" s="62">
        <v>278</v>
      </c>
      <c r="R532" s="62"/>
      <c r="S532" s="62"/>
      <c r="T532" s="62"/>
      <c r="U532" s="62">
        <v>93</v>
      </c>
      <c r="V532" s="62">
        <v>79</v>
      </c>
      <c r="W532" s="62">
        <v>79</v>
      </c>
      <c r="X532" s="62"/>
      <c r="Y532" s="62"/>
      <c r="Z532" s="62"/>
      <c r="AA532" s="62"/>
      <c r="AB532" s="62"/>
      <c r="AC532" s="62"/>
      <c r="AD532" s="62">
        <v>141</v>
      </c>
      <c r="AE532" s="63">
        <v>233</v>
      </c>
      <c r="AF532" s="17">
        <v>100</v>
      </c>
      <c r="AG532" s="18">
        <v>125</v>
      </c>
      <c r="AH532" s="19">
        <v>52</v>
      </c>
      <c r="AI532" s="20">
        <v>105</v>
      </c>
      <c r="AJ532" s="21">
        <v>52</v>
      </c>
      <c r="AK532" s="22">
        <v>71</v>
      </c>
      <c r="AL532" s="23">
        <f>SUM(AF532:AK532)</f>
        <v>505</v>
      </c>
      <c r="AM532" s="24" t="s">
        <v>169</v>
      </c>
      <c r="AN532" s="25" t="s">
        <v>104</v>
      </c>
      <c r="AO532" s="24" t="s">
        <v>410</v>
      </c>
      <c r="AP532" s="26" t="s">
        <v>577</v>
      </c>
      <c r="AQ532" s="27" t="s">
        <v>483</v>
      </c>
      <c r="AR532" s="28" t="s">
        <v>220</v>
      </c>
      <c r="AS532" s="29">
        <v>0.9</v>
      </c>
      <c r="AT532" s="29">
        <v>60.2</v>
      </c>
      <c r="AU532" s="30">
        <v>27.3</v>
      </c>
      <c r="AV532" s="31"/>
      <c r="AW532" s="26">
        <v>2</v>
      </c>
      <c r="AX532" s="26"/>
      <c r="AY532" s="26"/>
      <c r="AZ532" s="26"/>
      <c r="BA532" s="25"/>
      <c r="BB532" s="24">
        <v>177</v>
      </c>
      <c r="BC532" s="26">
        <v>30</v>
      </c>
      <c r="BD532" s="32" t="s">
        <v>79</v>
      </c>
      <c r="BE532" s="32">
        <v>35</v>
      </c>
      <c r="BF532" s="35" t="s">
        <v>108</v>
      </c>
      <c r="BG532" s="26" t="s">
        <v>129</v>
      </c>
      <c r="BH532" s="29">
        <v>20</v>
      </c>
      <c r="BI532" s="26" t="s">
        <v>104</v>
      </c>
      <c r="BJ532" s="37"/>
      <c r="BK532" s="36"/>
      <c r="BL532" t="str">
        <f>IF(_xlfn.REGEXTEST(BK532,"Lv. [0-9]{0, 3}", 0),BM532,"")</f>
        <v/>
      </c>
      <c r="BM532" t="e" cm="1" vm="1">
        <f t="array" ref="BM532">_xlfn.REGEXEXTRACT(_xlfn.REGEXEXTRACT(BK532,"Lv. [0-9]{0,}", 0),"[0-9]{1,2}", 0)</f>
        <v>#N/A</v>
      </c>
      <c r="BN532" cm="1">
        <f t="array" ref="BN532">INDEX(A532:AE532,BQ532)</f>
        <v>233</v>
      </c>
      <c r="BO532">
        <v>531</v>
      </c>
      <c r="BP532" t="str">
        <f ca="1">IF(LEN(BL532) &gt; 0, _xlfn.XMATCH(BN532 + 1, INDIRECT(BR532):INDIRECT(BS532)), "")</f>
        <v/>
      </c>
      <c r="BQ532" cm="1">
        <f t="array" ref="BQ532">_xlfn.XMATCH(FALSE, ISBLANK(A532:AE532),,-1)</f>
        <v>31</v>
      </c>
      <c r="BR532" t="str">
        <f>ADDRESS(2, BQ532)</f>
        <v>$AE$2</v>
      </c>
      <c r="BS532" t="str">
        <f>ADDRESS(1202, BQ532)</f>
        <v>$AE$1202</v>
      </c>
      <c r="BT532" s="171" t="str">
        <f>"insert into Pokemon_Blueprint values ( "&amp;ROW()-1&amp;", '"&amp;B532&amp;"', '"&amp;C532&amp;"', "&amp;AF532&amp;",  "&amp;AG532&amp;",  "&amp;AH532&amp;", "&amp;AI532&amp;",  "&amp;AJ532&amp;",  "&amp;AK532&amp;", "&amp;IF(BC532 = "", "0", BC532)&amp;", "&amp;IF(BL532 = "","NULL, NULL",BP532&amp;", "&amp;BL532)&amp;");"</f>
        <v>insert into Pokemon_Blueprint values ( 531, 'Honchkrow', '', 100,  125,  52, 105,  52,  71, 30, NULL, NULL);</v>
      </c>
    </row>
    <row r="533" spans="1:72" ht="12.75" customHeight="1">
      <c r="A533" s="12">
        <v>431</v>
      </c>
      <c r="B533" s="60" t="s">
        <v>966</v>
      </c>
      <c r="C533" s="60"/>
      <c r="D533" s="61"/>
      <c r="E533" s="62"/>
      <c r="F533" s="62"/>
      <c r="G533" s="62"/>
      <c r="H533" s="62"/>
      <c r="I533" s="62"/>
      <c r="J533" s="62">
        <v>76</v>
      </c>
      <c r="K533" s="62">
        <v>76</v>
      </c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>
        <v>152</v>
      </c>
      <c r="AE533" s="63"/>
      <c r="AF533" s="17">
        <v>49</v>
      </c>
      <c r="AG533" s="18">
        <v>55</v>
      </c>
      <c r="AH533" s="19">
        <v>42</v>
      </c>
      <c r="AI533" s="20">
        <v>42</v>
      </c>
      <c r="AJ533" s="21">
        <v>37</v>
      </c>
      <c r="AK533" s="22">
        <v>85</v>
      </c>
      <c r="AL533" s="23">
        <f>SUM(AF533:AK533)</f>
        <v>310</v>
      </c>
      <c r="AM533" s="24" t="s">
        <v>150</v>
      </c>
      <c r="AN533" s="37"/>
      <c r="AO533" s="24" t="s">
        <v>280</v>
      </c>
      <c r="AP533" s="26" t="s">
        <v>356</v>
      </c>
      <c r="AQ533" s="27" t="s">
        <v>151</v>
      </c>
      <c r="AR533" s="28" t="s">
        <v>115</v>
      </c>
      <c r="AS533" s="29">
        <v>0.5</v>
      </c>
      <c r="AT533" s="29">
        <v>8.6</v>
      </c>
      <c r="AU533" s="30">
        <v>3.9</v>
      </c>
      <c r="AV533" s="31"/>
      <c r="AW533" s="26"/>
      <c r="AX533" s="26"/>
      <c r="AY533" s="26"/>
      <c r="AZ533" s="26"/>
      <c r="BA533" s="25">
        <v>1</v>
      </c>
      <c r="BB533" s="24">
        <v>62</v>
      </c>
      <c r="BC533" s="26">
        <v>190</v>
      </c>
      <c r="BD533" s="32" t="s">
        <v>226</v>
      </c>
      <c r="BE533" s="32">
        <v>50</v>
      </c>
      <c r="BF533" s="35" t="s">
        <v>322</v>
      </c>
      <c r="BG533" s="26" t="s">
        <v>228</v>
      </c>
      <c r="BH533" s="29">
        <v>20</v>
      </c>
      <c r="BI533" s="26" t="s">
        <v>165</v>
      </c>
      <c r="BJ533" s="37"/>
      <c r="BK533" s="36" t="s">
        <v>387</v>
      </c>
      <c r="BL533" t="str">
        <f>IF(_xlfn.REGEXTEST(BK533,"Lv. [0-9]{0, 3}", 0),BM533,"")</f>
        <v>38</v>
      </c>
      <c r="BM533" t="str" cm="1">
        <f t="array" ref="BM533">_xlfn.REGEXEXTRACT(_xlfn.REGEXEXTRACT(BK533,"Lv. [0-9]{0,}", 0),"[0-9]{1,2}", 0)</f>
        <v>38</v>
      </c>
      <c r="BN533" cm="1">
        <f t="array" ref="BN533">INDEX(A533:AE533,BQ533)</f>
        <v>152</v>
      </c>
      <c r="BO533">
        <v>532</v>
      </c>
      <c r="BP533">
        <f ca="1">IF(LEN(BL533) &gt; 0, _xlfn.XMATCH(BN533 + 1, INDIRECT(BR533):INDIRECT(BS533)), "")</f>
        <v>533</v>
      </c>
      <c r="BQ533" cm="1">
        <f t="array" ref="BQ533">_xlfn.XMATCH(FALSE, ISBLANK(A533:AE533),,-1)</f>
        <v>30</v>
      </c>
      <c r="BR533" t="str">
        <f>ADDRESS(2, BQ533)</f>
        <v>$AD$2</v>
      </c>
      <c r="BS533" t="str">
        <f>ADDRESS(1202, BQ533)</f>
        <v>$AD$1202</v>
      </c>
      <c r="BT533" s="171" t="str">
        <f ca="1">"insert into Pokemon_Blueprint values ( "&amp;ROW()-1&amp;", '"&amp;B533&amp;"', '"&amp;C533&amp;"', "&amp;AF533&amp;",  "&amp;AG533&amp;",  "&amp;AH533&amp;", "&amp;AI533&amp;",  "&amp;AJ533&amp;",  "&amp;AK533&amp;", "&amp;IF(BC533 = "", "0", BC533)&amp;", "&amp;IF(BL533 = "","NULL, NULL",BP533&amp;", "&amp;BL533)&amp;");"</f>
        <v>insert into Pokemon_Blueprint values ( 532, 'Glameow', '', 49,  55,  42, 42,  37,  85, 190, 533, 38);</v>
      </c>
    </row>
    <row r="534" spans="1:72" ht="12.75" customHeight="1">
      <c r="A534" s="12">
        <v>432</v>
      </c>
      <c r="B534" s="60" t="s">
        <v>967</v>
      </c>
      <c r="C534" s="60"/>
      <c r="D534" s="61"/>
      <c r="E534" s="62"/>
      <c r="F534" s="62"/>
      <c r="G534" s="62"/>
      <c r="H534" s="62"/>
      <c r="I534" s="62"/>
      <c r="J534" s="62">
        <v>77</v>
      </c>
      <c r="K534" s="62">
        <v>77</v>
      </c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>
        <v>153</v>
      </c>
      <c r="AE534" s="63"/>
      <c r="AF534" s="17">
        <v>71</v>
      </c>
      <c r="AG534" s="18">
        <v>82</v>
      </c>
      <c r="AH534" s="19">
        <v>64</v>
      </c>
      <c r="AI534" s="20">
        <v>64</v>
      </c>
      <c r="AJ534" s="21">
        <v>59</v>
      </c>
      <c r="AK534" s="22">
        <v>112</v>
      </c>
      <c r="AL534" s="23">
        <f>SUM(AF534:AK534)</f>
        <v>452</v>
      </c>
      <c r="AM534" s="24" t="s">
        <v>150</v>
      </c>
      <c r="AN534" s="37"/>
      <c r="AO534" s="24" t="s">
        <v>91</v>
      </c>
      <c r="AP534" s="26" t="s">
        <v>356</v>
      </c>
      <c r="AQ534" s="27" t="s">
        <v>292</v>
      </c>
      <c r="AR534" s="28" t="s">
        <v>85</v>
      </c>
      <c r="AS534" s="29">
        <v>1</v>
      </c>
      <c r="AT534" s="29">
        <v>96.6</v>
      </c>
      <c r="AU534" s="30">
        <v>43.8</v>
      </c>
      <c r="AV534" s="31"/>
      <c r="AW534" s="26"/>
      <c r="AX534" s="26"/>
      <c r="AY534" s="26"/>
      <c r="AZ534" s="26"/>
      <c r="BA534" s="25">
        <v>2</v>
      </c>
      <c r="BB534" s="24">
        <v>158</v>
      </c>
      <c r="BC534" s="26">
        <v>75</v>
      </c>
      <c r="BD534" s="32" t="s">
        <v>226</v>
      </c>
      <c r="BE534" s="32">
        <v>50</v>
      </c>
      <c r="BF534" s="35" t="s">
        <v>322</v>
      </c>
      <c r="BG534" s="26" t="s">
        <v>228</v>
      </c>
      <c r="BH534" s="29">
        <v>20</v>
      </c>
      <c r="BI534" s="26" t="s">
        <v>165</v>
      </c>
      <c r="BJ534" s="37"/>
      <c r="BK534" s="36"/>
      <c r="BL534" t="str">
        <f>IF(_xlfn.REGEXTEST(BK534,"Lv. [0-9]{0, 3}", 0),BM534,"")</f>
        <v/>
      </c>
      <c r="BM534" t="e" cm="1" vm="1">
        <f t="array" ref="BM534">_xlfn.REGEXEXTRACT(_xlfn.REGEXEXTRACT(BK534,"Lv. [0-9]{0,}", 0),"[0-9]{1,2}", 0)</f>
        <v>#N/A</v>
      </c>
      <c r="BN534" cm="1">
        <f t="array" ref="BN534">INDEX(A534:AE534,BQ534)</f>
        <v>153</v>
      </c>
      <c r="BO534">
        <v>533</v>
      </c>
      <c r="BP534" t="str">
        <f ca="1">IF(LEN(BL534) &gt; 0, _xlfn.XMATCH(BN534 + 1, INDIRECT(BR534):INDIRECT(BS534)), "")</f>
        <v/>
      </c>
      <c r="BQ534" cm="1">
        <f t="array" ref="BQ534">_xlfn.XMATCH(FALSE, ISBLANK(A534:AE534),,-1)</f>
        <v>30</v>
      </c>
      <c r="BR534" t="str">
        <f>ADDRESS(2, BQ534)</f>
        <v>$AD$2</v>
      </c>
      <c r="BS534" t="str">
        <f>ADDRESS(1202, BQ534)</f>
        <v>$AD$1202</v>
      </c>
      <c r="BT534" s="171" t="str">
        <f>"insert into Pokemon_Blueprint values ( "&amp;ROW()-1&amp;", '"&amp;B534&amp;"', '"&amp;C534&amp;"', "&amp;AF534&amp;",  "&amp;AG534&amp;",  "&amp;AH534&amp;", "&amp;AI534&amp;",  "&amp;AJ534&amp;",  "&amp;AK534&amp;", "&amp;IF(BC534 = "", "0", BC534)&amp;", "&amp;IF(BL534 = "","NULL, NULL",BP534&amp;", "&amp;BL534)&amp;");"</f>
        <v>insert into Pokemon_Blueprint values ( 533, 'Purugly', '', 71,  82,  64, 64,  59,  112, 75, NULL, NULL);</v>
      </c>
    </row>
    <row r="535" spans="1:72" ht="12.75" customHeight="1">
      <c r="A535" s="12">
        <v>433</v>
      </c>
      <c r="B535" s="60" t="s">
        <v>968</v>
      </c>
      <c r="C535" s="60" t="s">
        <v>573</v>
      </c>
      <c r="D535" s="61"/>
      <c r="E535" s="62"/>
      <c r="F535" s="62"/>
      <c r="G535" s="62"/>
      <c r="H535" s="62"/>
      <c r="I535" s="62">
        <v>157</v>
      </c>
      <c r="J535" s="62">
        <v>82</v>
      </c>
      <c r="K535" s="62">
        <v>82</v>
      </c>
      <c r="L535" s="62"/>
      <c r="M535" s="62"/>
      <c r="N535" s="62"/>
      <c r="O535" s="62">
        <v>111</v>
      </c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>
        <v>195</v>
      </c>
      <c r="AE535" s="63"/>
      <c r="AF535" s="17">
        <v>45</v>
      </c>
      <c r="AG535" s="18">
        <v>30</v>
      </c>
      <c r="AH535" s="19">
        <v>50</v>
      </c>
      <c r="AI535" s="20">
        <v>65</v>
      </c>
      <c r="AJ535" s="21">
        <v>50</v>
      </c>
      <c r="AK535" s="22">
        <v>45</v>
      </c>
      <c r="AL535" s="23">
        <f>SUM(AF535:AK535)</f>
        <v>285</v>
      </c>
      <c r="AM535" s="24" t="s">
        <v>193</v>
      </c>
      <c r="AN535" s="37"/>
      <c r="AO535" s="24" t="s">
        <v>399</v>
      </c>
      <c r="AP535" s="34"/>
      <c r="AQ535" s="38"/>
      <c r="AR535" s="39" t="s">
        <v>265</v>
      </c>
      <c r="AS535" s="40">
        <v>0.2</v>
      </c>
      <c r="AT535" s="40">
        <v>1.3</v>
      </c>
      <c r="AU535" s="41">
        <v>0.6</v>
      </c>
      <c r="AV535" s="31"/>
      <c r="AW535" s="26"/>
      <c r="AX535" s="26"/>
      <c r="AY535" s="26">
        <v>1</v>
      </c>
      <c r="AZ535" s="26"/>
      <c r="BA535" s="25"/>
      <c r="BB535" s="24">
        <v>57</v>
      </c>
      <c r="BC535" s="26">
        <v>120</v>
      </c>
      <c r="BD535" s="32" t="s">
        <v>226</v>
      </c>
      <c r="BE535" s="32">
        <v>50</v>
      </c>
      <c r="BF535" s="35" t="s">
        <v>141</v>
      </c>
      <c r="BG535" s="26" t="s">
        <v>129</v>
      </c>
      <c r="BH535" s="29">
        <v>25</v>
      </c>
      <c r="BI535" s="26" t="s">
        <v>212</v>
      </c>
      <c r="BJ535" s="37"/>
      <c r="BK535" s="36" t="s">
        <v>969</v>
      </c>
      <c r="BL535" t="str">
        <f>IF(_xlfn.REGEXTEST(BK535,"Lv. [0-9]{0, 3}", 0),BM535,"")</f>
        <v/>
      </c>
      <c r="BM535" t="e" cm="1" vm="1">
        <f t="array" ref="BM535">_xlfn.REGEXEXTRACT(_xlfn.REGEXEXTRACT(BK535,"Lv. [0-9]{0,}", 0),"[0-9]{1,2}", 0)</f>
        <v>#N/A</v>
      </c>
      <c r="BN535" cm="1">
        <f t="array" ref="BN535">INDEX(A535:AE535,BQ535)</f>
        <v>195</v>
      </c>
      <c r="BO535">
        <v>534</v>
      </c>
      <c r="BP535" t="str">
        <f ca="1">IF(LEN(BL535) &gt; 0, _xlfn.XMATCH(BN535 + 1, INDIRECT(BR535):INDIRECT(BS535)), "")</f>
        <v/>
      </c>
      <c r="BQ535" cm="1">
        <f t="array" ref="BQ535">_xlfn.XMATCH(FALSE, ISBLANK(A535:AE535),,-1)</f>
        <v>30</v>
      </c>
      <c r="BR535" t="str">
        <f>ADDRESS(2, BQ535)</f>
        <v>$AD$2</v>
      </c>
      <c r="BS535" t="str">
        <f>ADDRESS(1202, BQ535)</f>
        <v>$AD$1202</v>
      </c>
      <c r="BT535" s="171" t="str">
        <f>"insert into Pokemon_Blueprint values ( "&amp;ROW()-1&amp;", '"&amp;B535&amp;"', '"&amp;C535&amp;"', "&amp;AF535&amp;",  "&amp;AG535&amp;",  "&amp;AH535&amp;", "&amp;AI535&amp;",  "&amp;AJ535&amp;",  "&amp;AK535&amp;", "&amp;IF(BC535 = "", "0", BC535)&amp;", "&amp;IF(BL535 = "","NULL, NULL",BP535&amp;", "&amp;BL535)&amp;");"</f>
        <v>insert into Pokemon_Blueprint values ( 534, 'Chingling', 'Baby', 45,  30,  50, 65,  50,  45, 120, NULL, NULL);</v>
      </c>
    </row>
    <row r="536" spans="1:72" ht="12.75" customHeight="1">
      <c r="A536" s="12">
        <v>434</v>
      </c>
      <c r="B536" s="60" t="s">
        <v>970</v>
      </c>
      <c r="C536" s="60"/>
      <c r="D536" s="61"/>
      <c r="E536" s="62"/>
      <c r="F536" s="62"/>
      <c r="G536" s="62"/>
      <c r="H536" s="62"/>
      <c r="I536" s="62"/>
      <c r="J536" s="62">
        <v>84</v>
      </c>
      <c r="K536" s="62">
        <v>84</v>
      </c>
      <c r="L536" s="62"/>
      <c r="M536" s="62"/>
      <c r="N536" s="62"/>
      <c r="O536" s="62">
        <v>102</v>
      </c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>
        <v>130</v>
      </c>
      <c r="AB536" s="62"/>
      <c r="AC536" s="62"/>
      <c r="AD536" s="62">
        <v>110</v>
      </c>
      <c r="AE536" s="63">
        <v>226</v>
      </c>
      <c r="AF536" s="17">
        <v>63</v>
      </c>
      <c r="AG536" s="18">
        <v>63</v>
      </c>
      <c r="AH536" s="19">
        <v>47</v>
      </c>
      <c r="AI536" s="20">
        <v>41</v>
      </c>
      <c r="AJ536" s="21">
        <v>41</v>
      </c>
      <c r="AK536" s="22">
        <v>74</v>
      </c>
      <c r="AL536" s="23">
        <f>SUM(AF536:AK536)</f>
        <v>329</v>
      </c>
      <c r="AM536" s="24" t="s">
        <v>75</v>
      </c>
      <c r="AN536" s="25" t="s">
        <v>169</v>
      </c>
      <c r="AO536" s="24" t="s">
        <v>249</v>
      </c>
      <c r="AP536" s="26" t="s">
        <v>418</v>
      </c>
      <c r="AQ536" s="27" t="s">
        <v>151</v>
      </c>
      <c r="AR536" s="28" t="s">
        <v>187</v>
      </c>
      <c r="AS536" s="29">
        <v>0.4</v>
      </c>
      <c r="AT536" s="29">
        <v>42.3</v>
      </c>
      <c r="AU536" s="30">
        <v>19.2</v>
      </c>
      <c r="AV536" s="31"/>
      <c r="AW536" s="26"/>
      <c r="AX536" s="26"/>
      <c r="AY536" s="26"/>
      <c r="AZ536" s="26"/>
      <c r="BA536" s="25">
        <v>1</v>
      </c>
      <c r="BB536" s="24">
        <v>66</v>
      </c>
      <c r="BC536" s="26">
        <v>225</v>
      </c>
      <c r="BD536" s="32" t="s">
        <v>128</v>
      </c>
      <c r="BE536" s="32">
        <v>50</v>
      </c>
      <c r="BF536" s="35" t="s">
        <v>164</v>
      </c>
      <c r="BG536" s="26" t="s">
        <v>129</v>
      </c>
      <c r="BH536" s="29">
        <v>20</v>
      </c>
      <c r="BI536" s="26" t="s">
        <v>165</v>
      </c>
      <c r="BJ536" s="37"/>
      <c r="BK536" s="36" t="s">
        <v>381</v>
      </c>
      <c r="BL536" t="str">
        <f>IF(_xlfn.REGEXTEST(BK536,"Lv. [0-9]{0, 3}", 0),BM536,"")</f>
        <v>34</v>
      </c>
      <c r="BM536" t="str" cm="1">
        <f t="array" ref="BM536">_xlfn.REGEXEXTRACT(_xlfn.REGEXEXTRACT(BK536,"Lv. [0-9]{0,}", 0),"[0-9]{1,2}", 0)</f>
        <v>34</v>
      </c>
      <c r="BN536" cm="1">
        <f t="array" ref="BN536">INDEX(A536:AE536,BQ536)</f>
        <v>226</v>
      </c>
      <c r="BO536">
        <v>535</v>
      </c>
      <c r="BP536">
        <f ca="1">IF(LEN(BL536) &gt; 0, _xlfn.XMATCH(BN536 + 1, INDIRECT(BR536):INDIRECT(BS536)), "")</f>
        <v>536</v>
      </c>
      <c r="BQ536" cm="1">
        <f t="array" ref="BQ536">_xlfn.XMATCH(FALSE, ISBLANK(A536:AE536),,-1)</f>
        <v>31</v>
      </c>
      <c r="BR536" t="str">
        <f>ADDRESS(2, BQ536)</f>
        <v>$AE$2</v>
      </c>
      <c r="BS536" t="str">
        <f>ADDRESS(1202, BQ536)</f>
        <v>$AE$1202</v>
      </c>
      <c r="BT536" s="171" t="str">
        <f ca="1">"insert into Pokemon_Blueprint values ( "&amp;ROW()-1&amp;", '"&amp;B536&amp;"', '"&amp;C536&amp;"', "&amp;AF536&amp;",  "&amp;AG536&amp;",  "&amp;AH536&amp;", "&amp;AI536&amp;",  "&amp;AJ536&amp;",  "&amp;AK536&amp;", "&amp;IF(BC536 = "", "0", BC536)&amp;", "&amp;IF(BL536 = "","NULL, NULL",BP536&amp;", "&amp;BL536)&amp;");"</f>
        <v>insert into Pokemon_Blueprint values ( 535, 'Stunky', '', 63,  63,  47, 41,  41,  74, 225, 536, 34);</v>
      </c>
    </row>
    <row r="537" spans="1:72" ht="12.75" customHeight="1">
      <c r="A537" s="12">
        <v>435</v>
      </c>
      <c r="B537" s="60" t="s">
        <v>971</v>
      </c>
      <c r="C537" s="60"/>
      <c r="D537" s="61"/>
      <c r="E537" s="62"/>
      <c r="F537" s="62"/>
      <c r="G537" s="62"/>
      <c r="H537" s="62"/>
      <c r="I537" s="62"/>
      <c r="J537" s="62">
        <v>85</v>
      </c>
      <c r="K537" s="62">
        <v>85</v>
      </c>
      <c r="L537" s="62"/>
      <c r="M537" s="62"/>
      <c r="N537" s="62"/>
      <c r="O537" s="62">
        <v>103</v>
      </c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>
        <v>131</v>
      </c>
      <c r="AB537" s="62"/>
      <c r="AC537" s="62"/>
      <c r="AD537" s="62">
        <v>111</v>
      </c>
      <c r="AE537" s="63">
        <v>227</v>
      </c>
      <c r="AF537" s="17">
        <v>103</v>
      </c>
      <c r="AG537" s="18">
        <v>93</v>
      </c>
      <c r="AH537" s="19">
        <v>67</v>
      </c>
      <c r="AI537" s="20">
        <v>71</v>
      </c>
      <c r="AJ537" s="21">
        <v>61</v>
      </c>
      <c r="AK537" s="22">
        <v>84</v>
      </c>
      <c r="AL537" s="23">
        <f>SUM(AF537:AK537)</f>
        <v>479</v>
      </c>
      <c r="AM537" s="24" t="s">
        <v>75</v>
      </c>
      <c r="AN537" s="25" t="s">
        <v>169</v>
      </c>
      <c r="AO537" s="24" t="s">
        <v>249</v>
      </c>
      <c r="AP537" s="26" t="s">
        <v>418</v>
      </c>
      <c r="AQ537" s="27" t="s">
        <v>151</v>
      </c>
      <c r="AR537" s="28" t="s">
        <v>85</v>
      </c>
      <c r="AS537" s="29">
        <v>1</v>
      </c>
      <c r="AT537" s="29">
        <v>83.8</v>
      </c>
      <c r="AU537" s="30">
        <v>38</v>
      </c>
      <c r="AV537" s="31">
        <v>2</v>
      </c>
      <c r="AW537" s="26"/>
      <c r="AX537" s="26"/>
      <c r="AY537" s="26"/>
      <c r="AZ537" s="26"/>
      <c r="BA537" s="25"/>
      <c r="BB537" s="24">
        <v>168</v>
      </c>
      <c r="BC537" s="26">
        <v>60</v>
      </c>
      <c r="BD537" s="32" t="s">
        <v>128</v>
      </c>
      <c r="BE537" s="32">
        <v>50</v>
      </c>
      <c r="BF537" s="35" t="s">
        <v>164</v>
      </c>
      <c r="BG537" s="26" t="s">
        <v>129</v>
      </c>
      <c r="BH537" s="29">
        <v>20</v>
      </c>
      <c r="BI537" s="26" t="s">
        <v>165</v>
      </c>
      <c r="BJ537" s="37"/>
      <c r="BK537" s="36"/>
      <c r="BL537" t="str">
        <f>IF(_xlfn.REGEXTEST(BK537,"Lv. [0-9]{0, 3}", 0),BM537,"")</f>
        <v/>
      </c>
      <c r="BM537" t="e" cm="1" vm="1">
        <f t="array" ref="BM537">_xlfn.REGEXEXTRACT(_xlfn.REGEXEXTRACT(BK537,"Lv. [0-9]{0,}", 0),"[0-9]{1,2}", 0)</f>
        <v>#N/A</v>
      </c>
      <c r="BN537" cm="1">
        <f t="array" ref="BN537">INDEX(A537:AE537,BQ537)</f>
        <v>227</v>
      </c>
      <c r="BO537">
        <v>536</v>
      </c>
      <c r="BP537" t="str">
        <f ca="1">IF(LEN(BL537) &gt; 0, _xlfn.XMATCH(BN537 + 1, INDIRECT(BR537):INDIRECT(BS537)), "")</f>
        <v/>
      </c>
      <c r="BQ537" cm="1">
        <f t="array" ref="BQ537">_xlfn.XMATCH(FALSE, ISBLANK(A537:AE537),,-1)</f>
        <v>31</v>
      </c>
      <c r="BR537" t="str">
        <f>ADDRESS(2, BQ537)</f>
        <v>$AE$2</v>
      </c>
      <c r="BS537" t="str">
        <f>ADDRESS(1202, BQ537)</f>
        <v>$AE$1202</v>
      </c>
      <c r="BT537" s="171" t="str">
        <f>"insert into Pokemon_Blueprint values ( "&amp;ROW()-1&amp;", '"&amp;B537&amp;"', '"&amp;C537&amp;"', "&amp;AF537&amp;",  "&amp;AG537&amp;",  "&amp;AH537&amp;", "&amp;AI537&amp;",  "&amp;AJ537&amp;",  "&amp;AK537&amp;", "&amp;IF(BC537 = "", "0", BC537)&amp;", "&amp;IF(BL537 = "","NULL, NULL",BP537&amp;", "&amp;BL537)&amp;");"</f>
        <v>insert into Pokemon_Blueprint values ( 536, 'Skuntank', '', 103,  93,  67, 71,  61,  84, 60, NULL, NULL);</v>
      </c>
    </row>
    <row r="538" spans="1:72" ht="12.75" customHeight="1">
      <c r="A538" s="12">
        <v>436</v>
      </c>
      <c r="B538" s="60" t="s">
        <v>972</v>
      </c>
      <c r="C538" s="60"/>
      <c r="D538" s="61"/>
      <c r="E538" s="62"/>
      <c r="F538" s="62"/>
      <c r="G538" s="62"/>
      <c r="H538" s="62"/>
      <c r="I538" s="62"/>
      <c r="J538" s="62">
        <v>88</v>
      </c>
      <c r="K538" s="62">
        <v>88</v>
      </c>
      <c r="L538" s="62"/>
      <c r="M538" s="62">
        <v>250</v>
      </c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>
        <v>118</v>
      </c>
      <c r="AB538" s="62"/>
      <c r="AC538" s="62">
        <v>87</v>
      </c>
      <c r="AD538" s="62">
        <v>180</v>
      </c>
      <c r="AE538" s="63">
        <v>153</v>
      </c>
      <c r="AF538" s="17">
        <v>57</v>
      </c>
      <c r="AG538" s="18">
        <v>24</v>
      </c>
      <c r="AH538" s="19">
        <v>86</v>
      </c>
      <c r="AI538" s="20">
        <v>24</v>
      </c>
      <c r="AJ538" s="21">
        <v>86</v>
      </c>
      <c r="AK538" s="22">
        <v>23</v>
      </c>
      <c r="AL538" s="23">
        <f>SUM(AF538:AK538)</f>
        <v>300</v>
      </c>
      <c r="AM538" s="24" t="s">
        <v>201</v>
      </c>
      <c r="AN538" s="25" t="s">
        <v>193</v>
      </c>
      <c r="AO538" s="24" t="s">
        <v>399</v>
      </c>
      <c r="AP538" s="26" t="s">
        <v>973</v>
      </c>
      <c r="AQ538" s="27" t="s">
        <v>774</v>
      </c>
      <c r="AR538" s="28" t="s">
        <v>115</v>
      </c>
      <c r="AS538" s="29">
        <v>0.5</v>
      </c>
      <c r="AT538" s="29">
        <v>133.4</v>
      </c>
      <c r="AU538" s="30">
        <v>60.5</v>
      </c>
      <c r="AV538" s="31"/>
      <c r="AW538" s="26"/>
      <c r="AX538" s="26">
        <v>1</v>
      </c>
      <c r="AY538" s="26"/>
      <c r="AZ538" s="26"/>
      <c r="BA538" s="25"/>
      <c r="BB538" s="24">
        <v>60</v>
      </c>
      <c r="BC538" s="26">
        <v>255</v>
      </c>
      <c r="BD538" s="32" t="s">
        <v>128</v>
      </c>
      <c r="BE538" s="32">
        <v>50</v>
      </c>
      <c r="BF538" s="35" t="s">
        <v>80</v>
      </c>
      <c r="BG538" s="26" t="s">
        <v>368</v>
      </c>
      <c r="BH538" s="29">
        <v>20</v>
      </c>
      <c r="BI538" s="45" t="s">
        <v>338</v>
      </c>
      <c r="BJ538" s="37"/>
      <c r="BK538" s="36" t="s">
        <v>286</v>
      </c>
      <c r="BL538" t="str">
        <f>IF(_xlfn.REGEXTEST(BK538,"Lv. [0-9]{0, 3}", 0),BM538,"")</f>
        <v>33</v>
      </c>
      <c r="BM538" t="str" cm="1">
        <f t="array" ref="BM538">_xlfn.REGEXEXTRACT(_xlfn.REGEXEXTRACT(BK538,"Lv. [0-9]{0,}", 0),"[0-9]{1,2}", 0)</f>
        <v>33</v>
      </c>
      <c r="BN538" cm="1">
        <f t="array" ref="BN538">INDEX(A538:AE538,BQ538)</f>
        <v>153</v>
      </c>
      <c r="BO538">
        <v>537</v>
      </c>
      <c r="BP538">
        <f ca="1">IF(LEN(BL538) &gt; 0, _xlfn.XMATCH(BN538 + 1, INDIRECT(BR538):INDIRECT(BS538)), "")</f>
        <v>538</v>
      </c>
      <c r="BQ538" cm="1">
        <f t="array" ref="BQ538">_xlfn.XMATCH(FALSE, ISBLANK(A538:AE538),,-1)</f>
        <v>31</v>
      </c>
      <c r="BR538" t="str">
        <f>ADDRESS(2, BQ538)</f>
        <v>$AE$2</v>
      </c>
      <c r="BS538" t="str">
        <f>ADDRESS(1202, BQ538)</f>
        <v>$AE$1202</v>
      </c>
      <c r="BT538" s="171" t="str">
        <f ca="1">"insert into Pokemon_Blueprint values ( "&amp;ROW()-1&amp;", '"&amp;B538&amp;"', '"&amp;C538&amp;"', "&amp;AF538&amp;",  "&amp;AG538&amp;",  "&amp;AH538&amp;", "&amp;AI538&amp;",  "&amp;AJ538&amp;",  "&amp;AK538&amp;", "&amp;IF(BC538 = "", "0", BC538)&amp;", "&amp;IF(BL538 = "","NULL, NULL",BP538&amp;", "&amp;BL538)&amp;");"</f>
        <v>insert into Pokemon_Blueprint values ( 537, 'Bronzor', '', 57,  24,  86, 24,  86,  23, 255, 538, 33);</v>
      </c>
    </row>
    <row r="539" spans="1:72" ht="12.75" customHeight="1">
      <c r="A539" s="12">
        <v>437</v>
      </c>
      <c r="B539" s="60" t="s">
        <v>974</v>
      </c>
      <c r="C539" s="60"/>
      <c r="D539" s="61"/>
      <c r="E539" s="62"/>
      <c r="F539" s="62"/>
      <c r="G539" s="62"/>
      <c r="H539" s="62"/>
      <c r="I539" s="62"/>
      <c r="J539" s="62">
        <v>89</v>
      </c>
      <c r="K539" s="62">
        <v>89</v>
      </c>
      <c r="L539" s="62"/>
      <c r="M539" s="62">
        <v>251</v>
      </c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>
        <v>119</v>
      </c>
      <c r="AB539" s="62"/>
      <c r="AC539" s="62">
        <v>88</v>
      </c>
      <c r="AD539" s="62">
        <v>181</v>
      </c>
      <c r="AE539" s="63">
        <v>154</v>
      </c>
      <c r="AF539" s="17">
        <v>67</v>
      </c>
      <c r="AG539" s="18">
        <v>89</v>
      </c>
      <c r="AH539" s="19">
        <v>116</v>
      </c>
      <c r="AI539" s="20">
        <v>79</v>
      </c>
      <c r="AJ539" s="21">
        <v>116</v>
      </c>
      <c r="AK539" s="22">
        <v>33</v>
      </c>
      <c r="AL539" s="23">
        <f>SUM(AF539:AK539)</f>
        <v>500</v>
      </c>
      <c r="AM539" s="24" t="s">
        <v>201</v>
      </c>
      <c r="AN539" s="25" t="s">
        <v>193</v>
      </c>
      <c r="AO539" s="24" t="s">
        <v>399</v>
      </c>
      <c r="AP539" s="26" t="s">
        <v>973</v>
      </c>
      <c r="AQ539" s="27" t="s">
        <v>774</v>
      </c>
      <c r="AR539" s="28" t="s">
        <v>216</v>
      </c>
      <c r="AS539" s="29">
        <v>1.3</v>
      </c>
      <c r="AT539" s="29">
        <v>412.3</v>
      </c>
      <c r="AU539" s="30">
        <v>187</v>
      </c>
      <c r="AV539" s="31"/>
      <c r="AW539" s="26"/>
      <c r="AX539" s="26">
        <v>1</v>
      </c>
      <c r="AY539" s="26"/>
      <c r="AZ539" s="26">
        <v>1</v>
      </c>
      <c r="BA539" s="25"/>
      <c r="BB539" s="24">
        <v>175</v>
      </c>
      <c r="BC539" s="26">
        <v>90</v>
      </c>
      <c r="BD539" s="32" t="s">
        <v>128</v>
      </c>
      <c r="BE539" s="32">
        <v>50</v>
      </c>
      <c r="BF539" s="35" t="s">
        <v>80</v>
      </c>
      <c r="BG539" s="26" t="s">
        <v>368</v>
      </c>
      <c r="BH539" s="29">
        <v>20</v>
      </c>
      <c r="BI539" s="45" t="s">
        <v>338</v>
      </c>
      <c r="BJ539" s="37"/>
      <c r="BK539" s="36"/>
      <c r="BL539" t="str">
        <f>IF(_xlfn.REGEXTEST(BK539,"Lv. [0-9]{0, 3}", 0),BM539,"")</f>
        <v/>
      </c>
      <c r="BM539" t="e" cm="1" vm="1">
        <f t="array" ref="BM539">_xlfn.REGEXEXTRACT(_xlfn.REGEXEXTRACT(BK539,"Lv. [0-9]{0,}", 0),"[0-9]{1,2}", 0)</f>
        <v>#N/A</v>
      </c>
      <c r="BN539" cm="1">
        <f t="array" ref="BN539">INDEX(A539:AE539,BQ539)</f>
        <v>154</v>
      </c>
      <c r="BO539">
        <v>538</v>
      </c>
      <c r="BP539" t="str">
        <f ca="1">IF(LEN(BL539) &gt; 0, _xlfn.XMATCH(BN539 + 1, INDIRECT(BR539):INDIRECT(BS539)), "")</f>
        <v/>
      </c>
      <c r="BQ539" cm="1">
        <f t="array" ref="BQ539">_xlfn.XMATCH(FALSE, ISBLANK(A539:AE539),,-1)</f>
        <v>31</v>
      </c>
      <c r="BR539" t="str">
        <f>ADDRESS(2, BQ539)</f>
        <v>$AE$2</v>
      </c>
      <c r="BS539" t="str">
        <f>ADDRESS(1202, BQ539)</f>
        <v>$AE$1202</v>
      </c>
      <c r="BT539" s="171" t="str">
        <f>"insert into Pokemon_Blueprint values ( "&amp;ROW()-1&amp;", '"&amp;B539&amp;"', '"&amp;C539&amp;"', "&amp;AF539&amp;",  "&amp;AG539&amp;",  "&amp;AH539&amp;", "&amp;AI539&amp;",  "&amp;AJ539&amp;",  "&amp;AK539&amp;", "&amp;IF(BC539 = "", "0", BC539)&amp;", "&amp;IF(BL539 = "","NULL, NULL",BP539&amp;", "&amp;BL539)&amp;");"</f>
        <v>insert into Pokemon_Blueprint values ( 538, 'Bronzong', '', 67,  89,  116, 79,  116,  33, 90, NULL, NULL);</v>
      </c>
    </row>
    <row r="540" spans="1:72" ht="12.75" customHeight="1">
      <c r="A540" s="12">
        <v>438</v>
      </c>
      <c r="B540" s="60" t="s">
        <v>975</v>
      </c>
      <c r="C540" s="60" t="s">
        <v>573</v>
      </c>
      <c r="D540" s="61"/>
      <c r="E540" s="62"/>
      <c r="F540" s="62"/>
      <c r="G540" s="62"/>
      <c r="H540" s="62"/>
      <c r="I540" s="62"/>
      <c r="J540" s="62">
        <v>92</v>
      </c>
      <c r="K540" s="62">
        <v>92</v>
      </c>
      <c r="L540" s="62"/>
      <c r="M540" s="62"/>
      <c r="N540" s="62"/>
      <c r="O540" s="62"/>
      <c r="P540" s="62">
        <v>129</v>
      </c>
      <c r="Q540" s="62">
        <v>30</v>
      </c>
      <c r="R540" s="62">
        <v>30</v>
      </c>
      <c r="S540" s="62">
        <v>14</v>
      </c>
      <c r="T540" s="62"/>
      <c r="U540" s="62"/>
      <c r="V540" s="62">
        <v>37</v>
      </c>
      <c r="W540" s="62">
        <v>37</v>
      </c>
      <c r="X540" s="62">
        <v>14</v>
      </c>
      <c r="Y540" s="62"/>
      <c r="Z540" s="62"/>
      <c r="AA540" s="62">
        <v>252</v>
      </c>
      <c r="AB540" s="62"/>
      <c r="AC540" s="62"/>
      <c r="AD540" s="62">
        <v>123</v>
      </c>
      <c r="AE540" s="63">
        <v>87</v>
      </c>
      <c r="AF540" s="17">
        <v>50</v>
      </c>
      <c r="AG540" s="18">
        <v>80</v>
      </c>
      <c r="AH540" s="19">
        <v>95</v>
      </c>
      <c r="AI540" s="20">
        <v>10</v>
      </c>
      <c r="AJ540" s="21">
        <v>45</v>
      </c>
      <c r="AK540" s="22">
        <v>10</v>
      </c>
      <c r="AL540" s="23">
        <f>SUM(AF540:AK540)</f>
        <v>290</v>
      </c>
      <c r="AM540" s="24" t="s">
        <v>301</v>
      </c>
      <c r="AN540" s="37"/>
      <c r="AO540" s="24" t="s">
        <v>337</v>
      </c>
      <c r="AP540" s="26" t="s">
        <v>302</v>
      </c>
      <c r="AQ540" s="27" t="s">
        <v>276</v>
      </c>
      <c r="AR540" s="28" t="s">
        <v>115</v>
      </c>
      <c r="AS540" s="29">
        <v>0.5</v>
      </c>
      <c r="AT540" s="29">
        <v>33.1</v>
      </c>
      <c r="AU540" s="30">
        <v>15</v>
      </c>
      <c r="AV540" s="31"/>
      <c r="AW540" s="26"/>
      <c r="AX540" s="26">
        <v>1</v>
      </c>
      <c r="AY540" s="26"/>
      <c r="AZ540" s="26"/>
      <c r="BA540" s="25"/>
      <c r="BB540" s="24">
        <v>58</v>
      </c>
      <c r="BC540" s="26">
        <v>255</v>
      </c>
      <c r="BD540" s="32" t="s">
        <v>128</v>
      </c>
      <c r="BE540" s="32">
        <v>50</v>
      </c>
      <c r="BF540" s="35" t="s">
        <v>139</v>
      </c>
      <c r="BG540" s="26" t="s">
        <v>129</v>
      </c>
      <c r="BH540" s="29">
        <v>20</v>
      </c>
      <c r="BI540" s="26" t="s">
        <v>212</v>
      </c>
      <c r="BJ540" s="37"/>
      <c r="BK540" s="36" t="s">
        <v>976</v>
      </c>
      <c r="BL540" t="str">
        <f>IF(_xlfn.REGEXTEST(BK540,"Lv. [0-9]{0, 3}", 0),BM540,"")</f>
        <v/>
      </c>
      <c r="BM540" t="e" cm="1" vm="1">
        <f t="array" ref="BM540">_xlfn.REGEXEXTRACT(_xlfn.REGEXEXTRACT(BK540,"Lv. [0-9]{0,}", 0),"[0-9]{1,2}", 0)</f>
        <v>#N/A</v>
      </c>
      <c r="BN540" cm="1">
        <f t="array" ref="BN540">INDEX(A540:AE540,BQ540)</f>
        <v>87</v>
      </c>
      <c r="BO540">
        <v>539</v>
      </c>
      <c r="BP540" t="str">
        <f ca="1">IF(LEN(BL540) &gt; 0, _xlfn.XMATCH(BN540 + 1, INDIRECT(BR540):INDIRECT(BS540)), "")</f>
        <v/>
      </c>
      <c r="BQ540" cm="1">
        <f t="array" ref="BQ540">_xlfn.XMATCH(FALSE, ISBLANK(A540:AE540),,-1)</f>
        <v>31</v>
      </c>
      <c r="BR540" t="str">
        <f>ADDRESS(2, BQ540)</f>
        <v>$AE$2</v>
      </c>
      <c r="BS540" t="str">
        <f>ADDRESS(1202, BQ540)</f>
        <v>$AE$1202</v>
      </c>
      <c r="BT540" s="171" t="str">
        <f>"insert into Pokemon_Blueprint values ( "&amp;ROW()-1&amp;", '"&amp;B540&amp;"', '"&amp;C540&amp;"', "&amp;AF540&amp;",  "&amp;AG540&amp;",  "&amp;AH540&amp;", "&amp;AI540&amp;",  "&amp;AJ540&amp;",  "&amp;AK540&amp;", "&amp;IF(BC540 = "", "0", BC540)&amp;", "&amp;IF(BL540 = "","NULL, NULL",BP540&amp;", "&amp;BL540)&amp;");"</f>
        <v>insert into Pokemon_Blueprint values ( 539, 'Bonsly', 'Baby', 50,  80,  95, 10,  45,  10, 255, NULL, NULL);</v>
      </c>
    </row>
    <row r="541" spans="1:72" ht="12.75" customHeight="1">
      <c r="A541" s="12">
        <v>439</v>
      </c>
      <c r="B541" s="66" t="s">
        <v>977</v>
      </c>
      <c r="C541" s="66" t="s">
        <v>573</v>
      </c>
      <c r="D541" s="67"/>
      <c r="E541" s="68"/>
      <c r="F541" s="68"/>
      <c r="G541" s="68"/>
      <c r="H541" s="68"/>
      <c r="I541" s="68"/>
      <c r="J541" s="68">
        <v>94</v>
      </c>
      <c r="K541" s="68">
        <v>94</v>
      </c>
      <c r="L541" s="68"/>
      <c r="M541" s="68"/>
      <c r="N541" s="68"/>
      <c r="O541" s="68">
        <v>113</v>
      </c>
      <c r="P541" s="68"/>
      <c r="Q541" s="68"/>
      <c r="R541" s="68"/>
      <c r="S541" s="68"/>
      <c r="T541" s="68"/>
      <c r="U541" s="68"/>
      <c r="V541" s="68">
        <v>59</v>
      </c>
      <c r="W541" s="68">
        <v>59</v>
      </c>
      <c r="X541" s="68"/>
      <c r="Y541" s="68"/>
      <c r="Z541" s="68"/>
      <c r="AA541" s="68">
        <v>364</v>
      </c>
      <c r="AB541" s="68"/>
      <c r="AC541" s="68">
        <v>10</v>
      </c>
      <c r="AD541" s="68">
        <v>76</v>
      </c>
      <c r="AE541" s="69"/>
      <c r="AF541" s="46">
        <v>20</v>
      </c>
      <c r="AG541" s="47">
        <v>25</v>
      </c>
      <c r="AH541" s="19">
        <v>45</v>
      </c>
      <c r="AI541" s="20">
        <v>70</v>
      </c>
      <c r="AJ541" s="21">
        <v>90</v>
      </c>
      <c r="AK541" s="22">
        <v>60</v>
      </c>
      <c r="AL541" s="23">
        <f>SUM(AF541:AK541)</f>
        <v>310</v>
      </c>
      <c r="AM541" s="24" t="s">
        <v>193</v>
      </c>
      <c r="AN541" s="25" t="s">
        <v>188</v>
      </c>
      <c r="AO541" s="24" t="s">
        <v>417</v>
      </c>
      <c r="AP541" s="26" t="s">
        <v>471</v>
      </c>
      <c r="AQ541" s="27" t="s">
        <v>273</v>
      </c>
      <c r="AR541" s="28" t="s">
        <v>97</v>
      </c>
      <c r="AS541" s="29">
        <v>0.6</v>
      </c>
      <c r="AT541" s="29">
        <v>28.7</v>
      </c>
      <c r="AU541" s="30">
        <v>13</v>
      </c>
      <c r="AV541" s="31"/>
      <c r="AW541" s="26"/>
      <c r="AX541" s="26"/>
      <c r="AY541" s="26"/>
      <c r="AZ541" s="26">
        <v>1</v>
      </c>
      <c r="BA541" s="25"/>
      <c r="BB541" s="24">
        <v>62</v>
      </c>
      <c r="BC541" s="26">
        <v>145</v>
      </c>
      <c r="BD541" s="32" t="s">
        <v>128</v>
      </c>
      <c r="BE541" s="32">
        <v>50</v>
      </c>
      <c r="BF541" s="35" t="s">
        <v>227</v>
      </c>
      <c r="BG541" s="26" t="s">
        <v>129</v>
      </c>
      <c r="BH541" s="29">
        <v>25</v>
      </c>
      <c r="BI541" s="26" t="s">
        <v>212</v>
      </c>
      <c r="BJ541" s="37"/>
      <c r="BK541" s="36" t="s">
        <v>976</v>
      </c>
      <c r="BL541" t="str">
        <f>IF(_xlfn.REGEXTEST(BK541,"Lv. [0-9]{0, 3}", 0),BM541,"")</f>
        <v/>
      </c>
      <c r="BM541" t="e" cm="1" vm="1">
        <f t="array" ref="BM541">_xlfn.REGEXEXTRACT(_xlfn.REGEXEXTRACT(BK541,"Lv. [0-9]{0,}", 0),"[0-9]{1,2}", 0)</f>
        <v>#N/A</v>
      </c>
      <c r="BN541" cm="1">
        <f t="array" ref="BN541">INDEX(A541:AE541,BQ541)</f>
        <v>76</v>
      </c>
      <c r="BO541">
        <v>540</v>
      </c>
      <c r="BP541" t="str">
        <f ca="1">IF(LEN(BL541) &gt; 0, _xlfn.XMATCH(BN541 + 1, INDIRECT(BR541):INDIRECT(BS541)), "")</f>
        <v/>
      </c>
      <c r="BQ541" cm="1">
        <f t="array" ref="BQ541">_xlfn.XMATCH(FALSE, ISBLANK(A541:AE541),,-1)</f>
        <v>30</v>
      </c>
      <c r="BR541" t="str">
        <f>ADDRESS(2, BQ541)</f>
        <v>$AD$2</v>
      </c>
      <c r="BS541" t="str">
        <f>ADDRESS(1202, BQ541)</f>
        <v>$AD$1202</v>
      </c>
      <c r="BT541" s="171" t="str">
        <f>"insert into Pokemon_Blueprint values ( "&amp;ROW()-1&amp;", '"&amp;B541&amp;"', '"&amp;C541&amp;"', "&amp;AF541&amp;",  "&amp;AG541&amp;",  "&amp;AH541&amp;", "&amp;AI541&amp;",  "&amp;AJ541&amp;",  "&amp;AK541&amp;", "&amp;IF(BC541 = "", "0", BC541)&amp;", "&amp;IF(BL541 = "","NULL, NULL",BP541&amp;", "&amp;BL541)&amp;");"</f>
        <v>insert into Pokemon_Blueprint values ( 540, 'Mime Jr.', 'Baby', 20,  25,  45, 70,  90,  60, 145, NULL, NULL);</v>
      </c>
    </row>
    <row r="542" spans="1:72" ht="12.75" customHeight="1">
      <c r="A542" s="12">
        <v>440</v>
      </c>
      <c r="B542" s="66" t="s">
        <v>978</v>
      </c>
      <c r="C542" s="66" t="s">
        <v>573</v>
      </c>
      <c r="D542" s="67"/>
      <c r="E542" s="68"/>
      <c r="F542" s="68"/>
      <c r="G542" s="68"/>
      <c r="H542" s="68"/>
      <c r="I542" s="68"/>
      <c r="J542" s="68">
        <v>96</v>
      </c>
      <c r="K542" s="68">
        <v>96</v>
      </c>
      <c r="L542" s="68"/>
      <c r="M542" s="68"/>
      <c r="N542" s="68"/>
      <c r="O542" s="68"/>
      <c r="P542" s="68"/>
      <c r="Q542" s="68">
        <v>32</v>
      </c>
      <c r="R542" s="68">
        <v>32</v>
      </c>
      <c r="S542" s="68">
        <v>16</v>
      </c>
      <c r="T542" s="68">
        <v>15</v>
      </c>
      <c r="U542" s="68">
        <v>8</v>
      </c>
      <c r="V542" s="68">
        <v>39</v>
      </c>
      <c r="W542" s="68">
        <v>39</v>
      </c>
      <c r="X542" s="68">
        <v>16</v>
      </c>
      <c r="Y542" s="68">
        <v>15</v>
      </c>
      <c r="Z542" s="68">
        <v>15</v>
      </c>
      <c r="AA542" s="68"/>
      <c r="AB542" s="68">
        <v>6</v>
      </c>
      <c r="AC542" s="68"/>
      <c r="AD542" s="68">
        <v>86</v>
      </c>
      <c r="AE542" s="69">
        <v>43</v>
      </c>
      <c r="AF542" s="46">
        <v>100</v>
      </c>
      <c r="AG542" s="47">
        <v>5</v>
      </c>
      <c r="AH542" s="19">
        <v>5</v>
      </c>
      <c r="AI542" s="20">
        <v>15</v>
      </c>
      <c r="AJ542" s="21">
        <v>65</v>
      </c>
      <c r="AK542" s="22">
        <v>30</v>
      </c>
      <c r="AL542" s="23">
        <f>SUM(AF542:AK542)</f>
        <v>220</v>
      </c>
      <c r="AM542" s="24" t="s">
        <v>150</v>
      </c>
      <c r="AN542" s="37"/>
      <c r="AO542" s="24" t="s">
        <v>451</v>
      </c>
      <c r="AP542" s="26" t="s">
        <v>452</v>
      </c>
      <c r="AQ542" s="27" t="s">
        <v>225</v>
      </c>
      <c r="AR542" s="28" t="s">
        <v>97</v>
      </c>
      <c r="AS542" s="29">
        <v>0.6</v>
      </c>
      <c r="AT542" s="29">
        <v>53.8</v>
      </c>
      <c r="AU542" s="30">
        <v>24.4</v>
      </c>
      <c r="AV542" s="31">
        <v>1</v>
      </c>
      <c r="AW542" s="26"/>
      <c r="AX542" s="26"/>
      <c r="AY542" s="26"/>
      <c r="AZ542" s="26"/>
      <c r="BA542" s="25"/>
      <c r="BB542" s="24">
        <v>110</v>
      </c>
      <c r="BC542" s="26">
        <v>130</v>
      </c>
      <c r="BD542" s="32" t="s">
        <v>226</v>
      </c>
      <c r="BE542" s="32">
        <v>140</v>
      </c>
      <c r="BF542" s="35" t="s">
        <v>227</v>
      </c>
      <c r="BG542" s="26" t="s">
        <v>210</v>
      </c>
      <c r="BH542" s="29">
        <v>40</v>
      </c>
      <c r="BI542" s="26" t="s">
        <v>212</v>
      </c>
      <c r="BJ542" s="37"/>
      <c r="BK542" s="36" t="s">
        <v>979</v>
      </c>
      <c r="BL542" t="str">
        <f>IF(_xlfn.REGEXTEST(BK542,"Lv. [0-9]{0, 3}", 0),BM542,"")</f>
        <v/>
      </c>
      <c r="BM542" t="e" cm="1" vm="1">
        <f t="array" ref="BM542">_xlfn.REGEXEXTRACT(_xlfn.REGEXEXTRACT(BK542,"Lv. [0-9]{0,}", 0),"[0-9]{1,2}", 0)</f>
        <v>#N/A</v>
      </c>
      <c r="BN542" cm="1">
        <f t="array" ref="BN542">INDEX(A542:AE542,BQ542)</f>
        <v>43</v>
      </c>
      <c r="BO542">
        <v>541</v>
      </c>
      <c r="BP542" t="str">
        <f ca="1">IF(LEN(BL542) &gt; 0, _xlfn.XMATCH(BN542 + 1, INDIRECT(BR542):INDIRECT(BS542)), "")</f>
        <v/>
      </c>
      <c r="BQ542" cm="1">
        <f t="array" ref="BQ542">_xlfn.XMATCH(FALSE, ISBLANK(A542:AE542),,-1)</f>
        <v>31</v>
      </c>
      <c r="BR542" t="str">
        <f>ADDRESS(2, BQ542)</f>
        <v>$AE$2</v>
      </c>
      <c r="BS542" t="str">
        <f>ADDRESS(1202, BQ542)</f>
        <v>$AE$1202</v>
      </c>
      <c r="BT542" s="171" t="str">
        <f>"insert into Pokemon_Blueprint values ( "&amp;ROW()-1&amp;", '"&amp;B542&amp;"', '"&amp;C542&amp;"', "&amp;AF542&amp;",  "&amp;AG542&amp;",  "&amp;AH542&amp;", "&amp;AI542&amp;",  "&amp;AJ542&amp;",  "&amp;AK542&amp;", "&amp;IF(BC542 = "", "0", BC542)&amp;", "&amp;IF(BL542 = "","NULL, NULL",BP542&amp;", "&amp;BL542)&amp;");"</f>
        <v>insert into Pokemon_Blueprint values ( 541, 'Happiny', 'Baby', 100,  5,  5, 15,  65,  30, 130, NULL, NULL);</v>
      </c>
    </row>
    <row r="543" spans="1:72" ht="12.75" customHeight="1">
      <c r="A543" s="12">
        <v>441</v>
      </c>
      <c r="B543" s="60" t="s">
        <v>980</v>
      </c>
      <c r="C543" s="60"/>
      <c r="D543" s="61"/>
      <c r="E543" s="62"/>
      <c r="F543" s="62"/>
      <c r="G543" s="62"/>
      <c r="H543" s="62"/>
      <c r="I543" s="62"/>
      <c r="J543" s="62">
        <v>102</v>
      </c>
      <c r="K543" s="62">
        <v>102</v>
      </c>
      <c r="L543" s="62"/>
      <c r="M543" s="62"/>
      <c r="N543" s="62"/>
      <c r="O543" s="62">
        <v>138</v>
      </c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>
        <v>157</v>
      </c>
      <c r="AE543" s="63"/>
      <c r="AF543" s="17">
        <v>76</v>
      </c>
      <c r="AG543" s="18">
        <v>65</v>
      </c>
      <c r="AH543" s="19">
        <v>45</v>
      </c>
      <c r="AI543" s="20">
        <v>92</v>
      </c>
      <c r="AJ543" s="21">
        <v>42</v>
      </c>
      <c r="AK543" s="22">
        <v>91</v>
      </c>
      <c r="AL543" s="23">
        <f>SUM(AF543:AK543)</f>
        <v>411</v>
      </c>
      <c r="AM543" s="24" t="s">
        <v>150</v>
      </c>
      <c r="AN543" s="25" t="s">
        <v>104</v>
      </c>
      <c r="AO543" s="24" t="s">
        <v>151</v>
      </c>
      <c r="AP543" s="26" t="s">
        <v>152</v>
      </c>
      <c r="AQ543" s="27" t="s">
        <v>153</v>
      </c>
      <c r="AR543" s="28" t="s">
        <v>115</v>
      </c>
      <c r="AS543" s="29">
        <v>0.5</v>
      </c>
      <c r="AT543" s="29">
        <v>4.2</v>
      </c>
      <c r="AU543" s="30">
        <v>1.9</v>
      </c>
      <c r="AV543" s="31"/>
      <c r="AW543" s="26">
        <v>1</v>
      </c>
      <c r="AX543" s="26"/>
      <c r="AY543" s="26"/>
      <c r="AZ543" s="26"/>
      <c r="BA543" s="25"/>
      <c r="BB543" s="24">
        <v>144</v>
      </c>
      <c r="BC543" s="26">
        <v>30</v>
      </c>
      <c r="BD543" s="32" t="s">
        <v>79</v>
      </c>
      <c r="BE543" s="32">
        <v>35</v>
      </c>
      <c r="BF543" s="35" t="s">
        <v>108</v>
      </c>
      <c r="BG543" s="26" t="s">
        <v>129</v>
      </c>
      <c r="BH543" s="29">
        <v>20</v>
      </c>
      <c r="BI543" s="26" t="s">
        <v>104</v>
      </c>
      <c r="BJ543" s="37"/>
      <c r="BK543" s="36"/>
      <c r="BL543" t="str">
        <f>IF(_xlfn.REGEXTEST(BK543,"Lv. [0-9]{0, 3}", 0),BM543,"")</f>
        <v/>
      </c>
      <c r="BM543" t="e" cm="1" vm="1">
        <f t="array" ref="BM543">_xlfn.REGEXEXTRACT(_xlfn.REGEXEXTRACT(BK543,"Lv. [0-9]{0,}", 0),"[0-9]{1,2}", 0)</f>
        <v>#N/A</v>
      </c>
      <c r="BN543" cm="1">
        <f t="array" ref="BN543">INDEX(A543:AE543,BQ543)</f>
        <v>157</v>
      </c>
      <c r="BO543">
        <v>542</v>
      </c>
      <c r="BP543" t="str">
        <f ca="1">IF(LEN(BL543) &gt; 0, _xlfn.XMATCH(BN543 + 1, INDIRECT(BR543):INDIRECT(BS543)), "")</f>
        <v/>
      </c>
      <c r="BQ543" cm="1">
        <f t="array" ref="BQ543">_xlfn.XMATCH(FALSE, ISBLANK(A543:AE543),,-1)</f>
        <v>30</v>
      </c>
      <c r="BR543" t="str">
        <f>ADDRESS(2, BQ543)</f>
        <v>$AD$2</v>
      </c>
      <c r="BS543" t="str">
        <f>ADDRESS(1202, BQ543)</f>
        <v>$AD$1202</v>
      </c>
      <c r="BT543" s="171" t="str">
        <f>"insert into Pokemon_Blueprint values ( "&amp;ROW()-1&amp;", '"&amp;B543&amp;"', '"&amp;C543&amp;"', "&amp;AF543&amp;",  "&amp;AG543&amp;",  "&amp;AH543&amp;", "&amp;AI543&amp;",  "&amp;AJ543&amp;",  "&amp;AK543&amp;", "&amp;IF(BC543 = "", "0", BC543)&amp;", "&amp;IF(BL543 = "","NULL, NULL",BP543&amp;", "&amp;BL543)&amp;");"</f>
        <v>insert into Pokemon_Blueprint values ( 542, 'Chatot', '', 76,  65,  45, 92,  42,  91, 30, NULL, NULL);</v>
      </c>
    </row>
    <row r="544" spans="1:72" ht="12.75" customHeight="1">
      <c r="A544" s="12">
        <v>442</v>
      </c>
      <c r="B544" s="60" t="s">
        <v>981</v>
      </c>
      <c r="C544" s="60"/>
      <c r="D544" s="61"/>
      <c r="E544" s="62"/>
      <c r="F544" s="62"/>
      <c r="G544" s="62"/>
      <c r="H544" s="62"/>
      <c r="I544" s="62"/>
      <c r="J544" s="62">
        <v>108</v>
      </c>
      <c r="K544" s="62">
        <v>108</v>
      </c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>
        <v>47</v>
      </c>
      <c r="AD544" s="62">
        <v>139</v>
      </c>
      <c r="AE544" s="63">
        <v>302</v>
      </c>
      <c r="AF544" s="17">
        <v>50</v>
      </c>
      <c r="AG544" s="18">
        <v>92</v>
      </c>
      <c r="AH544" s="19">
        <v>108</v>
      </c>
      <c r="AI544" s="20">
        <v>92</v>
      </c>
      <c r="AJ544" s="21">
        <v>108</v>
      </c>
      <c r="AK544" s="22">
        <v>35</v>
      </c>
      <c r="AL544" s="23">
        <f>SUM(AF544:AK544)</f>
        <v>485</v>
      </c>
      <c r="AM544" s="24" t="s">
        <v>398</v>
      </c>
      <c r="AN544" s="25" t="s">
        <v>169</v>
      </c>
      <c r="AO544" s="24" t="s">
        <v>517</v>
      </c>
      <c r="AP544" s="34"/>
      <c r="AQ544" s="27" t="s">
        <v>244</v>
      </c>
      <c r="AR544" s="28" t="s">
        <v>85</v>
      </c>
      <c r="AS544" s="29">
        <v>1</v>
      </c>
      <c r="AT544" s="29">
        <v>238.1</v>
      </c>
      <c r="AU544" s="30">
        <v>108</v>
      </c>
      <c r="AV544" s="31"/>
      <c r="AW544" s="26"/>
      <c r="AX544" s="26">
        <v>1</v>
      </c>
      <c r="AY544" s="26"/>
      <c r="AZ544" s="26">
        <v>1</v>
      </c>
      <c r="BA544" s="25"/>
      <c r="BB544" s="24">
        <v>170</v>
      </c>
      <c r="BC544" s="26">
        <v>100</v>
      </c>
      <c r="BD544" s="32" t="s">
        <v>128</v>
      </c>
      <c r="BE544" s="32">
        <v>50</v>
      </c>
      <c r="BF544" s="35" t="s">
        <v>164</v>
      </c>
      <c r="BG544" s="26" t="s">
        <v>129</v>
      </c>
      <c r="BH544" s="29">
        <v>30</v>
      </c>
      <c r="BI544" s="26" t="s">
        <v>386</v>
      </c>
      <c r="BJ544" s="37"/>
      <c r="BK544" s="36"/>
      <c r="BL544" t="str">
        <f>IF(_xlfn.REGEXTEST(BK544,"Lv. [0-9]{0, 3}", 0),BM544,"")</f>
        <v/>
      </c>
      <c r="BM544" t="e" cm="1" vm="1">
        <f t="array" ref="BM544">_xlfn.REGEXEXTRACT(_xlfn.REGEXEXTRACT(BK544,"Lv. [0-9]{0,}", 0),"[0-9]{1,2}", 0)</f>
        <v>#N/A</v>
      </c>
      <c r="BN544" cm="1">
        <f t="array" ref="BN544">INDEX(A544:AE544,BQ544)</f>
        <v>302</v>
      </c>
      <c r="BO544">
        <v>543</v>
      </c>
      <c r="BP544" t="str">
        <f ca="1">IF(LEN(BL544) &gt; 0, _xlfn.XMATCH(BN544 + 1, INDIRECT(BR544):INDIRECT(BS544)), "")</f>
        <v/>
      </c>
      <c r="BQ544" cm="1">
        <f t="array" ref="BQ544">_xlfn.XMATCH(FALSE, ISBLANK(A544:AE544),,-1)</f>
        <v>31</v>
      </c>
      <c r="BR544" t="str">
        <f>ADDRESS(2, BQ544)</f>
        <v>$AE$2</v>
      </c>
      <c r="BS544" t="str">
        <f>ADDRESS(1202, BQ544)</f>
        <v>$AE$1202</v>
      </c>
      <c r="BT544" s="171" t="str">
        <f>"insert into Pokemon_Blueprint values ( "&amp;ROW()-1&amp;", '"&amp;B544&amp;"', '"&amp;C544&amp;"', "&amp;AF544&amp;",  "&amp;AG544&amp;",  "&amp;AH544&amp;", "&amp;AI544&amp;",  "&amp;AJ544&amp;",  "&amp;AK544&amp;", "&amp;IF(BC544 = "", "0", BC544)&amp;", "&amp;IF(BL544 = "","NULL, NULL",BP544&amp;", "&amp;BL544)&amp;");"</f>
        <v>insert into Pokemon_Blueprint values ( 543, 'Spiritomb', '', 50,  92,  108, 92,  108,  35, 100, NULL, NULL);</v>
      </c>
    </row>
    <row r="545" spans="1:72" ht="12.75" customHeight="1">
      <c r="A545" s="12">
        <v>443</v>
      </c>
      <c r="B545" s="60" t="s">
        <v>982</v>
      </c>
      <c r="C545" s="60" t="s">
        <v>532</v>
      </c>
      <c r="D545" s="61"/>
      <c r="E545" s="62"/>
      <c r="F545" s="62"/>
      <c r="G545" s="62"/>
      <c r="H545" s="62"/>
      <c r="I545" s="62"/>
      <c r="J545" s="62">
        <v>109</v>
      </c>
      <c r="K545" s="62">
        <v>109</v>
      </c>
      <c r="L545" s="62"/>
      <c r="M545" s="62"/>
      <c r="N545" s="62"/>
      <c r="O545" s="62"/>
      <c r="P545" s="62">
        <v>6</v>
      </c>
      <c r="Q545" s="62">
        <v>238</v>
      </c>
      <c r="R545" s="62"/>
      <c r="S545" s="62"/>
      <c r="T545" s="62">
        <v>110</v>
      </c>
      <c r="U545" s="62"/>
      <c r="V545" s="62">
        <v>307</v>
      </c>
      <c r="W545" s="62"/>
      <c r="X545" s="62"/>
      <c r="Y545" s="62">
        <v>128</v>
      </c>
      <c r="Z545" s="62"/>
      <c r="AA545" s="62"/>
      <c r="AB545" s="62"/>
      <c r="AC545" s="62">
        <v>116</v>
      </c>
      <c r="AD545" s="62">
        <v>187</v>
      </c>
      <c r="AE545" s="63">
        <v>126</v>
      </c>
      <c r="AF545" s="17">
        <v>58</v>
      </c>
      <c r="AG545" s="18">
        <v>70</v>
      </c>
      <c r="AH545" s="19">
        <v>45</v>
      </c>
      <c r="AI545" s="20">
        <v>40</v>
      </c>
      <c r="AJ545" s="21">
        <v>45</v>
      </c>
      <c r="AK545" s="22">
        <v>42</v>
      </c>
      <c r="AL545" s="23">
        <f>SUM(AF545:AK545)</f>
        <v>300</v>
      </c>
      <c r="AM545" s="24" t="s">
        <v>99</v>
      </c>
      <c r="AN545" s="25" t="s">
        <v>196</v>
      </c>
      <c r="AO545" s="24" t="s">
        <v>197</v>
      </c>
      <c r="AP545" s="34"/>
      <c r="AQ545" s="27" t="s">
        <v>795</v>
      </c>
      <c r="AR545" s="28" t="s">
        <v>78</v>
      </c>
      <c r="AS545" s="29">
        <v>0.7</v>
      </c>
      <c r="AT545" s="29">
        <v>45.2</v>
      </c>
      <c r="AU545" s="30">
        <v>20.5</v>
      </c>
      <c r="AV545" s="31"/>
      <c r="AW545" s="26">
        <v>1</v>
      </c>
      <c r="AX545" s="26"/>
      <c r="AY545" s="26"/>
      <c r="AZ545" s="26"/>
      <c r="BA545" s="25"/>
      <c r="BB545" s="24">
        <v>60</v>
      </c>
      <c r="BC545" s="26">
        <v>45</v>
      </c>
      <c r="BD545" s="32" t="s">
        <v>297</v>
      </c>
      <c r="BE545" s="32">
        <v>50</v>
      </c>
      <c r="BF545" s="35" t="s">
        <v>116</v>
      </c>
      <c r="BG545" s="26" t="s">
        <v>129</v>
      </c>
      <c r="BH545" s="29">
        <v>40</v>
      </c>
      <c r="BI545" s="26" t="s">
        <v>82</v>
      </c>
      <c r="BJ545" s="25" t="s">
        <v>99</v>
      </c>
      <c r="BK545" s="36" t="s">
        <v>256</v>
      </c>
      <c r="BL545" t="str">
        <f>IF(_xlfn.REGEXTEST(BK545,"Lv. [0-9]{0, 3}", 0),BM545,"")</f>
        <v>24</v>
      </c>
      <c r="BM545" t="str" cm="1">
        <f t="array" ref="BM545">_xlfn.REGEXEXTRACT(_xlfn.REGEXEXTRACT(BK545,"Lv. [0-9]{0,}", 0),"[0-9]{1,2}", 0)</f>
        <v>24</v>
      </c>
      <c r="BN545" cm="1">
        <f t="array" ref="BN545">INDEX(A545:AE545,BQ545)</f>
        <v>126</v>
      </c>
      <c r="BO545">
        <v>544</v>
      </c>
      <c r="BP545">
        <f ca="1">IF(LEN(BL545) &gt; 0, _xlfn.XMATCH(BN545 + 1, INDIRECT(BR545):INDIRECT(BS545)), "")</f>
        <v>545</v>
      </c>
      <c r="BQ545" cm="1">
        <f t="array" ref="BQ545">_xlfn.XMATCH(FALSE, ISBLANK(A545:AE545),,-1)</f>
        <v>31</v>
      </c>
      <c r="BR545" t="str">
        <f>ADDRESS(2, BQ545)</f>
        <v>$AE$2</v>
      </c>
      <c r="BS545" t="str">
        <f>ADDRESS(1202, BQ545)</f>
        <v>$AE$1202</v>
      </c>
      <c r="BT545" s="171" t="str">
        <f ca="1">"insert into Pokemon_Blueprint values ( "&amp;ROW()-1&amp;", '"&amp;B545&amp;"', '"&amp;C545&amp;"', "&amp;AF545&amp;",  "&amp;AG545&amp;",  "&amp;AH545&amp;", "&amp;AI545&amp;",  "&amp;AJ545&amp;",  "&amp;AK545&amp;", "&amp;IF(BC545 = "", "0", BC545)&amp;", "&amp;IF(BL545 = "","NULL, NULL",BP545&amp;", "&amp;BL545)&amp;");"</f>
        <v>insert into Pokemon_Blueprint values ( 544, 'Gible', 'Pseudo Legendary', 58,  70,  45, 40,  45,  42, 45, 545, 24);</v>
      </c>
    </row>
    <row r="546" spans="1:72" ht="12.75" customHeight="1">
      <c r="A546" s="12">
        <v>444</v>
      </c>
      <c r="B546" s="60" t="s">
        <v>983</v>
      </c>
      <c r="C546" s="60" t="s">
        <v>532</v>
      </c>
      <c r="D546" s="61"/>
      <c r="E546" s="62"/>
      <c r="F546" s="62"/>
      <c r="G546" s="62"/>
      <c r="H546" s="62"/>
      <c r="I546" s="62"/>
      <c r="J546" s="62">
        <v>110</v>
      </c>
      <c r="K546" s="62">
        <v>110</v>
      </c>
      <c r="L546" s="62"/>
      <c r="M546" s="62"/>
      <c r="N546" s="62"/>
      <c r="O546" s="62"/>
      <c r="P546" s="62">
        <v>7</v>
      </c>
      <c r="Q546" s="62">
        <v>239</v>
      </c>
      <c r="R546" s="62"/>
      <c r="S546" s="62"/>
      <c r="T546" s="62">
        <v>111</v>
      </c>
      <c r="U546" s="62"/>
      <c r="V546" s="62">
        <v>308</v>
      </c>
      <c r="W546" s="62"/>
      <c r="X546" s="62"/>
      <c r="Y546" s="62">
        <v>129</v>
      </c>
      <c r="Z546" s="62"/>
      <c r="AA546" s="62"/>
      <c r="AB546" s="62"/>
      <c r="AC546" s="62">
        <v>117</v>
      </c>
      <c r="AD546" s="62">
        <v>188</v>
      </c>
      <c r="AE546" s="63">
        <v>127</v>
      </c>
      <c r="AF546" s="17">
        <v>68</v>
      </c>
      <c r="AG546" s="18">
        <v>90</v>
      </c>
      <c r="AH546" s="19">
        <v>65</v>
      </c>
      <c r="AI546" s="20">
        <v>50</v>
      </c>
      <c r="AJ546" s="21">
        <v>55</v>
      </c>
      <c r="AK546" s="22">
        <v>82</v>
      </c>
      <c r="AL546" s="23">
        <f>SUM(AF546:AK546)</f>
        <v>410</v>
      </c>
      <c r="AM546" s="24" t="s">
        <v>99</v>
      </c>
      <c r="AN546" s="25" t="s">
        <v>196</v>
      </c>
      <c r="AO546" s="24" t="s">
        <v>197</v>
      </c>
      <c r="AP546" s="34"/>
      <c r="AQ546" s="27" t="s">
        <v>795</v>
      </c>
      <c r="AR546" s="28" t="s">
        <v>148</v>
      </c>
      <c r="AS546" s="29">
        <v>1.4</v>
      </c>
      <c r="AT546" s="29">
        <v>123.5</v>
      </c>
      <c r="AU546" s="30">
        <v>56</v>
      </c>
      <c r="AV546" s="31"/>
      <c r="AW546" s="26">
        <v>2</v>
      </c>
      <c r="AX546" s="26"/>
      <c r="AY546" s="26"/>
      <c r="AZ546" s="26"/>
      <c r="BA546" s="25"/>
      <c r="BB546" s="24">
        <v>144</v>
      </c>
      <c r="BC546" s="26">
        <v>45</v>
      </c>
      <c r="BD546" s="32" t="s">
        <v>297</v>
      </c>
      <c r="BE546" s="32">
        <v>50</v>
      </c>
      <c r="BF546" s="35" t="s">
        <v>116</v>
      </c>
      <c r="BG546" s="26" t="s">
        <v>129</v>
      </c>
      <c r="BH546" s="29">
        <v>40</v>
      </c>
      <c r="BI546" s="26" t="s">
        <v>82</v>
      </c>
      <c r="BJ546" s="25" t="s">
        <v>99</v>
      </c>
      <c r="BK546" s="36" t="s">
        <v>984</v>
      </c>
      <c r="BL546" t="str">
        <f>IF(_xlfn.REGEXTEST(BK546,"Lv. [0-9]{0, 3}", 0),BM546,"")</f>
        <v>48</v>
      </c>
      <c r="BM546" t="str" cm="1">
        <f t="array" ref="BM546">_xlfn.REGEXEXTRACT(_xlfn.REGEXEXTRACT(BK546,"Lv. [0-9]{0,}", 0),"[0-9]{1,2}", 0)</f>
        <v>48</v>
      </c>
      <c r="BN546" cm="1">
        <f t="array" ref="BN546">INDEX(A546:AE546,BQ546)</f>
        <v>127</v>
      </c>
      <c r="BO546">
        <v>545</v>
      </c>
      <c r="BP546">
        <f ca="1">IF(LEN(BL546) &gt; 0, _xlfn.XMATCH(BN546 + 1, INDIRECT(BR546):INDIRECT(BS546)), "")</f>
        <v>546</v>
      </c>
      <c r="BQ546" cm="1">
        <f t="array" ref="BQ546">_xlfn.XMATCH(FALSE, ISBLANK(A546:AE546),,-1)</f>
        <v>31</v>
      </c>
      <c r="BR546" t="str">
        <f>ADDRESS(2, BQ546)</f>
        <v>$AE$2</v>
      </c>
      <c r="BS546" t="str">
        <f>ADDRESS(1202, BQ546)</f>
        <v>$AE$1202</v>
      </c>
      <c r="BT546" s="171" t="str">
        <f ca="1">"insert into Pokemon_Blueprint values ( "&amp;ROW()-1&amp;", '"&amp;B546&amp;"', '"&amp;C546&amp;"', "&amp;AF546&amp;",  "&amp;AG546&amp;",  "&amp;AH546&amp;", "&amp;AI546&amp;",  "&amp;AJ546&amp;",  "&amp;AK546&amp;", "&amp;IF(BC546 = "", "0", BC546)&amp;", "&amp;IF(BL546 = "","NULL, NULL",BP546&amp;", "&amp;BL546)&amp;");"</f>
        <v>insert into Pokemon_Blueprint values ( 545, 'Gabite', 'Pseudo Legendary', 68,  90,  65, 50,  55,  82, 45, 546, 48);</v>
      </c>
    </row>
    <row r="547" spans="1:72" ht="12.75" customHeight="1">
      <c r="A547" s="12">
        <v>445</v>
      </c>
      <c r="B547" s="60" t="s">
        <v>985</v>
      </c>
      <c r="C547" s="60" t="s">
        <v>532</v>
      </c>
      <c r="D547" s="61"/>
      <c r="E547" s="62"/>
      <c r="F547" s="62"/>
      <c r="G547" s="62"/>
      <c r="H547" s="62"/>
      <c r="I547" s="62"/>
      <c r="J547" s="62">
        <v>111</v>
      </c>
      <c r="K547" s="62">
        <v>111</v>
      </c>
      <c r="L547" s="62"/>
      <c r="M547" s="62"/>
      <c r="N547" s="62"/>
      <c r="O547" s="62"/>
      <c r="P547" s="62">
        <v>8</v>
      </c>
      <c r="Q547" s="62">
        <v>240</v>
      </c>
      <c r="R547" s="62"/>
      <c r="S547" s="62"/>
      <c r="T547" s="62">
        <v>112</v>
      </c>
      <c r="U547" s="62"/>
      <c r="V547" s="62">
        <v>309</v>
      </c>
      <c r="W547" s="62"/>
      <c r="X547" s="62"/>
      <c r="Y547" s="62">
        <v>130</v>
      </c>
      <c r="Z547" s="62"/>
      <c r="AA547" s="62"/>
      <c r="AB547" s="62"/>
      <c r="AC547" s="62">
        <v>118</v>
      </c>
      <c r="AD547" s="62">
        <v>189</v>
      </c>
      <c r="AE547" s="63">
        <v>128</v>
      </c>
      <c r="AF547" s="17">
        <v>108</v>
      </c>
      <c r="AG547" s="18">
        <v>130</v>
      </c>
      <c r="AH547" s="19">
        <v>95</v>
      </c>
      <c r="AI547" s="20">
        <v>80</v>
      </c>
      <c r="AJ547" s="21">
        <v>85</v>
      </c>
      <c r="AK547" s="22">
        <v>102</v>
      </c>
      <c r="AL547" s="23">
        <f>SUM(AF547:AK547)</f>
        <v>600</v>
      </c>
      <c r="AM547" s="24" t="s">
        <v>99</v>
      </c>
      <c r="AN547" s="25" t="s">
        <v>196</v>
      </c>
      <c r="AO547" s="24" t="s">
        <v>197</v>
      </c>
      <c r="AP547" s="34"/>
      <c r="AQ547" s="27" t="s">
        <v>795</v>
      </c>
      <c r="AR547" s="28" t="s">
        <v>304</v>
      </c>
      <c r="AS547" s="29">
        <v>1.9</v>
      </c>
      <c r="AT547" s="29">
        <v>209.4</v>
      </c>
      <c r="AU547" s="30">
        <v>95</v>
      </c>
      <c r="AV547" s="31"/>
      <c r="AW547" s="26">
        <v>3</v>
      </c>
      <c r="AX547" s="26"/>
      <c r="AY547" s="26"/>
      <c r="AZ547" s="26"/>
      <c r="BA547" s="25"/>
      <c r="BB547" s="24">
        <v>300</v>
      </c>
      <c r="BC547" s="26">
        <v>45</v>
      </c>
      <c r="BD547" s="32" t="s">
        <v>297</v>
      </c>
      <c r="BE547" s="32">
        <v>50</v>
      </c>
      <c r="BF547" s="35" t="s">
        <v>116</v>
      </c>
      <c r="BG547" s="26" t="s">
        <v>129</v>
      </c>
      <c r="BH547" s="29">
        <v>40</v>
      </c>
      <c r="BI547" s="26" t="s">
        <v>82</v>
      </c>
      <c r="BJ547" s="25" t="s">
        <v>99</v>
      </c>
      <c r="BK547" s="36"/>
      <c r="BL547" t="str">
        <f>IF(_xlfn.REGEXTEST(BK547,"Lv. [0-9]{0, 3}", 0),BM547,"")</f>
        <v/>
      </c>
      <c r="BM547" t="e" cm="1" vm="1">
        <f t="array" ref="BM547">_xlfn.REGEXEXTRACT(_xlfn.REGEXEXTRACT(BK547,"Lv. [0-9]{0,}", 0),"[0-9]{1,2}", 0)</f>
        <v>#N/A</v>
      </c>
      <c r="BN547" cm="1">
        <f t="array" ref="BN547">INDEX(A547:AE547,BQ547)</f>
        <v>128</v>
      </c>
      <c r="BO547">
        <v>546</v>
      </c>
      <c r="BP547" t="str">
        <f ca="1">IF(LEN(BL547) &gt; 0, _xlfn.XMATCH(BN547 + 1, INDIRECT(BR547):INDIRECT(BS547)), "")</f>
        <v/>
      </c>
      <c r="BQ547" cm="1">
        <f t="array" ref="BQ547">_xlfn.XMATCH(FALSE, ISBLANK(A547:AE547),,-1)</f>
        <v>31</v>
      </c>
      <c r="BR547" t="str">
        <f>ADDRESS(2, BQ547)</f>
        <v>$AE$2</v>
      </c>
      <c r="BS547" t="str">
        <f>ADDRESS(1202, BQ547)</f>
        <v>$AE$1202</v>
      </c>
      <c r="BT547" s="171" t="str">
        <f>"insert into Pokemon_Blueprint values ( "&amp;ROW()-1&amp;", '"&amp;B547&amp;"', '"&amp;C547&amp;"', "&amp;AF547&amp;",  "&amp;AG547&amp;",  "&amp;AH547&amp;", "&amp;AI547&amp;",  "&amp;AJ547&amp;",  "&amp;AK547&amp;", "&amp;IF(BC547 = "", "0", BC547)&amp;", "&amp;IF(BL547 = "","NULL, NULL",BP547&amp;", "&amp;BL547)&amp;");"</f>
        <v>insert into Pokemon_Blueprint values ( 546, 'Garchomp', 'Pseudo Legendary', 108,  130,  95, 80,  85,  102, 45, NULL, NULL);</v>
      </c>
    </row>
    <row r="548" spans="1:72" ht="12.75" customHeight="1">
      <c r="A548" s="12">
        <v>445.1</v>
      </c>
      <c r="B548" s="60" t="s">
        <v>986</v>
      </c>
      <c r="C548" s="60" t="s">
        <v>696</v>
      </c>
      <c r="D548" s="61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>
        <v>8</v>
      </c>
      <c r="Q548" s="62">
        <v>240</v>
      </c>
      <c r="R548" s="62"/>
      <c r="S548" s="62"/>
      <c r="T548" s="62">
        <v>112</v>
      </c>
      <c r="U548" s="62"/>
      <c r="V548" s="62">
        <v>309</v>
      </c>
      <c r="W548" s="62"/>
      <c r="X548" s="62"/>
      <c r="Y548" s="62">
        <v>130</v>
      </c>
      <c r="Z548" s="62"/>
      <c r="AA548" s="62"/>
      <c r="AB548" s="62"/>
      <c r="AC548" s="62"/>
      <c r="AD548" s="62"/>
      <c r="AE548" s="63"/>
      <c r="AF548" s="17">
        <v>108</v>
      </c>
      <c r="AG548" s="18">
        <v>170</v>
      </c>
      <c r="AH548" s="19">
        <v>115</v>
      </c>
      <c r="AI548" s="20">
        <v>120</v>
      </c>
      <c r="AJ548" s="21">
        <v>95</v>
      </c>
      <c r="AK548" s="22">
        <v>92</v>
      </c>
      <c r="AL548" s="23">
        <f>SUM(AF548:AK548)</f>
        <v>700</v>
      </c>
      <c r="AM548" s="24" t="s">
        <v>99</v>
      </c>
      <c r="AN548" s="25" t="s">
        <v>196</v>
      </c>
      <c r="AO548" s="24" t="s">
        <v>264</v>
      </c>
      <c r="AP548" s="34"/>
      <c r="AQ548" s="27"/>
      <c r="AR548" s="28" t="s">
        <v>304</v>
      </c>
      <c r="AS548" s="29">
        <v>1.9</v>
      </c>
      <c r="AT548" s="29">
        <v>209.4</v>
      </c>
      <c r="AU548" s="30">
        <v>95</v>
      </c>
      <c r="AV548" s="31"/>
      <c r="AW548" s="26">
        <v>3</v>
      </c>
      <c r="AX548" s="26"/>
      <c r="AY548" s="26"/>
      <c r="AZ548" s="26"/>
      <c r="BA548" s="25"/>
      <c r="BB548" s="24">
        <v>350</v>
      </c>
      <c r="BC548" s="26">
        <v>45</v>
      </c>
      <c r="BD548" s="32" t="s">
        <v>297</v>
      </c>
      <c r="BE548" s="32">
        <v>50</v>
      </c>
      <c r="BF548" s="35" t="s">
        <v>116</v>
      </c>
      <c r="BG548" s="26" t="s">
        <v>129</v>
      </c>
      <c r="BH548" s="29">
        <v>40</v>
      </c>
      <c r="BI548" s="26" t="s">
        <v>82</v>
      </c>
      <c r="BJ548" s="25" t="s">
        <v>99</v>
      </c>
      <c r="BK548" s="70"/>
      <c r="BL548" t="str">
        <f>IF(_xlfn.REGEXTEST(BK548,"Lv. [0-9]{0, 3}", 0),BM548,"")</f>
        <v/>
      </c>
      <c r="BM548" t="e" cm="1" vm="1">
        <f t="array" ref="BM548">_xlfn.REGEXEXTRACT(_xlfn.REGEXEXTRACT(BK548,"Lv. [0-9]{0,}", 0),"[0-9]{1,2}", 0)</f>
        <v>#N/A</v>
      </c>
      <c r="BN548" cm="1">
        <f t="array" ref="BN548">INDEX(A548:AE548,BQ548)</f>
        <v>130</v>
      </c>
      <c r="BO548">
        <v>547</v>
      </c>
      <c r="BP548" t="str">
        <f ca="1">IF(LEN(BL548) &gt; 0, _xlfn.XMATCH(BN548 + 1, INDIRECT(BR548):INDIRECT(BS548)), "")</f>
        <v/>
      </c>
      <c r="BQ548" cm="1">
        <f t="array" ref="BQ548">_xlfn.XMATCH(FALSE, ISBLANK(A548:AE548),,-1)</f>
        <v>25</v>
      </c>
      <c r="BR548" t="str">
        <f>ADDRESS(2, BQ548)</f>
        <v>$Y$2</v>
      </c>
      <c r="BS548" t="str">
        <f>ADDRESS(1202, BQ548)</f>
        <v>$Y$1202</v>
      </c>
      <c r="BT548" s="171" t="str">
        <f>"insert into Pokemon_Blueprint values ( "&amp;ROW()-1&amp;", '"&amp;B548&amp;"', '"&amp;C548&amp;"', "&amp;AF548&amp;",  "&amp;AG548&amp;",  "&amp;AH548&amp;", "&amp;AI548&amp;",  "&amp;AJ548&amp;",  "&amp;AK548&amp;", "&amp;IF(BC548 = "", "0", BC548)&amp;", "&amp;IF(BL548 = "","NULL, NULL",BP548&amp;", "&amp;BL548)&amp;");"</f>
        <v>insert into Pokemon_Blueprint values ( 547, 'Garchomp (Mega)', 'Psuedo Legendary, Mega Evolution', 108,  170,  115, 120,  95,  92, 45, NULL, NULL);</v>
      </c>
    </row>
    <row r="549" spans="1:72" ht="12.75" customHeight="1">
      <c r="A549" s="12">
        <v>446</v>
      </c>
      <c r="B549" s="66" t="s">
        <v>987</v>
      </c>
      <c r="C549" s="66" t="s">
        <v>573</v>
      </c>
      <c r="D549" s="67"/>
      <c r="E549" s="68"/>
      <c r="F549" s="68"/>
      <c r="G549" s="68"/>
      <c r="H549" s="68"/>
      <c r="I549" s="68"/>
      <c r="J549" s="68">
        <v>112</v>
      </c>
      <c r="K549" s="68">
        <v>112</v>
      </c>
      <c r="L549" s="68"/>
      <c r="M549" s="68"/>
      <c r="N549" s="68">
        <v>138</v>
      </c>
      <c r="O549" s="68"/>
      <c r="P549" s="68"/>
      <c r="Q549" s="68">
        <v>35</v>
      </c>
      <c r="R549" s="68">
        <v>35</v>
      </c>
      <c r="S549" s="68"/>
      <c r="T549" s="68"/>
      <c r="U549" s="68"/>
      <c r="V549" s="68">
        <v>42</v>
      </c>
      <c r="W549" s="68">
        <v>42</v>
      </c>
      <c r="X549" s="68"/>
      <c r="Y549" s="68"/>
      <c r="Z549" s="68"/>
      <c r="AA549" s="68">
        <v>260</v>
      </c>
      <c r="AB549" s="68"/>
      <c r="AC549" s="68">
        <v>172</v>
      </c>
      <c r="AD549" s="68">
        <v>51</v>
      </c>
      <c r="AE549" s="69"/>
      <c r="AF549" s="46">
        <v>135</v>
      </c>
      <c r="AG549" s="47">
        <v>85</v>
      </c>
      <c r="AH549" s="19">
        <v>40</v>
      </c>
      <c r="AI549" s="20">
        <v>40</v>
      </c>
      <c r="AJ549" s="21">
        <v>85</v>
      </c>
      <c r="AK549" s="22">
        <v>5</v>
      </c>
      <c r="AL549" s="23">
        <f>SUM(AF549:AK549)</f>
        <v>390</v>
      </c>
      <c r="AM549" s="24" t="s">
        <v>150</v>
      </c>
      <c r="AN549" s="37"/>
      <c r="AO549" s="24" t="s">
        <v>272</v>
      </c>
      <c r="AP549" s="26" t="s">
        <v>91</v>
      </c>
      <c r="AQ549" s="27" t="s">
        <v>170</v>
      </c>
      <c r="AR549" s="28" t="s">
        <v>97</v>
      </c>
      <c r="AS549" s="29">
        <v>0.6</v>
      </c>
      <c r="AT549" s="29">
        <v>231.5</v>
      </c>
      <c r="AU549" s="30">
        <v>105</v>
      </c>
      <c r="AV549" s="31">
        <v>1</v>
      </c>
      <c r="AW549" s="26"/>
      <c r="AX549" s="26"/>
      <c r="AY549" s="26"/>
      <c r="AZ549" s="26"/>
      <c r="BA549" s="25"/>
      <c r="BB549" s="24">
        <v>78</v>
      </c>
      <c r="BC549" s="26">
        <v>50</v>
      </c>
      <c r="BD549" s="32" t="s">
        <v>297</v>
      </c>
      <c r="BE549" s="32">
        <v>50</v>
      </c>
      <c r="BF549" s="35" t="s">
        <v>108</v>
      </c>
      <c r="BG549" s="26" t="s">
        <v>81</v>
      </c>
      <c r="BH549" s="29">
        <v>40</v>
      </c>
      <c r="BI549" s="26" t="s">
        <v>212</v>
      </c>
      <c r="BJ549" s="37"/>
      <c r="BK549" s="36" t="s">
        <v>928</v>
      </c>
      <c r="BL549" t="str">
        <f>IF(_xlfn.REGEXTEST(BK549,"Lv. [0-9]{0, 3}", 0),BM549,"")</f>
        <v/>
      </c>
      <c r="BM549" t="e" cm="1" vm="1">
        <f t="array" ref="BM549">_xlfn.REGEXEXTRACT(_xlfn.REGEXEXTRACT(BK549,"Lv. [0-9]{0,}", 0),"[0-9]{1,2}", 0)</f>
        <v>#N/A</v>
      </c>
      <c r="BN549" cm="1">
        <f t="array" ref="BN549">INDEX(A549:AE549,BQ549)</f>
        <v>51</v>
      </c>
      <c r="BO549">
        <v>548</v>
      </c>
      <c r="BP549" t="str">
        <f ca="1">IF(LEN(BL549) &gt; 0, _xlfn.XMATCH(BN549 + 1, INDIRECT(BR549):INDIRECT(BS549)), "")</f>
        <v/>
      </c>
      <c r="BQ549" cm="1">
        <f t="array" ref="BQ549">_xlfn.XMATCH(FALSE, ISBLANK(A549:AE549),,-1)</f>
        <v>30</v>
      </c>
      <c r="BR549" t="str">
        <f>ADDRESS(2, BQ549)</f>
        <v>$AD$2</v>
      </c>
      <c r="BS549" t="str">
        <f>ADDRESS(1202, BQ549)</f>
        <v>$AD$1202</v>
      </c>
      <c r="BT549" s="171" t="str">
        <f>"insert into Pokemon_Blueprint values ( "&amp;ROW()-1&amp;", '"&amp;B549&amp;"', '"&amp;C549&amp;"', "&amp;AF549&amp;",  "&amp;AG549&amp;",  "&amp;AH549&amp;", "&amp;AI549&amp;",  "&amp;AJ549&amp;",  "&amp;AK549&amp;", "&amp;IF(BC549 = "", "0", BC549)&amp;", "&amp;IF(BL549 = "","NULL, NULL",BP549&amp;", "&amp;BL549)&amp;");"</f>
        <v>insert into Pokemon_Blueprint values ( 548, 'Munchlax', 'Baby', 135,  85,  40, 40,  85,  5, 50, NULL, NULL);</v>
      </c>
    </row>
    <row r="550" spans="1:72" ht="12.75" customHeight="1">
      <c r="A550" s="12">
        <v>447</v>
      </c>
      <c r="B550" s="60" t="s">
        <v>988</v>
      </c>
      <c r="C550" s="60" t="s">
        <v>573</v>
      </c>
      <c r="D550" s="61"/>
      <c r="E550" s="62"/>
      <c r="F550" s="62"/>
      <c r="G550" s="62"/>
      <c r="H550" s="62"/>
      <c r="I550" s="62"/>
      <c r="J550" s="62">
        <v>115</v>
      </c>
      <c r="K550" s="62">
        <v>115</v>
      </c>
      <c r="L550" s="62"/>
      <c r="M550" s="62">
        <v>33</v>
      </c>
      <c r="N550" s="62">
        <v>62</v>
      </c>
      <c r="O550" s="62"/>
      <c r="P550" s="62"/>
      <c r="Q550" s="62">
        <v>279</v>
      </c>
      <c r="R550" s="62"/>
      <c r="S550" s="62"/>
      <c r="T550" s="62"/>
      <c r="U550" s="62">
        <v>94</v>
      </c>
      <c r="V550" s="62">
        <v>377</v>
      </c>
      <c r="W550" s="62"/>
      <c r="X550" s="62"/>
      <c r="Y550" s="62"/>
      <c r="Z550" s="62">
        <v>124</v>
      </c>
      <c r="AA550" s="62">
        <v>298</v>
      </c>
      <c r="AB550" s="62"/>
      <c r="AC550" s="62">
        <v>134</v>
      </c>
      <c r="AD550" s="62">
        <v>223</v>
      </c>
      <c r="AE550" s="63">
        <v>163</v>
      </c>
      <c r="AF550" s="17">
        <v>40</v>
      </c>
      <c r="AG550" s="18">
        <v>70</v>
      </c>
      <c r="AH550" s="19">
        <v>40</v>
      </c>
      <c r="AI550" s="20">
        <v>35</v>
      </c>
      <c r="AJ550" s="21">
        <v>40</v>
      </c>
      <c r="AK550" s="22">
        <v>60</v>
      </c>
      <c r="AL550" s="23">
        <f>SUM(AF550:AK550)</f>
        <v>285</v>
      </c>
      <c r="AM550" s="24" t="s">
        <v>289</v>
      </c>
      <c r="AN550" s="37"/>
      <c r="AO550" s="24" t="s">
        <v>321</v>
      </c>
      <c r="AP550" s="26" t="s">
        <v>243</v>
      </c>
      <c r="AQ550" s="27" t="s">
        <v>612</v>
      </c>
      <c r="AR550" s="28" t="s">
        <v>78</v>
      </c>
      <c r="AS550" s="29">
        <v>0.7</v>
      </c>
      <c r="AT550" s="29">
        <v>44.5</v>
      </c>
      <c r="AU550" s="30">
        <v>20.2</v>
      </c>
      <c r="AV550" s="31"/>
      <c r="AW550" s="26">
        <v>1</v>
      </c>
      <c r="AX550" s="26"/>
      <c r="AY550" s="26"/>
      <c r="AZ550" s="26"/>
      <c r="BA550" s="25"/>
      <c r="BB550" s="24">
        <v>57</v>
      </c>
      <c r="BC550" s="26">
        <v>75</v>
      </c>
      <c r="BD550" s="32" t="s">
        <v>79</v>
      </c>
      <c r="BE550" s="32">
        <v>50</v>
      </c>
      <c r="BF550" s="35" t="s">
        <v>116</v>
      </c>
      <c r="BG550" s="26" t="s">
        <v>81</v>
      </c>
      <c r="BH550" s="29">
        <v>25</v>
      </c>
      <c r="BI550" s="26" t="s">
        <v>212</v>
      </c>
      <c r="BJ550" s="37"/>
      <c r="BK550" s="36" t="s">
        <v>928</v>
      </c>
      <c r="BL550" t="str">
        <f>IF(_xlfn.REGEXTEST(BK550,"Lv. [0-9]{0, 3}", 0),BM550,"")</f>
        <v/>
      </c>
      <c r="BM550" t="e" cm="1" vm="1">
        <f t="array" ref="BM550">_xlfn.REGEXEXTRACT(_xlfn.REGEXEXTRACT(BK550,"Lv. [0-9]{0,}", 0),"[0-9]{1,2}", 0)</f>
        <v>#N/A</v>
      </c>
      <c r="BN550" cm="1">
        <f t="array" ref="BN550">INDEX(A550:AE550,BQ550)</f>
        <v>163</v>
      </c>
      <c r="BO550">
        <v>549</v>
      </c>
      <c r="BP550" t="str">
        <f ca="1">IF(LEN(BL550) &gt; 0, _xlfn.XMATCH(BN550 + 1, INDIRECT(BR550):INDIRECT(BS550)), "")</f>
        <v/>
      </c>
      <c r="BQ550" cm="1">
        <f t="array" ref="BQ550">_xlfn.XMATCH(FALSE, ISBLANK(A550:AE550),,-1)</f>
        <v>31</v>
      </c>
      <c r="BR550" t="str">
        <f>ADDRESS(2, BQ550)</f>
        <v>$AE$2</v>
      </c>
      <c r="BS550" t="str">
        <f>ADDRESS(1202, BQ550)</f>
        <v>$AE$1202</v>
      </c>
      <c r="BT550" s="171" t="str">
        <f>"insert into Pokemon_Blueprint values ( "&amp;ROW()-1&amp;", '"&amp;B550&amp;"', '"&amp;C550&amp;"', "&amp;AF550&amp;",  "&amp;AG550&amp;",  "&amp;AH550&amp;", "&amp;AI550&amp;",  "&amp;AJ550&amp;",  "&amp;AK550&amp;", "&amp;IF(BC550 = "", "0", BC550)&amp;", "&amp;IF(BL550 = "","NULL, NULL",BP550&amp;", "&amp;BL550)&amp;");"</f>
        <v>insert into Pokemon_Blueprint values ( 549, 'Riolu', 'Baby', 40,  70,  40, 35,  40,  60, 75, NULL, NULL);</v>
      </c>
    </row>
    <row r="551" spans="1:72" ht="12.75" customHeight="1">
      <c r="A551" s="12">
        <v>448</v>
      </c>
      <c r="B551" s="60" t="s">
        <v>989</v>
      </c>
      <c r="C551" s="60"/>
      <c r="D551" s="61"/>
      <c r="E551" s="62"/>
      <c r="F551" s="62"/>
      <c r="G551" s="62"/>
      <c r="H551" s="62"/>
      <c r="I551" s="62"/>
      <c r="J551" s="62">
        <v>116</v>
      </c>
      <c r="K551" s="62">
        <v>116</v>
      </c>
      <c r="L551" s="62"/>
      <c r="M551" s="62">
        <v>34</v>
      </c>
      <c r="N551" s="62">
        <v>63</v>
      </c>
      <c r="O551" s="62"/>
      <c r="P551" s="62"/>
      <c r="Q551" s="62">
        <v>280</v>
      </c>
      <c r="R551" s="62"/>
      <c r="S551" s="62"/>
      <c r="T551" s="62"/>
      <c r="U551" s="62">
        <v>95</v>
      </c>
      <c r="V551" s="62">
        <v>378</v>
      </c>
      <c r="W551" s="62"/>
      <c r="X551" s="62"/>
      <c r="Y551" s="62"/>
      <c r="Z551" s="62">
        <v>125</v>
      </c>
      <c r="AA551" s="62">
        <v>299</v>
      </c>
      <c r="AB551" s="62"/>
      <c r="AC551" s="62">
        <v>135</v>
      </c>
      <c r="AD551" s="62">
        <v>224</v>
      </c>
      <c r="AE551" s="63">
        <v>164</v>
      </c>
      <c r="AF551" s="17">
        <v>70</v>
      </c>
      <c r="AG551" s="18">
        <v>110</v>
      </c>
      <c r="AH551" s="19">
        <v>70</v>
      </c>
      <c r="AI551" s="20">
        <v>115</v>
      </c>
      <c r="AJ551" s="21">
        <v>70</v>
      </c>
      <c r="AK551" s="22">
        <v>90</v>
      </c>
      <c r="AL551" s="23">
        <f>SUM(AF551:AK551)</f>
        <v>525</v>
      </c>
      <c r="AM551" s="24" t="s">
        <v>289</v>
      </c>
      <c r="AN551" s="25" t="s">
        <v>201</v>
      </c>
      <c r="AO551" s="24" t="s">
        <v>321</v>
      </c>
      <c r="AP551" s="26" t="s">
        <v>243</v>
      </c>
      <c r="AQ551" s="27" t="s">
        <v>296</v>
      </c>
      <c r="AR551" s="28" t="s">
        <v>176</v>
      </c>
      <c r="AS551" s="29">
        <v>1.2</v>
      </c>
      <c r="AT551" s="29">
        <v>119</v>
      </c>
      <c r="AU551" s="30">
        <v>54</v>
      </c>
      <c r="AV551" s="31"/>
      <c r="AW551" s="26">
        <v>1</v>
      </c>
      <c r="AX551" s="26"/>
      <c r="AY551" s="26">
        <v>1</v>
      </c>
      <c r="AZ551" s="26"/>
      <c r="BA551" s="25"/>
      <c r="BB551" s="24">
        <v>184</v>
      </c>
      <c r="BC551" s="26">
        <v>45</v>
      </c>
      <c r="BD551" s="32" t="s">
        <v>79</v>
      </c>
      <c r="BE551" s="32">
        <v>50</v>
      </c>
      <c r="BF551" s="35" t="s">
        <v>116</v>
      </c>
      <c r="BG551" s="26" t="s">
        <v>81</v>
      </c>
      <c r="BH551" s="29">
        <v>25</v>
      </c>
      <c r="BI551" s="26" t="s">
        <v>165</v>
      </c>
      <c r="BJ551" s="25" t="s">
        <v>314</v>
      </c>
      <c r="BK551" s="36"/>
      <c r="BL551" t="str">
        <f>IF(_xlfn.REGEXTEST(BK551,"Lv. [0-9]{0, 3}", 0),BM551,"")</f>
        <v/>
      </c>
      <c r="BM551" t="e" cm="1" vm="1">
        <f t="array" ref="BM551">_xlfn.REGEXEXTRACT(_xlfn.REGEXEXTRACT(BK551,"Lv. [0-9]{0,}", 0),"[0-9]{1,2}", 0)</f>
        <v>#N/A</v>
      </c>
      <c r="BN551" cm="1">
        <f t="array" ref="BN551">INDEX(A551:AE551,BQ551)</f>
        <v>164</v>
      </c>
      <c r="BO551">
        <v>550</v>
      </c>
      <c r="BP551" t="str">
        <f ca="1">IF(LEN(BL551) &gt; 0, _xlfn.XMATCH(BN551 + 1, INDIRECT(BR551):INDIRECT(BS551)), "")</f>
        <v/>
      </c>
      <c r="BQ551" cm="1">
        <f t="array" ref="BQ551">_xlfn.XMATCH(FALSE, ISBLANK(A551:AE551),,-1)</f>
        <v>31</v>
      </c>
      <c r="BR551" t="str">
        <f>ADDRESS(2, BQ551)</f>
        <v>$AE$2</v>
      </c>
      <c r="BS551" t="str">
        <f>ADDRESS(1202, BQ551)</f>
        <v>$AE$1202</v>
      </c>
      <c r="BT551" s="171" t="str">
        <f>"insert into Pokemon_Blueprint values ( "&amp;ROW()-1&amp;", '"&amp;B551&amp;"', '"&amp;C551&amp;"', "&amp;AF551&amp;",  "&amp;AG551&amp;",  "&amp;AH551&amp;", "&amp;AI551&amp;",  "&amp;AJ551&amp;",  "&amp;AK551&amp;", "&amp;IF(BC551 = "", "0", BC551)&amp;", "&amp;IF(BL551 = "","NULL, NULL",BP551&amp;", "&amp;BL551)&amp;");"</f>
        <v>insert into Pokemon_Blueprint values ( 550, 'Lucario', '', 70,  110,  70, 115,  70,  90, 45, NULL, NULL);</v>
      </c>
    </row>
    <row r="552" spans="1:72" ht="12.75" customHeight="1">
      <c r="A552" s="12">
        <v>448.1</v>
      </c>
      <c r="B552" s="60" t="s">
        <v>990</v>
      </c>
      <c r="C552" s="60" t="s">
        <v>146</v>
      </c>
      <c r="D552" s="61"/>
      <c r="E552" s="62"/>
      <c r="F552" s="62"/>
      <c r="G552" s="62"/>
      <c r="H552" s="62"/>
      <c r="I552" s="62"/>
      <c r="J552" s="62"/>
      <c r="K552" s="62"/>
      <c r="L552" s="62"/>
      <c r="M552" s="62"/>
      <c r="N552" s="62">
        <v>63</v>
      </c>
      <c r="O552" s="62"/>
      <c r="P552" s="62"/>
      <c r="Q552" s="62">
        <v>280</v>
      </c>
      <c r="R552" s="62"/>
      <c r="S552" s="62"/>
      <c r="T552" s="62"/>
      <c r="U552" s="62">
        <v>95</v>
      </c>
      <c r="V552" s="62">
        <v>378</v>
      </c>
      <c r="W552" s="62"/>
      <c r="X552" s="62"/>
      <c r="Y552" s="62"/>
      <c r="Z552" s="62">
        <v>125</v>
      </c>
      <c r="AA552" s="62"/>
      <c r="AB552" s="62"/>
      <c r="AC552" s="62"/>
      <c r="AD552" s="62"/>
      <c r="AE552" s="63"/>
      <c r="AF552" s="17">
        <v>70</v>
      </c>
      <c r="AG552" s="18">
        <v>145</v>
      </c>
      <c r="AH552" s="19">
        <v>88</v>
      </c>
      <c r="AI552" s="20">
        <v>140</v>
      </c>
      <c r="AJ552" s="21">
        <v>70</v>
      </c>
      <c r="AK552" s="22">
        <v>112</v>
      </c>
      <c r="AL552" s="23">
        <f>SUM(AF552:AK552)</f>
        <v>625</v>
      </c>
      <c r="AM552" s="24" t="s">
        <v>289</v>
      </c>
      <c r="AN552" s="25" t="s">
        <v>201</v>
      </c>
      <c r="AO552" s="24" t="s">
        <v>147</v>
      </c>
      <c r="AP552" s="26"/>
      <c r="AQ552" s="27"/>
      <c r="AR552" s="28" t="s">
        <v>216</v>
      </c>
      <c r="AS552" s="29">
        <v>1.3</v>
      </c>
      <c r="AT552" s="29">
        <v>126.8</v>
      </c>
      <c r="AU552" s="30">
        <v>57.5</v>
      </c>
      <c r="AV552" s="31"/>
      <c r="AW552" s="26">
        <v>1</v>
      </c>
      <c r="AX552" s="26"/>
      <c r="AY552" s="26">
        <v>1</v>
      </c>
      <c r="AZ552" s="26"/>
      <c r="BA552" s="25"/>
      <c r="BB552" s="24">
        <v>219</v>
      </c>
      <c r="BC552" s="26">
        <v>45</v>
      </c>
      <c r="BD552" s="32" t="s">
        <v>79</v>
      </c>
      <c r="BE552" s="32">
        <v>50</v>
      </c>
      <c r="BF552" s="35" t="s">
        <v>116</v>
      </c>
      <c r="BG552" s="26" t="s">
        <v>81</v>
      </c>
      <c r="BH552" s="29">
        <v>25</v>
      </c>
      <c r="BI552" s="26" t="s">
        <v>165</v>
      </c>
      <c r="BJ552" s="25" t="s">
        <v>314</v>
      </c>
      <c r="BK552" s="36"/>
      <c r="BL552" t="str">
        <f>IF(_xlfn.REGEXTEST(BK552,"Lv. [0-9]{0, 3}", 0),BM552,"")</f>
        <v/>
      </c>
      <c r="BM552" t="e" cm="1" vm="1">
        <f t="array" ref="BM552">_xlfn.REGEXEXTRACT(_xlfn.REGEXEXTRACT(BK552,"Lv. [0-9]{0,}", 0),"[0-9]{1,2}", 0)</f>
        <v>#N/A</v>
      </c>
      <c r="BN552" cm="1">
        <f t="array" ref="BN552">INDEX(A552:AE552,BQ552)</f>
        <v>125</v>
      </c>
      <c r="BO552">
        <v>551</v>
      </c>
      <c r="BP552" t="str">
        <f ca="1">IF(LEN(BL552) &gt; 0, _xlfn.XMATCH(BN552 + 1, INDIRECT(BR552):INDIRECT(BS552)), "")</f>
        <v/>
      </c>
      <c r="BQ552" cm="1">
        <f t="array" ref="BQ552">_xlfn.XMATCH(FALSE, ISBLANK(A552:AE552),,-1)</f>
        <v>26</v>
      </c>
      <c r="BR552" t="str">
        <f>ADDRESS(2, BQ552)</f>
        <v>$Z$2</v>
      </c>
      <c r="BS552" t="str">
        <f>ADDRESS(1202, BQ552)</f>
        <v>$Z$1202</v>
      </c>
      <c r="BT552" s="171" t="str">
        <f>"insert into Pokemon_Blueprint values ( "&amp;ROW()-1&amp;", '"&amp;B552&amp;"', '"&amp;C552&amp;"', "&amp;AF552&amp;",  "&amp;AG552&amp;",  "&amp;AH552&amp;", "&amp;AI552&amp;",  "&amp;AJ552&amp;",  "&amp;AK552&amp;", "&amp;IF(BC552 = "", "0", BC552)&amp;", "&amp;IF(BL552 = "","NULL, NULL",BP552&amp;", "&amp;BL552)&amp;");"</f>
        <v>insert into Pokemon_Blueprint values ( 551, 'Lucario (Mega)', 'Mega Evolution', 70,  145,  88, 140,  70,  112, 45, NULL, NULL);</v>
      </c>
    </row>
    <row r="553" spans="1:72" ht="12.75" customHeight="1">
      <c r="A553" s="12">
        <v>449</v>
      </c>
      <c r="B553" s="60" t="s">
        <v>991</v>
      </c>
      <c r="C553" s="60"/>
      <c r="D553" s="61"/>
      <c r="E553" s="62"/>
      <c r="F553" s="62"/>
      <c r="G553" s="62"/>
      <c r="H553" s="62"/>
      <c r="I553" s="62"/>
      <c r="J553" s="62">
        <v>122</v>
      </c>
      <c r="K553" s="62">
        <v>122</v>
      </c>
      <c r="L553" s="62"/>
      <c r="M553" s="62"/>
      <c r="N553" s="62"/>
      <c r="O553" s="62">
        <v>48</v>
      </c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>
        <v>314</v>
      </c>
      <c r="AB553" s="62"/>
      <c r="AC553" s="62"/>
      <c r="AD553" s="62">
        <v>107</v>
      </c>
      <c r="AE553" s="63">
        <v>265</v>
      </c>
      <c r="AF553" s="17">
        <v>68</v>
      </c>
      <c r="AG553" s="18">
        <v>72</v>
      </c>
      <c r="AH553" s="19">
        <v>78</v>
      </c>
      <c r="AI553" s="20">
        <v>38</v>
      </c>
      <c r="AJ553" s="21">
        <v>42</v>
      </c>
      <c r="AK553" s="22">
        <v>32</v>
      </c>
      <c r="AL553" s="23">
        <f>SUM(AF553:AK553)</f>
        <v>330</v>
      </c>
      <c r="AM553" s="24" t="s">
        <v>196</v>
      </c>
      <c r="AN553" s="37"/>
      <c r="AO553" s="24" t="s">
        <v>694</v>
      </c>
      <c r="AP553" s="34"/>
      <c r="AQ553" s="27" t="s">
        <v>264</v>
      </c>
      <c r="AR553" s="28" t="s">
        <v>191</v>
      </c>
      <c r="AS553" s="29">
        <v>0.8</v>
      </c>
      <c r="AT553" s="29">
        <v>109.1</v>
      </c>
      <c r="AU553" s="30">
        <v>49.5</v>
      </c>
      <c r="AV553" s="31"/>
      <c r="AW553" s="26"/>
      <c r="AX553" s="26">
        <v>1</v>
      </c>
      <c r="AY553" s="26"/>
      <c r="AZ553" s="26"/>
      <c r="BA553" s="25"/>
      <c r="BB553" s="24">
        <v>66</v>
      </c>
      <c r="BC553" s="26">
        <v>140</v>
      </c>
      <c r="BD553" s="32" t="s">
        <v>297</v>
      </c>
      <c r="BE553" s="32">
        <v>50</v>
      </c>
      <c r="BF553" s="35" t="s">
        <v>139</v>
      </c>
      <c r="BG553" s="26" t="s">
        <v>129</v>
      </c>
      <c r="BH553" s="29">
        <v>30</v>
      </c>
      <c r="BI553" s="26" t="s">
        <v>165</v>
      </c>
      <c r="BJ553" s="37"/>
      <c r="BK553" s="36" t="s">
        <v>381</v>
      </c>
      <c r="BL553" t="str">
        <f>IF(_xlfn.REGEXTEST(BK553,"Lv. [0-9]{0, 3}", 0),BM553,"")</f>
        <v>34</v>
      </c>
      <c r="BM553" t="str" cm="1">
        <f t="array" ref="BM553">_xlfn.REGEXEXTRACT(_xlfn.REGEXEXTRACT(BK553,"Lv. [0-9]{0,}", 0),"[0-9]{1,2}", 0)</f>
        <v>34</v>
      </c>
      <c r="BN553" cm="1">
        <f t="array" ref="BN553">INDEX(A553:AE553,BQ553)</f>
        <v>265</v>
      </c>
      <c r="BO553">
        <v>552</v>
      </c>
      <c r="BP553">
        <f ca="1">IF(LEN(BL553) &gt; 0, _xlfn.XMATCH(BN553 + 1, INDIRECT(BR553):INDIRECT(BS553)), "")</f>
        <v>553</v>
      </c>
      <c r="BQ553" cm="1">
        <f t="array" ref="BQ553">_xlfn.XMATCH(FALSE, ISBLANK(A553:AE553),,-1)</f>
        <v>31</v>
      </c>
      <c r="BR553" t="str">
        <f>ADDRESS(2, BQ553)</f>
        <v>$AE$2</v>
      </c>
      <c r="BS553" t="str">
        <f>ADDRESS(1202, BQ553)</f>
        <v>$AE$1202</v>
      </c>
      <c r="BT553" s="171" t="str">
        <f ca="1">"insert into Pokemon_Blueprint values ( "&amp;ROW()-1&amp;", '"&amp;B553&amp;"', '"&amp;C553&amp;"', "&amp;AF553&amp;",  "&amp;AG553&amp;",  "&amp;AH553&amp;", "&amp;AI553&amp;",  "&amp;AJ553&amp;",  "&amp;AK553&amp;", "&amp;IF(BC553 = "", "0", BC553)&amp;", "&amp;IF(BL553 = "","NULL, NULL",BP553&amp;", "&amp;BL553)&amp;");"</f>
        <v>insert into Pokemon_Blueprint values ( 552, 'Hippopotas', '', 68,  72,  78, 38,  42,  32, 140, 553, 34);</v>
      </c>
    </row>
    <row r="554" spans="1:72" ht="12.75" customHeight="1">
      <c r="A554" s="12">
        <v>450</v>
      </c>
      <c r="B554" s="60" t="s">
        <v>992</v>
      </c>
      <c r="C554" s="60"/>
      <c r="D554" s="61"/>
      <c r="E554" s="62"/>
      <c r="F554" s="62"/>
      <c r="G554" s="62"/>
      <c r="H554" s="62"/>
      <c r="I554" s="62"/>
      <c r="J554" s="62">
        <v>123</v>
      </c>
      <c r="K554" s="62">
        <v>123</v>
      </c>
      <c r="L554" s="62"/>
      <c r="M554" s="62"/>
      <c r="N554" s="62"/>
      <c r="O554" s="62">
        <v>49</v>
      </c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>
        <v>315</v>
      </c>
      <c r="AB554" s="62"/>
      <c r="AC554" s="62"/>
      <c r="AD554" s="62">
        <v>108</v>
      </c>
      <c r="AE554" s="63">
        <v>266</v>
      </c>
      <c r="AF554" s="17">
        <v>108</v>
      </c>
      <c r="AG554" s="18">
        <v>112</v>
      </c>
      <c r="AH554" s="19">
        <v>118</v>
      </c>
      <c r="AI554" s="20">
        <v>68</v>
      </c>
      <c r="AJ554" s="21">
        <v>72</v>
      </c>
      <c r="AK554" s="22">
        <v>47</v>
      </c>
      <c r="AL554" s="23">
        <f>SUM(AF554:AK554)</f>
        <v>525</v>
      </c>
      <c r="AM554" s="24" t="s">
        <v>196</v>
      </c>
      <c r="AN554" s="37"/>
      <c r="AO554" s="24" t="s">
        <v>694</v>
      </c>
      <c r="AP554" s="34"/>
      <c r="AQ554" s="27" t="s">
        <v>264</v>
      </c>
      <c r="AR554" s="28" t="s">
        <v>88</v>
      </c>
      <c r="AS554" s="29">
        <v>2</v>
      </c>
      <c r="AT554" s="29">
        <v>661.4</v>
      </c>
      <c r="AU554" s="30">
        <v>300</v>
      </c>
      <c r="AV554" s="31"/>
      <c r="AW554" s="26"/>
      <c r="AX554" s="26">
        <v>2</v>
      </c>
      <c r="AY554" s="26"/>
      <c r="AZ554" s="26"/>
      <c r="BA554" s="25"/>
      <c r="BB554" s="24">
        <v>184</v>
      </c>
      <c r="BC554" s="26">
        <v>60</v>
      </c>
      <c r="BD554" s="32" t="s">
        <v>297</v>
      </c>
      <c r="BE554" s="32">
        <v>50</v>
      </c>
      <c r="BF554" s="35" t="s">
        <v>139</v>
      </c>
      <c r="BG554" s="26" t="s">
        <v>129</v>
      </c>
      <c r="BH554" s="29">
        <v>30</v>
      </c>
      <c r="BI554" s="26" t="s">
        <v>165</v>
      </c>
      <c r="BJ554" s="37"/>
      <c r="BK554" s="36"/>
      <c r="BL554" t="str">
        <f>IF(_xlfn.REGEXTEST(BK554,"Lv. [0-9]{0, 3}", 0),BM554,"")</f>
        <v/>
      </c>
      <c r="BM554" t="e" cm="1" vm="1">
        <f t="array" ref="BM554">_xlfn.REGEXEXTRACT(_xlfn.REGEXEXTRACT(BK554,"Lv. [0-9]{0,}", 0),"[0-9]{1,2}", 0)</f>
        <v>#N/A</v>
      </c>
      <c r="BN554" cm="1">
        <f t="array" ref="BN554">INDEX(A554:AE554,BQ554)</f>
        <v>266</v>
      </c>
      <c r="BO554">
        <v>553</v>
      </c>
      <c r="BP554" t="str">
        <f ca="1">IF(LEN(BL554) &gt; 0, _xlfn.XMATCH(BN554 + 1, INDIRECT(BR554):INDIRECT(BS554)), "")</f>
        <v/>
      </c>
      <c r="BQ554" cm="1">
        <f t="array" ref="BQ554">_xlfn.XMATCH(FALSE, ISBLANK(A554:AE554),,-1)</f>
        <v>31</v>
      </c>
      <c r="BR554" t="str">
        <f>ADDRESS(2, BQ554)</f>
        <v>$AE$2</v>
      </c>
      <c r="BS554" t="str">
        <f>ADDRESS(1202, BQ554)</f>
        <v>$AE$1202</v>
      </c>
      <c r="BT554" s="171" t="str">
        <f>"insert into Pokemon_Blueprint values ( "&amp;ROW()-1&amp;", '"&amp;B554&amp;"', '"&amp;C554&amp;"', "&amp;AF554&amp;",  "&amp;AG554&amp;",  "&amp;AH554&amp;", "&amp;AI554&amp;",  "&amp;AJ554&amp;",  "&amp;AK554&amp;", "&amp;IF(BC554 = "", "0", BC554)&amp;", "&amp;IF(BL554 = "","NULL, NULL",BP554&amp;", "&amp;BL554)&amp;");"</f>
        <v>insert into Pokemon_Blueprint values ( 553, 'Hippowdon', '', 108,  112,  118, 68,  72,  47, 60, NULL, NULL);</v>
      </c>
    </row>
    <row r="555" spans="1:72" ht="12.75" customHeight="1">
      <c r="A555" s="12">
        <v>451</v>
      </c>
      <c r="B555" s="60" t="s">
        <v>993</v>
      </c>
      <c r="C555" s="60"/>
      <c r="D555" s="61"/>
      <c r="E555" s="62"/>
      <c r="F555" s="62"/>
      <c r="G555" s="62"/>
      <c r="H555" s="62"/>
      <c r="I555" s="62"/>
      <c r="J555" s="62">
        <v>127</v>
      </c>
      <c r="K555" s="62">
        <v>127</v>
      </c>
      <c r="L555" s="62"/>
      <c r="M555" s="62">
        <v>201</v>
      </c>
      <c r="N555" s="62"/>
      <c r="O555" s="62"/>
      <c r="P555" s="62">
        <v>15</v>
      </c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>
        <v>285</v>
      </c>
      <c r="AB555" s="62">
        <v>50</v>
      </c>
      <c r="AC555" s="62"/>
      <c r="AD555" s="62">
        <v>148</v>
      </c>
      <c r="AE555" s="63"/>
      <c r="AF555" s="17">
        <v>40</v>
      </c>
      <c r="AG555" s="18">
        <v>50</v>
      </c>
      <c r="AH555" s="19">
        <v>90</v>
      </c>
      <c r="AI555" s="20">
        <v>30</v>
      </c>
      <c r="AJ555" s="21">
        <v>55</v>
      </c>
      <c r="AK555" s="22">
        <v>65</v>
      </c>
      <c r="AL555" s="23">
        <f>SUM(AF555:AK555)</f>
        <v>330</v>
      </c>
      <c r="AM555" s="24" t="s">
        <v>75</v>
      </c>
      <c r="AN555" s="25" t="s">
        <v>124</v>
      </c>
      <c r="AO555" s="24" t="s">
        <v>428</v>
      </c>
      <c r="AP555" s="26" t="s">
        <v>144</v>
      </c>
      <c r="AQ555" s="27" t="s">
        <v>151</v>
      </c>
      <c r="AR555" s="28" t="s">
        <v>191</v>
      </c>
      <c r="AS555" s="29">
        <v>0.8</v>
      </c>
      <c r="AT555" s="29">
        <v>26.5</v>
      </c>
      <c r="AU555" s="30">
        <v>12</v>
      </c>
      <c r="AV555" s="31"/>
      <c r="AW555" s="26"/>
      <c r="AX555" s="26">
        <v>1</v>
      </c>
      <c r="AY555" s="26"/>
      <c r="AZ555" s="26"/>
      <c r="BA555" s="25"/>
      <c r="BB555" s="24">
        <v>66</v>
      </c>
      <c r="BC555" s="26">
        <v>120</v>
      </c>
      <c r="BD555" s="32" t="s">
        <v>297</v>
      </c>
      <c r="BE555" s="32">
        <v>50</v>
      </c>
      <c r="BF555" s="35" t="s">
        <v>164</v>
      </c>
      <c r="BG555" s="26" t="s">
        <v>129</v>
      </c>
      <c r="BH555" s="29">
        <v>20</v>
      </c>
      <c r="BI555" s="26" t="s">
        <v>124</v>
      </c>
      <c r="BJ555" s="25" t="s">
        <v>333</v>
      </c>
      <c r="BK555" s="36" t="s">
        <v>348</v>
      </c>
      <c r="BL555" t="str">
        <f>IF(_xlfn.REGEXTEST(BK555,"Lv. [0-9]{0, 3}", 0),BM555,"")</f>
        <v>40</v>
      </c>
      <c r="BM555" t="str" cm="1">
        <f t="array" ref="BM555">_xlfn.REGEXEXTRACT(_xlfn.REGEXEXTRACT(BK555,"Lv. [0-9]{0,}", 0),"[0-9]{1,2}", 0)</f>
        <v>40</v>
      </c>
      <c r="BN555" cm="1">
        <f t="array" ref="BN555">INDEX(A555:AE555,BQ555)</f>
        <v>148</v>
      </c>
      <c r="BO555">
        <v>554</v>
      </c>
      <c r="BP555">
        <f ca="1">IF(LEN(BL555) &gt; 0, _xlfn.XMATCH(BN555 + 1, INDIRECT(BR555):INDIRECT(BS555)), "")</f>
        <v>555</v>
      </c>
      <c r="BQ555" cm="1">
        <f t="array" ref="BQ555">_xlfn.XMATCH(FALSE, ISBLANK(A555:AE555),,-1)</f>
        <v>30</v>
      </c>
      <c r="BR555" t="str">
        <f>ADDRESS(2, BQ555)</f>
        <v>$AD$2</v>
      </c>
      <c r="BS555" t="str">
        <f>ADDRESS(1202, BQ555)</f>
        <v>$AD$1202</v>
      </c>
      <c r="BT555" s="171" t="str">
        <f ca="1">"insert into Pokemon_Blueprint values ( "&amp;ROW()-1&amp;", '"&amp;B555&amp;"', '"&amp;C555&amp;"', "&amp;AF555&amp;",  "&amp;AG555&amp;",  "&amp;AH555&amp;", "&amp;AI555&amp;",  "&amp;AJ555&amp;",  "&amp;AK555&amp;", "&amp;IF(BC555 = "", "0", BC555)&amp;", "&amp;IF(BL555 = "","NULL, NULL",BP555&amp;", "&amp;BL555)&amp;");"</f>
        <v>insert into Pokemon_Blueprint values ( 554, 'Skorupi', '', 40,  50,  90, 30,  55,  65, 120, 555, 40);</v>
      </c>
    </row>
    <row r="556" spans="1:72" ht="12.75" customHeight="1">
      <c r="A556" s="12">
        <v>452</v>
      </c>
      <c r="B556" s="60" t="s">
        <v>994</v>
      </c>
      <c r="C556" s="60"/>
      <c r="D556" s="61"/>
      <c r="E556" s="62"/>
      <c r="F556" s="62"/>
      <c r="G556" s="62"/>
      <c r="H556" s="62"/>
      <c r="I556" s="62"/>
      <c r="J556" s="62">
        <v>128</v>
      </c>
      <c r="K556" s="62">
        <v>128</v>
      </c>
      <c r="L556" s="62"/>
      <c r="M556" s="62">
        <v>202</v>
      </c>
      <c r="N556" s="62"/>
      <c r="O556" s="62"/>
      <c r="P556" s="62">
        <v>16</v>
      </c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>
        <v>286</v>
      </c>
      <c r="AB556" s="62">
        <v>51</v>
      </c>
      <c r="AC556" s="62"/>
      <c r="AD556" s="62">
        <v>149</v>
      </c>
      <c r="AE556" s="63"/>
      <c r="AF556" s="17">
        <v>70</v>
      </c>
      <c r="AG556" s="18">
        <v>90</v>
      </c>
      <c r="AH556" s="19">
        <v>110</v>
      </c>
      <c r="AI556" s="20">
        <v>60</v>
      </c>
      <c r="AJ556" s="21">
        <v>75</v>
      </c>
      <c r="AK556" s="22">
        <v>95</v>
      </c>
      <c r="AL556" s="23">
        <f>SUM(AF556:AK556)</f>
        <v>500</v>
      </c>
      <c r="AM556" s="24" t="s">
        <v>75</v>
      </c>
      <c r="AN556" s="25" t="s">
        <v>169</v>
      </c>
      <c r="AO556" s="24" t="s">
        <v>428</v>
      </c>
      <c r="AP556" s="26" t="s">
        <v>144</v>
      </c>
      <c r="AQ556" s="27" t="s">
        <v>151</v>
      </c>
      <c r="AR556" s="28" t="s">
        <v>216</v>
      </c>
      <c r="AS556" s="29">
        <v>1.3</v>
      </c>
      <c r="AT556" s="29">
        <v>135.6</v>
      </c>
      <c r="AU556" s="30">
        <v>61.5</v>
      </c>
      <c r="AV556" s="31"/>
      <c r="AW556" s="26"/>
      <c r="AX556" s="26">
        <v>2</v>
      </c>
      <c r="AY556" s="26"/>
      <c r="AZ556" s="26"/>
      <c r="BA556" s="25"/>
      <c r="BB556" s="24">
        <v>175</v>
      </c>
      <c r="BC556" s="26">
        <v>45</v>
      </c>
      <c r="BD556" s="32" t="s">
        <v>297</v>
      </c>
      <c r="BE556" s="32">
        <v>50</v>
      </c>
      <c r="BF556" s="35" t="s">
        <v>164</v>
      </c>
      <c r="BG556" s="26" t="s">
        <v>129</v>
      </c>
      <c r="BH556" s="29">
        <v>20</v>
      </c>
      <c r="BI556" s="26" t="s">
        <v>124</v>
      </c>
      <c r="BJ556" s="25" t="s">
        <v>333</v>
      </c>
      <c r="BK556" s="36"/>
      <c r="BL556" t="str">
        <f>IF(_xlfn.REGEXTEST(BK556,"Lv. [0-9]{0, 3}", 0),BM556,"")</f>
        <v/>
      </c>
      <c r="BM556" t="e" cm="1" vm="1">
        <f t="array" ref="BM556">_xlfn.REGEXEXTRACT(_xlfn.REGEXEXTRACT(BK556,"Lv. [0-9]{0,}", 0),"[0-9]{1,2}", 0)</f>
        <v>#N/A</v>
      </c>
      <c r="BN556" cm="1">
        <f t="array" ref="BN556">INDEX(A556:AE556,BQ556)</f>
        <v>149</v>
      </c>
      <c r="BO556">
        <v>555</v>
      </c>
      <c r="BP556" t="str">
        <f ca="1">IF(LEN(BL556) &gt; 0, _xlfn.XMATCH(BN556 + 1, INDIRECT(BR556):INDIRECT(BS556)), "")</f>
        <v/>
      </c>
      <c r="BQ556" cm="1">
        <f t="array" ref="BQ556">_xlfn.XMATCH(FALSE, ISBLANK(A556:AE556),,-1)</f>
        <v>30</v>
      </c>
      <c r="BR556" t="str">
        <f>ADDRESS(2, BQ556)</f>
        <v>$AD$2</v>
      </c>
      <c r="BS556" t="str">
        <f>ADDRESS(1202, BQ556)</f>
        <v>$AD$1202</v>
      </c>
      <c r="BT556" s="171" t="str">
        <f>"insert into Pokemon_Blueprint values ( "&amp;ROW()-1&amp;", '"&amp;B556&amp;"', '"&amp;C556&amp;"', "&amp;AF556&amp;",  "&amp;AG556&amp;",  "&amp;AH556&amp;", "&amp;AI556&amp;",  "&amp;AJ556&amp;",  "&amp;AK556&amp;", "&amp;IF(BC556 = "", "0", BC556)&amp;", "&amp;IF(BL556 = "","NULL, NULL",BP556&amp;", "&amp;BL556)&amp;");"</f>
        <v>insert into Pokemon_Blueprint values ( 555, 'Drapion', '', 70,  90,  110, 60,  75,  95, 45, NULL, NULL);</v>
      </c>
    </row>
    <row r="557" spans="1:72" ht="12.75" customHeight="1">
      <c r="A557" s="12">
        <v>453</v>
      </c>
      <c r="B557" s="60" t="s">
        <v>995</v>
      </c>
      <c r="C557" s="60"/>
      <c r="D557" s="61"/>
      <c r="E557" s="62"/>
      <c r="F557" s="62"/>
      <c r="G557" s="62"/>
      <c r="H557" s="62"/>
      <c r="I557" s="62"/>
      <c r="J557" s="62">
        <v>129</v>
      </c>
      <c r="K557" s="62">
        <v>129</v>
      </c>
      <c r="L557" s="62"/>
      <c r="M557" s="62">
        <v>290</v>
      </c>
      <c r="N557" s="62">
        <v>125</v>
      </c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>
        <v>222</v>
      </c>
      <c r="AB557" s="62">
        <v>82</v>
      </c>
      <c r="AC557" s="62"/>
      <c r="AD557" s="62">
        <v>99</v>
      </c>
      <c r="AE557" s="63">
        <v>175</v>
      </c>
      <c r="AF557" s="17">
        <v>48</v>
      </c>
      <c r="AG557" s="18">
        <v>61</v>
      </c>
      <c r="AH557" s="19">
        <v>40</v>
      </c>
      <c r="AI557" s="20">
        <v>61</v>
      </c>
      <c r="AJ557" s="21">
        <v>40</v>
      </c>
      <c r="AK557" s="22">
        <v>50</v>
      </c>
      <c r="AL557" s="23">
        <f>SUM(AF557:AK557)</f>
        <v>300</v>
      </c>
      <c r="AM557" s="24" t="s">
        <v>75</v>
      </c>
      <c r="AN557" s="25" t="s">
        <v>289</v>
      </c>
      <c r="AO557" s="24" t="s">
        <v>351</v>
      </c>
      <c r="AP557" s="26" t="s">
        <v>254</v>
      </c>
      <c r="AQ557" s="27" t="s">
        <v>385</v>
      </c>
      <c r="AR557" s="28" t="s">
        <v>78</v>
      </c>
      <c r="AS557" s="29">
        <v>0.7</v>
      </c>
      <c r="AT557" s="29">
        <v>50.7</v>
      </c>
      <c r="AU557" s="30">
        <v>23</v>
      </c>
      <c r="AV557" s="31"/>
      <c r="AW557" s="26">
        <v>1</v>
      </c>
      <c r="AX557" s="26"/>
      <c r="AY557" s="26"/>
      <c r="AZ557" s="26"/>
      <c r="BA557" s="25"/>
      <c r="BB557" s="24">
        <v>60</v>
      </c>
      <c r="BC557" s="26">
        <v>140</v>
      </c>
      <c r="BD557" s="32" t="s">
        <v>128</v>
      </c>
      <c r="BE557" s="32">
        <v>100</v>
      </c>
      <c r="BF557" s="35" t="s">
        <v>116</v>
      </c>
      <c r="BG557" s="26" t="s">
        <v>129</v>
      </c>
      <c r="BH557" s="40">
        <v>10</v>
      </c>
      <c r="BI557" s="26" t="s">
        <v>314</v>
      </c>
      <c r="BJ557" s="37"/>
      <c r="BK557" s="36" t="s">
        <v>780</v>
      </c>
      <c r="BL557" t="str">
        <f>IF(_xlfn.REGEXTEST(BK557,"Lv. [0-9]{0, 3}", 0),BM557,"")</f>
        <v>37</v>
      </c>
      <c r="BM557" t="str" cm="1">
        <f t="array" ref="BM557">_xlfn.REGEXEXTRACT(_xlfn.REGEXEXTRACT(BK557,"Lv. [0-9]{0,}", 0),"[0-9]{1,2}", 0)</f>
        <v>37</v>
      </c>
      <c r="BN557" cm="1">
        <f t="array" ref="BN557">INDEX(A557:AE557,BQ557)</f>
        <v>175</v>
      </c>
      <c r="BO557">
        <v>556</v>
      </c>
      <c r="BP557">
        <f ca="1">IF(LEN(BL557) &gt; 0, _xlfn.XMATCH(BN557 + 1, INDIRECT(BR557):INDIRECT(BS557)), "")</f>
        <v>557</v>
      </c>
      <c r="BQ557" cm="1">
        <f t="array" ref="BQ557">_xlfn.XMATCH(FALSE, ISBLANK(A557:AE557),,-1)</f>
        <v>31</v>
      </c>
      <c r="BR557" t="str">
        <f>ADDRESS(2, BQ557)</f>
        <v>$AE$2</v>
      </c>
      <c r="BS557" t="str">
        <f>ADDRESS(1202, BQ557)</f>
        <v>$AE$1202</v>
      </c>
      <c r="BT557" s="171" t="str">
        <f ca="1">"insert into Pokemon_Blueprint values ( "&amp;ROW()-1&amp;", '"&amp;B557&amp;"', '"&amp;C557&amp;"', "&amp;AF557&amp;",  "&amp;AG557&amp;",  "&amp;AH557&amp;", "&amp;AI557&amp;",  "&amp;AJ557&amp;",  "&amp;AK557&amp;", "&amp;IF(BC557 = "", "0", BC557)&amp;", "&amp;IF(BL557 = "","NULL, NULL",BP557&amp;", "&amp;BL557)&amp;");"</f>
        <v>insert into Pokemon_Blueprint values ( 556, 'Croagunk', '', 48,  61,  40, 61,  40,  50, 140, 557, 37);</v>
      </c>
    </row>
    <row r="558" spans="1:72" ht="12.75" customHeight="1">
      <c r="A558" s="12">
        <v>454</v>
      </c>
      <c r="B558" s="60" t="s">
        <v>996</v>
      </c>
      <c r="C558" s="60"/>
      <c r="D558" s="61"/>
      <c r="E558" s="62"/>
      <c r="F558" s="62"/>
      <c r="G558" s="62"/>
      <c r="H558" s="62"/>
      <c r="I558" s="62"/>
      <c r="J558" s="62">
        <v>130</v>
      </c>
      <c r="K558" s="62">
        <v>130</v>
      </c>
      <c r="L558" s="62"/>
      <c r="M558" s="62">
        <v>291</v>
      </c>
      <c r="N558" s="62">
        <v>126</v>
      </c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>
        <v>223</v>
      </c>
      <c r="AB558" s="62">
        <v>83</v>
      </c>
      <c r="AC558" s="62"/>
      <c r="AD558" s="62">
        <v>100</v>
      </c>
      <c r="AE558" s="63">
        <v>176</v>
      </c>
      <c r="AF558" s="17">
        <v>83</v>
      </c>
      <c r="AG558" s="18">
        <v>106</v>
      </c>
      <c r="AH558" s="19">
        <v>65</v>
      </c>
      <c r="AI558" s="20">
        <v>86</v>
      </c>
      <c r="AJ558" s="21">
        <v>65</v>
      </c>
      <c r="AK558" s="22">
        <v>85</v>
      </c>
      <c r="AL558" s="23">
        <f>SUM(AF558:AK558)</f>
        <v>490</v>
      </c>
      <c r="AM558" s="24" t="s">
        <v>75</v>
      </c>
      <c r="AN558" s="25" t="s">
        <v>289</v>
      </c>
      <c r="AO558" s="24" t="s">
        <v>351</v>
      </c>
      <c r="AP558" s="26" t="s">
        <v>254</v>
      </c>
      <c r="AQ558" s="27" t="s">
        <v>385</v>
      </c>
      <c r="AR558" s="28" t="s">
        <v>216</v>
      </c>
      <c r="AS558" s="29">
        <v>1.3</v>
      </c>
      <c r="AT558" s="29">
        <v>97.9</v>
      </c>
      <c r="AU558" s="30">
        <v>44.4</v>
      </c>
      <c r="AV558" s="31"/>
      <c r="AW558" s="26">
        <v>2</v>
      </c>
      <c r="AX558" s="26"/>
      <c r="AY558" s="26"/>
      <c r="AZ558" s="26"/>
      <c r="BA558" s="25"/>
      <c r="BB558" s="24">
        <v>172</v>
      </c>
      <c r="BC558" s="26">
        <v>75</v>
      </c>
      <c r="BD558" s="32" t="s">
        <v>128</v>
      </c>
      <c r="BE558" s="32">
        <v>50</v>
      </c>
      <c r="BF558" s="35" t="s">
        <v>116</v>
      </c>
      <c r="BG558" s="26" t="s">
        <v>129</v>
      </c>
      <c r="BH558" s="40">
        <v>10</v>
      </c>
      <c r="BI558" s="26" t="s">
        <v>314</v>
      </c>
      <c r="BJ558" s="37"/>
      <c r="BK558" s="36"/>
      <c r="BL558" t="str">
        <f>IF(_xlfn.REGEXTEST(BK558,"Lv. [0-9]{0, 3}", 0),BM558,"")</f>
        <v/>
      </c>
      <c r="BM558" t="e" cm="1" vm="1">
        <f t="array" ref="BM558">_xlfn.REGEXEXTRACT(_xlfn.REGEXEXTRACT(BK558,"Lv. [0-9]{0,}", 0),"[0-9]{1,2}", 0)</f>
        <v>#N/A</v>
      </c>
      <c r="BN558" cm="1">
        <f t="array" ref="BN558">INDEX(A558:AE558,BQ558)</f>
        <v>176</v>
      </c>
      <c r="BO558">
        <v>557</v>
      </c>
      <c r="BP558" t="str">
        <f ca="1">IF(LEN(BL558) &gt; 0, _xlfn.XMATCH(BN558 + 1, INDIRECT(BR558):INDIRECT(BS558)), "")</f>
        <v/>
      </c>
      <c r="BQ558" cm="1">
        <f t="array" ref="BQ558">_xlfn.XMATCH(FALSE, ISBLANK(A558:AE558),,-1)</f>
        <v>31</v>
      </c>
      <c r="BR558" t="str">
        <f>ADDRESS(2, BQ558)</f>
        <v>$AE$2</v>
      </c>
      <c r="BS558" t="str">
        <f>ADDRESS(1202, BQ558)</f>
        <v>$AE$1202</v>
      </c>
      <c r="BT558" s="171" t="str">
        <f>"insert into Pokemon_Blueprint values ( "&amp;ROW()-1&amp;", '"&amp;B558&amp;"', '"&amp;C558&amp;"', "&amp;AF558&amp;",  "&amp;AG558&amp;",  "&amp;AH558&amp;", "&amp;AI558&amp;",  "&amp;AJ558&amp;",  "&amp;AK558&amp;", "&amp;IF(BC558 = "", "0", BC558)&amp;", "&amp;IF(BL558 = "","NULL, NULL",BP558&amp;", "&amp;BL558)&amp;");"</f>
        <v>insert into Pokemon_Blueprint values ( 557, 'Toxicroak', '', 83,  106,  65, 86,  65,  85, 75, NULL, NULL);</v>
      </c>
    </row>
    <row r="559" spans="1:72" ht="12.75" customHeight="1">
      <c r="A559" s="12">
        <v>455</v>
      </c>
      <c r="B559" s="60" t="s">
        <v>997</v>
      </c>
      <c r="C559" s="60"/>
      <c r="D559" s="61"/>
      <c r="E559" s="62"/>
      <c r="F559" s="62"/>
      <c r="G559" s="62"/>
      <c r="H559" s="62"/>
      <c r="I559" s="62"/>
      <c r="J559" s="62">
        <v>131</v>
      </c>
      <c r="K559" s="62">
        <v>131</v>
      </c>
      <c r="L559" s="62"/>
      <c r="M559" s="62">
        <v>289</v>
      </c>
      <c r="N559" s="62"/>
      <c r="O559" s="62"/>
      <c r="P559" s="62">
        <v>29</v>
      </c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>
        <v>92</v>
      </c>
      <c r="AE559" s="63"/>
      <c r="AF559" s="17">
        <v>74</v>
      </c>
      <c r="AG559" s="18">
        <v>100</v>
      </c>
      <c r="AH559" s="19">
        <v>72</v>
      </c>
      <c r="AI559" s="20">
        <v>90</v>
      </c>
      <c r="AJ559" s="21">
        <v>72</v>
      </c>
      <c r="AK559" s="22">
        <v>46</v>
      </c>
      <c r="AL559" s="23">
        <f>SUM(AF559:AK559)</f>
        <v>454</v>
      </c>
      <c r="AM559" s="24" t="s">
        <v>74</v>
      </c>
      <c r="AN559" s="37"/>
      <c r="AO559" s="24" t="s">
        <v>399</v>
      </c>
      <c r="AP559" s="34"/>
      <c r="AQ559" s="38"/>
      <c r="AR559" s="39" t="s">
        <v>148</v>
      </c>
      <c r="AS559" s="40">
        <v>1.4</v>
      </c>
      <c r="AT559" s="40">
        <v>59.5</v>
      </c>
      <c r="AU559" s="41">
        <v>27</v>
      </c>
      <c r="AV559" s="31"/>
      <c r="AW559" s="26">
        <v>2</v>
      </c>
      <c r="AX559" s="26"/>
      <c r="AY559" s="26"/>
      <c r="AZ559" s="26"/>
      <c r="BA559" s="25"/>
      <c r="BB559" s="24">
        <v>159</v>
      </c>
      <c r="BC559" s="26">
        <v>200</v>
      </c>
      <c r="BD559" s="32" t="s">
        <v>297</v>
      </c>
      <c r="BE559" s="32">
        <v>50</v>
      </c>
      <c r="BF559" s="35" t="s">
        <v>80</v>
      </c>
      <c r="BG559" s="26" t="s">
        <v>129</v>
      </c>
      <c r="BH559" s="29">
        <v>25</v>
      </c>
      <c r="BI559" s="26" t="s">
        <v>74</v>
      </c>
      <c r="BJ559" s="37"/>
      <c r="BK559" s="36"/>
      <c r="BL559" t="str">
        <f>IF(_xlfn.REGEXTEST(BK559,"Lv. [0-9]{0, 3}", 0),BM559,"")</f>
        <v/>
      </c>
      <c r="BM559" t="e" cm="1" vm="1">
        <f t="array" ref="BM559">_xlfn.REGEXEXTRACT(_xlfn.REGEXEXTRACT(BK559,"Lv. [0-9]{0,}", 0),"[0-9]{1,2}", 0)</f>
        <v>#N/A</v>
      </c>
      <c r="BN559" cm="1">
        <f t="array" ref="BN559">INDEX(A559:AE559,BQ559)</f>
        <v>92</v>
      </c>
      <c r="BO559">
        <v>558</v>
      </c>
      <c r="BP559" t="str">
        <f ca="1">IF(LEN(BL559) &gt; 0, _xlfn.XMATCH(BN559 + 1, INDIRECT(BR559):INDIRECT(BS559)), "")</f>
        <v/>
      </c>
      <c r="BQ559" cm="1">
        <f t="array" ref="BQ559">_xlfn.XMATCH(FALSE, ISBLANK(A559:AE559),,-1)</f>
        <v>30</v>
      </c>
      <c r="BR559" t="str">
        <f>ADDRESS(2, BQ559)</f>
        <v>$AD$2</v>
      </c>
      <c r="BS559" t="str">
        <f>ADDRESS(1202, BQ559)</f>
        <v>$AD$1202</v>
      </c>
      <c r="BT559" s="171" t="str">
        <f>"insert into Pokemon_Blueprint values ( "&amp;ROW()-1&amp;", '"&amp;B559&amp;"', '"&amp;C559&amp;"', "&amp;AF559&amp;",  "&amp;AG559&amp;",  "&amp;AH559&amp;", "&amp;AI559&amp;",  "&amp;AJ559&amp;",  "&amp;AK559&amp;", "&amp;IF(BC559 = "", "0", BC559)&amp;", "&amp;IF(BL559 = "","NULL, NULL",BP559&amp;", "&amp;BL559)&amp;");"</f>
        <v>insert into Pokemon_Blueprint values ( 558, 'Carnivine', '', 74,  100,  72, 90,  72,  46, 200, NULL, NULL);</v>
      </c>
    </row>
    <row r="560" spans="1:72" ht="12.75" customHeight="1">
      <c r="A560" s="12">
        <v>456</v>
      </c>
      <c r="B560" s="60" t="s">
        <v>998</v>
      </c>
      <c r="C560" s="60"/>
      <c r="D560" s="61"/>
      <c r="E560" s="62"/>
      <c r="F560" s="62"/>
      <c r="G560" s="62"/>
      <c r="H560" s="62"/>
      <c r="I560" s="62"/>
      <c r="J560" s="62">
        <v>134</v>
      </c>
      <c r="K560" s="62">
        <v>134</v>
      </c>
      <c r="L560" s="62"/>
      <c r="M560" s="62"/>
      <c r="N560" s="62"/>
      <c r="O560" s="62"/>
      <c r="P560" s="62"/>
      <c r="Q560" s="62">
        <v>108</v>
      </c>
      <c r="R560" s="62">
        <v>108</v>
      </c>
      <c r="S560" s="62">
        <v>40</v>
      </c>
      <c r="T560" s="62">
        <v>55</v>
      </c>
      <c r="U560" s="62">
        <v>57</v>
      </c>
      <c r="V560" s="62">
        <v>131</v>
      </c>
      <c r="W560" s="62">
        <v>131</v>
      </c>
      <c r="X560" s="62">
        <v>40</v>
      </c>
      <c r="Y560" s="62">
        <v>58</v>
      </c>
      <c r="Z560" s="62">
        <v>69</v>
      </c>
      <c r="AA560" s="62"/>
      <c r="AB560" s="62"/>
      <c r="AC560" s="62"/>
      <c r="AD560" s="62">
        <v>172</v>
      </c>
      <c r="AE560" s="63">
        <v>333</v>
      </c>
      <c r="AF560" s="17">
        <v>49</v>
      </c>
      <c r="AG560" s="18">
        <v>49</v>
      </c>
      <c r="AH560" s="19">
        <v>56</v>
      </c>
      <c r="AI560" s="20">
        <v>49</v>
      </c>
      <c r="AJ560" s="21">
        <v>61</v>
      </c>
      <c r="AK560" s="22">
        <v>66</v>
      </c>
      <c r="AL560" s="23">
        <f>SUM(AF560:AK560)</f>
        <v>330</v>
      </c>
      <c r="AM560" s="24" t="s">
        <v>112</v>
      </c>
      <c r="AN560" s="37"/>
      <c r="AO560" s="24" t="s">
        <v>285</v>
      </c>
      <c r="AP560" s="26" t="s">
        <v>834</v>
      </c>
      <c r="AQ560" s="27" t="s">
        <v>464</v>
      </c>
      <c r="AR560" s="28" t="s">
        <v>187</v>
      </c>
      <c r="AS560" s="29">
        <v>0.4</v>
      </c>
      <c r="AT560" s="29">
        <v>15.4</v>
      </c>
      <c r="AU560" s="30">
        <v>7</v>
      </c>
      <c r="AV560" s="31"/>
      <c r="AW560" s="26"/>
      <c r="AX560" s="26"/>
      <c r="AY560" s="26"/>
      <c r="AZ560" s="26"/>
      <c r="BA560" s="25">
        <v>1</v>
      </c>
      <c r="BB560" s="24">
        <v>66</v>
      </c>
      <c r="BC560" s="26">
        <v>190</v>
      </c>
      <c r="BD560" s="32" t="s">
        <v>753</v>
      </c>
      <c r="BE560" s="32">
        <v>50</v>
      </c>
      <c r="BF560" s="35" t="s">
        <v>116</v>
      </c>
      <c r="BG560" s="26" t="s">
        <v>129</v>
      </c>
      <c r="BH560" s="29">
        <v>20</v>
      </c>
      <c r="BI560" s="26" t="s">
        <v>465</v>
      </c>
      <c r="BJ560" s="37"/>
      <c r="BK560" s="36" t="s">
        <v>259</v>
      </c>
      <c r="BL560" t="str">
        <f>IF(_xlfn.REGEXTEST(BK560,"Lv. [0-9]{0, 3}", 0),BM560,"")</f>
        <v>31</v>
      </c>
      <c r="BM560" t="str" cm="1">
        <f t="array" ref="BM560">_xlfn.REGEXEXTRACT(_xlfn.REGEXEXTRACT(BK560,"Lv. [0-9]{0,}", 0),"[0-9]{1,2}", 0)</f>
        <v>31</v>
      </c>
      <c r="BN560" cm="1">
        <f t="array" ref="BN560">INDEX(A560:AE560,BQ560)</f>
        <v>333</v>
      </c>
      <c r="BO560">
        <v>559</v>
      </c>
      <c r="BP560">
        <f ca="1">IF(LEN(BL560) &gt; 0, _xlfn.XMATCH(BN560 + 1, INDIRECT(BR560):INDIRECT(BS560)), "")</f>
        <v>560</v>
      </c>
      <c r="BQ560" cm="1">
        <f t="array" ref="BQ560">_xlfn.XMATCH(FALSE, ISBLANK(A560:AE560),,-1)</f>
        <v>31</v>
      </c>
      <c r="BR560" t="str">
        <f>ADDRESS(2, BQ560)</f>
        <v>$AE$2</v>
      </c>
      <c r="BS560" t="str">
        <f>ADDRESS(1202, BQ560)</f>
        <v>$AE$1202</v>
      </c>
      <c r="BT560" s="171" t="str">
        <f ca="1">"insert into Pokemon_Blueprint values ( "&amp;ROW()-1&amp;", '"&amp;B560&amp;"', '"&amp;C560&amp;"', "&amp;AF560&amp;",  "&amp;AG560&amp;",  "&amp;AH560&amp;", "&amp;AI560&amp;",  "&amp;AJ560&amp;",  "&amp;AK560&amp;", "&amp;IF(BC560 = "", "0", BC560)&amp;", "&amp;IF(BL560 = "","NULL, NULL",BP560&amp;", "&amp;BL560)&amp;");"</f>
        <v>insert into Pokemon_Blueprint values ( 559, 'Finneon', '', 49,  49,  56, 49,  61,  66, 190, 560, 31);</v>
      </c>
    </row>
    <row r="561" spans="1:72" ht="12.75" customHeight="1">
      <c r="A561" s="12">
        <v>457</v>
      </c>
      <c r="B561" s="60" t="s">
        <v>999</v>
      </c>
      <c r="C561" s="60"/>
      <c r="D561" s="61"/>
      <c r="E561" s="62"/>
      <c r="F561" s="62"/>
      <c r="G561" s="62"/>
      <c r="H561" s="62"/>
      <c r="I561" s="62"/>
      <c r="J561" s="62">
        <v>135</v>
      </c>
      <c r="K561" s="62">
        <v>135</v>
      </c>
      <c r="L561" s="62"/>
      <c r="M561" s="62"/>
      <c r="N561" s="62"/>
      <c r="O561" s="62"/>
      <c r="P561" s="62"/>
      <c r="Q561" s="62">
        <v>109</v>
      </c>
      <c r="R561" s="62">
        <v>109</v>
      </c>
      <c r="S561" s="62">
        <v>41</v>
      </c>
      <c r="T561" s="62">
        <v>56</v>
      </c>
      <c r="U561" s="62">
        <v>58</v>
      </c>
      <c r="V561" s="62">
        <v>132</v>
      </c>
      <c r="W561" s="62">
        <v>132</v>
      </c>
      <c r="X561" s="62">
        <v>41</v>
      </c>
      <c r="Y561" s="62">
        <v>59</v>
      </c>
      <c r="Z561" s="62">
        <v>70</v>
      </c>
      <c r="AA561" s="62"/>
      <c r="AB561" s="62"/>
      <c r="AC561" s="62"/>
      <c r="AD561" s="62">
        <v>173</v>
      </c>
      <c r="AE561" s="63">
        <v>334</v>
      </c>
      <c r="AF561" s="17">
        <v>69</v>
      </c>
      <c r="AG561" s="18">
        <v>69</v>
      </c>
      <c r="AH561" s="19">
        <v>76</v>
      </c>
      <c r="AI561" s="20">
        <v>69</v>
      </c>
      <c r="AJ561" s="21">
        <v>86</v>
      </c>
      <c r="AK561" s="22">
        <v>91</v>
      </c>
      <c r="AL561" s="23">
        <f>SUM(AF561:AK561)</f>
        <v>460</v>
      </c>
      <c r="AM561" s="24" t="s">
        <v>112</v>
      </c>
      <c r="AN561" s="37"/>
      <c r="AO561" s="24" t="s">
        <v>285</v>
      </c>
      <c r="AP561" s="26" t="s">
        <v>834</v>
      </c>
      <c r="AQ561" s="27" t="s">
        <v>464</v>
      </c>
      <c r="AR561" s="28" t="s">
        <v>176</v>
      </c>
      <c r="AS561" s="29">
        <v>1.2</v>
      </c>
      <c r="AT561" s="29">
        <v>52.9</v>
      </c>
      <c r="AU561" s="30">
        <v>24</v>
      </c>
      <c r="AV561" s="31"/>
      <c r="AW561" s="26"/>
      <c r="AX561" s="26"/>
      <c r="AY561" s="26"/>
      <c r="AZ561" s="26"/>
      <c r="BA561" s="25">
        <v>2</v>
      </c>
      <c r="BB561" s="24">
        <v>161</v>
      </c>
      <c r="BC561" s="26">
        <v>75</v>
      </c>
      <c r="BD561" s="32" t="s">
        <v>753</v>
      </c>
      <c r="BE561" s="32">
        <v>50</v>
      </c>
      <c r="BF561" s="35" t="s">
        <v>116</v>
      </c>
      <c r="BG561" s="26" t="s">
        <v>129</v>
      </c>
      <c r="BH561" s="29">
        <v>20</v>
      </c>
      <c r="BI561" s="26" t="s">
        <v>465</v>
      </c>
      <c r="BJ561" s="37"/>
      <c r="BK561" s="36"/>
      <c r="BL561" t="str">
        <f>IF(_xlfn.REGEXTEST(BK561,"Lv. [0-9]{0, 3}", 0),BM561,"")</f>
        <v/>
      </c>
      <c r="BM561" t="e" cm="1" vm="1">
        <f t="array" ref="BM561">_xlfn.REGEXEXTRACT(_xlfn.REGEXEXTRACT(BK561,"Lv. [0-9]{0,}", 0),"[0-9]{1,2}", 0)</f>
        <v>#N/A</v>
      </c>
      <c r="BN561" cm="1">
        <f t="array" ref="BN561">INDEX(A561:AE561,BQ561)</f>
        <v>334</v>
      </c>
      <c r="BO561">
        <v>560</v>
      </c>
      <c r="BP561" t="str">
        <f ca="1">IF(LEN(BL561) &gt; 0, _xlfn.XMATCH(BN561 + 1, INDIRECT(BR561):INDIRECT(BS561)), "")</f>
        <v/>
      </c>
      <c r="BQ561" cm="1">
        <f t="array" ref="BQ561">_xlfn.XMATCH(FALSE, ISBLANK(A561:AE561),,-1)</f>
        <v>31</v>
      </c>
      <c r="BR561" t="str">
        <f>ADDRESS(2, BQ561)</f>
        <v>$AE$2</v>
      </c>
      <c r="BS561" t="str">
        <f>ADDRESS(1202, BQ561)</f>
        <v>$AE$1202</v>
      </c>
      <c r="BT561" s="171" t="str">
        <f>"insert into Pokemon_Blueprint values ( "&amp;ROW()-1&amp;", '"&amp;B561&amp;"', '"&amp;C561&amp;"', "&amp;AF561&amp;",  "&amp;AG561&amp;",  "&amp;AH561&amp;", "&amp;AI561&amp;",  "&amp;AJ561&amp;",  "&amp;AK561&amp;", "&amp;IF(BC561 = "", "0", BC561)&amp;", "&amp;IF(BL561 = "","NULL, NULL",BP561&amp;", "&amp;BL561)&amp;");"</f>
        <v>insert into Pokemon_Blueprint values ( 560, 'Lumineon', '', 69,  69,  76, 69,  86,  91, 75, NULL, NULL);</v>
      </c>
    </row>
    <row r="562" spans="1:72" ht="12.75" customHeight="1">
      <c r="A562" s="12">
        <v>458</v>
      </c>
      <c r="B562" s="60" t="s">
        <v>1000</v>
      </c>
      <c r="C562" s="60" t="s">
        <v>573</v>
      </c>
      <c r="D562" s="61"/>
      <c r="E562" s="62"/>
      <c r="F562" s="62"/>
      <c r="G562" s="62"/>
      <c r="H562" s="62"/>
      <c r="I562" s="62"/>
      <c r="J562" s="62">
        <v>140</v>
      </c>
      <c r="K562" s="62">
        <v>140</v>
      </c>
      <c r="L562" s="62"/>
      <c r="M562" s="62">
        <v>233</v>
      </c>
      <c r="N562" s="62"/>
      <c r="O562" s="62">
        <v>139</v>
      </c>
      <c r="P562" s="62"/>
      <c r="Q562" s="62"/>
      <c r="R562" s="62"/>
      <c r="S562" s="62"/>
      <c r="T562" s="62"/>
      <c r="U562" s="62"/>
      <c r="V562" s="62">
        <v>145</v>
      </c>
      <c r="W562" s="62">
        <v>145</v>
      </c>
      <c r="X562" s="62">
        <v>49</v>
      </c>
      <c r="Y562" s="62"/>
      <c r="Z562" s="62"/>
      <c r="AA562" s="62">
        <v>354</v>
      </c>
      <c r="AB562" s="62">
        <v>46</v>
      </c>
      <c r="AC562" s="62"/>
      <c r="AD562" s="62">
        <v>164</v>
      </c>
      <c r="AE562" s="63"/>
      <c r="AF562" s="17">
        <v>45</v>
      </c>
      <c r="AG562" s="18">
        <v>20</v>
      </c>
      <c r="AH562" s="19">
        <v>50</v>
      </c>
      <c r="AI562" s="20">
        <v>60</v>
      </c>
      <c r="AJ562" s="21">
        <v>120</v>
      </c>
      <c r="AK562" s="22">
        <v>50</v>
      </c>
      <c r="AL562" s="23">
        <f>SUM(AF562:AK562)</f>
        <v>345</v>
      </c>
      <c r="AM562" s="24" t="s">
        <v>112</v>
      </c>
      <c r="AN562" s="25" t="s">
        <v>104</v>
      </c>
      <c r="AO562" s="24" t="s">
        <v>285</v>
      </c>
      <c r="AP562" s="26" t="s">
        <v>307</v>
      </c>
      <c r="AQ562" s="27"/>
      <c r="AR562" s="28" t="s">
        <v>85</v>
      </c>
      <c r="AS562" s="29">
        <v>1</v>
      </c>
      <c r="AT562" s="29">
        <v>143.30000000000001</v>
      </c>
      <c r="AU562" s="30">
        <v>65</v>
      </c>
      <c r="AV562" s="31"/>
      <c r="AW562" s="26"/>
      <c r="AX562" s="26"/>
      <c r="AY562" s="26"/>
      <c r="AZ562" s="26">
        <v>1</v>
      </c>
      <c r="BA562" s="25"/>
      <c r="BB562" s="24">
        <v>69</v>
      </c>
      <c r="BC562" s="26">
        <v>25</v>
      </c>
      <c r="BD562" s="32" t="s">
        <v>297</v>
      </c>
      <c r="BE562" s="32">
        <v>50</v>
      </c>
      <c r="BF562" s="35" t="s">
        <v>116</v>
      </c>
      <c r="BG562" s="26" t="s">
        <v>129</v>
      </c>
      <c r="BH562" s="29">
        <v>25</v>
      </c>
      <c r="BI562" s="26" t="s">
        <v>212</v>
      </c>
      <c r="BJ562" s="37"/>
      <c r="BK562" s="36" t="s">
        <v>1001</v>
      </c>
      <c r="BL562" t="str">
        <f>IF(_xlfn.REGEXTEST(BK562,"Lv. [0-9]{0, 3}", 0),BM562,"")</f>
        <v/>
      </c>
      <c r="BM562" t="e" cm="1" vm="1">
        <f t="array" ref="BM562">_xlfn.REGEXEXTRACT(_xlfn.REGEXEXTRACT(BK562,"Lv. [0-9]{0,}", 0),"[0-9]{1,2}", 0)</f>
        <v>#N/A</v>
      </c>
      <c r="BN562" cm="1">
        <f t="array" ref="BN562">INDEX(A562:AE562,BQ562)</f>
        <v>164</v>
      </c>
      <c r="BO562">
        <v>561</v>
      </c>
      <c r="BP562" t="str">
        <f ca="1">IF(LEN(BL562) &gt; 0, _xlfn.XMATCH(BN562 + 1, INDIRECT(BR562):INDIRECT(BS562)), "")</f>
        <v/>
      </c>
      <c r="BQ562" cm="1">
        <f t="array" ref="BQ562">_xlfn.XMATCH(FALSE, ISBLANK(A562:AE562),,-1)</f>
        <v>30</v>
      </c>
      <c r="BR562" t="str">
        <f>ADDRESS(2, BQ562)</f>
        <v>$AD$2</v>
      </c>
      <c r="BS562" t="str">
        <f>ADDRESS(1202, BQ562)</f>
        <v>$AD$1202</v>
      </c>
      <c r="BT562" s="171" t="str">
        <f>"insert into Pokemon_Blueprint values ( "&amp;ROW()-1&amp;", '"&amp;B562&amp;"', '"&amp;C562&amp;"', "&amp;AF562&amp;",  "&amp;AG562&amp;",  "&amp;AH562&amp;", "&amp;AI562&amp;",  "&amp;AJ562&amp;",  "&amp;AK562&amp;", "&amp;IF(BC562 = "", "0", BC562)&amp;", "&amp;IF(BL562 = "","NULL, NULL",BP562&amp;", "&amp;BL562)&amp;");"</f>
        <v>insert into Pokemon_Blueprint values ( 561, 'Mantyke', 'Baby', 45,  20,  50, 60,  120,  50, 25, NULL, NULL);</v>
      </c>
    </row>
    <row r="563" spans="1:72" ht="12.75" customHeight="1">
      <c r="A563" s="12">
        <v>459</v>
      </c>
      <c r="B563" s="60" t="s">
        <v>1002</v>
      </c>
      <c r="C563" s="60"/>
      <c r="D563" s="61"/>
      <c r="E563" s="62"/>
      <c r="F563" s="62"/>
      <c r="G563" s="62"/>
      <c r="H563" s="62"/>
      <c r="I563" s="62"/>
      <c r="J563" s="62">
        <v>142</v>
      </c>
      <c r="K563" s="62">
        <v>142</v>
      </c>
      <c r="L563" s="62"/>
      <c r="M563" s="62"/>
      <c r="N563" s="62"/>
      <c r="O563" s="62"/>
      <c r="P563" s="62">
        <v>88</v>
      </c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>
        <v>96</v>
      </c>
      <c r="AB563" s="62"/>
      <c r="AC563" s="62">
        <v>31</v>
      </c>
      <c r="AD563" s="62">
        <v>217</v>
      </c>
      <c r="AE563" s="63">
        <v>352</v>
      </c>
      <c r="AF563" s="17">
        <v>60</v>
      </c>
      <c r="AG563" s="18">
        <v>62</v>
      </c>
      <c r="AH563" s="19">
        <v>50</v>
      </c>
      <c r="AI563" s="20">
        <v>62</v>
      </c>
      <c r="AJ563" s="21">
        <v>60</v>
      </c>
      <c r="AK563" s="22">
        <v>40</v>
      </c>
      <c r="AL563" s="23">
        <f>SUM(AF563:AK563)</f>
        <v>334</v>
      </c>
      <c r="AM563" s="24" t="s">
        <v>74</v>
      </c>
      <c r="AN563" s="25" t="s">
        <v>200</v>
      </c>
      <c r="AO563" s="24" t="s">
        <v>235</v>
      </c>
      <c r="AP563" s="34"/>
      <c r="AQ563" s="27" t="s">
        <v>417</v>
      </c>
      <c r="AR563" s="28" t="s">
        <v>85</v>
      </c>
      <c r="AS563" s="29">
        <v>1</v>
      </c>
      <c r="AT563" s="29">
        <v>111.3</v>
      </c>
      <c r="AU563" s="30">
        <v>50.5</v>
      </c>
      <c r="AV563" s="31"/>
      <c r="AW563" s="26">
        <v>1</v>
      </c>
      <c r="AX563" s="26"/>
      <c r="AY563" s="26"/>
      <c r="AZ563" s="26"/>
      <c r="BA563" s="25"/>
      <c r="BB563" s="24">
        <v>67</v>
      </c>
      <c r="BC563" s="26">
        <v>120</v>
      </c>
      <c r="BD563" s="32" t="s">
        <v>297</v>
      </c>
      <c r="BE563" s="32">
        <v>50</v>
      </c>
      <c r="BF563" s="35" t="s">
        <v>137</v>
      </c>
      <c r="BG563" s="26" t="s">
        <v>129</v>
      </c>
      <c r="BH563" s="29">
        <v>20</v>
      </c>
      <c r="BI563" s="26" t="s">
        <v>82</v>
      </c>
      <c r="BJ563" s="25" t="s">
        <v>74</v>
      </c>
      <c r="BK563" s="36" t="s">
        <v>348</v>
      </c>
      <c r="BL563" t="str">
        <f>IF(_xlfn.REGEXTEST(BK563,"Lv. [0-9]{0, 3}", 0),BM563,"")</f>
        <v>40</v>
      </c>
      <c r="BM563" t="str" cm="1">
        <f t="array" ref="BM563">_xlfn.REGEXEXTRACT(_xlfn.REGEXEXTRACT(BK563,"Lv. [0-9]{0,}", 0),"[0-9]{1,2}", 0)</f>
        <v>40</v>
      </c>
      <c r="BN563" cm="1">
        <f t="array" ref="BN563">INDEX(A563:AE563,BQ563)</f>
        <v>352</v>
      </c>
      <c r="BO563">
        <v>562</v>
      </c>
      <c r="BP563">
        <f ca="1">IF(LEN(BL563) &gt; 0, _xlfn.XMATCH(BN563 + 1, INDIRECT(BR563):INDIRECT(BS563)), "")</f>
        <v>563</v>
      </c>
      <c r="BQ563" cm="1">
        <f t="array" ref="BQ563">_xlfn.XMATCH(FALSE, ISBLANK(A563:AE563),,-1)</f>
        <v>31</v>
      </c>
      <c r="BR563" t="str">
        <f>ADDRESS(2, BQ563)</f>
        <v>$AE$2</v>
      </c>
      <c r="BS563" t="str">
        <f>ADDRESS(1202, BQ563)</f>
        <v>$AE$1202</v>
      </c>
      <c r="BT563" s="171" t="str">
        <f ca="1">"insert into Pokemon_Blueprint values ( "&amp;ROW()-1&amp;", '"&amp;B563&amp;"', '"&amp;C563&amp;"', "&amp;AF563&amp;",  "&amp;AG563&amp;",  "&amp;AH563&amp;", "&amp;AI563&amp;",  "&amp;AJ563&amp;",  "&amp;AK563&amp;", "&amp;IF(BC563 = "", "0", BC563)&amp;", "&amp;IF(BL563 = "","NULL, NULL",BP563&amp;", "&amp;BL563)&amp;");"</f>
        <v>insert into Pokemon_Blueprint values ( 562, 'Snover', '', 60,  62,  50, 62,  60,  40, 120, 563, 40);</v>
      </c>
    </row>
    <row r="564" spans="1:72" ht="12.75" customHeight="1">
      <c r="A564" s="12">
        <v>460</v>
      </c>
      <c r="B564" s="60" t="s">
        <v>1003</v>
      </c>
      <c r="C564" s="60"/>
      <c r="D564" s="61"/>
      <c r="E564" s="62"/>
      <c r="F564" s="62"/>
      <c r="G564" s="62"/>
      <c r="H564" s="62"/>
      <c r="I564" s="62"/>
      <c r="J564" s="62">
        <v>143</v>
      </c>
      <c r="K564" s="62">
        <v>143</v>
      </c>
      <c r="L564" s="62"/>
      <c r="M564" s="62"/>
      <c r="N564" s="62"/>
      <c r="O564" s="62"/>
      <c r="P564" s="62">
        <v>89</v>
      </c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>
        <v>97</v>
      </c>
      <c r="AB564" s="62"/>
      <c r="AC564" s="62">
        <v>32</v>
      </c>
      <c r="AD564" s="62">
        <v>218</v>
      </c>
      <c r="AE564" s="63">
        <v>353</v>
      </c>
      <c r="AF564" s="17">
        <v>90</v>
      </c>
      <c r="AG564" s="18">
        <v>92</v>
      </c>
      <c r="AH564" s="19">
        <v>75</v>
      </c>
      <c r="AI564" s="20">
        <v>92</v>
      </c>
      <c r="AJ564" s="21">
        <v>85</v>
      </c>
      <c r="AK564" s="22">
        <v>60</v>
      </c>
      <c r="AL564" s="23">
        <f>SUM(AF564:AK564)</f>
        <v>494</v>
      </c>
      <c r="AM564" s="24" t="s">
        <v>74</v>
      </c>
      <c r="AN564" s="25" t="s">
        <v>200</v>
      </c>
      <c r="AO564" s="24" t="s">
        <v>235</v>
      </c>
      <c r="AP564" s="34"/>
      <c r="AQ564" s="27" t="s">
        <v>417</v>
      </c>
      <c r="AR564" s="28" t="s">
        <v>160</v>
      </c>
      <c r="AS564" s="29">
        <v>2.2000000000000002</v>
      </c>
      <c r="AT564" s="29">
        <v>298.7</v>
      </c>
      <c r="AU564" s="30">
        <v>135.5</v>
      </c>
      <c r="AV564" s="31"/>
      <c r="AW564" s="26">
        <v>1</v>
      </c>
      <c r="AX564" s="26"/>
      <c r="AY564" s="26">
        <v>1</v>
      </c>
      <c r="AZ564" s="26"/>
      <c r="BA564" s="25"/>
      <c r="BB564" s="24">
        <v>173</v>
      </c>
      <c r="BC564" s="26">
        <v>60</v>
      </c>
      <c r="BD564" s="32" t="s">
        <v>297</v>
      </c>
      <c r="BE564" s="32">
        <v>50</v>
      </c>
      <c r="BF564" s="35" t="s">
        <v>137</v>
      </c>
      <c r="BG564" s="26" t="s">
        <v>129</v>
      </c>
      <c r="BH564" s="29">
        <v>20</v>
      </c>
      <c r="BI564" s="26" t="s">
        <v>82</v>
      </c>
      <c r="BJ564" s="25" t="s">
        <v>74</v>
      </c>
      <c r="BK564" s="36"/>
      <c r="BL564" t="str">
        <f>IF(_xlfn.REGEXTEST(BK564,"Lv. [0-9]{0, 3}", 0),BM564,"")</f>
        <v/>
      </c>
      <c r="BM564" t="e" cm="1" vm="1">
        <f t="array" ref="BM564">_xlfn.REGEXEXTRACT(_xlfn.REGEXEXTRACT(BK564,"Lv. [0-9]{0,}", 0),"[0-9]{1,2}", 0)</f>
        <v>#N/A</v>
      </c>
      <c r="BN564" cm="1">
        <f t="array" ref="BN564">INDEX(A564:AE564,BQ564)</f>
        <v>353</v>
      </c>
      <c r="BO564">
        <v>563</v>
      </c>
      <c r="BP564" t="str">
        <f ca="1">IF(LEN(BL564) &gt; 0, _xlfn.XMATCH(BN564 + 1, INDIRECT(BR564):INDIRECT(BS564)), "")</f>
        <v/>
      </c>
      <c r="BQ564" cm="1">
        <f t="array" ref="BQ564">_xlfn.XMATCH(FALSE, ISBLANK(A564:AE564),,-1)</f>
        <v>31</v>
      </c>
      <c r="BR564" t="str">
        <f>ADDRESS(2, BQ564)</f>
        <v>$AE$2</v>
      </c>
      <c r="BS564" t="str">
        <f>ADDRESS(1202, BQ564)</f>
        <v>$AE$1202</v>
      </c>
      <c r="BT564" s="171" t="str">
        <f>"insert into Pokemon_Blueprint values ( "&amp;ROW()-1&amp;", '"&amp;B564&amp;"', '"&amp;C564&amp;"', "&amp;AF564&amp;",  "&amp;AG564&amp;",  "&amp;AH564&amp;", "&amp;AI564&amp;",  "&amp;AJ564&amp;",  "&amp;AK564&amp;", "&amp;IF(BC564 = "", "0", BC564)&amp;", "&amp;IF(BL564 = "","NULL, NULL",BP564&amp;", "&amp;BL564)&amp;");"</f>
        <v>insert into Pokemon_Blueprint values ( 563, 'Abomasnow', '', 90,  92,  75, 92,  85,  60, 60, NULL, NULL);</v>
      </c>
    </row>
    <row r="565" spans="1:72" ht="12.75" customHeight="1">
      <c r="A565" s="12">
        <v>460.1</v>
      </c>
      <c r="B565" s="60" t="s">
        <v>1004</v>
      </c>
      <c r="C565" s="60" t="s">
        <v>146</v>
      </c>
      <c r="D565" s="61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>
        <v>89</v>
      </c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3"/>
      <c r="AF565" s="17">
        <v>90</v>
      </c>
      <c r="AG565" s="18">
        <v>132</v>
      </c>
      <c r="AH565" s="19">
        <v>105</v>
      </c>
      <c r="AI565" s="20">
        <v>132</v>
      </c>
      <c r="AJ565" s="21">
        <v>105</v>
      </c>
      <c r="AK565" s="22">
        <v>30</v>
      </c>
      <c r="AL565" s="23">
        <f>SUM(AF565:AK565)</f>
        <v>594</v>
      </c>
      <c r="AM565" s="24" t="s">
        <v>74</v>
      </c>
      <c r="AN565" s="25" t="s">
        <v>200</v>
      </c>
      <c r="AO565" s="24" t="s">
        <v>235</v>
      </c>
      <c r="AP565" s="34"/>
      <c r="AQ565" s="27"/>
      <c r="AR565" s="28" t="s">
        <v>824</v>
      </c>
      <c r="AS565" s="29">
        <v>2.7</v>
      </c>
      <c r="AT565" s="29">
        <v>407.9</v>
      </c>
      <c r="AU565" s="30">
        <v>185</v>
      </c>
      <c r="AV565" s="31"/>
      <c r="AW565" s="26">
        <v>1</v>
      </c>
      <c r="AX565" s="26"/>
      <c r="AY565" s="26">
        <v>1</v>
      </c>
      <c r="AZ565" s="26"/>
      <c r="BA565" s="25"/>
      <c r="BB565" s="24">
        <v>208</v>
      </c>
      <c r="BC565" s="26">
        <v>60</v>
      </c>
      <c r="BD565" s="32" t="s">
        <v>297</v>
      </c>
      <c r="BE565" s="32">
        <v>50</v>
      </c>
      <c r="BF565" s="35" t="s">
        <v>137</v>
      </c>
      <c r="BG565" s="26" t="s">
        <v>129</v>
      </c>
      <c r="BH565" s="29">
        <v>20</v>
      </c>
      <c r="BI565" s="26" t="s">
        <v>82</v>
      </c>
      <c r="BJ565" s="25" t="s">
        <v>74</v>
      </c>
      <c r="BK565" s="36"/>
      <c r="BL565" t="str">
        <f>IF(_xlfn.REGEXTEST(BK565,"Lv. [0-9]{0, 3}", 0),BM565,"")</f>
        <v/>
      </c>
      <c r="BM565" t="e" cm="1" vm="1">
        <f t="array" ref="BM565">_xlfn.REGEXEXTRACT(_xlfn.REGEXEXTRACT(BK565,"Lv. [0-9]{0,}", 0),"[0-9]{1,2}", 0)</f>
        <v>#N/A</v>
      </c>
      <c r="BN565" cm="1">
        <f t="array" ref="BN565">INDEX(A565:AE565,BQ565)</f>
        <v>89</v>
      </c>
      <c r="BO565">
        <v>564</v>
      </c>
      <c r="BP565" t="str">
        <f ca="1">IF(LEN(BL565) &gt; 0, _xlfn.XMATCH(BN565 + 1, INDIRECT(BR565):INDIRECT(BS565)), "")</f>
        <v/>
      </c>
      <c r="BQ565" cm="1">
        <f t="array" ref="BQ565">_xlfn.XMATCH(FALSE, ISBLANK(A565:AE565),,-1)</f>
        <v>16</v>
      </c>
      <c r="BR565" t="str">
        <f>ADDRESS(2, BQ565)</f>
        <v>$P$2</v>
      </c>
      <c r="BS565" t="str">
        <f>ADDRESS(1202, BQ565)</f>
        <v>$P$1202</v>
      </c>
      <c r="BT565" s="171" t="str">
        <f>"insert into Pokemon_Blueprint values ( "&amp;ROW()-1&amp;", '"&amp;B565&amp;"', '"&amp;C565&amp;"', "&amp;AF565&amp;",  "&amp;AG565&amp;",  "&amp;AH565&amp;", "&amp;AI565&amp;",  "&amp;AJ565&amp;",  "&amp;AK565&amp;", "&amp;IF(BC565 = "", "0", BC565)&amp;", "&amp;IF(BL565 = "","NULL, NULL",BP565&amp;", "&amp;BL565)&amp;");"</f>
        <v>insert into Pokemon_Blueprint values ( 564, 'Abomasnow (Mega)', 'Mega Evolution', 90,  132,  105, 132,  105,  30, 60, NULL, NULL);</v>
      </c>
    </row>
    <row r="566" spans="1:72" ht="12.75" customHeight="1">
      <c r="A566" s="12">
        <v>461</v>
      </c>
      <c r="B566" s="60" t="s">
        <v>1005</v>
      </c>
      <c r="C566" s="60"/>
      <c r="D566" s="61"/>
      <c r="E566" s="62"/>
      <c r="F566" s="62"/>
      <c r="G566" s="62"/>
      <c r="H566" s="62"/>
      <c r="I566" s="62"/>
      <c r="J566" s="62">
        <v>145</v>
      </c>
      <c r="K566" s="62">
        <v>145</v>
      </c>
      <c r="L566" s="62"/>
      <c r="M566" s="62">
        <v>253</v>
      </c>
      <c r="N566" s="62"/>
      <c r="O566" s="62"/>
      <c r="P566" s="62">
        <v>92</v>
      </c>
      <c r="Q566" s="62">
        <v>250</v>
      </c>
      <c r="R566" s="62"/>
      <c r="S566" s="62"/>
      <c r="T566" s="62">
        <v>122</v>
      </c>
      <c r="U566" s="62"/>
      <c r="V566" s="62">
        <v>327</v>
      </c>
      <c r="W566" s="62"/>
      <c r="X566" s="62"/>
      <c r="Y566" s="62">
        <v>148</v>
      </c>
      <c r="Z566" s="62"/>
      <c r="AA566" s="62">
        <v>293</v>
      </c>
      <c r="AB566" s="62"/>
      <c r="AC566" s="62">
        <v>29</v>
      </c>
      <c r="AD566" s="62">
        <v>204</v>
      </c>
      <c r="AE566" s="63">
        <v>231</v>
      </c>
      <c r="AF566" s="17">
        <v>70</v>
      </c>
      <c r="AG566" s="18">
        <v>120</v>
      </c>
      <c r="AH566" s="19">
        <v>65</v>
      </c>
      <c r="AI566" s="20">
        <v>45</v>
      </c>
      <c r="AJ566" s="21">
        <v>85</v>
      </c>
      <c r="AK566" s="22">
        <v>125</v>
      </c>
      <c r="AL566" s="23">
        <f>SUM(AF566:AK566)</f>
        <v>510</v>
      </c>
      <c r="AM566" s="24" t="s">
        <v>169</v>
      </c>
      <c r="AN566" s="25" t="s">
        <v>200</v>
      </c>
      <c r="AO566" s="24" t="s">
        <v>517</v>
      </c>
      <c r="AP566" s="34"/>
      <c r="AQ566" s="27" t="s">
        <v>647</v>
      </c>
      <c r="AR566" s="28" t="s">
        <v>101</v>
      </c>
      <c r="AS566" s="29">
        <v>1.1000000000000001</v>
      </c>
      <c r="AT566" s="29">
        <v>75</v>
      </c>
      <c r="AU566" s="30">
        <v>34</v>
      </c>
      <c r="AV566" s="31"/>
      <c r="AW566" s="26">
        <v>1</v>
      </c>
      <c r="AX566" s="26"/>
      <c r="AY566" s="26"/>
      <c r="AZ566" s="26"/>
      <c r="BA566" s="25">
        <v>1</v>
      </c>
      <c r="BB566" s="24">
        <v>179</v>
      </c>
      <c r="BC566" s="26">
        <v>45</v>
      </c>
      <c r="BD566" s="32" t="s">
        <v>79</v>
      </c>
      <c r="BE566" s="32">
        <v>35</v>
      </c>
      <c r="BF566" s="35" t="s">
        <v>108</v>
      </c>
      <c r="BG566" s="26" t="s">
        <v>129</v>
      </c>
      <c r="BH566" s="29">
        <v>20</v>
      </c>
      <c r="BI566" s="26" t="s">
        <v>165</v>
      </c>
      <c r="BJ566" s="37"/>
      <c r="BK566" s="36"/>
      <c r="BL566" t="str">
        <f>IF(_xlfn.REGEXTEST(BK566,"Lv. [0-9]{0, 3}", 0),BM566,"")</f>
        <v/>
      </c>
      <c r="BM566" t="e" cm="1" vm="1">
        <f t="array" ref="BM566">_xlfn.REGEXEXTRACT(_xlfn.REGEXEXTRACT(BK566,"Lv. [0-9]{0,}", 0),"[0-9]{1,2}", 0)</f>
        <v>#N/A</v>
      </c>
      <c r="BN566" cm="1">
        <f t="array" ref="BN566">INDEX(A566:AE566,BQ566)</f>
        <v>231</v>
      </c>
      <c r="BO566">
        <v>565</v>
      </c>
      <c r="BP566" t="str">
        <f ca="1">IF(LEN(BL566) &gt; 0, _xlfn.XMATCH(BN566 + 1, INDIRECT(BR566):INDIRECT(BS566)), "")</f>
        <v/>
      </c>
      <c r="BQ566" cm="1">
        <f t="array" ref="BQ566">_xlfn.XMATCH(FALSE, ISBLANK(A566:AE566),,-1)</f>
        <v>31</v>
      </c>
      <c r="BR566" t="str">
        <f>ADDRESS(2, BQ566)</f>
        <v>$AE$2</v>
      </c>
      <c r="BS566" t="str">
        <f>ADDRESS(1202, BQ566)</f>
        <v>$AE$1202</v>
      </c>
      <c r="BT566" s="171" t="str">
        <f>"insert into Pokemon_Blueprint values ( "&amp;ROW()-1&amp;", '"&amp;B566&amp;"', '"&amp;C566&amp;"', "&amp;AF566&amp;",  "&amp;AG566&amp;",  "&amp;AH566&amp;", "&amp;AI566&amp;",  "&amp;AJ566&amp;",  "&amp;AK566&amp;", "&amp;IF(BC566 = "", "0", BC566)&amp;", "&amp;IF(BL566 = "","NULL, NULL",BP566&amp;", "&amp;BL566)&amp;");"</f>
        <v>insert into Pokemon_Blueprint values ( 565, 'Weavile', '', 70,  120,  65, 45,  85,  125, 45, NULL, NULL);</v>
      </c>
    </row>
    <row r="567" spans="1:72" ht="12.75" customHeight="1">
      <c r="A567" s="12">
        <v>462</v>
      </c>
      <c r="B567" s="66" t="s">
        <v>1006</v>
      </c>
      <c r="C567" s="66"/>
      <c r="D567" s="67"/>
      <c r="E567" s="68"/>
      <c r="F567" s="68"/>
      <c r="G567" s="68"/>
      <c r="H567" s="68"/>
      <c r="I567" s="68">
        <v>86</v>
      </c>
      <c r="J567" s="68"/>
      <c r="K567" s="68">
        <v>180</v>
      </c>
      <c r="L567" s="68"/>
      <c r="M567" s="68">
        <v>50</v>
      </c>
      <c r="N567" s="68"/>
      <c r="O567" s="68"/>
      <c r="P567" s="68">
        <v>71</v>
      </c>
      <c r="Q567" s="68">
        <v>49</v>
      </c>
      <c r="R567" s="68">
        <v>49</v>
      </c>
      <c r="S567" s="68"/>
      <c r="T567" s="68">
        <v>27</v>
      </c>
      <c r="U567" s="68"/>
      <c r="V567" s="68">
        <v>56</v>
      </c>
      <c r="W567" s="68">
        <v>56</v>
      </c>
      <c r="X567" s="68"/>
      <c r="Y567" s="68">
        <v>27</v>
      </c>
      <c r="Z567" s="68"/>
      <c r="AA567" s="68"/>
      <c r="AB567" s="68">
        <v>107</v>
      </c>
      <c r="AC567" s="68"/>
      <c r="AD567" s="68">
        <v>179</v>
      </c>
      <c r="AE567" s="69">
        <v>211</v>
      </c>
      <c r="AF567" s="46">
        <v>70</v>
      </c>
      <c r="AG567" s="47">
        <v>70</v>
      </c>
      <c r="AH567" s="19">
        <v>115</v>
      </c>
      <c r="AI567" s="20">
        <v>130</v>
      </c>
      <c r="AJ567" s="21">
        <v>90</v>
      </c>
      <c r="AK567" s="22">
        <v>60</v>
      </c>
      <c r="AL567" s="23">
        <f>SUM(AF567:AK567)</f>
        <v>535</v>
      </c>
      <c r="AM567" s="24" t="s">
        <v>184</v>
      </c>
      <c r="AN567" s="25" t="s">
        <v>201</v>
      </c>
      <c r="AO567" s="24" t="s">
        <v>340</v>
      </c>
      <c r="AP567" s="26" t="s">
        <v>337</v>
      </c>
      <c r="AQ567" s="27" t="s">
        <v>367</v>
      </c>
      <c r="AR567" s="28" t="s">
        <v>176</v>
      </c>
      <c r="AS567" s="29">
        <v>1.2</v>
      </c>
      <c r="AT567" s="29">
        <v>396.8</v>
      </c>
      <c r="AU567" s="30">
        <v>180</v>
      </c>
      <c r="AV567" s="31"/>
      <c r="AW567" s="26"/>
      <c r="AX567" s="26"/>
      <c r="AY567" s="26">
        <v>3</v>
      </c>
      <c r="AZ567" s="26"/>
      <c r="BA567" s="25"/>
      <c r="BB567" s="24">
        <v>268</v>
      </c>
      <c r="BC567" s="26">
        <v>30</v>
      </c>
      <c r="BD567" s="32" t="s">
        <v>128</v>
      </c>
      <c r="BE567" s="32">
        <v>50</v>
      </c>
      <c r="BF567" s="35" t="s">
        <v>322</v>
      </c>
      <c r="BG567" s="26" t="s">
        <v>368</v>
      </c>
      <c r="BH567" s="29">
        <v>20</v>
      </c>
      <c r="BI567" s="45" t="s">
        <v>338</v>
      </c>
      <c r="BJ567" s="37"/>
      <c r="BK567" s="36"/>
      <c r="BL567" t="str">
        <f>IF(_xlfn.REGEXTEST(BK567,"Lv. [0-9]{0, 3}", 0),BM567,"")</f>
        <v/>
      </c>
      <c r="BM567" t="e" cm="1" vm="1">
        <f t="array" ref="BM567">_xlfn.REGEXEXTRACT(_xlfn.REGEXEXTRACT(BK567,"Lv. [0-9]{0,}", 0),"[0-9]{1,2}", 0)</f>
        <v>#N/A</v>
      </c>
      <c r="BN567" cm="1">
        <f t="array" ref="BN567">INDEX(A567:AE567,BQ567)</f>
        <v>211</v>
      </c>
      <c r="BO567">
        <v>566</v>
      </c>
      <c r="BP567" t="str">
        <f ca="1">IF(LEN(BL567) &gt; 0, _xlfn.XMATCH(BN567 + 1, INDIRECT(BR567):INDIRECT(BS567)), "")</f>
        <v/>
      </c>
      <c r="BQ567" cm="1">
        <f t="array" ref="BQ567">_xlfn.XMATCH(FALSE, ISBLANK(A567:AE567),,-1)</f>
        <v>31</v>
      </c>
      <c r="BR567" t="str">
        <f>ADDRESS(2, BQ567)</f>
        <v>$AE$2</v>
      </c>
      <c r="BS567" t="str">
        <f>ADDRESS(1202, BQ567)</f>
        <v>$AE$1202</v>
      </c>
      <c r="BT567" s="171" t="str">
        <f>"insert into Pokemon_Blueprint values ( "&amp;ROW()-1&amp;", '"&amp;B567&amp;"', '"&amp;C567&amp;"', "&amp;AF567&amp;",  "&amp;AG567&amp;",  "&amp;AH567&amp;", "&amp;AI567&amp;",  "&amp;AJ567&amp;",  "&amp;AK567&amp;", "&amp;IF(BC567 = "", "0", BC567)&amp;", "&amp;IF(BL567 = "","NULL, NULL",BP567&amp;", "&amp;BL567)&amp;");"</f>
        <v>insert into Pokemon_Blueprint values ( 566, 'Magnezone', '', 70,  70,  115, 130,  90,  60, 30, NULL, NULL);</v>
      </c>
    </row>
    <row r="568" spans="1:72" ht="12.75" customHeight="1">
      <c r="A568" s="12">
        <v>463</v>
      </c>
      <c r="B568" s="66" t="s">
        <v>1007</v>
      </c>
      <c r="C568" s="66"/>
      <c r="D568" s="67"/>
      <c r="E568" s="68"/>
      <c r="F568" s="68"/>
      <c r="G568" s="68">
        <v>181</v>
      </c>
      <c r="H568" s="68"/>
      <c r="I568" s="68"/>
      <c r="J568" s="68"/>
      <c r="K568" s="68">
        <v>162</v>
      </c>
      <c r="L568" s="68"/>
      <c r="M568" s="68">
        <v>285</v>
      </c>
      <c r="N568" s="68"/>
      <c r="O568" s="68"/>
      <c r="P568" s="68">
        <v>135</v>
      </c>
      <c r="Q568" s="68"/>
      <c r="R568" s="68"/>
      <c r="S568" s="68"/>
      <c r="T568" s="68"/>
      <c r="U568" s="68"/>
      <c r="V568" s="68">
        <v>376</v>
      </c>
      <c r="W568" s="68"/>
      <c r="X568" s="68"/>
      <c r="Y568" s="68"/>
      <c r="Z568" s="68">
        <v>123</v>
      </c>
      <c r="AA568" s="68"/>
      <c r="AB568" s="68">
        <v>55</v>
      </c>
      <c r="AC568" s="68"/>
      <c r="AD568" s="68">
        <v>126</v>
      </c>
      <c r="AE568" s="69"/>
      <c r="AF568" s="46">
        <v>110</v>
      </c>
      <c r="AG568" s="47">
        <v>85</v>
      </c>
      <c r="AH568" s="19">
        <v>95</v>
      </c>
      <c r="AI568" s="20">
        <v>80</v>
      </c>
      <c r="AJ568" s="21">
        <v>95</v>
      </c>
      <c r="AK568" s="22">
        <v>50</v>
      </c>
      <c r="AL568" s="23">
        <f>SUM(AF568:AK568)</f>
        <v>515</v>
      </c>
      <c r="AM568" s="24" t="s">
        <v>150</v>
      </c>
      <c r="AN568" s="37"/>
      <c r="AO568" s="24" t="s">
        <v>356</v>
      </c>
      <c r="AP568" s="26" t="s">
        <v>355</v>
      </c>
      <c r="AQ568" s="27" t="s">
        <v>284</v>
      </c>
      <c r="AR568" s="28" t="s">
        <v>105</v>
      </c>
      <c r="AS568" s="29">
        <v>1.7</v>
      </c>
      <c r="AT568" s="29">
        <v>308.60000000000002</v>
      </c>
      <c r="AU568" s="30">
        <v>140</v>
      </c>
      <c r="AV568" s="31">
        <v>3</v>
      </c>
      <c r="AW568" s="26"/>
      <c r="AX568" s="26"/>
      <c r="AY568" s="26"/>
      <c r="AZ568" s="26"/>
      <c r="BA568" s="25"/>
      <c r="BB568" s="24">
        <v>180</v>
      </c>
      <c r="BC568" s="26">
        <v>30</v>
      </c>
      <c r="BD568" s="32" t="s">
        <v>128</v>
      </c>
      <c r="BE568" s="32">
        <v>50</v>
      </c>
      <c r="BF568" s="35" t="s">
        <v>227</v>
      </c>
      <c r="BG568" s="26" t="s">
        <v>129</v>
      </c>
      <c r="BH568" s="29">
        <v>20</v>
      </c>
      <c r="BI568" s="26" t="s">
        <v>82</v>
      </c>
      <c r="BJ568" s="37"/>
      <c r="BK568" s="36"/>
      <c r="BL568" t="str">
        <f>IF(_xlfn.REGEXTEST(BK568,"Lv. [0-9]{0, 3}", 0),BM568,"")</f>
        <v/>
      </c>
      <c r="BM568" t="e" cm="1" vm="1">
        <f t="array" ref="BM568">_xlfn.REGEXEXTRACT(_xlfn.REGEXEXTRACT(BK568,"Lv. [0-9]{0,}", 0),"[0-9]{1,2}", 0)</f>
        <v>#N/A</v>
      </c>
      <c r="BN568" cm="1">
        <f t="array" ref="BN568">INDEX(A568:AE568,BQ568)</f>
        <v>126</v>
      </c>
      <c r="BO568">
        <v>567</v>
      </c>
      <c r="BP568" t="str">
        <f ca="1">IF(LEN(BL568) &gt; 0, _xlfn.XMATCH(BN568 + 1, INDIRECT(BR568):INDIRECT(BS568)), "")</f>
        <v/>
      </c>
      <c r="BQ568" cm="1">
        <f t="array" ref="BQ568">_xlfn.XMATCH(FALSE, ISBLANK(A568:AE568),,-1)</f>
        <v>30</v>
      </c>
      <c r="BR568" t="str">
        <f>ADDRESS(2, BQ568)</f>
        <v>$AD$2</v>
      </c>
      <c r="BS568" t="str">
        <f>ADDRESS(1202, BQ568)</f>
        <v>$AD$1202</v>
      </c>
      <c r="BT568" s="171" t="str">
        <f>"insert into Pokemon_Blueprint values ( "&amp;ROW()-1&amp;", '"&amp;B568&amp;"', '"&amp;C568&amp;"', "&amp;AF568&amp;",  "&amp;AG568&amp;",  "&amp;AH568&amp;", "&amp;AI568&amp;",  "&amp;AJ568&amp;",  "&amp;AK568&amp;", "&amp;IF(BC568 = "", "0", BC568)&amp;", "&amp;IF(BL568 = "","NULL, NULL",BP568&amp;", "&amp;BL568)&amp;");"</f>
        <v>insert into Pokemon_Blueprint values ( 567, 'Lickilicky', '', 110,  85,  95, 80,  95,  50, 30, NULL, NULL);</v>
      </c>
    </row>
    <row r="569" spans="1:72" ht="12.75" customHeight="1">
      <c r="A569" s="12">
        <v>464</v>
      </c>
      <c r="B569" s="66" t="s">
        <v>1008</v>
      </c>
      <c r="C569" s="66"/>
      <c r="D569" s="67"/>
      <c r="E569" s="68"/>
      <c r="F569" s="68"/>
      <c r="G569" s="68"/>
      <c r="H569" s="68"/>
      <c r="I569" s="68">
        <v>178</v>
      </c>
      <c r="J569" s="68"/>
      <c r="K569" s="68">
        <v>188</v>
      </c>
      <c r="L569" s="68"/>
      <c r="M569" s="68"/>
      <c r="N569" s="68"/>
      <c r="O569" s="68">
        <v>52</v>
      </c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>
        <v>266</v>
      </c>
      <c r="AB569" s="68">
        <v>185</v>
      </c>
      <c r="AC569" s="68"/>
      <c r="AD569" s="68">
        <v>122</v>
      </c>
      <c r="AE569" s="69"/>
      <c r="AF569" s="46">
        <v>115</v>
      </c>
      <c r="AG569" s="47">
        <v>140</v>
      </c>
      <c r="AH569" s="19">
        <v>130</v>
      </c>
      <c r="AI569" s="20">
        <v>55</v>
      </c>
      <c r="AJ569" s="21">
        <v>55</v>
      </c>
      <c r="AK569" s="22">
        <v>40</v>
      </c>
      <c r="AL569" s="23">
        <f>SUM(AF569:AK569)</f>
        <v>535</v>
      </c>
      <c r="AM569" s="24" t="s">
        <v>196</v>
      </c>
      <c r="AN569" s="25" t="s">
        <v>301</v>
      </c>
      <c r="AO569" s="24" t="s">
        <v>186</v>
      </c>
      <c r="AP569" s="26" t="s">
        <v>805</v>
      </c>
      <c r="AQ569" s="27" t="s">
        <v>433</v>
      </c>
      <c r="AR569" s="28" t="s">
        <v>92</v>
      </c>
      <c r="AS569" s="29">
        <v>2.4</v>
      </c>
      <c r="AT569" s="29">
        <v>623.5</v>
      </c>
      <c r="AU569" s="30">
        <v>282.8</v>
      </c>
      <c r="AV569" s="31"/>
      <c r="AW569" s="26">
        <v>3</v>
      </c>
      <c r="AX569" s="26"/>
      <c r="AY569" s="26"/>
      <c r="AZ569" s="26"/>
      <c r="BA569" s="25"/>
      <c r="BB569" s="24">
        <v>268</v>
      </c>
      <c r="BC569" s="26">
        <v>30</v>
      </c>
      <c r="BD569" s="32" t="s">
        <v>297</v>
      </c>
      <c r="BE569" s="32">
        <v>50</v>
      </c>
      <c r="BF569" s="35" t="s">
        <v>322</v>
      </c>
      <c r="BG569" s="26" t="s">
        <v>129</v>
      </c>
      <c r="BH569" s="29">
        <v>20</v>
      </c>
      <c r="BI569" s="26" t="s">
        <v>82</v>
      </c>
      <c r="BJ569" s="25" t="s">
        <v>165</v>
      </c>
      <c r="BK569" s="36"/>
      <c r="BL569" t="str">
        <f>IF(_xlfn.REGEXTEST(BK569,"Lv. [0-9]{0, 3}", 0),BM569,"")</f>
        <v/>
      </c>
      <c r="BM569" t="e" cm="1" vm="1">
        <f t="array" ref="BM569">_xlfn.REGEXEXTRACT(_xlfn.REGEXEXTRACT(BK569,"Lv. [0-9]{0,}", 0),"[0-9]{1,2}", 0)</f>
        <v>#N/A</v>
      </c>
      <c r="BN569" cm="1">
        <f t="array" ref="BN569">INDEX(A569:AE569,BQ569)</f>
        <v>122</v>
      </c>
      <c r="BO569">
        <v>568</v>
      </c>
      <c r="BP569" t="str">
        <f ca="1">IF(LEN(BL569) &gt; 0, _xlfn.XMATCH(BN569 + 1, INDIRECT(BR569):INDIRECT(BS569)), "")</f>
        <v/>
      </c>
      <c r="BQ569" cm="1">
        <f t="array" ref="BQ569">_xlfn.XMATCH(FALSE, ISBLANK(A569:AE569),,-1)</f>
        <v>30</v>
      </c>
      <c r="BR569" t="str">
        <f>ADDRESS(2, BQ569)</f>
        <v>$AD$2</v>
      </c>
      <c r="BS569" t="str">
        <f>ADDRESS(1202, BQ569)</f>
        <v>$AD$1202</v>
      </c>
      <c r="BT569" s="171" t="str">
        <f>"insert into Pokemon_Blueprint values ( "&amp;ROW()-1&amp;", '"&amp;B569&amp;"', '"&amp;C569&amp;"', "&amp;AF569&amp;",  "&amp;AG569&amp;",  "&amp;AH569&amp;", "&amp;AI569&amp;",  "&amp;AJ569&amp;",  "&amp;AK569&amp;", "&amp;IF(BC569 = "", "0", BC569)&amp;", "&amp;IF(BL569 = "","NULL, NULL",BP569&amp;", "&amp;BL569)&amp;");"</f>
        <v>insert into Pokemon_Blueprint values ( 568, 'Rhyperior', '', 115,  140,  130, 55,  55,  40, 30, NULL, NULL);</v>
      </c>
    </row>
    <row r="570" spans="1:72" ht="12.75" customHeight="1">
      <c r="A570" s="12">
        <v>465</v>
      </c>
      <c r="B570" s="66" t="s">
        <v>1009</v>
      </c>
      <c r="C570" s="66"/>
      <c r="D570" s="67"/>
      <c r="E570" s="68"/>
      <c r="F570" s="68"/>
      <c r="G570" s="68">
        <v>183</v>
      </c>
      <c r="H570" s="68"/>
      <c r="I570" s="68"/>
      <c r="J570" s="68"/>
      <c r="K570" s="68">
        <v>182</v>
      </c>
      <c r="L570" s="68"/>
      <c r="M570" s="68">
        <v>218</v>
      </c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>
        <v>81</v>
      </c>
      <c r="AC570" s="68"/>
      <c r="AD570" s="68">
        <v>96</v>
      </c>
      <c r="AE570" s="69"/>
      <c r="AF570" s="46">
        <v>100</v>
      </c>
      <c r="AG570" s="47">
        <v>100</v>
      </c>
      <c r="AH570" s="19">
        <v>125</v>
      </c>
      <c r="AI570" s="20">
        <v>110</v>
      </c>
      <c r="AJ570" s="21">
        <v>50</v>
      </c>
      <c r="AK570" s="22">
        <v>50</v>
      </c>
      <c r="AL570" s="23">
        <f>SUM(AF570:AK570)</f>
        <v>535</v>
      </c>
      <c r="AM570" s="24" t="s">
        <v>74</v>
      </c>
      <c r="AN570" s="37"/>
      <c r="AO570" s="24" t="s">
        <v>77</v>
      </c>
      <c r="AP570" s="26" t="s">
        <v>455</v>
      </c>
      <c r="AQ570" s="27" t="s">
        <v>357</v>
      </c>
      <c r="AR570" s="28" t="s">
        <v>88</v>
      </c>
      <c r="AS570" s="29">
        <v>2</v>
      </c>
      <c r="AT570" s="29">
        <v>283.5</v>
      </c>
      <c r="AU570" s="30">
        <v>128.6</v>
      </c>
      <c r="AV570" s="31"/>
      <c r="AW570" s="26"/>
      <c r="AX570" s="26">
        <v>2</v>
      </c>
      <c r="AY570" s="26"/>
      <c r="AZ570" s="26"/>
      <c r="BA570" s="25"/>
      <c r="BB570" s="24">
        <v>187</v>
      </c>
      <c r="BC570" s="26">
        <v>30</v>
      </c>
      <c r="BD570" s="32" t="s">
        <v>128</v>
      </c>
      <c r="BE570" s="32">
        <v>50</v>
      </c>
      <c r="BF570" s="35" t="s">
        <v>116</v>
      </c>
      <c r="BG570" s="26" t="s">
        <v>129</v>
      </c>
      <c r="BH570" s="29">
        <v>20</v>
      </c>
      <c r="BI570" s="26" t="s">
        <v>74</v>
      </c>
      <c r="BJ570" s="37"/>
      <c r="BK570" s="36"/>
      <c r="BL570" t="str">
        <f>IF(_xlfn.REGEXTEST(BK570,"Lv. [0-9]{0, 3}", 0),BM570,"")</f>
        <v/>
      </c>
      <c r="BM570" t="e" cm="1" vm="1">
        <f t="array" ref="BM570">_xlfn.REGEXEXTRACT(_xlfn.REGEXEXTRACT(BK570,"Lv. [0-9]{0,}", 0),"[0-9]{1,2}", 0)</f>
        <v>#N/A</v>
      </c>
      <c r="BN570" cm="1">
        <f t="array" ref="BN570">INDEX(A570:AE570,BQ570)</f>
        <v>96</v>
      </c>
      <c r="BO570">
        <v>569</v>
      </c>
      <c r="BP570" t="str">
        <f ca="1">IF(LEN(BL570) &gt; 0, _xlfn.XMATCH(BN570 + 1, INDIRECT(BR570):INDIRECT(BS570)), "")</f>
        <v/>
      </c>
      <c r="BQ570" cm="1">
        <f t="array" ref="BQ570">_xlfn.XMATCH(FALSE, ISBLANK(A570:AE570),,-1)</f>
        <v>30</v>
      </c>
      <c r="BR570" t="str">
        <f>ADDRESS(2, BQ570)</f>
        <v>$AD$2</v>
      </c>
      <c r="BS570" t="str">
        <f>ADDRESS(1202, BQ570)</f>
        <v>$AD$1202</v>
      </c>
      <c r="BT570" s="171" t="str">
        <f>"insert into Pokemon_Blueprint values ( "&amp;ROW()-1&amp;", '"&amp;B570&amp;"', '"&amp;C570&amp;"', "&amp;AF570&amp;",  "&amp;AG570&amp;",  "&amp;AH570&amp;", "&amp;AI570&amp;",  "&amp;AJ570&amp;",  "&amp;AK570&amp;", "&amp;IF(BC570 = "", "0", BC570)&amp;", "&amp;IF(BL570 = "","NULL, NULL",BP570&amp;", "&amp;BL570)&amp;");"</f>
        <v>insert into Pokemon_Blueprint values ( 569, 'Tangrowth', '', 100,  100,  125, 110,  50,  50, 30, NULL, NULL);</v>
      </c>
    </row>
    <row r="571" spans="1:72" ht="12.75" customHeight="1">
      <c r="A571" s="12">
        <v>466</v>
      </c>
      <c r="B571" s="66" t="s">
        <v>1010</v>
      </c>
      <c r="C571" s="66"/>
      <c r="D571" s="67"/>
      <c r="E571" s="68"/>
      <c r="F571" s="68"/>
      <c r="G571" s="68"/>
      <c r="H571" s="68"/>
      <c r="I571" s="68"/>
      <c r="J571" s="68"/>
      <c r="K571" s="68">
        <v>199</v>
      </c>
      <c r="L571" s="68"/>
      <c r="M571" s="68">
        <v>58</v>
      </c>
      <c r="N571" s="68"/>
      <c r="O571" s="68"/>
      <c r="P571" s="68"/>
      <c r="Q571" s="68">
        <v>228</v>
      </c>
      <c r="R571" s="68"/>
      <c r="S571" s="68"/>
      <c r="T571" s="68">
        <v>100</v>
      </c>
      <c r="U571" s="68"/>
      <c r="V571" s="68">
        <v>297</v>
      </c>
      <c r="W571" s="68"/>
      <c r="X571" s="68"/>
      <c r="Y571" s="68">
        <v>118</v>
      </c>
      <c r="Z571" s="68"/>
      <c r="AA571" s="68"/>
      <c r="AB571" s="68"/>
      <c r="AC571" s="68">
        <v>17</v>
      </c>
      <c r="AD571" s="68">
        <v>184</v>
      </c>
      <c r="AE571" s="69"/>
      <c r="AF571" s="46">
        <v>75</v>
      </c>
      <c r="AG571" s="47">
        <v>123</v>
      </c>
      <c r="AH571" s="19">
        <v>67</v>
      </c>
      <c r="AI571" s="20">
        <v>95</v>
      </c>
      <c r="AJ571" s="21">
        <v>85</v>
      </c>
      <c r="AK571" s="22">
        <v>95</v>
      </c>
      <c r="AL571" s="23">
        <f>SUM(AF571:AK571)</f>
        <v>540</v>
      </c>
      <c r="AM571" s="24" t="s">
        <v>184</v>
      </c>
      <c r="AN571" s="37"/>
      <c r="AO571" s="24" t="s">
        <v>1011</v>
      </c>
      <c r="AP571" s="34"/>
      <c r="AQ571" s="27" t="s">
        <v>290</v>
      </c>
      <c r="AR571" s="28" t="s">
        <v>377</v>
      </c>
      <c r="AS571" s="29">
        <v>1.8</v>
      </c>
      <c r="AT571" s="29">
        <v>305.60000000000002</v>
      </c>
      <c r="AU571" s="30">
        <v>138.6</v>
      </c>
      <c r="AV571" s="31"/>
      <c r="AW571" s="26">
        <v>3</v>
      </c>
      <c r="AX571" s="26"/>
      <c r="AY571" s="26"/>
      <c r="AZ571" s="26"/>
      <c r="BA571" s="25"/>
      <c r="BB571" s="24">
        <v>270</v>
      </c>
      <c r="BC571" s="26">
        <v>30</v>
      </c>
      <c r="BD571" s="32" t="s">
        <v>128</v>
      </c>
      <c r="BE571" s="32">
        <v>50</v>
      </c>
      <c r="BF571" s="35" t="s">
        <v>141</v>
      </c>
      <c r="BG571" s="26" t="s">
        <v>298</v>
      </c>
      <c r="BH571" s="29">
        <v>25</v>
      </c>
      <c r="BI571" s="26" t="s">
        <v>314</v>
      </c>
      <c r="BJ571" s="37"/>
      <c r="BK571" s="36"/>
      <c r="BL571" t="str">
        <f>IF(_xlfn.REGEXTEST(BK571,"Lv. [0-9]{0, 3}", 0),BM571,"")</f>
        <v/>
      </c>
      <c r="BM571" t="e" cm="1" vm="1">
        <f t="array" ref="BM571">_xlfn.REGEXEXTRACT(_xlfn.REGEXEXTRACT(BK571,"Lv. [0-9]{0,}", 0),"[0-9]{1,2}", 0)</f>
        <v>#N/A</v>
      </c>
      <c r="BN571" cm="1">
        <f t="array" ref="BN571">INDEX(A571:AE571,BQ571)</f>
        <v>184</v>
      </c>
      <c r="BO571">
        <v>570</v>
      </c>
      <c r="BP571" t="str">
        <f ca="1">IF(LEN(BL571) &gt; 0, _xlfn.XMATCH(BN571 + 1, INDIRECT(BR571):INDIRECT(BS571)), "")</f>
        <v/>
      </c>
      <c r="BQ571" cm="1">
        <f t="array" ref="BQ571">_xlfn.XMATCH(FALSE, ISBLANK(A571:AE571),,-1)</f>
        <v>30</v>
      </c>
      <c r="BR571" t="str">
        <f>ADDRESS(2, BQ571)</f>
        <v>$AD$2</v>
      </c>
      <c r="BS571" t="str">
        <f>ADDRESS(1202, BQ571)</f>
        <v>$AD$1202</v>
      </c>
      <c r="BT571" s="171" t="str">
        <f>"insert into Pokemon_Blueprint values ( "&amp;ROW()-1&amp;", '"&amp;B571&amp;"', '"&amp;C571&amp;"', "&amp;AF571&amp;",  "&amp;AG571&amp;",  "&amp;AH571&amp;", "&amp;AI571&amp;",  "&amp;AJ571&amp;",  "&amp;AK571&amp;", "&amp;IF(BC571 = "", "0", BC571)&amp;", "&amp;IF(BL571 = "","NULL, NULL",BP571&amp;", "&amp;BL571)&amp;");"</f>
        <v>insert into Pokemon_Blueprint values ( 570, 'Electivire', '', 75,  123,  67, 95,  85,  95, 30, NULL, NULL);</v>
      </c>
    </row>
    <row r="572" spans="1:72" ht="12.75" customHeight="1">
      <c r="A572" s="12">
        <v>467</v>
      </c>
      <c r="B572" s="66" t="s">
        <v>1012</v>
      </c>
      <c r="C572" s="66"/>
      <c r="D572" s="67"/>
      <c r="E572" s="68"/>
      <c r="F572" s="68"/>
      <c r="G572" s="68"/>
      <c r="H572" s="68"/>
      <c r="I572" s="68"/>
      <c r="J572" s="68"/>
      <c r="K572" s="68">
        <v>202</v>
      </c>
      <c r="L572" s="68"/>
      <c r="M572" s="68">
        <v>55</v>
      </c>
      <c r="N572" s="68"/>
      <c r="O572" s="68"/>
      <c r="P572" s="68"/>
      <c r="Q572" s="68">
        <v>168</v>
      </c>
      <c r="R572" s="68"/>
      <c r="S572" s="68">
        <v>95</v>
      </c>
      <c r="T572" s="68"/>
      <c r="U572" s="68"/>
      <c r="V572" s="68">
        <v>202</v>
      </c>
      <c r="W572" s="68"/>
      <c r="X572" s="68">
        <v>103</v>
      </c>
      <c r="Y572" s="68"/>
      <c r="Z572" s="68"/>
      <c r="AA572" s="68"/>
      <c r="AB572" s="68"/>
      <c r="AC572" s="68">
        <v>20</v>
      </c>
      <c r="AD572" s="68">
        <v>176</v>
      </c>
      <c r="AE572" s="69"/>
      <c r="AF572" s="46">
        <v>75</v>
      </c>
      <c r="AG572" s="47">
        <v>95</v>
      </c>
      <c r="AH572" s="19">
        <v>67</v>
      </c>
      <c r="AI572" s="20">
        <v>125</v>
      </c>
      <c r="AJ572" s="21">
        <v>95</v>
      </c>
      <c r="AK572" s="22">
        <v>83</v>
      </c>
      <c r="AL572" s="23">
        <f>SUM(AF572:AK572)</f>
        <v>540</v>
      </c>
      <c r="AM572" s="24" t="s">
        <v>94</v>
      </c>
      <c r="AN572" s="37"/>
      <c r="AO572" s="24" t="s">
        <v>347</v>
      </c>
      <c r="AP572" s="34"/>
      <c r="AQ572" s="27" t="s">
        <v>290</v>
      </c>
      <c r="AR572" s="28" t="s">
        <v>120</v>
      </c>
      <c r="AS572" s="29">
        <v>1.6</v>
      </c>
      <c r="AT572" s="29">
        <v>149.9</v>
      </c>
      <c r="AU572" s="30">
        <v>68</v>
      </c>
      <c r="AV572" s="31"/>
      <c r="AW572" s="26"/>
      <c r="AX572" s="26"/>
      <c r="AY572" s="26">
        <v>3</v>
      </c>
      <c r="AZ572" s="26"/>
      <c r="BA572" s="25"/>
      <c r="BB572" s="24">
        <v>270</v>
      </c>
      <c r="BC572" s="26">
        <v>30</v>
      </c>
      <c r="BD572" s="32" t="s">
        <v>128</v>
      </c>
      <c r="BE572" s="32">
        <v>50</v>
      </c>
      <c r="BF572" s="35" t="s">
        <v>98</v>
      </c>
      <c r="BG572" s="26" t="s">
        <v>298</v>
      </c>
      <c r="BH572" s="29">
        <v>25</v>
      </c>
      <c r="BI572" s="26" t="s">
        <v>314</v>
      </c>
      <c r="BJ572" s="37"/>
      <c r="BK572" s="36"/>
      <c r="BL572" t="str">
        <f>IF(_xlfn.REGEXTEST(BK572,"Lv. [0-9]{0, 3}", 0),BM572,"")</f>
        <v/>
      </c>
      <c r="BM572" t="e" cm="1" vm="1">
        <f t="array" ref="BM572">_xlfn.REGEXEXTRACT(_xlfn.REGEXEXTRACT(BK572,"Lv. [0-9]{0,}", 0),"[0-9]{1,2}", 0)</f>
        <v>#N/A</v>
      </c>
      <c r="BN572" cm="1">
        <f t="array" ref="BN572">INDEX(A572:AE572,BQ572)</f>
        <v>176</v>
      </c>
      <c r="BO572">
        <v>571</v>
      </c>
      <c r="BP572" t="str">
        <f ca="1">IF(LEN(BL572) &gt; 0, _xlfn.XMATCH(BN572 + 1, INDIRECT(BR572):INDIRECT(BS572)), "")</f>
        <v/>
      </c>
      <c r="BQ572" cm="1">
        <f t="array" ref="BQ572">_xlfn.XMATCH(FALSE, ISBLANK(A572:AE572),,-1)</f>
        <v>30</v>
      </c>
      <c r="BR572" t="str">
        <f>ADDRESS(2, BQ572)</f>
        <v>$AD$2</v>
      </c>
      <c r="BS572" t="str">
        <f>ADDRESS(1202, BQ572)</f>
        <v>$AD$1202</v>
      </c>
      <c r="BT572" s="171" t="str">
        <f>"insert into Pokemon_Blueprint values ( "&amp;ROW()-1&amp;", '"&amp;B572&amp;"', '"&amp;C572&amp;"', "&amp;AF572&amp;",  "&amp;AG572&amp;",  "&amp;AH572&amp;", "&amp;AI572&amp;",  "&amp;AJ572&amp;",  "&amp;AK572&amp;", "&amp;IF(BC572 = "", "0", BC572)&amp;", "&amp;IF(BL572 = "","NULL, NULL",BP572&amp;", "&amp;BL572)&amp;");"</f>
        <v>insert into Pokemon_Blueprint values ( 571, 'Magmortar', '', 75,  95,  67, 125,  95,  83, 30, NULL, NULL);</v>
      </c>
    </row>
    <row r="573" spans="1:72" ht="12.75" customHeight="1">
      <c r="A573" s="12">
        <v>468</v>
      </c>
      <c r="B573" s="60" t="s">
        <v>1013</v>
      </c>
      <c r="C573" s="60"/>
      <c r="D573" s="61"/>
      <c r="E573" s="62"/>
      <c r="F573" s="62"/>
      <c r="G573" s="62"/>
      <c r="H573" s="62"/>
      <c r="I573" s="62"/>
      <c r="J573" s="62"/>
      <c r="K573" s="62">
        <v>175</v>
      </c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>
        <v>259</v>
      </c>
      <c r="AB573" s="62"/>
      <c r="AC573" s="62"/>
      <c r="AD573" s="62">
        <v>129</v>
      </c>
      <c r="AE573" s="63"/>
      <c r="AF573" s="17">
        <v>85</v>
      </c>
      <c r="AG573" s="18">
        <v>50</v>
      </c>
      <c r="AH573" s="19">
        <v>95</v>
      </c>
      <c r="AI573" s="20">
        <v>120</v>
      </c>
      <c r="AJ573" s="21">
        <v>115</v>
      </c>
      <c r="AK573" s="22">
        <v>80</v>
      </c>
      <c r="AL573" s="23">
        <f>SUM(AF573:AK573)</f>
        <v>545</v>
      </c>
      <c r="AM573" s="24" t="s">
        <v>188</v>
      </c>
      <c r="AN573" s="25" t="s">
        <v>104</v>
      </c>
      <c r="AO573" s="24" t="s">
        <v>163</v>
      </c>
      <c r="AP573" s="26" t="s">
        <v>452</v>
      </c>
      <c r="AQ573" s="27" t="s">
        <v>577</v>
      </c>
      <c r="AR573" s="28" t="s">
        <v>157</v>
      </c>
      <c r="AS573" s="29">
        <v>1.5</v>
      </c>
      <c r="AT573" s="29">
        <v>83.8</v>
      </c>
      <c r="AU573" s="30">
        <v>38</v>
      </c>
      <c r="AV573" s="31"/>
      <c r="AW573" s="26"/>
      <c r="AX573" s="26"/>
      <c r="AY573" s="26">
        <v>2</v>
      </c>
      <c r="AZ573" s="26">
        <v>1</v>
      </c>
      <c r="BA573" s="25"/>
      <c r="BB573" s="24">
        <v>273</v>
      </c>
      <c r="BC573" s="26">
        <v>30</v>
      </c>
      <c r="BD573" s="32" t="s">
        <v>226</v>
      </c>
      <c r="BE573" s="32">
        <v>50</v>
      </c>
      <c r="BF573" s="35" t="s">
        <v>137</v>
      </c>
      <c r="BG573" s="26" t="s">
        <v>81</v>
      </c>
      <c r="BH573" s="40">
        <v>10</v>
      </c>
      <c r="BI573" s="26" t="s">
        <v>104</v>
      </c>
      <c r="BJ573" s="25" t="s">
        <v>188</v>
      </c>
      <c r="BK573" s="36"/>
      <c r="BL573" t="str">
        <f>IF(_xlfn.REGEXTEST(BK573,"Lv. [0-9]{0, 3}", 0),BM573,"")</f>
        <v/>
      </c>
      <c r="BM573" t="e" cm="1" vm="1">
        <f t="array" ref="BM573">_xlfn.REGEXEXTRACT(_xlfn.REGEXEXTRACT(BK573,"Lv. [0-9]{0,}", 0),"[0-9]{1,2}", 0)</f>
        <v>#N/A</v>
      </c>
      <c r="BN573" cm="1">
        <f t="array" ref="BN573">INDEX(A573:AE573,BQ573)</f>
        <v>129</v>
      </c>
      <c r="BO573">
        <v>572</v>
      </c>
      <c r="BP573" t="str">
        <f ca="1">IF(LEN(BL573) &gt; 0, _xlfn.XMATCH(BN573 + 1, INDIRECT(BR573):INDIRECT(BS573)), "")</f>
        <v/>
      </c>
      <c r="BQ573" cm="1">
        <f t="array" ref="BQ573">_xlfn.XMATCH(FALSE, ISBLANK(A573:AE573),,-1)</f>
        <v>30</v>
      </c>
      <c r="BR573" t="str">
        <f>ADDRESS(2, BQ573)</f>
        <v>$AD$2</v>
      </c>
      <c r="BS573" t="str">
        <f>ADDRESS(1202, BQ573)</f>
        <v>$AD$1202</v>
      </c>
      <c r="BT573" s="171" t="str">
        <f>"insert into Pokemon_Blueprint values ( "&amp;ROW()-1&amp;", '"&amp;B573&amp;"', '"&amp;C573&amp;"', "&amp;AF573&amp;",  "&amp;AG573&amp;",  "&amp;AH573&amp;", "&amp;AI573&amp;",  "&amp;AJ573&amp;",  "&amp;AK573&amp;", "&amp;IF(BC573 = "", "0", BC573)&amp;", "&amp;IF(BL573 = "","NULL, NULL",BP573&amp;", "&amp;BL573)&amp;");"</f>
        <v>insert into Pokemon_Blueprint values ( 572, 'Togekiss', '', 85,  50,  95, 120,  115,  80, 30, NULL, NULL);</v>
      </c>
    </row>
    <row r="574" spans="1:72" ht="12.75" customHeight="1">
      <c r="A574" s="12">
        <v>469</v>
      </c>
      <c r="B574" s="60" t="s">
        <v>1014</v>
      </c>
      <c r="C574" s="60"/>
      <c r="D574" s="61"/>
      <c r="E574" s="62"/>
      <c r="F574" s="62"/>
      <c r="G574" s="62">
        <v>102</v>
      </c>
      <c r="H574" s="62"/>
      <c r="I574" s="62"/>
      <c r="J574" s="62"/>
      <c r="K574" s="62">
        <v>184</v>
      </c>
      <c r="L574" s="62"/>
      <c r="M574" s="62">
        <v>287</v>
      </c>
      <c r="N574" s="62"/>
      <c r="O574" s="62">
        <v>88</v>
      </c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>
        <v>106</v>
      </c>
      <c r="AE574" s="63"/>
      <c r="AF574" s="17">
        <v>86</v>
      </c>
      <c r="AG574" s="18">
        <v>76</v>
      </c>
      <c r="AH574" s="19">
        <v>86</v>
      </c>
      <c r="AI574" s="20">
        <v>116</v>
      </c>
      <c r="AJ574" s="21">
        <v>56</v>
      </c>
      <c r="AK574" s="22">
        <v>95</v>
      </c>
      <c r="AL574" s="23">
        <f>SUM(AF574:AK574)</f>
        <v>515</v>
      </c>
      <c r="AM574" s="24" t="s">
        <v>124</v>
      </c>
      <c r="AN574" s="25" t="s">
        <v>104</v>
      </c>
      <c r="AO574" s="24" t="s">
        <v>605</v>
      </c>
      <c r="AP574" s="26" t="s">
        <v>136</v>
      </c>
      <c r="AQ574" s="27" t="s">
        <v>241</v>
      </c>
      <c r="AR574" s="28" t="s">
        <v>304</v>
      </c>
      <c r="AS574" s="29">
        <v>1.9</v>
      </c>
      <c r="AT574" s="29">
        <v>113.5</v>
      </c>
      <c r="AU574" s="30">
        <v>51.5</v>
      </c>
      <c r="AV574" s="31"/>
      <c r="AW574" s="26">
        <v>2</v>
      </c>
      <c r="AX574" s="26"/>
      <c r="AY574" s="26"/>
      <c r="AZ574" s="26"/>
      <c r="BA574" s="25"/>
      <c r="BB574" s="24">
        <v>180</v>
      </c>
      <c r="BC574" s="26">
        <v>30</v>
      </c>
      <c r="BD574" s="32" t="s">
        <v>128</v>
      </c>
      <c r="BE574" s="32">
        <v>50</v>
      </c>
      <c r="BF574" s="35" t="s">
        <v>80</v>
      </c>
      <c r="BG574" s="26" t="s">
        <v>129</v>
      </c>
      <c r="BH574" s="29">
        <v>20</v>
      </c>
      <c r="BI574" s="26" t="s">
        <v>124</v>
      </c>
      <c r="BJ574" s="37"/>
      <c r="BK574" s="36"/>
      <c r="BL574" t="str">
        <f>IF(_xlfn.REGEXTEST(BK574,"Lv. [0-9]{0, 3}", 0),BM574,"")</f>
        <v/>
      </c>
      <c r="BM574" t="e" cm="1" vm="1">
        <f t="array" ref="BM574">_xlfn.REGEXEXTRACT(_xlfn.REGEXEXTRACT(BK574,"Lv. [0-9]{0,}", 0),"[0-9]{1,2}", 0)</f>
        <v>#N/A</v>
      </c>
      <c r="BN574" cm="1">
        <f t="array" ref="BN574">INDEX(A574:AE574,BQ574)</f>
        <v>106</v>
      </c>
      <c r="BO574">
        <v>573</v>
      </c>
      <c r="BP574" t="str">
        <f ca="1">IF(LEN(BL574) &gt; 0, _xlfn.XMATCH(BN574 + 1, INDIRECT(BR574):INDIRECT(BS574)), "")</f>
        <v/>
      </c>
      <c r="BQ574" cm="1">
        <f t="array" ref="BQ574">_xlfn.XMATCH(FALSE, ISBLANK(A574:AE574),,-1)</f>
        <v>30</v>
      </c>
      <c r="BR574" t="str">
        <f>ADDRESS(2, BQ574)</f>
        <v>$AD$2</v>
      </c>
      <c r="BS574" t="str">
        <f>ADDRESS(1202, BQ574)</f>
        <v>$AD$1202</v>
      </c>
      <c r="BT574" s="171" t="str">
        <f>"insert into Pokemon_Blueprint values ( "&amp;ROW()-1&amp;", '"&amp;B574&amp;"', '"&amp;C574&amp;"', "&amp;AF574&amp;",  "&amp;AG574&amp;",  "&amp;AH574&amp;", "&amp;AI574&amp;",  "&amp;AJ574&amp;",  "&amp;AK574&amp;", "&amp;IF(BC574 = "", "0", BC574)&amp;", "&amp;IF(BL574 = "","NULL, NULL",BP574&amp;", "&amp;BL574)&amp;");"</f>
        <v>insert into Pokemon_Blueprint values ( 573, 'Yanmega', '', 86,  76,  86, 116,  56,  95, 30, NULL, NULL);</v>
      </c>
    </row>
    <row r="575" spans="1:72" ht="12.75" customHeight="1">
      <c r="A575" s="12">
        <v>470</v>
      </c>
      <c r="B575" s="66" t="s">
        <v>1015</v>
      </c>
      <c r="C575" s="66" t="s">
        <v>503</v>
      </c>
      <c r="D575" s="67"/>
      <c r="E575" s="68"/>
      <c r="F575" s="68"/>
      <c r="G575" s="68"/>
      <c r="H575" s="68"/>
      <c r="I575" s="68"/>
      <c r="J575" s="68"/>
      <c r="K575" s="68">
        <v>169</v>
      </c>
      <c r="L575" s="68"/>
      <c r="M575" s="68">
        <v>97</v>
      </c>
      <c r="N575" s="68"/>
      <c r="O575" s="68">
        <v>83</v>
      </c>
      <c r="P575" s="68"/>
      <c r="Q575" s="68">
        <v>129</v>
      </c>
      <c r="R575" s="68"/>
      <c r="S575" s="68">
        <v>56</v>
      </c>
      <c r="T575" s="68"/>
      <c r="U575" s="68"/>
      <c r="V575" s="68">
        <v>159</v>
      </c>
      <c r="W575" s="68"/>
      <c r="X575" s="68">
        <v>60</v>
      </c>
      <c r="Y575" s="68"/>
      <c r="Z575" s="68"/>
      <c r="AA575" s="68">
        <v>202</v>
      </c>
      <c r="AB575" s="68"/>
      <c r="AC575" s="68">
        <v>81</v>
      </c>
      <c r="AD575" s="68">
        <v>31</v>
      </c>
      <c r="AE575" s="69">
        <v>185</v>
      </c>
      <c r="AF575" s="46">
        <v>65</v>
      </c>
      <c r="AG575" s="47">
        <v>110</v>
      </c>
      <c r="AH575" s="19">
        <v>130</v>
      </c>
      <c r="AI575" s="20">
        <v>60</v>
      </c>
      <c r="AJ575" s="21">
        <v>65</v>
      </c>
      <c r="AK575" s="22">
        <v>95</v>
      </c>
      <c r="AL575" s="23">
        <f>SUM(AF575:AK575)</f>
        <v>525</v>
      </c>
      <c r="AM575" s="24" t="s">
        <v>74</v>
      </c>
      <c r="AN575" s="37"/>
      <c r="AO575" s="24" t="s">
        <v>455</v>
      </c>
      <c r="AP575" s="34"/>
      <c r="AQ575" s="27" t="s">
        <v>77</v>
      </c>
      <c r="AR575" s="28" t="s">
        <v>85</v>
      </c>
      <c r="AS575" s="29">
        <v>1</v>
      </c>
      <c r="AT575" s="29">
        <v>56.2</v>
      </c>
      <c r="AU575" s="30">
        <v>25.5</v>
      </c>
      <c r="AV575" s="31"/>
      <c r="AW575" s="26"/>
      <c r="AX575" s="26">
        <v>2</v>
      </c>
      <c r="AY575" s="26"/>
      <c r="AZ575" s="26"/>
      <c r="BA575" s="25"/>
      <c r="BB575" s="24">
        <v>184</v>
      </c>
      <c r="BC575" s="26">
        <v>45</v>
      </c>
      <c r="BD575" s="32" t="s">
        <v>128</v>
      </c>
      <c r="BE575" s="32">
        <v>35</v>
      </c>
      <c r="BF575" s="35" t="s">
        <v>80</v>
      </c>
      <c r="BG575" s="26" t="s">
        <v>81</v>
      </c>
      <c r="BH575" s="29">
        <v>35</v>
      </c>
      <c r="BI575" s="26" t="s">
        <v>165</v>
      </c>
      <c r="BJ575" s="37"/>
      <c r="BK575" s="36"/>
      <c r="BL575" t="str">
        <f>IF(_xlfn.REGEXTEST(BK575,"Lv. [0-9]{0, 3}", 0),BM575,"")</f>
        <v/>
      </c>
      <c r="BM575" t="e" cm="1" vm="1">
        <f t="array" ref="BM575">_xlfn.REGEXEXTRACT(_xlfn.REGEXEXTRACT(BK575,"Lv. [0-9]{0,}", 0),"[0-9]{1,2}", 0)</f>
        <v>#N/A</v>
      </c>
      <c r="BN575" cm="1">
        <f t="array" ref="BN575">INDEX(A575:AE575,BQ575)</f>
        <v>185</v>
      </c>
      <c r="BO575">
        <v>574</v>
      </c>
      <c r="BP575" t="str">
        <f ca="1">IF(LEN(BL575) &gt; 0, _xlfn.XMATCH(BN575 + 1, INDIRECT(BR575):INDIRECT(BS575)), "")</f>
        <v/>
      </c>
      <c r="BQ575" cm="1">
        <f t="array" ref="BQ575">_xlfn.XMATCH(FALSE, ISBLANK(A575:AE575),,-1)</f>
        <v>31</v>
      </c>
      <c r="BR575" t="str">
        <f>ADDRESS(2, BQ575)</f>
        <v>$AE$2</v>
      </c>
      <c r="BS575" t="str">
        <f>ADDRESS(1202, BQ575)</f>
        <v>$AE$1202</v>
      </c>
      <c r="BT575" s="171" t="str">
        <f>"insert into Pokemon_Blueprint values ( "&amp;ROW()-1&amp;", '"&amp;B575&amp;"', '"&amp;C575&amp;"', "&amp;AF575&amp;",  "&amp;AG575&amp;",  "&amp;AH575&amp;", "&amp;AI575&amp;",  "&amp;AJ575&amp;",  "&amp;AK575&amp;", "&amp;IF(BC575 = "", "0", BC575)&amp;", "&amp;IF(BL575 = "","NULL, NULL",BP575&amp;", "&amp;BL575)&amp;");"</f>
        <v>insert into Pokemon_Blueprint values ( 574, 'Leafeon', 'Eeveelution', 65,  110,  130, 60,  65,  95, 45, NULL, NULL);</v>
      </c>
    </row>
    <row r="576" spans="1:72" ht="12.75" customHeight="1">
      <c r="A576" s="12">
        <v>471</v>
      </c>
      <c r="B576" s="66" t="s">
        <v>1016</v>
      </c>
      <c r="C576" s="66" t="s">
        <v>503</v>
      </c>
      <c r="D576" s="67"/>
      <c r="E576" s="68"/>
      <c r="F576" s="68"/>
      <c r="G576" s="68"/>
      <c r="H576" s="68"/>
      <c r="I576" s="68"/>
      <c r="J576" s="68"/>
      <c r="K576" s="68">
        <v>170</v>
      </c>
      <c r="L576" s="68"/>
      <c r="M576" s="68">
        <v>98</v>
      </c>
      <c r="N576" s="68"/>
      <c r="O576" s="68">
        <v>84</v>
      </c>
      <c r="P576" s="68"/>
      <c r="Q576" s="68">
        <v>130</v>
      </c>
      <c r="R576" s="68"/>
      <c r="S576" s="68">
        <v>57</v>
      </c>
      <c r="T576" s="68"/>
      <c r="U576" s="68"/>
      <c r="V576" s="68">
        <v>160</v>
      </c>
      <c r="W576" s="68"/>
      <c r="X576" s="68">
        <v>61</v>
      </c>
      <c r="Y576" s="68"/>
      <c r="Z576" s="68"/>
      <c r="AA576" s="68">
        <v>203</v>
      </c>
      <c r="AB576" s="68"/>
      <c r="AC576" s="68">
        <v>80</v>
      </c>
      <c r="AD576" s="68">
        <v>32</v>
      </c>
      <c r="AE576" s="69">
        <v>186</v>
      </c>
      <c r="AF576" s="46">
        <v>65</v>
      </c>
      <c r="AG576" s="47">
        <v>60</v>
      </c>
      <c r="AH576" s="19">
        <v>110</v>
      </c>
      <c r="AI576" s="20">
        <v>130</v>
      </c>
      <c r="AJ576" s="21">
        <v>95</v>
      </c>
      <c r="AK576" s="22">
        <v>65</v>
      </c>
      <c r="AL576" s="23">
        <f>SUM(AF576:AK576)</f>
        <v>525</v>
      </c>
      <c r="AM576" s="24" t="s">
        <v>200</v>
      </c>
      <c r="AN576" s="37"/>
      <c r="AO576" s="24" t="s">
        <v>202</v>
      </c>
      <c r="AP576" s="34"/>
      <c r="AQ576" s="27" t="s">
        <v>380</v>
      </c>
      <c r="AR576" s="28" t="s">
        <v>191</v>
      </c>
      <c r="AS576" s="29">
        <v>0.8</v>
      </c>
      <c r="AT576" s="29">
        <v>57.1</v>
      </c>
      <c r="AU576" s="30">
        <v>25.9</v>
      </c>
      <c r="AV576" s="31"/>
      <c r="AW576" s="26"/>
      <c r="AX576" s="26"/>
      <c r="AY576" s="26">
        <v>2</v>
      </c>
      <c r="AZ576" s="26"/>
      <c r="BA576" s="25"/>
      <c r="BB576" s="24">
        <v>184</v>
      </c>
      <c r="BC576" s="26">
        <v>45</v>
      </c>
      <c r="BD576" s="32" t="s">
        <v>128</v>
      </c>
      <c r="BE576" s="32">
        <v>35</v>
      </c>
      <c r="BF576" s="35" t="s">
        <v>116</v>
      </c>
      <c r="BG576" s="26" t="s">
        <v>81</v>
      </c>
      <c r="BH576" s="29">
        <v>35</v>
      </c>
      <c r="BI576" s="26" t="s">
        <v>165</v>
      </c>
      <c r="BJ576" s="37"/>
      <c r="BK576" s="36"/>
      <c r="BL576" t="str">
        <f>IF(_xlfn.REGEXTEST(BK576,"Lv. [0-9]{0, 3}", 0),BM576,"")</f>
        <v/>
      </c>
      <c r="BM576" t="e" cm="1" vm="1">
        <f t="array" ref="BM576">_xlfn.REGEXEXTRACT(_xlfn.REGEXEXTRACT(BK576,"Lv. [0-9]{0,}", 0),"[0-9]{1,2}", 0)</f>
        <v>#N/A</v>
      </c>
      <c r="BN576" cm="1">
        <f t="array" ref="BN576">INDEX(A576:AE576,BQ576)</f>
        <v>186</v>
      </c>
      <c r="BO576">
        <v>575</v>
      </c>
      <c r="BP576" t="str">
        <f ca="1">IF(LEN(BL576) &gt; 0, _xlfn.XMATCH(BN576 + 1, INDIRECT(BR576):INDIRECT(BS576)), "")</f>
        <v/>
      </c>
      <c r="BQ576" cm="1">
        <f t="array" ref="BQ576">_xlfn.XMATCH(FALSE, ISBLANK(A576:AE576),,-1)</f>
        <v>31</v>
      </c>
      <c r="BR576" t="str">
        <f>ADDRESS(2, BQ576)</f>
        <v>$AE$2</v>
      </c>
      <c r="BS576" t="str">
        <f>ADDRESS(1202, BQ576)</f>
        <v>$AE$1202</v>
      </c>
      <c r="BT576" s="171" t="str">
        <f>"insert into Pokemon_Blueprint values ( "&amp;ROW()-1&amp;", '"&amp;B576&amp;"', '"&amp;C576&amp;"', "&amp;AF576&amp;",  "&amp;AG576&amp;",  "&amp;AH576&amp;", "&amp;AI576&amp;",  "&amp;AJ576&amp;",  "&amp;AK576&amp;", "&amp;IF(BC576 = "", "0", BC576)&amp;", "&amp;IF(BL576 = "","NULL, NULL",BP576&amp;", "&amp;BL576)&amp;");"</f>
        <v>insert into Pokemon_Blueprint values ( 575, 'Glaceon', 'Eeveelution', 65,  60,  110, 130,  95,  65, 45, NULL, NULL);</v>
      </c>
    </row>
    <row r="577" spans="1:72" ht="12.75" customHeight="1">
      <c r="A577" s="12">
        <v>472</v>
      </c>
      <c r="B577" s="60" t="s">
        <v>1017</v>
      </c>
      <c r="C577" s="60"/>
      <c r="D577" s="61"/>
      <c r="E577" s="62"/>
      <c r="F577" s="62"/>
      <c r="G577" s="62"/>
      <c r="H577" s="62"/>
      <c r="I577" s="62"/>
      <c r="J577" s="62"/>
      <c r="K577" s="62">
        <v>154</v>
      </c>
      <c r="L577" s="62"/>
      <c r="M577" s="62">
        <v>222</v>
      </c>
      <c r="N577" s="62"/>
      <c r="O577" s="62"/>
      <c r="P577" s="62">
        <v>116</v>
      </c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>
        <v>186</v>
      </c>
      <c r="AE577" s="63"/>
      <c r="AF577" s="17">
        <v>75</v>
      </c>
      <c r="AG577" s="18">
        <v>95</v>
      </c>
      <c r="AH577" s="19">
        <v>125</v>
      </c>
      <c r="AI577" s="20">
        <v>45</v>
      </c>
      <c r="AJ577" s="21">
        <v>75</v>
      </c>
      <c r="AK577" s="22">
        <v>95</v>
      </c>
      <c r="AL577" s="23">
        <f>SUM(AF577:AK577)</f>
        <v>510</v>
      </c>
      <c r="AM577" s="24" t="s">
        <v>196</v>
      </c>
      <c r="AN577" s="25" t="s">
        <v>104</v>
      </c>
      <c r="AO577" s="24" t="s">
        <v>414</v>
      </c>
      <c r="AP577" s="26" t="s">
        <v>197</v>
      </c>
      <c r="AQ577" s="27" t="s">
        <v>745</v>
      </c>
      <c r="AR577" s="28" t="s">
        <v>88</v>
      </c>
      <c r="AS577" s="29">
        <v>2</v>
      </c>
      <c r="AT577" s="29">
        <v>93.7</v>
      </c>
      <c r="AU577" s="30">
        <v>42.5</v>
      </c>
      <c r="AV577" s="31"/>
      <c r="AW577" s="26"/>
      <c r="AX577" s="26">
        <v>2</v>
      </c>
      <c r="AY577" s="26"/>
      <c r="AZ577" s="26"/>
      <c r="BA577" s="25"/>
      <c r="BB577" s="24">
        <v>179</v>
      </c>
      <c r="BC577" s="26">
        <v>30</v>
      </c>
      <c r="BD577" s="32" t="s">
        <v>79</v>
      </c>
      <c r="BE577" s="32">
        <v>50</v>
      </c>
      <c r="BF577" s="35" t="s">
        <v>164</v>
      </c>
      <c r="BG577" s="26" t="s">
        <v>129</v>
      </c>
      <c r="BH577" s="29">
        <v>20</v>
      </c>
      <c r="BI577" s="26" t="s">
        <v>124</v>
      </c>
      <c r="BJ577" s="37"/>
      <c r="BK577" s="36"/>
      <c r="BL577" t="str">
        <f>IF(_xlfn.REGEXTEST(BK577,"Lv. [0-9]{0, 3}", 0),BM577,"")</f>
        <v/>
      </c>
      <c r="BM577" t="e" cm="1" vm="1">
        <f t="array" ref="BM577">_xlfn.REGEXEXTRACT(_xlfn.REGEXEXTRACT(BK577,"Lv. [0-9]{0,}", 0),"[0-9]{1,2}", 0)</f>
        <v>#N/A</v>
      </c>
      <c r="BN577" cm="1">
        <f t="array" ref="BN577">INDEX(A577:AE577,BQ577)</f>
        <v>186</v>
      </c>
      <c r="BO577">
        <v>576</v>
      </c>
      <c r="BP577" t="str">
        <f ca="1">IF(LEN(BL577) &gt; 0, _xlfn.XMATCH(BN577 + 1, INDIRECT(BR577):INDIRECT(BS577)), "")</f>
        <v/>
      </c>
      <c r="BQ577" cm="1">
        <f t="array" ref="BQ577">_xlfn.XMATCH(FALSE, ISBLANK(A577:AE577),,-1)</f>
        <v>30</v>
      </c>
      <c r="BR577" t="str">
        <f>ADDRESS(2, BQ577)</f>
        <v>$AD$2</v>
      </c>
      <c r="BS577" t="str">
        <f>ADDRESS(1202, BQ577)</f>
        <v>$AD$1202</v>
      </c>
      <c r="BT577" s="171" t="str">
        <f>"insert into Pokemon_Blueprint values ( "&amp;ROW()-1&amp;", '"&amp;B577&amp;"', '"&amp;C577&amp;"', "&amp;AF577&amp;",  "&amp;AG577&amp;",  "&amp;AH577&amp;", "&amp;AI577&amp;",  "&amp;AJ577&amp;",  "&amp;AK577&amp;", "&amp;IF(BC577 = "", "0", BC577)&amp;", "&amp;IF(BL577 = "","NULL, NULL",BP577&amp;", "&amp;BL577)&amp;");"</f>
        <v>insert into Pokemon_Blueprint values ( 576, 'Gliscor', '', 75,  95,  125, 45,  75,  95, 30, NULL, NULL);</v>
      </c>
    </row>
    <row r="578" spans="1:72" ht="12.75" customHeight="1">
      <c r="A578" s="12">
        <v>473</v>
      </c>
      <c r="B578" s="60" t="s">
        <v>1018</v>
      </c>
      <c r="C578" s="60"/>
      <c r="D578" s="61"/>
      <c r="E578" s="62"/>
      <c r="F578" s="62"/>
      <c r="G578" s="62">
        <v>197</v>
      </c>
      <c r="H578" s="62"/>
      <c r="I578" s="62"/>
      <c r="J578" s="62"/>
      <c r="K578" s="62">
        <v>205</v>
      </c>
      <c r="L578" s="62"/>
      <c r="M578" s="62">
        <v>260</v>
      </c>
      <c r="N578" s="62"/>
      <c r="O578" s="62"/>
      <c r="P578" s="62">
        <v>78</v>
      </c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>
        <v>77</v>
      </c>
      <c r="AB578" s="62"/>
      <c r="AC578" s="62">
        <v>9</v>
      </c>
      <c r="AD578" s="62">
        <v>214</v>
      </c>
      <c r="AE578" s="63"/>
      <c r="AF578" s="17">
        <v>110</v>
      </c>
      <c r="AG578" s="18">
        <v>130</v>
      </c>
      <c r="AH578" s="19">
        <v>80</v>
      </c>
      <c r="AI578" s="20">
        <v>70</v>
      </c>
      <c r="AJ578" s="21">
        <v>60</v>
      </c>
      <c r="AK578" s="22">
        <v>80</v>
      </c>
      <c r="AL578" s="23">
        <f>SUM(AF578:AK578)</f>
        <v>530</v>
      </c>
      <c r="AM578" s="24" t="s">
        <v>200</v>
      </c>
      <c r="AN578" s="25" t="s">
        <v>196</v>
      </c>
      <c r="AO578" s="24" t="s">
        <v>355</v>
      </c>
      <c r="AP578" s="26" t="s">
        <v>202</v>
      </c>
      <c r="AQ578" s="27" t="s">
        <v>91</v>
      </c>
      <c r="AR578" s="28" t="s">
        <v>497</v>
      </c>
      <c r="AS578" s="29">
        <v>2.5</v>
      </c>
      <c r="AT578" s="29">
        <v>641.5</v>
      </c>
      <c r="AU578" s="30">
        <v>291</v>
      </c>
      <c r="AV578" s="31"/>
      <c r="AW578" s="26">
        <v>3</v>
      </c>
      <c r="AX578" s="26"/>
      <c r="AY578" s="26"/>
      <c r="AZ578" s="26"/>
      <c r="BA578" s="25"/>
      <c r="BB578" s="24">
        <v>265</v>
      </c>
      <c r="BC578" s="26">
        <v>50</v>
      </c>
      <c r="BD578" s="32" t="s">
        <v>297</v>
      </c>
      <c r="BE578" s="32">
        <v>50</v>
      </c>
      <c r="BF578" s="35" t="s">
        <v>139</v>
      </c>
      <c r="BG578" s="26" t="s">
        <v>129</v>
      </c>
      <c r="BH578" s="29">
        <v>20</v>
      </c>
      <c r="BI578" s="26" t="s">
        <v>165</v>
      </c>
      <c r="BJ578" s="37"/>
      <c r="BK578" s="36"/>
      <c r="BL578" t="str">
        <f>IF(_xlfn.REGEXTEST(BK578,"Lv. [0-9]{0, 3}", 0),BM578,"")</f>
        <v/>
      </c>
      <c r="BM578" t="e" cm="1" vm="1">
        <f t="array" ref="BM578">_xlfn.REGEXEXTRACT(_xlfn.REGEXEXTRACT(BK578,"Lv. [0-9]{0,}", 0),"[0-9]{1,2}", 0)</f>
        <v>#N/A</v>
      </c>
      <c r="BN578" cm="1">
        <f t="array" ref="BN578">INDEX(A578:AE578,BQ578)</f>
        <v>214</v>
      </c>
      <c r="BO578">
        <v>577</v>
      </c>
      <c r="BP578" t="str">
        <f ca="1">IF(LEN(BL578) &gt; 0, _xlfn.XMATCH(BN578 + 1, INDIRECT(BR578):INDIRECT(BS578)), "")</f>
        <v/>
      </c>
      <c r="BQ578" cm="1">
        <f t="array" ref="BQ578">_xlfn.XMATCH(FALSE, ISBLANK(A578:AE578),,-1)</f>
        <v>30</v>
      </c>
      <c r="BR578" t="str">
        <f>ADDRESS(2, BQ578)</f>
        <v>$AD$2</v>
      </c>
      <c r="BS578" t="str">
        <f>ADDRESS(1202, BQ578)</f>
        <v>$AD$1202</v>
      </c>
      <c r="BT578" s="171" t="str">
        <f>"insert into Pokemon_Blueprint values ( "&amp;ROW()-1&amp;", '"&amp;B578&amp;"', '"&amp;C578&amp;"', "&amp;AF578&amp;",  "&amp;AG578&amp;",  "&amp;AH578&amp;", "&amp;AI578&amp;",  "&amp;AJ578&amp;",  "&amp;AK578&amp;", "&amp;IF(BC578 = "", "0", BC578)&amp;", "&amp;IF(BL578 = "","NULL, NULL",BP578&amp;", "&amp;BL578)&amp;");"</f>
        <v>insert into Pokemon_Blueprint values ( 577, 'Mamoswine', '', 110,  130,  80, 70,  60,  80, 50, NULL, NULL);</v>
      </c>
    </row>
    <row r="579" spans="1:72" ht="12.75" customHeight="1">
      <c r="A579" s="12">
        <v>474</v>
      </c>
      <c r="B579" s="66" t="s">
        <v>1019</v>
      </c>
      <c r="C579" s="66"/>
      <c r="D579" s="67"/>
      <c r="E579" s="68"/>
      <c r="F579" s="68"/>
      <c r="G579" s="68"/>
      <c r="H579" s="68"/>
      <c r="I579" s="68"/>
      <c r="J579" s="68"/>
      <c r="K579" s="68">
        <v>194</v>
      </c>
      <c r="L579" s="68"/>
      <c r="M579" s="68"/>
      <c r="N579" s="68"/>
      <c r="O579" s="68"/>
      <c r="P579" s="68"/>
      <c r="Q579" s="68">
        <v>219</v>
      </c>
      <c r="R579" s="68"/>
      <c r="S579" s="68"/>
      <c r="T579" s="68">
        <v>91</v>
      </c>
      <c r="U579" s="68"/>
      <c r="V579" s="68">
        <v>283</v>
      </c>
      <c r="W579" s="68"/>
      <c r="X579" s="68"/>
      <c r="Y579" s="68">
        <v>104</v>
      </c>
      <c r="Z579" s="68"/>
      <c r="AA579" s="68"/>
      <c r="AB579" s="68">
        <v>210</v>
      </c>
      <c r="AC579" s="68"/>
      <c r="AD579" s="68">
        <v>135</v>
      </c>
      <c r="AE579" s="69"/>
      <c r="AF579" s="46">
        <v>85</v>
      </c>
      <c r="AG579" s="47">
        <v>80</v>
      </c>
      <c r="AH579" s="19">
        <v>70</v>
      </c>
      <c r="AI579" s="20">
        <v>135</v>
      </c>
      <c r="AJ579" s="21">
        <v>75</v>
      </c>
      <c r="AK579" s="22">
        <v>90</v>
      </c>
      <c r="AL579" s="23">
        <f>SUM(AF579:AK579)</f>
        <v>535</v>
      </c>
      <c r="AM579" s="24" t="s">
        <v>150</v>
      </c>
      <c r="AN579" s="37"/>
      <c r="AO579" s="24" t="s">
        <v>147</v>
      </c>
      <c r="AP579" s="26" t="s">
        <v>509</v>
      </c>
      <c r="AQ579" s="27" t="s">
        <v>367</v>
      </c>
      <c r="AR579" s="28" t="s">
        <v>220</v>
      </c>
      <c r="AS579" s="29">
        <v>0.9</v>
      </c>
      <c r="AT579" s="29">
        <v>75</v>
      </c>
      <c r="AU579" s="30">
        <v>34</v>
      </c>
      <c r="AV579" s="31"/>
      <c r="AW579" s="26"/>
      <c r="AX579" s="26"/>
      <c r="AY579" s="26">
        <v>3</v>
      </c>
      <c r="AZ579" s="26"/>
      <c r="BA579" s="25"/>
      <c r="BB579" s="24">
        <v>268</v>
      </c>
      <c r="BC579" s="26">
        <v>30</v>
      </c>
      <c r="BD579" s="32" t="s">
        <v>128</v>
      </c>
      <c r="BE579" s="32">
        <v>50</v>
      </c>
      <c r="BF579" s="35" t="s">
        <v>98</v>
      </c>
      <c r="BG579" s="26" t="s">
        <v>368</v>
      </c>
      <c r="BH579" s="29">
        <v>20</v>
      </c>
      <c r="BI579" s="45" t="s">
        <v>338</v>
      </c>
      <c r="BJ579" s="37"/>
      <c r="BK579" s="36"/>
      <c r="BL579" t="str">
        <f>IF(_xlfn.REGEXTEST(BK579,"Lv. [0-9]{0, 3}", 0),BM579,"")</f>
        <v/>
      </c>
      <c r="BM579" t="e" cm="1" vm="1">
        <f t="array" ref="BM579">_xlfn.REGEXEXTRACT(_xlfn.REGEXEXTRACT(BK579,"Lv. [0-9]{0,}", 0),"[0-9]{1,2}", 0)</f>
        <v>#N/A</v>
      </c>
      <c r="BN579" cm="1">
        <f t="array" ref="BN579">INDEX(A579:AE579,BQ579)</f>
        <v>135</v>
      </c>
      <c r="BO579">
        <v>578</v>
      </c>
      <c r="BP579" t="str">
        <f ca="1">IF(LEN(BL579) &gt; 0, _xlfn.XMATCH(BN579 + 1, INDIRECT(BR579):INDIRECT(BS579)), "")</f>
        <v/>
      </c>
      <c r="BQ579" cm="1">
        <f t="array" ref="BQ579">_xlfn.XMATCH(FALSE, ISBLANK(A579:AE579),,-1)</f>
        <v>30</v>
      </c>
      <c r="BR579" t="str">
        <f>ADDRESS(2, BQ579)</f>
        <v>$AD$2</v>
      </c>
      <c r="BS579" t="str">
        <f>ADDRESS(1202, BQ579)</f>
        <v>$AD$1202</v>
      </c>
      <c r="BT579" s="171" t="str">
        <f>"insert into Pokemon_Blueprint values ( "&amp;ROW()-1&amp;", '"&amp;B579&amp;"', '"&amp;C579&amp;"', "&amp;AF579&amp;",  "&amp;AG579&amp;",  "&amp;AH579&amp;", "&amp;AI579&amp;",  "&amp;AJ579&amp;",  "&amp;AK579&amp;", "&amp;IF(BC579 = "", "0", BC579)&amp;", "&amp;IF(BL579 = "","NULL, NULL",BP579&amp;", "&amp;BL579)&amp;");"</f>
        <v>insert into Pokemon_Blueprint values ( 578, 'Porygon-Z', '', 85,  80,  70, 135,  75,  90, 30, NULL, NULL);</v>
      </c>
    </row>
    <row r="580" spans="1:72" ht="12.75" customHeight="1">
      <c r="A580" s="12">
        <v>475</v>
      </c>
      <c r="B580" s="60" t="s">
        <v>1020</v>
      </c>
      <c r="C580" s="60"/>
      <c r="D580" s="61"/>
      <c r="E580" s="62"/>
      <c r="F580" s="62"/>
      <c r="G580" s="62"/>
      <c r="H580" s="62"/>
      <c r="I580" s="62">
        <v>32</v>
      </c>
      <c r="J580" s="62"/>
      <c r="K580" s="62">
        <v>160</v>
      </c>
      <c r="L580" s="62"/>
      <c r="M580" s="62"/>
      <c r="N580" s="62">
        <v>67</v>
      </c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>
        <v>123</v>
      </c>
      <c r="AB580" s="62">
        <v>37</v>
      </c>
      <c r="AC580" s="62"/>
      <c r="AD580" s="62">
        <v>104</v>
      </c>
      <c r="AE580" s="63">
        <v>65</v>
      </c>
      <c r="AF580" s="17">
        <v>68</v>
      </c>
      <c r="AG580" s="18">
        <v>125</v>
      </c>
      <c r="AH580" s="19">
        <v>65</v>
      </c>
      <c r="AI580" s="20">
        <v>65</v>
      </c>
      <c r="AJ580" s="21">
        <v>115</v>
      </c>
      <c r="AK580" s="22">
        <v>80</v>
      </c>
      <c r="AL580" s="23">
        <f>SUM(AF580:AK580)</f>
        <v>518</v>
      </c>
      <c r="AM580" s="24" t="s">
        <v>193</v>
      </c>
      <c r="AN580" s="25" t="s">
        <v>289</v>
      </c>
      <c r="AO580" s="24" t="s">
        <v>321</v>
      </c>
      <c r="AP580" s="34" t="s">
        <v>1021</v>
      </c>
      <c r="AQ580" s="27" t="s">
        <v>296</v>
      </c>
      <c r="AR580" s="28" t="s">
        <v>120</v>
      </c>
      <c r="AS580" s="29">
        <v>1.6</v>
      </c>
      <c r="AT580" s="29">
        <v>114.6</v>
      </c>
      <c r="AU580" s="30">
        <v>52</v>
      </c>
      <c r="AV580" s="31"/>
      <c r="AW580" s="26">
        <v>3</v>
      </c>
      <c r="AX580" s="26"/>
      <c r="AY580" s="26"/>
      <c r="AZ580" s="26"/>
      <c r="BA580" s="25"/>
      <c r="BB580" s="24">
        <v>259</v>
      </c>
      <c r="BC580" s="26">
        <v>45</v>
      </c>
      <c r="BD580" s="32" t="s">
        <v>297</v>
      </c>
      <c r="BE580" s="32">
        <v>35</v>
      </c>
      <c r="BF580" s="35" t="s">
        <v>137</v>
      </c>
      <c r="BG580" s="26" t="s">
        <v>218</v>
      </c>
      <c r="BH580" s="29">
        <v>20</v>
      </c>
      <c r="BI580" s="26" t="s">
        <v>386</v>
      </c>
      <c r="BJ580" s="37"/>
      <c r="BK580" s="36"/>
      <c r="BL580" t="str">
        <f>IF(_xlfn.REGEXTEST(BK580,"Lv. [0-9]{0, 3}", 0),BM580,"")</f>
        <v/>
      </c>
      <c r="BM580" t="e" cm="1" vm="1">
        <f t="array" ref="BM580">_xlfn.REGEXEXTRACT(_xlfn.REGEXEXTRACT(BK580,"Lv. [0-9]{0,}", 0),"[0-9]{1,2}", 0)</f>
        <v>#N/A</v>
      </c>
      <c r="BN580" cm="1">
        <f t="array" ref="BN580">INDEX(A580:AE580,BQ580)</f>
        <v>65</v>
      </c>
      <c r="BO580">
        <v>579</v>
      </c>
      <c r="BP580" t="str">
        <f ca="1">IF(LEN(BL580) &gt; 0, _xlfn.XMATCH(BN580 + 1, INDIRECT(BR580):INDIRECT(BS580)), "")</f>
        <v/>
      </c>
      <c r="BQ580" cm="1">
        <f t="array" ref="BQ580">_xlfn.XMATCH(FALSE, ISBLANK(A580:AE580),,-1)</f>
        <v>31</v>
      </c>
      <c r="BR580" t="str">
        <f>ADDRESS(2, BQ580)</f>
        <v>$AE$2</v>
      </c>
      <c r="BS580" t="str">
        <f>ADDRESS(1202, BQ580)</f>
        <v>$AE$1202</v>
      </c>
      <c r="BT580" s="171" t="str">
        <f>"insert into Pokemon_Blueprint values ( "&amp;ROW()-1&amp;", '"&amp;B580&amp;"', '"&amp;C580&amp;"', "&amp;AF580&amp;",  "&amp;AG580&amp;",  "&amp;AH580&amp;", "&amp;AI580&amp;",  "&amp;AJ580&amp;",  "&amp;AK580&amp;", "&amp;IF(BC580 = "", "0", BC580)&amp;", "&amp;IF(BL580 = "","NULL, NULL",BP580&amp;", "&amp;BL580)&amp;");"</f>
        <v>insert into Pokemon_Blueprint values ( 579, 'Gallade', '', 68,  125,  65, 65,  115,  80, 45, NULL, NULL);</v>
      </c>
    </row>
    <row r="581" spans="1:72" ht="12.75" customHeight="1">
      <c r="A581" s="12">
        <v>475.1</v>
      </c>
      <c r="B581" s="60" t="s">
        <v>1022</v>
      </c>
      <c r="C581" s="60" t="s">
        <v>146</v>
      </c>
      <c r="D581" s="61"/>
      <c r="E581" s="62"/>
      <c r="F581" s="62"/>
      <c r="G581" s="62"/>
      <c r="H581" s="62"/>
      <c r="I581" s="62">
        <v>32</v>
      </c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3"/>
      <c r="AF581" s="17">
        <v>68</v>
      </c>
      <c r="AG581" s="18">
        <v>165</v>
      </c>
      <c r="AH581" s="19">
        <v>95</v>
      </c>
      <c r="AI581" s="20">
        <v>65</v>
      </c>
      <c r="AJ581" s="21">
        <v>115</v>
      </c>
      <c r="AK581" s="22">
        <v>110</v>
      </c>
      <c r="AL581" s="23">
        <f>SUM(AF581:AK581)</f>
        <v>618</v>
      </c>
      <c r="AM581" s="24" t="s">
        <v>193</v>
      </c>
      <c r="AN581" s="25" t="s">
        <v>289</v>
      </c>
      <c r="AO581" s="24" t="s">
        <v>243</v>
      </c>
      <c r="AP581" s="34"/>
      <c r="AQ581" s="27"/>
      <c r="AR581" s="28" t="s">
        <v>120</v>
      </c>
      <c r="AS581" s="29">
        <v>1.6</v>
      </c>
      <c r="AT581" s="29">
        <v>124.3</v>
      </c>
      <c r="AU581" s="30">
        <v>56.4</v>
      </c>
      <c r="AV581" s="31"/>
      <c r="AW581" s="26">
        <v>3</v>
      </c>
      <c r="AX581" s="26"/>
      <c r="AY581" s="26"/>
      <c r="AZ581" s="26"/>
      <c r="BA581" s="25"/>
      <c r="BB581" s="24">
        <v>309</v>
      </c>
      <c r="BC581" s="26">
        <v>45</v>
      </c>
      <c r="BD581" s="32" t="s">
        <v>297</v>
      </c>
      <c r="BE581" s="32">
        <v>35</v>
      </c>
      <c r="BF581" s="35" t="s">
        <v>137</v>
      </c>
      <c r="BG581" s="26" t="s">
        <v>218</v>
      </c>
      <c r="BH581" s="29">
        <v>20</v>
      </c>
      <c r="BI581" s="26" t="s">
        <v>386</v>
      </c>
      <c r="BJ581" s="25"/>
      <c r="BK581" s="36"/>
      <c r="BL581" t="str">
        <f>IF(_xlfn.REGEXTEST(BK581,"Lv. [0-9]{0, 3}", 0),BM581,"")</f>
        <v/>
      </c>
      <c r="BM581" t="e" cm="1" vm="1">
        <f t="array" ref="BM581">_xlfn.REGEXEXTRACT(_xlfn.REGEXEXTRACT(BK581,"Lv. [0-9]{0,}", 0),"[0-9]{1,2}", 0)</f>
        <v>#N/A</v>
      </c>
      <c r="BN581" cm="1">
        <f t="array" ref="BN581">INDEX(A581:AE581,BQ581)</f>
        <v>32</v>
      </c>
      <c r="BO581">
        <v>580</v>
      </c>
      <c r="BP581" t="str">
        <f ca="1">IF(LEN(BL581) &gt; 0, _xlfn.XMATCH(BN581 + 1, INDIRECT(BR581):INDIRECT(BS581)), "")</f>
        <v/>
      </c>
      <c r="BQ581" cm="1">
        <f t="array" ref="BQ581">_xlfn.XMATCH(FALSE, ISBLANK(A581:AE581),,-1)</f>
        <v>9</v>
      </c>
      <c r="BR581" t="str">
        <f>ADDRESS(2, BQ581)</f>
        <v>$I$2</v>
      </c>
      <c r="BS581" t="str">
        <f>ADDRESS(1202, BQ581)</f>
        <v>$I$1202</v>
      </c>
      <c r="BT581" s="171" t="str">
        <f>"insert into Pokemon_Blueprint values ( "&amp;ROW()-1&amp;", '"&amp;B581&amp;"', '"&amp;C581&amp;"', "&amp;AF581&amp;",  "&amp;AG581&amp;",  "&amp;AH581&amp;", "&amp;AI581&amp;",  "&amp;AJ581&amp;",  "&amp;AK581&amp;", "&amp;IF(BC581 = "", "0", BC581)&amp;", "&amp;IF(BL581 = "","NULL, NULL",BP581&amp;", "&amp;BL581)&amp;");"</f>
        <v>insert into Pokemon_Blueprint values ( 580, 'Gallade (Mega)', 'Mega Evolution', 68,  165,  95, 65,  115,  110, 45, NULL, NULL);</v>
      </c>
    </row>
    <row r="582" spans="1:72" ht="12.75" customHeight="1">
      <c r="A582" s="12">
        <v>476</v>
      </c>
      <c r="B582" s="60" t="s">
        <v>1023</v>
      </c>
      <c r="C582" s="60"/>
      <c r="D582" s="61"/>
      <c r="E582" s="62"/>
      <c r="F582" s="62"/>
      <c r="G582" s="62"/>
      <c r="H582" s="62"/>
      <c r="I582" s="62">
        <v>62</v>
      </c>
      <c r="J582" s="62"/>
      <c r="K582" s="62">
        <v>156</v>
      </c>
      <c r="L582" s="62"/>
      <c r="M582" s="62">
        <v>165</v>
      </c>
      <c r="N582" s="62"/>
      <c r="O582" s="62">
        <v>94</v>
      </c>
      <c r="P582" s="62"/>
      <c r="Q582" s="62">
        <v>199</v>
      </c>
      <c r="R582" s="62"/>
      <c r="S582" s="62">
        <v>126</v>
      </c>
      <c r="T582" s="62"/>
      <c r="U582" s="62"/>
      <c r="V582" s="62">
        <v>255</v>
      </c>
      <c r="W582" s="62"/>
      <c r="X582" s="62">
        <v>156</v>
      </c>
      <c r="Y582" s="62"/>
      <c r="Z582" s="62"/>
      <c r="AA582" s="62"/>
      <c r="AB582" s="62"/>
      <c r="AC582" s="62"/>
      <c r="AD582" s="62">
        <v>191</v>
      </c>
      <c r="AE582" s="63"/>
      <c r="AF582" s="17">
        <v>60</v>
      </c>
      <c r="AG582" s="18">
        <v>55</v>
      </c>
      <c r="AH582" s="19">
        <v>145</v>
      </c>
      <c r="AI582" s="20">
        <v>75</v>
      </c>
      <c r="AJ582" s="21">
        <v>150</v>
      </c>
      <c r="AK582" s="22">
        <v>40</v>
      </c>
      <c r="AL582" s="23">
        <f>SUM(AF582:AK582)</f>
        <v>525</v>
      </c>
      <c r="AM582" s="24" t="s">
        <v>301</v>
      </c>
      <c r="AN582" s="25" t="s">
        <v>201</v>
      </c>
      <c r="AO582" s="24" t="s">
        <v>337</v>
      </c>
      <c r="AP582" s="26" t="s">
        <v>340</v>
      </c>
      <c r="AQ582" s="27" t="s">
        <v>264</v>
      </c>
      <c r="AR582" s="28" t="s">
        <v>148</v>
      </c>
      <c r="AS582" s="29">
        <v>1.4</v>
      </c>
      <c r="AT582" s="29">
        <v>749.6</v>
      </c>
      <c r="AU582" s="30">
        <v>340</v>
      </c>
      <c r="AV582" s="31"/>
      <c r="AW582" s="26"/>
      <c r="AX582" s="26">
        <v>1</v>
      </c>
      <c r="AY582" s="26"/>
      <c r="AZ582" s="26">
        <v>2</v>
      </c>
      <c r="BA582" s="25"/>
      <c r="BB582" s="24">
        <v>184</v>
      </c>
      <c r="BC582" s="26">
        <v>60</v>
      </c>
      <c r="BD582" s="32" t="s">
        <v>128</v>
      </c>
      <c r="BE582" s="32">
        <v>50</v>
      </c>
      <c r="BF582" s="35" t="s">
        <v>322</v>
      </c>
      <c r="BG582" s="26" t="s">
        <v>129</v>
      </c>
      <c r="BH582" s="29">
        <v>20</v>
      </c>
      <c r="BI582" s="26" t="s">
        <v>338</v>
      </c>
      <c r="BJ582" s="37"/>
      <c r="BK582" s="36"/>
      <c r="BL582" t="str">
        <f>IF(_xlfn.REGEXTEST(BK582,"Lv. [0-9]{0, 3}", 0),BM582,"")</f>
        <v/>
      </c>
      <c r="BM582" t="e" cm="1" vm="1">
        <f t="array" ref="BM582">_xlfn.REGEXEXTRACT(_xlfn.REGEXEXTRACT(BK582,"Lv. [0-9]{0,}", 0),"[0-9]{1,2}", 0)</f>
        <v>#N/A</v>
      </c>
      <c r="BN582" cm="1">
        <f t="array" ref="BN582">INDEX(A582:AE582,BQ582)</f>
        <v>191</v>
      </c>
      <c r="BO582">
        <v>581</v>
      </c>
      <c r="BP582" t="str">
        <f ca="1">IF(LEN(BL582) &gt; 0, _xlfn.XMATCH(BN582 + 1, INDIRECT(BR582):INDIRECT(BS582)), "")</f>
        <v/>
      </c>
      <c r="BQ582" cm="1">
        <f t="array" ref="BQ582">_xlfn.XMATCH(FALSE, ISBLANK(A582:AE582),,-1)</f>
        <v>30</v>
      </c>
      <c r="BR582" t="str">
        <f>ADDRESS(2, BQ582)</f>
        <v>$AD$2</v>
      </c>
      <c r="BS582" t="str">
        <f>ADDRESS(1202, BQ582)</f>
        <v>$AD$1202</v>
      </c>
      <c r="BT582" s="171" t="str">
        <f>"insert into Pokemon_Blueprint values ( "&amp;ROW()-1&amp;", '"&amp;B582&amp;"', '"&amp;C582&amp;"', "&amp;AF582&amp;",  "&amp;AG582&amp;",  "&amp;AH582&amp;", "&amp;AI582&amp;",  "&amp;AJ582&amp;",  "&amp;AK582&amp;", "&amp;IF(BC582 = "", "0", BC582)&amp;", "&amp;IF(BL582 = "","NULL, NULL",BP582&amp;", "&amp;BL582)&amp;");"</f>
        <v>insert into Pokemon_Blueprint values ( 581, 'Probopass', '', 60,  55,  145, 75,  150,  40, 60, NULL, NULL);</v>
      </c>
    </row>
    <row r="583" spans="1:72" ht="12.75" customHeight="1">
      <c r="A583" s="12">
        <v>477</v>
      </c>
      <c r="B583" s="60" t="s">
        <v>1024</v>
      </c>
      <c r="C583" s="60"/>
      <c r="D583" s="61"/>
      <c r="E583" s="62"/>
      <c r="F583" s="62"/>
      <c r="G583" s="62"/>
      <c r="H583" s="62"/>
      <c r="I583" s="62">
        <v>155</v>
      </c>
      <c r="J583" s="62"/>
      <c r="K583" s="62">
        <v>191</v>
      </c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>
        <v>137</v>
      </c>
      <c r="AB583" s="62"/>
      <c r="AC583" s="62"/>
      <c r="AD583" s="62">
        <v>160</v>
      </c>
      <c r="AE583" s="63"/>
      <c r="AF583" s="17">
        <v>45</v>
      </c>
      <c r="AG583" s="18">
        <v>100</v>
      </c>
      <c r="AH583" s="19">
        <v>135</v>
      </c>
      <c r="AI583" s="20">
        <v>65</v>
      </c>
      <c r="AJ583" s="21">
        <v>135</v>
      </c>
      <c r="AK583" s="22">
        <v>45</v>
      </c>
      <c r="AL583" s="23">
        <f>SUM(AF583:AK583)</f>
        <v>525</v>
      </c>
      <c r="AM583" s="24" t="s">
        <v>398</v>
      </c>
      <c r="AN583" s="37"/>
      <c r="AO583" s="24" t="s">
        <v>517</v>
      </c>
      <c r="AP583" s="34"/>
      <c r="AQ583" s="38"/>
      <c r="AR583" s="39" t="s">
        <v>160</v>
      </c>
      <c r="AS583" s="40">
        <v>2.2000000000000002</v>
      </c>
      <c r="AT583" s="40">
        <v>235</v>
      </c>
      <c r="AU583" s="41">
        <v>106.6</v>
      </c>
      <c r="AV583" s="31"/>
      <c r="AW583" s="26"/>
      <c r="AX583" s="26">
        <v>1</v>
      </c>
      <c r="AY583" s="26"/>
      <c r="AZ583" s="26">
        <v>2</v>
      </c>
      <c r="BA583" s="25"/>
      <c r="BB583" s="24">
        <v>263</v>
      </c>
      <c r="BC583" s="26">
        <v>45</v>
      </c>
      <c r="BD583" s="32" t="s">
        <v>226</v>
      </c>
      <c r="BE583" s="32">
        <v>35</v>
      </c>
      <c r="BF583" s="35" t="s">
        <v>108</v>
      </c>
      <c r="BG583" s="26" t="s">
        <v>129</v>
      </c>
      <c r="BH583" s="29">
        <v>25</v>
      </c>
      <c r="BI583" s="26" t="s">
        <v>386</v>
      </c>
      <c r="BJ583" s="37"/>
      <c r="BK583" s="36"/>
      <c r="BL583" t="str">
        <f>IF(_xlfn.REGEXTEST(BK583,"Lv. [0-9]{0, 3}", 0),BM583,"")</f>
        <v/>
      </c>
      <c r="BM583" t="e" cm="1" vm="1">
        <f t="array" ref="BM583">_xlfn.REGEXEXTRACT(_xlfn.REGEXEXTRACT(BK583,"Lv. [0-9]{0,}", 0),"[0-9]{1,2}", 0)</f>
        <v>#N/A</v>
      </c>
      <c r="BN583" cm="1">
        <f t="array" ref="BN583">INDEX(A583:AE583,BQ583)</f>
        <v>160</v>
      </c>
      <c r="BO583">
        <v>582</v>
      </c>
      <c r="BP583" t="str">
        <f ca="1">IF(LEN(BL583) &gt; 0, _xlfn.XMATCH(BN583 + 1, INDIRECT(BR583):INDIRECT(BS583)), "")</f>
        <v/>
      </c>
      <c r="BQ583" cm="1">
        <f t="array" ref="BQ583">_xlfn.XMATCH(FALSE, ISBLANK(A583:AE583),,-1)</f>
        <v>30</v>
      </c>
      <c r="BR583" t="str">
        <f>ADDRESS(2, BQ583)</f>
        <v>$AD$2</v>
      </c>
      <c r="BS583" t="str">
        <f>ADDRESS(1202, BQ583)</f>
        <v>$AD$1202</v>
      </c>
      <c r="BT583" s="171" t="str">
        <f>"insert into Pokemon_Blueprint values ( "&amp;ROW()-1&amp;", '"&amp;B583&amp;"', '"&amp;C583&amp;"', "&amp;AF583&amp;",  "&amp;AG583&amp;",  "&amp;AH583&amp;", "&amp;AI583&amp;",  "&amp;AJ583&amp;",  "&amp;AK583&amp;", "&amp;IF(BC583 = "", "0", BC583)&amp;", "&amp;IF(BL583 = "","NULL, NULL",BP583&amp;", "&amp;BL583)&amp;");"</f>
        <v>insert into Pokemon_Blueprint values ( 582, 'Dusknoir', '', 45,  100,  135, 65,  135,  45, 45, NULL, NULL);</v>
      </c>
    </row>
    <row r="584" spans="1:72" ht="12.75" customHeight="1">
      <c r="A584" s="12">
        <v>478</v>
      </c>
      <c r="B584" s="60" t="s">
        <v>1025</v>
      </c>
      <c r="C584" s="60"/>
      <c r="D584" s="61"/>
      <c r="E584" s="62"/>
      <c r="F584" s="62"/>
      <c r="G584" s="62"/>
      <c r="H584" s="62"/>
      <c r="I584" s="62">
        <v>181</v>
      </c>
      <c r="J584" s="62"/>
      <c r="K584" s="62">
        <v>208</v>
      </c>
      <c r="L584" s="62"/>
      <c r="M584" s="62"/>
      <c r="N584" s="62"/>
      <c r="O584" s="62"/>
      <c r="P584" s="62"/>
      <c r="Q584" s="62">
        <v>248</v>
      </c>
      <c r="R584" s="62"/>
      <c r="S584" s="62"/>
      <c r="T584" s="62">
        <v>120</v>
      </c>
      <c r="U584" s="62"/>
      <c r="V584" s="62">
        <v>325</v>
      </c>
      <c r="W584" s="62"/>
      <c r="X584" s="62"/>
      <c r="Y584" s="62">
        <v>146</v>
      </c>
      <c r="Z584" s="62"/>
      <c r="AA584" s="62">
        <v>81</v>
      </c>
      <c r="AB584" s="62"/>
      <c r="AC584" s="62">
        <v>27</v>
      </c>
      <c r="AD584" s="62">
        <v>207</v>
      </c>
      <c r="AE584" s="63">
        <v>359</v>
      </c>
      <c r="AF584" s="17">
        <v>70</v>
      </c>
      <c r="AG584" s="18">
        <v>80</v>
      </c>
      <c r="AH584" s="19">
        <v>70</v>
      </c>
      <c r="AI584" s="20">
        <v>80</v>
      </c>
      <c r="AJ584" s="21">
        <v>70</v>
      </c>
      <c r="AK584" s="22">
        <v>110</v>
      </c>
      <c r="AL584" s="23">
        <f>SUM(AF584:AK584)</f>
        <v>480</v>
      </c>
      <c r="AM584" s="24" t="s">
        <v>200</v>
      </c>
      <c r="AN584" s="25" t="s">
        <v>398</v>
      </c>
      <c r="AO584" s="24" t="s">
        <v>202</v>
      </c>
      <c r="AP584" s="34"/>
      <c r="AQ584" s="27" t="s">
        <v>402</v>
      </c>
      <c r="AR584" s="28" t="s">
        <v>216</v>
      </c>
      <c r="AS584" s="29">
        <v>1.3</v>
      </c>
      <c r="AT584" s="29">
        <v>58.6</v>
      </c>
      <c r="AU584" s="30">
        <v>26.6</v>
      </c>
      <c r="AV584" s="31"/>
      <c r="AW584" s="26"/>
      <c r="AX584" s="26"/>
      <c r="AY584" s="26"/>
      <c r="AZ584" s="26"/>
      <c r="BA584" s="25">
        <v>2</v>
      </c>
      <c r="BB584" s="24">
        <v>168</v>
      </c>
      <c r="BC584" s="26">
        <v>75</v>
      </c>
      <c r="BD584" s="32" t="s">
        <v>128</v>
      </c>
      <c r="BE584" s="32">
        <v>50</v>
      </c>
      <c r="BF584" s="35" t="s">
        <v>137</v>
      </c>
      <c r="BG584" s="26" t="s">
        <v>210</v>
      </c>
      <c r="BH584" s="29">
        <v>20</v>
      </c>
      <c r="BI584" s="26" t="s">
        <v>188</v>
      </c>
      <c r="BJ584" s="25" t="s">
        <v>338</v>
      </c>
      <c r="BK584" s="36"/>
      <c r="BL584" t="str">
        <f>IF(_xlfn.REGEXTEST(BK584,"Lv. [0-9]{0, 3}", 0),BM584,"")</f>
        <v/>
      </c>
      <c r="BM584" t="e" cm="1" vm="1">
        <f t="array" ref="BM584">_xlfn.REGEXEXTRACT(_xlfn.REGEXEXTRACT(BK584,"Lv. [0-9]{0,}", 0),"[0-9]{1,2}", 0)</f>
        <v>#N/A</v>
      </c>
      <c r="BN584" cm="1">
        <f t="array" ref="BN584">INDEX(A584:AE584,BQ584)</f>
        <v>359</v>
      </c>
      <c r="BO584">
        <v>583</v>
      </c>
      <c r="BP584" t="str">
        <f ca="1">IF(LEN(BL584) &gt; 0, _xlfn.XMATCH(BN584 + 1, INDIRECT(BR584):INDIRECT(BS584)), "")</f>
        <v/>
      </c>
      <c r="BQ584" cm="1">
        <f t="array" ref="BQ584">_xlfn.XMATCH(FALSE, ISBLANK(A584:AE584),,-1)</f>
        <v>31</v>
      </c>
      <c r="BR584" t="str">
        <f>ADDRESS(2, BQ584)</f>
        <v>$AE$2</v>
      </c>
      <c r="BS584" t="str">
        <f>ADDRESS(1202, BQ584)</f>
        <v>$AE$1202</v>
      </c>
      <c r="BT584" s="171" t="str">
        <f>"insert into Pokemon_Blueprint values ( "&amp;ROW()-1&amp;", '"&amp;B584&amp;"', '"&amp;C584&amp;"', "&amp;AF584&amp;",  "&amp;AG584&amp;",  "&amp;AH584&amp;", "&amp;AI584&amp;",  "&amp;AJ584&amp;",  "&amp;AK584&amp;", "&amp;IF(BC584 = "", "0", BC584)&amp;", "&amp;IF(BL584 = "","NULL, NULL",BP584&amp;", "&amp;BL584)&amp;");"</f>
        <v>insert into Pokemon_Blueprint values ( 583, 'Froslass', '', 70,  80,  70, 80,  70,  110, 75, NULL, NULL);</v>
      </c>
    </row>
    <row r="585" spans="1:72" ht="12.75" customHeight="1">
      <c r="A585" s="12">
        <v>479</v>
      </c>
      <c r="B585" s="60" t="s">
        <v>1026</v>
      </c>
      <c r="C585" s="60"/>
      <c r="D585" s="61"/>
      <c r="E585" s="62"/>
      <c r="F585" s="62"/>
      <c r="G585" s="62"/>
      <c r="H585" s="62"/>
      <c r="I585" s="62"/>
      <c r="J585" s="62"/>
      <c r="K585" s="62">
        <v>152</v>
      </c>
      <c r="L585" s="62"/>
      <c r="M585" s="62"/>
      <c r="N585" s="62"/>
      <c r="O585" s="62"/>
      <c r="P585" s="62">
        <v>68</v>
      </c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>
        <v>372</v>
      </c>
      <c r="AB585" s="62"/>
      <c r="AC585" s="62"/>
      <c r="AD585" s="62">
        <v>194</v>
      </c>
      <c r="AE585" s="63">
        <v>310</v>
      </c>
      <c r="AF585" s="17">
        <v>50</v>
      </c>
      <c r="AG585" s="18">
        <v>50</v>
      </c>
      <c r="AH585" s="19">
        <v>77</v>
      </c>
      <c r="AI585" s="20">
        <v>95</v>
      </c>
      <c r="AJ585" s="21">
        <v>77</v>
      </c>
      <c r="AK585" s="22">
        <v>91</v>
      </c>
      <c r="AL585" s="23">
        <f>SUM(AF585:AK585)</f>
        <v>440</v>
      </c>
      <c r="AM585" s="24" t="s">
        <v>184</v>
      </c>
      <c r="AN585" s="25" t="s">
        <v>398</v>
      </c>
      <c r="AO585" s="24" t="s">
        <v>399</v>
      </c>
      <c r="AP585" s="34"/>
      <c r="AQ585" s="38"/>
      <c r="AR585" s="39" t="s">
        <v>127</v>
      </c>
      <c r="AS585" s="40">
        <v>0.3</v>
      </c>
      <c r="AT585" s="40">
        <v>0.7</v>
      </c>
      <c r="AU585" s="41">
        <v>0.3</v>
      </c>
      <c r="AV585" s="31"/>
      <c r="AW585" s="26"/>
      <c r="AX585" s="26"/>
      <c r="AY585" s="26">
        <v>1</v>
      </c>
      <c r="AZ585" s="26"/>
      <c r="BA585" s="25">
        <v>1</v>
      </c>
      <c r="BB585" s="24">
        <v>154</v>
      </c>
      <c r="BC585" s="26">
        <v>45</v>
      </c>
      <c r="BD585" s="32" t="s">
        <v>128</v>
      </c>
      <c r="BE585" s="32">
        <v>50</v>
      </c>
      <c r="BF585" s="35" t="s">
        <v>98</v>
      </c>
      <c r="BG585" s="26" t="s">
        <v>368</v>
      </c>
      <c r="BH585" s="29">
        <v>20</v>
      </c>
      <c r="BI585" s="26" t="s">
        <v>386</v>
      </c>
      <c r="BJ585" s="37"/>
      <c r="BK585" s="36"/>
      <c r="BL585" t="str">
        <f>IF(_xlfn.REGEXTEST(BK585,"Lv. [0-9]{0, 3}", 0),BM585,"")</f>
        <v/>
      </c>
      <c r="BM585" t="e" cm="1" vm="1">
        <f t="array" ref="BM585">_xlfn.REGEXEXTRACT(_xlfn.REGEXEXTRACT(BK585,"Lv. [0-9]{0,}", 0),"[0-9]{1,2}", 0)</f>
        <v>#N/A</v>
      </c>
      <c r="BN585" cm="1">
        <f t="array" ref="BN585">INDEX(A585:AE585,BQ585)</f>
        <v>310</v>
      </c>
      <c r="BO585">
        <v>584</v>
      </c>
      <c r="BP585" t="str">
        <f ca="1">IF(LEN(BL585) &gt; 0, _xlfn.XMATCH(BN585 + 1, INDIRECT(BR585):INDIRECT(BS585)), "")</f>
        <v/>
      </c>
      <c r="BQ585" cm="1">
        <f t="array" ref="BQ585">_xlfn.XMATCH(FALSE, ISBLANK(A585:AE585),,-1)</f>
        <v>31</v>
      </c>
      <c r="BR585" t="str">
        <f>ADDRESS(2, BQ585)</f>
        <v>$AE$2</v>
      </c>
      <c r="BS585" t="str">
        <f>ADDRESS(1202, BQ585)</f>
        <v>$AE$1202</v>
      </c>
      <c r="BT585" s="171" t="str">
        <f>"insert into Pokemon_Blueprint values ( "&amp;ROW()-1&amp;", '"&amp;B585&amp;"', '"&amp;C585&amp;"', "&amp;AF585&amp;",  "&amp;AG585&amp;",  "&amp;AH585&amp;", "&amp;AI585&amp;",  "&amp;AJ585&amp;",  "&amp;AK585&amp;", "&amp;IF(BC585 = "", "0", BC585)&amp;", "&amp;IF(BL585 = "","NULL, NULL",BP585&amp;", "&amp;BL585)&amp;");"</f>
        <v>insert into Pokemon_Blueprint values ( 584, 'Rotom', '', 50,  50,  77, 95,  77,  91, 45, NULL, NULL);</v>
      </c>
    </row>
    <row r="586" spans="1:72" ht="12.75" customHeight="1">
      <c r="A586" s="12">
        <v>479.1</v>
      </c>
      <c r="B586" s="60" t="s">
        <v>1027</v>
      </c>
      <c r="C586" s="60"/>
      <c r="D586" s="61"/>
      <c r="E586" s="62"/>
      <c r="F586" s="62"/>
      <c r="G586" s="62"/>
      <c r="H586" s="62"/>
      <c r="I586" s="62"/>
      <c r="J586" s="62"/>
      <c r="K586" s="62">
        <v>152</v>
      </c>
      <c r="L586" s="62"/>
      <c r="M586" s="62"/>
      <c r="N586" s="62"/>
      <c r="O586" s="62"/>
      <c r="P586" s="62">
        <v>68</v>
      </c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>
        <v>372</v>
      </c>
      <c r="AB586" s="62"/>
      <c r="AC586" s="62"/>
      <c r="AD586" s="62">
        <v>194</v>
      </c>
      <c r="AE586" s="63">
        <v>310</v>
      </c>
      <c r="AF586" s="17">
        <v>50</v>
      </c>
      <c r="AG586" s="18">
        <v>65</v>
      </c>
      <c r="AH586" s="19">
        <v>107</v>
      </c>
      <c r="AI586" s="20">
        <v>105</v>
      </c>
      <c r="AJ586" s="21">
        <v>107</v>
      </c>
      <c r="AK586" s="22">
        <v>86</v>
      </c>
      <c r="AL586" s="23">
        <f>SUM(AF586:AK586)</f>
        <v>520</v>
      </c>
      <c r="AM586" s="24" t="s">
        <v>184</v>
      </c>
      <c r="AN586" s="25" t="s">
        <v>94</v>
      </c>
      <c r="AO586" s="24" t="s">
        <v>399</v>
      </c>
      <c r="AP586" s="34"/>
      <c r="AQ586" s="38"/>
      <c r="AR586" s="39" t="s">
        <v>127</v>
      </c>
      <c r="AS586" s="40">
        <v>0.3</v>
      </c>
      <c r="AT586" s="40">
        <v>0.7</v>
      </c>
      <c r="AU586" s="41">
        <v>0.3</v>
      </c>
      <c r="AV586" s="31"/>
      <c r="AW586" s="26"/>
      <c r="AX586" s="26"/>
      <c r="AY586" s="26">
        <v>1</v>
      </c>
      <c r="AZ586" s="26"/>
      <c r="BA586" s="25">
        <v>1</v>
      </c>
      <c r="BB586" s="24">
        <v>182</v>
      </c>
      <c r="BC586" s="26">
        <v>45</v>
      </c>
      <c r="BD586" s="32" t="s">
        <v>128</v>
      </c>
      <c r="BE586" s="32">
        <v>50</v>
      </c>
      <c r="BF586" s="35" t="s">
        <v>98</v>
      </c>
      <c r="BG586" s="26" t="s">
        <v>368</v>
      </c>
      <c r="BH586" s="29">
        <v>20</v>
      </c>
      <c r="BI586" s="26" t="s">
        <v>386</v>
      </c>
      <c r="BJ586" s="37"/>
      <c r="BK586" s="36"/>
      <c r="BL586" t="str">
        <f>IF(_xlfn.REGEXTEST(BK586,"Lv. [0-9]{0, 3}", 0),BM586,"")</f>
        <v/>
      </c>
      <c r="BM586" t="e" cm="1" vm="1">
        <f t="array" ref="BM586">_xlfn.REGEXEXTRACT(_xlfn.REGEXEXTRACT(BK586,"Lv. [0-9]{0,}", 0),"[0-9]{1,2}", 0)</f>
        <v>#N/A</v>
      </c>
      <c r="BN586" cm="1">
        <f t="array" ref="BN586">INDEX(A586:AE586,BQ586)</f>
        <v>310</v>
      </c>
      <c r="BO586">
        <v>585</v>
      </c>
      <c r="BP586" t="str">
        <f ca="1">IF(LEN(BL586) &gt; 0, _xlfn.XMATCH(BN586 + 1, INDIRECT(BR586):INDIRECT(BS586)), "")</f>
        <v/>
      </c>
      <c r="BQ586" cm="1">
        <f t="array" ref="BQ586">_xlfn.XMATCH(FALSE, ISBLANK(A586:AE586),,-1)</f>
        <v>31</v>
      </c>
      <c r="BR586" t="str">
        <f>ADDRESS(2, BQ586)</f>
        <v>$AE$2</v>
      </c>
      <c r="BS586" t="str">
        <f>ADDRESS(1202, BQ586)</f>
        <v>$AE$1202</v>
      </c>
      <c r="BT586" s="171" t="str">
        <f>"insert into Pokemon_Blueprint values ( "&amp;ROW()-1&amp;", '"&amp;B586&amp;"', '"&amp;C586&amp;"', "&amp;AF586&amp;",  "&amp;AG586&amp;",  "&amp;AH586&amp;", "&amp;AI586&amp;",  "&amp;AJ586&amp;",  "&amp;AK586&amp;", "&amp;IF(BC586 = "", "0", BC586)&amp;", "&amp;IF(BL586 = "","NULL, NULL",BP586&amp;", "&amp;BL586)&amp;");"</f>
        <v>insert into Pokemon_Blueprint values ( 585, 'Rotom (Heat)', '', 50,  65,  107, 105,  107,  86, 45, NULL, NULL);</v>
      </c>
    </row>
    <row r="587" spans="1:72" ht="12.75" customHeight="1">
      <c r="A587" s="12">
        <v>479.2</v>
      </c>
      <c r="B587" s="60" t="s">
        <v>1028</v>
      </c>
      <c r="C587" s="60"/>
      <c r="D587" s="61"/>
      <c r="E587" s="62"/>
      <c r="F587" s="62"/>
      <c r="G587" s="62"/>
      <c r="H587" s="62"/>
      <c r="I587" s="62"/>
      <c r="J587" s="62"/>
      <c r="K587" s="62">
        <v>152</v>
      </c>
      <c r="L587" s="62"/>
      <c r="M587" s="62"/>
      <c r="N587" s="62"/>
      <c r="O587" s="62"/>
      <c r="P587" s="62">
        <v>68</v>
      </c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>
        <v>372</v>
      </c>
      <c r="AB587" s="62"/>
      <c r="AC587" s="62"/>
      <c r="AD587" s="62">
        <v>194</v>
      </c>
      <c r="AE587" s="63">
        <v>310</v>
      </c>
      <c r="AF587" s="17">
        <v>50</v>
      </c>
      <c r="AG587" s="18">
        <v>65</v>
      </c>
      <c r="AH587" s="19">
        <v>107</v>
      </c>
      <c r="AI587" s="20">
        <v>105</v>
      </c>
      <c r="AJ587" s="21">
        <v>107</v>
      </c>
      <c r="AK587" s="22">
        <v>86</v>
      </c>
      <c r="AL587" s="23">
        <f>SUM(AF587:AK587)</f>
        <v>520</v>
      </c>
      <c r="AM587" s="24" t="s">
        <v>184</v>
      </c>
      <c r="AN587" s="25" t="s">
        <v>112</v>
      </c>
      <c r="AO587" s="24" t="s">
        <v>399</v>
      </c>
      <c r="AP587" s="34"/>
      <c r="AQ587" s="38"/>
      <c r="AR587" s="39" t="s">
        <v>127</v>
      </c>
      <c r="AS587" s="40">
        <v>0.3</v>
      </c>
      <c r="AT587" s="40">
        <v>0.7</v>
      </c>
      <c r="AU587" s="41">
        <v>0.3</v>
      </c>
      <c r="AV587" s="31"/>
      <c r="AW587" s="26"/>
      <c r="AX587" s="26"/>
      <c r="AY587" s="26">
        <v>1</v>
      </c>
      <c r="AZ587" s="26"/>
      <c r="BA587" s="25">
        <v>1</v>
      </c>
      <c r="BB587" s="24">
        <v>182</v>
      </c>
      <c r="BC587" s="26">
        <v>45</v>
      </c>
      <c r="BD587" s="32" t="s">
        <v>128</v>
      </c>
      <c r="BE587" s="32">
        <v>50</v>
      </c>
      <c r="BF587" s="35" t="s">
        <v>98</v>
      </c>
      <c r="BG587" s="26" t="s">
        <v>368</v>
      </c>
      <c r="BH587" s="29">
        <v>20</v>
      </c>
      <c r="BI587" s="26" t="s">
        <v>386</v>
      </c>
      <c r="BJ587" s="37"/>
      <c r="BK587" s="36"/>
      <c r="BL587" t="str">
        <f>IF(_xlfn.REGEXTEST(BK587,"Lv. [0-9]{0, 3}", 0),BM587,"")</f>
        <v/>
      </c>
      <c r="BM587" t="e" cm="1" vm="1">
        <f t="array" ref="BM587">_xlfn.REGEXEXTRACT(_xlfn.REGEXEXTRACT(BK587,"Lv. [0-9]{0,}", 0),"[0-9]{1,2}", 0)</f>
        <v>#N/A</v>
      </c>
      <c r="BN587" cm="1">
        <f t="array" ref="BN587">INDEX(A587:AE587,BQ587)</f>
        <v>310</v>
      </c>
      <c r="BO587">
        <v>586</v>
      </c>
      <c r="BP587" t="str">
        <f ca="1">IF(LEN(BL587) &gt; 0, _xlfn.XMATCH(BN587 + 1, INDIRECT(BR587):INDIRECT(BS587)), "")</f>
        <v/>
      </c>
      <c r="BQ587" cm="1">
        <f t="array" ref="BQ587">_xlfn.XMATCH(FALSE, ISBLANK(A587:AE587),,-1)</f>
        <v>31</v>
      </c>
      <c r="BR587" t="str">
        <f>ADDRESS(2, BQ587)</f>
        <v>$AE$2</v>
      </c>
      <c r="BS587" t="str">
        <f>ADDRESS(1202, BQ587)</f>
        <v>$AE$1202</v>
      </c>
      <c r="BT587" s="171" t="str">
        <f>"insert into Pokemon_Blueprint values ( "&amp;ROW()-1&amp;", '"&amp;B587&amp;"', '"&amp;C587&amp;"', "&amp;AF587&amp;",  "&amp;AG587&amp;",  "&amp;AH587&amp;", "&amp;AI587&amp;",  "&amp;AJ587&amp;",  "&amp;AK587&amp;", "&amp;IF(BC587 = "", "0", BC587)&amp;", "&amp;IF(BL587 = "","NULL, NULL",BP587&amp;", "&amp;BL587)&amp;");"</f>
        <v>insert into Pokemon_Blueprint values ( 586, 'Rotom (Wash)', '', 50,  65,  107, 105,  107,  86, 45, NULL, NULL);</v>
      </c>
    </row>
    <row r="588" spans="1:72" ht="12.75" customHeight="1">
      <c r="A588" s="12">
        <v>479.3</v>
      </c>
      <c r="B588" s="60" t="s">
        <v>1029</v>
      </c>
      <c r="C588" s="60"/>
      <c r="D588" s="61"/>
      <c r="E588" s="62"/>
      <c r="F588" s="62"/>
      <c r="G588" s="62"/>
      <c r="H588" s="62"/>
      <c r="I588" s="62"/>
      <c r="J588" s="62"/>
      <c r="K588" s="62">
        <v>152</v>
      </c>
      <c r="L588" s="62"/>
      <c r="M588" s="62"/>
      <c r="N588" s="62"/>
      <c r="O588" s="62"/>
      <c r="P588" s="62">
        <v>68</v>
      </c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>
        <v>372</v>
      </c>
      <c r="AB588" s="62"/>
      <c r="AC588" s="62"/>
      <c r="AD588" s="62">
        <v>194</v>
      </c>
      <c r="AE588" s="63">
        <v>310</v>
      </c>
      <c r="AF588" s="17">
        <v>50</v>
      </c>
      <c r="AG588" s="18">
        <v>65</v>
      </c>
      <c r="AH588" s="19">
        <v>107</v>
      </c>
      <c r="AI588" s="20">
        <v>105</v>
      </c>
      <c r="AJ588" s="21">
        <v>107</v>
      </c>
      <c r="AK588" s="22">
        <v>86</v>
      </c>
      <c r="AL588" s="23">
        <f>SUM(AF588:AK588)</f>
        <v>520</v>
      </c>
      <c r="AM588" s="24" t="s">
        <v>184</v>
      </c>
      <c r="AN588" s="25" t="s">
        <v>200</v>
      </c>
      <c r="AO588" s="24" t="s">
        <v>399</v>
      </c>
      <c r="AP588" s="34"/>
      <c r="AQ588" s="38"/>
      <c r="AR588" s="39" t="s">
        <v>127</v>
      </c>
      <c r="AS588" s="40">
        <v>0.3</v>
      </c>
      <c r="AT588" s="40">
        <v>0.7</v>
      </c>
      <c r="AU588" s="41">
        <v>0.3</v>
      </c>
      <c r="AV588" s="31"/>
      <c r="AW588" s="26"/>
      <c r="AX588" s="26"/>
      <c r="AY588" s="26">
        <v>1</v>
      </c>
      <c r="AZ588" s="26"/>
      <c r="BA588" s="25">
        <v>1</v>
      </c>
      <c r="BB588" s="24">
        <v>182</v>
      </c>
      <c r="BC588" s="26">
        <v>45</v>
      </c>
      <c r="BD588" s="32" t="s">
        <v>128</v>
      </c>
      <c r="BE588" s="32">
        <v>50</v>
      </c>
      <c r="BF588" s="35" t="s">
        <v>98</v>
      </c>
      <c r="BG588" s="26" t="s">
        <v>368</v>
      </c>
      <c r="BH588" s="29">
        <v>20</v>
      </c>
      <c r="BI588" s="26" t="s">
        <v>386</v>
      </c>
      <c r="BJ588" s="37"/>
      <c r="BK588" s="36"/>
      <c r="BL588" t="str">
        <f>IF(_xlfn.REGEXTEST(BK588,"Lv. [0-9]{0, 3}", 0),BM588,"")</f>
        <v/>
      </c>
      <c r="BM588" t="e" cm="1" vm="1">
        <f t="array" ref="BM588">_xlfn.REGEXEXTRACT(_xlfn.REGEXEXTRACT(BK588,"Lv. [0-9]{0,}", 0),"[0-9]{1,2}", 0)</f>
        <v>#N/A</v>
      </c>
      <c r="BN588" cm="1">
        <f t="array" ref="BN588">INDEX(A588:AE588,BQ588)</f>
        <v>310</v>
      </c>
      <c r="BO588">
        <v>587</v>
      </c>
      <c r="BP588" t="str">
        <f ca="1">IF(LEN(BL588) &gt; 0, _xlfn.XMATCH(BN588 + 1, INDIRECT(BR588):INDIRECT(BS588)), "")</f>
        <v/>
      </c>
      <c r="BQ588" cm="1">
        <f t="array" ref="BQ588">_xlfn.XMATCH(FALSE, ISBLANK(A588:AE588),,-1)</f>
        <v>31</v>
      </c>
      <c r="BR588" t="str">
        <f>ADDRESS(2, BQ588)</f>
        <v>$AE$2</v>
      </c>
      <c r="BS588" t="str">
        <f>ADDRESS(1202, BQ588)</f>
        <v>$AE$1202</v>
      </c>
      <c r="BT588" s="171" t="str">
        <f>"insert into Pokemon_Blueprint values ( "&amp;ROW()-1&amp;", '"&amp;B588&amp;"', '"&amp;C588&amp;"', "&amp;AF588&amp;",  "&amp;AG588&amp;",  "&amp;AH588&amp;", "&amp;AI588&amp;",  "&amp;AJ588&amp;",  "&amp;AK588&amp;", "&amp;IF(BC588 = "", "0", BC588)&amp;", "&amp;IF(BL588 = "","NULL, NULL",BP588&amp;", "&amp;BL588)&amp;");"</f>
        <v>insert into Pokemon_Blueprint values ( 587, 'Rotom (Frost)', '', 50,  65,  107, 105,  107,  86, 45, NULL, NULL);</v>
      </c>
    </row>
    <row r="589" spans="1:72" ht="12.75" customHeight="1">
      <c r="A589" s="12">
        <v>479.4</v>
      </c>
      <c r="B589" s="60" t="s">
        <v>1030</v>
      </c>
      <c r="C589" s="60"/>
      <c r="D589" s="61"/>
      <c r="E589" s="62"/>
      <c r="F589" s="62"/>
      <c r="G589" s="62"/>
      <c r="H589" s="62"/>
      <c r="I589" s="62"/>
      <c r="J589" s="62"/>
      <c r="K589" s="62">
        <v>152</v>
      </c>
      <c r="L589" s="62"/>
      <c r="M589" s="62"/>
      <c r="N589" s="62"/>
      <c r="O589" s="62"/>
      <c r="P589" s="62">
        <v>68</v>
      </c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>
        <v>372</v>
      </c>
      <c r="AB589" s="62"/>
      <c r="AC589" s="62"/>
      <c r="AD589" s="62">
        <v>194</v>
      </c>
      <c r="AE589" s="63">
        <v>310</v>
      </c>
      <c r="AF589" s="17">
        <v>50</v>
      </c>
      <c r="AG589" s="18">
        <v>65</v>
      </c>
      <c r="AH589" s="19">
        <v>107</v>
      </c>
      <c r="AI589" s="20">
        <v>105</v>
      </c>
      <c r="AJ589" s="21">
        <v>107</v>
      </c>
      <c r="AK589" s="22">
        <v>86</v>
      </c>
      <c r="AL589" s="23">
        <f>SUM(AF589:AK589)</f>
        <v>520</v>
      </c>
      <c r="AM589" s="24" t="s">
        <v>184</v>
      </c>
      <c r="AN589" s="25" t="s">
        <v>104</v>
      </c>
      <c r="AO589" s="24" t="s">
        <v>399</v>
      </c>
      <c r="AP589" s="34"/>
      <c r="AQ589" s="38"/>
      <c r="AR589" s="39" t="s">
        <v>127</v>
      </c>
      <c r="AS589" s="40">
        <v>0.3</v>
      </c>
      <c r="AT589" s="40">
        <v>0.7</v>
      </c>
      <c r="AU589" s="41">
        <v>0.3</v>
      </c>
      <c r="AV589" s="31"/>
      <c r="AW589" s="26"/>
      <c r="AX589" s="26"/>
      <c r="AY589" s="26">
        <v>1</v>
      </c>
      <c r="AZ589" s="26"/>
      <c r="BA589" s="25">
        <v>1</v>
      </c>
      <c r="BB589" s="24">
        <v>182</v>
      </c>
      <c r="BC589" s="26">
        <v>45</v>
      </c>
      <c r="BD589" s="32" t="s">
        <v>128</v>
      </c>
      <c r="BE589" s="32">
        <v>50</v>
      </c>
      <c r="BF589" s="35" t="s">
        <v>98</v>
      </c>
      <c r="BG589" s="26" t="s">
        <v>368</v>
      </c>
      <c r="BH589" s="29">
        <v>20</v>
      </c>
      <c r="BI589" s="26" t="s">
        <v>386</v>
      </c>
      <c r="BJ589" s="37"/>
      <c r="BK589" s="36"/>
      <c r="BL589" t="str">
        <f>IF(_xlfn.REGEXTEST(BK589,"Lv. [0-9]{0, 3}", 0),BM589,"")</f>
        <v/>
      </c>
      <c r="BM589" t="e" cm="1" vm="1">
        <f t="array" ref="BM589">_xlfn.REGEXEXTRACT(_xlfn.REGEXEXTRACT(BK589,"Lv. [0-9]{0,}", 0),"[0-9]{1,2}", 0)</f>
        <v>#N/A</v>
      </c>
      <c r="BN589" cm="1">
        <f t="array" ref="BN589">INDEX(A589:AE589,BQ589)</f>
        <v>310</v>
      </c>
      <c r="BO589">
        <v>588</v>
      </c>
      <c r="BP589" t="str">
        <f ca="1">IF(LEN(BL589) &gt; 0, _xlfn.XMATCH(BN589 + 1, INDIRECT(BR589):INDIRECT(BS589)), "")</f>
        <v/>
      </c>
      <c r="BQ589" cm="1">
        <f t="array" ref="BQ589">_xlfn.XMATCH(FALSE, ISBLANK(A589:AE589),,-1)</f>
        <v>31</v>
      </c>
      <c r="BR589" t="str">
        <f>ADDRESS(2, BQ589)</f>
        <v>$AE$2</v>
      </c>
      <c r="BS589" t="str">
        <f>ADDRESS(1202, BQ589)</f>
        <v>$AE$1202</v>
      </c>
      <c r="BT589" s="171" t="str">
        <f>"insert into Pokemon_Blueprint values ( "&amp;ROW()-1&amp;", '"&amp;B589&amp;"', '"&amp;C589&amp;"', "&amp;AF589&amp;",  "&amp;AG589&amp;",  "&amp;AH589&amp;", "&amp;AI589&amp;",  "&amp;AJ589&amp;",  "&amp;AK589&amp;", "&amp;IF(BC589 = "", "0", BC589)&amp;", "&amp;IF(BL589 = "","NULL, NULL",BP589&amp;", "&amp;BL589)&amp;");"</f>
        <v>insert into Pokemon_Blueprint values ( 588, 'Rotom (Fan)', '', 50,  65,  107, 105,  107,  86, 45, NULL, NULL);</v>
      </c>
    </row>
    <row r="590" spans="1:72" ht="12.75" customHeight="1">
      <c r="A590" s="12">
        <v>479.5</v>
      </c>
      <c r="B590" s="60" t="s">
        <v>1031</v>
      </c>
      <c r="C590" s="60"/>
      <c r="D590" s="61"/>
      <c r="E590" s="62"/>
      <c r="F590" s="62"/>
      <c r="G590" s="62"/>
      <c r="H590" s="62"/>
      <c r="I590" s="62"/>
      <c r="J590" s="62"/>
      <c r="K590" s="62">
        <v>152</v>
      </c>
      <c r="L590" s="62"/>
      <c r="M590" s="62"/>
      <c r="N590" s="62"/>
      <c r="O590" s="62"/>
      <c r="P590" s="62">
        <v>68</v>
      </c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>
        <v>372</v>
      </c>
      <c r="AB590" s="62"/>
      <c r="AC590" s="62"/>
      <c r="AD590" s="62">
        <v>194</v>
      </c>
      <c r="AE590" s="63">
        <v>310</v>
      </c>
      <c r="AF590" s="17">
        <v>50</v>
      </c>
      <c r="AG590" s="18">
        <v>65</v>
      </c>
      <c r="AH590" s="19">
        <v>107</v>
      </c>
      <c r="AI590" s="20">
        <v>105</v>
      </c>
      <c r="AJ590" s="21">
        <v>107</v>
      </c>
      <c r="AK590" s="22">
        <v>86</v>
      </c>
      <c r="AL590" s="23">
        <f>SUM(AF590:AK590)</f>
        <v>520</v>
      </c>
      <c r="AM590" s="24" t="s">
        <v>184</v>
      </c>
      <c r="AN590" s="25" t="s">
        <v>74</v>
      </c>
      <c r="AO590" s="24" t="s">
        <v>399</v>
      </c>
      <c r="AP590" s="34"/>
      <c r="AQ590" s="38"/>
      <c r="AR590" s="39" t="s">
        <v>127</v>
      </c>
      <c r="AS590" s="40">
        <v>0.3</v>
      </c>
      <c r="AT590" s="40">
        <v>0.7</v>
      </c>
      <c r="AU590" s="41">
        <v>0.3</v>
      </c>
      <c r="AV590" s="31"/>
      <c r="AW590" s="26"/>
      <c r="AX590" s="26"/>
      <c r="AY590" s="26">
        <v>1</v>
      </c>
      <c r="AZ590" s="26"/>
      <c r="BA590" s="25">
        <v>1</v>
      </c>
      <c r="BB590" s="24">
        <v>182</v>
      </c>
      <c r="BC590" s="26">
        <v>45</v>
      </c>
      <c r="BD590" s="32" t="s">
        <v>128</v>
      </c>
      <c r="BE590" s="32">
        <v>50</v>
      </c>
      <c r="BF590" s="35" t="s">
        <v>98</v>
      </c>
      <c r="BG590" s="26" t="s">
        <v>368</v>
      </c>
      <c r="BH590" s="29">
        <v>20</v>
      </c>
      <c r="BI590" s="26" t="s">
        <v>386</v>
      </c>
      <c r="BJ590" s="37"/>
      <c r="BK590" s="36"/>
      <c r="BL590" t="str">
        <f>IF(_xlfn.REGEXTEST(BK590,"Lv. [0-9]{0, 3}", 0),BM590,"")</f>
        <v/>
      </c>
      <c r="BM590" t="e" cm="1" vm="1">
        <f t="array" ref="BM590">_xlfn.REGEXEXTRACT(_xlfn.REGEXEXTRACT(BK590,"Lv. [0-9]{0,}", 0),"[0-9]{1,2}", 0)</f>
        <v>#N/A</v>
      </c>
      <c r="BN590" cm="1">
        <f t="array" ref="BN590">INDEX(A590:AE590,BQ590)</f>
        <v>310</v>
      </c>
      <c r="BO590">
        <v>589</v>
      </c>
      <c r="BP590" t="str">
        <f ca="1">IF(LEN(BL590) &gt; 0, _xlfn.XMATCH(BN590 + 1, INDIRECT(BR590):INDIRECT(BS590)), "")</f>
        <v/>
      </c>
      <c r="BQ590" cm="1">
        <f t="array" ref="BQ590">_xlfn.XMATCH(FALSE, ISBLANK(A590:AE590),,-1)</f>
        <v>31</v>
      </c>
      <c r="BR590" t="str">
        <f>ADDRESS(2, BQ590)</f>
        <v>$AE$2</v>
      </c>
      <c r="BS590" t="str">
        <f>ADDRESS(1202, BQ590)</f>
        <v>$AE$1202</v>
      </c>
      <c r="BT590" s="171" t="str">
        <f>"insert into Pokemon_Blueprint values ( "&amp;ROW()-1&amp;", '"&amp;B590&amp;"', '"&amp;C590&amp;"', "&amp;AF590&amp;",  "&amp;AG590&amp;",  "&amp;AH590&amp;", "&amp;AI590&amp;",  "&amp;AJ590&amp;",  "&amp;AK590&amp;", "&amp;IF(BC590 = "", "0", BC590)&amp;", "&amp;IF(BL590 = "","NULL, NULL",BP590&amp;", "&amp;BL590)&amp;");"</f>
        <v>insert into Pokemon_Blueprint values ( 589, 'Rotom (Mow)', '', 50,  65,  107, 105,  107,  86, 45, NULL, NULL);</v>
      </c>
    </row>
    <row r="591" spans="1:72" ht="12.75" customHeight="1">
      <c r="A591" s="12">
        <v>480</v>
      </c>
      <c r="B591" s="60" t="s">
        <v>1032</v>
      </c>
      <c r="C591" s="60" t="s">
        <v>523</v>
      </c>
      <c r="D591" s="61"/>
      <c r="E591" s="62"/>
      <c r="F591" s="62"/>
      <c r="G591" s="62"/>
      <c r="H591" s="62"/>
      <c r="I591" s="62"/>
      <c r="J591" s="62">
        <v>146</v>
      </c>
      <c r="K591" s="62">
        <v>146</v>
      </c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>
        <v>225</v>
      </c>
      <c r="AE591" s="63"/>
      <c r="AF591" s="17">
        <v>75</v>
      </c>
      <c r="AG591" s="18">
        <v>75</v>
      </c>
      <c r="AH591" s="19">
        <v>130</v>
      </c>
      <c r="AI591" s="20">
        <v>75</v>
      </c>
      <c r="AJ591" s="21">
        <v>130</v>
      </c>
      <c r="AK591" s="22">
        <v>95</v>
      </c>
      <c r="AL591" s="23">
        <f>SUM(AF591:AK591)</f>
        <v>580</v>
      </c>
      <c r="AM591" s="24" t="s">
        <v>193</v>
      </c>
      <c r="AN591" s="37"/>
      <c r="AO591" s="24" t="s">
        <v>399</v>
      </c>
      <c r="AP591" s="34"/>
      <c r="AQ591" s="38"/>
      <c r="AR591" s="39" t="s">
        <v>127</v>
      </c>
      <c r="AS591" s="40">
        <v>0.3</v>
      </c>
      <c r="AT591" s="40">
        <v>0.7</v>
      </c>
      <c r="AU591" s="41">
        <v>0.3</v>
      </c>
      <c r="AV591" s="31"/>
      <c r="AW591" s="26"/>
      <c r="AX591" s="26">
        <v>2</v>
      </c>
      <c r="AY591" s="26"/>
      <c r="AZ591" s="26">
        <v>1</v>
      </c>
      <c r="BA591" s="25"/>
      <c r="BB591" s="24">
        <v>290</v>
      </c>
      <c r="BC591" s="26">
        <v>3</v>
      </c>
      <c r="BD591" s="32" t="s">
        <v>297</v>
      </c>
      <c r="BE591" s="32">
        <v>140</v>
      </c>
      <c r="BF591" s="35" t="s">
        <v>141</v>
      </c>
      <c r="BG591" s="26" t="s">
        <v>368</v>
      </c>
      <c r="BH591" s="29">
        <v>80</v>
      </c>
      <c r="BI591" s="26" t="s">
        <v>212</v>
      </c>
      <c r="BJ591" s="37"/>
      <c r="BK591" s="36"/>
      <c r="BL591" t="str">
        <f>IF(_xlfn.REGEXTEST(BK591,"Lv. [0-9]{0, 3}", 0),BM591,"")</f>
        <v/>
      </c>
      <c r="BM591" t="e" cm="1" vm="1">
        <f t="array" ref="BM591">_xlfn.REGEXEXTRACT(_xlfn.REGEXEXTRACT(BK591,"Lv. [0-9]{0,}", 0),"[0-9]{1,2}", 0)</f>
        <v>#N/A</v>
      </c>
      <c r="BN591" cm="1">
        <f t="array" ref="BN591">INDEX(A591:AE591,BQ591)</f>
        <v>225</v>
      </c>
      <c r="BO591">
        <v>590</v>
      </c>
      <c r="BP591" t="str">
        <f ca="1">IF(LEN(BL591) &gt; 0, _xlfn.XMATCH(BN591 + 1, INDIRECT(BR591):INDIRECT(BS591)), "")</f>
        <v/>
      </c>
      <c r="BQ591" cm="1">
        <f t="array" ref="BQ591">_xlfn.XMATCH(FALSE, ISBLANK(A591:AE591),,-1)</f>
        <v>30</v>
      </c>
      <c r="BR591" t="str">
        <f>ADDRESS(2, BQ591)</f>
        <v>$AD$2</v>
      </c>
      <c r="BS591" t="str">
        <f>ADDRESS(1202, BQ591)</f>
        <v>$AD$1202</v>
      </c>
      <c r="BT591" s="171" t="str">
        <f>"insert into Pokemon_Blueprint values ( "&amp;ROW()-1&amp;", '"&amp;B591&amp;"', '"&amp;C591&amp;"', "&amp;AF591&amp;",  "&amp;AG591&amp;",  "&amp;AH591&amp;", "&amp;AI591&amp;",  "&amp;AJ591&amp;",  "&amp;AK591&amp;", "&amp;IF(BC591 = "", "0", BC591)&amp;", "&amp;IF(BL591 = "","NULL, NULL",BP591&amp;", "&amp;BL591)&amp;");"</f>
        <v>insert into Pokemon_Blueprint values ( 590, 'Uxie', 'Sub-Legendary', 75,  75,  130, 75,  130,  95, 3, NULL, NULL);</v>
      </c>
    </row>
    <row r="592" spans="1:72" ht="12.75" customHeight="1">
      <c r="A592" s="12">
        <v>481</v>
      </c>
      <c r="B592" s="60" t="s">
        <v>1033</v>
      </c>
      <c r="C592" s="60" t="s">
        <v>523</v>
      </c>
      <c r="D592" s="61"/>
      <c r="E592" s="62"/>
      <c r="F592" s="62"/>
      <c r="G592" s="62"/>
      <c r="H592" s="62"/>
      <c r="I592" s="62"/>
      <c r="J592" s="62">
        <v>147</v>
      </c>
      <c r="K592" s="62">
        <v>147</v>
      </c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>
        <v>226</v>
      </c>
      <c r="AE592" s="63"/>
      <c r="AF592" s="17">
        <v>80</v>
      </c>
      <c r="AG592" s="18">
        <v>105</v>
      </c>
      <c r="AH592" s="19">
        <v>105</v>
      </c>
      <c r="AI592" s="20">
        <v>105</v>
      </c>
      <c r="AJ592" s="21">
        <v>105</v>
      </c>
      <c r="AK592" s="22">
        <v>80</v>
      </c>
      <c r="AL592" s="23">
        <f>SUM(AF592:AK592)</f>
        <v>580</v>
      </c>
      <c r="AM592" s="24" t="s">
        <v>193</v>
      </c>
      <c r="AN592" s="37"/>
      <c r="AO592" s="24" t="s">
        <v>399</v>
      </c>
      <c r="AP592" s="34"/>
      <c r="AQ592" s="38"/>
      <c r="AR592" s="39" t="s">
        <v>127</v>
      </c>
      <c r="AS592" s="40">
        <v>0.3</v>
      </c>
      <c r="AT592" s="40">
        <v>0.7</v>
      </c>
      <c r="AU592" s="41">
        <v>0.3</v>
      </c>
      <c r="AV592" s="31"/>
      <c r="AW592" s="26">
        <v>1</v>
      </c>
      <c r="AX592" s="26"/>
      <c r="AY592" s="26">
        <v>1</v>
      </c>
      <c r="AZ592" s="26">
        <v>1</v>
      </c>
      <c r="BA592" s="25"/>
      <c r="BB592" s="24">
        <v>290</v>
      </c>
      <c r="BC592" s="26">
        <v>3</v>
      </c>
      <c r="BD592" s="32" t="s">
        <v>297</v>
      </c>
      <c r="BE592" s="32">
        <v>140</v>
      </c>
      <c r="BF592" s="35" t="s">
        <v>227</v>
      </c>
      <c r="BG592" s="26" t="s">
        <v>368</v>
      </c>
      <c r="BH592" s="29">
        <v>80</v>
      </c>
      <c r="BI592" s="26" t="s">
        <v>212</v>
      </c>
      <c r="BJ592" s="37"/>
      <c r="BK592" s="36"/>
      <c r="BL592" t="str">
        <f>IF(_xlfn.REGEXTEST(BK592,"Lv. [0-9]{0, 3}", 0),BM592,"")</f>
        <v/>
      </c>
      <c r="BM592" t="e" cm="1" vm="1">
        <f t="array" ref="BM592">_xlfn.REGEXEXTRACT(_xlfn.REGEXEXTRACT(BK592,"Lv. [0-9]{0,}", 0),"[0-9]{1,2}", 0)</f>
        <v>#N/A</v>
      </c>
      <c r="BN592" cm="1">
        <f t="array" ref="BN592">INDEX(A592:AE592,BQ592)</f>
        <v>226</v>
      </c>
      <c r="BO592">
        <v>591</v>
      </c>
      <c r="BP592" t="str">
        <f ca="1">IF(LEN(BL592) &gt; 0, _xlfn.XMATCH(BN592 + 1, INDIRECT(BR592):INDIRECT(BS592)), "")</f>
        <v/>
      </c>
      <c r="BQ592" cm="1">
        <f t="array" ref="BQ592">_xlfn.XMATCH(FALSE, ISBLANK(A592:AE592),,-1)</f>
        <v>30</v>
      </c>
      <c r="BR592" t="str">
        <f>ADDRESS(2, BQ592)</f>
        <v>$AD$2</v>
      </c>
      <c r="BS592" t="str">
        <f>ADDRESS(1202, BQ592)</f>
        <v>$AD$1202</v>
      </c>
      <c r="BT592" s="171" t="str">
        <f>"insert into Pokemon_Blueprint values ( "&amp;ROW()-1&amp;", '"&amp;B592&amp;"', '"&amp;C592&amp;"', "&amp;AF592&amp;",  "&amp;AG592&amp;",  "&amp;AH592&amp;", "&amp;AI592&amp;",  "&amp;AJ592&amp;",  "&amp;AK592&amp;", "&amp;IF(BC592 = "", "0", BC592)&amp;", "&amp;IF(BL592 = "","NULL, NULL",BP592&amp;", "&amp;BL592)&amp;");"</f>
        <v>insert into Pokemon_Blueprint values ( 591, 'Mesprit', 'Sub-Legendary', 80,  105,  105, 105,  105,  80, 3, NULL, NULL);</v>
      </c>
    </row>
    <row r="593" spans="1:72" ht="12.75" customHeight="1">
      <c r="A593" s="12">
        <v>482</v>
      </c>
      <c r="B593" s="60" t="s">
        <v>1034</v>
      </c>
      <c r="C593" s="60" t="s">
        <v>523</v>
      </c>
      <c r="D593" s="61"/>
      <c r="E593" s="62"/>
      <c r="F593" s="62"/>
      <c r="G593" s="62"/>
      <c r="H593" s="62"/>
      <c r="I593" s="62"/>
      <c r="J593" s="62">
        <v>148</v>
      </c>
      <c r="K593" s="62">
        <v>148</v>
      </c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>
        <v>227</v>
      </c>
      <c r="AE593" s="63"/>
      <c r="AF593" s="17">
        <v>75</v>
      </c>
      <c r="AG593" s="18">
        <v>125</v>
      </c>
      <c r="AH593" s="19">
        <v>70</v>
      </c>
      <c r="AI593" s="20">
        <v>125</v>
      </c>
      <c r="AJ593" s="21">
        <v>70</v>
      </c>
      <c r="AK593" s="22">
        <v>115</v>
      </c>
      <c r="AL593" s="23">
        <f>SUM(AF593:AK593)</f>
        <v>580</v>
      </c>
      <c r="AM593" s="24" t="s">
        <v>193</v>
      </c>
      <c r="AN593" s="37"/>
      <c r="AO593" s="24" t="s">
        <v>399</v>
      </c>
      <c r="AP593" s="34"/>
      <c r="AQ593" s="38"/>
      <c r="AR593" s="39" t="s">
        <v>127</v>
      </c>
      <c r="AS593" s="40">
        <v>0.3</v>
      </c>
      <c r="AT593" s="40">
        <v>0.7</v>
      </c>
      <c r="AU593" s="41">
        <v>0.3</v>
      </c>
      <c r="AV593" s="31"/>
      <c r="AW593" s="26">
        <v>2</v>
      </c>
      <c r="AX593" s="26"/>
      <c r="AY593" s="26">
        <v>1</v>
      </c>
      <c r="AZ593" s="26"/>
      <c r="BA593" s="25"/>
      <c r="BB593" s="24">
        <v>290</v>
      </c>
      <c r="BC593" s="26">
        <v>3</v>
      </c>
      <c r="BD593" s="32" t="s">
        <v>297</v>
      </c>
      <c r="BE593" s="32">
        <v>50</v>
      </c>
      <c r="BF593" s="35" t="s">
        <v>116</v>
      </c>
      <c r="BG593" s="26" t="s">
        <v>368</v>
      </c>
      <c r="BH593" s="29">
        <v>80</v>
      </c>
      <c r="BI593" s="26" t="s">
        <v>212</v>
      </c>
      <c r="BJ593" s="37"/>
      <c r="BK593" s="36"/>
      <c r="BL593" t="str">
        <f>IF(_xlfn.REGEXTEST(BK593,"Lv. [0-9]{0, 3}", 0),BM593,"")</f>
        <v/>
      </c>
      <c r="BM593" t="e" cm="1" vm="1">
        <f t="array" ref="BM593">_xlfn.REGEXEXTRACT(_xlfn.REGEXEXTRACT(BK593,"Lv. [0-9]{0,}", 0),"[0-9]{1,2}", 0)</f>
        <v>#N/A</v>
      </c>
      <c r="BN593" cm="1">
        <f t="array" ref="BN593">INDEX(A593:AE593,BQ593)</f>
        <v>227</v>
      </c>
      <c r="BO593">
        <v>592</v>
      </c>
      <c r="BP593" t="str">
        <f ca="1">IF(LEN(BL593) &gt; 0, _xlfn.XMATCH(BN593 + 1, INDIRECT(BR593):INDIRECT(BS593)), "")</f>
        <v/>
      </c>
      <c r="BQ593" cm="1">
        <f t="array" ref="BQ593">_xlfn.XMATCH(FALSE, ISBLANK(A593:AE593),,-1)</f>
        <v>30</v>
      </c>
      <c r="BR593" t="str">
        <f>ADDRESS(2, BQ593)</f>
        <v>$AD$2</v>
      </c>
      <c r="BS593" t="str">
        <f>ADDRESS(1202, BQ593)</f>
        <v>$AD$1202</v>
      </c>
      <c r="BT593" s="171" t="str">
        <f>"insert into Pokemon_Blueprint values ( "&amp;ROW()-1&amp;", '"&amp;B593&amp;"', '"&amp;C593&amp;"', "&amp;AF593&amp;",  "&amp;AG593&amp;",  "&amp;AH593&amp;", "&amp;AI593&amp;",  "&amp;AJ593&amp;",  "&amp;AK593&amp;", "&amp;IF(BC593 = "", "0", BC593)&amp;", "&amp;IF(BL593 = "","NULL, NULL",BP593&amp;", "&amp;BL593)&amp;");"</f>
        <v>insert into Pokemon_Blueprint values ( 592, 'Azelf', 'Sub-Legendary', 75,  125,  70, 125,  70,  115, 3, NULL, NULL);</v>
      </c>
    </row>
    <row r="594" spans="1:72" ht="12.75" customHeight="1">
      <c r="A594" s="12">
        <v>483</v>
      </c>
      <c r="B594" s="60" t="s">
        <v>1035</v>
      </c>
      <c r="C594" s="60" t="s">
        <v>540</v>
      </c>
      <c r="D594" s="61"/>
      <c r="E594" s="62"/>
      <c r="F594" s="62"/>
      <c r="G594" s="62"/>
      <c r="H594" s="62"/>
      <c r="I594" s="62"/>
      <c r="J594" s="62">
        <v>149</v>
      </c>
      <c r="K594" s="62">
        <v>149</v>
      </c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>
        <v>235</v>
      </c>
      <c r="AE594" s="63"/>
      <c r="AF594" s="17">
        <v>100</v>
      </c>
      <c r="AG594" s="18">
        <v>120</v>
      </c>
      <c r="AH594" s="19">
        <v>120</v>
      </c>
      <c r="AI594" s="20">
        <v>150</v>
      </c>
      <c r="AJ594" s="21">
        <v>100</v>
      </c>
      <c r="AK594" s="22">
        <v>90</v>
      </c>
      <c r="AL594" s="23">
        <f>SUM(AF594:AK594)</f>
        <v>680</v>
      </c>
      <c r="AM594" s="24" t="s">
        <v>201</v>
      </c>
      <c r="AN594" s="25" t="s">
        <v>99</v>
      </c>
      <c r="AO594" s="24" t="s">
        <v>517</v>
      </c>
      <c r="AP594" s="34"/>
      <c r="AQ594" s="27" t="s">
        <v>620</v>
      </c>
      <c r="AR594" s="28" t="s">
        <v>1036</v>
      </c>
      <c r="AS594" s="29">
        <v>5.4</v>
      </c>
      <c r="AT594" s="29">
        <v>1505.8</v>
      </c>
      <c r="AU594" s="30">
        <v>683</v>
      </c>
      <c r="AV594" s="31"/>
      <c r="AW594" s="26"/>
      <c r="AX594" s="26"/>
      <c r="AY594" s="26">
        <v>3</v>
      </c>
      <c r="AZ594" s="26"/>
      <c r="BA594" s="25"/>
      <c r="BB594" s="24">
        <v>340</v>
      </c>
      <c r="BC594" s="26">
        <v>30</v>
      </c>
      <c r="BD594" s="32" t="s">
        <v>297</v>
      </c>
      <c r="BE594" s="32">
        <v>0</v>
      </c>
      <c r="BF594" s="35" t="s">
        <v>137</v>
      </c>
      <c r="BG594" s="26" t="s">
        <v>368</v>
      </c>
      <c r="BH594" s="29">
        <v>120</v>
      </c>
      <c r="BI594" s="26" t="s">
        <v>212</v>
      </c>
      <c r="BJ594" s="37"/>
      <c r="BK594" s="36"/>
      <c r="BL594" t="str">
        <f>IF(_xlfn.REGEXTEST(BK594,"Lv. [0-9]{0, 3}", 0),BM594,"")</f>
        <v/>
      </c>
      <c r="BM594" t="e" cm="1" vm="1">
        <f t="array" ref="BM594">_xlfn.REGEXEXTRACT(_xlfn.REGEXEXTRACT(BK594,"Lv. [0-9]{0,}", 0),"[0-9]{1,2}", 0)</f>
        <v>#N/A</v>
      </c>
      <c r="BN594" cm="1">
        <f t="array" ref="BN594">INDEX(A594:AE594,BQ594)</f>
        <v>235</v>
      </c>
      <c r="BO594">
        <v>593</v>
      </c>
      <c r="BP594" t="str">
        <f ca="1">IF(LEN(BL594) &gt; 0, _xlfn.XMATCH(BN594 + 1, INDIRECT(BR594):INDIRECT(BS594)), "")</f>
        <v/>
      </c>
      <c r="BQ594" cm="1">
        <f t="array" ref="BQ594">_xlfn.XMATCH(FALSE, ISBLANK(A594:AE594),,-1)</f>
        <v>30</v>
      </c>
      <c r="BR594" t="str">
        <f>ADDRESS(2, BQ594)</f>
        <v>$AD$2</v>
      </c>
      <c r="BS594" t="str">
        <f>ADDRESS(1202, BQ594)</f>
        <v>$AD$1202</v>
      </c>
      <c r="BT594" s="171" t="str">
        <f>"insert into Pokemon_Blueprint values ( "&amp;ROW()-1&amp;", '"&amp;B594&amp;"', '"&amp;C594&amp;"', "&amp;AF594&amp;",  "&amp;AG594&amp;",  "&amp;AH594&amp;", "&amp;AI594&amp;",  "&amp;AJ594&amp;",  "&amp;AK594&amp;", "&amp;IF(BC594 = "", "0", BC594)&amp;", "&amp;IF(BL594 = "","NULL, NULL",BP594&amp;", "&amp;BL594)&amp;");"</f>
        <v>insert into Pokemon_Blueprint values ( 593, 'Dialga (Altered)', 'Legendary', 100,  120,  120, 150,  100,  90, 30, NULL, NULL);</v>
      </c>
    </row>
    <row r="595" spans="1:72" ht="12.75" customHeight="1">
      <c r="A595" s="12">
        <v>483.1</v>
      </c>
      <c r="B595" s="60" t="s">
        <v>1037</v>
      </c>
      <c r="C595" s="60" t="s">
        <v>540</v>
      </c>
      <c r="D595" s="61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>
        <v>235</v>
      </c>
      <c r="AE595" s="63"/>
      <c r="AF595" s="17">
        <v>100</v>
      </c>
      <c r="AG595" s="18">
        <v>100</v>
      </c>
      <c r="AH595" s="19">
        <v>120</v>
      </c>
      <c r="AI595" s="20">
        <v>150</v>
      </c>
      <c r="AJ595" s="21">
        <v>120</v>
      </c>
      <c r="AK595" s="22">
        <v>90</v>
      </c>
      <c r="AL595" s="23">
        <f>SUM(AF595:AK595)</f>
        <v>680</v>
      </c>
      <c r="AM595" s="24" t="s">
        <v>201</v>
      </c>
      <c r="AN595" s="25" t="s">
        <v>99</v>
      </c>
      <c r="AO595" s="24" t="s">
        <v>517</v>
      </c>
      <c r="AP595" s="34"/>
      <c r="AQ595" s="27" t="s">
        <v>620</v>
      </c>
      <c r="AR595" s="28" t="s">
        <v>901</v>
      </c>
      <c r="AS595" s="29">
        <v>7</v>
      </c>
      <c r="AT595" s="29">
        <v>1873.9</v>
      </c>
      <c r="AU595" s="30">
        <v>850</v>
      </c>
      <c r="AV595" s="31"/>
      <c r="AW595" s="26"/>
      <c r="AX595" s="26"/>
      <c r="AY595" s="26">
        <v>3</v>
      </c>
      <c r="AZ595" s="26"/>
      <c r="BA595" s="25"/>
      <c r="BB595" s="24">
        <v>340</v>
      </c>
      <c r="BC595" s="26">
        <v>30</v>
      </c>
      <c r="BD595" s="32" t="s">
        <v>297</v>
      </c>
      <c r="BE595" s="32">
        <v>0</v>
      </c>
      <c r="BF595" s="35" t="s">
        <v>137</v>
      </c>
      <c r="BG595" s="26" t="s">
        <v>368</v>
      </c>
      <c r="BH595" s="29">
        <v>120</v>
      </c>
      <c r="BI595" s="26" t="s">
        <v>212</v>
      </c>
      <c r="BJ595" s="37"/>
      <c r="BK595" s="36"/>
      <c r="BL595" t="str">
        <f>IF(_xlfn.REGEXTEST(BK595,"Lv. [0-9]{0, 3}", 0),BM595,"")</f>
        <v/>
      </c>
      <c r="BM595" t="e" cm="1" vm="1">
        <f t="array" ref="BM595">_xlfn.REGEXEXTRACT(_xlfn.REGEXEXTRACT(BK595,"Lv. [0-9]{0,}", 0),"[0-9]{1,2}", 0)</f>
        <v>#N/A</v>
      </c>
      <c r="BN595" cm="1">
        <f t="array" ref="BN595">INDEX(A595:AE595,BQ595)</f>
        <v>235</v>
      </c>
      <c r="BO595">
        <v>594</v>
      </c>
      <c r="BP595" t="str">
        <f ca="1">IF(LEN(BL595) &gt; 0, _xlfn.XMATCH(BN595 + 1, INDIRECT(BR595):INDIRECT(BS595)), "")</f>
        <v/>
      </c>
      <c r="BQ595" cm="1">
        <f t="array" ref="BQ595">_xlfn.XMATCH(FALSE, ISBLANK(A595:AE595),,-1)</f>
        <v>30</v>
      </c>
      <c r="BR595" t="str">
        <f>ADDRESS(2, BQ595)</f>
        <v>$AD$2</v>
      </c>
      <c r="BS595" t="str">
        <f>ADDRESS(1202, BQ595)</f>
        <v>$AD$1202</v>
      </c>
      <c r="BT595" s="171" t="str">
        <f>"insert into Pokemon_Blueprint values ( "&amp;ROW()-1&amp;", '"&amp;B595&amp;"', '"&amp;C595&amp;"', "&amp;AF595&amp;",  "&amp;AG595&amp;",  "&amp;AH595&amp;", "&amp;AI595&amp;",  "&amp;AJ595&amp;",  "&amp;AK595&amp;", "&amp;IF(BC595 = "", "0", BC595)&amp;", "&amp;IF(BL595 = "","NULL, NULL",BP595&amp;", "&amp;BL595)&amp;");"</f>
        <v>insert into Pokemon_Blueprint values ( 594, 'Dialga (Origin)', 'Legendary', 100,  100,  120, 150,  120,  90, 30, NULL, NULL);</v>
      </c>
    </row>
    <row r="596" spans="1:72" ht="12.75" customHeight="1">
      <c r="A596" s="12">
        <v>484</v>
      </c>
      <c r="B596" s="60" t="s">
        <v>1038</v>
      </c>
      <c r="C596" s="60" t="s">
        <v>540</v>
      </c>
      <c r="D596" s="61"/>
      <c r="E596" s="62"/>
      <c r="F596" s="62"/>
      <c r="G596" s="62"/>
      <c r="H596" s="62"/>
      <c r="I596" s="62"/>
      <c r="J596" s="62">
        <v>150</v>
      </c>
      <c r="K596" s="62">
        <v>150</v>
      </c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>
        <v>236</v>
      </c>
      <c r="AE596" s="63"/>
      <c r="AF596" s="17">
        <v>90</v>
      </c>
      <c r="AG596" s="18">
        <v>120</v>
      </c>
      <c r="AH596" s="19">
        <v>100</v>
      </c>
      <c r="AI596" s="20">
        <v>150</v>
      </c>
      <c r="AJ596" s="21">
        <v>120</v>
      </c>
      <c r="AK596" s="22">
        <v>100</v>
      </c>
      <c r="AL596" s="23">
        <f>SUM(AF596:AK596)</f>
        <v>680</v>
      </c>
      <c r="AM596" s="24" t="s">
        <v>112</v>
      </c>
      <c r="AN596" s="25" t="s">
        <v>99</v>
      </c>
      <c r="AO596" s="24" t="s">
        <v>517</v>
      </c>
      <c r="AP596" s="34"/>
      <c r="AQ596" s="27" t="s">
        <v>620</v>
      </c>
      <c r="AR596" s="28" t="s">
        <v>1039</v>
      </c>
      <c r="AS596" s="29">
        <v>4.2</v>
      </c>
      <c r="AT596" s="29">
        <v>740.8</v>
      </c>
      <c r="AU596" s="30">
        <v>336</v>
      </c>
      <c r="AV596" s="31"/>
      <c r="AW596" s="26"/>
      <c r="AX596" s="26"/>
      <c r="AY596" s="26">
        <v>3</v>
      </c>
      <c r="AZ596" s="26"/>
      <c r="BA596" s="25"/>
      <c r="BB596" s="24">
        <v>340</v>
      </c>
      <c r="BC596" s="26">
        <v>30</v>
      </c>
      <c r="BD596" s="32" t="s">
        <v>297</v>
      </c>
      <c r="BE596" s="32">
        <v>0</v>
      </c>
      <c r="BF596" s="35" t="s">
        <v>164</v>
      </c>
      <c r="BG596" s="26" t="s">
        <v>368</v>
      </c>
      <c r="BH596" s="29">
        <v>120</v>
      </c>
      <c r="BI596" s="26" t="s">
        <v>212</v>
      </c>
      <c r="BJ596" s="37"/>
      <c r="BK596" s="36"/>
      <c r="BL596" t="str">
        <f>IF(_xlfn.REGEXTEST(BK596,"Lv. [0-9]{0, 3}", 0),BM596,"")</f>
        <v/>
      </c>
      <c r="BM596" t="e" cm="1" vm="1">
        <f t="array" ref="BM596">_xlfn.REGEXEXTRACT(_xlfn.REGEXEXTRACT(BK596,"Lv. [0-9]{0,}", 0),"[0-9]{1,2}", 0)</f>
        <v>#N/A</v>
      </c>
      <c r="BN596" cm="1">
        <f t="array" ref="BN596">INDEX(A596:AE596,BQ596)</f>
        <v>236</v>
      </c>
      <c r="BO596">
        <v>595</v>
      </c>
      <c r="BP596" t="str">
        <f ca="1">IF(LEN(BL596) &gt; 0, _xlfn.XMATCH(BN596 + 1, INDIRECT(BR596):INDIRECT(BS596)), "")</f>
        <v/>
      </c>
      <c r="BQ596" cm="1">
        <f t="array" ref="BQ596">_xlfn.XMATCH(FALSE, ISBLANK(A596:AE596),,-1)</f>
        <v>30</v>
      </c>
      <c r="BR596" t="str">
        <f>ADDRESS(2, BQ596)</f>
        <v>$AD$2</v>
      </c>
      <c r="BS596" t="str">
        <f>ADDRESS(1202, BQ596)</f>
        <v>$AD$1202</v>
      </c>
      <c r="BT596" s="171" t="str">
        <f>"insert into Pokemon_Blueprint values ( "&amp;ROW()-1&amp;", '"&amp;B596&amp;"', '"&amp;C596&amp;"', "&amp;AF596&amp;",  "&amp;AG596&amp;",  "&amp;AH596&amp;", "&amp;AI596&amp;",  "&amp;AJ596&amp;",  "&amp;AK596&amp;", "&amp;IF(BC596 = "", "0", BC596)&amp;", "&amp;IF(BL596 = "","NULL, NULL",BP596&amp;", "&amp;BL596)&amp;");"</f>
        <v>insert into Pokemon_Blueprint values ( 595, 'Palkia (Altered)', 'Legendary', 90,  120,  100, 150,  120,  100, 30, NULL, NULL);</v>
      </c>
    </row>
    <row r="597" spans="1:72" ht="12.75" customHeight="1">
      <c r="A597" s="12">
        <v>484.1</v>
      </c>
      <c r="B597" s="60" t="s">
        <v>1040</v>
      </c>
      <c r="C597" s="60" t="s">
        <v>540</v>
      </c>
      <c r="D597" s="61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>
        <v>236</v>
      </c>
      <c r="AE597" s="63"/>
      <c r="AF597" s="17">
        <v>90</v>
      </c>
      <c r="AG597" s="18">
        <v>100</v>
      </c>
      <c r="AH597" s="19">
        <v>100</v>
      </c>
      <c r="AI597" s="20">
        <v>150</v>
      </c>
      <c r="AJ597" s="21">
        <v>120</v>
      </c>
      <c r="AK597" s="22">
        <v>120</v>
      </c>
      <c r="AL597" s="23">
        <f>SUM(AF597:AK597)</f>
        <v>680</v>
      </c>
      <c r="AM597" s="24" t="s">
        <v>112</v>
      </c>
      <c r="AN597" s="25" t="s">
        <v>99</v>
      </c>
      <c r="AO597" s="24" t="s">
        <v>517</v>
      </c>
      <c r="AP597" s="34"/>
      <c r="AQ597" s="27" t="s">
        <v>620</v>
      </c>
      <c r="AR597" s="28" t="s">
        <v>1041</v>
      </c>
      <c r="AS597" s="29">
        <v>6.3</v>
      </c>
      <c r="AT597" s="29">
        <v>1455</v>
      </c>
      <c r="AU597" s="30">
        <v>660</v>
      </c>
      <c r="AV597" s="31"/>
      <c r="AW597" s="26"/>
      <c r="AX597" s="26"/>
      <c r="AY597" s="26">
        <v>3</v>
      </c>
      <c r="AZ597" s="26"/>
      <c r="BA597" s="25"/>
      <c r="BB597" s="24">
        <v>340</v>
      </c>
      <c r="BC597" s="26">
        <v>30</v>
      </c>
      <c r="BD597" s="32" t="s">
        <v>297</v>
      </c>
      <c r="BE597" s="32">
        <v>0</v>
      </c>
      <c r="BF597" s="35" t="s">
        <v>164</v>
      </c>
      <c r="BG597" s="26" t="s">
        <v>368</v>
      </c>
      <c r="BH597" s="29">
        <v>120</v>
      </c>
      <c r="BI597" s="26" t="s">
        <v>212</v>
      </c>
      <c r="BJ597" s="37"/>
      <c r="BK597" s="36"/>
      <c r="BL597" t="str">
        <f>IF(_xlfn.REGEXTEST(BK597,"Lv. [0-9]{0, 3}", 0),BM597,"")</f>
        <v/>
      </c>
      <c r="BM597" t="e" cm="1" vm="1">
        <f t="array" ref="BM597">_xlfn.REGEXEXTRACT(_xlfn.REGEXEXTRACT(BK597,"Lv. [0-9]{0,}", 0),"[0-9]{1,2}", 0)</f>
        <v>#N/A</v>
      </c>
      <c r="BN597" cm="1">
        <f t="array" ref="BN597">INDEX(A597:AE597,BQ597)</f>
        <v>236</v>
      </c>
      <c r="BO597">
        <v>596</v>
      </c>
      <c r="BP597" t="str">
        <f ca="1">IF(LEN(BL597) &gt; 0, _xlfn.XMATCH(BN597 + 1, INDIRECT(BR597):INDIRECT(BS597)), "")</f>
        <v/>
      </c>
      <c r="BQ597" cm="1">
        <f t="array" ref="BQ597">_xlfn.XMATCH(FALSE, ISBLANK(A597:AE597),,-1)</f>
        <v>30</v>
      </c>
      <c r="BR597" t="str">
        <f>ADDRESS(2, BQ597)</f>
        <v>$AD$2</v>
      </c>
      <c r="BS597" t="str">
        <f>ADDRESS(1202, BQ597)</f>
        <v>$AD$1202</v>
      </c>
      <c r="BT597" s="171" t="str">
        <f>"insert into Pokemon_Blueprint values ( "&amp;ROW()-1&amp;", '"&amp;B597&amp;"', '"&amp;C597&amp;"', "&amp;AF597&amp;",  "&amp;AG597&amp;",  "&amp;AH597&amp;", "&amp;AI597&amp;",  "&amp;AJ597&amp;",  "&amp;AK597&amp;", "&amp;IF(BC597 = "", "0", BC597)&amp;", "&amp;IF(BL597 = "","NULL, NULL",BP597&amp;", "&amp;BL597)&amp;");"</f>
        <v>insert into Pokemon_Blueprint values ( 596, 'Palkia (Origin)', 'Legendary', 90,  100,  100, 150,  120,  120, 30, NULL, NULL);</v>
      </c>
    </row>
    <row r="598" spans="1:72" ht="12.75" customHeight="1">
      <c r="A598" s="12">
        <v>485</v>
      </c>
      <c r="B598" s="60" t="s">
        <v>1042</v>
      </c>
      <c r="C598" s="60" t="s">
        <v>523</v>
      </c>
      <c r="D598" s="61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>
        <v>228</v>
      </c>
      <c r="AE598" s="63"/>
      <c r="AF598" s="17">
        <v>91</v>
      </c>
      <c r="AG598" s="18">
        <v>90</v>
      </c>
      <c r="AH598" s="19">
        <v>106</v>
      </c>
      <c r="AI598" s="20">
        <v>130</v>
      </c>
      <c r="AJ598" s="21">
        <v>106</v>
      </c>
      <c r="AK598" s="22">
        <v>77</v>
      </c>
      <c r="AL598" s="23">
        <f>SUM(AF598:AK598)</f>
        <v>600</v>
      </c>
      <c r="AM598" s="24" t="s">
        <v>94</v>
      </c>
      <c r="AN598" s="25" t="s">
        <v>201</v>
      </c>
      <c r="AO598" s="24" t="s">
        <v>232</v>
      </c>
      <c r="AP598" s="34"/>
      <c r="AQ598" s="27" t="s">
        <v>347</v>
      </c>
      <c r="AR598" s="28" t="s">
        <v>105</v>
      </c>
      <c r="AS598" s="29">
        <v>1.7</v>
      </c>
      <c r="AT598" s="29">
        <v>948</v>
      </c>
      <c r="AU598" s="30">
        <v>430</v>
      </c>
      <c r="AV598" s="65"/>
      <c r="AW598" s="40"/>
      <c r="AX598" s="40"/>
      <c r="AY598" s="40">
        <v>3</v>
      </c>
      <c r="AZ598" s="40"/>
      <c r="BA598" s="41"/>
      <c r="BB598" s="24">
        <v>300</v>
      </c>
      <c r="BC598" s="26">
        <v>3</v>
      </c>
      <c r="BD598" s="32" t="s">
        <v>297</v>
      </c>
      <c r="BE598" s="32">
        <v>100</v>
      </c>
      <c r="BF598" s="35" t="s">
        <v>139</v>
      </c>
      <c r="BG598" s="26" t="s">
        <v>129</v>
      </c>
      <c r="BH598" s="29">
        <v>10</v>
      </c>
      <c r="BI598" s="26" t="s">
        <v>212</v>
      </c>
      <c r="BJ598" s="37"/>
      <c r="BK598" s="36"/>
      <c r="BL598" t="str">
        <f>IF(_xlfn.REGEXTEST(BK598,"Lv. [0-9]{0, 3}", 0),BM598,"")</f>
        <v/>
      </c>
      <c r="BM598" t="e" cm="1" vm="1">
        <f t="array" ref="BM598">_xlfn.REGEXEXTRACT(_xlfn.REGEXEXTRACT(BK598,"Lv. [0-9]{0,}", 0),"[0-9]{1,2}", 0)</f>
        <v>#N/A</v>
      </c>
      <c r="BN598" cm="1">
        <f t="array" ref="BN598">INDEX(A598:AE598,BQ598)</f>
        <v>228</v>
      </c>
      <c r="BO598">
        <v>597</v>
      </c>
      <c r="BP598" t="str">
        <f ca="1">IF(LEN(BL598) &gt; 0, _xlfn.XMATCH(BN598 + 1, INDIRECT(BR598):INDIRECT(BS598)), "")</f>
        <v/>
      </c>
      <c r="BQ598" cm="1">
        <f t="array" ref="BQ598">_xlfn.XMATCH(FALSE, ISBLANK(A598:AE598),,-1)</f>
        <v>30</v>
      </c>
      <c r="BR598" t="str">
        <f>ADDRESS(2, BQ598)</f>
        <v>$AD$2</v>
      </c>
      <c r="BS598" t="str">
        <f>ADDRESS(1202, BQ598)</f>
        <v>$AD$1202</v>
      </c>
      <c r="BT598" s="171" t="str">
        <f>"insert into Pokemon_Blueprint values ( "&amp;ROW()-1&amp;", '"&amp;B598&amp;"', '"&amp;C598&amp;"', "&amp;AF598&amp;",  "&amp;AG598&amp;",  "&amp;AH598&amp;", "&amp;AI598&amp;",  "&amp;AJ598&amp;",  "&amp;AK598&amp;", "&amp;IF(BC598 = "", "0", BC598)&amp;", "&amp;IF(BL598 = "","NULL, NULL",BP598&amp;", "&amp;BL598)&amp;");"</f>
        <v>insert into Pokemon_Blueprint values ( 597, 'Heatran', 'Sub-Legendary', 91,  90,  106, 130,  106,  77, 3, NULL, NULL);</v>
      </c>
    </row>
    <row r="599" spans="1:72" ht="12.75" customHeight="1">
      <c r="A599" s="12">
        <v>486</v>
      </c>
      <c r="B599" s="60" t="s">
        <v>1043</v>
      </c>
      <c r="C599" s="60" t="s">
        <v>523</v>
      </c>
      <c r="D599" s="61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>
        <v>229</v>
      </c>
      <c r="AE599" s="63"/>
      <c r="AF599" s="17">
        <v>110</v>
      </c>
      <c r="AG599" s="18">
        <v>160</v>
      </c>
      <c r="AH599" s="19">
        <v>110</v>
      </c>
      <c r="AI599" s="20">
        <v>80</v>
      </c>
      <c r="AJ599" s="21">
        <v>110</v>
      </c>
      <c r="AK599" s="22">
        <v>100</v>
      </c>
      <c r="AL599" s="23">
        <f>SUM(AF599:AK599)</f>
        <v>670</v>
      </c>
      <c r="AM599" s="24" t="s">
        <v>150</v>
      </c>
      <c r="AN599" s="37"/>
      <c r="AO599" s="24" t="s">
        <v>1044</v>
      </c>
      <c r="AP599" s="34"/>
      <c r="AQ599" s="38"/>
      <c r="AR599" s="39" t="s">
        <v>1045</v>
      </c>
      <c r="AS599" s="40">
        <v>3.7</v>
      </c>
      <c r="AT599" s="40">
        <v>925.9</v>
      </c>
      <c r="AU599" s="41">
        <v>420</v>
      </c>
      <c r="AV599" s="65"/>
      <c r="AW599" s="40">
        <v>3</v>
      </c>
      <c r="AX599" s="40"/>
      <c r="AY599" s="40"/>
      <c r="AZ599" s="40"/>
      <c r="BA599" s="41"/>
      <c r="BB599" s="24">
        <v>335</v>
      </c>
      <c r="BC599" s="26">
        <v>3</v>
      </c>
      <c r="BD599" s="32" t="s">
        <v>297</v>
      </c>
      <c r="BE599" s="32">
        <v>0</v>
      </c>
      <c r="BF599" s="35" t="s">
        <v>137</v>
      </c>
      <c r="BG599" s="26" t="s">
        <v>368</v>
      </c>
      <c r="BH599" s="29">
        <v>120</v>
      </c>
      <c r="BI599" s="26" t="s">
        <v>212</v>
      </c>
      <c r="BJ599" s="37"/>
      <c r="BK599" s="36"/>
      <c r="BL599" t="str">
        <f>IF(_xlfn.REGEXTEST(BK599,"Lv. [0-9]{0, 3}", 0),BM599,"")</f>
        <v/>
      </c>
      <c r="BM599" t="e" cm="1" vm="1">
        <f t="array" ref="BM599">_xlfn.REGEXEXTRACT(_xlfn.REGEXEXTRACT(BK599,"Lv. [0-9]{0,}", 0),"[0-9]{1,2}", 0)</f>
        <v>#N/A</v>
      </c>
      <c r="BN599" cm="1">
        <f t="array" ref="BN599">INDEX(A599:AE599,BQ599)</f>
        <v>229</v>
      </c>
      <c r="BO599">
        <v>598</v>
      </c>
      <c r="BP599" t="str">
        <f ca="1">IF(LEN(BL599) &gt; 0, _xlfn.XMATCH(BN599 + 1, INDIRECT(BR599):INDIRECT(BS599)), "")</f>
        <v/>
      </c>
      <c r="BQ599" cm="1">
        <f t="array" ref="BQ599">_xlfn.XMATCH(FALSE, ISBLANK(A599:AE599),,-1)</f>
        <v>30</v>
      </c>
      <c r="BR599" t="str">
        <f>ADDRESS(2, BQ599)</f>
        <v>$AD$2</v>
      </c>
      <c r="BS599" t="str">
        <f>ADDRESS(1202, BQ599)</f>
        <v>$AD$1202</v>
      </c>
      <c r="BT599" s="171" t="str">
        <f>"insert into Pokemon_Blueprint values ( "&amp;ROW()-1&amp;", '"&amp;B599&amp;"', '"&amp;C599&amp;"', "&amp;AF599&amp;",  "&amp;AG599&amp;",  "&amp;AH599&amp;", "&amp;AI599&amp;",  "&amp;AJ599&amp;",  "&amp;AK599&amp;", "&amp;IF(BC599 = "", "0", BC599)&amp;", "&amp;IF(BL599 = "","NULL, NULL",BP599&amp;", "&amp;BL599)&amp;");"</f>
        <v>insert into Pokemon_Blueprint values ( 598, 'Regigigas', 'Sub-Legendary', 110,  160,  110, 80,  110,  100, 3, NULL, NULL);</v>
      </c>
    </row>
    <row r="600" spans="1:72" ht="12.75" customHeight="1">
      <c r="A600" s="12">
        <v>487</v>
      </c>
      <c r="B600" s="60" t="s">
        <v>1046</v>
      </c>
      <c r="C600" s="60" t="s">
        <v>540</v>
      </c>
      <c r="D600" s="61"/>
      <c r="E600" s="62"/>
      <c r="F600" s="62"/>
      <c r="G600" s="62"/>
      <c r="H600" s="62"/>
      <c r="I600" s="62"/>
      <c r="J600" s="62"/>
      <c r="K600" s="62">
        <v>210</v>
      </c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>
        <v>237</v>
      </c>
      <c r="AE600" s="63"/>
      <c r="AF600" s="17">
        <v>150</v>
      </c>
      <c r="AG600" s="18">
        <v>100</v>
      </c>
      <c r="AH600" s="19">
        <v>120</v>
      </c>
      <c r="AI600" s="20">
        <v>100</v>
      </c>
      <c r="AJ600" s="21">
        <v>120</v>
      </c>
      <c r="AK600" s="22">
        <v>90</v>
      </c>
      <c r="AL600" s="23">
        <f>SUM(AF600:AK600)</f>
        <v>680</v>
      </c>
      <c r="AM600" s="24" t="s">
        <v>398</v>
      </c>
      <c r="AN600" s="25" t="s">
        <v>99</v>
      </c>
      <c r="AO600" s="24" t="s">
        <v>517</v>
      </c>
      <c r="AP600" s="34"/>
      <c r="AQ600" s="27" t="s">
        <v>620</v>
      </c>
      <c r="AR600" s="28" t="s">
        <v>890</v>
      </c>
      <c r="AS600" s="29">
        <v>4.5</v>
      </c>
      <c r="AT600" s="29">
        <v>1653.5</v>
      </c>
      <c r="AU600" s="30">
        <v>750</v>
      </c>
      <c r="AV600" s="65">
        <v>3</v>
      </c>
      <c r="AW600" s="40"/>
      <c r="AX600" s="40"/>
      <c r="AY600" s="40"/>
      <c r="AZ600" s="40"/>
      <c r="BA600" s="41"/>
      <c r="BB600" s="24">
        <v>340</v>
      </c>
      <c r="BC600" s="26">
        <v>3</v>
      </c>
      <c r="BD600" s="32" t="s">
        <v>297</v>
      </c>
      <c r="BE600" s="32">
        <v>0</v>
      </c>
      <c r="BF600" s="35" t="s">
        <v>108</v>
      </c>
      <c r="BG600" s="26" t="s">
        <v>368</v>
      </c>
      <c r="BH600" s="29">
        <v>120</v>
      </c>
      <c r="BI600" s="26" t="s">
        <v>212</v>
      </c>
      <c r="BJ600" s="37"/>
      <c r="BK600" s="36"/>
      <c r="BL600" t="str">
        <f>IF(_xlfn.REGEXTEST(BK600,"Lv. [0-9]{0, 3}", 0),BM600,"")</f>
        <v/>
      </c>
      <c r="BM600" t="e" cm="1" vm="1">
        <f t="array" ref="BM600">_xlfn.REGEXEXTRACT(_xlfn.REGEXEXTRACT(BK600,"Lv. [0-9]{0,}", 0),"[0-9]{1,2}", 0)</f>
        <v>#N/A</v>
      </c>
      <c r="BN600" cm="1">
        <f t="array" ref="BN600">INDEX(A600:AE600,BQ600)</f>
        <v>237</v>
      </c>
      <c r="BO600">
        <v>599</v>
      </c>
      <c r="BP600" t="str">
        <f ca="1">IF(LEN(BL600) &gt; 0, _xlfn.XMATCH(BN600 + 1, INDIRECT(BR600):INDIRECT(BS600)), "")</f>
        <v/>
      </c>
      <c r="BQ600" cm="1">
        <f t="array" ref="BQ600">_xlfn.XMATCH(FALSE, ISBLANK(A600:AE600),,-1)</f>
        <v>30</v>
      </c>
      <c r="BR600" t="str">
        <f>ADDRESS(2, BQ600)</f>
        <v>$AD$2</v>
      </c>
      <c r="BS600" t="str">
        <f>ADDRESS(1202, BQ600)</f>
        <v>$AD$1202</v>
      </c>
      <c r="BT600" s="171" t="str">
        <f>"insert into Pokemon_Blueprint values ( "&amp;ROW()-1&amp;", '"&amp;B600&amp;"', '"&amp;C600&amp;"', "&amp;AF600&amp;",  "&amp;AG600&amp;",  "&amp;AH600&amp;", "&amp;AI600&amp;",  "&amp;AJ600&amp;",  "&amp;AK600&amp;", "&amp;IF(BC600 = "", "0", BC600)&amp;", "&amp;IF(BL600 = "","NULL, NULL",BP600&amp;", "&amp;BL600)&amp;");"</f>
        <v>insert into Pokemon_Blueprint values ( 599, 'Giratina (Altered)', 'Legendary', 150,  100,  120, 100,  120,  90, 3, NULL, NULL);</v>
      </c>
    </row>
    <row r="601" spans="1:72" ht="12.75" customHeight="1">
      <c r="A601" s="12">
        <v>487.1</v>
      </c>
      <c r="B601" s="60" t="s">
        <v>1047</v>
      </c>
      <c r="C601" s="60" t="s">
        <v>540</v>
      </c>
      <c r="D601" s="61"/>
      <c r="E601" s="62"/>
      <c r="F601" s="62"/>
      <c r="G601" s="62"/>
      <c r="H601" s="62"/>
      <c r="I601" s="62"/>
      <c r="J601" s="62"/>
      <c r="K601" s="62">
        <v>210</v>
      </c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>
        <v>237</v>
      </c>
      <c r="AE601" s="63"/>
      <c r="AF601" s="17">
        <v>150</v>
      </c>
      <c r="AG601" s="18">
        <v>120</v>
      </c>
      <c r="AH601" s="19">
        <v>100</v>
      </c>
      <c r="AI601" s="20">
        <v>120</v>
      </c>
      <c r="AJ601" s="21">
        <v>100</v>
      </c>
      <c r="AK601" s="22">
        <v>90</v>
      </c>
      <c r="AL601" s="23">
        <f>SUM(AF601:AK601)</f>
        <v>680</v>
      </c>
      <c r="AM601" s="24" t="s">
        <v>398</v>
      </c>
      <c r="AN601" s="25" t="s">
        <v>99</v>
      </c>
      <c r="AO601" s="24" t="s">
        <v>399</v>
      </c>
      <c r="AP601" s="34"/>
      <c r="AQ601" s="38"/>
      <c r="AR601" s="39" t="s">
        <v>1048</v>
      </c>
      <c r="AS601" s="40">
        <v>6.9</v>
      </c>
      <c r="AT601" s="40">
        <v>1433</v>
      </c>
      <c r="AU601" s="41">
        <v>650</v>
      </c>
      <c r="AV601" s="65">
        <v>3</v>
      </c>
      <c r="AW601" s="40"/>
      <c r="AX601" s="40"/>
      <c r="AY601" s="40"/>
      <c r="AZ601" s="40"/>
      <c r="BA601" s="41"/>
      <c r="BB601" s="24">
        <v>340</v>
      </c>
      <c r="BC601" s="26">
        <v>3</v>
      </c>
      <c r="BD601" s="32" t="s">
        <v>297</v>
      </c>
      <c r="BE601" s="32">
        <v>0</v>
      </c>
      <c r="BF601" s="35" t="s">
        <v>108</v>
      </c>
      <c r="BG601" s="26" t="s">
        <v>368</v>
      </c>
      <c r="BH601" s="29">
        <v>120</v>
      </c>
      <c r="BI601" s="26" t="s">
        <v>212</v>
      </c>
      <c r="BJ601" s="37"/>
      <c r="BK601" s="36"/>
      <c r="BL601" t="str">
        <f>IF(_xlfn.REGEXTEST(BK601,"Lv. [0-9]{0, 3}", 0),BM601,"")</f>
        <v/>
      </c>
      <c r="BM601" t="e" cm="1" vm="1">
        <f t="array" ref="BM601">_xlfn.REGEXEXTRACT(_xlfn.REGEXEXTRACT(BK601,"Lv. [0-9]{0,}", 0),"[0-9]{1,2}", 0)</f>
        <v>#N/A</v>
      </c>
      <c r="BN601" cm="1">
        <f t="array" ref="BN601">INDEX(A601:AE601,BQ601)</f>
        <v>237</v>
      </c>
      <c r="BO601">
        <v>600</v>
      </c>
      <c r="BP601" t="str">
        <f ca="1">IF(LEN(BL601) &gt; 0, _xlfn.XMATCH(BN601 + 1, INDIRECT(BR601):INDIRECT(BS601)), "")</f>
        <v/>
      </c>
      <c r="BQ601" cm="1">
        <f t="array" ref="BQ601">_xlfn.XMATCH(FALSE, ISBLANK(A601:AE601),,-1)</f>
        <v>30</v>
      </c>
      <c r="BR601" t="str">
        <f>ADDRESS(2, BQ601)</f>
        <v>$AD$2</v>
      </c>
      <c r="BS601" t="str">
        <f>ADDRESS(1202, BQ601)</f>
        <v>$AD$1202</v>
      </c>
      <c r="BT601" s="171" t="str">
        <f>"insert into Pokemon_Blueprint values ( "&amp;ROW()-1&amp;", '"&amp;B601&amp;"', '"&amp;C601&amp;"', "&amp;AF601&amp;",  "&amp;AG601&amp;",  "&amp;AH601&amp;", "&amp;AI601&amp;",  "&amp;AJ601&amp;",  "&amp;AK601&amp;", "&amp;IF(BC601 = "", "0", BC601)&amp;", "&amp;IF(BL601 = "","NULL, NULL",BP601&amp;", "&amp;BL601)&amp;");"</f>
        <v>insert into Pokemon_Blueprint values ( 600, 'Giratina (Origin)', 'Legendary', 150,  120,  100, 120,  100,  90, 3, NULL, NULL);</v>
      </c>
    </row>
    <row r="602" spans="1:72" ht="12.75" customHeight="1">
      <c r="A602" s="12">
        <v>488</v>
      </c>
      <c r="B602" s="60" t="s">
        <v>1049</v>
      </c>
      <c r="C602" s="60" t="s">
        <v>523</v>
      </c>
      <c r="D602" s="61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>
        <v>230</v>
      </c>
      <c r="AE602" s="63"/>
      <c r="AF602" s="17">
        <v>120</v>
      </c>
      <c r="AG602" s="18">
        <v>70</v>
      </c>
      <c r="AH602" s="19">
        <v>110</v>
      </c>
      <c r="AI602" s="20">
        <v>75</v>
      </c>
      <c r="AJ602" s="21">
        <v>120</v>
      </c>
      <c r="AK602" s="22">
        <v>85</v>
      </c>
      <c r="AL602" s="23">
        <f>SUM(AF602:AK602)</f>
        <v>580</v>
      </c>
      <c r="AM602" s="24" t="s">
        <v>193</v>
      </c>
      <c r="AN602" s="37"/>
      <c r="AO602" s="24" t="s">
        <v>399</v>
      </c>
      <c r="AP602" s="34"/>
      <c r="AQ602" s="38"/>
      <c r="AR602" s="39" t="s">
        <v>157</v>
      </c>
      <c r="AS602" s="40">
        <v>1.5</v>
      </c>
      <c r="AT602" s="40">
        <v>188.7</v>
      </c>
      <c r="AU602" s="41">
        <v>85.6</v>
      </c>
      <c r="AV602" s="65"/>
      <c r="AW602" s="40"/>
      <c r="AX602" s="40"/>
      <c r="AY602" s="40"/>
      <c r="AZ602" s="40">
        <v>3</v>
      </c>
      <c r="BA602" s="41"/>
      <c r="BB602" s="24">
        <v>300</v>
      </c>
      <c r="BC602" s="26">
        <v>3</v>
      </c>
      <c r="BD602" s="32" t="s">
        <v>297</v>
      </c>
      <c r="BE602" s="32">
        <v>100</v>
      </c>
      <c r="BF602" s="35" t="s">
        <v>141</v>
      </c>
      <c r="BG602" s="26" t="s">
        <v>210</v>
      </c>
      <c r="BH602" s="29">
        <v>120</v>
      </c>
      <c r="BI602" s="26" t="s">
        <v>212</v>
      </c>
      <c r="BJ602" s="37"/>
      <c r="BK602" s="36"/>
      <c r="BL602" t="str">
        <f>IF(_xlfn.REGEXTEST(BK602,"Lv. [0-9]{0, 3}", 0),BM602,"")</f>
        <v/>
      </c>
      <c r="BM602" t="e" cm="1" vm="1">
        <f t="array" ref="BM602">_xlfn.REGEXEXTRACT(_xlfn.REGEXEXTRACT(BK602,"Lv. [0-9]{0,}", 0),"[0-9]{1,2}", 0)</f>
        <v>#N/A</v>
      </c>
      <c r="BN602" cm="1">
        <f t="array" ref="BN602">INDEX(A602:AE602,BQ602)</f>
        <v>230</v>
      </c>
      <c r="BO602">
        <v>601</v>
      </c>
      <c r="BP602" t="str">
        <f ca="1">IF(LEN(BL602) &gt; 0, _xlfn.XMATCH(BN602 + 1, INDIRECT(BR602):INDIRECT(BS602)), "")</f>
        <v/>
      </c>
      <c r="BQ602" cm="1">
        <f t="array" ref="BQ602">_xlfn.XMATCH(FALSE, ISBLANK(A602:AE602),,-1)</f>
        <v>30</v>
      </c>
      <c r="BR602" t="str">
        <f>ADDRESS(2, BQ602)</f>
        <v>$AD$2</v>
      </c>
      <c r="BS602" t="str">
        <f>ADDRESS(1202, BQ602)</f>
        <v>$AD$1202</v>
      </c>
      <c r="BT602" s="171" t="str">
        <f>"insert into Pokemon_Blueprint values ( "&amp;ROW()-1&amp;", '"&amp;B602&amp;"', '"&amp;C602&amp;"', "&amp;AF602&amp;",  "&amp;AG602&amp;",  "&amp;AH602&amp;", "&amp;AI602&amp;",  "&amp;AJ602&amp;",  "&amp;AK602&amp;", "&amp;IF(BC602 = "", "0", BC602)&amp;", "&amp;IF(BL602 = "","NULL, NULL",BP602&amp;", "&amp;BL602)&amp;");"</f>
        <v>insert into Pokemon_Blueprint values ( 601, 'Cresselia', 'Sub-Legendary', 120,  70,  110, 75,  120,  85, 3, NULL, NULL);</v>
      </c>
    </row>
    <row r="603" spans="1:72" ht="12.75" customHeight="1">
      <c r="A603" s="12">
        <v>489</v>
      </c>
      <c r="B603" s="60" t="s">
        <v>1050</v>
      </c>
      <c r="C603" s="60" t="s">
        <v>546</v>
      </c>
      <c r="D603" s="61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>
        <v>239</v>
      </c>
      <c r="AE603" s="63"/>
      <c r="AF603" s="17">
        <v>80</v>
      </c>
      <c r="AG603" s="18">
        <v>80</v>
      </c>
      <c r="AH603" s="19">
        <v>80</v>
      </c>
      <c r="AI603" s="20">
        <v>80</v>
      </c>
      <c r="AJ603" s="21">
        <v>80</v>
      </c>
      <c r="AK603" s="22">
        <v>80</v>
      </c>
      <c r="AL603" s="23">
        <f>SUM(AF603:AK603)</f>
        <v>480</v>
      </c>
      <c r="AM603" s="24" t="s">
        <v>112</v>
      </c>
      <c r="AN603" s="37"/>
      <c r="AO603" s="24" t="s">
        <v>379</v>
      </c>
      <c r="AP603" s="34"/>
      <c r="AQ603" s="38"/>
      <c r="AR603" s="39" t="s">
        <v>187</v>
      </c>
      <c r="AS603" s="40">
        <v>0.4</v>
      </c>
      <c r="AT603" s="40">
        <v>6.8</v>
      </c>
      <c r="AU603" s="41">
        <v>3.1</v>
      </c>
      <c r="AV603" s="65">
        <v>1</v>
      </c>
      <c r="AW603" s="40"/>
      <c r="AX603" s="40"/>
      <c r="AY603" s="40"/>
      <c r="AZ603" s="40"/>
      <c r="BA603" s="41"/>
      <c r="BB603" s="24">
        <v>240</v>
      </c>
      <c r="BC603" s="26">
        <v>30</v>
      </c>
      <c r="BD603" s="32" t="s">
        <v>297</v>
      </c>
      <c r="BE603" s="32">
        <v>50</v>
      </c>
      <c r="BF603" s="35" t="s">
        <v>116</v>
      </c>
      <c r="BG603" s="26" t="s">
        <v>368</v>
      </c>
      <c r="BH603" s="29">
        <v>40</v>
      </c>
      <c r="BI603" s="26" t="s">
        <v>117</v>
      </c>
      <c r="BJ603" s="41" t="s">
        <v>188</v>
      </c>
      <c r="BK603" s="36"/>
      <c r="BL603" t="str">
        <f>IF(_xlfn.REGEXTEST(BK603,"Lv. [0-9]{0, 3}", 0),BM603,"")</f>
        <v/>
      </c>
      <c r="BM603" t="e" cm="1" vm="1">
        <f t="array" ref="BM603">_xlfn.REGEXEXTRACT(_xlfn.REGEXEXTRACT(BK603,"Lv. [0-9]{0,}", 0),"[0-9]{1,2}", 0)</f>
        <v>#N/A</v>
      </c>
      <c r="BN603" cm="1">
        <f t="array" ref="BN603">INDEX(A603:AE603,BQ603)</f>
        <v>239</v>
      </c>
      <c r="BO603">
        <v>602</v>
      </c>
      <c r="BP603" t="str">
        <f ca="1">IF(LEN(BL603) &gt; 0, _xlfn.XMATCH(BN603 + 1, INDIRECT(BR603):INDIRECT(BS603)), "")</f>
        <v/>
      </c>
      <c r="BQ603" cm="1">
        <f t="array" ref="BQ603">_xlfn.XMATCH(FALSE, ISBLANK(A603:AE603),,-1)</f>
        <v>30</v>
      </c>
      <c r="BR603" t="str">
        <f>ADDRESS(2, BQ603)</f>
        <v>$AD$2</v>
      </c>
      <c r="BS603" t="str">
        <f>ADDRESS(1202, BQ603)</f>
        <v>$AD$1202</v>
      </c>
      <c r="BT603" s="171" t="str">
        <f>"insert into Pokemon_Blueprint values ( "&amp;ROW()-1&amp;", '"&amp;B603&amp;"', '"&amp;C603&amp;"', "&amp;AF603&amp;",  "&amp;AG603&amp;",  "&amp;AH603&amp;", "&amp;AI603&amp;",  "&amp;AJ603&amp;",  "&amp;AK603&amp;", "&amp;IF(BC603 = "", "0", BC603)&amp;", "&amp;IF(BL603 = "","NULL, NULL",BP603&amp;", "&amp;BL603)&amp;");"</f>
        <v>insert into Pokemon_Blueprint values ( 602, 'Phione', 'Mythical', 80,  80,  80, 80,  80,  80, 30, NULL, NULL);</v>
      </c>
    </row>
    <row r="604" spans="1:72" ht="12.75" customHeight="1">
      <c r="A604" s="12">
        <v>490</v>
      </c>
      <c r="B604" s="60" t="s">
        <v>1051</v>
      </c>
      <c r="C604" s="60" t="s">
        <v>546</v>
      </c>
      <c r="D604" s="61"/>
      <c r="E604" s="62"/>
      <c r="F604" s="62"/>
      <c r="G604" s="62"/>
      <c r="H604" s="62"/>
      <c r="I604" s="62"/>
      <c r="J604" s="62">
        <v>151</v>
      </c>
      <c r="K604" s="62">
        <v>151</v>
      </c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>
        <v>240</v>
      </c>
      <c r="AE604" s="63"/>
      <c r="AF604" s="17">
        <v>100</v>
      </c>
      <c r="AG604" s="18">
        <v>100</v>
      </c>
      <c r="AH604" s="19">
        <v>100</v>
      </c>
      <c r="AI604" s="20">
        <v>100</v>
      </c>
      <c r="AJ604" s="21">
        <v>100</v>
      </c>
      <c r="AK604" s="22">
        <v>100</v>
      </c>
      <c r="AL604" s="23">
        <f>SUM(AF604:AK604)</f>
        <v>600</v>
      </c>
      <c r="AM604" s="24" t="s">
        <v>112</v>
      </c>
      <c r="AN604" s="37"/>
      <c r="AO604" s="24" t="s">
        <v>379</v>
      </c>
      <c r="AP604" s="34"/>
      <c r="AQ604" s="38"/>
      <c r="AR604" s="39" t="s">
        <v>127</v>
      </c>
      <c r="AS604" s="40">
        <v>0.3</v>
      </c>
      <c r="AT604" s="40">
        <v>3.1</v>
      </c>
      <c r="AU604" s="41">
        <v>1.4</v>
      </c>
      <c r="AV604" s="31">
        <v>3</v>
      </c>
      <c r="AW604" s="26"/>
      <c r="AX604" s="26"/>
      <c r="AY604" s="26"/>
      <c r="AZ604" s="26"/>
      <c r="BA604" s="25"/>
      <c r="BB604" s="24">
        <v>300</v>
      </c>
      <c r="BC604" s="26">
        <v>3</v>
      </c>
      <c r="BD604" s="32" t="s">
        <v>297</v>
      </c>
      <c r="BE604" s="32">
        <v>50</v>
      </c>
      <c r="BF604" s="35" t="s">
        <v>116</v>
      </c>
      <c r="BG604" s="26" t="s">
        <v>368</v>
      </c>
      <c r="BH604" s="40">
        <v>10</v>
      </c>
      <c r="BI604" s="26" t="s">
        <v>117</v>
      </c>
      <c r="BJ604" s="41" t="s">
        <v>188</v>
      </c>
      <c r="BK604" s="36"/>
      <c r="BL604" t="str">
        <f>IF(_xlfn.REGEXTEST(BK604,"Lv. [0-9]{0, 3}", 0),BM604,"")</f>
        <v/>
      </c>
      <c r="BM604" t="e" cm="1" vm="1">
        <f t="array" ref="BM604">_xlfn.REGEXEXTRACT(_xlfn.REGEXEXTRACT(BK604,"Lv. [0-9]{0,}", 0),"[0-9]{1,2}", 0)</f>
        <v>#N/A</v>
      </c>
      <c r="BN604" cm="1">
        <f t="array" ref="BN604">INDEX(A604:AE604,BQ604)</f>
        <v>240</v>
      </c>
      <c r="BO604">
        <v>603</v>
      </c>
      <c r="BP604" t="str">
        <f ca="1">IF(LEN(BL604) &gt; 0, _xlfn.XMATCH(BN604 + 1, INDIRECT(BR604):INDIRECT(BS604)), "")</f>
        <v/>
      </c>
      <c r="BQ604" cm="1">
        <f t="array" ref="BQ604">_xlfn.XMATCH(FALSE, ISBLANK(A604:AE604),,-1)</f>
        <v>30</v>
      </c>
      <c r="BR604" t="str">
        <f>ADDRESS(2, BQ604)</f>
        <v>$AD$2</v>
      </c>
      <c r="BS604" t="str">
        <f>ADDRESS(1202, BQ604)</f>
        <v>$AD$1202</v>
      </c>
      <c r="BT604" s="171" t="str">
        <f>"insert into Pokemon_Blueprint values ( "&amp;ROW()-1&amp;", '"&amp;B604&amp;"', '"&amp;C604&amp;"', "&amp;AF604&amp;",  "&amp;AG604&amp;",  "&amp;AH604&amp;", "&amp;AI604&amp;",  "&amp;AJ604&amp;",  "&amp;AK604&amp;", "&amp;IF(BC604 = "", "0", BC604)&amp;", "&amp;IF(BL604 = "","NULL, NULL",BP604&amp;", "&amp;BL604)&amp;");"</f>
        <v>insert into Pokemon_Blueprint values ( 603, 'Manaphy', 'Mythical', 100,  100,  100, 100,  100,  100, 3, NULL, NULL);</v>
      </c>
    </row>
    <row r="605" spans="1:72" ht="12.75" customHeight="1">
      <c r="A605" s="12">
        <v>491</v>
      </c>
      <c r="B605" s="60" t="s">
        <v>1052</v>
      </c>
      <c r="C605" s="60" t="s">
        <v>546</v>
      </c>
      <c r="D605" s="61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>
        <v>242</v>
      </c>
      <c r="AE605" s="63"/>
      <c r="AF605" s="17">
        <v>70</v>
      </c>
      <c r="AG605" s="18">
        <v>90</v>
      </c>
      <c r="AH605" s="19">
        <v>90</v>
      </c>
      <c r="AI605" s="20">
        <v>135</v>
      </c>
      <c r="AJ605" s="21">
        <v>90</v>
      </c>
      <c r="AK605" s="22">
        <v>125</v>
      </c>
      <c r="AL605" s="23">
        <f>SUM(AF605:AK605)</f>
        <v>600</v>
      </c>
      <c r="AM605" s="24" t="s">
        <v>169</v>
      </c>
      <c r="AN605" s="37"/>
      <c r="AO605" s="24" t="s">
        <v>1053</v>
      </c>
      <c r="AP605" s="34"/>
      <c r="AQ605" s="38"/>
      <c r="AR605" s="39" t="s">
        <v>157</v>
      </c>
      <c r="AS605" s="40">
        <v>1.5</v>
      </c>
      <c r="AT605" s="40">
        <v>111.3</v>
      </c>
      <c r="AU605" s="41">
        <v>50.5</v>
      </c>
      <c r="AV605" s="31"/>
      <c r="AW605" s="26"/>
      <c r="AX605" s="26"/>
      <c r="AY605" s="26">
        <v>2</v>
      </c>
      <c r="AZ605" s="26"/>
      <c r="BA605" s="25">
        <v>1</v>
      </c>
      <c r="BB605" s="24">
        <v>300</v>
      </c>
      <c r="BC605" s="26">
        <v>3</v>
      </c>
      <c r="BD605" s="32" t="s">
        <v>297</v>
      </c>
      <c r="BE605" s="32">
        <v>0</v>
      </c>
      <c r="BF605" s="35" t="s">
        <v>108</v>
      </c>
      <c r="BG605" s="26" t="s">
        <v>368</v>
      </c>
      <c r="BH605" s="29">
        <v>120</v>
      </c>
      <c r="BI605" s="26" t="s">
        <v>212</v>
      </c>
      <c r="BJ605" s="37"/>
      <c r="BK605" s="36"/>
      <c r="BL605" t="str">
        <f>IF(_xlfn.REGEXTEST(BK605,"Lv. [0-9]{0, 3}", 0),BM605,"")</f>
        <v/>
      </c>
      <c r="BM605" t="e" cm="1" vm="1">
        <f t="array" ref="BM605">_xlfn.REGEXEXTRACT(_xlfn.REGEXEXTRACT(BK605,"Lv. [0-9]{0,}", 0),"[0-9]{1,2}", 0)</f>
        <v>#N/A</v>
      </c>
      <c r="BN605" cm="1">
        <f t="array" ref="BN605">INDEX(A605:AE605,BQ605)</f>
        <v>242</v>
      </c>
      <c r="BO605">
        <v>604</v>
      </c>
      <c r="BP605" t="str">
        <f ca="1">IF(LEN(BL605) &gt; 0, _xlfn.XMATCH(BN605 + 1, INDIRECT(BR605):INDIRECT(BS605)), "")</f>
        <v/>
      </c>
      <c r="BQ605" cm="1">
        <f t="array" ref="BQ605">_xlfn.XMATCH(FALSE, ISBLANK(A605:AE605),,-1)</f>
        <v>30</v>
      </c>
      <c r="BR605" t="str">
        <f>ADDRESS(2, BQ605)</f>
        <v>$AD$2</v>
      </c>
      <c r="BS605" t="str">
        <f>ADDRESS(1202, BQ605)</f>
        <v>$AD$1202</v>
      </c>
      <c r="BT605" s="171" t="str">
        <f>"insert into Pokemon_Blueprint values ( "&amp;ROW()-1&amp;", '"&amp;B605&amp;"', '"&amp;C605&amp;"', "&amp;AF605&amp;",  "&amp;AG605&amp;",  "&amp;AH605&amp;", "&amp;AI605&amp;",  "&amp;AJ605&amp;",  "&amp;AK605&amp;", "&amp;IF(BC605 = "", "0", BC605)&amp;", "&amp;IF(BL605 = "","NULL, NULL",BP605&amp;", "&amp;BL605)&amp;");"</f>
        <v>insert into Pokemon_Blueprint values ( 604, 'Darkrai', 'Mythical', 70,  90,  90, 135,  90,  125, 3, NULL, NULL);</v>
      </c>
    </row>
    <row r="606" spans="1:72" ht="12.75" customHeight="1">
      <c r="A606" s="12">
        <v>492</v>
      </c>
      <c r="B606" s="60" t="s">
        <v>1054</v>
      </c>
      <c r="C606" s="60" t="s">
        <v>546</v>
      </c>
      <c r="D606" s="61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>
        <v>241</v>
      </c>
      <c r="AE606" s="63"/>
      <c r="AF606" s="17">
        <v>100</v>
      </c>
      <c r="AG606" s="18">
        <v>100</v>
      </c>
      <c r="AH606" s="19">
        <v>100</v>
      </c>
      <c r="AI606" s="20">
        <v>100</v>
      </c>
      <c r="AJ606" s="21">
        <v>100</v>
      </c>
      <c r="AK606" s="22">
        <v>100</v>
      </c>
      <c r="AL606" s="23">
        <f>SUM(AF606:AK606)</f>
        <v>600</v>
      </c>
      <c r="AM606" s="24" t="s">
        <v>74</v>
      </c>
      <c r="AN606" s="37"/>
      <c r="AO606" s="24" t="s">
        <v>451</v>
      </c>
      <c r="AP606" s="34"/>
      <c r="AQ606" s="38"/>
      <c r="AR606" s="39" t="s">
        <v>265</v>
      </c>
      <c r="AS606" s="40">
        <v>0.2</v>
      </c>
      <c r="AT606" s="40">
        <v>4.5999999999999996</v>
      </c>
      <c r="AU606" s="41">
        <v>2.1</v>
      </c>
      <c r="AV606" s="31">
        <v>3</v>
      </c>
      <c r="AW606" s="26"/>
      <c r="AX606" s="26"/>
      <c r="AY606" s="26"/>
      <c r="AZ606" s="26"/>
      <c r="BA606" s="25"/>
      <c r="BB606" s="24">
        <v>300</v>
      </c>
      <c r="BC606" s="26">
        <v>45</v>
      </c>
      <c r="BD606" s="32" t="s">
        <v>79</v>
      </c>
      <c r="BE606" s="32">
        <v>100</v>
      </c>
      <c r="BF606" s="35" t="s">
        <v>80</v>
      </c>
      <c r="BG606" s="26" t="s">
        <v>368</v>
      </c>
      <c r="BH606" s="29">
        <v>120</v>
      </c>
      <c r="BI606" s="26" t="s">
        <v>212</v>
      </c>
      <c r="BJ606" s="37"/>
      <c r="BK606" s="36"/>
      <c r="BL606" t="str">
        <f>IF(_xlfn.REGEXTEST(BK606,"Lv. [0-9]{0, 3}", 0),BM606,"")</f>
        <v/>
      </c>
      <c r="BM606" t="e" cm="1" vm="1">
        <f t="array" ref="BM606">_xlfn.REGEXEXTRACT(_xlfn.REGEXEXTRACT(BK606,"Lv. [0-9]{0,}", 0),"[0-9]{1,2}", 0)</f>
        <v>#N/A</v>
      </c>
      <c r="BN606" cm="1">
        <f t="array" ref="BN606">INDEX(A606:AE606,BQ606)</f>
        <v>241</v>
      </c>
      <c r="BO606">
        <v>605</v>
      </c>
      <c r="BP606" t="str">
        <f ca="1">IF(LEN(BL606) &gt; 0, _xlfn.XMATCH(BN606 + 1, INDIRECT(BR606):INDIRECT(BS606)), "")</f>
        <v/>
      </c>
      <c r="BQ606" cm="1">
        <f t="array" ref="BQ606">_xlfn.XMATCH(FALSE, ISBLANK(A606:AE606),,-1)</f>
        <v>30</v>
      </c>
      <c r="BR606" t="str">
        <f>ADDRESS(2, BQ606)</f>
        <v>$AD$2</v>
      </c>
      <c r="BS606" t="str">
        <f>ADDRESS(1202, BQ606)</f>
        <v>$AD$1202</v>
      </c>
      <c r="BT606" s="171" t="str">
        <f>"insert into Pokemon_Blueprint values ( "&amp;ROW()-1&amp;", '"&amp;B606&amp;"', '"&amp;C606&amp;"', "&amp;AF606&amp;",  "&amp;AG606&amp;",  "&amp;AH606&amp;", "&amp;AI606&amp;",  "&amp;AJ606&amp;",  "&amp;AK606&amp;", "&amp;IF(BC606 = "", "0", BC606)&amp;", "&amp;IF(BL606 = "","NULL, NULL",BP606&amp;", "&amp;BL606)&amp;");"</f>
        <v>insert into Pokemon_Blueprint values ( 605, 'Shaymin (Land)', 'Mythical', 100,  100,  100, 100,  100,  100, 45, NULL, NULL);</v>
      </c>
    </row>
    <row r="607" spans="1:72" ht="12.75" customHeight="1">
      <c r="A607" s="12">
        <v>492.1</v>
      </c>
      <c r="B607" s="60" t="s">
        <v>1055</v>
      </c>
      <c r="C607" s="60" t="s">
        <v>546</v>
      </c>
      <c r="D607" s="61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>
        <v>241</v>
      </c>
      <c r="AE607" s="63"/>
      <c r="AF607" s="17">
        <v>100</v>
      </c>
      <c r="AG607" s="18">
        <v>103</v>
      </c>
      <c r="AH607" s="19">
        <v>75</v>
      </c>
      <c r="AI607" s="20">
        <v>120</v>
      </c>
      <c r="AJ607" s="21">
        <v>75</v>
      </c>
      <c r="AK607" s="22">
        <v>127</v>
      </c>
      <c r="AL607" s="23">
        <f>SUM(AF607:AK607)</f>
        <v>600</v>
      </c>
      <c r="AM607" s="24" t="s">
        <v>74</v>
      </c>
      <c r="AN607" s="25" t="s">
        <v>104</v>
      </c>
      <c r="AO607" s="24" t="s">
        <v>452</v>
      </c>
      <c r="AP607" s="34"/>
      <c r="AQ607" s="38"/>
      <c r="AR607" s="39" t="s">
        <v>187</v>
      </c>
      <c r="AS607" s="40">
        <v>0.4</v>
      </c>
      <c r="AT607" s="40">
        <v>11.5</v>
      </c>
      <c r="AU607" s="41">
        <v>5.2</v>
      </c>
      <c r="AV607" s="31"/>
      <c r="AW607" s="26"/>
      <c r="AX607" s="26"/>
      <c r="AY607" s="26"/>
      <c r="AZ607" s="26"/>
      <c r="BA607" s="25">
        <v>3</v>
      </c>
      <c r="BB607" s="24">
        <v>300</v>
      </c>
      <c r="BC607" s="26">
        <v>45</v>
      </c>
      <c r="BD607" s="32" t="s">
        <v>79</v>
      </c>
      <c r="BE607" s="32">
        <v>100</v>
      </c>
      <c r="BF607" s="35" t="s">
        <v>80</v>
      </c>
      <c r="BG607" s="26" t="s">
        <v>368</v>
      </c>
      <c r="BH607" s="29">
        <v>120</v>
      </c>
      <c r="BI607" s="26" t="s">
        <v>212</v>
      </c>
      <c r="BJ607" s="37"/>
      <c r="BK607" s="36"/>
      <c r="BL607" t="str">
        <f>IF(_xlfn.REGEXTEST(BK607,"Lv. [0-9]{0, 3}", 0),BM607,"")</f>
        <v/>
      </c>
      <c r="BM607" t="e" cm="1" vm="1">
        <f t="array" ref="BM607">_xlfn.REGEXEXTRACT(_xlfn.REGEXEXTRACT(BK607,"Lv. [0-9]{0,}", 0),"[0-9]{1,2}", 0)</f>
        <v>#N/A</v>
      </c>
      <c r="BN607" cm="1">
        <f t="array" ref="BN607">INDEX(A607:AE607,BQ607)</f>
        <v>241</v>
      </c>
      <c r="BO607">
        <v>606</v>
      </c>
      <c r="BP607" t="str">
        <f ca="1">IF(LEN(BL607) &gt; 0, _xlfn.XMATCH(BN607 + 1, INDIRECT(BR607):INDIRECT(BS607)), "")</f>
        <v/>
      </c>
      <c r="BQ607" cm="1">
        <f t="array" ref="BQ607">_xlfn.XMATCH(FALSE, ISBLANK(A607:AE607),,-1)</f>
        <v>30</v>
      </c>
      <c r="BR607" t="str">
        <f>ADDRESS(2, BQ607)</f>
        <v>$AD$2</v>
      </c>
      <c r="BS607" t="str">
        <f>ADDRESS(1202, BQ607)</f>
        <v>$AD$1202</v>
      </c>
      <c r="BT607" s="171" t="str">
        <f>"insert into Pokemon_Blueprint values ( "&amp;ROW()-1&amp;", '"&amp;B607&amp;"', '"&amp;C607&amp;"', "&amp;AF607&amp;",  "&amp;AG607&amp;",  "&amp;AH607&amp;", "&amp;AI607&amp;",  "&amp;AJ607&amp;",  "&amp;AK607&amp;", "&amp;IF(BC607 = "", "0", BC607)&amp;", "&amp;IF(BL607 = "","NULL, NULL",BP607&amp;", "&amp;BL607)&amp;");"</f>
        <v>insert into Pokemon_Blueprint values ( 606, 'Shaymin (Sky)', 'Mythical', 100,  103,  75, 120,  75,  127, 45, NULL, NULL);</v>
      </c>
    </row>
    <row r="608" spans="1:72" ht="12.75" customHeight="1">
      <c r="A608" s="12">
        <v>493</v>
      </c>
      <c r="B608" s="60" t="s">
        <v>1056</v>
      </c>
      <c r="C608" s="60" t="s">
        <v>546</v>
      </c>
      <c r="D608" s="61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>
        <v>238</v>
      </c>
      <c r="AE608" s="63"/>
      <c r="AF608" s="17">
        <v>120</v>
      </c>
      <c r="AG608" s="18">
        <v>120</v>
      </c>
      <c r="AH608" s="19">
        <v>120</v>
      </c>
      <c r="AI608" s="20">
        <v>120</v>
      </c>
      <c r="AJ608" s="21">
        <v>120</v>
      </c>
      <c r="AK608" s="22">
        <v>120</v>
      </c>
      <c r="AL608" s="23">
        <f>SUM(AF608:AK608)</f>
        <v>720</v>
      </c>
      <c r="AM608" s="24" t="s">
        <v>150</v>
      </c>
      <c r="AN608" s="37"/>
      <c r="AO608" s="24" t="s">
        <v>1057</v>
      </c>
      <c r="AP608" s="34"/>
      <c r="AQ608" s="27"/>
      <c r="AR608" s="28" t="s">
        <v>1058</v>
      </c>
      <c r="AS608" s="29">
        <v>3.2</v>
      </c>
      <c r="AT608" s="29">
        <v>705.5</v>
      </c>
      <c r="AU608" s="30">
        <v>320</v>
      </c>
      <c r="AV608" s="31">
        <v>3</v>
      </c>
      <c r="AW608" s="26"/>
      <c r="AX608" s="26"/>
      <c r="AY608" s="26"/>
      <c r="AZ608" s="26"/>
      <c r="BA608" s="25"/>
      <c r="BB608" s="24">
        <v>360</v>
      </c>
      <c r="BC608" s="26">
        <v>3</v>
      </c>
      <c r="BD608" s="32" t="s">
        <v>297</v>
      </c>
      <c r="BE608" s="32">
        <v>0</v>
      </c>
      <c r="BF608" s="35" t="s">
        <v>137</v>
      </c>
      <c r="BG608" s="26" t="s">
        <v>368</v>
      </c>
      <c r="BH608" s="29">
        <v>120</v>
      </c>
      <c r="BI608" s="26" t="s">
        <v>212</v>
      </c>
      <c r="BJ608" s="37"/>
      <c r="BK608" s="36"/>
      <c r="BL608" t="str">
        <f>IF(_xlfn.REGEXTEST(BK608,"Lv. [0-9]{0, 3}", 0),BM608,"")</f>
        <v/>
      </c>
      <c r="BM608" t="e" cm="1" vm="1">
        <f t="array" ref="BM608">_xlfn.REGEXEXTRACT(_xlfn.REGEXEXTRACT(BK608,"Lv. [0-9]{0,}", 0),"[0-9]{1,2}", 0)</f>
        <v>#N/A</v>
      </c>
      <c r="BN608" cm="1">
        <f t="array" ref="BN608">INDEX(A608:AE608,BQ608)</f>
        <v>238</v>
      </c>
      <c r="BO608">
        <v>607</v>
      </c>
      <c r="BP608" t="str">
        <f ca="1">IF(LEN(BL608) &gt; 0, _xlfn.XMATCH(BN608 + 1, INDIRECT(BR608):INDIRECT(BS608)), "")</f>
        <v/>
      </c>
      <c r="BQ608" cm="1">
        <f t="array" ref="BQ608">_xlfn.XMATCH(FALSE, ISBLANK(A608:AE608),,-1)</f>
        <v>30</v>
      </c>
      <c r="BR608" t="str">
        <f>ADDRESS(2, BQ608)</f>
        <v>$AD$2</v>
      </c>
      <c r="BS608" t="str">
        <f>ADDRESS(1202, BQ608)</f>
        <v>$AD$1202</v>
      </c>
      <c r="BT608" s="171" t="str">
        <f>"insert into Pokemon_Blueprint values ( "&amp;ROW()-1&amp;", '"&amp;B608&amp;"', '"&amp;C608&amp;"', "&amp;AF608&amp;",  "&amp;AG608&amp;",  "&amp;AH608&amp;", "&amp;AI608&amp;",  "&amp;AJ608&amp;",  "&amp;AK608&amp;", "&amp;IF(BC608 = "", "0", BC608)&amp;", "&amp;IF(BL608 = "","NULL, NULL",BP608&amp;", "&amp;BL608)&amp;");"</f>
        <v>insert into Pokemon_Blueprint values ( 607, 'Arceus', 'Mythical', 120,  120,  120, 120,  120,  120, 3, NULL, NULL);</v>
      </c>
    </row>
    <row r="609" spans="1:72" ht="12.75" customHeight="1">
      <c r="A609" s="12">
        <v>494</v>
      </c>
      <c r="B609" s="71" t="s">
        <v>1059</v>
      </c>
      <c r="C609" s="71" t="s">
        <v>546</v>
      </c>
      <c r="D609" s="72"/>
      <c r="E609" s="73"/>
      <c r="F609" s="73"/>
      <c r="G609" s="73"/>
      <c r="H609" s="73"/>
      <c r="I609" s="73"/>
      <c r="J609" s="73"/>
      <c r="K609" s="73"/>
      <c r="L609" s="73">
        <v>0</v>
      </c>
      <c r="M609" s="73">
        <v>0</v>
      </c>
      <c r="N609" s="73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B609" s="73"/>
      <c r="AC609" s="73"/>
      <c r="AD609" s="73"/>
      <c r="AE609" s="74"/>
      <c r="AF609" s="17">
        <v>100</v>
      </c>
      <c r="AG609" s="18">
        <v>100</v>
      </c>
      <c r="AH609" s="19">
        <v>100</v>
      </c>
      <c r="AI609" s="20">
        <v>100</v>
      </c>
      <c r="AJ609" s="21">
        <v>100</v>
      </c>
      <c r="AK609" s="22">
        <v>100</v>
      </c>
      <c r="AL609" s="23">
        <f>SUM(AF609:AK609)</f>
        <v>600</v>
      </c>
      <c r="AM609" s="24" t="s">
        <v>193</v>
      </c>
      <c r="AN609" s="25" t="s">
        <v>94</v>
      </c>
      <c r="AO609" s="24" t="s">
        <v>1060</v>
      </c>
      <c r="AP609" s="34"/>
      <c r="AQ609" s="38"/>
      <c r="AR609" s="39" t="s">
        <v>187</v>
      </c>
      <c r="AS609" s="40">
        <v>0.4</v>
      </c>
      <c r="AT609" s="40">
        <v>8.8000000000000007</v>
      </c>
      <c r="AU609" s="41">
        <v>4</v>
      </c>
      <c r="AV609" s="31">
        <v>3</v>
      </c>
      <c r="AW609" s="26"/>
      <c r="AX609" s="26"/>
      <c r="AY609" s="26"/>
      <c r="AZ609" s="26"/>
      <c r="BA609" s="25"/>
      <c r="BB609" s="24">
        <v>300</v>
      </c>
      <c r="BC609" s="26">
        <v>3</v>
      </c>
      <c r="BD609" s="32" t="s">
        <v>297</v>
      </c>
      <c r="BE609" s="32">
        <v>100</v>
      </c>
      <c r="BF609" s="35" t="s">
        <v>141</v>
      </c>
      <c r="BG609" s="26" t="s">
        <v>368</v>
      </c>
      <c r="BH609" s="29">
        <v>120</v>
      </c>
      <c r="BI609" s="26" t="s">
        <v>212</v>
      </c>
      <c r="BJ609" s="37"/>
      <c r="BK609" s="36"/>
      <c r="BL609" t="str">
        <f>IF(_xlfn.REGEXTEST(BK609,"Lv. [0-9]{0, 3}", 0),BM609,"")</f>
        <v/>
      </c>
      <c r="BM609" t="e" cm="1" vm="1">
        <f t="array" ref="BM609">_xlfn.REGEXEXTRACT(_xlfn.REGEXEXTRACT(BK609,"Lv. [0-9]{0,}", 0),"[0-9]{1,2}", 0)</f>
        <v>#N/A</v>
      </c>
      <c r="BN609" cm="1">
        <f t="array" ref="BN609">INDEX(A609:AE609,BQ609)</f>
        <v>0</v>
      </c>
      <c r="BO609">
        <v>608</v>
      </c>
      <c r="BP609" t="str">
        <f ca="1">IF(LEN(BL609) &gt; 0, _xlfn.XMATCH(BN609 + 1, INDIRECT(BR609):INDIRECT(BS609)), "")</f>
        <v/>
      </c>
      <c r="BQ609" cm="1">
        <f t="array" ref="BQ609">_xlfn.XMATCH(FALSE, ISBLANK(A609:AE609),,-1)</f>
        <v>13</v>
      </c>
      <c r="BR609" t="str">
        <f>ADDRESS(2, BQ609)</f>
        <v>$M$2</v>
      </c>
      <c r="BS609" t="str">
        <f>ADDRESS(1202, BQ609)</f>
        <v>$M$1202</v>
      </c>
      <c r="BT609" s="171" t="str">
        <f>"insert into Pokemon_Blueprint values ( "&amp;ROW()-1&amp;", '"&amp;B609&amp;"', '"&amp;C609&amp;"', "&amp;AF609&amp;",  "&amp;AG609&amp;",  "&amp;AH609&amp;", "&amp;AI609&amp;",  "&amp;AJ609&amp;",  "&amp;AK609&amp;", "&amp;IF(BC609 = "", "0", BC609)&amp;", "&amp;IF(BL609 = "","NULL, NULL",BP609&amp;", "&amp;BL609)&amp;");"</f>
        <v>insert into Pokemon_Blueprint values ( 608, 'Victini', 'Mythical', 100,  100,  100, 100,  100,  100, 3, NULL, NULL);</v>
      </c>
    </row>
    <row r="610" spans="1:72" ht="12.75" customHeight="1">
      <c r="A610" s="12">
        <v>495</v>
      </c>
      <c r="B610" s="71" t="s">
        <v>1061</v>
      </c>
      <c r="C610" s="71" t="s">
        <v>73</v>
      </c>
      <c r="D610" s="72"/>
      <c r="E610" s="73"/>
      <c r="F610" s="73"/>
      <c r="G610" s="73"/>
      <c r="H610" s="73"/>
      <c r="I610" s="73"/>
      <c r="J610" s="73"/>
      <c r="K610" s="73"/>
      <c r="L610" s="73">
        <v>1</v>
      </c>
      <c r="M610" s="73">
        <v>1</v>
      </c>
      <c r="N610" s="73"/>
      <c r="O610" s="73"/>
      <c r="P610" s="73"/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B610" s="73"/>
      <c r="AC610" s="73"/>
      <c r="AD610" s="73"/>
      <c r="AE610" s="74"/>
      <c r="AF610" s="17">
        <v>45</v>
      </c>
      <c r="AG610" s="18">
        <v>45</v>
      </c>
      <c r="AH610" s="19">
        <v>55</v>
      </c>
      <c r="AI610" s="20">
        <v>45</v>
      </c>
      <c r="AJ610" s="21">
        <v>55</v>
      </c>
      <c r="AK610" s="22">
        <v>63</v>
      </c>
      <c r="AL610" s="23">
        <f>SUM(AF610:AK610)</f>
        <v>308</v>
      </c>
      <c r="AM610" s="24" t="s">
        <v>74</v>
      </c>
      <c r="AN610" s="25"/>
      <c r="AO610" s="24" t="s">
        <v>76</v>
      </c>
      <c r="AP610" s="26"/>
      <c r="AQ610" s="27" t="s">
        <v>643</v>
      </c>
      <c r="AR610" s="28" t="s">
        <v>97</v>
      </c>
      <c r="AS610" s="29">
        <v>0.6</v>
      </c>
      <c r="AT610" s="29">
        <v>17.899999999999999</v>
      </c>
      <c r="AU610" s="30">
        <v>8.1</v>
      </c>
      <c r="AV610" s="31"/>
      <c r="AW610" s="26"/>
      <c r="AX610" s="26"/>
      <c r="AY610" s="26"/>
      <c r="AZ610" s="26"/>
      <c r="BA610" s="25">
        <v>1</v>
      </c>
      <c r="BB610" s="24">
        <v>62</v>
      </c>
      <c r="BC610" s="26">
        <v>45</v>
      </c>
      <c r="BD610" s="32" t="s">
        <v>79</v>
      </c>
      <c r="BE610" s="32">
        <v>50</v>
      </c>
      <c r="BF610" s="33" t="s">
        <v>80</v>
      </c>
      <c r="BG610" s="26" t="s">
        <v>81</v>
      </c>
      <c r="BH610" s="29">
        <v>20</v>
      </c>
      <c r="BI610" s="26" t="s">
        <v>165</v>
      </c>
      <c r="BJ610" s="25" t="s">
        <v>74</v>
      </c>
      <c r="BK610" s="12" t="s">
        <v>1062</v>
      </c>
      <c r="BL610" t="str">
        <f>IF(_xlfn.REGEXTEST(BK610,"Lv. [0-9]{0, 3}", 0),BM610,"")</f>
        <v>17</v>
      </c>
      <c r="BM610" t="str" cm="1">
        <f t="array" ref="BM610">_xlfn.REGEXEXTRACT(_xlfn.REGEXEXTRACT(BK610,"Lv. [0-9]{0,}", 0),"[0-9]{1,2}", 0)</f>
        <v>17</v>
      </c>
      <c r="BN610" cm="1">
        <f t="array" ref="BN610">INDEX(A610:AE610,BQ610)</f>
        <v>1</v>
      </c>
      <c r="BO610">
        <v>609</v>
      </c>
      <c r="BP610">
        <f ca="1">IF(LEN(BL610) &gt; 0, _xlfn.XMATCH(BN610 + 1, INDIRECT(BR610):INDIRECT(BS610)), "")</f>
        <v>610</v>
      </c>
      <c r="BQ610" cm="1">
        <f t="array" ref="BQ610">_xlfn.XMATCH(FALSE, ISBLANK(A610:AE610),,-1)</f>
        <v>13</v>
      </c>
      <c r="BR610" t="str">
        <f>ADDRESS(2, BQ610)</f>
        <v>$M$2</v>
      </c>
      <c r="BS610" t="str">
        <f>ADDRESS(1202, BQ610)</f>
        <v>$M$1202</v>
      </c>
      <c r="BT610" s="171" t="str">
        <f ca="1">"insert into Pokemon_Blueprint values ( "&amp;ROW()-1&amp;", '"&amp;B610&amp;"', '"&amp;C610&amp;"', "&amp;AF610&amp;",  "&amp;AG610&amp;",  "&amp;AH610&amp;", "&amp;AI610&amp;",  "&amp;AJ610&amp;",  "&amp;AK610&amp;", "&amp;IF(BC610 = "", "0", BC610)&amp;", "&amp;IF(BL610 = "","NULL, NULL",BP610&amp;", "&amp;BL610)&amp;");"</f>
        <v>insert into Pokemon_Blueprint values ( 609, 'Snivy', 'Starter', 45,  45,  55, 45,  55,  63, 45, 610, 17);</v>
      </c>
    </row>
    <row r="611" spans="1:72" ht="12.75" customHeight="1">
      <c r="A611" s="12">
        <v>496</v>
      </c>
      <c r="B611" s="71" t="s">
        <v>1063</v>
      </c>
      <c r="C611" s="71" t="s">
        <v>73</v>
      </c>
      <c r="D611" s="72"/>
      <c r="E611" s="73"/>
      <c r="F611" s="73"/>
      <c r="G611" s="73"/>
      <c r="H611" s="73"/>
      <c r="I611" s="73"/>
      <c r="J611" s="73"/>
      <c r="K611" s="73"/>
      <c r="L611" s="73">
        <v>2</v>
      </c>
      <c r="M611" s="73">
        <v>2</v>
      </c>
      <c r="N611" s="73"/>
      <c r="O611" s="73"/>
      <c r="P611" s="73"/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B611" s="73"/>
      <c r="AC611" s="73"/>
      <c r="AD611" s="73"/>
      <c r="AE611" s="74"/>
      <c r="AF611" s="17">
        <v>60</v>
      </c>
      <c r="AG611" s="18">
        <v>60</v>
      </c>
      <c r="AH611" s="19">
        <v>75</v>
      </c>
      <c r="AI611" s="20">
        <v>60</v>
      </c>
      <c r="AJ611" s="21">
        <v>75</v>
      </c>
      <c r="AK611" s="22">
        <v>83</v>
      </c>
      <c r="AL611" s="23">
        <f>SUM(AF611:AK611)</f>
        <v>413</v>
      </c>
      <c r="AM611" s="24" t="s">
        <v>74</v>
      </c>
      <c r="AN611" s="25"/>
      <c r="AO611" s="24" t="s">
        <v>76</v>
      </c>
      <c r="AP611" s="26"/>
      <c r="AQ611" s="27" t="s">
        <v>643</v>
      </c>
      <c r="AR611" s="28" t="s">
        <v>191</v>
      </c>
      <c r="AS611" s="29">
        <v>0.8</v>
      </c>
      <c r="AT611" s="29">
        <v>35.299999999999997</v>
      </c>
      <c r="AU611" s="30">
        <v>16</v>
      </c>
      <c r="AV611" s="31"/>
      <c r="AW611" s="26"/>
      <c r="AX611" s="26"/>
      <c r="AY611" s="26"/>
      <c r="AZ611" s="26"/>
      <c r="BA611" s="25">
        <v>2</v>
      </c>
      <c r="BB611" s="24">
        <v>145</v>
      </c>
      <c r="BC611" s="26">
        <v>45</v>
      </c>
      <c r="BD611" s="32" t="s">
        <v>79</v>
      </c>
      <c r="BE611" s="32">
        <v>50</v>
      </c>
      <c r="BF611" s="33" t="s">
        <v>80</v>
      </c>
      <c r="BG611" s="26" t="s">
        <v>81</v>
      </c>
      <c r="BH611" s="29">
        <v>20</v>
      </c>
      <c r="BI611" s="26" t="s">
        <v>165</v>
      </c>
      <c r="BJ611" s="25" t="s">
        <v>74</v>
      </c>
      <c r="BK611" s="12" t="s">
        <v>102</v>
      </c>
      <c r="BL611" t="str">
        <f>IF(_xlfn.REGEXTEST(BK611,"Lv. [0-9]{0, 3}", 0),BM611,"")</f>
        <v>36</v>
      </c>
      <c r="BM611" t="str" cm="1">
        <f t="array" ref="BM611">_xlfn.REGEXEXTRACT(_xlfn.REGEXEXTRACT(BK611,"Lv. [0-9]{0,}", 0),"[0-9]{1,2}", 0)</f>
        <v>36</v>
      </c>
      <c r="BN611" cm="1">
        <f t="array" ref="BN611">INDEX(A611:AE611,BQ611)</f>
        <v>2</v>
      </c>
      <c r="BO611">
        <v>610</v>
      </c>
      <c r="BP611">
        <f ca="1">IF(LEN(BL611) &gt; 0, _xlfn.XMATCH(BN611 + 1, INDIRECT(BR611):INDIRECT(BS611)), "")</f>
        <v>611</v>
      </c>
      <c r="BQ611" cm="1">
        <f t="array" ref="BQ611">_xlfn.XMATCH(FALSE, ISBLANK(A611:AE611),,-1)</f>
        <v>13</v>
      </c>
      <c r="BR611" t="str">
        <f>ADDRESS(2, BQ611)</f>
        <v>$M$2</v>
      </c>
      <c r="BS611" t="str">
        <f>ADDRESS(1202, BQ611)</f>
        <v>$M$1202</v>
      </c>
      <c r="BT611" s="171" t="str">
        <f ca="1">"insert into Pokemon_Blueprint values ( "&amp;ROW()-1&amp;", '"&amp;B611&amp;"', '"&amp;C611&amp;"', "&amp;AF611&amp;",  "&amp;AG611&amp;",  "&amp;AH611&amp;", "&amp;AI611&amp;",  "&amp;AJ611&amp;",  "&amp;AK611&amp;", "&amp;IF(BC611 = "", "0", BC611)&amp;", "&amp;IF(BL611 = "","NULL, NULL",BP611&amp;", "&amp;BL611)&amp;");"</f>
        <v>insert into Pokemon_Blueprint values ( 610, 'Servine', 'Starter', 60,  60,  75, 60,  75,  83, 45, 611, 36);</v>
      </c>
    </row>
    <row r="612" spans="1:72" ht="12.75" customHeight="1">
      <c r="A612" s="12">
        <v>497</v>
      </c>
      <c r="B612" s="71" t="s">
        <v>1064</v>
      </c>
      <c r="C612" s="71" t="s">
        <v>73</v>
      </c>
      <c r="D612" s="72"/>
      <c r="E612" s="73"/>
      <c r="F612" s="73"/>
      <c r="G612" s="73"/>
      <c r="H612" s="73"/>
      <c r="I612" s="73"/>
      <c r="J612" s="73"/>
      <c r="K612" s="73"/>
      <c r="L612" s="73">
        <v>3</v>
      </c>
      <c r="M612" s="73">
        <v>3</v>
      </c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B612" s="73"/>
      <c r="AC612" s="73"/>
      <c r="AD612" s="73"/>
      <c r="AE612" s="74"/>
      <c r="AF612" s="17">
        <v>75</v>
      </c>
      <c r="AG612" s="18">
        <v>75</v>
      </c>
      <c r="AH612" s="19">
        <v>95</v>
      </c>
      <c r="AI612" s="20">
        <v>75</v>
      </c>
      <c r="AJ612" s="21">
        <v>95</v>
      </c>
      <c r="AK612" s="22">
        <v>113</v>
      </c>
      <c r="AL612" s="23">
        <f>SUM(AF612:AK612)</f>
        <v>528</v>
      </c>
      <c r="AM612" s="24" t="s">
        <v>74</v>
      </c>
      <c r="AN612" s="25"/>
      <c r="AO612" s="24" t="s">
        <v>76</v>
      </c>
      <c r="AP612" s="26"/>
      <c r="AQ612" s="27" t="s">
        <v>643</v>
      </c>
      <c r="AR612" s="28" t="s">
        <v>1065</v>
      </c>
      <c r="AS612" s="29">
        <v>3.3</v>
      </c>
      <c r="AT612" s="29">
        <v>138.9</v>
      </c>
      <c r="AU612" s="30">
        <v>63</v>
      </c>
      <c r="AV612" s="31"/>
      <c r="AW612" s="26"/>
      <c r="AX612" s="26"/>
      <c r="AY612" s="26"/>
      <c r="AZ612" s="26"/>
      <c r="BA612" s="25">
        <v>3</v>
      </c>
      <c r="BB612" s="24">
        <v>264</v>
      </c>
      <c r="BC612" s="26">
        <v>45</v>
      </c>
      <c r="BD612" s="32" t="s">
        <v>79</v>
      </c>
      <c r="BE612" s="32">
        <v>50</v>
      </c>
      <c r="BF612" s="33" t="s">
        <v>80</v>
      </c>
      <c r="BG612" s="26" t="s">
        <v>81</v>
      </c>
      <c r="BH612" s="29">
        <v>20</v>
      </c>
      <c r="BI612" s="26" t="s">
        <v>165</v>
      </c>
      <c r="BJ612" s="25" t="s">
        <v>74</v>
      </c>
      <c r="BK612" s="12"/>
      <c r="BL612" t="str">
        <f>IF(_xlfn.REGEXTEST(BK612,"Lv. [0-9]{0, 3}", 0),BM612,"")</f>
        <v/>
      </c>
      <c r="BM612" t="e" cm="1" vm="1">
        <f t="array" ref="BM612">_xlfn.REGEXEXTRACT(_xlfn.REGEXEXTRACT(BK612,"Lv. [0-9]{0,}", 0),"[0-9]{1,2}", 0)</f>
        <v>#N/A</v>
      </c>
      <c r="BN612" cm="1">
        <f t="array" ref="BN612">INDEX(A612:AE612,BQ612)</f>
        <v>3</v>
      </c>
      <c r="BO612">
        <v>611</v>
      </c>
      <c r="BP612" t="str">
        <f ca="1">IF(LEN(BL612) &gt; 0, _xlfn.XMATCH(BN612 + 1, INDIRECT(BR612):INDIRECT(BS612)), "")</f>
        <v/>
      </c>
      <c r="BQ612" cm="1">
        <f t="array" ref="BQ612">_xlfn.XMATCH(FALSE, ISBLANK(A612:AE612),,-1)</f>
        <v>13</v>
      </c>
      <c r="BR612" t="str">
        <f>ADDRESS(2, BQ612)</f>
        <v>$M$2</v>
      </c>
      <c r="BS612" t="str">
        <f>ADDRESS(1202, BQ612)</f>
        <v>$M$1202</v>
      </c>
      <c r="BT612" s="171" t="str">
        <f>"insert into Pokemon_Blueprint values ( "&amp;ROW()-1&amp;", '"&amp;B612&amp;"', '"&amp;C612&amp;"', "&amp;AF612&amp;",  "&amp;AG612&amp;",  "&amp;AH612&amp;", "&amp;AI612&amp;",  "&amp;AJ612&amp;",  "&amp;AK612&amp;", "&amp;IF(BC612 = "", "0", BC612)&amp;", "&amp;IF(BL612 = "","NULL, NULL",BP612&amp;", "&amp;BL612)&amp;");"</f>
        <v>insert into Pokemon_Blueprint values ( 611, 'Serperior', 'Starter', 75,  75,  95, 75,  95,  113, 45, NULL, NULL);</v>
      </c>
    </row>
    <row r="613" spans="1:72" ht="12.75" customHeight="1">
      <c r="A613" s="12">
        <v>498</v>
      </c>
      <c r="B613" s="71" t="s">
        <v>1066</v>
      </c>
      <c r="C613" s="71" t="s">
        <v>73</v>
      </c>
      <c r="D613" s="72"/>
      <c r="E613" s="73"/>
      <c r="F613" s="73"/>
      <c r="G613" s="73"/>
      <c r="H613" s="73"/>
      <c r="I613" s="73"/>
      <c r="J613" s="73"/>
      <c r="K613" s="73"/>
      <c r="L613" s="73">
        <v>4</v>
      </c>
      <c r="M613" s="73">
        <v>4</v>
      </c>
      <c r="N613" s="73"/>
      <c r="O613" s="73"/>
      <c r="P613" s="73"/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B613" s="73"/>
      <c r="AC613" s="73"/>
      <c r="AD613" s="73"/>
      <c r="AE613" s="74"/>
      <c r="AF613" s="17">
        <v>65</v>
      </c>
      <c r="AG613" s="18">
        <v>63</v>
      </c>
      <c r="AH613" s="19">
        <v>45</v>
      </c>
      <c r="AI613" s="20">
        <v>45</v>
      </c>
      <c r="AJ613" s="21">
        <v>45</v>
      </c>
      <c r="AK613" s="22">
        <v>45</v>
      </c>
      <c r="AL613" s="23">
        <f>SUM(AF613:AK613)</f>
        <v>308</v>
      </c>
      <c r="AM613" s="24" t="s">
        <v>94</v>
      </c>
      <c r="AN613" s="25"/>
      <c r="AO613" s="24" t="s">
        <v>95</v>
      </c>
      <c r="AP613" s="26"/>
      <c r="AQ613" s="27" t="s">
        <v>91</v>
      </c>
      <c r="AR613" s="28" t="s">
        <v>115</v>
      </c>
      <c r="AS613" s="29">
        <v>0.5</v>
      </c>
      <c r="AT613" s="29">
        <v>21.8</v>
      </c>
      <c r="AU613" s="30">
        <v>9.9</v>
      </c>
      <c r="AV613" s="64">
        <v>1</v>
      </c>
      <c r="AW613" s="29"/>
      <c r="AX613" s="29"/>
      <c r="AY613" s="29"/>
      <c r="AZ613" s="29"/>
      <c r="BA613" s="30"/>
      <c r="BB613" s="24">
        <v>62</v>
      </c>
      <c r="BC613" s="26">
        <v>45</v>
      </c>
      <c r="BD613" s="32" t="s">
        <v>79</v>
      </c>
      <c r="BE613" s="32">
        <v>50</v>
      </c>
      <c r="BF613" s="33" t="s">
        <v>98</v>
      </c>
      <c r="BG613" s="26" t="s">
        <v>81</v>
      </c>
      <c r="BH613" s="29">
        <v>20</v>
      </c>
      <c r="BI613" s="26" t="s">
        <v>165</v>
      </c>
      <c r="BJ613" s="25"/>
      <c r="BK613" s="12" t="s">
        <v>1062</v>
      </c>
      <c r="BL613" t="str">
        <f>IF(_xlfn.REGEXTEST(BK613,"Lv. [0-9]{0, 3}", 0),BM613,"")</f>
        <v>17</v>
      </c>
      <c r="BM613" t="str" cm="1">
        <f t="array" ref="BM613">_xlfn.REGEXEXTRACT(_xlfn.REGEXEXTRACT(BK613,"Lv. [0-9]{0,}", 0),"[0-9]{1,2}", 0)</f>
        <v>17</v>
      </c>
      <c r="BN613" cm="1">
        <f t="array" ref="BN613">INDEX(A613:AE613,BQ613)</f>
        <v>4</v>
      </c>
      <c r="BO613">
        <v>612</v>
      </c>
      <c r="BP613">
        <f ca="1">IF(LEN(BL613) &gt; 0, _xlfn.XMATCH(BN613 + 1, INDIRECT(BR613):INDIRECT(BS613)), "")</f>
        <v>613</v>
      </c>
      <c r="BQ613" cm="1">
        <f t="array" ref="BQ613">_xlfn.XMATCH(FALSE, ISBLANK(A613:AE613),,-1)</f>
        <v>13</v>
      </c>
      <c r="BR613" t="str">
        <f>ADDRESS(2, BQ613)</f>
        <v>$M$2</v>
      </c>
      <c r="BS613" t="str">
        <f>ADDRESS(1202, BQ613)</f>
        <v>$M$1202</v>
      </c>
      <c r="BT613" s="171" t="str">
        <f ca="1">"insert into Pokemon_Blueprint values ( "&amp;ROW()-1&amp;", '"&amp;B613&amp;"', '"&amp;C613&amp;"', "&amp;AF613&amp;",  "&amp;AG613&amp;",  "&amp;AH613&amp;", "&amp;AI613&amp;",  "&amp;AJ613&amp;",  "&amp;AK613&amp;", "&amp;IF(BC613 = "", "0", BC613)&amp;", "&amp;IF(BL613 = "","NULL, NULL",BP613&amp;", "&amp;BL613)&amp;");"</f>
        <v>insert into Pokemon_Blueprint values ( 612, 'Tepig', 'Starter', 65,  63,  45, 45,  45,  45, 45, 613, 17);</v>
      </c>
    </row>
    <row r="614" spans="1:72" ht="12.75" customHeight="1">
      <c r="A614" s="12">
        <v>499</v>
      </c>
      <c r="B614" s="71" t="s">
        <v>1067</v>
      </c>
      <c r="C614" s="71" t="s">
        <v>73</v>
      </c>
      <c r="D614" s="72"/>
      <c r="E614" s="73"/>
      <c r="F614" s="73"/>
      <c r="G614" s="73"/>
      <c r="H614" s="73"/>
      <c r="I614" s="73"/>
      <c r="J614" s="73"/>
      <c r="K614" s="73"/>
      <c r="L614" s="73">
        <v>5</v>
      </c>
      <c r="M614" s="73">
        <v>5</v>
      </c>
      <c r="N614" s="73"/>
      <c r="O614" s="73"/>
      <c r="P614" s="73"/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B614" s="73"/>
      <c r="AC614" s="73"/>
      <c r="AD614" s="73"/>
      <c r="AE614" s="74"/>
      <c r="AF614" s="17">
        <v>90</v>
      </c>
      <c r="AG614" s="18">
        <v>93</v>
      </c>
      <c r="AH614" s="19">
        <v>55</v>
      </c>
      <c r="AI614" s="20">
        <v>70</v>
      </c>
      <c r="AJ614" s="21">
        <v>55</v>
      </c>
      <c r="AK614" s="22">
        <v>55</v>
      </c>
      <c r="AL614" s="23">
        <f>SUM(AF614:AK614)</f>
        <v>418</v>
      </c>
      <c r="AM614" s="24" t="s">
        <v>94</v>
      </c>
      <c r="AN614" s="25" t="s">
        <v>289</v>
      </c>
      <c r="AO614" s="24" t="s">
        <v>95</v>
      </c>
      <c r="AP614" s="26"/>
      <c r="AQ614" s="27" t="s">
        <v>91</v>
      </c>
      <c r="AR614" s="28" t="s">
        <v>85</v>
      </c>
      <c r="AS614" s="29">
        <v>1</v>
      </c>
      <c r="AT614" s="29">
        <v>122.4</v>
      </c>
      <c r="AU614" s="30">
        <v>55.5</v>
      </c>
      <c r="AV614" s="31"/>
      <c r="AW614" s="26">
        <v>2</v>
      </c>
      <c r="AX614" s="26"/>
      <c r="AY614" s="26"/>
      <c r="AZ614" s="26"/>
      <c r="BA614" s="25"/>
      <c r="BB614" s="24">
        <v>146</v>
      </c>
      <c r="BC614" s="26">
        <v>45</v>
      </c>
      <c r="BD614" s="32" t="s">
        <v>79</v>
      </c>
      <c r="BE614" s="32">
        <v>50</v>
      </c>
      <c r="BF614" s="33" t="s">
        <v>98</v>
      </c>
      <c r="BG614" s="26" t="s">
        <v>81</v>
      </c>
      <c r="BH614" s="29">
        <v>20</v>
      </c>
      <c r="BI614" s="26" t="s">
        <v>165</v>
      </c>
      <c r="BJ614" s="25"/>
      <c r="BK614" s="12" t="s">
        <v>102</v>
      </c>
      <c r="BL614" t="str">
        <f>IF(_xlfn.REGEXTEST(BK614,"Lv. [0-9]{0, 3}", 0),BM614,"")</f>
        <v>36</v>
      </c>
      <c r="BM614" t="str" cm="1">
        <f t="array" ref="BM614">_xlfn.REGEXEXTRACT(_xlfn.REGEXEXTRACT(BK614,"Lv. [0-9]{0,}", 0),"[0-9]{1,2}", 0)</f>
        <v>36</v>
      </c>
      <c r="BN614" cm="1">
        <f t="array" ref="BN614">INDEX(A614:AE614,BQ614)</f>
        <v>5</v>
      </c>
      <c r="BO614">
        <v>613</v>
      </c>
      <c r="BP614">
        <f ca="1">IF(LEN(BL614) &gt; 0, _xlfn.XMATCH(BN614 + 1, INDIRECT(BR614):INDIRECT(BS614)), "")</f>
        <v>614</v>
      </c>
      <c r="BQ614" cm="1">
        <f t="array" ref="BQ614">_xlfn.XMATCH(FALSE, ISBLANK(A614:AE614),,-1)</f>
        <v>13</v>
      </c>
      <c r="BR614" t="str">
        <f>ADDRESS(2, BQ614)</f>
        <v>$M$2</v>
      </c>
      <c r="BS614" t="str">
        <f>ADDRESS(1202, BQ614)</f>
        <v>$M$1202</v>
      </c>
      <c r="BT614" s="171" t="str">
        <f ca="1">"insert into Pokemon_Blueprint values ( "&amp;ROW()-1&amp;", '"&amp;B614&amp;"', '"&amp;C614&amp;"', "&amp;AF614&amp;",  "&amp;AG614&amp;",  "&amp;AH614&amp;", "&amp;AI614&amp;",  "&amp;AJ614&amp;",  "&amp;AK614&amp;", "&amp;IF(BC614 = "", "0", BC614)&amp;", "&amp;IF(BL614 = "","NULL, NULL",BP614&amp;", "&amp;BL614)&amp;");"</f>
        <v>insert into Pokemon_Blueprint values ( 613, 'Pignite', 'Starter', 90,  93,  55, 70,  55,  55, 45, 614, 36);</v>
      </c>
    </row>
    <row r="615" spans="1:72" ht="12.75" customHeight="1">
      <c r="A615" s="12">
        <v>500</v>
      </c>
      <c r="B615" s="71" t="s">
        <v>1068</v>
      </c>
      <c r="C615" s="71" t="s">
        <v>73</v>
      </c>
      <c r="D615" s="72"/>
      <c r="E615" s="73"/>
      <c r="F615" s="73"/>
      <c r="G615" s="73"/>
      <c r="H615" s="73"/>
      <c r="I615" s="73"/>
      <c r="J615" s="73"/>
      <c r="K615" s="73"/>
      <c r="L615" s="73">
        <v>6</v>
      </c>
      <c r="M615" s="73">
        <v>6</v>
      </c>
      <c r="N615" s="73"/>
      <c r="O615" s="73"/>
      <c r="P615" s="73"/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B615" s="73"/>
      <c r="AC615" s="73"/>
      <c r="AD615" s="73"/>
      <c r="AE615" s="74"/>
      <c r="AF615" s="17">
        <v>110</v>
      </c>
      <c r="AG615" s="18">
        <v>123</v>
      </c>
      <c r="AH615" s="19">
        <v>65</v>
      </c>
      <c r="AI615" s="20">
        <v>100</v>
      </c>
      <c r="AJ615" s="21">
        <v>65</v>
      </c>
      <c r="AK615" s="22">
        <v>65</v>
      </c>
      <c r="AL615" s="23">
        <f>SUM(AF615:AK615)</f>
        <v>528</v>
      </c>
      <c r="AM615" s="24" t="s">
        <v>94</v>
      </c>
      <c r="AN615" s="25" t="s">
        <v>289</v>
      </c>
      <c r="AO615" s="24" t="s">
        <v>95</v>
      </c>
      <c r="AP615" s="26"/>
      <c r="AQ615" s="27" t="s">
        <v>433</v>
      </c>
      <c r="AR615" s="28" t="s">
        <v>120</v>
      </c>
      <c r="AS615" s="29">
        <v>1.6</v>
      </c>
      <c r="AT615" s="29">
        <v>330.7</v>
      </c>
      <c r="AU615" s="30">
        <v>150</v>
      </c>
      <c r="AV615" s="31"/>
      <c r="AW615" s="26">
        <v>3</v>
      </c>
      <c r="AX615" s="26"/>
      <c r="AY615" s="26"/>
      <c r="AZ615" s="26"/>
      <c r="BA615" s="25"/>
      <c r="BB615" s="24">
        <v>264</v>
      </c>
      <c r="BC615" s="26">
        <v>45</v>
      </c>
      <c r="BD615" s="32" t="s">
        <v>79</v>
      </c>
      <c r="BE615" s="32">
        <v>50</v>
      </c>
      <c r="BF615" s="33" t="s">
        <v>98</v>
      </c>
      <c r="BG615" s="26" t="s">
        <v>81</v>
      </c>
      <c r="BH615" s="29">
        <v>20</v>
      </c>
      <c r="BI615" s="26" t="s">
        <v>165</v>
      </c>
      <c r="BJ615" s="25"/>
      <c r="BK615" s="12"/>
      <c r="BL615" t="str">
        <f>IF(_xlfn.REGEXTEST(BK615,"Lv. [0-9]{0, 3}", 0),BM615,"")</f>
        <v/>
      </c>
      <c r="BM615" t="e" cm="1" vm="1">
        <f t="array" ref="BM615">_xlfn.REGEXEXTRACT(_xlfn.REGEXEXTRACT(BK615,"Lv. [0-9]{0,}", 0),"[0-9]{1,2}", 0)</f>
        <v>#N/A</v>
      </c>
      <c r="BN615" cm="1">
        <f t="array" ref="BN615">INDEX(A615:AE615,BQ615)</f>
        <v>6</v>
      </c>
      <c r="BO615">
        <v>614</v>
      </c>
      <c r="BP615" t="str">
        <f ca="1">IF(LEN(BL615) &gt; 0, _xlfn.XMATCH(BN615 + 1, INDIRECT(BR615):INDIRECT(BS615)), "")</f>
        <v/>
      </c>
      <c r="BQ615" cm="1">
        <f t="array" ref="BQ615">_xlfn.XMATCH(FALSE, ISBLANK(A615:AE615),,-1)</f>
        <v>13</v>
      </c>
      <c r="BR615" t="str">
        <f>ADDRESS(2, BQ615)</f>
        <v>$M$2</v>
      </c>
      <c r="BS615" t="str">
        <f>ADDRESS(1202, BQ615)</f>
        <v>$M$1202</v>
      </c>
      <c r="BT615" s="171" t="str">
        <f>"insert into Pokemon_Blueprint values ( "&amp;ROW()-1&amp;", '"&amp;B615&amp;"', '"&amp;C615&amp;"', "&amp;AF615&amp;",  "&amp;AG615&amp;",  "&amp;AH615&amp;", "&amp;AI615&amp;",  "&amp;AJ615&amp;",  "&amp;AK615&amp;", "&amp;IF(BC615 = "", "0", BC615)&amp;", "&amp;IF(BL615 = "","NULL, NULL",BP615&amp;", "&amp;BL615)&amp;");"</f>
        <v>insert into Pokemon_Blueprint values ( 614, 'Emboar', 'Starter', 110,  123,  65, 100,  65,  65, 45, NULL, NULL);</v>
      </c>
    </row>
    <row r="616" spans="1:72" ht="12.75" customHeight="1">
      <c r="A616" s="12">
        <v>501</v>
      </c>
      <c r="B616" s="71" t="s">
        <v>1069</v>
      </c>
      <c r="C616" s="71" t="s">
        <v>73</v>
      </c>
      <c r="D616" s="72"/>
      <c r="E616" s="73"/>
      <c r="F616" s="73"/>
      <c r="G616" s="73"/>
      <c r="H616" s="73"/>
      <c r="I616" s="73"/>
      <c r="J616" s="73"/>
      <c r="K616" s="73"/>
      <c r="L616" s="73">
        <v>7</v>
      </c>
      <c r="M616" s="73">
        <v>7</v>
      </c>
      <c r="N616" s="73"/>
      <c r="O616" s="73"/>
      <c r="P616" s="73"/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B616" s="73"/>
      <c r="AC616" s="73"/>
      <c r="AD616" s="73">
        <v>7</v>
      </c>
      <c r="AE616" s="74"/>
      <c r="AF616" s="17">
        <v>55</v>
      </c>
      <c r="AG616" s="18">
        <v>55</v>
      </c>
      <c r="AH616" s="19">
        <v>45</v>
      </c>
      <c r="AI616" s="20">
        <v>63</v>
      </c>
      <c r="AJ616" s="21">
        <v>45</v>
      </c>
      <c r="AK616" s="22">
        <v>45</v>
      </c>
      <c r="AL616" s="23">
        <f>SUM(AF616:AK616)</f>
        <v>308</v>
      </c>
      <c r="AM616" s="24" t="s">
        <v>112</v>
      </c>
      <c r="AN616" s="25"/>
      <c r="AO616" s="24" t="s">
        <v>113</v>
      </c>
      <c r="AP616" s="26"/>
      <c r="AQ616" s="27" t="s">
        <v>363</v>
      </c>
      <c r="AR616" s="28" t="s">
        <v>115</v>
      </c>
      <c r="AS616" s="29">
        <v>0.5</v>
      </c>
      <c r="AT616" s="29">
        <v>13</v>
      </c>
      <c r="AU616" s="30">
        <v>5.9</v>
      </c>
      <c r="AV616" s="31"/>
      <c r="AW616" s="26"/>
      <c r="AX616" s="26"/>
      <c r="AY616" s="26">
        <v>1</v>
      </c>
      <c r="AZ616" s="26"/>
      <c r="BA616" s="25"/>
      <c r="BB616" s="24">
        <v>62</v>
      </c>
      <c r="BC616" s="26">
        <v>45</v>
      </c>
      <c r="BD616" s="32" t="s">
        <v>79</v>
      </c>
      <c r="BE616" s="32">
        <v>50</v>
      </c>
      <c r="BF616" s="33" t="s">
        <v>116</v>
      </c>
      <c r="BG616" s="26" t="s">
        <v>81</v>
      </c>
      <c r="BH616" s="29">
        <v>20</v>
      </c>
      <c r="BI616" s="26" t="s">
        <v>165</v>
      </c>
      <c r="BJ616" s="25"/>
      <c r="BK616" s="12" t="s">
        <v>1062</v>
      </c>
      <c r="BL616" t="str">
        <f>IF(_xlfn.REGEXTEST(BK616,"Lv. [0-9]{0, 3}", 0),BM616,"")</f>
        <v>17</v>
      </c>
      <c r="BM616" t="str" cm="1">
        <f t="array" ref="BM616">_xlfn.REGEXEXTRACT(_xlfn.REGEXEXTRACT(BK616,"Lv. [0-9]{0,}", 0),"[0-9]{1,2}", 0)</f>
        <v>17</v>
      </c>
      <c r="BN616" cm="1">
        <f t="array" ref="BN616">INDEX(A616:AE616,BQ616)</f>
        <v>7</v>
      </c>
      <c r="BO616">
        <v>615</v>
      </c>
      <c r="BP616">
        <f ca="1">IF(LEN(BL616) &gt; 0, _xlfn.XMATCH(BN616 + 1, INDIRECT(BR616):INDIRECT(BS616)), "")</f>
        <v>616</v>
      </c>
      <c r="BQ616" cm="1">
        <f t="array" ref="BQ616">_xlfn.XMATCH(FALSE, ISBLANK(A616:AE616),,-1)</f>
        <v>30</v>
      </c>
      <c r="BR616" t="str">
        <f>ADDRESS(2, BQ616)</f>
        <v>$AD$2</v>
      </c>
      <c r="BS616" t="str">
        <f>ADDRESS(1202, BQ616)</f>
        <v>$AD$1202</v>
      </c>
      <c r="BT616" s="171" t="str">
        <f ca="1">"insert into Pokemon_Blueprint values ( "&amp;ROW()-1&amp;", '"&amp;B616&amp;"', '"&amp;C616&amp;"', "&amp;AF616&amp;",  "&amp;AG616&amp;",  "&amp;AH616&amp;", "&amp;AI616&amp;",  "&amp;AJ616&amp;",  "&amp;AK616&amp;", "&amp;IF(BC616 = "", "0", BC616)&amp;", "&amp;IF(BL616 = "","NULL, NULL",BP616&amp;", "&amp;BL616)&amp;");"</f>
        <v>insert into Pokemon_Blueprint values ( 615, 'Oshawott', 'Starter', 55,  55,  45, 63,  45,  45, 45, 616, 17);</v>
      </c>
    </row>
    <row r="617" spans="1:72" ht="12.75" customHeight="1">
      <c r="A617" s="12">
        <v>502</v>
      </c>
      <c r="B617" s="71" t="s">
        <v>1070</v>
      </c>
      <c r="C617" s="71" t="s">
        <v>73</v>
      </c>
      <c r="D617" s="72"/>
      <c r="E617" s="73"/>
      <c r="F617" s="73"/>
      <c r="G617" s="73"/>
      <c r="H617" s="73"/>
      <c r="I617" s="73"/>
      <c r="J617" s="73"/>
      <c r="K617" s="73"/>
      <c r="L617" s="73">
        <v>8</v>
      </c>
      <c r="M617" s="73">
        <v>8</v>
      </c>
      <c r="N617" s="73"/>
      <c r="O617" s="73"/>
      <c r="P617" s="73"/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B617" s="73"/>
      <c r="AC617" s="73"/>
      <c r="AD617" s="73">
        <v>8</v>
      </c>
      <c r="AE617" s="74"/>
      <c r="AF617" s="17">
        <v>75</v>
      </c>
      <c r="AG617" s="18">
        <v>75</v>
      </c>
      <c r="AH617" s="19">
        <v>60</v>
      </c>
      <c r="AI617" s="20">
        <v>83</v>
      </c>
      <c r="AJ617" s="21">
        <v>60</v>
      </c>
      <c r="AK617" s="22">
        <v>60</v>
      </c>
      <c r="AL617" s="23">
        <f>SUM(AF617:AK617)</f>
        <v>413</v>
      </c>
      <c r="AM617" s="24" t="s">
        <v>112</v>
      </c>
      <c r="AN617" s="25"/>
      <c r="AO617" s="24" t="s">
        <v>113</v>
      </c>
      <c r="AP617" s="26"/>
      <c r="AQ617" s="27" t="s">
        <v>363</v>
      </c>
      <c r="AR617" s="28" t="s">
        <v>191</v>
      </c>
      <c r="AS617" s="29">
        <v>0.8</v>
      </c>
      <c r="AT617" s="29">
        <v>54</v>
      </c>
      <c r="AU617" s="30">
        <v>24.5</v>
      </c>
      <c r="AV617" s="31"/>
      <c r="AW617" s="26"/>
      <c r="AX617" s="26"/>
      <c r="AY617" s="26">
        <v>2</v>
      </c>
      <c r="AZ617" s="26"/>
      <c r="BA617" s="25"/>
      <c r="BB617" s="24">
        <v>145</v>
      </c>
      <c r="BC617" s="26">
        <v>45</v>
      </c>
      <c r="BD617" s="32" t="s">
        <v>79</v>
      </c>
      <c r="BE617" s="32">
        <v>50</v>
      </c>
      <c r="BF617" s="33" t="s">
        <v>116</v>
      </c>
      <c r="BG617" s="26" t="s">
        <v>81</v>
      </c>
      <c r="BH617" s="29">
        <v>20</v>
      </c>
      <c r="BI617" s="26" t="s">
        <v>165</v>
      </c>
      <c r="BJ617" s="25"/>
      <c r="BK617" s="12" t="s">
        <v>102</v>
      </c>
      <c r="BL617" t="str">
        <f>IF(_xlfn.REGEXTEST(BK617,"Lv. [0-9]{0, 3}", 0),BM617,"")</f>
        <v>36</v>
      </c>
      <c r="BM617" t="str" cm="1">
        <f t="array" ref="BM617">_xlfn.REGEXEXTRACT(_xlfn.REGEXEXTRACT(BK617,"Lv. [0-9]{0,}", 0),"[0-9]{1,2}", 0)</f>
        <v>36</v>
      </c>
      <c r="BN617" cm="1">
        <f t="array" ref="BN617">INDEX(A617:AE617,BQ617)</f>
        <v>8</v>
      </c>
      <c r="BO617">
        <v>616</v>
      </c>
      <c r="BP617">
        <f ca="1">IF(LEN(BL617) &gt; 0, _xlfn.XMATCH(BN617 + 1, INDIRECT(BR617):INDIRECT(BS617)), "")</f>
        <v>618</v>
      </c>
      <c r="BQ617" cm="1">
        <f t="array" ref="BQ617">_xlfn.XMATCH(FALSE, ISBLANK(A617:AE617),,-1)</f>
        <v>30</v>
      </c>
      <c r="BR617" t="str">
        <f>ADDRESS(2, BQ617)</f>
        <v>$AD$2</v>
      </c>
      <c r="BS617" t="str">
        <f>ADDRESS(1202, BQ617)</f>
        <v>$AD$1202</v>
      </c>
      <c r="BT617" s="171" t="str">
        <f ca="1">"insert into Pokemon_Blueprint values ( "&amp;ROW()-1&amp;", '"&amp;B617&amp;"', '"&amp;C617&amp;"', "&amp;AF617&amp;",  "&amp;AG617&amp;",  "&amp;AH617&amp;", "&amp;AI617&amp;",  "&amp;AJ617&amp;",  "&amp;AK617&amp;", "&amp;IF(BC617 = "", "0", BC617)&amp;", "&amp;IF(BL617 = "","NULL, NULL",BP617&amp;", "&amp;BL617)&amp;");"</f>
        <v>insert into Pokemon_Blueprint values ( 616, 'Dewott', 'Starter', 75,  75,  60, 83,  60,  60, 45, 618, 36);</v>
      </c>
    </row>
    <row r="618" spans="1:72" ht="12.75" customHeight="1">
      <c r="A618" s="12">
        <v>503</v>
      </c>
      <c r="B618" s="71" t="s">
        <v>1071</v>
      </c>
      <c r="C618" s="71" t="s">
        <v>73</v>
      </c>
      <c r="D618" s="72"/>
      <c r="E618" s="73"/>
      <c r="F618" s="73"/>
      <c r="G618" s="73"/>
      <c r="H618" s="73"/>
      <c r="I618" s="73"/>
      <c r="J618" s="73"/>
      <c r="K618" s="73"/>
      <c r="L618" s="73">
        <v>9</v>
      </c>
      <c r="M618" s="73">
        <v>9</v>
      </c>
      <c r="N618" s="73"/>
      <c r="O618" s="73"/>
      <c r="P618" s="73"/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B618" s="73"/>
      <c r="AC618" s="73"/>
      <c r="AD618" s="73"/>
      <c r="AE618" s="74"/>
      <c r="AF618" s="17">
        <v>95</v>
      </c>
      <c r="AG618" s="18">
        <v>100</v>
      </c>
      <c r="AH618" s="19">
        <v>85</v>
      </c>
      <c r="AI618" s="20">
        <v>108</v>
      </c>
      <c r="AJ618" s="21">
        <v>70</v>
      </c>
      <c r="AK618" s="22">
        <v>70</v>
      </c>
      <c r="AL618" s="23">
        <f>SUM(AF618:AK618)</f>
        <v>528</v>
      </c>
      <c r="AM618" s="24" t="s">
        <v>112</v>
      </c>
      <c r="AN618" s="25"/>
      <c r="AO618" s="24" t="s">
        <v>113</v>
      </c>
      <c r="AP618" s="26"/>
      <c r="AQ618" s="27" t="s">
        <v>363</v>
      </c>
      <c r="AR618" s="28" t="s">
        <v>157</v>
      </c>
      <c r="AS618" s="29">
        <v>1.5</v>
      </c>
      <c r="AT618" s="29">
        <v>208.6</v>
      </c>
      <c r="AU618" s="30">
        <v>94.6</v>
      </c>
      <c r="AV618" s="31"/>
      <c r="AW618" s="26"/>
      <c r="AX618" s="26"/>
      <c r="AY618" s="26">
        <v>3</v>
      </c>
      <c r="AZ618" s="26"/>
      <c r="BA618" s="25"/>
      <c r="BB618" s="24">
        <v>264</v>
      </c>
      <c r="BC618" s="26">
        <v>45</v>
      </c>
      <c r="BD618" s="32" t="s">
        <v>79</v>
      </c>
      <c r="BE618" s="32">
        <v>50</v>
      </c>
      <c r="BF618" s="33" t="s">
        <v>116</v>
      </c>
      <c r="BG618" s="26" t="s">
        <v>81</v>
      </c>
      <c r="BH618" s="29">
        <v>20</v>
      </c>
      <c r="BI618" s="26" t="s">
        <v>165</v>
      </c>
      <c r="BJ618" s="25"/>
      <c r="BK618" s="12"/>
      <c r="BL618" t="str">
        <f>IF(_xlfn.REGEXTEST(BK618,"Lv. [0-9]{0, 3}", 0),BM618,"")</f>
        <v/>
      </c>
      <c r="BM618" t="e" cm="1" vm="1">
        <f t="array" ref="BM618">_xlfn.REGEXEXTRACT(_xlfn.REGEXEXTRACT(BK618,"Lv. [0-9]{0,}", 0),"[0-9]{1,2}", 0)</f>
        <v>#N/A</v>
      </c>
      <c r="BN618" cm="1">
        <f t="array" ref="BN618">INDEX(A618:AE618,BQ618)</f>
        <v>9</v>
      </c>
      <c r="BO618">
        <v>617</v>
      </c>
      <c r="BP618" t="str">
        <f ca="1">IF(LEN(BL618) &gt; 0, _xlfn.XMATCH(BN618 + 1, INDIRECT(BR618):INDIRECT(BS618)), "")</f>
        <v/>
      </c>
      <c r="BQ618" cm="1">
        <f t="array" ref="BQ618">_xlfn.XMATCH(FALSE, ISBLANK(A618:AE618),,-1)</f>
        <v>13</v>
      </c>
      <c r="BR618" t="str">
        <f>ADDRESS(2, BQ618)</f>
        <v>$M$2</v>
      </c>
      <c r="BS618" t="str">
        <f>ADDRESS(1202, BQ618)</f>
        <v>$M$1202</v>
      </c>
      <c r="BT618" s="171" t="str">
        <f>"insert into Pokemon_Blueprint values ( "&amp;ROW()-1&amp;", '"&amp;B618&amp;"', '"&amp;C618&amp;"', "&amp;AF618&amp;",  "&amp;AG618&amp;",  "&amp;AH618&amp;", "&amp;AI618&amp;",  "&amp;AJ618&amp;",  "&amp;AK618&amp;", "&amp;IF(BC618 = "", "0", BC618)&amp;", "&amp;IF(BL618 = "","NULL, NULL",BP618&amp;", "&amp;BL618)&amp;");"</f>
        <v>insert into Pokemon_Blueprint values ( 617, 'Samurott', 'Starter', 95,  100,  85, 108,  70,  70, 45, NULL, NULL);</v>
      </c>
    </row>
    <row r="619" spans="1:72" ht="12.75" customHeight="1">
      <c r="A619" s="12">
        <v>503.1</v>
      </c>
      <c r="B619" s="71" t="s">
        <v>1072</v>
      </c>
      <c r="C619" s="71" t="s">
        <v>555</v>
      </c>
      <c r="D619" s="72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B619" s="73"/>
      <c r="AC619" s="73"/>
      <c r="AD619" s="73">
        <v>9</v>
      </c>
      <c r="AE619" s="74"/>
      <c r="AF619" s="17">
        <v>90</v>
      </c>
      <c r="AG619" s="18">
        <v>108</v>
      </c>
      <c r="AH619" s="19">
        <v>80</v>
      </c>
      <c r="AI619" s="20">
        <v>100</v>
      </c>
      <c r="AJ619" s="21">
        <v>65</v>
      </c>
      <c r="AK619" s="22">
        <v>85</v>
      </c>
      <c r="AL619" s="23">
        <f>SUM(AF619:AK619)</f>
        <v>528</v>
      </c>
      <c r="AM619" s="24" t="s">
        <v>112</v>
      </c>
      <c r="AN619" s="25" t="s">
        <v>169</v>
      </c>
      <c r="AO619" s="24" t="s">
        <v>113</v>
      </c>
      <c r="AP619" s="26"/>
      <c r="AQ619" s="27" t="s">
        <v>1021</v>
      </c>
      <c r="AR619" s="28" t="s">
        <v>157</v>
      </c>
      <c r="AS619" s="29">
        <v>1.5</v>
      </c>
      <c r="AT619" s="29">
        <v>128.30000000000001</v>
      </c>
      <c r="AU619" s="30">
        <v>58.2</v>
      </c>
      <c r="AV619" s="31"/>
      <c r="AW619" s="26"/>
      <c r="AX619" s="26"/>
      <c r="AY619" s="26">
        <v>3</v>
      </c>
      <c r="AZ619" s="26"/>
      <c r="BA619" s="25"/>
      <c r="BB619" s="24">
        <v>264</v>
      </c>
      <c r="BC619" s="26">
        <v>45</v>
      </c>
      <c r="BD619" s="32" t="s">
        <v>79</v>
      </c>
      <c r="BE619" s="32">
        <v>50</v>
      </c>
      <c r="BF619" s="33" t="s">
        <v>116</v>
      </c>
      <c r="BG619" s="26" t="s">
        <v>81</v>
      </c>
      <c r="BH619" s="29">
        <v>20</v>
      </c>
      <c r="BI619" s="26" t="s">
        <v>165</v>
      </c>
      <c r="BJ619" s="25"/>
      <c r="BK619" s="12"/>
      <c r="BL619" t="str">
        <f>IF(_xlfn.REGEXTEST(BK619,"Lv. [0-9]{0, 3}", 0),BM619,"")</f>
        <v/>
      </c>
      <c r="BM619" t="e" cm="1" vm="1">
        <f t="array" ref="BM619">_xlfn.REGEXEXTRACT(_xlfn.REGEXEXTRACT(BK619,"Lv. [0-9]{0,}", 0),"[0-9]{1,2}", 0)</f>
        <v>#N/A</v>
      </c>
      <c r="BN619" cm="1">
        <f t="array" ref="BN619">INDEX(A619:AE619,BQ619)</f>
        <v>9</v>
      </c>
      <c r="BO619">
        <v>618</v>
      </c>
      <c r="BP619" t="str">
        <f ca="1">IF(LEN(BL619) &gt; 0, _xlfn.XMATCH(BN619 + 1, INDIRECT(BR619):INDIRECT(BS619)), "")</f>
        <v/>
      </c>
      <c r="BQ619" cm="1">
        <f t="array" ref="BQ619">_xlfn.XMATCH(FALSE, ISBLANK(A619:AE619),,-1)</f>
        <v>30</v>
      </c>
      <c r="BR619" t="str">
        <f>ADDRESS(2, BQ619)</f>
        <v>$AD$2</v>
      </c>
      <c r="BS619" t="str">
        <f>ADDRESS(1202, BQ619)</f>
        <v>$AD$1202</v>
      </c>
      <c r="BT619" s="171" t="str">
        <f>"insert into Pokemon_Blueprint values ( "&amp;ROW()-1&amp;", '"&amp;B619&amp;"', '"&amp;C619&amp;"', "&amp;AF619&amp;",  "&amp;AG619&amp;",  "&amp;AH619&amp;", "&amp;AI619&amp;",  "&amp;AJ619&amp;",  "&amp;AK619&amp;", "&amp;IF(BC619 = "", "0", BC619)&amp;", "&amp;IF(BL619 = "","NULL, NULL",BP619&amp;", "&amp;BL619)&amp;");"</f>
        <v>insert into Pokemon_Blueprint values ( 618, 'Samurott (Hisuian)', 'Starter, Hisuian Variant', 90,  108,  80, 100,  65,  85, 45, NULL, NULL);</v>
      </c>
    </row>
    <row r="620" spans="1:72" ht="12.75" customHeight="1">
      <c r="A620" s="12">
        <v>504</v>
      </c>
      <c r="B620" s="71" t="s">
        <v>1073</v>
      </c>
      <c r="C620" s="71"/>
      <c r="D620" s="72"/>
      <c r="E620" s="73"/>
      <c r="F620" s="73"/>
      <c r="G620" s="73"/>
      <c r="H620" s="73"/>
      <c r="I620" s="73"/>
      <c r="J620" s="73"/>
      <c r="K620" s="73"/>
      <c r="L620" s="73">
        <v>10</v>
      </c>
      <c r="M620" s="73">
        <v>10</v>
      </c>
      <c r="N620" s="73"/>
      <c r="O620" s="73"/>
      <c r="P620" s="73">
        <v>46</v>
      </c>
      <c r="Q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  <c r="AB620" s="73"/>
      <c r="AC620" s="73"/>
      <c r="AD620" s="73"/>
      <c r="AE620" s="74"/>
      <c r="AF620" s="17">
        <v>45</v>
      </c>
      <c r="AG620" s="18">
        <v>55</v>
      </c>
      <c r="AH620" s="19">
        <v>39</v>
      </c>
      <c r="AI620" s="20">
        <v>35</v>
      </c>
      <c r="AJ620" s="21">
        <v>39</v>
      </c>
      <c r="AK620" s="22">
        <v>42</v>
      </c>
      <c r="AL620" s="23">
        <f>SUM(AF620:AK620)</f>
        <v>255</v>
      </c>
      <c r="AM620" s="24" t="s">
        <v>150</v>
      </c>
      <c r="AN620" s="37"/>
      <c r="AO620" s="24" t="s">
        <v>126</v>
      </c>
      <c r="AP620" s="26" t="s">
        <v>151</v>
      </c>
      <c r="AQ620" s="27" t="s">
        <v>367</v>
      </c>
      <c r="AR620" s="28" t="s">
        <v>115</v>
      </c>
      <c r="AS620" s="29">
        <v>0.5</v>
      </c>
      <c r="AT620" s="29">
        <v>25.6</v>
      </c>
      <c r="AU620" s="30">
        <v>11.6</v>
      </c>
      <c r="AV620" s="65"/>
      <c r="AW620" s="40">
        <v>1</v>
      </c>
      <c r="AX620" s="40"/>
      <c r="AY620" s="40"/>
      <c r="AZ620" s="40"/>
      <c r="BA620" s="41"/>
      <c r="BB620" s="24">
        <v>51</v>
      </c>
      <c r="BC620" s="26">
        <v>255</v>
      </c>
      <c r="BD620" s="32" t="s">
        <v>128</v>
      </c>
      <c r="BE620" s="32">
        <v>50</v>
      </c>
      <c r="BF620" s="35" t="s">
        <v>139</v>
      </c>
      <c r="BG620" s="26" t="s">
        <v>129</v>
      </c>
      <c r="BH620" s="29">
        <v>15</v>
      </c>
      <c r="BI620" s="26" t="s">
        <v>165</v>
      </c>
      <c r="BJ620" s="37"/>
      <c r="BK620" s="36" t="s">
        <v>166</v>
      </c>
      <c r="BL620" t="str">
        <f>IF(_xlfn.REGEXTEST(BK620,"Lv. [0-9]{0, 3}", 0),BM620,"")</f>
        <v>20</v>
      </c>
      <c r="BM620" t="str" cm="1">
        <f t="array" ref="BM620">_xlfn.REGEXEXTRACT(_xlfn.REGEXEXTRACT(BK620,"Lv. [0-9]{0,}", 0),"[0-9]{1,2}", 0)</f>
        <v>20</v>
      </c>
      <c r="BN620" cm="1">
        <f t="array" ref="BN620">INDEX(A620:AE620,BQ620)</f>
        <v>46</v>
      </c>
      <c r="BO620">
        <v>619</v>
      </c>
      <c r="BP620">
        <f ca="1">IF(LEN(BL620) &gt; 0, _xlfn.XMATCH(BN620 + 1, INDIRECT(BR620):INDIRECT(BS620)), "")</f>
        <v>620</v>
      </c>
      <c r="BQ620" cm="1">
        <f t="array" ref="BQ620">_xlfn.XMATCH(FALSE, ISBLANK(A620:AE620),,-1)</f>
        <v>16</v>
      </c>
      <c r="BR620" t="str">
        <f>ADDRESS(2, BQ620)</f>
        <v>$P$2</v>
      </c>
      <c r="BS620" t="str">
        <f>ADDRESS(1202, BQ620)</f>
        <v>$P$1202</v>
      </c>
      <c r="BT620" s="171" t="str">
        <f ca="1">"insert into Pokemon_Blueprint values ( "&amp;ROW()-1&amp;", '"&amp;B620&amp;"', '"&amp;C620&amp;"', "&amp;AF620&amp;",  "&amp;AG620&amp;",  "&amp;AH620&amp;", "&amp;AI620&amp;",  "&amp;AJ620&amp;",  "&amp;AK620&amp;", "&amp;IF(BC620 = "", "0", BC620)&amp;", "&amp;IF(BL620 = "","NULL, NULL",BP620&amp;", "&amp;BL620)&amp;");"</f>
        <v>insert into Pokemon_Blueprint values ( 619, 'Patrat', '', 45,  55,  39, 35,  39,  42, 255, 620, 20);</v>
      </c>
    </row>
    <row r="621" spans="1:72" ht="12.75" customHeight="1">
      <c r="A621" s="12">
        <v>505</v>
      </c>
      <c r="B621" s="71" t="s">
        <v>1074</v>
      </c>
      <c r="C621" s="71"/>
      <c r="D621" s="72"/>
      <c r="E621" s="73"/>
      <c r="F621" s="73"/>
      <c r="G621" s="73"/>
      <c r="H621" s="73"/>
      <c r="I621" s="73"/>
      <c r="J621" s="73"/>
      <c r="K621" s="73"/>
      <c r="L621" s="73">
        <v>11</v>
      </c>
      <c r="M621" s="73">
        <v>11</v>
      </c>
      <c r="N621" s="73"/>
      <c r="O621" s="73"/>
      <c r="P621" s="73">
        <v>47</v>
      </c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B621" s="73"/>
      <c r="AC621" s="73"/>
      <c r="AD621" s="73"/>
      <c r="AE621" s="74"/>
      <c r="AF621" s="17">
        <v>60</v>
      </c>
      <c r="AG621" s="18">
        <v>85</v>
      </c>
      <c r="AH621" s="19">
        <v>69</v>
      </c>
      <c r="AI621" s="20">
        <v>60</v>
      </c>
      <c r="AJ621" s="21">
        <v>69</v>
      </c>
      <c r="AK621" s="22">
        <v>77</v>
      </c>
      <c r="AL621" s="23">
        <f>SUM(AF621:AK621)</f>
        <v>420</v>
      </c>
      <c r="AM621" s="24" t="s">
        <v>150</v>
      </c>
      <c r="AN621" s="37"/>
      <c r="AO621" s="24" t="s">
        <v>468</v>
      </c>
      <c r="AP621" s="26" t="s">
        <v>151</v>
      </c>
      <c r="AQ621" s="27" t="s">
        <v>367</v>
      </c>
      <c r="AR621" s="28" t="s">
        <v>101</v>
      </c>
      <c r="AS621" s="29">
        <v>1.1000000000000001</v>
      </c>
      <c r="AT621" s="29">
        <v>59.5</v>
      </c>
      <c r="AU621" s="30">
        <v>27</v>
      </c>
      <c r="AV621" s="31"/>
      <c r="AW621" s="26">
        <v>2</v>
      </c>
      <c r="AX621" s="26"/>
      <c r="AY621" s="26"/>
      <c r="AZ621" s="26"/>
      <c r="BA621" s="25"/>
      <c r="BB621" s="24">
        <v>147</v>
      </c>
      <c r="BC621" s="26">
        <v>255</v>
      </c>
      <c r="BD621" s="32" t="s">
        <v>128</v>
      </c>
      <c r="BE621" s="32">
        <v>50</v>
      </c>
      <c r="BF621" s="35" t="s">
        <v>139</v>
      </c>
      <c r="BG621" s="26" t="s">
        <v>129</v>
      </c>
      <c r="BH621" s="29">
        <v>15</v>
      </c>
      <c r="BI621" s="26" t="s">
        <v>165</v>
      </c>
      <c r="BJ621" s="37"/>
      <c r="BK621" s="36"/>
      <c r="BL621" t="str">
        <f>IF(_xlfn.REGEXTEST(BK621,"Lv. [0-9]{0, 3}", 0),BM621,"")</f>
        <v/>
      </c>
      <c r="BM621" t="e" cm="1" vm="1">
        <f t="array" ref="BM621">_xlfn.REGEXEXTRACT(_xlfn.REGEXEXTRACT(BK621,"Lv. [0-9]{0,}", 0),"[0-9]{1,2}", 0)</f>
        <v>#N/A</v>
      </c>
      <c r="BN621" cm="1">
        <f t="array" ref="BN621">INDEX(A621:AE621,BQ621)</f>
        <v>47</v>
      </c>
      <c r="BO621">
        <v>620</v>
      </c>
      <c r="BP621" t="str">
        <f ca="1">IF(LEN(BL621) &gt; 0, _xlfn.XMATCH(BN621 + 1, INDIRECT(BR621):INDIRECT(BS621)), "")</f>
        <v/>
      </c>
      <c r="BQ621" cm="1">
        <f t="array" ref="BQ621">_xlfn.XMATCH(FALSE, ISBLANK(A621:AE621),,-1)</f>
        <v>16</v>
      </c>
      <c r="BR621" t="str">
        <f>ADDRESS(2, BQ621)</f>
        <v>$P$2</v>
      </c>
      <c r="BS621" t="str">
        <f>ADDRESS(1202, BQ621)</f>
        <v>$P$1202</v>
      </c>
      <c r="BT621" s="171" t="str">
        <f>"insert into Pokemon_Blueprint values ( "&amp;ROW()-1&amp;", '"&amp;B621&amp;"', '"&amp;C621&amp;"', "&amp;AF621&amp;",  "&amp;AG621&amp;",  "&amp;AH621&amp;", "&amp;AI621&amp;",  "&amp;AJ621&amp;",  "&amp;AK621&amp;", "&amp;IF(BC621 = "", "0", BC621)&amp;", "&amp;IF(BL621 = "","NULL, NULL",BP621&amp;", "&amp;BL621)&amp;");"</f>
        <v>insert into Pokemon_Blueprint values ( 620, 'Watchog', '', 60,  85,  69, 60,  69,  77, 255, NULL, NULL);</v>
      </c>
    </row>
    <row r="622" spans="1:72" ht="12.75" customHeight="1">
      <c r="A622" s="12">
        <v>506</v>
      </c>
      <c r="B622" s="71" t="s">
        <v>1075</v>
      </c>
      <c r="C622" s="71"/>
      <c r="D622" s="72"/>
      <c r="E622" s="73"/>
      <c r="F622" s="73"/>
      <c r="G622" s="73"/>
      <c r="H622" s="73"/>
      <c r="I622" s="73"/>
      <c r="J622" s="73"/>
      <c r="K622" s="73"/>
      <c r="L622" s="73">
        <v>12</v>
      </c>
      <c r="M622" s="73">
        <v>22</v>
      </c>
      <c r="N622" s="73"/>
      <c r="O622" s="73"/>
      <c r="P622" s="73"/>
      <c r="Q622" s="73">
        <v>120</v>
      </c>
      <c r="R622" s="73"/>
      <c r="S622" s="73">
        <v>47</v>
      </c>
      <c r="T622" s="73"/>
      <c r="U622" s="73"/>
      <c r="V622" s="73">
        <v>150</v>
      </c>
      <c r="W622" s="73"/>
      <c r="X622" s="73">
        <v>51</v>
      </c>
      <c r="Y622" s="73"/>
      <c r="Z622" s="73"/>
      <c r="AA622" s="73"/>
      <c r="AB622" s="73">
        <v>113</v>
      </c>
      <c r="AC622" s="73"/>
      <c r="AD622" s="73"/>
      <c r="AE622" s="74"/>
      <c r="AF622" s="17">
        <v>45</v>
      </c>
      <c r="AG622" s="18">
        <v>60</v>
      </c>
      <c r="AH622" s="19">
        <v>45</v>
      </c>
      <c r="AI622" s="20">
        <v>25</v>
      </c>
      <c r="AJ622" s="21">
        <v>45</v>
      </c>
      <c r="AK622" s="22">
        <v>55</v>
      </c>
      <c r="AL622" s="23">
        <f>SUM(AF622:AK622)</f>
        <v>275</v>
      </c>
      <c r="AM622" s="24" t="s">
        <v>150</v>
      </c>
      <c r="AN622" s="37"/>
      <c r="AO622" s="24" t="s">
        <v>290</v>
      </c>
      <c r="AP622" s="26" t="s">
        <v>272</v>
      </c>
      <c r="AQ622" s="27" t="s">
        <v>126</v>
      </c>
      <c r="AR622" s="28" t="s">
        <v>187</v>
      </c>
      <c r="AS622" s="29">
        <v>0.4</v>
      </c>
      <c r="AT622" s="29">
        <v>9</v>
      </c>
      <c r="AU622" s="30">
        <v>4.0999999999999996</v>
      </c>
      <c r="AV622" s="31"/>
      <c r="AW622" s="26">
        <v>1</v>
      </c>
      <c r="AX622" s="26"/>
      <c r="AY622" s="26"/>
      <c r="AZ622" s="26"/>
      <c r="BA622" s="25"/>
      <c r="BB622" s="24">
        <v>55</v>
      </c>
      <c r="BC622" s="26">
        <v>255</v>
      </c>
      <c r="BD622" s="32" t="s">
        <v>79</v>
      </c>
      <c r="BE622" s="32">
        <v>50</v>
      </c>
      <c r="BF622" s="35" t="s">
        <v>139</v>
      </c>
      <c r="BG622" s="26" t="s">
        <v>129</v>
      </c>
      <c r="BH622" s="29">
        <v>15</v>
      </c>
      <c r="BI622" s="26" t="s">
        <v>165</v>
      </c>
      <c r="BJ622" s="37"/>
      <c r="BK622" s="36" t="s">
        <v>83</v>
      </c>
      <c r="BL622" t="str">
        <f>IF(_xlfn.REGEXTEST(BK622,"Lv. [0-9]{0, 3}", 0),BM622,"")</f>
        <v>16</v>
      </c>
      <c r="BM622" t="str" cm="1">
        <f t="array" ref="BM622">_xlfn.REGEXEXTRACT(_xlfn.REGEXEXTRACT(BK622,"Lv. [0-9]{0,}", 0),"[0-9]{1,2}", 0)</f>
        <v>16</v>
      </c>
      <c r="BN622" cm="1">
        <f t="array" ref="BN622">INDEX(A622:AE622,BQ622)</f>
        <v>113</v>
      </c>
      <c r="BO622">
        <v>621</v>
      </c>
      <c r="BP622">
        <f ca="1">IF(LEN(BL622) &gt; 0, _xlfn.XMATCH(BN622 + 1, INDIRECT(BR622):INDIRECT(BS622)), "")</f>
        <v>622</v>
      </c>
      <c r="BQ622" cm="1">
        <f t="array" ref="BQ622">_xlfn.XMATCH(FALSE, ISBLANK(A622:AE622),,-1)</f>
        <v>28</v>
      </c>
      <c r="BR622" t="str">
        <f>ADDRESS(2, BQ622)</f>
        <v>$AB$2</v>
      </c>
      <c r="BS622" t="str">
        <f>ADDRESS(1202, BQ622)</f>
        <v>$AB$1202</v>
      </c>
      <c r="BT622" s="171" t="str">
        <f ca="1">"insert into Pokemon_Blueprint values ( "&amp;ROW()-1&amp;", '"&amp;B622&amp;"', '"&amp;C622&amp;"', "&amp;AF622&amp;",  "&amp;AG622&amp;",  "&amp;AH622&amp;", "&amp;AI622&amp;",  "&amp;AJ622&amp;",  "&amp;AK622&amp;", "&amp;IF(BC622 = "", "0", BC622)&amp;", "&amp;IF(BL622 = "","NULL, NULL",BP622&amp;", "&amp;BL622)&amp;");"</f>
        <v>insert into Pokemon_Blueprint values ( 621, 'Lillipup', '', 45,  60,  45, 25,  45,  55, 255, 622, 16);</v>
      </c>
    </row>
    <row r="623" spans="1:72" ht="12.75" customHeight="1">
      <c r="A623" s="12">
        <v>507</v>
      </c>
      <c r="B623" s="71" t="s">
        <v>1076</v>
      </c>
      <c r="C623" s="71"/>
      <c r="D623" s="72"/>
      <c r="E623" s="73"/>
      <c r="F623" s="73"/>
      <c r="G623" s="73"/>
      <c r="H623" s="73"/>
      <c r="I623" s="73"/>
      <c r="J623" s="73"/>
      <c r="K623" s="73"/>
      <c r="L623" s="73">
        <v>13</v>
      </c>
      <c r="M623" s="73">
        <v>23</v>
      </c>
      <c r="N623" s="73"/>
      <c r="O623" s="73"/>
      <c r="P623" s="73"/>
      <c r="Q623" s="73">
        <v>121</v>
      </c>
      <c r="R623" s="73"/>
      <c r="S623" s="73">
        <v>48</v>
      </c>
      <c r="T623" s="73"/>
      <c r="U623" s="73"/>
      <c r="V623" s="73">
        <v>151</v>
      </c>
      <c r="W623" s="73"/>
      <c r="X623" s="73">
        <v>52</v>
      </c>
      <c r="Y623" s="73"/>
      <c r="Z623" s="73"/>
      <c r="AA623" s="73"/>
      <c r="AB623" s="73">
        <v>114</v>
      </c>
      <c r="AC623" s="73"/>
      <c r="AD623" s="73"/>
      <c r="AE623" s="74"/>
      <c r="AF623" s="17">
        <v>65</v>
      </c>
      <c r="AG623" s="18">
        <v>80</v>
      </c>
      <c r="AH623" s="19">
        <v>65</v>
      </c>
      <c r="AI623" s="20">
        <v>35</v>
      </c>
      <c r="AJ623" s="21">
        <v>65</v>
      </c>
      <c r="AK623" s="22">
        <v>60</v>
      </c>
      <c r="AL623" s="23">
        <f>SUM(AF623:AK623)</f>
        <v>370</v>
      </c>
      <c r="AM623" s="24" t="s">
        <v>150</v>
      </c>
      <c r="AN623" s="37"/>
      <c r="AO623" s="24" t="s">
        <v>178</v>
      </c>
      <c r="AP623" s="26" t="s">
        <v>198</v>
      </c>
      <c r="AQ623" s="27" t="s">
        <v>372</v>
      </c>
      <c r="AR623" s="28" t="s">
        <v>220</v>
      </c>
      <c r="AS623" s="29">
        <v>0.9</v>
      </c>
      <c r="AT623" s="29">
        <v>32.4</v>
      </c>
      <c r="AU623" s="30">
        <v>14.7</v>
      </c>
      <c r="AV623" s="31"/>
      <c r="AW623" s="26">
        <v>2</v>
      </c>
      <c r="AX623" s="26"/>
      <c r="AY623" s="26"/>
      <c r="AZ623" s="26"/>
      <c r="BA623" s="25"/>
      <c r="BB623" s="24">
        <v>130</v>
      </c>
      <c r="BC623" s="26">
        <v>120</v>
      </c>
      <c r="BD623" s="32" t="s">
        <v>79</v>
      </c>
      <c r="BE623" s="32">
        <v>50</v>
      </c>
      <c r="BF623" s="35" t="s">
        <v>322</v>
      </c>
      <c r="BG623" s="26" t="s">
        <v>129</v>
      </c>
      <c r="BH623" s="29">
        <v>15</v>
      </c>
      <c r="BI623" s="26" t="s">
        <v>165</v>
      </c>
      <c r="BJ623" s="37"/>
      <c r="BK623" s="36" t="s">
        <v>86</v>
      </c>
      <c r="BL623" t="str">
        <f>IF(_xlfn.REGEXTEST(BK623,"Lv. [0-9]{0, 3}", 0),BM623,"")</f>
        <v>32</v>
      </c>
      <c r="BM623" t="str" cm="1">
        <f t="array" ref="BM623">_xlfn.REGEXEXTRACT(_xlfn.REGEXEXTRACT(BK623,"Lv. [0-9]{0,}", 0),"[0-9]{1,2}", 0)</f>
        <v>32</v>
      </c>
      <c r="BN623" cm="1">
        <f t="array" ref="BN623">INDEX(A623:AE623,BQ623)</f>
        <v>114</v>
      </c>
      <c r="BO623">
        <v>622</v>
      </c>
      <c r="BP623">
        <f ca="1">IF(LEN(BL623) &gt; 0, _xlfn.XMATCH(BN623 + 1, INDIRECT(BR623):INDIRECT(BS623)), "")</f>
        <v>623</v>
      </c>
      <c r="BQ623" cm="1">
        <f t="array" ref="BQ623">_xlfn.XMATCH(FALSE, ISBLANK(A623:AE623),,-1)</f>
        <v>28</v>
      </c>
      <c r="BR623" t="str">
        <f>ADDRESS(2, BQ623)</f>
        <v>$AB$2</v>
      </c>
      <c r="BS623" t="str">
        <f>ADDRESS(1202, BQ623)</f>
        <v>$AB$1202</v>
      </c>
      <c r="BT623" s="171" t="str">
        <f ca="1">"insert into Pokemon_Blueprint values ( "&amp;ROW()-1&amp;", '"&amp;B623&amp;"', '"&amp;C623&amp;"', "&amp;AF623&amp;",  "&amp;AG623&amp;",  "&amp;AH623&amp;", "&amp;AI623&amp;",  "&amp;AJ623&amp;",  "&amp;AK623&amp;", "&amp;IF(BC623 = "", "0", BC623)&amp;", "&amp;IF(BL623 = "","NULL, NULL",BP623&amp;", "&amp;BL623)&amp;");"</f>
        <v>insert into Pokemon_Blueprint values ( 622, 'Herdier', '', 65,  80,  65, 35,  65,  60, 120, 623, 32);</v>
      </c>
    </row>
    <row r="624" spans="1:72" ht="12.75" customHeight="1">
      <c r="A624" s="12">
        <v>508</v>
      </c>
      <c r="B624" s="71" t="s">
        <v>1077</v>
      </c>
      <c r="C624" s="71"/>
      <c r="D624" s="72"/>
      <c r="E624" s="73"/>
      <c r="F624" s="73"/>
      <c r="G624" s="73"/>
      <c r="H624" s="73"/>
      <c r="I624" s="73"/>
      <c r="J624" s="73"/>
      <c r="K624" s="73"/>
      <c r="L624" s="73">
        <v>14</v>
      </c>
      <c r="M624" s="73">
        <v>24</v>
      </c>
      <c r="N624" s="73"/>
      <c r="O624" s="73"/>
      <c r="P624" s="73"/>
      <c r="Q624" s="73">
        <v>122</v>
      </c>
      <c r="R624" s="73"/>
      <c r="S624" s="73">
        <v>49</v>
      </c>
      <c r="T624" s="73"/>
      <c r="U624" s="73"/>
      <c r="V624" s="73">
        <v>152</v>
      </c>
      <c r="W624" s="73"/>
      <c r="X624" s="73">
        <v>53</v>
      </c>
      <c r="Y624" s="73"/>
      <c r="Z624" s="73"/>
      <c r="AA624" s="73"/>
      <c r="AB624" s="73">
        <v>115</v>
      </c>
      <c r="AC624" s="73"/>
      <c r="AD624" s="73"/>
      <c r="AE624" s="74"/>
      <c r="AF624" s="17">
        <v>85</v>
      </c>
      <c r="AG624" s="18">
        <v>110</v>
      </c>
      <c r="AH624" s="19">
        <v>90</v>
      </c>
      <c r="AI624" s="20">
        <v>45</v>
      </c>
      <c r="AJ624" s="21">
        <v>90</v>
      </c>
      <c r="AK624" s="22">
        <v>80</v>
      </c>
      <c r="AL624" s="23">
        <f>SUM(AF624:AK624)</f>
        <v>500</v>
      </c>
      <c r="AM624" s="24" t="s">
        <v>150</v>
      </c>
      <c r="AN624" s="37"/>
      <c r="AO624" s="24" t="s">
        <v>178</v>
      </c>
      <c r="AP624" s="26" t="s">
        <v>198</v>
      </c>
      <c r="AQ624" s="27" t="s">
        <v>372</v>
      </c>
      <c r="AR624" s="28" t="s">
        <v>176</v>
      </c>
      <c r="AS624" s="29">
        <v>1.2</v>
      </c>
      <c r="AT624" s="29">
        <v>134.5</v>
      </c>
      <c r="AU624" s="30">
        <v>61</v>
      </c>
      <c r="AV624" s="31"/>
      <c r="AW624" s="26">
        <v>3</v>
      </c>
      <c r="AX624" s="26"/>
      <c r="AY624" s="26"/>
      <c r="AZ624" s="26"/>
      <c r="BA624" s="25"/>
      <c r="BB624" s="24">
        <v>250</v>
      </c>
      <c r="BC624" s="26">
        <v>45</v>
      </c>
      <c r="BD624" s="32" t="s">
        <v>79</v>
      </c>
      <c r="BE624" s="32">
        <v>50</v>
      </c>
      <c r="BF624" s="35" t="s">
        <v>322</v>
      </c>
      <c r="BG624" s="26" t="s">
        <v>129</v>
      </c>
      <c r="BH624" s="29">
        <v>15</v>
      </c>
      <c r="BI624" s="26" t="s">
        <v>165</v>
      </c>
      <c r="BJ624" s="37"/>
      <c r="BK624" s="36"/>
      <c r="BL624" t="str">
        <f>IF(_xlfn.REGEXTEST(BK624,"Lv. [0-9]{0, 3}", 0),BM624,"")</f>
        <v/>
      </c>
      <c r="BM624" t="e" cm="1" vm="1">
        <f t="array" ref="BM624">_xlfn.REGEXEXTRACT(_xlfn.REGEXEXTRACT(BK624,"Lv. [0-9]{0,}", 0),"[0-9]{1,2}", 0)</f>
        <v>#N/A</v>
      </c>
      <c r="BN624" cm="1">
        <f t="array" ref="BN624">INDEX(A624:AE624,BQ624)</f>
        <v>115</v>
      </c>
      <c r="BO624">
        <v>623</v>
      </c>
      <c r="BP624" t="str">
        <f ca="1">IF(LEN(BL624) &gt; 0, _xlfn.XMATCH(BN624 + 1, INDIRECT(BR624):INDIRECT(BS624)), "")</f>
        <v/>
      </c>
      <c r="BQ624" cm="1">
        <f t="array" ref="BQ624">_xlfn.XMATCH(FALSE, ISBLANK(A624:AE624),,-1)</f>
        <v>28</v>
      </c>
      <c r="BR624" t="str">
        <f>ADDRESS(2, BQ624)</f>
        <v>$AB$2</v>
      </c>
      <c r="BS624" t="str">
        <f>ADDRESS(1202, BQ624)</f>
        <v>$AB$1202</v>
      </c>
      <c r="BT624" s="171" t="str">
        <f>"insert into Pokemon_Blueprint values ( "&amp;ROW()-1&amp;", '"&amp;B624&amp;"', '"&amp;C624&amp;"', "&amp;AF624&amp;",  "&amp;AG624&amp;",  "&amp;AH624&amp;", "&amp;AI624&amp;",  "&amp;AJ624&amp;",  "&amp;AK624&amp;", "&amp;IF(BC624 = "", "0", BC624)&amp;", "&amp;IF(BL624 = "","NULL, NULL",BP624&amp;", "&amp;BL624)&amp;");"</f>
        <v>insert into Pokemon_Blueprint values ( 623, 'Stoutland', '', 85,  110,  90, 45,  90,  80, 45, NULL, NULL);</v>
      </c>
    </row>
    <row r="625" spans="1:72" ht="12.75" customHeight="1">
      <c r="A625" s="12">
        <v>509</v>
      </c>
      <c r="B625" s="71" t="s">
        <v>1078</v>
      </c>
      <c r="C625" s="71"/>
      <c r="D625" s="72"/>
      <c r="E625" s="73"/>
      <c r="F625" s="73"/>
      <c r="G625" s="73"/>
      <c r="H625" s="73"/>
      <c r="I625" s="73"/>
      <c r="J625" s="73"/>
      <c r="K625" s="73"/>
      <c r="L625" s="73">
        <v>15</v>
      </c>
      <c r="M625" s="73">
        <v>12</v>
      </c>
      <c r="N625" s="73"/>
      <c r="O625" s="73"/>
      <c r="P625" s="73">
        <v>42</v>
      </c>
      <c r="Q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>
        <v>44</v>
      </c>
      <c r="AB625" s="73"/>
      <c r="AC625" s="73"/>
      <c r="AD625" s="73"/>
      <c r="AE625" s="74"/>
      <c r="AF625" s="17">
        <v>41</v>
      </c>
      <c r="AG625" s="18">
        <v>50</v>
      </c>
      <c r="AH625" s="19">
        <v>37</v>
      </c>
      <c r="AI625" s="20">
        <v>50</v>
      </c>
      <c r="AJ625" s="21">
        <v>37</v>
      </c>
      <c r="AK625" s="22">
        <v>66</v>
      </c>
      <c r="AL625" s="23">
        <f>SUM(AF625:AK625)</f>
        <v>281</v>
      </c>
      <c r="AM625" s="24" t="s">
        <v>169</v>
      </c>
      <c r="AN625" s="37"/>
      <c r="AO625" s="24" t="s">
        <v>280</v>
      </c>
      <c r="AP625" s="26" t="s">
        <v>434</v>
      </c>
      <c r="AQ625" s="27" t="s">
        <v>612</v>
      </c>
      <c r="AR625" s="28" t="s">
        <v>187</v>
      </c>
      <c r="AS625" s="29">
        <v>0.4</v>
      </c>
      <c r="AT625" s="29">
        <v>22.3</v>
      </c>
      <c r="AU625" s="30">
        <v>10.1</v>
      </c>
      <c r="AV625" s="31"/>
      <c r="AW625" s="26"/>
      <c r="AX625" s="26"/>
      <c r="AY625" s="26"/>
      <c r="AZ625" s="26"/>
      <c r="BA625" s="25">
        <v>1</v>
      </c>
      <c r="BB625" s="24">
        <v>56</v>
      </c>
      <c r="BC625" s="26">
        <v>255</v>
      </c>
      <c r="BD625" s="32" t="s">
        <v>128</v>
      </c>
      <c r="BE625" s="32">
        <v>50</v>
      </c>
      <c r="BF625" s="35" t="s">
        <v>164</v>
      </c>
      <c r="BG625" s="26" t="s">
        <v>129</v>
      </c>
      <c r="BH625" s="29">
        <v>20</v>
      </c>
      <c r="BI625" s="26" t="s">
        <v>165</v>
      </c>
      <c r="BJ625" s="37"/>
      <c r="BK625" s="36" t="s">
        <v>166</v>
      </c>
      <c r="BL625" t="str">
        <f>IF(_xlfn.REGEXTEST(BK625,"Lv. [0-9]{0, 3}", 0),BM625,"")</f>
        <v>20</v>
      </c>
      <c r="BM625" t="str" cm="1">
        <f t="array" ref="BM625">_xlfn.REGEXEXTRACT(_xlfn.REGEXEXTRACT(BK625,"Lv. [0-9]{0,}", 0),"[0-9]{1,2}", 0)</f>
        <v>20</v>
      </c>
      <c r="BN625" cm="1">
        <f t="array" ref="BN625">INDEX(A625:AE625,BQ625)</f>
        <v>44</v>
      </c>
      <c r="BO625">
        <v>624</v>
      </c>
      <c r="BP625">
        <f ca="1">IF(LEN(BL625) &gt; 0, _xlfn.XMATCH(BN625 + 1, INDIRECT(BR625):INDIRECT(BS625)), "")</f>
        <v>625</v>
      </c>
      <c r="BQ625" cm="1">
        <f t="array" ref="BQ625">_xlfn.XMATCH(FALSE, ISBLANK(A625:AE625),,-1)</f>
        <v>27</v>
      </c>
      <c r="BR625" t="str">
        <f>ADDRESS(2, BQ625)</f>
        <v>$AA$2</v>
      </c>
      <c r="BS625" t="str">
        <f>ADDRESS(1202, BQ625)</f>
        <v>$AA$1202</v>
      </c>
      <c r="BT625" s="171" t="str">
        <f ca="1">"insert into Pokemon_Blueprint values ( "&amp;ROW()-1&amp;", '"&amp;B625&amp;"', '"&amp;C625&amp;"', "&amp;AF625&amp;",  "&amp;AG625&amp;",  "&amp;AH625&amp;", "&amp;AI625&amp;",  "&amp;AJ625&amp;",  "&amp;AK625&amp;", "&amp;IF(BC625 = "", "0", BC625)&amp;", "&amp;IF(BL625 = "","NULL, NULL",BP625&amp;", "&amp;BL625)&amp;");"</f>
        <v>insert into Pokemon_Blueprint values ( 624, 'Purrloin', '', 41,  50,  37, 50,  37,  66, 255, 625, 20);</v>
      </c>
    </row>
    <row r="626" spans="1:72" ht="12.75" customHeight="1">
      <c r="A626" s="12">
        <v>510</v>
      </c>
      <c r="B626" s="71" t="s">
        <v>1079</v>
      </c>
      <c r="C626" s="71"/>
      <c r="D626" s="72"/>
      <c r="E626" s="73"/>
      <c r="F626" s="73"/>
      <c r="G626" s="73"/>
      <c r="H626" s="73"/>
      <c r="I626" s="73"/>
      <c r="J626" s="73"/>
      <c r="K626" s="73"/>
      <c r="L626" s="73">
        <v>16</v>
      </c>
      <c r="M626" s="73">
        <v>13</v>
      </c>
      <c r="N626" s="73"/>
      <c r="O626" s="73"/>
      <c r="P626" s="73">
        <v>43</v>
      </c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>
        <v>45</v>
      </c>
      <c r="AB626" s="73"/>
      <c r="AC626" s="73"/>
      <c r="AD626" s="73"/>
      <c r="AE626" s="74"/>
      <c r="AF626" s="17">
        <v>64</v>
      </c>
      <c r="AG626" s="18">
        <v>88</v>
      </c>
      <c r="AH626" s="19">
        <v>50</v>
      </c>
      <c r="AI626" s="20">
        <v>88</v>
      </c>
      <c r="AJ626" s="21">
        <v>50</v>
      </c>
      <c r="AK626" s="22">
        <v>106</v>
      </c>
      <c r="AL626" s="23">
        <f>SUM(AF626:AK626)</f>
        <v>446</v>
      </c>
      <c r="AM626" s="24" t="s">
        <v>169</v>
      </c>
      <c r="AN626" s="37"/>
      <c r="AO626" s="24" t="s">
        <v>280</v>
      </c>
      <c r="AP626" s="26" t="s">
        <v>434</v>
      </c>
      <c r="AQ626" s="27" t="s">
        <v>612</v>
      </c>
      <c r="AR626" s="28" t="s">
        <v>101</v>
      </c>
      <c r="AS626" s="29">
        <v>1.1000000000000001</v>
      </c>
      <c r="AT626" s="29">
        <v>82.7</v>
      </c>
      <c r="AU626" s="30">
        <v>37.5</v>
      </c>
      <c r="AV626" s="31"/>
      <c r="AW626" s="26"/>
      <c r="AX626" s="26"/>
      <c r="AY626" s="26"/>
      <c r="AZ626" s="26"/>
      <c r="BA626" s="25">
        <v>2</v>
      </c>
      <c r="BB626" s="24">
        <v>156</v>
      </c>
      <c r="BC626" s="26">
        <v>90</v>
      </c>
      <c r="BD626" s="32" t="s">
        <v>128</v>
      </c>
      <c r="BE626" s="32">
        <v>50</v>
      </c>
      <c r="BF626" s="35" t="s">
        <v>164</v>
      </c>
      <c r="BG626" s="26" t="s">
        <v>129</v>
      </c>
      <c r="BH626" s="29">
        <v>20</v>
      </c>
      <c r="BI626" s="26" t="s">
        <v>165</v>
      </c>
      <c r="BJ626" s="37"/>
      <c r="BK626" s="36"/>
      <c r="BL626" t="str">
        <f>IF(_xlfn.REGEXTEST(BK626,"Lv. [0-9]{0, 3}", 0),BM626,"")</f>
        <v/>
      </c>
      <c r="BM626" t="e" cm="1" vm="1">
        <f t="array" ref="BM626">_xlfn.REGEXEXTRACT(_xlfn.REGEXEXTRACT(BK626,"Lv. [0-9]{0,}", 0),"[0-9]{1,2}", 0)</f>
        <v>#N/A</v>
      </c>
      <c r="BN626" cm="1">
        <f t="array" ref="BN626">INDEX(A626:AE626,BQ626)</f>
        <v>45</v>
      </c>
      <c r="BO626">
        <v>625</v>
      </c>
      <c r="BP626" t="str">
        <f ca="1">IF(LEN(BL626) &gt; 0, _xlfn.XMATCH(BN626 + 1, INDIRECT(BR626):INDIRECT(BS626)), "")</f>
        <v/>
      </c>
      <c r="BQ626" cm="1">
        <f t="array" ref="BQ626">_xlfn.XMATCH(FALSE, ISBLANK(A626:AE626),,-1)</f>
        <v>27</v>
      </c>
      <c r="BR626" t="str">
        <f>ADDRESS(2, BQ626)</f>
        <v>$AA$2</v>
      </c>
      <c r="BS626" t="str">
        <f>ADDRESS(1202, BQ626)</f>
        <v>$AA$1202</v>
      </c>
      <c r="BT626" s="171" t="str">
        <f>"insert into Pokemon_Blueprint values ( "&amp;ROW()-1&amp;", '"&amp;B626&amp;"', '"&amp;C626&amp;"', "&amp;AF626&amp;",  "&amp;AG626&amp;",  "&amp;AH626&amp;", "&amp;AI626&amp;",  "&amp;AJ626&amp;",  "&amp;AK626&amp;", "&amp;IF(BC626 = "", "0", BC626)&amp;", "&amp;IF(BL626 = "","NULL, NULL",BP626&amp;", "&amp;BL626)&amp;");"</f>
        <v>insert into Pokemon_Blueprint values ( 625, 'Liepard', '', 64,  88,  50, 88,  50,  106, 90, NULL, NULL);</v>
      </c>
    </row>
    <row r="627" spans="1:72" ht="12.75" customHeight="1">
      <c r="A627" s="12">
        <v>511</v>
      </c>
      <c r="B627" s="71" t="s">
        <v>1080</v>
      </c>
      <c r="C627" s="71"/>
      <c r="D627" s="72"/>
      <c r="E627" s="73"/>
      <c r="F627" s="73"/>
      <c r="G627" s="73"/>
      <c r="H627" s="73"/>
      <c r="I627" s="73"/>
      <c r="J627" s="73"/>
      <c r="K627" s="73"/>
      <c r="L627" s="73">
        <v>17</v>
      </c>
      <c r="M627" s="73">
        <v>37</v>
      </c>
      <c r="N627" s="73">
        <v>29</v>
      </c>
      <c r="O627" s="73"/>
      <c r="P627" s="73"/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B627" s="73"/>
      <c r="AC627" s="73"/>
      <c r="AD627" s="73"/>
      <c r="AE627" s="74"/>
      <c r="AF627" s="17">
        <v>50</v>
      </c>
      <c r="AG627" s="18">
        <v>53</v>
      </c>
      <c r="AH627" s="19">
        <v>48</v>
      </c>
      <c r="AI627" s="20">
        <v>53</v>
      </c>
      <c r="AJ627" s="21">
        <v>48</v>
      </c>
      <c r="AK627" s="22">
        <v>64</v>
      </c>
      <c r="AL627" s="23">
        <f>SUM(AF627:AK627)</f>
        <v>316</v>
      </c>
      <c r="AM627" s="24" t="s">
        <v>74</v>
      </c>
      <c r="AN627" s="37"/>
      <c r="AO627" s="24" t="s">
        <v>170</v>
      </c>
      <c r="AP627" s="34"/>
      <c r="AQ627" s="27" t="s">
        <v>76</v>
      </c>
      <c r="AR627" s="28" t="s">
        <v>97</v>
      </c>
      <c r="AS627" s="29">
        <v>0.6</v>
      </c>
      <c r="AT627" s="29">
        <v>23.1</v>
      </c>
      <c r="AU627" s="30">
        <v>10.5</v>
      </c>
      <c r="AV627" s="31"/>
      <c r="AW627" s="26"/>
      <c r="AX627" s="26"/>
      <c r="AY627" s="26"/>
      <c r="AZ627" s="26"/>
      <c r="BA627" s="25">
        <v>1</v>
      </c>
      <c r="BB627" s="24">
        <v>63</v>
      </c>
      <c r="BC627" s="26">
        <v>190</v>
      </c>
      <c r="BD627" s="32" t="s">
        <v>128</v>
      </c>
      <c r="BE627" s="32">
        <v>50</v>
      </c>
      <c r="BF627" s="35" t="s">
        <v>80</v>
      </c>
      <c r="BG627" s="26" t="s">
        <v>81</v>
      </c>
      <c r="BH627" s="29">
        <v>20</v>
      </c>
      <c r="BI627" s="26" t="s">
        <v>165</v>
      </c>
      <c r="BJ627" s="37"/>
      <c r="BK627" s="36" t="s">
        <v>328</v>
      </c>
      <c r="BL627" t="str">
        <f>IF(_xlfn.REGEXTEST(BK627,"Lv. [0-9]{0, 3}", 0),BM627,"")</f>
        <v/>
      </c>
      <c r="BM627" t="e" cm="1" vm="1">
        <f t="array" ref="BM627">_xlfn.REGEXEXTRACT(_xlfn.REGEXEXTRACT(BK627,"Lv. [0-9]{0,}", 0),"[0-9]{1,2}", 0)</f>
        <v>#N/A</v>
      </c>
      <c r="BN627" cm="1">
        <f t="array" ref="BN627">INDEX(A627:AE627,BQ627)</f>
        <v>29</v>
      </c>
      <c r="BO627">
        <v>626</v>
      </c>
      <c r="BP627" t="str">
        <f ca="1">IF(LEN(BL627) &gt; 0, _xlfn.XMATCH(BN627 + 1, INDIRECT(BR627):INDIRECT(BS627)), "")</f>
        <v/>
      </c>
      <c r="BQ627" cm="1">
        <f t="array" ref="BQ627">_xlfn.XMATCH(FALSE, ISBLANK(A627:AE627),,-1)</f>
        <v>14</v>
      </c>
      <c r="BR627" t="str">
        <f>ADDRESS(2, BQ627)</f>
        <v>$N$2</v>
      </c>
      <c r="BS627" t="str">
        <f>ADDRESS(1202, BQ627)</f>
        <v>$N$1202</v>
      </c>
      <c r="BT627" s="171" t="str">
        <f>"insert into Pokemon_Blueprint values ( "&amp;ROW()-1&amp;", '"&amp;B627&amp;"', '"&amp;C627&amp;"', "&amp;AF627&amp;",  "&amp;AG627&amp;",  "&amp;AH627&amp;", "&amp;AI627&amp;",  "&amp;AJ627&amp;",  "&amp;AK627&amp;", "&amp;IF(BC627 = "", "0", BC627)&amp;", "&amp;IF(BL627 = "","NULL, NULL",BP627&amp;", "&amp;BL627)&amp;");"</f>
        <v>insert into Pokemon_Blueprint values ( 626, 'Pansage', '', 50,  53,  48, 53,  48,  64, 190, NULL, NULL);</v>
      </c>
    </row>
    <row r="628" spans="1:72" ht="12.75" customHeight="1">
      <c r="A628" s="12">
        <v>512</v>
      </c>
      <c r="B628" s="71" t="s">
        <v>1081</v>
      </c>
      <c r="C628" s="71"/>
      <c r="D628" s="72"/>
      <c r="E628" s="73"/>
      <c r="F628" s="73"/>
      <c r="G628" s="73"/>
      <c r="H628" s="73"/>
      <c r="I628" s="73"/>
      <c r="J628" s="73"/>
      <c r="K628" s="73"/>
      <c r="L628" s="73">
        <v>18</v>
      </c>
      <c r="M628" s="73">
        <v>38</v>
      </c>
      <c r="N628" s="73">
        <v>30</v>
      </c>
      <c r="O628" s="73"/>
      <c r="P628" s="73"/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B628" s="73"/>
      <c r="AC628" s="73"/>
      <c r="AD628" s="73"/>
      <c r="AE628" s="74"/>
      <c r="AF628" s="17">
        <v>75</v>
      </c>
      <c r="AG628" s="18">
        <v>98</v>
      </c>
      <c r="AH628" s="19">
        <v>63</v>
      </c>
      <c r="AI628" s="20">
        <v>98</v>
      </c>
      <c r="AJ628" s="21">
        <v>63</v>
      </c>
      <c r="AK628" s="22">
        <v>101</v>
      </c>
      <c r="AL628" s="23">
        <f>SUM(AF628:AK628)</f>
        <v>498</v>
      </c>
      <c r="AM628" s="24" t="s">
        <v>74</v>
      </c>
      <c r="AN628" s="37"/>
      <c r="AO628" s="24" t="s">
        <v>170</v>
      </c>
      <c r="AP628" s="34"/>
      <c r="AQ628" s="27" t="s">
        <v>76</v>
      </c>
      <c r="AR628" s="28" t="s">
        <v>101</v>
      </c>
      <c r="AS628" s="29">
        <v>1.1000000000000001</v>
      </c>
      <c r="AT628" s="29">
        <v>67.2</v>
      </c>
      <c r="AU628" s="30">
        <v>30.5</v>
      </c>
      <c r="AV628" s="31"/>
      <c r="AW628" s="26"/>
      <c r="AX628" s="26"/>
      <c r="AY628" s="26"/>
      <c r="AZ628" s="26"/>
      <c r="BA628" s="25">
        <v>2</v>
      </c>
      <c r="BB628" s="24">
        <v>174</v>
      </c>
      <c r="BC628" s="26">
        <v>75</v>
      </c>
      <c r="BD628" s="32" t="s">
        <v>128</v>
      </c>
      <c r="BE628" s="32">
        <v>50</v>
      </c>
      <c r="BF628" s="35" t="s">
        <v>80</v>
      </c>
      <c r="BG628" s="26" t="s">
        <v>81</v>
      </c>
      <c r="BH628" s="29">
        <v>20</v>
      </c>
      <c r="BI628" s="26" t="s">
        <v>165</v>
      </c>
      <c r="BJ628" s="37"/>
      <c r="BK628" s="36"/>
      <c r="BL628" t="str">
        <f>IF(_xlfn.REGEXTEST(BK628,"Lv. [0-9]{0, 3}", 0),BM628,"")</f>
        <v/>
      </c>
      <c r="BM628" t="e" cm="1" vm="1">
        <f t="array" ref="BM628">_xlfn.REGEXEXTRACT(_xlfn.REGEXEXTRACT(BK628,"Lv. [0-9]{0,}", 0),"[0-9]{1,2}", 0)</f>
        <v>#N/A</v>
      </c>
      <c r="BN628" cm="1">
        <f t="array" ref="BN628">INDEX(A628:AE628,BQ628)</f>
        <v>30</v>
      </c>
      <c r="BO628">
        <v>627</v>
      </c>
      <c r="BP628" t="str">
        <f ca="1">IF(LEN(BL628) &gt; 0, _xlfn.XMATCH(BN628 + 1, INDIRECT(BR628):INDIRECT(BS628)), "")</f>
        <v/>
      </c>
      <c r="BQ628" cm="1">
        <f t="array" ref="BQ628">_xlfn.XMATCH(FALSE, ISBLANK(A628:AE628),,-1)</f>
        <v>14</v>
      </c>
      <c r="BR628" t="str">
        <f>ADDRESS(2, BQ628)</f>
        <v>$N$2</v>
      </c>
      <c r="BS628" t="str">
        <f>ADDRESS(1202, BQ628)</f>
        <v>$N$1202</v>
      </c>
      <c r="BT628" s="171" t="str">
        <f>"insert into Pokemon_Blueprint values ( "&amp;ROW()-1&amp;", '"&amp;B628&amp;"', '"&amp;C628&amp;"', "&amp;AF628&amp;",  "&amp;AG628&amp;",  "&amp;AH628&amp;", "&amp;AI628&amp;",  "&amp;AJ628&amp;",  "&amp;AK628&amp;", "&amp;IF(BC628 = "", "0", BC628)&amp;", "&amp;IF(BL628 = "","NULL, NULL",BP628&amp;", "&amp;BL628)&amp;");"</f>
        <v>insert into Pokemon_Blueprint values ( 627, 'Simisage', '', 75,  98,  63, 98,  63,  101, 75, NULL, NULL);</v>
      </c>
    </row>
    <row r="629" spans="1:72" ht="12.75" customHeight="1">
      <c r="A629" s="12">
        <v>513</v>
      </c>
      <c r="B629" s="71" t="s">
        <v>1082</v>
      </c>
      <c r="C629" s="71"/>
      <c r="D629" s="72"/>
      <c r="E629" s="73"/>
      <c r="F629" s="73"/>
      <c r="G629" s="73"/>
      <c r="H629" s="73"/>
      <c r="I629" s="73"/>
      <c r="J629" s="73"/>
      <c r="K629" s="73"/>
      <c r="L629" s="73">
        <v>19</v>
      </c>
      <c r="M629" s="73">
        <v>39</v>
      </c>
      <c r="N629" s="73">
        <v>31</v>
      </c>
      <c r="O629" s="73"/>
      <c r="P629" s="73"/>
      <c r="Q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  <c r="AB629" s="73"/>
      <c r="AC629" s="73"/>
      <c r="AD629" s="73"/>
      <c r="AE629" s="74"/>
      <c r="AF629" s="17">
        <v>50</v>
      </c>
      <c r="AG629" s="18">
        <v>53</v>
      </c>
      <c r="AH629" s="19">
        <v>48</v>
      </c>
      <c r="AI629" s="20">
        <v>53</v>
      </c>
      <c r="AJ629" s="21">
        <v>48</v>
      </c>
      <c r="AK629" s="22">
        <v>64</v>
      </c>
      <c r="AL629" s="23">
        <f>SUM(AF629:AK629)</f>
        <v>316</v>
      </c>
      <c r="AM629" s="24" t="s">
        <v>94</v>
      </c>
      <c r="AN629" s="37"/>
      <c r="AO629" s="24" t="s">
        <v>170</v>
      </c>
      <c r="AP629" s="34"/>
      <c r="AQ629" s="27" t="s">
        <v>95</v>
      </c>
      <c r="AR629" s="28" t="s">
        <v>97</v>
      </c>
      <c r="AS629" s="29">
        <v>0.6</v>
      </c>
      <c r="AT629" s="29">
        <v>24.3</v>
      </c>
      <c r="AU629" s="30">
        <v>11</v>
      </c>
      <c r="AV629" s="31"/>
      <c r="AW629" s="26"/>
      <c r="AX629" s="26"/>
      <c r="AY629" s="26"/>
      <c r="AZ629" s="26"/>
      <c r="BA629" s="25">
        <v>1</v>
      </c>
      <c r="BB629" s="24">
        <v>63</v>
      </c>
      <c r="BC629" s="26">
        <v>190</v>
      </c>
      <c r="BD629" s="32" t="s">
        <v>128</v>
      </c>
      <c r="BE629" s="32">
        <v>50</v>
      </c>
      <c r="BF629" s="35" t="s">
        <v>98</v>
      </c>
      <c r="BG629" s="26" t="s">
        <v>81</v>
      </c>
      <c r="BH629" s="29">
        <v>20</v>
      </c>
      <c r="BI629" s="26" t="s">
        <v>165</v>
      </c>
      <c r="BJ629" s="37"/>
      <c r="BK629" s="36" t="s">
        <v>233</v>
      </c>
      <c r="BL629" t="str">
        <f>IF(_xlfn.REGEXTEST(BK629,"Lv. [0-9]{0, 3}", 0),BM629,"")</f>
        <v/>
      </c>
      <c r="BM629" t="e" cm="1" vm="1">
        <f t="array" ref="BM629">_xlfn.REGEXEXTRACT(_xlfn.REGEXEXTRACT(BK629,"Lv. [0-9]{0,}", 0),"[0-9]{1,2}", 0)</f>
        <v>#N/A</v>
      </c>
      <c r="BN629" cm="1">
        <f t="array" ref="BN629">INDEX(A629:AE629,BQ629)</f>
        <v>31</v>
      </c>
      <c r="BO629">
        <v>628</v>
      </c>
      <c r="BP629" t="str">
        <f ca="1">IF(LEN(BL629) &gt; 0, _xlfn.XMATCH(BN629 + 1, INDIRECT(BR629):INDIRECT(BS629)), "")</f>
        <v/>
      </c>
      <c r="BQ629" cm="1">
        <f t="array" ref="BQ629">_xlfn.XMATCH(FALSE, ISBLANK(A629:AE629),,-1)</f>
        <v>14</v>
      </c>
      <c r="BR629" t="str">
        <f>ADDRESS(2, BQ629)</f>
        <v>$N$2</v>
      </c>
      <c r="BS629" t="str">
        <f>ADDRESS(1202, BQ629)</f>
        <v>$N$1202</v>
      </c>
      <c r="BT629" s="171" t="str">
        <f>"insert into Pokemon_Blueprint values ( "&amp;ROW()-1&amp;", '"&amp;B629&amp;"', '"&amp;C629&amp;"', "&amp;AF629&amp;",  "&amp;AG629&amp;",  "&amp;AH629&amp;", "&amp;AI629&amp;",  "&amp;AJ629&amp;",  "&amp;AK629&amp;", "&amp;IF(BC629 = "", "0", BC629)&amp;", "&amp;IF(BL629 = "","NULL, NULL",BP629&amp;", "&amp;BL629)&amp;");"</f>
        <v>insert into Pokemon_Blueprint values ( 628, 'Pansear', '', 50,  53,  48, 53,  48,  64, 190, NULL, NULL);</v>
      </c>
    </row>
    <row r="630" spans="1:72" ht="12.75" customHeight="1">
      <c r="A630" s="12">
        <v>514</v>
      </c>
      <c r="B630" s="71" t="s">
        <v>1083</v>
      </c>
      <c r="C630" s="71"/>
      <c r="D630" s="72"/>
      <c r="E630" s="73"/>
      <c r="F630" s="73"/>
      <c r="G630" s="73"/>
      <c r="H630" s="73"/>
      <c r="I630" s="73"/>
      <c r="J630" s="73"/>
      <c r="K630" s="73"/>
      <c r="L630" s="73">
        <v>20</v>
      </c>
      <c r="M630" s="73">
        <v>40</v>
      </c>
      <c r="N630" s="73">
        <v>32</v>
      </c>
      <c r="O630" s="73"/>
      <c r="P630" s="73"/>
      <c r="Q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  <c r="AB630" s="73"/>
      <c r="AC630" s="73"/>
      <c r="AD630" s="73"/>
      <c r="AE630" s="74"/>
      <c r="AF630" s="17">
        <v>75</v>
      </c>
      <c r="AG630" s="18">
        <v>98</v>
      </c>
      <c r="AH630" s="19">
        <v>63</v>
      </c>
      <c r="AI630" s="20">
        <v>98</v>
      </c>
      <c r="AJ630" s="21">
        <v>63</v>
      </c>
      <c r="AK630" s="22">
        <v>101</v>
      </c>
      <c r="AL630" s="23">
        <f>SUM(AF630:AK630)</f>
        <v>498</v>
      </c>
      <c r="AM630" s="24" t="s">
        <v>94</v>
      </c>
      <c r="AN630" s="37"/>
      <c r="AO630" s="24" t="s">
        <v>170</v>
      </c>
      <c r="AP630" s="34"/>
      <c r="AQ630" s="27" t="s">
        <v>95</v>
      </c>
      <c r="AR630" s="28" t="s">
        <v>85</v>
      </c>
      <c r="AS630" s="29">
        <v>1</v>
      </c>
      <c r="AT630" s="29">
        <v>61.7</v>
      </c>
      <c r="AU630" s="30">
        <v>28</v>
      </c>
      <c r="AV630" s="31"/>
      <c r="AW630" s="26"/>
      <c r="AX630" s="26"/>
      <c r="AY630" s="26"/>
      <c r="AZ630" s="26"/>
      <c r="BA630" s="25">
        <v>2</v>
      </c>
      <c r="BB630" s="24">
        <v>174</v>
      </c>
      <c r="BC630" s="26">
        <v>75</v>
      </c>
      <c r="BD630" s="32" t="s">
        <v>128</v>
      </c>
      <c r="BE630" s="32">
        <v>50</v>
      </c>
      <c r="BF630" s="35" t="s">
        <v>98</v>
      </c>
      <c r="BG630" s="26" t="s">
        <v>81</v>
      </c>
      <c r="BH630" s="29">
        <v>20</v>
      </c>
      <c r="BI630" s="26" t="s">
        <v>165</v>
      </c>
      <c r="BJ630" s="37"/>
      <c r="BK630" s="36"/>
      <c r="BL630" t="str">
        <f>IF(_xlfn.REGEXTEST(BK630,"Lv. [0-9]{0, 3}", 0),BM630,"")</f>
        <v/>
      </c>
      <c r="BM630" t="e" cm="1" vm="1">
        <f t="array" ref="BM630">_xlfn.REGEXEXTRACT(_xlfn.REGEXEXTRACT(BK630,"Lv. [0-9]{0,}", 0),"[0-9]{1,2}", 0)</f>
        <v>#N/A</v>
      </c>
      <c r="BN630" cm="1">
        <f t="array" ref="BN630">INDEX(A630:AE630,BQ630)</f>
        <v>32</v>
      </c>
      <c r="BO630">
        <v>629</v>
      </c>
      <c r="BP630" t="str">
        <f ca="1">IF(LEN(BL630) &gt; 0, _xlfn.XMATCH(BN630 + 1, INDIRECT(BR630):INDIRECT(BS630)), "")</f>
        <v/>
      </c>
      <c r="BQ630" cm="1">
        <f t="array" ref="BQ630">_xlfn.XMATCH(FALSE, ISBLANK(A630:AE630),,-1)</f>
        <v>14</v>
      </c>
      <c r="BR630" t="str">
        <f>ADDRESS(2, BQ630)</f>
        <v>$N$2</v>
      </c>
      <c r="BS630" t="str">
        <f>ADDRESS(1202, BQ630)</f>
        <v>$N$1202</v>
      </c>
      <c r="BT630" s="171" t="str">
        <f>"insert into Pokemon_Blueprint values ( "&amp;ROW()-1&amp;", '"&amp;B630&amp;"', '"&amp;C630&amp;"', "&amp;AF630&amp;",  "&amp;AG630&amp;",  "&amp;AH630&amp;", "&amp;AI630&amp;",  "&amp;AJ630&amp;",  "&amp;AK630&amp;", "&amp;IF(BC630 = "", "0", BC630)&amp;", "&amp;IF(BL630 = "","NULL, NULL",BP630&amp;", "&amp;BL630)&amp;");"</f>
        <v>insert into Pokemon_Blueprint values ( 629, 'Simisear', '', 75,  98,  63, 98,  63,  101, 75, NULL, NULL);</v>
      </c>
    </row>
    <row r="631" spans="1:72" ht="12.75" customHeight="1">
      <c r="A631" s="12">
        <v>515</v>
      </c>
      <c r="B631" s="71" t="s">
        <v>1084</v>
      </c>
      <c r="C631" s="71"/>
      <c r="D631" s="72"/>
      <c r="E631" s="73"/>
      <c r="F631" s="73"/>
      <c r="G631" s="73"/>
      <c r="H631" s="73"/>
      <c r="I631" s="73"/>
      <c r="J631" s="73"/>
      <c r="K631" s="73"/>
      <c r="L631" s="73">
        <v>21</v>
      </c>
      <c r="M631" s="73">
        <v>41</v>
      </c>
      <c r="N631" s="73">
        <v>33</v>
      </c>
      <c r="O631" s="73"/>
      <c r="P631" s="73"/>
      <c r="Q631" s="73"/>
      <c r="R631" s="73"/>
      <c r="S631" s="73"/>
      <c r="T631" s="73"/>
      <c r="U631" s="73"/>
      <c r="V631" s="73"/>
      <c r="W631" s="73"/>
      <c r="X631" s="73"/>
      <c r="Y631" s="73"/>
      <c r="Z631" s="73"/>
      <c r="AA631" s="73"/>
      <c r="AB631" s="73"/>
      <c r="AC631" s="73"/>
      <c r="AD631" s="73"/>
      <c r="AE631" s="74"/>
      <c r="AF631" s="17">
        <v>50</v>
      </c>
      <c r="AG631" s="18">
        <v>53</v>
      </c>
      <c r="AH631" s="19">
        <v>48</v>
      </c>
      <c r="AI631" s="20">
        <v>53</v>
      </c>
      <c r="AJ631" s="21">
        <v>48</v>
      </c>
      <c r="AK631" s="22">
        <v>64</v>
      </c>
      <c r="AL631" s="23">
        <f>SUM(AF631:AK631)</f>
        <v>316</v>
      </c>
      <c r="AM631" s="24" t="s">
        <v>112</v>
      </c>
      <c r="AN631" s="37"/>
      <c r="AO631" s="24" t="s">
        <v>170</v>
      </c>
      <c r="AP631" s="34"/>
      <c r="AQ631" s="27" t="s">
        <v>113</v>
      </c>
      <c r="AR631" s="28" t="s">
        <v>97</v>
      </c>
      <c r="AS631" s="29">
        <v>0.6</v>
      </c>
      <c r="AT631" s="29">
        <v>29.8</v>
      </c>
      <c r="AU631" s="30">
        <v>13.5</v>
      </c>
      <c r="AV631" s="31"/>
      <c r="AW631" s="26"/>
      <c r="AX631" s="26"/>
      <c r="AY631" s="26"/>
      <c r="AZ631" s="26"/>
      <c r="BA631" s="25">
        <v>1</v>
      </c>
      <c r="BB631" s="24">
        <v>63</v>
      </c>
      <c r="BC631" s="26">
        <v>190</v>
      </c>
      <c r="BD631" s="32" t="s">
        <v>128</v>
      </c>
      <c r="BE631" s="32">
        <v>50</v>
      </c>
      <c r="BF631" s="35" t="s">
        <v>116</v>
      </c>
      <c r="BG631" s="26" t="s">
        <v>81</v>
      </c>
      <c r="BH631" s="29">
        <v>20</v>
      </c>
      <c r="BI631" s="26" t="s">
        <v>165</v>
      </c>
      <c r="BJ631" s="37"/>
      <c r="BK631" s="36" t="s">
        <v>395</v>
      </c>
      <c r="BL631" t="str">
        <f>IF(_xlfn.REGEXTEST(BK631,"Lv. [0-9]{0, 3}", 0),BM631,"")</f>
        <v/>
      </c>
      <c r="BM631" t="e" cm="1" vm="1">
        <f t="array" ref="BM631">_xlfn.REGEXEXTRACT(_xlfn.REGEXEXTRACT(BK631,"Lv. [0-9]{0,}", 0),"[0-9]{1,2}", 0)</f>
        <v>#N/A</v>
      </c>
      <c r="BN631" cm="1">
        <f t="array" ref="BN631">INDEX(A631:AE631,BQ631)</f>
        <v>33</v>
      </c>
      <c r="BO631">
        <v>630</v>
      </c>
      <c r="BP631" t="str">
        <f ca="1">IF(LEN(BL631) &gt; 0, _xlfn.XMATCH(BN631 + 1, INDIRECT(BR631):INDIRECT(BS631)), "")</f>
        <v/>
      </c>
      <c r="BQ631" cm="1">
        <f t="array" ref="BQ631">_xlfn.XMATCH(FALSE, ISBLANK(A631:AE631),,-1)</f>
        <v>14</v>
      </c>
      <c r="BR631" t="str">
        <f>ADDRESS(2, BQ631)</f>
        <v>$N$2</v>
      </c>
      <c r="BS631" t="str">
        <f>ADDRESS(1202, BQ631)</f>
        <v>$N$1202</v>
      </c>
      <c r="BT631" s="171" t="str">
        <f>"insert into Pokemon_Blueprint values ( "&amp;ROW()-1&amp;", '"&amp;B631&amp;"', '"&amp;C631&amp;"', "&amp;AF631&amp;",  "&amp;AG631&amp;",  "&amp;AH631&amp;", "&amp;AI631&amp;",  "&amp;AJ631&amp;",  "&amp;AK631&amp;", "&amp;IF(BC631 = "", "0", BC631)&amp;", "&amp;IF(BL631 = "","NULL, NULL",BP631&amp;", "&amp;BL631)&amp;");"</f>
        <v>insert into Pokemon_Blueprint values ( 630, 'Panpour', '', 50,  53,  48, 53,  48,  64, 190, NULL, NULL);</v>
      </c>
    </row>
    <row r="632" spans="1:72" ht="12.75" customHeight="1">
      <c r="A632" s="12">
        <v>516</v>
      </c>
      <c r="B632" s="71" t="s">
        <v>1085</v>
      </c>
      <c r="C632" s="71"/>
      <c r="D632" s="72"/>
      <c r="E632" s="73"/>
      <c r="F632" s="73"/>
      <c r="G632" s="73"/>
      <c r="H632" s="73"/>
      <c r="I632" s="73"/>
      <c r="J632" s="73"/>
      <c r="K632" s="73"/>
      <c r="L632" s="73">
        <v>22</v>
      </c>
      <c r="M632" s="73">
        <v>42</v>
      </c>
      <c r="N632" s="73">
        <v>34</v>
      </c>
      <c r="O632" s="73"/>
      <c r="P632" s="73"/>
      <c r="Q632" s="73"/>
      <c r="R632" s="73"/>
      <c r="S632" s="73"/>
      <c r="T632" s="73"/>
      <c r="U632" s="73"/>
      <c r="V632" s="73"/>
      <c r="W632" s="73"/>
      <c r="X632" s="73"/>
      <c r="Y632" s="73"/>
      <c r="Z632" s="73"/>
      <c r="AA632" s="73"/>
      <c r="AB632" s="73"/>
      <c r="AC632" s="73"/>
      <c r="AD632" s="73"/>
      <c r="AE632" s="74"/>
      <c r="AF632" s="17">
        <v>75</v>
      </c>
      <c r="AG632" s="18">
        <v>98</v>
      </c>
      <c r="AH632" s="19">
        <v>63</v>
      </c>
      <c r="AI632" s="20">
        <v>98</v>
      </c>
      <c r="AJ632" s="21">
        <v>63</v>
      </c>
      <c r="AK632" s="22">
        <v>101</v>
      </c>
      <c r="AL632" s="23">
        <f>SUM(AF632:AK632)</f>
        <v>498</v>
      </c>
      <c r="AM632" s="24" t="s">
        <v>112</v>
      </c>
      <c r="AN632" s="37"/>
      <c r="AO632" s="24" t="s">
        <v>170</v>
      </c>
      <c r="AP632" s="34"/>
      <c r="AQ632" s="27" t="s">
        <v>113</v>
      </c>
      <c r="AR632" s="28" t="s">
        <v>85</v>
      </c>
      <c r="AS632" s="29">
        <v>1</v>
      </c>
      <c r="AT632" s="29">
        <v>63.9</v>
      </c>
      <c r="AU632" s="30">
        <v>29</v>
      </c>
      <c r="AV632" s="31"/>
      <c r="AW632" s="26"/>
      <c r="AX632" s="26"/>
      <c r="AY632" s="26"/>
      <c r="AZ632" s="26"/>
      <c r="BA632" s="25">
        <v>2</v>
      </c>
      <c r="BB632" s="24">
        <v>174</v>
      </c>
      <c r="BC632" s="26">
        <v>75</v>
      </c>
      <c r="BD632" s="32" t="s">
        <v>128</v>
      </c>
      <c r="BE632" s="32">
        <v>50</v>
      </c>
      <c r="BF632" s="35" t="s">
        <v>116</v>
      </c>
      <c r="BG632" s="26" t="s">
        <v>81</v>
      </c>
      <c r="BH632" s="29">
        <v>20</v>
      </c>
      <c r="BI632" s="26" t="s">
        <v>165</v>
      </c>
      <c r="BJ632" s="37"/>
      <c r="BK632" s="36"/>
      <c r="BL632" t="str">
        <f>IF(_xlfn.REGEXTEST(BK632,"Lv. [0-9]{0, 3}", 0),BM632,"")</f>
        <v/>
      </c>
      <c r="BM632" t="e" cm="1" vm="1">
        <f t="array" ref="BM632">_xlfn.REGEXEXTRACT(_xlfn.REGEXEXTRACT(BK632,"Lv. [0-9]{0,}", 0),"[0-9]{1,2}", 0)</f>
        <v>#N/A</v>
      </c>
      <c r="BN632" cm="1">
        <f t="array" ref="BN632">INDEX(A632:AE632,BQ632)</f>
        <v>34</v>
      </c>
      <c r="BO632">
        <v>631</v>
      </c>
      <c r="BP632" t="str">
        <f ca="1">IF(LEN(BL632) &gt; 0, _xlfn.XMATCH(BN632 + 1, INDIRECT(BR632):INDIRECT(BS632)), "")</f>
        <v/>
      </c>
      <c r="BQ632" cm="1">
        <f t="array" ref="BQ632">_xlfn.XMATCH(FALSE, ISBLANK(A632:AE632),,-1)</f>
        <v>14</v>
      </c>
      <c r="BR632" t="str">
        <f>ADDRESS(2, BQ632)</f>
        <v>$N$2</v>
      </c>
      <c r="BS632" t="str">
        <f>ADDRESS(1202, BQ632)</f>
        <v>$N$1202</v>
      </c>
      <c r="BT632" s="171" t="str">
        <f>"insert into Pokemon_Blueprint values ( "&amp;ROW()-1&amp;", '"&amp;B632&amp;"', '"&amp;C632&amp;"', "&amp;AF632&amp;",  "&amp;AG632&amp;",  "&amp;AH632&amp;", "&amp;AI632&amp;",  "&amp;AJ632&amp;",  "&amp;AK632&amp;", "&amp;IF(BC632 = "", "0", BC632)&amp;", "&amp;IF(BL632 = "","NULL, NULL",BP632&amp;", "&amp;BL632)&amp;");"</f>
        <v>insert into Pokemon_Blueprint values ( 631, 'Simipour', '', 75,  98,  63, 98,  63,  101, 75, NULL, NULL);</v>
      </c>
    </row>
    <row r="633" spans="1:72" ht="12.75" customHeight="1">
      <c r="A633" s="12">
        <v>517</v>
      </c>
      <c r="B633" s="71" t="s">
        <v>1086</v>
      </c>
      <c r="C633" s="71"/>
      <c r="D633" s="72"/>
      <c r="E633" s="73"/>
      <c r="F633" s="73"/>
      <c r="G633" s="73"/>
      <c r="H633" s="73"/>
      <c r="I633" s="73"/>
      <c r="J633" s="73"/>
      <c r="K633" s="73"/>
      <c r="L633" s="73">
        <v>23</v>
      </c>
      <c r="M633" s="73">
        <v>86</v>
      </c>
      <c r="N633" s="73"/>
      <c r="O633" s="73"/>
      <c r="P633" s="73"/>
      <c r="Q633" s="73"/>
      <c r="R633" s="73"/>
      <c r="S633" s="73"/>
      <c r="T633" s="73"/>
      <c r="U633" s="73"/>
      <c r="V633" s="73"/>
      <c r="W633" s="73"/>
      <c r="X633" s="73"/>
      <c r="Y633" s="73"/>
      <c r="Z633" s="73"/>
      <c r="AA633" s="73">
        <v>90</v>
      </c>
      <c r="AB633" s="73"/>
      <c r="AC633" s="73"/>
      <c r="AD633" s="73"/>
      <c r="AE633" s="74"/>
      <c r="AF633" s="17">
        <v>76</v>
      </c>
      <c r="AG633" s="18">
        <v>25</v>
      </c>
      <c r="AH633" s="19">
        <v>45</v>
      </c>
      <c r="AI633" s="20">
        <v>67</v>
      </c>
      <c r="AJ633" s="21">
        <v>55</v>
      </c>
      <c r="AK633" s="22">
        <v>24</v>
      </c>
      <c r="AL633" s="23">
        <f>SUM(AF633:AK633)</f>
        <v>292</v>
      </c>
      <c r="AM633" s="24" t="s">
        <v>193</v>
      </c>
      <c r="AN633" s="37"/>
      <c r="AO633" s="24" t="s">
        <v>411</v>
      </c>
      <c r="AP633" s="26" t="s">
        <v>313</v>
      </c>
      <c r="AQ633" s="27" t="s">
        <v>620</v>
      </c>
      <c r="AR633" s="28" t="s">
        <v>97</v>
      </c>
      <c r="AS633" s="29">
        <v>0.6</v>
      </c>
      <c r="AT633" s="29">
        <v>51.4</v>
      </c>
      <c r="AU633" s="30">
        <v>23.3</v>
      </c>
      <c r="AV633" s="31">
        <v>1</v>
      </c>
      <c r="AW633" s="26"/>
      <c r="AX633" s="26"/>
      <c r="AY633" s="26"/>
      <c r="AZ633" s="26"/>
      <c r="BA633" s="25"/>
      <c r="BB633" s="24">
        <v>58</v>
      </c>
      <c r="BC633" s="26">
        <v>190</v>
      </c>
      <c r="BD633" s="32" t="s">
        <v>226</v>
      </c>
      <c r="BE633" s="32">
        <v>50</v>
      </c>
      <c r="BF633" s="35" t="s">
        <v>227</v>
      </c>
      <c r="BG633" s="26" t="s">
        <v>129</v>
      </c>
      <c r="BH633" s="40">
        <v>10</v>
      </c>
      <c r="BI633" s="26" t="s">
        <v>165</v>
      </c>
      <c r="BJ633" s="37"/>
      <c r="BK633" s="36" t="s">
        <v>213</v>
      </c>
      <c r="BL633" t="str">
        <f>IF(_xlfn.REGEXTEST(BK633,"Lv. [0-9]{0, 3}", 0),BM633,"")</f>
        <v/>
      </c>
      <c r="BM633" t="e" cm="1" vm="1">
        <f t="array" ref="BM633">_xlfn.REGEXEXTRACT(_xlfn.REGEXEXTRACT(BK633,"Lv. [0-9]{0,}", 0),"[0-9]{1,2}", 0)</f>
        <v>#N/A</v>
      </c>
      <c r="BN633" cm="1">
        <f t="array" ref="BN633">INDEX(A633:AE633,BQ633)</f>
        <v>90</v>
      </c>
      <c r="BO633">
        <v>632</v>
      </c>
      <c r="BP633" t="str">
        <f ca="1">IF(LEN(BL633) &gt; 0, _xlfn.XMATCH(BN633 + 1, INDIRECT(BR633):INDIRECT(BS633)), "")</f>
        <v/>
      </c>
      <c r="BQ633" cm="1">
        <f t="array" ref="BQ633">_xlfn.XMATCH(FALSE, ISBLANK(A633:AE633),,-1)</f>
        <v>27</v>
      </c>
      <c r="BR633" t="str">
        <f>ADDRESS(2, BQ633)</f>
        <v>$AA$2</v>
      </c>
      <c r="BS633" t="str">
        <f>ADDRESS(1202, BQ633)</f>
        <v>$AA$1202</v>
      </c>
      <c r="BT633" s="171" t="str">
        <f>"insert into Pokemon_Blueprint values ( "&amp;ROW()-1&amp;", '"&amp;B633&amp;"', '"&amp;C633&amp;"', "&amp;AF633&amp;",  "&amp;AG633&amp;",  "&amp;AH633&amp;", "&amp;AI633&amp;",  "&amp;AJ633&amp;",  "&amp;AK633&amp;", "&amp;IF(BC633 = "", "0", BC633)&amp;", "&amp;IF(BL633 = "","NULL, NULL",BP633&amp;", "&amp;BL633)&amp;");"</f>
        <v>insert into Pokemon_Blueprint values ( 632, 'Munna', '', 76,  25,  45, 67,  55,  24, 190, NULL, NULL);</v>
      </c>
    </row>
    <row r="634" spans="1:72" ht="12.75" customHeight="1">
      <c r="A634" s="12">
        <v>518</v>
      </c>
      <c r="B634" s="71" t="s">
        <v>1087</v>
      </c>
      <c r="C634" s="71"/>
      <c r="D634" s="72"/>
      <c r="E634" s="73"/>
      <c r="F634" s="73"/>
      <c r="G634" s="73"/>
      <c r="H634" s="73"/>
      <c r="I634" s="73"/>
      <c r="J634" s="73"/>
      <c r="K634" s="73"/>
      <c r="L634" s="73">
        <v>24</v>
      </c>
      <c r="M634" s="73">
        <v>87</v>
      </c>
      <c r="N634" s="73"/>
      <c r="O634" s="73"/>
      <c r="P634" s="73"/>
      <c r="Q634" s="73"/>
      <c r="R634" s="73"/>
      <c r="S634" s="73"/>
      <c r="T634" s="73"/>
      <c r="U634" s="73"/>
      <c r="V634" s="73"/>
      <c r="W634" s="73"/>
      <c r="X634" s="73"/>
      <c r="Y634" s="73"/>
      <c r="Z634" s="73"/>
      <c r="AA634" s="73">
        <v>91</v>
      </c>
      <c r="AB634" s="73"/>
      <c r="AC634" s="73"/>
      <c r="AD634" s="73"/>
      <c r="AE634" s="74"/>
      <c r="AF634" s="17">
        <v>116</v>
      </c>
      <c r="AG634" s="18">
        <v>55</v>
      </c>
      <c r="AH634" s="19">
        <v>85</v>
      </c>
      <c r="AI634" s="20">
        <v>107</v>
      </c>
      <c r="AJ634" s="21">
        <v>95</v>
      </c>
      <c r="AK634" s="22">
        <v>29</v>
      </c>
      <c r="AL634" s="23">
        <f>SUM(AF634:AK634)</f>
        <v>487</v>
      </c>
      <c r="AM634" s="24" t="s">
        <v>193</v>
      </c>
      <c r="AN634" s="37"/>
      <c r="AO634" s="24" t="s">
        <v>411</v>
      </c>
      <c r="AP634" s="26" t="s">
        <v>313</v>
      </c>
      <c r="AQ634" s="27" t="s">
        <v>620</v>
      </c>
      <c r="AR634" s="28" t="s">
        <v>101</v>
      </c>
      <c r="AS634" s="29">
        <v>1.1000000000000001</v>
      </c>
      <c r="AT634" s="29">
        <v>133.4</v>
      </c>
      <c r="AU634" s="30">
        <v>60.5</v>
      </c>
      <c r="AV634" s="31">
        <v>2</v>
      </c>
      <c r="AW634" s="26"/>
      <c r="AX634" s="26"/>
      <c r="AY634" s="26"/>
      <c r="AZ634" s="26"/>
      <c r="BA634" s="25"/>
      <c r="BB634" s="24">
        <v>170</v>
      </c>
      <c r="BC634" s="26">
        <v>75</v>
      </c>
      <c r="BD634" s="32" t="s">
        <v>226</v>
      </c>
      <c r="BE634" s="32">
        <v>50</v>
      </c>
      <c r="BF634" s="35" t="s">
        <v>227</v>
      </c>
      <c r="BG634" s="26" t="s">
        <v>129</v>
      </c>
      <c r="BH634" s="40">
        <v>10</v>
      </c>
      <c r="BI634" s="26" t="s">
        <v>165</v>
      </c>
      <c r="BJ634" s="37"/>
      <c r="BK634" s="36"/>
      <c r="BL634" t="str">
        <f>IF(_xlfn.REGEXTEST(BK634,"Lv. [0-9]{0, 3}", 0),BM634,"")</f>
        <v/>
      </c>
      <c r="BM634" t="e" cm="1" vm="1">
        <f t="array" ref="BM634">_xlfn.REGEXEXTRACT(_xlfn.REGEXEXTRACT(BK634,"Lv. [0-9]{0,}", 0),"[0-9]{1,2}", 0)</f>
        <v>#N/A</v>
      </c>
      <c r="BN634" cm="1">
        <f t="array" ref="BN634">INDEX(A634:AE634,BQ634)</f>
        <v>91</v>
      </c>
      <c r="BO634">
        <v>633</v>
      </c>
      <c r="BP634" t="str">
        <f ca="1">IF(LEN(BL634) &gt; 0, _xlfn.XMATCH(BN634 + 1, INDIRECT(BR634):INDIRECT(BS634)), "")</f>
        <v/>
      </c>
      <c r="BQ634" cm="1">
        <f t="array" ref="BQ634">_xlfn.XMATCH(FALSE, ISBLANK(A634:AE634),,-1)</f>
        <v>27</v>
      </c>
      <c r="BR634" t="str">
        <f>ADDRESS(2, BQ634)</f>
        <v>$AA$2</v>
      </c>
      <c r="BS634" t="str">
        <f>ADDRESS(1202, BQ634)</f>
        <v>$AA$1202</v>
      </c>
      <c r="BT634" s="171" t="str">
        <f>"insert into Pokemon_Blueprint values ( "&amp;ROW()-1&amp;", '"&amp;B634&amp;"', '"&amp;C634&amp;"', "&amp;AF634&amp;",  "&amp;AG634&amp;",  "&amp;AH634&amp;", "&amp;AI634&amp;",  "&amp;AJ634&amp;",  "&amp;AK634&amp;", "&amp;IF(BC634 = "", "0", BC634)&amp;", "&amp;IF(BL634 = "","NULL, NULL",BP634&amp;", "&amp;BL634)&amp;");"</f>
        <v>insert into Pokemon_Blueprint values ( 633, 'Musharna', '', 116,  55,  85, 107,  95,  29, 75, NULL, NULL);</v>
      </c>
    </row>
    <row r="635" spans="1:72" ht="12.75" customHeight="1">
      <c r="A635" s="12">
        <v>519</v>
      </c>
      <c r="B635" s="71" t="s">
        <v>1088</v>
      </c>
      <c r="C635" s="71"/>
      <c r="D635" s="72"/>
      <c r="E635" s="73"/>
      <c r="F635" s="73"/>
      <c r="G635" s="73"/>
      <c r="H635" s="73"/>
      <c r="I635" s="73"/>
      <c r="J635" s="73"/>
      <c r="K635" s="73"/>
      <c r="L635" s="73">
        <v>25</v>
      </c>
      <c r="M635" s="73">
        <v>14</v>
      </c>
      <c r="N635" s="73"/>
      <c r="O635" s="73"/>
      <c r="P635" s="73"/>
      <c r="Q635" s="73"/>
      <c r="R635" s="73"/>
      <c r="S635" s="73"/>
      <c r="T635" s="73"/>
      <c r="U635" s="73"/>
      <c r="V635" s="73"/>
      <c r="W635" s="73"/>
      <c r="X635" s="73"/>
      <c r="Y635" s="73"/>
      <c r="Z635" s="73"/>
      <c r="AA635" s="73">
        <v>26</v>
      </c>
      <c r="AB635" s="73"/>
      <c r="AC635" s="73"/>
      <c r="AD635" s="73"/>
      <c r="AE635" s="74"/>
      <c r="AF635" s="17">
        <v>50</v>
      </c>
      <c r="AG635" s="18">
        <v>55</v>
      </c>
      <c r="AH635" s="19">
        <v>50</v>
      </c>
      <c r="AI635" s="20">
        <v>36</v>
      </c>
      <c r="AJ635" s="21">
        <v>30</v>
      </c>
      <c r="AK635" s="22">
        <v>43</v>
      </c>
      <c r="AL635" s="23">
        <f>SUM(AF635:AK635)</f>
        <v>264</v>
      </c>
      <c r="AM635" s="24" t="s">
        <v>150</v>
      </c>
      <c r="AN635" s="25" t="s">
        <v>104</v>
      </c>
      <c r="AO635" s="24" t="s">
        <v>153</v>
      </c>
      <c r="AP635" s="26" t="s">
        <v>577</v>
      </c>
      <c r="AQ635" s="27" t="s">
        <v>209</v>
      </c>
      <c r="AR635" s="28" t="s">
        <v>127</v>
      </c>
      <c r="AS635" s="29">
        <v>0.3</v>
      </c>
      <c r="AT635" s="29">
        <v>4.5999999999999996</v>
      </c>
      <c r="AU635" s="30">
        <v>2.1</v>
      </c>
      <c r="AV635" s="31"/>
      <c r="AW635" s="26">
        <v>1</v>
      </c>
      <c r="AX635" s="26"/>
      <c r="AY635" s="26"/>
      <c r="AZ635" s="26"/>
      <c r="BA635" s="25"/>
      <c r="BB635" s="24">
        <v>53</v>
      </c>
      <c r="BC635" s="26">
        <v>255</v>
      </c>
      <c r="BD635" s="32" t="s">
        <v>79</v>
      </c>
      <c r="BE635" s="32">
        <v>50</v>
      </c>
      <c r="BF635" s="35" t="s">
        <v>322</v>
      </c>
      <c r="BG635" s="26" t="s">
        <v>129</v>
      </c>
      <c r="BH635" s="29">
        <v>15</v>
      </c>
      <c r="BI635" s="26" t="s">
        <v>104</v>
      </c>
      <c r="BJ635" s="37"/>
      <c r="BK635" s="36" t="s">
        <v>326</v>
      </c>
      <c r="BL635" t="str">
        <f>IF(_xlfn.REGEXTEST(BK635,"Lv. [0-9]{0, 3}", 0),BM635,"")</f>
        <v>21</v>
      </c>
      <c r="BM635" t="str" cm="1">
        <f t="array" ref="BM635">_xlfn.REGEXEXTRACT(_xlfn.REGEXEXTRACT(BK635,"Lv. [0-9]{0,}", 0),"[0-9]{1,2}", 0)</f>
        <v>21</v>
      </c>
      <c r="BN635" cm="1">
        <f t="array" ref="BN635">INDEX(A635:AE635,BQ635)</f>
        <v>26</v>
      </c>
      <c r="BO635">
        <v>634</v>
      </c>
      <c r="BP635">
        <f ca="1">IF(LEN(BL635) &gt; 0, _xlfn.XMATCH(BN635 + 1, INDIRECT(BR635):INDIRECT(BS635)), "")</f>
        <v>635</v>
      </c>
      <c r="BQ635" cm="1">
        <f t="array" ref="BQ635">_xlfn.XMATCH(FALSE, ISBLANK(A635:AE635),,-1)</f>
        <v>27</v>
      </c>
      <c r="BR635" t="str">
        <f>ADDRESS(2, BQ635)</f>
        <v>$AA$2</v>
      </c>
      <c r="BS635" t="str">
        <f>ADDRESS(1202, BQ635)</f>
        <v>$AA$1202</v>
      </c>
      <c r="BT635" s="171" t="str">
        <f ca="1">"insert into Pokemon_Blueprint values ( "&amp;ROW()-1&amp;", '"&amp;B635&amp;"', '"&amp;C635&amp;"', "&amp;AF635&amp;",  "&amp;AG635&amp;",  "&amp;AH635&amp;", "&amp;AI635&amp;",  "&amp;AJ635&amp;",  "&amp;AK635&amp;", "&amp;IF(BC635 = "", "0", BC635)&amp;", "&amp;IF(BL635 = "","NULL, NULL",BP635&amp;", "&amp;BL635)&amp;");"</f>
        <v>insert into Pokemon_Blueprint values ( 634, 'Pidove', '', 50,  55,  50, 36,  30,  43, 255, 635, 21);</v>
      </c>
    </row>
    <row r="636" spans="1:72" ht="12.75" customHeight="1">
      <c r="A636" s="12">
        <v>520</v>
      </c>
      <c r="B636" s="71" t="s">
        <v>1089</v>
      </c>
      <c r="C636" s="71"/>
      <c r="D636" s="72"/>
      <c r="E636" s="73"/>
      <c r="F636" s="73"/>
      <c r="G636" s="73"/>
      <c r="H636" s="73"/>
      <c r="I636" s="73"/>
      <c r="J636" s="73"/>
      <c r="K636" s="73"/>
      <c r="L636" s="73">
        <v>26</v>
      </c>
      <c r="M636" s="73">
        <v>15</v>
      </c>
      <c r="N636" s="73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3"/>
      <c r="AA636" s="73">
        <v>27</v>
      </c>
      <c r="AB636" s="73"/>
      <c r="AC636" s="73"/>
      <c r="AD636" s="73"/>
      <c r="AE636" s="74"/>
      <c r="AF636" s="17">
        <v>62</v>
      </c>
      <c r="AG636" s="18">
        <v>77</v>
      </c>
      <c r="AH636" s="19">
        <v>62</v>
      </c>
      <c r="AI636" s="20">
        <v>50</v>
      </c>
      <c r="AJ636" s="21">
        <v>42</v>
      </c>
      <c r="AK636" s="22">
        <v>65</v>
      </c>
      <c r="AL636" s="23">
        <f>SUM(AF636:AK636)</f>
        <v>358</v>
      </c>
      <c r="AM636" s="24" t="s">
        <v>150</v>
      </c>
      <c r="AN636" s="25" t="s">
        <v>104</v>
      </c>
      <c r="AO636" s="24" t="s">
        <v>153</v>
      </c>
      <c r="AP636" s="26" t="s">
        <v>577</v>
      </c>
      <c r="AQ636" s="27" t="s">
        <v>209</v>
      </c>
      <c r="AR636" s="28" t="s">
        <v>97</v>
      </c>
      <c r="AS636" s="29">
        <v>0.6</v>
      </c>
      <c r="AT636" s="29">
        <v>33.1</v>
      </c>
      <c r="AU636" s="30">
        <v>15</v>
      </c>
      <c r="AV636" s="31"/>
      <c r="AW636" s="26">
        <v>2</v>
      </c>
      <c r="AX636" s="26"/>
      <c r="AY636" s="26"/>
      <c r="AZ636" s="26"/>
      <c r="BA636" s="25"/>
      <c r="BB636" s="24">
        <v>125</v>
      </c>
      <c r="BC636" s="26">
        <v>120</v>
      </c>
      <c r="BD636" s="32" t="s">
        <v>79</v>
      </c>
      <c r="BE636" s="32">
        <v>50</v>
      </c>
      <c r="BF636" s="35" t="s">
        <v>322</v>
      </c>
      <c r="BG636" s="26" t="s">
        <v>129</v>
      </c>
      <c r="BH636" s="29">
        <v>15</v>
      </c>
      <c r="BI636" s="26" t="s">
        <v>104</v>
      </c>
      <c r="BJ636" s="37"/>
      <c r="BK636" s="36" t="s">
        <v>86</v>
      </c>
      <c r="BL636" t="str">
        <f>IF(_xlfn.REGEXTEST(BK636,"Lv. [0-9]{0, 3}", 0),BM636,"")</f>
        <v>32</v>
      </c>
      <c r="BM636" t="str" cm="1">
        <f t="array" ref="BM636">_xlfn.REGEXEXTRACT(_xlfn.REGEXEXTRACT(BK636,"Lv. [0-9]{0,}", 0),"[0-9]{1,2}", 0)</f>
        <v>32</v>
      </c>
      <c r="BN636" cm="1">
        <f t="array" ref="BN636">INDEX(A636:AE636,BQ636)</f>
        <v>27</v>
      </c>
      <c r="BO636">
        <v>635</v>
      </c>
      <c r="BP636">
        <f ca="1">IF(LEN(BL636) &gt; 0, _xlfn.XMATCH(BN636 + 1, INDIRECT(BR636):INDIRECT(BS636)), "")</f>
        <v>636</v>
      </c>
      <c r="BQ636" cm="1">
        <f t="array" ref="BQ636">_xlfn.XMATCH(FALSE, ISBLANK(A636:AE636),,-1)</f>
        <v>27</v>
      </c>
      <c r="BR636" t="str">
        <f>ADDRESS(2, BQ636)</f>
        <v>$AA$2</v>
      </c>
      <c r="BS636" t="str">
        <f>ADDRESS(1202, BQ636)</f>
        <v>$AA$1202</v>
      </c>
      <c r="BT636" s="171" t="str">
        <f ca="1">"insert into Pokemon_Blueprint values ( "&amp;ROW()-1&amp;", '"&amp;B636&amp;"', '"&amp;C636&amp;"', "&amp;AF636&amp;",  "&amp;AG636&amp;",  "&amp;AH636&amp;", "&amp;AI636&amp;",  "&amp;AJ636&amp;",  "&amp;AK636&amp;", "&amp;IF(BC636 = "", "0", BC636)&amp;", "&amp;IF(BL636 = "","NULL, NULL",BP636&amp;", "&amp;BL636)&amp;");"</f>
        <v>insert into Pokemon_Blueprint values ( 635, 'Tranquill', '', 62,  77,  62, 50,  42,  65, 120, 636, 32);</v>
      </c>
    </row>
    <row r="637" spans="1:72" ht="12.75" customHeight="1">
      <c r="A637" s="12">
        <v>521</v>
      </c>
      <c r="B637" s="71" t="s">
        <v>1090</v>
      </c>
      <c r="C637" s="71"/>
      <c r="D637" s="72"/>
      <c r="E637" s="73"/>
      <c r="F637" s="73"/>
      <c r="G637" s="73"/>
      <c r="H637" s="73"/>
      <c r="I637" s="73"/>
      <c r="J637" s="73"/>
      <c r="K637" s="73"/>
      <c r="L637" s="73">
        <v>27</v>
      </c>
      <c r="M637" s="73">
        <v>16</v>
      </c>
      <c r="N637" s="73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3"/>
      <c r="AA637" s="73">
        <v>28</v>
      </c>
      <c r="AB637" s="73"/>
      <c r="AC637" s="73"/>
      <c r="AD637" s="73"/>
      <c r="AE637" s="74"/>
      <c r="AF637" s="17">
        <v>80</v>
      </c>
      <c r="AG637" s="18">
        <v>115</v>
      </c>
      <c r="AH637" s="19">
        <v>80</v>
      </c>
      <c r="AI637" s="20">
        <v>65</v>
      </c>
      <c r="AJ637" s="21">
        <v>55</v>
      </c>
      <c r="AK637" s="22">
        <v>93</v>
      </c>
      <c r="AL637" s="23">
        <f>SUM(AF637:AK637)</f>
        <v>488</v>
      </c>
      <c r="AM637" s="24" t="s">
        <v>150</v>
      </c>
      <c r="AN637" s="25" t="s">
        <v>104</v>
      </c>
      <c r="AO637" s="24" t="s">
        <v>153</v>
      </c>
      <c r="AP637" s="26" t="s">
        <v>577</v>
      </c>
      <c r="AQ637" s="27" t="s">
        <v>209</v>
      </c>
      <c r="AR637" s="28" t="s">
        <v>176</v>
      </c>
      <c r="AS637" s="29">
        <v>1.2</v>
      </c>
      <c r="AT637" s="29">
        <v>63.9</v>
      </c>
      <c r="AU637" s="30">
        <v>29</v>
      </c>
      <c r="AV637" s="31"/>
      <c r="AW637" s="26">
        <v>3</v>
      </c>
      <c r="AX637" s="26"/>
      <c r="AY637" s="26"/>
      <c r="AZ637" s="26"/>
      <c r="BA637" s="25"/>
      <c r="BB637" s="24">
        <v>244</v>
      </c>
      <c r="BC637" s="26">
        <v>45</v>
      </c>
      <c r="BD637" s="32" t="s">
        <v>79</v>
      </c>
      <c r="BE637" s="32">
        <v>50</v>
      </c>
      <c r="BF637" s="35" t="s">
        <v>322</v>
      </c>
      <c r="BG637" s="26" t="s">
        <v>129</v>
      </c>
      <c r="BH637" s="29">
        <v>15</v>
      </c>
      <c r="BI637" s="26" t="s">
        <v>104</v>
      </c>
      <c r="BJ637" s="37"/>
      <c r="BK637" s="36"/>
      <c r="BL637" t="str">
        <f>IF(_xlfn.REGEXTEST(BK637,"Lv. [0-9]{0, 3}", 0),BM637,"")</f>
        <v/>
      </c>
      <c r="BM637" t="e" cm="1" vm="1">
        <f t="array" ref="BM637">_xlfn.REGEXEXTRACT(_xlfn.REGEXEXTRACT(BK637,"Lv. [0-9]{0,}", 0),"[0-9]{1,2}", 0)</f>
        <v>#N/A</v>
      </c>
      <c r="BN637" cm="1">
        <f t="array" ref="BN637">INDEX(A637:AE637,BQ637)</f>
        <v>28</v>
      </c>
      <c r="BO637">
        <v>636</v>
      </c>
      <c r="BP637" t="str">
        <f ca="1">IF(LEN(BL637) &gt; 0, _xlfn.XMATCH(BN637 + 1, INDIRECT(BR637):INDIRECT(BS637)), "")</f>
        <v/>
      </c>
      <c r="BQ637" cm="1">
        <f t="array" ref="BQ637">_xlfn.XMATCH(FALSE, ISBLANK(A637:AE637),,-1)</f>
        <v>27</v>
      </c>
      <c r="BR637" t="str">
        <f>ADDRESS(2, BQ637)</f>
        <v>$AA$2</v>
      </c>
      <c r="BS637" t="str">
        <f>ADDRESS(1202, BQ637)</f>
        <v>$AA$1202</v>
      </c>
      <c r="BT637" s="171" t="str">
        <f>"insert into Pokemon_Blueprint values ( "&amp;ROW()-1&amp;", '"&amp;B637&amp;"', '"&amp;C637&amp;"', "&amp;AF637&amp;",  "&amp;AG637&amp;",  "&amp;AH637&amp;", "&amp;AI637&amp;",  "&amp;AJ637&amp;",  "&amp;AK637&amp;", "&amp;IF(BC637 = "", "0", BC637)&amp;", "&amp;IF(BL637 = "","NULL, NULL",BP637&amp;", "&amp;BL637)&amp;");"</f>
        <v>insert into Pokemon_Blueprint values ( 636, 'Unfezant', '', 80,  115,  80, 65,  55,  93, 45, NULL, NULL);</v>
      </c>
    </row>
    <row r="638" spans="1:72" ht="12.75" customHeight="1">
      <c r="A638" s="12">
        <v>522</v>
      </c>
      <c r="B638" s="71" t="s">
        <v>1091</v>
      </c>
      <c r="C638" s="71"/>
      <c r="D638" s="72"/>
      <c r="E638" s="73"/>
      <c r="F638" s="73"/>
      <c r="G638" s="73"/>
      <c r="H638" s="73"/>
      <c r="I638" s="73"/>
      <c r="J638" s="73"/>
      <c r="K638" s="73"/>
      <c r="L638" s="73">
        <v>28</v>
      </c>
      <c r="M638" s="73">
        <v>147</v>
      </c>
      <c r="N638" s="73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3"/>
      <c r="AA638" s="73"/>
      <c r="AB638" s="73"/>
      <c r="AC638" s="73"/>
      <c r="AD638" s="73"/>
      <c r="AE638" s="74"/>
      <c r="AF638" s="17">
        <v>45</v>
      </c>
      <c r="AG638" s="18">
        <v>60</v>
      </c>
      <c r="AH638" s="19">
        <v>32</v>
      </c>
      <c r="AI638" s="20">
        <v>50</v>
      </c>
      <c r="AJ638" s="21">
        <v>32</v>
      </c>
      <c r="AK638" s="22">
        <v>76</v>
      </c>
      <c r="AL638" s="23">
        <f>SUM(AF638:AK638)</f>
        <v>295</v>
      </c>
      <c r="AM638" s="24" t="s">
        <v>184</v>
      </c>
      <c r="AN638" s="37"/>
      <c r="AO638" s="24" t="s">
        <v>186</v>
      </c>
      <c r="AP638" s="26" t="s">
        <v>1011</v>
      </c>
      <c r="AQ638" s="27" t="s">
        <v>591</v>
      </c>
      <c r="AR638" s="28" t="s">
        <v>191</v>
      </c>
      <c r="AS638" s="29">
        <v>0.8</v>
      </c>
      <c r="AT638" s="29">
        <v>65.7</v>
      </c>
      <c r="AU638" s="30">
        <v>29.8</v>
      </c>
      <c r="AV638" s="31"/>
      <c r="AW638" s="26"/>
      <c r="AX638" s="26"/>
      <c r="AY638" s="26"/>
      <c r="AZ638" s="26"/>
      <c r="BA638" s="25">
        <v>1</v>
      </c>
      <c r="BB638" s="24">
        <v>59</v>
      </c>
      <c r="BC638" s="26">
        <v>190</v>
      </c>
      <c r="BD638" s="32" t="s">
        <v>128</v>
      </c>
      <c r="BE638" s="32">
        <v>50</v>
      </c>
      <c r="BF638" s="35" t="s">
        <v>108</v>
      </c>
      <c r="BG638" s="26" t="s">
        <v>129</v>
      </c>
      <c r="BH638" s="29">
        <v>20</v>
      </c>
      <c r="BI638" s="26" t="s">
        <v>165</v>
      </c>
      <c r="BJ638" s="37"/>
      <c r="BK638" s="36" t="s">
        <v>570</v>
      </c>
      <c r="BL638" t="str">
        <f>IF(_xlfn.REGEXTEST(BK638,"Lv. [0-9]{0, 3}", 0),BM638,"")</f>
        <v>27</v>
      </c>
      <c r="BM638" t="str" cm="1">
        <f t="array" ref="BM638">_xlfn.REGEXEXTRACT(_xlfn.REGEXEXTRACT(BK638,"Lv. [0-9]{0,}", 0),"[0-9]{1,2}", 0)</f>
        <v>27</v>
      </c>
      <c r="BN638" cm="1">
        <f t="array" ref="BN638">INDEX(A638:AE638,BQ638)</f>
        <v>147</v>
      </c>
      <c r="BO638">
        <v>637</v>
      </c>
      <c r="BP638">
        <f ca="1">IF(LEN(BL638) &gt; 0, _xlfn.XMATCH(BN638 + 1, INDIRECT(BR638):INDIRECT(BS638)), "")</f>
        <v>638</v>
      </c>
      <c r="BQ638" cm="1">
        <f t="array" ref="BQ638">_xlfn.XMATCH(FALSE, ISBLANK(A638:AE638),,-1)</f>
        <v>13</v>
      </c>
      <c r="BR638" t="str">
        <f>ADDRESS(2, BQ638)</f>
        <v>$M$2</v>
      </c>
      <c r="BS638" t="str">
        <f>ADDRESS(1202, BQ638)</f>
        <v>$M$1202</v>
      </c>
      <c r="BT638" s="171" t="str">
        <f ca="1">"insert into Pokemon_Blueprint values ( "&amp;ROW()-1&amp;", '"&amp;B638&amp;"', '"&amp;C638&amp;"', "&amp;AF638&amp;",  "&amp;AG638&amp;",  "&amp;AH638&amp;", "&amp;AI638&amp;",  "&amp;AJ638&amp;",  "&amp;AK638&amp;", "&amp;IF(BC638 = "", "0", BC638)&amp;", "&amp;IF(BL638 = "","NULL, NULL",BP638&amp;", "&amp;BL638)&amp;");"</f>
        <v>insert into Pokemon_Blueprint values ( 637, 'Blitzle', '', 45,  60,  32, 50,  32,  76, 190, 638, 27);</v>
      </c>
    </row>
    <row r="639" spans="1:72" ht="12.75" customHeight="1">
      <c r="A639" s="12">
        <v>523</v>
      </c>
      <c r="B639" s="71" t="s">
        <v>1092</v>
      </c>
      <c r="C639" s="71"/>
      <c r="D639" s="72"/>
      <c r="E639" s="73"/>
      <c r="F639" s="73"/>
      <c r="G639" s="73"/>
      <c r="H639" s="73"/>
      <c r="I639" s="73"/>
      <c r="J639" s="73"/>
      <c r="K639" s="73"/>
      <c r="L639" s="73">
        <v>29</v>
      </c>
      <c r="M639" s="73">
        <v>148</v>
      </c>
      <c r="N639" s="73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3"/>
      <c r="AA639" s="73"/>
      <c r="AB639" s="73"/>
      <c r="AC639" s="73"/>
      <c r="AD639" s="73"/>
      <c r="AE639" s="74"/>
      <c r="AF639" s="17">
        <v>75</v>
      </c>
      <c r="AG639" s="18">
        <v>100</v>
      </c>
      <c r="AH639" s="19">
        <v>63</v>
      </c>
      <c r="AI639" s="20">
        <v>80</v>
      </c>
      <c r="AJ639" s="21">
        <v>63</v>
      </c>
      <c r="AK639" s="22">
        <v>116</v>
      </c>
      <c r="AL639" s="23">
        <f>SUM(AF639:AK639)</f>
        <v>497</v>
      </c>
      <c r="AM639" s="24" t="s">
        <v>184</v>
      </c>
      <c r="AN639" s="37"/>
      <c r="AO639" s="24" t="s">
        <v>186</v>
      </c>
      <c r="AP639" s="26" t="s">
        <v>1011</v>
      </c>
      <c r="AQ639" s="27" t="s">
        <v>591</v>
      </c>
      <c r="AR639" s="28" t="s">
        <v>120</v>
      </c>
      <c r="AS639" s="29">
        <v>1.6</v>
      </c>
      <c r="AT639" s="29">
        <v>175.3</v>
      </c>
      <c r="AU639" s="30">
        <v>79.5</v>
      </c>
      <c r="AV639" s="31"/>
      <c r="AW639" s="26"/>
      <c r="AX639" s="26"/>
      <c r="AY639" s="26"/>
      <c r="AZ639" s="26"/>
      <c r="BA639" s="25">
        <v>2</v>
      </c>
      <c r="BB639" s="24">
        <v>174</v>
      </c>
      <c r="BC639" s="26">
        <v>75</v>
      </c>
      <c r="BD639" s="32" t="s">
        <v>128</v>
      </c>
      <c r="BE639" s="32">
        <v>50</v>
      </c>
      <c r="BF639" s="35" t="s">
        <v>108</v>
      </c>
      <c r="BG639" s="26" t="s">
        <v>129</v>
      </c>
      <c r="BH639" s="29">
        <v>20</v>
      </c>
      <c r="BI639" s="26" t="s">
        <v>165</v>
      </c>
      <c r="BJ639" s="37"/>
      <c r="BK639" s="36"/>
      <c r="BL639" t="str">
        <f>IF(_xlfn.REGEXTEST(BK639,"Lv. [0-9]{0, 3}", 0),BM639,"")</f>
        <v/>
      </c>
      <c r="BM639" t="e" cm="1" vm="1">
        <f t="array" ref="BM639">_xlfn.REGEXEXTRACT(_xlfn.REGEXEXTRACT(BK639,"Lv. [0-9]{0,}", 0),"[0-9]{1,2}", 0)</f>
        <v>#N/A</v>
      </c>
      <c r="BN639" cm="1">
        <f t="array" ref="BN639">INDEX(A639:AE639,BQ639)</f>
        <v>148</v>
      </c>
      <c r="BO639">
        <v>638</v>
      </c>
      <c r="BP639" t="str">
        <f ca="1">IF(LEN(BL639) &gt; 0, _xlfn.XMATCH(BN639 + 1, INDIRECT(BR639):INDIRECT(BS639)), "")</f>
        <v/>
      </c>
      <c r="BQ639" cm="1">
        <f t="array" ref="BQ639">_xlfn.XMATCH(FALSE, ISBLANK(A639:AE639),,-1)</f>
        <v>13</v>
      </c>
      <c r="BR639" t="str">
        <f>ADDRESS(2, BQ639)</f>
        <v>$M$2</v>
      </c>
      <c r="BS639" t="str">
        <f>ADDRESS(1202, BQ639)</f>
        <v>$M$1202</v>
      </c>
      <c r="BT639" s="171" t="str">
        <f>"insert into Pokemon_Blueprint values ( "&amp;ROW()-1&amp;", '"&amp;B639&amp;"', '"&amp;C639&amp;"', "&amp;AF639&amp;",  "&amp;AG639&amp;",  "&amp;AH639&amp;", "&amp;AI639&amp;",  "&amp;AJ639&amp;",  "&amp;AK639&amp;", "&amp;IF(BC639 = "", "0", BC639)&amp;", "&amp;IF(BL639 = "","NULL, NULL",BP639&amp;", "&amp;BL639)&amp;");"</f>
        <v>insert into Pokemon_Blueprint values ( 638, 'Zebstrika', '', 75,  100,  63, 80,  63,  116, 75, NULL, NULL);</v>
      </c>
    </row>
    <row r="640" spans="1:72" ht="12.75" customHeight="1">
      <c r="A640" s="12">
        <v>524</v>
      </c>
      <c r="B640" s="71" t="s">
        <v>1093</v>
      </c>
      <c r="C640" s="71"/>
      <c r="D640" s="72"/>
      <c r="E640" s="73"/>
      <c r="F640" s="73"/>
      <c r="G640" s="73"/>
      <c r="H640" s="73"/>
      <c r="I640" s="73"/>
      <c r="J640" s="73"/>
      <c r="K640" s="73"/>
      <c r="L640" s="73">
        <v>30</v>
      </c>
      <c r="M640" s="73">
        <v>68</v>
      </c>
      <c r="N640" s="73"/>
      <c r="O640" s="73">
        <v>120</v>
      </c>
      <c r="P640" s="73"/>
      <c r="Q640" s="73">
        <v>98</v>
      </c>
      <c r="R640" s="73">
        <v>98</v>
      </c>
      <c r="S640" s="73"/>
      <c r="T640" s="73"/>
      <c r="U640" s="73">
        <v>48</v>
      </c>
      <c r="V640" s="73">
        <v>120</v>
      </c>
      <c r="W640" s="73">
        <v>120</v>
      </c>
      <c r="X640" s="73"/>
      <c r="Y640" s="73"/>
      <c r="Z640" s="73">
        <v>60</v>
      </c>
      <c r="AA640" s="73">
        <v>168</v>
      </c>
      <c r="AB640" s="73">
        <v>154</v>
      </c>
      <c r="AC640" s="73"/>
      <c r="AD640" s="73"/>
      <c r="AE640" s="74"/>
      <c r="AF640" s="17">
        <v>55</v>
      </c>
      <c r="AG640" s="18">
        <v>75</v>
      </c>
      <c r="AH640" s="19">
        <v>85</v>
      </c>
      <c r="AI640" s="20">
        <v>25</v>
      </c>
      <c r="AJ640" s="21">
        <v>25</v>
      </c>
      <c r="AK640" s="22">
        <v>15</v>
      </c>
      <c r="AL640" s="23">
        <f>SUM(AF640:AK640)</f>
        <v>280</v>
      </c>
      <c r="AM640" s="24" t="s">
        <v>301</v>
      </c>
      <c r="AN640" s="37"/>
      <c r="AO640" s="24" t="s">
        <v>337</v>
      </c>
      <c r="AP640" s="34" t="s">
        <v>406</v>
      </c>
      <c r="AQ640" s="27" t="s">
        <v>264</v>
      </c>
      <c r="AR640" s="28" t="s">
        <v>187</v>
      </c>
      <c r="AS640" s="29">
        <v>0.4</v>
      </c>
      <c r="AT640" s="29">
        <v>39.700000000000003</v>
      </c>
      <c r="AU640" s="30">
        <v>18</v>
      </c>
      <c r="AV640" s="31"/>
      <c r="AW640" s="26"/>
      <c r="AX640" s="26">
        <v>1</v>
      </c>
      <c r="AY640" s="26"/>
      <c r="AZ640" s="26"/>
      <c r="BA640" s="25"/>
      <c r="BB640" s="24">
        <v>56</v>
      </c>
      <c r="BC640" s="26">
        <v>255</v>
      </c>
      <c r="BD640" s="32" t="s">
        <v>79</v>
      </c>
      <c r="BE640" s="32">
        <v>50</v>
      </c>
      <c r="BF640" s="35" t="s">
        <v>116</v>
      </c>
      <c r="BG640" s="26" t="s">
        <v>129</v>
      </c>
      <c r="BH640" s="29">
        <v>15</v>
      </c>
      <c r="BI640" s="26" t="s">
        <v>338</v>
      </c>
      <c r="BJ640" s="37"/>
      <c r="BK640" s="36" t="s">
        <v>308</v>
      </c>
      <c r="BL640" t="str">
        <f>IF(_xlfn.REGEXTEST(BK640,"Lv. [0-9]{0, 3}", 0),BM640,"")</f>
        <v>25</v>
      </c>
      <c r="BM640" t="str" cm="1">
        <f t="array" ref="BM640">_xlfn.REGEXEXTRACT(_xlfn.REGEXEXTRACT(BK640,"Lv. [0-9]{0,}", 0),"[0-9]{1,2}", 0)</f>
        <v>25</v>
      </c>
      <c r="BN640" cm="1">
        <f t="array" ref="BN640">INDEX(A640:AE640,BQ640)</f>
        <v>154</v>
      </c>
      <c r="BO640">
        <v>639</v>
      </c>
      <c r="BP640">
        <f ca="1">IF(LEN(BL640) &gt; 0, _xlfn.XMATCH(BN640 + 1, INDIRECT(BR640):INDIRECT(BS640)), "")</f>
        <v>640</v>
      </c>
      <c r="BQ640" cm="1">
        <f t="array" ref="BQ640">_xlfn.XMATCH(FALSE, ISBLANK(A640:AE640),,-1)</f>
        <v>28</v>
      </c>
      <c r="BR640" t="str">
        <f>ADDRESS(2, BQ640)</f>
        <v>$AB$2</v>
      </c>
      <c r="BS640" t="str">
        <f>ADDRESS(1202, BQ640)</f>
        <v>$AB$1202</v>
      </c>
      <c r="BT640" s="171" t="str">
        <f ca="1">"insert into Pokemon_Blueprint values ( "&amp;ROW()-1&amp;", '"&amp;B640&amp;"', '"&amp;C640&amp;"', "&amp;AF640&amp;",  "&amp;AG640&amp;",  "&amp;AH640&amp;", "&amp;AI640&amp;",  "&amp;AJ640&amp;",  "&amp;AK640&amp;", "&amp;IF(BC640 = "", "0", BC640)&amp;", "&amp;IF(BL640 = "","NULL, NULL",BP640&amp;", "&amp;BL640)&amp;");"</f>
        <v>insert into Pokemon_Blueprint values ( 639, 'Roggenrola', '', 55,  75,  85, 25,  25,  15, 255, 640, 25);</v>
      </c>
    </row>
    <row r="641" spans="1:72" ht="12.75" customHeight="1">
      <c r="A641" s="12">
        <v>525</v>
      </c>
      <c r="B641" s="71" t="s">
        <v>1094</v>
      </c>
      <c r="C641" s="71"/>
      <c r="D641" s="72"/>
      <c r="E641" s="73"/>
      <c r="F641" s="73"/>
      <c r="G641" s="73"/>
      <c r="H641" s="73"/>
      <c r="I641" s="73"/>
      <c r="J641" s="73"/>
      <c r="K641" s="73"/>
      <c r="L641" s="73">
        <v>31</v>
      </c>
      <c r="M641" s="73">
        <v>69</v>
      </c>
      <c r="N641" s="73"/>
      <c r="O641" s="73">
        <v>121</v>
      </c>
      <c r="P641" s="73"/>
      <c r="Q641" s="73">
        <v>99</v>
      </c>
      <c r="R641" s="73">
        <v>99</v>
      </c>
      <c r="S641" s="73"/>
      <c r="T641" s="73"/>
      <c r="U641" s="73">
        <v>49</v>
      </c>
      <c r="V641" s="73">
        <v>121</v>
      </c>
      <c r="W641" s="73">
        <v>121</v>
      </c>
      <c r="X641" s="73"/>
      <c r="Y641" s="73"/>
      <c r="Z641" s="73">
        <v>61</v>
      </c>
      <c r="AA641" s="73">
        <v>169</v>
      </c>
      <c r="AB641" s="73">
        <v>155</v>
      </c>
      <c r="AC641" s="73"/>
      <c r="AD641" s="73"/>
      <c r="AE641" s="74"/>
      <c r="AF641" s="17">
        <v>70</v>
      </c>
      <c r="AG641" s="18">
        <v>105</v>
      </c>
      <c r="AH641" s="19">
        <v>105</v>
      </c>
      <c r="AI641" s="20">
        <v>50</v>
      </c>
      <c r="AJ641" s="21">
        <v>40</v>
      </c>
      <c r="AK641" s="22">
        <v>20</v>
      </c>
      <c r="AL641" s="23">
        <f>SUM(AF641:AK641)</f>
        <v>390</v>
      </c>
      <c r="AM641" s="24" t="s">
        <v>301</v>
      </c>
      <c r="AN641" s="37"/>
      <c r="AO641" s="24" t="s">
        <v>337</v>
      </c>
      <c r="AP641" s="34" t="s">
        <v>406</v>
      </c>
      <c r="AQ641" s="27" t="s">
        <v>264</v>
      </c>
      <c r="AR641" s="28" t="s">
        <v>220</v>
      </c>
      <c r="AS641" s="29">
        <v>0.9</v>
      </c>
      <c r="AT641" s="29">
        <v>224.9</v>
      </c>
      <c r="AU641" s="30">
        <v>102</v>
      </c>
      <c r="AV641" s="31"/>
      <c r="AW641" s="26">
        <v>1</v>
      </c>
      <c r="AX641" s="26">
        <v>1</v>
      </c>
      <c r="AY641" s="26"/>
      <c r="AZ641" s="26"/>
      <c r="BA641" s="25"/>
      <c r="BB641" s="24">
        <v>137</v>
      </c>
      <c r="BC641" s="26">
        <v>120</v>
      </c>
      <c r="BD641" s="32" t="s">
        <v>79</v>
      </c>
      <c r="BE641" s="32">
        <v>50</v>
      </c>
      <c r="BF641" s="35" t="s">
        <v>116</v>
      </c>
      <c r="BG641" s="26" t="s">
        <v>129</v>
      </c>
      <c r="BH641" s="29">
        <v>15</v>
      </c>
      <c r="BI641" s="26" t="s">
        <v>338</v>
      </c>
      <c r="BJ641" s="37"/>
      <c r="BK641" s="36" t="s">
        <v>316</v>
      </c>
      <c r="BL641" t="str">
        <f>IF(_xlfn.REGEXTEST(BK641,"Lv. [0-9]{0, 3}", 0),BM641,"")</f>
        <v/>
      </c>
      <c r="BM641" t="e" cm="1" vm="1">
        <f t="array" ref="BM641">_xlfn.REGEXEXTRACT(_xlfn.REGEXEXTRACT(BK641,"Lv. [0-9]{0,}", 0),"[0-9]{1,2}", 0)</f>
        <v>#N/A</v>
      </c>
      <c r="BN641" cm="1">
        <f t="array" ref="BN641">INDEX(A641:AE641,BQ641)</f>
        <v>155</v>
      </c>
      <c r="BO641">
        <v>640</v>
      </c>
      <c r="BP641" t="str">
        <f ca="1">IF(LEN(BL641) &gt; 0, _xlfn.XMATCH(BN641 + 1, INDIRECT(BR641):INDIRECT(BS641)), "")</f>
        <v/>
      </c>
      <c r="BQ641" cm="1">
        <f t="array" ref="BQ641">_xlfn.XMATCH(FALSE, ISBLANK(A641:AE641),,-1)</f>
        <v>28</v>
      </c>
      <c r="BR641" t="str">
        <f>ADDRESS(2, BQ641)</f>
        <v>$AB$2</v>
      </c>
      <c r="BS641" t="str">
        <f>ADDRESS(1202, BQ641)</f>
        <v>$AB$1202</v>
      </c>
      <c r="BT641" s="171" t="str">
        <f>"insert into Pokemon_Blueprint values ( "&amp;ROW()-1&amp;", '"&amp;B641&amp;"', '"&amp;C641&amp;"', "&amp;AF641&amp;",  "&amp;AG641&amp;",  "&amp;AH641&amp;", "&amp;AI641&amp;",  "&amp;AJ641&amp;",  "&amp;AK641&amp;", "&amp;IF(BC641 = "", "0", BC641)&amp;", "&amp;IF(BL641 = "","NULL, NULL",BP641&amp;", "&amp;BL641)&amp;");"</f>
        <v>insert into Pokemon_Blueprint values ( 640, 'Boldore', '', 70,  105,  105, 50,  40,  20, 120, NULL, NULL);</v>
      </c>
    </row>
    <row r="642" spans="1:72" ht="12.75" customHeight="1">
      <c r="A642" s="12">
        <v>526</v>
      </c>
      <c r="B642" s="71" t="s">
        <v>1095</v>
      </c>
      <c r="C642" s="71"/>
      <c r="D642" s="72"/>
      <c r="E642" s="73"/>
      <c r="F642" s="73"/>
      <c r="G642" s="73"/>
      <c r="H642" s="73"/>
      <c r="I642" s="73"/>
      <c r="J642" s="73"/>
      <c r="K642" s="73"/>
      <c r="L642" s="73">
        <v>32</v>
      </c>
      <c r="M642" s="73">
        <v>70</v>
      </c>
      <c r="N642" s="73"/>
      <c r="O642" s="73">
        <v>122</v>
      </c>
      <c r="P642" s="73"/>
      <c r="Q642" s="73">
        <v>100</v>
      </c>
      <c r="R642" s="73">
        <v>100</v>
      </c>
      <c r="S642" s="73"/>
      <c r="T642" s="73"/>
      <c r="U642" s="73">
        <v>50</v>
      </c>
      <c r="V642" s="73">
        <v>122</v>
      </c>
      <c r="W642" s="73">
        <v>122</v>
      </c>
      <c r="X642" s="73"/>
      <c r="Y642" s="73"/>
      <c r="Z642" s="73">
        <v>62</v>
      </c>
      <c r="AA642" s="73">
        <v>170</v>
      </c>
      <c r="AB642" s="73">
        <v>156</v>
      </c>
      <c r="AC642" s="73"/>
      <c r="AD642" s="73"/>
      <c r="AE642" s="74"/>
      <c r="AF642" s="17">
        <v>85</v>
      </c>
      <c r="AG642" s="18">
        <v>135</v>
      </c>
      <c r="AH642" s="19">
        <v>130</v>
      </c>
      <c r="AI642" s="20">
        <v>60</v>
      </c>
      <c r="AJ642" s="21">
        <v>80</v>
      </c>
      <c r="AK642" s="22">
        <v>25</v>
      </c>
      <c r="AL642" s="23">
        <f>SUM(AF642:AK642)</f>
        <v>515</v>
      </c>
      <c r="AM642" s="24" t="s">
        <v>301</v>
      </c>
      <c r="AN642" s="37"/>
      <c r="AO642" s="24" t="s">
        <v>337</v>
      </c>
      <c r="AP642" s="34" t="s">
        <v>694</v>
      </c>
      <c r="AQ642" s="27" t="s">
        <v>264</v>
      </c>
      <c r="AR642" s="28" t="s">
        <v>105</v>
      </c>
      <c r="AS642" s="29">
        <v>1.7</v>
      </c>
      <c r="AT642" s="29">
        <v>573.20000000000005</v>
      </c>
      <c r="AU642" s="30">
        <v>260</v>
      </c>
      <c r="AV642" s="31"/>
      <c r="AW642" s="26">
        <v>3</v>
      </c>
      <c r="AX642" s="26"/>
      <c r="AY642" s="26"/>
      <c r="AZ642" s="26"/>
      <c r="BA642" s="25"/>
      <c r="BB642" s="24">
        <v>258</v>
      </c>
      <c r="BC642" s="26">
        <v>45</v>
      </c>
      <c r="BD642" s="32" t="s">
        <v>79</v>
      </c>
      <c r="BE642" s="32">
        <v>50</v>
      </c>
      <c r="BF642" s="35" t="s">
        <v>116</v>
      </c>
      <c r="BG642" s="26" t="s">
        <v>129</v>
      </c>
      <c r="BH642" s="29">
        <v>15</v>
      </c>
      <c r="BI642" s="26" t="s">
        <v>338</v>
      </c>
      <c r="BJ642" s="37"/>
      <c r="BK642" s="36"/>
      <c r="BL642" t="str">
        <f>IF(_xlfn.REGEXTEST(BK642,"Lv. [0-9]{0, 3}", 0),BM642,"")</f>
        <v/>
      </c>
      <c r="BM642" t="e" cm="1" vm="1">
        <f t="array" ref="BM642">_xlfn.REGEXEXTRACT(_xlfn.REGEXEXTRACT(BK642,"Lv. [0-9]{0,}", 0),"[0-9]{1,2}", 0)</f>
        <v>#N/A</v>
      </c>
      <c r="BN642" cm="1">
        <f t="array" ref="BN642">INDEX(A642:AE642,BQ642)</f>
        <v>156</v>
      </c>
      <c r="BO642">
        <v>641</v>
      </c>
      <c r="BP642" t="str">
        <f ca="1">IF(LEN(BL642) &gt; 0, _xlfn.XMATCH(BN642 + 1, INDIRECT(BR642):INDIRECT(BS642)), "")</f>
        <v/>
      </c>
      <c r="BQ642" cm="1">
        <f t="array" ref="BQ642">_xlfn.XMATCH(FALSE, ISBLANK(A642:AE642),,-1)</f>
        <v>28</v>
      </c>
      <c r="BR642" t="str">
        <f>ADDRESS(2, BQ642)</f>
        <v>$AB$2</v>
      </c>
      <c r="BS642" t="str">
        <f>ADDRESS(1202, BQ642)</f>
        <v>$AB$1202</v>
      </c>
      <c r="BT642" s="171" t="str">
        <f>"insert into Pokemon_Blueprint values ( "&amp;ROW()-1&amp;", '"&amp;B642&amp;"', '"&amp;C642&amp;"', "&amp;AF642&amp;",  "&amp;AG642&amp;",  "&amp;AH642&amp;", "&amp;AI642&amp;",  "&amp;AJ642&amp;",  "&amp;AK642&amp;", "&amp;IF(BC642 = "", "0", BC642)&amp;", "&amp;IF(BL642 = "","NULL, NULL",BP642&amp;", "&amp;BL642)&amp;");"</f>
        <v>insert into Pokemon_Blueprint values ( 641, 'Gigalith', '', 85,  135,  130, 60,  80,  25, 45, NULL, NULL);</v>
      </c>
    </row>
    <row r="643" spans="1:72" ht="12.75" customHeight="1">
      <c r="A643" s="12">
        <v>527</v>
      </c>
      <c r="B643" s="71" t="s">
        <v>1096</v>
      </c>
      <c r="C643" s="71"/>
      <c r="D643" s="72"/>
      <c r="E643" s="73"/>
      <c r="F643" s="73"/>
      <c r="G643" s="73"/>
      <c r="H643" s="73"/>
      <c r="I643" s="73"/>
      <c r="J643" s="73"/>
      <c r="K643" s="73"/>
      <c r="L643" s="73">
        <v>33</v>
      </c>
      <c r="M643" s="73">
        <v>66</v>
      </c>
      <c r="N643" s="73"/>
      <c r="O643" s="73">
        <v>55</v>
      </c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3"/>
      <c r="AA643" s="73">
        <v>174</v>
      </c>
      <c r="AB643" s="73">
        <v>151</v>
      </c>
      <c r="AC643" s="73"/>
      <c r="AD643" s="73"/>
      <c r="AE643" s="74"/>
      <c r="AF643" s="17">
        <v>65</v>
      </c>
      <c r="AG643" s="18">
        <v>45</v>
      </c>
      <c r="AH643" s="19">
        <v>43</v>
      </c>
      <c r="AI643" s="20">
        <v>55</v>
      </c>
      <c r="AJ643" s="21">
        <v>43</v>
      </c>
      <c r="AK643" s="22">
        <v>72</v>
      </c>
      <c r="AL643" s="23">
        <f>SUM(AF643:AK643)</f>
        <v>323</v>
      </c>
      <c r="AM643" s="24" t="s">
        <v>193</v>
      </c>
      <c r="AN643" s="25" t="s">
        <v>104</v>
      </c>
      <c r="AO643" s="24" t="s">
        <v>230</v>
      </c>
      <c r="AP643" s="26" t="s">
        <v>961</v>
      </c>
      <c r="AQ643" s="27" t="s">
        <v>803</v>
      </c>
      <c r="AR643" s="28" t="s">
        <v>187</v>
      </c>
      <c r="AS643" s="29">
        <v>0.4</v>
      </c>
      <c r="AT643" s="29">
        <v>4.5999999999999996</v>
      </c>
      <c r="AU643" s="30">
        <v>2.1</v>
      </c>
      <c r="AV643" s="31"/>
      <c r="AW643" s="26"/>
      <c r="AX643" s="26"/>
      <c r="AY643" s="26"/>
      <c r="AZ643" s="26"/>
      <c r="BA643" s="25">
        <v>1</v>
      </c>
      <c r="BB643" s="24">
        <v>65</v>
      </c>
      <c r="BC643" s="26">
        <v>190</v>
      </c>
      <c r="BD643" s="32" t="s">
        <v>128</v>
      </c>
      <c r="BE643" s="32">
        <v>50</v>
      </c>
      <c r="BF643" s="35" t="s">
        <v>116</v>
      </c>
      <c r="BG643" s="26" t="s">
        <v>129</v>
      </c>
      <c r="BH643" s="29">
        <v>15</v>
      </c>
      <c r="BI643" s="26" t="s">
        <v>165</v>
      </c>
      <c r="BJ643" s="25" t="s">
        <v>104</v>
      </c>
      <c r="BK643" s="36" t="s">
        <v>246</v>
      </c>
      <c r="BL643" t="str">
        <f>IF(_xlfn.REGEXTEST(BK643,"Lv. [0-9]{0, 3}", 0),BM643,"")</f>
        <v/>
      </c>
      <c r="BM643" t="e" cm="1" vm="1">
        <f t="array" ref="BM643">_xlfn.REGEXEXTRACT(_xlfn.REGEXEXTRACT(BK643,"Lv. [0-9]{0,}", 0),"[0-9]{1,2}", 0)</f>
        <v>#N/A</v>
      </c>
      <c r="BN643" cm="1">
        <f t="array" ref="BN643">INDEX(A643:AE643,BQ643)</f>
        <v>151</v>
      </c>
      <c r="BO643">
        <v>642</v>
      </c>
      <c r="BP643" t="str">
        <f ca="1">IF(LEN(BL643) &gt; 0, _xlfn.XMATCH(BN643 + 1, INDIRECT(BR643):INDIRECT(BS643)), "")</f>
        <v/>
      </c>
      <c r="BQ643" cm="1">
        <f t="array" ref="BQ643">_xlfn.XMATCH(FALSE, ISBLANK(A643:AE643),,-1)</f>
        <v>28</v>
      </c>
      <c r="BR643" t="str">
        <f>ADDRESS(2, BQ643)</f>
        <v>$AB$2</v>
      </c>
      <c r="BS643" t="str">
        <f>ADDRESS(1202, BQ643)</f>
        <v>$AB$1202</v>
      </c>
      <c r="BT643" s="171" t="str">
        <f>"insert into Pokemon_Blueprint values ( "&amp;ROW()-1&amp;", '"&amp;B643&amp;"', '"&amp;C643&amp;"', "&amp;AF643&amp;",  "&amp;AG643&amp;",  "&amp;AH643&amp;", "&amp;AI643&amp;",  "&amp;AJ643&amp;",  "&amp;AK643&amp;", "&amp;IF(BC643 = "", "0", BC643)&amp;", "&amp;IF(BL643 = "","NULL, NULL",BP643&amp;", "&amp;BL643)&amp;");"</f>
        <v>insert into Pokemon_Blueprint values ( 642, 'Woobat', '', 65,  45,  43, 55,  43,  72, 190, NULL, NULL);</v>
      </c>
    </row>
    <row r="644" spans="1:72" ht="12.75" customHeight="1">
      <c r="A644" s="12">
        <v>528</v>
      </c>
      <c r="B644" s="71" t="s">
        <v>1097</v>
      </c>
      <c r="C644" s="71"/>
      <c r="D644" s="72"/>
      <c r="E644" s="73"/>
      <c r="F644" s="73"/>
      <c r="G644" s="73"/>
      <c r="H644" s="73"/>
      <c r="I644" s="73"/>
      <c r="J644" s="73"/>
      <c r="K644" s="73"/>
      <c r="L644" s="73">
        <v>34</v>
      </c>
      <c r="M644" s="73">
        <v>67</v>
      </c>
      <c r="N644" s="73"/>
      <c r="O644" s="73">
        <v>56</v>
      </c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3"/>
      <c r="AA644" s="73">
        <v>175</v>
      </c>
      <c r="AB644" s="73">
        <v>152</v>
      </c>
      <c r="AC644" s="73"/>
      <c r="AD644" s="73"/>
      <c r="AE644" s="74"/>
      <c r="AF644" s="17">
        <v>67</v>
      </c>
      <c r="AG644" s="18">
        <v>57</v>
      </c>
      <c r="AH644" s="19">
        <v>55</v>
      </c>
      <c r="AI644" s="20">
        <v>77</v>
      </c>
      <c r="AJ644" s="21">
        <v>55</v>
      </c>
      <c r="AK644" s="22">
        <v>114</v>
      </c>
      <c r="AL644" s="23">
        <f>SUM(AF644:AK644)</f>
        <v>425</v>
      </c>
      <c r="AM644" s="24" t="s">
        <v>193</v>
      </c>
      <c r="AN644" s="25" t="s">
        <v>104</v>
      </c>
      <c r="AO644" s="24" t="s">
        <v>230</v>
      </c>
      <c r="AP644" s="26" t="s">
        <v>961</v>
      </c>
      <c r="AQ644" s="27" t="s">
        <v>803</v>
      </c>
      <c r="AR644" s="28" t="s">
        <v>220</v>
      </c>
      <c r="AS644" s="29">
        <v>0.9</v>
      </c>
      <c r="AT644" s="29">
        <v>23.1</v>
      </c>
      <c r="AU644" s="30">
        <v>10.5</v>
      </c>
      <c r="AV644" s="31"/>
      <c r="AW644" s="26"/>
      <c r="AX644" s="26"/>
      <c r="AY644" s="26"/>
      <c r="AZ644" s="26"/>
      <c r="BA644" s="25">
        <v>2</v>
      </c>
      <c r="BB644" s="24">
        <v>149</v>
      </c>
      <c r="BC644" s="26">
        <v>45</v>
      </c>
      <c r="BD644" s="32" t="s">
        <v>128</v>
      </c>
      <c r="BE644" s="32">
        <v>50</v>
      </c>
      <c r="BF644" s="35" t="s">
        <v>116</v>
      </c>
      <c r="BG644" s="26" t="s">
        <v>129</v>
      </c>
      <c r="BH644" s="29">
        <v>15</v>
      </c>
      <c r="BI644" s="26" t="s">
        <v>165</v>
      </c>
      <c r="BJ644" s="25" t="s">
        <v>104</v>
      </c>
      <c r="BK644" s="36"/>
      <c r="BL644" t="str">
        <f>IF(_xlfn.REGEXTEST(BK644,"Lv. [0-9]{0, 3}", 0),BM644,"")</f>
        <v/>
      </c>
      <c r="BM644" t="e" cm="1" vm="1">
        <f t="array" ref="BM644">_xlfn.REGEXEXTRACT(_xlfn.REGEXEXTRACT(BK644,"Lv. [0-9]{0,}", 0),"[0-9]{1,2}", 0)</f>
        <v>#N/A</v>
      </c>
      <c r="BN644" cm="1">
        <f t="array" ref="BN644">INDEX(A644:AE644,BQ644)</f>
        <v>152</v>
      </c>
      <c r="BO644">
        <v>643</v>
      </c>
      <c r="BP644" t="str">
        <f ca="1">IF(LEN(BL644) &gt; 0, _xlfn.XMATCH(BN644 + 1, INDIRECT(BR644):INDIRECT(BS644)), "")</f>
        <v/>
      </c>
      <c r="BQ644" cm="1">
        <f t="array" ref="BQ644">_xlfn.XMATCH(FALSE, ISBLANK(A644:AE644),,-1)</f>
        <v>28</v>
      </c>
      <c r="BR644" t="str">
        <f>ADDRESS(2, BQ644)</f>
        <v>$AB$2</v>
      </c>
      <c r="BS644" t="str">
        <f>ADDRESS(1202, BQ644)</f>
        <v>$AB$1202</v>
      </c>
      <c r="BT644" s="171" t="str">
        <f>"insert into Pokemon_Blueprint values ( "&amp;ROW()-1&amp;", '"&amp;B644&amp;"', '"&amp;C644&amp;"', "&amp;AF644&amp;",  "&amp;AG644&amp;",  "&amp;AH644&amp;", "&amp;AI644&amp;",  "&amp;AJ644&amp;",  "&amp;AK644&amp;", "&amp;IF(BC644 = "", "0", BC644)&amp;", "&amp;IF(BL644 = "","NULL, NULL",BP644&amp;", "&amp;BL644)&amp;");"</f>
        <v>insert into Pokemon_Blueprint values ( 643, 'Swoobat', '', 67,  57,  55, 77,  55,  114, 45, NULL, NULL);</v>
      </c>
    </row>
    <row r="645" spans="1:72" ht="12.75" customHeight="1">
      <c r="A645" s="12">
        <v>529</v>
      </c>
      <c r="B645" s="71" t="s">
        <v>1098</v>
      </c>
      <c r="C645" s="71"/>
      <c r="D645" s="72"/>
      <c r="E645" s="73"/>
      <c r="F645" s="73"/>
      <c r="G645" s="73"/>
      <c r="H645" s="73"/>
      <c r="I645" s="73"/>
      <c r="J645" s="73"/>
      <c r="K645" s="73"/>
      <c r="L645" s="73">
        <v>35</v>
      </c>
      <c r="M645" s="73">
        <v>76</v>
      </c>
      <c r="N645" s="73"/>
      <c r="O645" s="73"/>
      <c r="P645" s="73"/>
      <c r="Q645" s="73"/>
      <c r="R645" s="73"/>
      <c r="S645" s="73"/>
      <c r="T645" s="73"/>
      <c r="U645" s="73"/>
      <c r="V645" s="73"/>
      <c r="W645" s="73"/>
      <c r="X645" s="73"/>
      <c r="Y645" s="73"/>
      <c r="Z645" s="73"/>
      <c r="AA645" s="73">
        <v>166</v>
      </c>
      <c r="AB645" s="73"/>
      <c r="AC645" s="73"/>
      <c r="AD645" s="73"/>
      <c r="AE645" s="74"/>
      <c r="AF645" s="17">
        <v>60</v>
      </c>
      <c r="AG645" s="18">
        <v>85</v>
      </c>
      <c r="AH645" s="19">
        <v>40</v>
      </c>
      <c r="AI645" s="20">
        <v>30</v>
      </c>
      <c r="AJ645" s="21">
        <v>45</v>
      </c>
      <c r="AK645" s="22">
        <v>68</v>
      </c>
      <c r="AL645" s="23">
        <f>SUM(AF645:AK645)</f>
        <v>328</v>
      </c>
      <c r="AM645" s="24" t="s">
        <v>196</v>
      </c>
      <c r="AN645" s="37"/>
      <c r="AO645" s="24" t="s">
        <v>198</v>
      </c>
      <c r="AP645" s="26" t="s">
        <v>264</v>
      </c>
      <c r="AQ645" s="27" t="s">
        <v>482</v>
      </c>
      <c r="AR645" s="28" t="s">
        <v>127</v>
      </c>
      <c r="AS645" s="29">
        <v>0.3</v>
      </c>
      <c r="AT645" s="29">
        <v>18.7</v>
      </c>
      <c r="AU645" s="30">
        <v>8.5</v>
      </c>
      <c r="AV645" s="31"/>
      <c r="AW645" s="26">
        <v>1</v>
      </c>
      <c r="AX645" s="26"/>
      <c r="AY645" s="26"/>
      <c r="AZ645" s="26"/>
      <c r="BA645" s="25"/>
      <c r="BB645" s="24">
        <v>66</v>
      </c>
      <c r="BC645" s="26">
        <v>120</v>
      </c>
      <c r="BD645" s="32" t="s">
        <v>128</v>
      </c>
      <c r="BE645" s="32">
        <v>50</v>
      </c>
      <c r="BF645" s="35" t="s">
        <v>322</v>
      </c>
      <c r="BG645" s="26" t="s">
        <v>129</v>
      </c>
      <c r="BH645" s="29">
        <v>20</v>
      </c>
      <c r="BI645" s="26" t="s">
        <v>165</v>
      </c>
      <c r="BJ645" s="37"/>
      <c r="BK645" s="36" t="s">
        <v>259</v>
      </c>
      <c r="BL645" t="str">
        <f>IF(_xlfn.REGEXTEST(BK645,"Lv. [0-9]{0, 3}", 0),BM645,"")</f>
        <v>31</v>
      </c>
      <c r="BM645" t="str" cm="1">
        <f t="array" ref="BM645">_xlfn.REGEXEXTRACT(_xlfn.REGEXEXTRACT(BK645,"Lv. [0-9]{0,}", 0),"[0-9]{1,2}", 0)</f>
        <v>31</v>
      </c>
      <c r="BN645" cm="1">
        <f t="array" ref="BN645">INDEX(A645:AE645,BQ645)</f>
        <v>166</v>
      </c>
      <c r="BO645">
        <v>644</v>
      </c>
      <c r="BP645">
        <f ca="1">IF(LEN(BL645) &gt; 0, _xlfn.XMATCH(BN645 + 1, INDIRECT(BR645):INDIRECT(BS645)), "")</f>
        <v>645</v>
      </c>
      <c r="BQ645" cm="1">
        <f t="array" ref="BQ645">_xlfn.XMATCH(FALSE, ISBLANK(A645:AE645),,-1)</f>
        <v>27</v>
      </c>
      <c r="BR645" t="str">
        <f>ADDRESS(2, BQ645)</f>
        <v>$AA$2</v>
      </c>
      <c r="BS645" t="str">
        <f>ADDRESS(1202, BQ645)</f>
        <v>$AA$1202</v>
      </c>
      <c r="BT645" s="171" t="str">
        <f ca="1">"insert into Pokemon_Blueprint values ( "&amp;ROW()-1&amp;", '"&amp;B645&amp;"', '"&amp;C645&amp;"', "&amp;AF645&amp;",  "&amp;AG645&amp;",  "&amp;AH645&amp;", "&amp;AI645&amp;",  "&amp;AJ645&amp;",  "&amp;AK645&amp;", "&amp;IF(BC645 = "", "0", BC645)&amp;", "&amp;IF(BL645 = "","NULL, NULL",BP645&amp;", "&amp;BL645)&amp;");"</f>
        <v>insert into Pokemon_Blueprint values ( 644, 'Drilbur', '', 60,  85,  40, 30,  45,  68, 120, 645, 31);</v>
      </c>
    </row>
    <row r="646" spans="1:72" ht="12.75" customHeight="1">
      <c r="A646" s="12">
        <v>530</v>
      </c>
      <c r="B646" s="71" t="s">
        <v>1099</v>
      </c>
      <c r="C646" s="71"/>
      <c r="D646" s="72"/>
      <c r="E646" s="73"/>
      <c r="F646" s="73"/>
      <c r="G646" s="73"/>
      <c r="H646" s="73"/>
      <c r="I646" s="73"/>
      <c r="J646" s="73"/>
      <c r="K646" s="73"/>
      <c r="L646" s="73">
        <v>36</v>
      </c>
      <c r="M646" s="73">
        <v>77</v>
      </c>
      <c r="N646" s="73"/>
      <c r="O646" s="73"/>
      <c r="P646" s="73"/>
      <c r="Q646" s="73"/>
      <c r="R646" s="73"/>
      <c r="S646" s="73"/>
      <c r="T646" s="73"/>
      <c r="U646" s="73"/>
      <c r="V646" s="73"/>
      <c r="W646" s="73"/>
      <c r="X646" s="73"/>
      <c r="Y646" s="73"/>
      <c r="Z646" s="73"/>
      <c r="AA646" s="73">
        <v>167</v>
      </c>
      <c r="AB646" s="73"/>
      <c r="AC646" s="73"/>
      <c r="AD646" s="73"/>
      <c r="AE646" s="74"/>
      <c r="AF646" s="17">
        <v>110</v>
      </c>
      <c r="AG646" s="18">
        <v>135</v>
      </c>
      <c r="AH646" s="19">
        <v>60</v>
      </c>
      <c r="AI646" s="20">
        <v>50</v>
      </c>
      <c r="AJ646" s="21">
        <v>65</v>
      </c>
      <c r="AK646" s="22">
        <v>88</v>
      </c>
      <c r="AL646" s="23">
        <f>SUM(AF646:AK646)</f>
        <v>508</v>
      </c>
      <c r="AM646" s="24" t="s">
        <v>196</v>
      </c>
      <c r="AN646" s="25" t="s">
        <v>201</v>
      </c>
      <c r="AO646" s="24" t="s">
        <v>198</v>
      </c>
      <c r="AP646" s="26" t="s">
        <v>264</v>
      </c>
      <c r="AQ646" s="27" t="s">
        <v>482</v>
      </c>
      <c r="AR646" s="28" t="s">
        <v>78</v>
      </c>
      <c r="AS646" s="29">
        <v>0.7</v>
      </c>
      <c r="AT646" s="29">
        <v>89.1</v>
      </c>
      <c r="AU646" s="30">
        <v>40.4</v>
      </c>
      <c r="AV646" s="31"/>
      <c r="AW646" s="26">
        <v>2</v>
      </c>
      <c r="AX646" s="26"/>
      <c r="AY646" s="26"/>
      <c r="AZ646" s="26"/>
      <c r="BA646" s="25"/>
      <c r="BB646" s="24">
        <v>178</v>
      </c>
      <c r="BC646" s="26">
        <v>60</v>
      </c>
      <c r="BD646" s="32" t="s">
        <v>128</v>
      </c>
      <c r="BE646" s="32">
        <v>50</v>
      </c>
      <c r="BF646" s="35" t="s">
        <v>322</v>
      </c>
      <c r="BG646" s="26" t="s">
        <v>129</v>
      </c>
      <c r="BH646" s="29">
        <v>20</v>
      </c>
      <c r="BI646" s="26" t="s">
        <v>165</v>
      </c>
      <c r="BJ646" s="37"/>
      <c r="BK646" s="36"/>
      <c r="BL646" t="str">
        <f>IF(_xlfn.REGEXTEST(BK646,"Lv. [0-9]{0, 3}", 0),BM646,"")</f>
        <v/>
      </c>
      <c r="BM646" t="e" cm="1" vm="1">
        <f t="array" ref="BM646">_xlfn.REGEXEXTRACT(_xlfn.REGEXEXTRACT(BK646,"Lv. [0-9]{0,}", 0),"[0-9]{1,2}", 0)</f>
        <v>#N/A</v>
      </c>
      <c r="BN646" cm="1">
        <f t="array" ref="BN646">INDEX(A646:AE646,BQ646)</f>
        <v>167</v>
      </c>
      <c r="BO646">
        <v>645</v>
      </c>
      <c r="BP646" t="str">
        <f ca="1">IF(LEN(BL646) &gt; 0, _xlfn.XMATCH(BN646 + 1, INDIRECT(BR646):INDIRECT(BS646)), "")</f>
        <v/>
      </c>
      <c r="BQ646" cm="1">
        <f t="array" ref="BQ646">_xlfn.XMATCH(FALSE, ISBLANK(A646:AE646),,-1)</f>
        <v>27</v>
      </c>
      <c r="BR646" t="str">
        <f>ADDRESS(2, BQ646)</f>
        <v>$AA$2</v>
      </c>
      <c r="BS646" t="str">
        <f>ADDRESS(1202, BQ646)</f>
        <v>$AA$1202</v>
      </c>
      <c r="BT646" s="171" t="str">
        <f>"insert into Pokemon_Blueprint values ( "&amp;ROW()-1&amp;", '"&amp;B646&amp;"', '"&amp;C646&amp;"', "&amp;AF646&amp;",  "&amp;AG646&amp;",  "&amp;AH646&amp;", "&amp;AI646&amp;",  "&amp;AJ646&amp;",  "&amp;AK646&amp;", "&amp;IF(BC646 = "", "0", BC646)&amp;", "&amp;IF(BL646 = "","NULL, NULL",BP646&amp;", "&amp;BL646)&amp;");"</f>
        <v>insert into Pokemon_Blueprint values ( 645, 'Excadrill', '', 110,  135,  60, 50,  65,  88, 60, NULL, NULL);</v>
      </c>
    </row>
    <row r="647" spans="1:72" ht="12.75" customHeight="1">
      <c r="A647" s="12">
        <v>531</v>
      </c>
      <c r="B647" s="71" t="s">
        <v>1100</v>
      </c>
      <c r="C647" s="71"/>
      <c r="D647" s="72"/>
      <c r="E647" s="73"/>
      <c r="F647" s="73"/>
      <c r="G647" s="73"/>
      <c r="H647" s="73"/>
      <c r="I647" s="73"/>
      <c r="J647" s="73"/>
      <c r="K647" s="73"/>
      <c r="L647" s="73">
        <v>37</v>
      </c>
      <c r="M647" s="73">
        <v>36</v>
      </c>
      <c r="N647" s="73">
        <v>123</v>
      </c>
      <c r="O647" s="73"/>
      <c r="P647" s="73"/>
      <c r="Q647" s="73"/>
      <c r="R647" s="73"/>
      <c r="S647" s="73"/>
      <c r="T647" s="73"/>
      <c r="U647" s="73"/>
      <c r="V647" s="73"/>
      <c r="W647" s="73"/>
      <c r="X647" s="73"/>
      <c r="Y647" s="73"/>
      <c r="Z647" s="73"/>
      <c r="AA647" s="73"/>
      <c r="AB647" s="73"/>
      <c r="AC647" s="73">
        <v>21</v>
      </c>
      <c r="AD647" s="73"/>
      <c r="AE647" s="74"/>
      <c r="AF647" s="17">
        <v>103</v>
      </c>
      <c r="AG647" s="18">
        <v>60</v>
      </c>
      <c r="AH647" s="19">
        <v>86</v>
      </c>
      <c r="AI647" s="20">
        <v>60</v>
      </c>
      <c r="AJ647" s="21">
        <v>86</v>
      </c>
      <c r="AK647" s="22">
        <v>50</v>
      </c>
      <c r="AL647" s="23">
        <f>SUM(AF647:AK647)</f>
        <v>445</v>
      </c>
      <c r="AM647" s="24" t="s">
        <v>150</v>
      </c>
      <c r="AN647" s="37"/>
      <c r="AO647" s="24" t="s">
        <v>453</v>
      </c>
      <c r="AP647" s="26" t="s">
        <v>357</v>
      </c>
      <c r="AQ647" s="27" t="s">
        <v>961</v>
      </c>
      <c r="AR647" s="28" t="s">
        <v>101</v>
      </c>
      <c r="AS647" s="29">
        <v>1.1000000000000001</v>
      </c>
      <c r="AT647" s="29">
        <v>68.3</v>
      </c>
      <c r="AU647" s="30">
        <v>31</v>
      </c>
      <c r="AV647" s="31">
        <v>2</v>
      </c>
      <c r="AW647" s="26"/>
      <c r="AX647" s="26"/>
      <c r="AY647" s="26"/>
      <c r="AZ647" s="26"/>
      <c r="BA647" s="25"/>
      <c r="BB647" s="24">
        <v>390</v>
      </c>
      <c r="BC647" s="26">
        <v>255</v>
      </c>
      <c r="BD647" s="32" t="s">
        <v>226</v>
      </c>
      <c r="BE647" s="32">
        <v>50</v>
      </c>
      <c r="BF647" s="35" t="s">
        <v>227</v>
      </c>
      <c r="BG647" s="26" t="s">
        <v>129</v>
      </c>
      <c r="BH647" s="29">
        <v>20</v>
      </c>
      <c r="BI647" s="26" t="s">
        <v>188</v>
      </c>
      <c r="BJ647" s="37"/>
      <c r="BK647" s="36"/>
      <c r="BL647" t="str">
        <f>IF(_xlfn.REGEXTEST(BK647,"Lv. [0-9]{0, 3}", 0),BM647,"")</f>
        <v/>
      </c>
      <c r="BM647" t="e" cm="1" vm="1">
        <f t="array" ref="BM647">_xlfn.REGEXEXTRACT(_xlfn.REGEXEXTRACT(BK647,"Lv. [0-9]{0,}", 0),"[0-9]{1,2}", 0)</f>
        <v>#N/A</v>
      </c>
      <c r="BN647" cm="1">
        <f t="array" ref="BN647">INDEX(A647:AE647,BQ647)</f>
        <v>21</v>
      </c>
      <c r="BO647">
        <v>646</v>
      </c>
      <c r="BP647" t="str">
        <f ca="1">IF(LEN(BL647) &gt; 0, _xlfn.XMATCH(BN647 + 1, INDIRECT(BR647):INDIRECT(BS647)), "")</f>
        <v/>
      </c>
      <c r="BQ647" cm="1">
        <f t="array" ref="BQ647">_xlfn.XMATCH(FALSE, ISBLANK(A647:AE647),,-1)</f>
        <v>29</v>
      </c>
      <c r="BR647" t="str">
        <f>ADDRESS(2, BQ647)</f>
        <v>$AC$2</v>
      </c>
      <c r="BS647" t="str">
        <f>ADDRESS(1202, BQ647)</f>
        <v>$AC$1202</v>
      </c>
      <c r="BT647" s="171" t="str">
        <f>"insert into Pokemon_Blueprint values ( "&amp;ROW()-1&amp;", '"&amp;B647&amp;"', '"&amp;C647&amp;"', "&amp;AF647&amp;",  "&amp;AG647&amp;",  "&amp;AH647&amp;", "&amp;AI647&amp;",  "&amp;AJ647&amp;",  "&amp;AK647&amp;", "&amp;IF(BC647 = "", "0", BC647)&amp;", "&amp;IF(BL647 = "","NULL, NULL",BP647&amp;", "&amp;BL647)&amp;");"</f>
        <v>insert into Pokemon_Blueprint values ( 646, 'Audino', '', 103,  60,  86, 60,  86,  50, 255, NULL, NULL);</v>
      </c>
    </row>
    <row r="648" spans="1:72" ht="12.75" customHeight="1">
      <c r="A648" s="12">
        <v>531.1</v>
      </c>
      <c r="B648" s="71" t="s">
        <v>1101</v>
      </c>
      <c r="C648" s="71" t="s">
        <v>146</v>
      </c>
      <c r="D648" s="72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  <c r="Z648" s="73"/>
      <c r="AA648" s="73"/>
      <c r="AB648" s="73"/>
      <c r="AC648" s="73"/>
      <c r="AD648" s="73"/>
      <c r="AE648" s="74"/>
      <c r="AF648" s="17">
        <v>103</v>
      </c>
      <c r="AG648" s="18">
        <v>60</v>
      </c>
      <c r="AH648" s="19">
        <v>126</v>
      </c>
      <c r="AI648" s="20">
        <v>80</v>
      </c>
      <c r="AJ648" s="21">
        <v>126</v>
      </c>
      <c r="AK648" s="22">
        <v>50</v>
      </c>
      <c r="AL648" s="23">
        <f>SUM(AF648:AK648)</f>
        <v>545</v>
      </c>
      <c r="AM648" s="24" t="s">
        <v>150</v>
      </c>
      <c r="AN648" s="37" t="s">
        <v>188</v>
      </c>
      <c r="AO648" s="24" t="s">
        <v>453</v>
      </c>
      <c r="AP648" s="26"/>
      <c r="AQ648" s="27"/>
      <c r="AR648" s="28" t="s">
        <v>157</v>
      </c>
      <c r="AS648" s="29">
        <v>1.5</v>
      </c>
      <c r="AT648" s="29">
        <v>70.5</v>
      </c>
      <c r="AU648" s="30">
        <v>32</v>
      </c>
      <c r="AV648" s="31">
        <v>2</v>
      </c>
      <c r="AW648" s="26"/>
      <c r="AX648" s="26"/>
      <c r="AY648" s="26"/>
      <c r="AZ648" s="26"/>
      <c r="BA648" s="25"/>
      <c r="BB648" s="24">
        <v>425</v>
      </c>
      <c r="BC648" s="26">
        <v>255</v>
      </c>
      <c r="BD648" s="32" t="s">
        <v>226</v>
      </c>
      <c r="BE648" s="32">
        <v>50</v>
      </c>
      <c r="BF648" s="35" t="s">
        <v>137</v>
      </c>
      <c r="BG648" s="26" t="s">
        <v>129</v>
      </c>
      <c r="BH648" s="29">
        <v>20</v>
      </c>
      <c r="BI648" s="26" t="s">
        <v>188</v>
      </c>
      <c r="BJ648" s="25"/>
      <c r="BK648" s="36"/>
      <c r="BL648" t="str">
        <f>IF(_xlfn.REGEXTEST(BK648,"Lv. [0-9]{0, 3}", 0),BM648,"")</f>
        <v/>
      </c>
      <c r="BM648" t="e" cm="1" vm="1">
        <f t="array" ref="BM648">_xlfn.REGEXEXTRACT(_xlfn.REGEXEXTRACT(BK648,"Lv. [0-9]{0,}", 0),"[0-9]{1,2}", 0)</f>
        <v>#N/A</v>
      </c>
      <c r="BN648" t="str" cm="1">
        <f t="array" ref="BN648">INDEX(A648:AE648,BQ648)</f>
        <v>Mega Evolution</v>
      </c>
      <c r="BO648">
        <v>647</v>
      </c>
      <c r="BP648" t="str">
        <f ca="1">IF(LEN(BL648) &gt; 0, _xlfn.XMATCH(BN648 + 1, INDIRECT(BR648):INDIRECT(BS648)), "")</f>
        <v/>
      </c>
      <c r="BQ648" cm="1">
        <f t="array" ref="BQ648">_xlfn.XMATCH(FALSE, ISBLANK(A648:AE648),,-1)</f>
        <v>3</v>
      </c>
      <c r="BR648" t="str">
        <f>ADDRESS(2, BQ648)</f>
        <v>$C$2</v>
      </c>
      <c r="BS648" t="str">
        <f>ADDRESS(1202, BQ648)</f>
        <v>$C$1202</v>
      </c>
      <c r="BT648" s="171" t="str">
        <f>"insert into Pokemon_Blueprint values ( "&amp;ROW()-1&amp;", '"&amp;B648&amp;"', '"&amp;C648&amp;"', "&amp;AF648&amp;",  "&amp;AG648&amp;",  "&amp;AH648&amp;", "&amp;AI648&amp;",  "&amp;AJ648&amp;",  "&amp;AK648&amp;", "&amp;IF(BC648 = "", "0", BC648)&amp;", "&amp;IF(BL648 = "","NULL, NULL",BP648&amp;", "&amp;BL648)&amp;");"</f>
        <v>insert into Pokemon_Blueprint values ( 647, 'Audino (Mega)', 'Mega Evolution', 103,  60,  126, 80,  126,  50, 255, NULL, NULL);</v>
      </c>
    </row>
    <row r="649" spans="1:72" ht="12.75" customHeight="1">
      <c r="A649" s="12">
        <v>532</v>
      </c>
      <c r="B649" s="71" t="s">
        <v>1102</v>
      </c>
      <c r="C649" s="71"/>
      <c r="D649" s="72"/>
      <c r="E649" s="73"/>
      <c r="F649" s="73"/>
      <c r="G649" s="73"/>
      <c r="H649" s="73"/>
      <c r="I649" s="73"/>
      <c r="J649" s="73"/>
      <c r="K649" s="73"/>
      <c r="L649" s="73">
        <v>38</v>
      </c>
      <c r="M649" s="73">
        <v>73</v>
      </c>
      <c r="N649" s="73"/>
      <c r="O649" s="73"/>
      <c r="P649" s="73">
        <v>93</v>
      </c>
      <c r="Q649" s="73"/>
      <c r="R649" s="73"/>
      <c r="S649" s="73"/>
      <c r="T649" s="73"/>
      <c r="U649" s="73"/>
      <c r="V649" s="73"/>
      <c r="W649" s="73"/>
      <c r="X649" s="73"/>
      <c r="Y649" s="73"/>
      <c r="Z649" s="73"/>
      <c r="AA649" s="73">
        <v>171</v>
      </c>
      <c r="AB649" s="73"/>
      <c r="AC649" s="73">
        <v>57</v>
      </c>
      <c r="AD649" s="73"/>
      <c r="AE649" s="74"/>
      <c r="AF649" s="17">
        <v>75</v>
      </c>
      <c r="AG649" s="18">
        <v>80</v>
      </c>
      <c r="AH649" s="19">
        <v>55</v>
      </c>
      <c r="AI649" s="20">
        <v>25</v>
      </c>
      <c r="AJ649" s="21">
        <v>35</v>
      </c>
      <c r="AK649" s="22">
        <v>35</v>
      </c>
      <c r="AL649" s="23">
        <f>SUM(AF649:AK649)</f>
        <v>305</v>
      </c>
      <c r="AM649" s="24" t="s">
        <v>289</v>
      </c>
      <c r="AN649" s="37"/>
      <c r="AO649" s="24" t="s">
        <v>162</v>
      </c>
      <c r="AP649" s="26" t="s">
        <v>215</v>
      </c>
      <c r="AQ649" s="27" t="s">
        <v>436</v>
      </c>
      <c r="AR649" s="28" t="s">
        <v>97</v>
      </c>
      <c r="AS649" s="29">
        <v>0.6</v>
      </c>
      <c r="AT649" s="29">
        <v>27.6</v>
      </c>
      <c r="AU649" s="30">
        <v>12.5</v>
      </c>
      <c r="AV649" s="31"/>
      <c r="AW649" s="26">
        <v>1</v>
      </c>
      <c r="AX649" s="26"/>
      <c r="AY649" s="26"/>
      <c r="AZ649" s="26"/>
      <c r="BA649" s="25"/>
      <c r="BB649" s="24">
        <v>61</v>
      </c>
      <c r="BC649" s="26">
        <v>180</v>
      </c>
      <c r="BD649" s="32" t="s">
        <v>79</v>
      </c>
      <c r="BE649" s="32">
        <v>70</v>
      </c>
      <c r="BF649" s="35" t="s">
        <v>322</v>
      </c>
      <c r="BG649" s="26" t="s">
        <v>298</v>
      </c>
      <c r="BH649" s="29">
        <v>20</v>
      </c>
      <c r="BI649" s="26" t="s">
        <v>314</v>
      </c>
      <c r="BJ649" s="37"/>
      <c r="BK649" s="36" t="s">
        <v>308</v>
      </c>
      <c r="BL649" t="str">
        <f>IF(_xlfn.REGEXTEST(BK649,"Lv. [0-9]{0, 3}", 0),BM649,"")</f>
        <v>25</v>
      </c>
      <c r="BM649" t="str" cm="1">
        <f t="array" ref="BM649">_xlfn.REGEXEXTRACT(_xlfn.REGEXEXTRACT(BK649,"Lv. [0-9]{0,}", 0),"[0-9]{1,2}", 0)</f>
        <v>25</v>
      </c>
      <c r="BN649" cm="1">
        <f t="array" ref="BN649">INDEX(A649:AE649,BQ649)</f>
        <v>57</v>
      </c>
      <c r="BO649">
        <v>648</v>
      </c>
      <c r="BP649">
        <f ca="1">IF(LEN(BL649) &gt; 0, _xlfn.XMATCH(BN649 + 1, INDIRECT(BR649):INDIRECT(BS649)), "")</f>
        <v>649</v>
      </c>
      <c r="BQ649" cm="1">
        <f t="array" ref="BQ649">_xlfn.XMATCH(FALSE, ISBLANK(A649:AE649),,-1)</f>
        <v>29</v>
      </c>
      <c r="BR649" t="str">
        <f>ADDRESS(2, BQ649)</f>
        <v>$AC$2</v>
      </c>
      <c r="BS649" t="str">
        <f>ADDRESS(1202, BQ649)</f>
        <v>$AC$1202</v>
      </c>
      <c r="BT649" s="171" t="str">
        <f ca="1">"insert into Pokemon_Blueprint values ( "&amp;ROW()-1&amp;", '"&amp;B649&amp;"', '"&amp;C649&amp;"', "&amp;AF649&amp;",  "&amp;AG649&amp;",  "&amp;AH649&amp;", "&amp;AI649&amp;",  "&amp;AJ649&amp;",  "&amp;AK649&amp;", "&amp;IF(BC649 = "", "0", BC649)&amp;", "&amp;IF(BL649 = "","NULL, NULL",BP649&amp;", "&amp;BL649)&amp;");"</f>
        <v>insert into Pokemon_Blueprint values ( 648, 'Timburr', '', 75,  80,  55, 25,  35,  35, 180, 649, 25);</v>
      </c>
    </row>
    <row r="650" spans="1:72" ht="12.75" customHeight="1">
      <c r="A650" s="12">
        <v>533</v>
      </c>
      <c r="B650" s="71" t="s">
        <v>1103</v>
      </c>
      <c r="C650" s="71"/>
      <c r="D650" s="72"/>
      <c r="E650" s="73"/>
      <c r="F650" s="73"/>
      <c r="G650" s="73"/>
      <c r="H650" s="73"/>
      <c r="I650" s="73"/>
      <c r="J650" s="73"/>
      <c r="K650" s="73"/>
      <c r="L650" s="73">
        <v>39</v>
      </c>
      <c r="M650" s="73">
        <v>74</v>
      </c>
      <c r="N650" s="73"/>
      <c r="O650" s="73"/>
      <c r="P650" s="73">
        <v>94</v>
      </c>
      <c r="Q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>
        <v>172</v>
      </c>
      <c r="AB650" s="73"/>
      <c r="AC650" s="73">
        <v>58</v>
      </c>
      <c r="AD650" s="73"/>
      <c r="AE650" s="74"/>
      <c r="AF650" s="17">
        <v>85</v>
      </c>
      <c r="AG650" s="18">
        <v>105</v>
      </c>
      <c r="AH650" s="19">
        <v>85</v>
      </c>
      <c r="AI650" s="20">
        <v>40</v>
      </c>
      <c r="AJ650" s="21">
        <v>50</v>
      </c>
      <c r="AK650" s="22">
        <v>40</v>
      </c>
      <c r="AL650" s="23">
        <f>SUM(AF650:AK650)</f>
        <v>405</v>
      </c>
      <c r="AM650" s="24" t="s">
        <v>289</v>
      </c>
      <c r="AN650" s="37"/>
      <c r="AO650" s="24" t="s">
        <v>162</v>
      </c>
      <c r="AP650" s="26" t="s">
        <v>215</v>
      </c>
      <c r="AQ650" s="27" t="s">
        <v>436</v>
      </c>
      <c r="AR650" s="28" t="s">
        <v>176</v>
      </c>
      <c r="AS650" s="29">
        <v>1.2</v>
      </c>
      <c r="AT650" s="29">
        <v>88.2</v>
      </c>
      <c r="AU650" s="30">
        <v>40</v>
      </c>
      <c r="AV650" s="31"/>
      <c r="AW650" s="26">
        <v>2</v>
      </c>
      <c r="AX650" s="26"/>
      <c r="AY650" s="26"/>
      <c r="AZ650" s="26"/>
      <c r="BA650" s="25"/>
      <c r="BB650" s="24">
        <v>142</v>
      </c>
      <c r="BC650" s="26">
        <v>90</v>
      </c>
      <c r="BD650" s="32" t="s">
        <v>79</v>
      </c>
      <c r="BE650" s="32">
        <v>50</v>
      </c>
      <c r="BF650" s="35" t="s">
        <v>322</v>
      </c>
      <c r="BG650" s="26" t="s">
        <v>298</v>
      </c>
      <c r="BH650" s="29">
        <v>20</v>
      </c>
      <c r="BI650" s="26" t="s">
        <v>314</v>
      </c>
      <c r="BJ650" s="37"/>
      <c r="BK650" s="36" t="s">
        <v>316</v>
      </c>
      <c r="BL650" t="str">
        <f>IF(_xlfn.REGEXTEST(BK650,"Lv. [0-9]{0, 3}", 0),BM650,"")</f>
        <v/>
      </c>
      <c r="BM650" t="e" cm="1" vm="1">
        <f t="array" ref="BM650">_xlfn.REGEXEXTRACT(_xlfn.REGEXEXTRACT(BK650,"Lv. [0-9]{0,}", 0),"[0-9]{1,2}", 0)</f>
        <v>#N/A</v>
      </c>
      <c r="BN650" cm="1">
        <f t="array" ref="BN650">INDEX(A650:AE650,BQ650)</f>
        <v>58</v>
      </c>
      <c r="BO650">
        <v>649</v>
      </c>
      <c r="BP650" t="str">
        <f ca="1">IF(LEN(BL650) &gt; 0, _xlfn.XMATCH(BN650 + 1, INDIRECT(BR650):INDIRECT(BS650)), "")</f>
        <v/>
      </c>
      <c r="BQ650" cm="1">
        <f t="array" ref="BQ650">_xlfn.XMATCH(FALSE, ISBLANK(A650:AE650),,-1)</f>
        <v>29</v>
      </c>
      <c r="BR650" t="str">
        <f>ADDRESS(2, BQ650)</f>
        <v>$AC$2</v>
      </c>
      <c r="BS650" t="str">
        <f>ADDRESS(1202, BQ650)</f>
        <v>$AC$1202</v>
      </c>
      <c r="BT650" s="171" t="str">
        <f>"insert into Pokemon_Blueprint values ( "&amp;ROW()-1&amp;", '"&amp;B650&amp;"', '"&amp;C650&amp;"', "&amp;AF650&amp;",  "&amp;AG650&amp;",  "&amp;AH650&amp;", "&amp;AI650&amp;",  "&amp;AJ650&amp;",  "&amp;AK650&amp;", "&amp;IF(BC650 = "", "0", BC650)&amp;", "&amp;IF(BL650 = "","NULL, NULL",BP650&amp;", "&amp;BL650)&amp;");"</f>
        <v>insert into Pokemon_Blueprint values ( 649, 'Gurdurr', '', 85,  105,  85, 40,  50,  40, 90, NULL, NULL);</v>
      </c>
    </row>
    <row r="651" spans="1:72" ht="12.75" customHeight="1">
      <c r="A651" s="12">
        <v>534</v>
      </c>
      <c r="B651" s="71" t="s">
        <v>1104</v>
      </c>
      <c r="C651" s="71"/>
      <c r="D651" s="72"/>
      <c r="E651" s="73"/>
      <c r="F651" s="73"/>
      <c r="G651" s="73"/>
      <c r="H651" s="73"/>
      <c r="I651" s="73"/>
      <c r="J651" s="73"/>
      <c r="K651" s="73"/>
      <c r="L651" s="73">
        <v>40</v>
      </c>
      <c r="M651" s="73">
        <v>75</v>
      </c>
      <c r="N651" s="73"/>
      <c r="O651" s="73"/>
      <c r="P651" s="73">
        <v>95</v>
      </c>
      <c r="Q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>
        <v>173</v>
      </c>
      <c r="AB651" s="73"/>
      <c r="AC651" s="73">
        <v>59</v>
      </c>
      <c r="AD651" s="73"/>
      <c r="AE651" s="74"/>
      <c r="AF651" s="17">
        <v>105</v>
      </c>
      <c r="AG651" s="18">
        <v>140</v>
      </c>
      <c r="AH651" s="19">
        <v>95</v>
      </c>
      <c r="AI651" s="20">
        <v>55</v>
      </c>
      <c r="AJ651" s="21">
        <v>65</v>
      </c>
      <c r="AK651" s="22">
        <v>45</v>
      </c>
      <c r="AL651" s="23">
        <f>SUM(AF651:AK651)</f>
        <v>505</v>
      </c>
      <c r="AM651" s="24" t="s">
        <v>289</v>
      </c>
      <c r="AN651" s="37"/>
      <c r="AO651" s="24" t="s">
        <v>162</v>
      </c>
      <c r="AP651" s="26" t="s">
        <v>215</v>
      </c>
      <c r="AQ651" s="27" t="s">
        <v>436</v>
      </c>
      <c r="AR651" s="28" t="s">
        <v>148</v>
      </c>
      <c r="AS651" s="29">
        <v>1.4</v>
      </c>
      <c r="AT651" s="29">
        <v>191.8</v>
      </c>
      <c r="AU651" s="30">
        <v>87</v>
      </c>
      <c r="AV651" s="31"/>
      <c r="AW651" s="26">
        <v>3</v>
      </c>
      <c r="AX651" s="26"/>
      <c r="AY651" s="26"/>
      <c r="AZ651" s="26"/>
      <c r="BA651" s="25"/>
      <c r="BB651" s="24">
        <v>253</v>
      </c>
      <c r="BC651" s="26">
        <v>45</v>
      </c>
      <c r="BD651" s="32" t="s">
        <v>79</v>
      </c>
      <c r="BE651" s="32">
        <v>50</v>
      </c>
      <c r="BF651" s="35" t="s">
        <v>139</v>
      </c>
      <c r="BG651" s="26" t="s">
        <v>298</v>
      </c>
      <c r="BH651" s="29">
        <v>20</v>
      </c>
      <c r="BI651" s="26" t="s">
        <v>314</v>
      </c>
      <c r="BJ651" s="37"/>
      <c r="BK651" s="36"/>
      <c r="BL651" t="str">
        <f>IF(_xlfn.REGEXTEST(BK651,"Lv. [0-9]{0, 3}", 0),BM651,"")</f>
        <v/>
      </c>
      <c r="BM651" t="e" cm="1" vm="1">
        <f t="array" ref="BM651">_xlfn.REGEXEXTRACT(_xlfn.REGEXEXTRACT(BK651,"Lv. [0-9]{0,}", 0),"[0-9]{1,2}", 0)</f>
        <v>#N/A</v>
      </c>
      <c r="BN651" cm="1">
        <f t="array" ref="BN651">INDEX(A651:AE651,BQ651)</f>
        <v>59</v>
      </c>
      <c r="BO651">
        <v>650</v>
      </c>
      <c r="BP651" t="str">
        <f ca="1">IF(LEN(BL651) &gt; 0, _xlfn.XMATCH(BN651 + 1, INDIRECT(BR651):INDIRECT(BS651)), "")</f>
        <v/>
      </c>
      <c r="BQ651" cm="1">
        <f t="array" ref="BQ651">_xlfn.XMATCH(FALSE, ISBLANK(A651:AE651),,-1)</f>
        <v>29</v>
      </c>
      <c r="BR651" t="str">
        <f>ADDRESS(2, BQ651)</f>
        <v>$AC$2</v>
      </c>
      <c r="BS651" t="str">
        <f>ADDRESS(1202, BQ651)</f>
        <v>$AC$1202</v>
      </c>
      <c r="BT651" s="171" t="str">
        <f>"insert into Pokemon_Blueprint values ( "&amp;ROW()-1&amp;", '"&amp;B651&amp;"', '"&amp;C651&amp;"', "&amp;AF651&amp;",  "&amp;AG651&amp;",  "&amp;AH651&amp;", "&amp;AI651&amp;",  "&amp;AJ651&amp;",  "&amp;AK651&amp;", "&amp;IF(BC651 = "", "0", BC651)&amp;", "&amp;IF(BL651 = "","NULL, NULL",BP651&amp;", "&amp;BL651)&amp;");"</f>
        <v>insert into Pokemon_Blueprint values ( 650, 'Conkeldurr', '', 105,  140,  95, 55,  65,  45, 45, NULL, NULL);</v>
      </c>
    </row>
    <row r="652" spans="1:72" ht="12.75" customHeight="1">
      <c r="A652" s="12">
        <v>535</v>
      </c>
      <c r="B652" s="71" t="s">
        <v>1105</v>
      </c>
      <c r="C652" s="71"/>
      <c r="D652" s="72"/>
      <c r="E652" s="73"/>
      <c r="F652" s="73"/>
      <c r="G652" s="73"/>
      <c r="H652" s="73"/>
      <c r="I652" s="73"/>
      <c r="J652" s="73"/>
      <c r="K652" s="73"/>
      <c r="L652" s="73">
        <v>41</v>
      </c>
      <c r="M652" s="73">
        <v>228</v>
      </c>
      <c r="N652" s="73"/>
      <c r="O652" s="73"/>
      <c r="P652" s="73"/>
      <c r="Q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>
        <v>132</v>
      </c>
      <c r="AB652" s="73"/>
      <c r="AC652" s="73"/>
      <c r="AD652" s="73"/>
      <c r="AE652" s="74"/>
      <c r="AF652" s="17">
        <v>50</v>
      </c>
      <c r="AG652" s="18">
        <v>50</v>
      </c>
      <c r="AH652" s="19">
        <v>40</v>
      </c>
      <c r="AI652" s="20">
        <v>50</v>
      </c>
      <c r="AJ652" s="21">
        <v>40</v>
      </c>
      <c r="AK652" s="22">
        <v>64</v>
      </c>
      <c r="AL652" s="23">
        <f>SUM(AF652:AK652)</f>
        <v>294</v>
      </c>
      <c r="AM652" s="24" t="s">
        <v>112</v>
      </c>
      <c r="AN652" s="37"/>
      <c r="AO652" s="24" t="s">
        <v>285</v>
      </c>
      <c r="AP652" s="26" t="s">
        <v>379</v>
      </c>
      <c r="AQ652" s="27" t="s">
        <v>307</v>
      </c>
      <c r="AR652" s="28" t="s">
        <v>115</v>
      </c>
      <c r="AS652" s="29">
        <v>0.5</v>
      </c>
      <c r="AT652" s="29">
        <v>9.9</v>
      </c>
      <c r="AU652" s="30">
        <v>4.5</v>
      </c>
      <c r="AV652" s="31"/>
      <c r="AW652" s="26"/>
      <c r="AX652" s="26"/>
      <c r="AY652" s="26"/>
      <c r="AZ652" s="26"/>
      <c r="BA652" s="25">
        <v>1</v>
      </c>
      <c r="BB652" s="24">
        <v>59</v>
      </c>
      <c r="BC652" s="26">
        <v>255</v>
      </c>
      <c r="BD652" s="32" t="s">
        <v>79</v>
      </c>
      <c r="BE652" s="32">
        <v>50</v>
      </c>
      <c r="BF652" s="35" t="s">
        <v>116</v>
      </c>
      <c r="BG652" s="26" t="s">
        <v>129</v>
      </c>
      <c r="BH652" s="29">
        <v>20</v>
      </c>
      <c r="BI652" s="26" t="s">
        <v>117</v>
      </c>
      <c r="BJ652" s="37"/>
      <c r="BK652" s="36" t="s">
        <v>308</v>
      </c>
      <c r="BL652" t="str">
        <f>IF(_xlfn.REGEXTEST(BK652,"Lv. [0-9]{0, 3}", 0),BM652,"")</f>
        <v>25</v>
      </c>
      <c r="BM652" t="str" cm="1">
        <f t="array" ref="BM652">_xlfn.REGEXEXTRACT(_xlfn.REGEXEXTRACT(BK652,"Lv. [0-9]{0,}", 0),"[0-9]{1,2}", 0)</f>
        <v>25</v>
      </c>
      <c r="BN652" cm="1">
        <f t="array" ref="BN652">INDEX(A652:AE652,BQ652)</f>
        <v>132</v>
      </c>
      <c r="BO652">
        <v>651</v>
      </c>
      <c r="BP652">
        <f ca="1">IF(LEN(BL652) &gt; 0, _xlfn.XMATCH(BN652 + 1, INDIRECT(BR652):INDIRECT(BS652)), "")</f>
        <v>652</v>
      </c>
      <c r="BQ652" cm="1">
        <f t="array" ref="BQ652">_xlfn.XMATCH(FALSE, ISBLANK(A652:AE652),,-1)</f>
        <v>27</v>
      </c>
      <c r="BR652" t="str">
        <f>ADDRESS(2, BQ652)</f>
        <v>$AA$2</v>
      </c>
      <c r="BS652" t="str">
        <f>ADDRESS(1202, BQ652)</f>
        <v>$AA$1202</v>
      </c>
      <c r="BT652" s="171" t="str">
        <f ca="1">"insert into Pokemon_Blueprint values ( "&amp;ROW()-1&amp;", '"&amp;B652&amp;"', '"&amp;C652&amp;"', "&amp;AF652&amp;",  "&amp;AG652&amp;",  "&amp;AH652&amp;", "&amp;AI652&amp;",  "&amp;AJ652&amp;",  "&amp;AK652&amp;", "&amp;IF(BC652 = "", "0", BC652)&amp;", "&amp;IF(BL652 = "","NULL, NULL",BP652&amp;", "&amp;BL652)&amp;");"</f>
        <v>insert into Pokemon_Blueprint values ( 651, 'Tympole', '', 50,  50,  40, 50,  40,  64, 255, 652, 25);</v>
      </c>
    </row>
    <row r="653" spans="1:72" ht="12.75" customHeight="1">
      <c r="A653" s="12">
        <v>536</v>
      </c>
      <c r="B653" s="71" t="s">
        <v>1106</v>
      </c>
      <c r="C653" s="71"/>
      <c r="D653" s="72"/>
      <c r="E653" s="73"/>
      <c r="F653" s="73"/>
      <c r="G653" s="73"/>
      <c r="H653" s="73"/>
      <c r="I653" s="73"/>
      <c r="J653" s="73"/>
      <c r="K653" s="73"/>
      <c r="L653" s="73">
        <v>42</v>
      </c>
      <c r="M653" s="73">
        <v>229</v>
      </c>
      <c r="N653" s="73"/>
      <c r="O653" s="73"/>
      <c r="P653" s="73"/>
      <c r="Q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>
        <v>133</v>
      </c>
      <c r="AB653" s="73"/>
      <c r="AC653" s="73"/>
      <c r="AD653" s="73"/>
      <c r="AE653" s="74"/>
      <c r="AF653" s="17">
        <v>75</v>
      </c>
      <c r="AG653" s="18">
        <v>65</v>
      </c>
      <c r="AH653" s="19">
        <v>55</v>
      </c>
      <c r="AI653" s="20">
        <v>65</v>
      </c>
      <c r="AJ653" s="21">
        <v>55</v>
      </c>
      <c r="AK653" s="22">
        <v>69</v>
      </c>
      <c r="AL653" s="23">
        <f>SUM(AF653:AK653)</f>
        <v>384</v>
      </c>
      <c r="AM653" s="24" t="s">
        <v>112</v>
      </c>
      <c r="AN653" s="25" t="s">
        <v>196</v>
      </c>
      <c r="AO653" s="24" t="s">
        <v>285</v>
      </c>
      <c r="AP653" s="26" t="s">
        <v>379</v>
      </c>
      <c r="AQ653" s="27" t="s">
        <v>307</v>
      </c>
      <c r="AR653" s="28" t="s">
        <v>191</v>
      </c>
      <c r="AS653" s="29">
        <v>0.8</v>
      </c>
      <c r="AT653" s="29">
        <v>37.5</v>
      </c>
      <c r="AU653" s="30">
        <v>17</v>
      </c>
      <c r="AV653" s="31">
        <v>2</v>
      </c>
      <c r="AW653" s="26"/>
      <c r="AX653" s="26"/>
      <c r="AY653" s="26"/>
      <c r="AZ653" s="26"/>
      <c r="BA653" s="25"/>
      <c r="BB653" s="24">
        <v>134</v>
      </c>
      <c r="BC653" s="26">
        <v>120</v>
      </c>
      <c r="BD653" s="32" t="s">
        <v>79</v>
      </c>
      <c r="BE653" s="32">
        <v>50</v>
      </c>
      <c r="BF653" s="35" t="s">
        <v>116</v>
      </c>
      <c r="BG653" s="26" t="s">
        <v>129</v>
      </c>
      <c r="BH653" s="29">
        <v>20</v>
      </c>
      <c r="BI653" s="26" t="s">
        <v>117</v>
      </c>
      <c r="BJ653" s="37"/>
      <c r="BK653" s="36" t="s">
        <v>102</v>
      </c>
      <c r="BL653" t="str">
        <f>IF(_xlfn.REGEXTEST(BK653,"Lv. [0-9]{0, 3}", 0),BM653,"")</f>
        <v>36</v>
      </c>
      <c r="BM653" t="str" cm="1">
        <f t="array" ref="BM653">_xlfn.REGEXEXTRACT(_xlfn.REGEXEXTRACT(BK653,"Lv. [0-9]{0,}", 0),"[0-9]{1,2}", 0)</f>
        <v>36</v>
      </c>
      <c r="BN653" cm="1">
        <f t="array" ref="BN653">INDEX(A653:AE653,BQ653)</f>
        <v>133</v>
      </c>
      <c r="BO653">
        <v>652</v>
      </c>
      <c r="BP653">
        <f ca="1">IF(LEN(BL653) &gt; 0, _xlfn.XMATCH(BN653 + 1, INDIRECT(BR653):INDIRECT(BS653)), "")</f>
        <v>653</v>
      </c>
      <c r="BQ653" cm="1">
        <f t="array" ref="BQ653">_xlfn.XMATCH(FALSE, ISBLANK(A653:AE653),,-1)</f>
        <v>27</v>
      </c>
      <c r="BR653" t="str">
        <f>ADDRESS(2, BQ653)</f>
        <v>$AA$2</v>
      </c>
      <c r="BS653" t="str">
        <f>ADDRESS(1202, BQ653)</f>
        <v>$AA$1202</v>
      </c>
      <c r="BT653" s="171" t="str">
        <f ca="1">"insert into Pokemon_Blueprint values ( "&amp;ROW()-1&amp;", '"&amp;B653&amp;"', '"&amp;C653&amp;"', "&amp;AF653&amp;",  "&amp;AG653&amp;",  "&amp;AH653&amp;", "&amp;AI653&amp;",  "&amp;AJ653&amp;",  "&amp;AK653&amp;", "&amp;IF(BC653 = "", "0", BC653)&amp;", "&amp;IF(BL653 = "","NULL, NULL",BP653&amp;", "&amp;BL653)&amp;");"</f>
        <v>insert into Pokemon_Blueprint values ( 652, 'Palpitoad', '', 75,  65,  55, 65,  55,  69, 120, 653, 36);</v>
      </c>
    </row>
    <row r="654" spans="1:72" ht="12.75" customHeight="1">
      <c r="A654" s="12">
        <v>537</v>
      </c>
      <c r="B654" s="71" t="s">
        <v>1107</v>
      </c>
      <c r="C654" s="71"/>
      <c r="D654" s="72"/>
      <c r="E654" s="73"/>
      <c r="F654" s="73"/>
      <c r="G654" s="73"/>
      <c r="H654" s="73"/>
      <c r="I654" s="73"/>
      <c r="J654" s="73"/>
      <c r="K654" s="73"/>
      <c r="L654" s="73">
        <v>43</v>
      </c>
      <c r="M654" s="73">
        <v>230</v>
      </c>
      <c r="N654" s="73"/>
      <c r="O654" s="73"/>
      <c r="P654" s="73"/>
      <c r="Q654" s="73"/>
      <c r="R654" s="73"/>
      <c r="S654" s="73"/>
      <c r="T654" s="73"/>
      <c r="U654" s="73"/>
      <c r="V654" s="73"/>
      <c r="W654" s="73"/>
      <c r="X654" s="73"/>
      <c r="Y654" s="73"/>
      <c r="Z654" s="73"/>
      <c r="AA654" s="73">
        <v>134</v>
      </c>
      <c r="AB654" s="73"/>
      <c r="AC654" s="73"/>
      <c r="AD654" s="73"/>
      <c r="AE654" s="74"/>
      <c r="AF654" s="17">
        <v>105</v>
      </c>
      <c r="AG654" s="18">
        <v>95</v>
      </c>
      <c r="AH654" s="19">
        <v>75</v>
      </c>
      <c r="AI654" s="20">
        <v>85</v>
      </c>
      <c r="AJ654" s="21">
        <v>75</v>
      </c>
      <c r="AK654" s="22">
        <v>74</v>
      </c>
      <c r="AL654" s="23">
        <f>SUM(AF654:AK654)</f>
        <v>509</v>
      </c>
      <c r="AM654" s="24" t="s">
        <v>112</v>
      </c>
      <c r="AN654" s="25" t="s">
        <v>196</v>
      </c>
      <c r="AO654" s="24" t="s">
        <v>285</v>
      </c>
      <c r="AP654" s="26" t="s">
        <v>385</v>
      </c>
      <c r="AQ654" s="27" t="s">
        <v>307</v>
      </c>
      <c r="AR654" s="28" t="s">
        <v>157</v>
      </c>
      <c r="AS654" s="29">
        <v>1.5</v>
      </c>
      <c r="AT654" s="29">
        <v>136.69999999999999</v>
      </c>
      <c r="AU654" s="30">
        <v>62</v>
      </c>
      <c r="AV654" s="31">
        <v>3</v>
      </c>
      <c r="AW654" s="26"/>
      <c r="AX654" s="26"/>
      <c r="AY654" s="26"/>
      <c r="AZ654" s="26"/>
      <c r="BA654" s="25"/>
      <c r="BB654" s="24">
        <v>255</v>
      </c>
      <c r="BC654" s="26">
        <v>45</v>
      </c>
      <c r="BD654" s="32" t="s">
        <v>79</v>
      </c>
      <c r="BE654" s="32">
        <v>50</v>
      </c>
      <c r="BF654" s="35" t="s">
        <v>116</v>
      </c>
      <c r="BG654" s="26" t="s">
        <v>129</v>
      </c>
      <c r="BH654" s="29">
        <v>20</v>
      </c>
      <c r="BI654" s="26" t="s">
        <v>117</v>
      </c>
      <c r="BJ654" s="37"/>
      <c r="BK654" s="36"/>
      <c r="BL654" t="str">
        <f>IF(_xlfn.REGEXTEST(BK654,"Lv. [0-9]{0, 3}", 0),BM654,"")</f>
        <v/>
      </c>
      <c r="BM654" t="e" cm="1" vm="1">
        <f t="array" ref="BM654">_xlfn.REGEXEXTRACT(_xlfn.REGEXEXTRACT(BK654,"Lv. [0-9]{0,}", 0),"[0-9]{1,2}", 0)</f>
        <v>#N/A</v>
      </c>
      <c r="BN654" cm="1">
        <f t="array" ref="BN654">INDEX(A654:AE654,BQ654)</f>
        <v>134</v>
      </c>
      <c r="BO654">
        <v>653</v>
      </c>
      <c r="BP654" t="str">
        <f ca="1">IF(LEN(BL654) &gt; 0, _xlfn.XMATCH(BN654 + 1, INDIRECT(BR654):INDIRECT(BS654)), "")</f>
        <v/>
      </c>
      <c r="BQ654" cm="1">
        <f t="array" ref="BQ654">_xlfn.XMATCH(FALSE, ISBLANK(A654:AE654),,-1)</f>
        <v>27</v>
      </c>
      <c r="BR654" t="str">
        <f>ADDRESS(2, BQ654)</f>
        <v>$AA$2</v>
      </c>
      <c r="BS654" t="str">
        <f>ADDRESS(1202, BQ654)</f>
        <v>$AA$1202</v>
      </c>
      <c r="BT654" s="171" t="str">
        <f>"insert into Pokemon_Blueprint values ( "&amp;ROW()-1&amp;", '"&amp;B654&amp;"', '"&amp;C654&amp;"', "&amp;AF654&amp;",  "&amp;AG654&amp;",  "&amp;AH654&amp;", "&amp;AI654&amp;",  "&amp;AJ654&amp;",  "&amp;AK654&amp;", "&amp;IF(BC654 = "", "0", BC654)&amp;", "&amp;IF(BL654 = "","NULL, NULL",BP654&amp;", "&amp;BL654)&amp;");"</f>
        <v>insert into Pokemon_Blueprint values ( 653, 'Seismitoad', '', 105,  95,  75, 85,  75,  74, 45, NULL, NULL);</v>
      </c>
    </row>
    <row r="655" spans="1:72" ht="12.75" customHeight="1">
      <c r="A655" s="12">
        <v>538</v>
      </c>
      <c r="B655" s="71" t="s">
        <v>1108</v>
      </c>
      <c r="C655" s="71"/>
      <c r="D655" s="72"/>
      <c r="E655" s="73"/>
      <c r="F655" s="73"/>
      <c r="G655" s="73"/>
      <c r="H655" s="73"/>
      <c r="I655" s="73"/>
      <c r="J655" s="73"/>
      <c r="K655" s="73"/>
      <c r="L655" s="73">
        <v>44</v>
      </c>
      <c r="M655" s="73">
        <v>267</v>
      </c>
      <c r="N655" s="73"/>
      <c r="O655" s="73">
        <v>97</v>
      </c>
      <c r="P655" s="73"/>
      <c r="Q655" s="73"/>
      <c r="R655" s="73"/>
      <c r="S655" s="73"/>
      <c r="T655" s="73"/>
      <c r="U655" s="73"/>
      <c r="V655" s="73"/>
      <c r="W655" s="73"/>
      <c r="X655" s="73"/>
      <c r="Y655" s="73"/>
      <c r="Z655" s="73"/>
      <c r="AA655" s="73">
        <v>248</v>
      </c>
      <c r="AB655" s="73"/>
      <c r="AC655" s="73"/>
      <c r="AD655" s="73"/>
      <c r="AE655" s="74"/>
      <c r="AF655" s="17">
        <v>120</v>
      </c>
      <c r="AG655" s="18">
        <v>100</v>
      </c>
      <c r="AH655" s="19">
        <v>85</v>
      </c>
      <c r="AI655" s="20">
        <v>30</v>
      </c>
      <c r="AJ655" s="21">
        <v>85</v>
      </c>
      <c r="AK655" s="22">
        <v>45</v>
      </c>
      <c r="AL655" s="23">
        <f>SUM(AF655:AK655)</f>
        <v>465</v>
      </c>
      <c r="AM655" s="24" t="s">
        <v>289</v>
      </c>
      <c r="AN655" s="37"/>
      <c r="AO655" s="24" t="s">
        <v>162</v>
      </c>
      <c r="AP655" s="26" t="s">
        <v>243</v>
      </c>
      <c r="AQ655" s="27" t="s">
        <v>482</v>
      </c>
      <c r="AR655" s="28" t="s">
        <v>216</v>
      </c>
      <c r="AS655" s="29">
        <v>1.3</v>
      </c>
      <c r="AT655" s="29">
        <v>122.4</v>
      </c>
      <c r="AU655" s="30">
        <v>55.5</v>
      </c>
      <c r="AV655" s="31">
        <v>2</v>
      </c>
      <c r="AW655" s="26"/>
      <c r="AX655" s="26"/>
      <c r="AY655" s="26"/>
      <c r="AZ655" s="26"/>
      <c r="BA655" s="25"/>
      <c r="BB655" s="24">
        <v>163</v>
      </c>
      <c r="BC655" s="26">
        <v>45</v>
      </c>
      <c r="BD655" s="32" t="s">
        <v>128</v>
      </c>
      <c r="BE655" s="32">
        <v>50</v>
      </c>
      <c r="BF655" s="35" t="s">
        <v>98</v>
      </c>
      <c r="BG655" s="26" t="s">
        <v>218</v>
      </c>
      <c r="BH655" s="29">
        <v>20</v>
      </c>
      <c r="BI655" s="26" t="s">
        <v>314</v>
      </c>
      <c r="BJ655" s="37"/>
      <c r="BK655" s="36"/>
      <c r="BL655" t="str">
        <f>IF(_xlfn.REGEXTEST(BK655,"Lv. [0-9]{0, 3}", 0),BM655,"")</f>
        <v/>
      </c>
      <c r="BM655" t="e" cm="1" vm="1">
        <f t="array" ref="BM655">_xlfn.REGEXEXTRACT(_xlfn.REGEXEXTRACT(BK655,"Lv. [0-9]{0,}", 0),"[0-9]{1,2}", 0)</f>
        <v>#N/A</v>
      </c>
      <c r="BN655" cm="1">
        <f t="array" ref="BN655">INDEX(A655:AE655,BQ655)</f>
        <v>248</v>
      </c>
      <c r="BO655">
        <v>654</v>
      </c>
      <c r="BP655" t="str">
        <f ca="1">IF(LEN(BL655) &gt; 0, _xlfn.XMATCH(BN655 + 1, INDIRECT(BR655):INDIRECT(BS655)), "")</f>
        <v/>
      </c>
      <c r="BQ655" cm="1">
        <f t="array" ref="BQ655">_xlfn.XMATCH(FALSE, ISBLANK(A655:AE655),,-1)</f>
        <v>27</v>
      </c>
      <c r="BR655" t="str">
        <f>ADDRESS(2, BQ655)</f>
        <v>$AA$2</v>
      </c>
      <c r="BS655" t="str">
        <f>ADDRESS(1202, BQ655)</f>
        <v>$AA$1202</v>
      </c>
      <c r="BT655" s="171" t="str">
        <f>"insert into Pokemon_Blueprint values ( "&amp;ROW()-1&amp;", '"&amp;B655&amp;"', '"&amp;C655&amp;"', "&amp;AF655&amp;",  "&amp;AG655&amp;",  "&amp;AH655&amp;", "&amp;AI655&amp;",  "&amp;AJ655&amp;",  "&amp;AK655&amp;", "&amp;IF(BC655 = "", "0", BC655)&amp;", "&amp;IF(BL655 = "","NULL, NULL",BP655&amp;", "&amp;BL655)&amp;");"</f>
        <v>insert into Pokemon_Blueprint values ( 654, 'Throh', '', 120,  100,  85, 30,  85,  45, 45, NULL, NULL);</v>
      </c>
    </row>
    <row r="656" spans="1:72" ht="12.75" customHeight="1">
      <c r="A656" s="12">
        <v>539</v>
      </c>
      <c r="B656" s="71" t="s">
        <v>1109</v>
      </c>
      <c r="C656" s="71"/>
      <c r="D656" s="72"/>
      <c r="E656" s="73"/>
      <c r="F656" s="73"/>
      <c r="G656" s="73"/>
      <c r="H656" s="73"/>
      <c r="I656" s="73"/>
      <c r="J656" s="73"/>
      <c r="K656" s="73"/>
      <c r="L656" s="73">
        <v>45</v>
      </c>
      <c r="M656" s="73">
        <v>268</v>
      </c>
      <c r="N656" s="73"/>
      <c r="O656" s="73">
        <v>98</v>
      </c>
      <c r="P656" s="73"/>
      <c r="Q656" s="73"/>
      <c r="R656" s="73"/>
      <c r="S656" s="73"/>
      <c r="T656" s="73"/>
      <c r="U656" s="73"/>
      <c r="V656" s="73"/>
      <c r="W656" s="73"/>
      <c r="X656" s="73"/>
      <c r="Y656" s="73"/>
      <c r="Z656" s="73"/>
      <c r="AA656" s="73">
        <v>249</v>
      </c>
      <c r="AB656" s="73"/>
      <c r="AC656" s="73"/>
      <c r="AD656" s="73"/>
      <c r="AE656" s="74"/>
      <c r="AF656" s="17">
        <v>75</v>
      </c>
      <c r="AG656" s="18">
        <v>125</v>
      </c>
      <c r="AH656" s="19">
        <v>75</v>
      </c>
      <c r="AI656" s="20">
        <v>30</v>
      </c>
      <c r="AJ656" s="21">
        <v>75</v>
      </c>
      <c r="AK656" s="22">
        <v>85</v>
      </c>
      <c r="AL656" s="23">
        <f>SUM(AF656:AK656)</f>
        <v>465</v>
      </c>
      <c r="AM656" s="24" t="s">
        <v>289</v>
      </c>
      <c r="AN656" s="37"/>
      <c r="AO656" s="24" t="s">
        <v>337</v>
      </c>
      <c r="AP656" s="26" t="s">
        <v>243</v>
      </c>
      <c r="AQ656" s="27" t="s">
        <v>482</v>
      </c>
      <c r="AR656" s="28" t="s">
        <v>148</v>
      </c>
      <c r="AS656" s="29">
        <v>1.4</v>
      </c>
      <c r="AT656" s="29">
        <v>112.4</v>
      </c>
      <c r="AU656" s="30">
        <v>51</v>
      </c>
      <c r="AV656" s="31"/>
      <c r="AW656" s="26">
        <v>2</v>
      </c>
      <c r="AX656" s="26"/>
      <c r="AY656" s="26"/>
      <c r="AZ656" s="26"/>
      <c r="BA656" s="25"/>
      <c r="BB656" s="24">
        <v>163</v>
      </c>
      <c r="BC656" s="26">
        <v>45</v>
      </c>
      <c r="BD656" s="32" t="s">
        <v>128</v>
      </c>
      <c r="BE656" s="32">
        <v>50</v>
      </c>
      <c r="BF656" s="35" t="s">
        <v>116</v>
      </c>
      <c r="BG656" s="26" t="s">
        <v>218</v>
      </c>
      <c r="BH656" s="29">
        <v>20</v>
      </c>
      <c r="BI656" s="26" t="s">
        <v>314</v>
      </c>
      <c r="BJ656" s="37"/>
      <c r="BK656" s="36"/>
      <c r="BL656" t="str">
        <f>IF(_xlfn.REGEXTEST(BK656,"Lv. [0-9]{0, 3}", 0),BM656,"")</f>
        <v/>
      </c>
      <c r="BM656" t="e" cm="1" vm="1">
        <f t="array" ref="BM656">_xlfn.REGEXEXTRACT(_xlfn.REGEXEXTRACT(BK656,"Lv. [0-9]{0,}", 0),"[0-9]{1,2}", 0)</f>
        <v>#N/A</v>
      </c>
      <c r="BN656" cm="1">
        <f t="array" ref="BN656">INDEX(A656:AE656,BQ656)</f>
        <v>249</v>
      </c>
      <c r="BO656">
        <v>655</v>
      </c>
      <c r="BP656" t="str">
        <f ca="1">IF(LEN(BL656) &gt; 0, _xlfn.XMATCH(BN656 + 1, INDIRECT(BR656):INDIRECT(BS656)), "")</f>
        <v/>
      </c>
      <c r="BQ656" cm="1">
        <f t="array" ref="BQ656">_xlfn.XMATCH(FALSE, ISBLANK(A656:AE656),,-1)</f>
        <v>27</v>
      </c>
      <c r="BR656" t="str">
        <f>ADDRESS(2, BQ656)</f>
        <v>$AA$2</v>
      </c>
      <c r="BS656" t="str">
        <f>ADDRESS(1202, BQ656)</f>
        <v>$AA$1202</v>
      </c>
      <c r="BT656" s="171" t="str">
        <f>"insert into Pokemon_Blueprint values ( "&amp;ROW()-1&amp;", '"&amp;B656&amp;"', '"&amp;C656&amp;"', "&amp;AF656&amp;",  "&amp;AG656&amp;",  "&amp;AH656&amp;", "&amp;AI656&amp;",  "&amp;AJ656&amp;",  "&amp;AK656&amp;", "&amp;IF(BC656 = "", "0", BC656)&amp;", "&amp;IF(BL656 = "","NULL, NULL",BP656&amp;", "&amp;BL656)&amp;");"</f>
        <v>insert into Pokemon_Blueprint values ( 655, 'Sawk', '', 75,  125,  75, 30,  75,  85, 45, NULL, NULL);</v>
      </c>
    </row>
    <row r="657" spans="1:72" ht="12.75" customHeight="1">
      <c r="A657" s="12">
        <v>540</v>
      </c>
      <c r="B657" s="71" t="s">
        <v>1110</v>
      </c>
      <c r="C657" s="71"/>
      <c r="D657" s="72"/>
      <c r="E657" s="73"/>
      <c r="F657" s="73"/>
      <c r="G657" s="73"/>
      <c r="H657" s="73"/>
      <c r="I657" s="73"/>
      <c r="J657" s="73"/>
      <c r="K657" s="73"/>
      <c r="L657" s="73">
        <v>46</v>
      </c>
      <c r="M657" s="73">
        <v>17</v>
      </c>
      <c r="N657" s="73"/>
      <c r="O657" s="73"/>
      <c r="P657" s="73"/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  <c r="AB657" s="73"/>
      <c r="AC657" s="73"/>
      <c r="AD657" s="73"/>
      <c r="AE657" s="74"/>
      <c r="AF657" s="17">
        <v>45</v>
      </c>
      <c r="AG657" s="18">
        <v>53</v>
      </c>
      <c r="AH657" s="19">
        <v>70</v>
      </c>
      <c r="AI657" s="20">
        <v>40</v>
      </c>
      <c r="AJ657" s="21">
        <v>60</v>
      </c>
      <c r="AK657" s="22">
        <v>42</v>
      </c>
      <c r="AL657" s="23">
        <f>SUM(AF657:AK657)</f>
        <v>310</v>
      </c>
      <c r="AM657" s="24" t="s">
        <v>124</v>
      </c>
      <c r="AN657" s="25" t="s">
        <v>74</v>
      </c>
      <c r="AO657" s="24" t="s">
        <v>143</v>
      </c>
      <c r="AP657" s="26" t="s">
        <v>77</v>
      </c>
      <c r="AQ657" s="27" t="s">
        <v>394</v>
      </c>
      <c r="AR657" s="28" t="s">
        <v>127</v>
      </c>
      <c r="AS657" s="29">
        <v>0.3</v>
      </c>
      <c r="AT657" s="29">
        <v>5.5</v>
      </c>
      <c r="AU657" s="30">
        <v>2.5</v>
      </c>
      <c r="AV657" s="31"/>
      <c r="AW657" s="26"/>
      <c r="AX657" s="26">
        <v>1</v>
      </c>
      <c r="AY657" s="26"/>
      <c r="AZ657" s="26"/>
      <c r="BA657" s="25"/>
      <c r="BB657" s="24">
        <v>62</v>
      </c>
      <c r="BC657" s="26">
        <v>255</v>
      </c>
      <c r="BD657" s="32" t="s">
        <v>79</v>
      </c>
      <c r="BE657" s="32">
        <v>50</v>
      </c>
      <c r="BF657" s="35" t="s">
        <v>141</v>
      </c>
      <c r="BG657" s="26" t="s">
        <v>129</v>
      </c>
      <c r="BH657" s="29">
        <v>15</v>
      </c>
      <c r="BI657" s="26" t="s">
        <v>124</v>
      </c>
      <c r="BJ657" s="37"/>
      <c r="BK657" s="36" t="s">
        <v>166</v>
      </c>
      <c r="BL657" t="str">
        <f>IF(_xlfn.REGEXTEST(BK657,"Lv. [0-9]{0, 3}", 0),BM657,"")</f>
        <v>20</v>
      </c>
      <c r="BM657" t="str" cm="1">
        <f t="array" ref="BM657">_xlfn.REGEXEXTRACT(_xlfn.REGEXEXTRACT(BK657,"Lv. [0-9]{0,}", 0),"[0-9]{1,2}", 0)</f>
        <v>20</v>
      </c>
      <c r="BN657" cm="1">
        <f t="array" ref="BN657">INDEX(A657:AE657,BQ657)</f>
        <v>17</v>
      </c>
      <c r="BO657">
        <v>656</v>
      </c>
      <c r="BP657">
        <f ca="1">IF(LEN(BL657) &gt; 0, _xlfn.XMATCH(BN657 + 1, INDIRECT(BR657):INDIRECT(BS657)), "")</f>
        <v>657</v>
      </c>
      <c r="BQ657" cm="1">
        <f t="array" ref="BQ657">_xlfn.XMATCH(FALSE, ISBLANK(A657:AE657),,-1)</f>
        <v>13</v>
      </c>
      <c r="BR657" t="str">
        <f>ADDRESS(2, BQ657)</f>
        <v>$M$2</v>
      </c>
      <c r="BS657" t="str">
        <f>ADDRESS(1202, BQ657)</f>
        <v>$M$1202</v>
      </c>
      <c r="BT657" s="171" t="str">
        <f ca="1">"insert into Pokemon_Blueprint values ( "&amp;ROW()-1&amp;", '"&amp;B657&amp;"', '"&amp;C657&amp;"', "&amp;AF657&amp;",  "&amp;AG657&amp;",  "&amp;AH657&amp;", "&amp;AI657&amp;",  "&amp;AJ657&amp;",  "&amp;AK657&amp;", "&amp;IF(BC657 = "", "0", BC657)&amp;", "&amp;IF(BL657 = "","NULL, NULL",BP657&amp;", "&amp;BL657)&amp;");"</f>
        <v>insert into Pokemon_Blueprint values ( 656, 'Sewaddle', '', 45,  53,  70, 40,  60,  42, 255, 657, 20);</v>
      </c>
    </row>
    <row r="658" spans="1:72" ht="12.75" customHeight="1">
      <c r="A658" s="12">
        <v>541</v>
      </c>
      <c r="B658" s="71" t="s">
        <v>1111</v>
      </c>
      <c r="C658" s="71"/>
      <c r="D658" s="72"/>
      <c r="E658" s="73"/>
      <c r="F658" s="73"/>
      <c r="G658" s="73"/>
      <c r="H658" s="73"/>
      <c r="I658" s="73"/>
      <c r="J658" s="73"/>
      <c r="K658" s="73"/>
      <c r="L658" s="73">
        <v>47</v>
      </c>
      <c r="M658" s="73">
        <v>18</v>
      </c>
      <c r="N658" s="73"/>
      <c r="O658" s="73"/>
      <c r="P658" s="73"/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  <c r="AB658" s="73"/>
      <c r="AC658" s="73"/>
      <c r="AD658" s="73"/>
      <c r="AE658" s="74"/>
      <c r="AF658" s="17">
        <v>55</v>
      </c>
      <c r="AG658" s="18">
        <v>63</v>
      </c>
      <c r="AH658" s="19">
        <v>90</v>
      </c>
      <c r="AI658" s="20">
        <v>50</v>
      </c>
      <c r="AJ658" s="21">
        <v>80</v>
      </c>
      <c r="AK658" s="22">
        <v>42</v>
      </c>
      <c r="AL658" s="23">
        <f>SUM(AF658:AK658)</f>
        <v>380</v>
      </c>
      <c r="AM658" s="24" t="s">
        <v>124</v>
      </c>
      <c r="AN658" s="25" t="s">
        <v>74</v>
      </c>
      <c r="AO658" s="24" t="s">
        <v>455</v>
      </c>
      <c r="AP658" s="26" t="s">
        <v>77</v>
      </c>
      <c r="AQ658" s="27" t="s">
        <v>394</v>
      </c>
      <c r="AR658" s="28" t="s">
        <v>115</v>
      </c>
      <c r="AS658" s="29">
        <v>0.5</v>
      </c>
      <c r="AT658" s="29">
        <v>16.100000000000001</v>
      </c>
      <c r="AU658" s="30">
        <v>7.3</v>
      </c>
      <c r="AV658" s="31"/>
      <c r="AW658" s="26"/>
      <c r="AX658" s="26">
        <v>2</v>
      </c>
      <c r="AY658" s="26"/>
      <c r="AZ658" s="26"/>
      <c r="BA658" s="25"/>
      <c r="BB658" s="24">
        <v>133</v>
      </c>
      <c r="BC658" s="26">
        <v>120</v>
      </c>
      <c r="BD658" s="32" t="s">
        <v>79</v>
      </c>
      <c r="BE658" s="32">
        <v>50</v>
      </c>
      <c r="BF658" s="35" t="s">
        <v>80</v>
      </c>
      <c r="BG658" s="26" t="s">
        <v>129</v>
      </c>
      <c r="BH658" s="29">
        <v>15</v>
      </c>
      <c r="BI658" s="26" t="s">
        <v>124</v>
      </c>
      <c r="BJ658" s="37"/>
      <c r="BK658" s="36" t="s">
        <v>246</v>
      </c>
      <c r="BL658" t="str">
        <f>IF(_xlfn.REGEXTEST(BK658,"Lv. [0-9]{0, 3}", 0),BM658,"")</f>
        <v/>
      </c>
      <c r="BM658" t="e" cm="1" vm="1">
        <f t="array" ref="BM658">_xlfn.REGEXEXTRACT(_xlfn.REGEXEXTRACT(BK658,"Lv. [0-9]{0,}", 0),"[0-9]{1,2}", 0)</f>
        <v>#N/A</v>
      </c>
      <c r="BN658" cm="1">
        <f t="array" ref="BN658">INDEX(A658:AE658,BQ658)</f>
        <v>18</v>
      </c>
      <c r="BO658">
        <v>657</v>
      </c>
      <c r="BP658" t="str">
        <f ca="1">IF(LEN(BL658) &gt; 0, _xlfn.XMATCH(BN658 + 1, INDIRECT(BR658):INDIRECT(BS658)), "")</f>
        <v/>
      </c>
      <c r="BQ658" cm="1">
        <f t="array" ref="BQ658">_xlfn.XMATCH(FALSE, ISBLANK(A658:AE658),,-1)</f>
        <v>13</v>
      </c>
      <c r="BR658" t="str">
        <f>ADDRESS(2, BQ658)</f>
        <v>$M$2</v>
      </c>
      <c r="BS658" t="str">
        <f>ADDRESS(1202, BQ658)</f>
        <v>$M$1202</v>
      </c>
      <c r="BT658" s="171" t="str">
        <f>"insert into Pokemon_Blueprint values ( "&amp;ROW()-1&amp;", '"&amp;B658&amp;"', '"&amp;C658&amp;"', "&amp;AF658&amp;",  "&amp;AG658&amp;",  "&amp;AH658&amp;", "&amp;AI658&amp;",  "&amp;AJ658&amp;",  "&amp;AK658&amp;", "&amp;IF(BC658 = "", "0", BC658)&amp;", "&amp;IF(BL658 = "","NULL, NULL",BP658&amp;", "&amp;BL658)&amp;");"</f>
        <v>insert into Pokemon_Blueprint values ( 657, 'Swadloon', '', 55,  63,  90, 50,  80,  42, 120, NULL, NULL);</v>
      </c>
    </row>
    <row r="659" spans="1:72" ht="12.75" customHeight="1">
      <c r="A659" s="12">
        <v>542</v>
      </c>
      <c r="B659" s="71" t="s">
        <v>1112</v>
      </c>
      <c r="C659" s="71"/>
      <c r="D659" s="72"/>
      <c r="E659" s="73"/>
      <c r="F659" s="73"/>
      <c r="G659" s="73"/>
      <c r="H659" s="73"/>
      <c r="I659" s="73"/>
      <c r="J659" s="73"/>
      <c r="K659" s="73"/>
      <c r="L659" s="73">
        <v>48</v>
      </c>
      <c r="M659" s="73">
        <v>19</v>
      </c>
      <c r="N659" s="73"/>
      <c r="O659" s="73"/>
      <c r="P659" s="73"/>
      <c r="Q659" s="73"/>
      <c r="R659" s="73"/>
      <c r="S659" s="73"/>
      <c r="T659" s="73"/>
      <c r="U659" s="73"/>
      <c r="V659" s="73"/>
      <c r="W659" s="73"/>
      <c r="X659" s="73"/>
      <c r="Y659" s="73"/>
      <c r="Z659" s="73"/>
      <c r="AA659" s="73"/>
      <c r="AB659" s="73"/>
      <c r="AC659" s="73"/>
      <c r="AD659" s="73"/>
      <c r="AE659" s="74"/>
      <c r="AF659" s="17">
        <v>75</v>
      </c>
      <c r="AG659" s="18">
        <v>103</v>
      </c>
      <c r="AH659" s="19">
        <v>80</v>
      </c>
      <c r="AI659" s="20">
        <v>70</v>
      </c>
      <c r="AJ659" s="21">
        <v>80</v>
      </c>
      <c r="AK659" s="22">
        <v>92</v>
      </c>
      <c r="AL659" s="23">
        <f>SUM(AF659:AK659)</f>
        <v>500</v>
      </c>
      <c r="AM659" s="24" t="s">
        <v>124</v>
      </c>
      <c r="AN659" s="25" t="s">
        <v>74</v>
      </c>
      <c r="AO659" s="24" t="s">
        <v>143</v>
      </c>
      <c r="AP659" s="26" t="s">
        <v>77</v>
      </c>
      <c r="AQ659" s="27" t="s">
        <v>394</v>
      </c>
      <c r="AR659" s="28" t="s">
        <v>176</v>
      </c>
      <c r="AS659" s="29">
        <v>1.2</v>
      </c>
      <c r="AT659" s="29">
        <v>45.2</v>
      </c>
      <c r="AU659" s="30">
        <v>20.5</v>
      </c>
      <c r="AV659" s="31"/>
      <c r="AW659" s="26">
        <v>3</v>
      </c>
      <c r="AX659" s="26"/>
      <c r="AY659" s="26"/>
      <c r="AZ659" s="26"/>
      <c r="BA659" s="25"/>
      <c r="BB659" s="24">
        <v>250</v>
      </c>
      <c r="BC659" s="26">
        <v>45</v>
      </c>
      <c r="BD659" s="32" t="s">
        <v>79</v>
      </c>
      <c r="BE659" s="32">
        <v>50</v>
      </c>
      <c r="BF659" s="35" t="s">
        <v>141</v>
      </c>
      <c r="BG659" s="26" t="s">
        <v>129</v>
      </c>
      <c r="BH659" s="29">
        <v>15</v>
      </c>
      <c r="BI659" s="26" t="s">
        <v>124</v>
      </c>
      <c r="BJ659" s="37"/>
      <c r="BK659" s="36"/>
      <c r="BL659" t="str">
        <f>IF(_xlfn.REGEXTEST(BK659,"Lv. [0-9]{0, 3}", 0),BM659,"")</f>
        <v/>
      </c>
      <c r="BM659" t="e" cm="1" vm="1">
        <f t="array" ref="BM659">_xlfn.REGEXEXTRACT(_xlfn.REGEXEXTRACT(BK659,"Lv. [0-9]{0,}", 0),"[0-9]{1,2}", 0)</f>
        <v>#N/A</v>
      </c>
      <c r="BN659" cm="1">
        <f t="array" ref="BN659">INDEX(A659:AE659,BQ659)</f>
        <v>19</v>
      </c>
      <c r="BO659">
        <v>658</v>
      </c>
      <c r="BP659" t="str">
        <f ca="1">IF(LEN(BL659) &gt; 0, _xlfn.XMATCH(BN659 + 1, INDIRECT(BR659):INDIRECT(BS659)), "")</f>
        <v/>
      </c>
      <c r="BQ659" cm="1">
        <f t="array" ref="BQ659">_xlfn.XMATCH(FALSE, ISBLANK(A659:AE659),,-1)</f>
        <v>13</v>
      </c>
      <c r="BR659" t="str">
        <f>ADDRESS(2, BQ659)</f>
        <v>$M$2</v>
      </c>
      <c r="BS659" t="str">
        <f>ADDRESS(1202, BQ659)</f>
        <v>$M$1202</v>
      </c>
      <c r="BT659" s="171" t="str">
        <f>"insert into Pokemon_Blueprint values ( "&amp;ROW()-1&amp;", '"&amp;B659&amp;"', '"&amp;C659&amp;"', "&amp;AF659&amp;",  "&amp;AG659&amp;",  "&amp;AH659&amp;", "&amp;AI659&amp;",  "&amp;AJ659&amp;",  "&amp;AK659&amp;", "&amp;IF(BC659 = "", "0", BC659)&amp;", "&amp;IF(BL659 = "","NULL, NULL",BP659&amp;", "&amp;BL659)&amp;");"</f>
        <v>insert into Pokemon_Blueprint values ( 658, 'Leavanny', '', 75,  103,  80, 70,  80,  92, 45, NULL, NULL);</v>
      </c>
    </row>
    <row r="660" spans="1:72" ht="12.75" customHeight="1">
      <c r="A660" s="12">
        <v>543</v>
      </c>
      <c r="B660" s="71" t="s">
        <v>1113</v>
      </c>
      <c r="C660" s="71"/>
      <c r="D660" s="72"/>
      <c r="E660" s="73"/>
      <c r="F660" s="73"/>
      <c r="G660" s="73"/>
      <c r="H660" s="73"/>
      <c r="I660" s="73"/>
      <c r="J660" s="73"/>
      <c r="K660" s="73"/>
      <c r="L660" s="73">
        <v>49</v>
      </c>
      <c r="M660" s="73">
        <v>43</v>
      </c>
      <c r="N660" s="73">
        <v>120</v>
      </c>
      <c r="O660" s="73"/>
      <c r="P660" s="73"/>
      <c r="Q660" s="73"/>
      <c r="R660" s="73"/>
      <c r="S660" s="73"/>
      <c r="T660" s="73"/>
      <c r="U660" s="73"/>
      <c r="V660" s="73"/>
      <c r="W660" s="73"/>
      <c r="X660" s="73"/>
      <c r="Y660" s="73"/>
      <c r="Z660" s="73"/>
      <c r="AA660" s="73"/>
      <c r="AB660" s="73">
        <v>74</v>
      </c>
      <c r="AC660" s="73"/>
      <c r="AD660" s="73"/>
      <c r="AE660" s="74"/>
      <c r="AF660" s="17">
        <v>30</v>
      </c>
      <c r="AG660" s="18">
        <v>45</v>
      </c>
      <c r="AH660" s="19">
        <v>59</v>
      </c>
      <c r="AI660" s="20">
        <v>30</v>
      </c>
      <c r="AJ660" s="21">
        <v>39</v>
      </c>
      <c r="AK660" s="22">
        <v>57</v>
      </c>
      <c r="AL660" s="23">
        <f>SUM(AF660:AK660)</f>
        <v>260</v>
      </c>
      <c r="AM660" s="24" t="s">
        <v>124</v>
      </c>
      <c r="AN660" s="25" t="s">
        <v>75</v>
      </c>
      <c r="AO660" s="24" t="s">
        <v>208</v>
      </c>
      <c r="AP660" s="26" t="s">
        <v>143</v>
      </c>
      <c r="AQ660" s="27" t="s">
        <v>506</v>
      </c>
      <c r="AR660" s="28" t="s">
        <v>187</v>
      </c>
      <c r="AS660" s="29">
        <v>0.4</v>
      </c>
      <c r="AT660" s="29">
        <v>11.7</v>
      </c>
      <c r="AU660" s="30">
        <v>5.3</v>
      </c>
      <c r="AV660" s="31"/>
      <c r="AW660" s="26"/>
      <c r="AX660" s="26">
        <v>1</v>
      </c>
      <c r="AY660" s="26"/>
      <c r="AZ660" s="26"/>
      <c r="BA660" s="25"/>
      <c r="BB660" s="24">
        <v>52</v>
      </c>
      <c r="BC660" s="26">
        <v>255</v>
      </c>
      <c r="BD660" s="32" t="s">
        <v>79</v>
      </c>
      <c r="BE660" s="32">
        <v>50</v>
      </c>
      <c r="BF660" s="35" t="s">
        <v>98</v>
      </c>
      <c r="BG660" s="26" t="s">
        <v>129</v>
      </c>
      <c r="BH660" s="29">
        <v>15</v>
      </c>
      <c r="BI660" s="26" t="s">
        <v>124</v>
      </c>
      <c r="BJ660" s="37"/>
      <c r="BK660" s="36" t="s">
        <v>180</v>
      </c>
      <c r="BL660" t="str">
        <f>IF(_xlfn.REGEXTEST(BK660,"Lv. [0-9]{0, 3}", 0),BM660,"")</f>
        <v>22</v>
      </c>
      <c r="BM660" t="str" cm="1">
        <f t="array" ref="BM660">_xlfn.REGEXEXTRACT(_xlfn.REGEXEXTRACT(BK660,"Lv. [0-9]{0,}", 0),"[0-9]{1,2}", 0)</f>
        <v>22</v>
      </c>
      <c r="BN660" cm="1">
        <f t="array" ref="BN660">INDEX(A660:AE660,BQ660)</f>
        <v>74</v>
      </c>
      <c r="BO660">
        <v>659</v>
      </c>
      <c r="BP660">
        <f ca="1">IF(LEN(BL660) &gt; 0, _xlfn.XMATCH(BN660 + 1, INDIRECT(BR660):INDIRECT(BS660)), "")</f>
        <v>660</v>
      </c>
      <c r="BQ660" cm="1">
        <f t="array" ref="BQ660">_xlfn.XMATCH(FALSE, ISBLANK(A660:AE660),,-1)</f>
        <v>28</v>
      </c>
      <c r="BR660" t="str">
        <f>ADDRESS(2, BQ660)</f>
        <v>$AB$2</v>
      </c>
      <c r="BS660" t="str">
        <f>ADDRESS(1202, BQ660)</f>
        <v>$AB$1202</v>
      </c>
      <c r="BT660" s="171" t="str">
        <f ca="1">"insert into Pokemon_Blueprint values ( "&amp;ROW()-1&amp;", '"&amp;B660&amp;"', '"&amp;C660&amp;"', "&amp;AF660&amp;",  "&amp;AG660&amp;",  "&amp;AH660&amp;", "&amp;AI660&amp;",  "&amp;AJ660&amp;",  "&amp;AK660&amp;", "&amp;IF(BC660 = "", "0", BC660)&amp;", "&amp;IF(BL660 = "","NULL, NULL",BP660&amp;", "&amp;BL660)&amp;");"</f>
        <v>insert into Pokemon_Blueprint values ( 659, 'Venipede', '', 30,  45,  59, 30,  39,  57, 255, 660, 22);</v>
      </c>
    </row>
    <row r="661" spans="1:72" ht="12.75" customHeight="1">
      <c r="A661" s="12">
        <v>544</v>
      </c>
      <c r="B661" s="71" t="s">
        <v>1114</v>
      </c>
      <c r="C661" s="71"/>
      <c r="D661" s="72"/>
      <c r="E661" s="73"/>
      <c r="F661" s="73"/>
      <c r="G661" s="73"/>
      <c r="H661" s="73"/>
      <c r="I661" s="73"/>
      <c r="J661" s="73"/>
      <c r="K661" s="73"/>
      <c r="L661" s="73">
        <v>50</v>
      </c>
      <c r="M661" s="73">
        <v>44</v>
      </c>
      <c r="N661" s="73">
        <v>121</v>
      </c>
      <c r="O661" s="73"/>
      <c r="P661" s="73"/>
      <c r="Q661" s="73"/>
      <c r="R661" s="73"/>
      <c r="S661" s="73"/>
      <c r="T661" s="73"/>
      <c r="U661" s="73"/>
      <c r="V661" s="73"/>
      <c r="W661" s="73"/>
      <c r="X661" s="73"/>
      <c r="Y661" s="73"/>
      <c r="Z661" s="73"/>
      <c r="AA661" s="73"/>
      <c r="AB661" s="73">
        <v>75</v>
      </c>
      <c r="AC661" s="73"/>
      <c r="AD661" s="73"/>
      <c r="AE661" s="74"/>
      <c r="AF661" s="17">
        <v>40</v>
      </c>
      <c r="AG661" s="18">
        <v>55</v>
      </c>
      <c r="AH661" s="19">
        <v>99</v>
      </c>
      <c r="AI661" s="20">
        <v>40</v>
      </c>
      <c r="AJ661" s="21">
        <v>79</v>
      </c>
      <c r="AK661" s="22">
        <v>47</v>
      </c>
      <c r="AL661" s="23">
        <f>SUM(AF661:AK661)</f>
        <v>360</v>
      </c>
      <c r="AM661" s="24" t="s">
        <v>124</v>
      </c>
      <c r="AN661" s="25" t="s">
        <v>75</v>
      </c>
      <c r="AO661" s="24" t="s">
        <v>208</v>
      </c>
      <c r="AP661" s="26" t="s">
        <v>143</v>
      </c>
      <c r="AQ661" s="27" t="s">
        <v>506</v>
      </c>
      <c r="AR661" s="28" t="s">
        <v>176</v>
      </c>
      <c r="AS661" s="29">
        <v>1.2</v>
      </c>
      <c r="AT661" s="29">
        <v>129</v>
      </c>
      <c r="AU661" s="30">
        <v>58.5</v>
      </c>
      <c r="AV661" s="31"/>
      <c r="AW661" s="26"/>
      <c r="AX661" s="26">
        <v>2</v>
      </c>
      <c r="AY661" s="26"/>
      <c r="AZ661" s="26"/>
      <c r="BA661" s="25"/>
      <c r="BB661" s="24">
        <v>126</v>
      </c>
      <c r="BC661" s="26">
        <v>120</v>
      </c>
      <c r="BD661" s="32" t="s">
        <v>79</v>
      </c>
      <c r="BE661" s="32">
        <v>50</v>
      </c>
      <c r="BF661" s="35" t="s">
        <v>322</v>
      </c>
      <c r="BG661" s="26" t="s">
        <v>129</v>
      </c>
      <c r="BH661" s="29">
        <v>15</v>
      </c>
      <c r="BI661" s="26" t="s">
        <v>124</v>
      </c>
      <c r="BJ661" s="37"/>
      <c r="BK661" s="36" t="s">
        <v>334</v>
      </c>
      <c r="BL661" t="str">
        <f>IF(_xlfn.REGEXTEST(BK661,"Lv. [0-9]{0, 3}", 0),BM661,"")</f>
        <v>30</v>
      </c>
      <c r="BM661" t="str" cm="1">
        <f t="array" ref="BM661">_xlfn.REGEXEXTRACT(_xlfn.REGEXEXTRACT(BK661,"Lv. [0-9]{0,}", 0),"[0-9]{1,2}", 0)</f>
        <v>30</v>
      </c>
      <c r="BN661" cm="1">
        <f t="array" ref="BN661">INDEX(A661:AE661,BQ661)</f>
        <v>75</v>
      </c>
      <c r="BO661">
        <v>660</v>
      </c>
      <c r="BP661">
        <f ca="1">IF(LEN(BL661) &gt; 0, _xlfn.XMATCH(BN661 + 1, INDIRECT(BR661):INDIRECT(BS661)), "")</f>
        <v>661</v>
      </c>
      <c r="BQ661" cm="1">
        <f t="array" ref="BQ661">_xlfn.XMATCH(FALSE, ISBLANK(A661:AE661),,-1)</f>
        <v>28</v>
      </c>
      <c r="BR661" t="str">
        <f>ADDRESS(2, BQ661)</f>
        <v>$AB$2</v>
      </c>
      <c r="BS661" t="str">
        <f>ADDRESS(1202, BQ661)</f>
        <v>$AB$1202</v>
      </c>
      <c r="BT661" s="171" t="str">
        <f ca="1">"insert into Pokemon_Blueprint values ( "&amp;ROW()-1&amp;", '"&amp;B661&amp;"', '"&amp;C661&amp;"', "&amp;AF661&amp;",  "&amp;AG661&amp;",  "&amp;AH661&amp;", "&amp;AI661&amp;",  "&amp;AJ661&amp;",  "&amp;AK661&amp;", "&amp;IF(BC661 = "", "0", BC661)&amp;", "&amp;IF(BL661 = "","NULL, NULL",BP661&amp;", "&amp;BL661)&amp;");"</f>
        <v>insert into Pokemon_Blueprint values ( 660, 'Whirlipede', '', 40,  55,  99, 40,  79,  47, 120, 661, 30);</v>
      </c>
    </row>
    <row r="662" spans="1:72" ht="12.75" customHeight="1">
      <c r="A662" s="12">
        <v>545</v>
      </c>
      <c r="B662" s="71" t="s">
        <v>1115</v>
      </c>
      <c r="C662" s="71"/>
      <c r="D662" s="72"/>
      <c r="E662" s="73"/>
      <c r="F662" s="73"/>
      <c r="G662" s="73"/>
      <c r="H662" s="73"/>
      <c r="I662" s="73"/>
      <c r="J662" s="73"/>
      <c r="K662" s="73"/>
      <c r="L662" s="73">
        <v>51</v>
      </c>
      <c r="M662" s="73">
        <v>45</v>
      </c>
      <c r="N662" s="73">
        <v>122</v>
      </c>
      <c r="O662" s="73"/>
      <c r="P662" s="73"/>
      <c r="Q662" s="73"/>
      <c r="R662" s="73"/>
      <c r="S662" s="73"/>
      <c r="T662" s="73"/>
      <c r="U662" s="73"/>
      <c r="V662" s="73"/>
      <c r="W662" s="73"/>
      <c r="X662" s="73"/>
      <c r="Y662" s="73"/>
      <c r="Z662" s="73"/>
      <c r="AA662" s="73"/>
      <c r="AB662" s="73">
        <v>76</v>
      </c>
      <c r="AC662" s="73"/>
      <c r="AD662" s="73"/>
      <c r="AE662" s="74"/>
      <c r="AF662" s="17">
        <v>60</v>
      </c>
      <c r="AG662" s="18">
        <v>100</v>
      </c>
      <c r="AH662" s="19">
        <v>89</v>
      </c>
      <c r="AI662" s="20">
        <v>55</v>
      </c>
      <c r="AJ662" s="21">
        <v>69</v>
      </c>
      <c r="AK662" s="22">
        <v>112</v>
      </c>
      <c r="AL662" s="23">
        <f>SUM(AF662:AK662)</f>
        <v>485</v>
      </c>
      <c r="AM662" s="24" t="s">
        <v>124</v>
      </c>
      <c r="AN662" s="25" t="s">
        <v>75</v>
      </c>
      <c r="AO662" s="24" t="s">
        <v>208</v>
      </c>
      <c r="AP662" s="26" t="s">
        <v>143</v>
      </c>
      <c r="AQ662" s="27" t="s">
        <v>506</v>
      </c>
      <c r="AR662" s="28" t="s">
        <v>497</v>
      </c>
      <c r="AS662" s="29">
        <v>2.5</v>
      </c>
      <c r="AT662" s="29">
        <v>442</v>
      </c>
      <c r="AU662" s="30">
        <v>200.5</v>
      </c>
      <c r="AV662" s="31"/>
      <c r="AW662" s="26"/>
      <c r="AX662" s="26"/>
      <c r="AY662" s="26"/>
      <c r="AZ662" s="26"/>
      <c r="BA662" s="25">
        <v>3</v>
      </c>
      <c r="BB662" s="24">
        <v>243</v>
      </c>
      <c r="BC662" s="26">
        <v>45</v>
      </c>
      <c r="BD662" s="32" t="s">
        <v>79</v>
      </c>
      <c r="BE662" s="32">
        <v>50</v>
      </c>
      <c r="BF662" s="35" t="s">
        <v>98</v>
      </c>
      <c r="BG662" s="26" t="s">
        <v>129</v>
      </c>
      <c r="BH662" s="29">
        <v>15</v>
      </c>
      <c r="BI662" s="26" t="s">
        <v>124</v>
      </c>
      <c r="BJ662" s="37"/>
      <c r="BK662" s="36"/>
      <c r="BL662" t="str">
        <f>IF(_xlfn.REGEXTEST(BK662,"Lv. [0-9]{0, 3}", 0),BM662,"")</f>
        <v/>
      </c>
      <c r="BM662" t="e" cm="1" vm="1">
        <f t="array" ref="BM662">_xlfn.REGEXEXTRACT(_xlfn.REGEXEXTRACT(BK662,"Lv. [0-9]{0,}", 0),"[0-9]{1,2}", 0)</f>
        <v>#N/A</v>
      </c>
      <c r="BN662" cm="1">
        <f t="array" ref="BN662">INDEX(A662:AE662,BQ662)</f>
        <v>76</v>
      </c>
      <c r="BO662">
        <v>661</v>
      </c>
      <c r="BP662" t="str">
        <f ca="1">IF(LEN(BL662) &gt; 0, _xlfn.XMATCH(BN662 + 1, INDIRECT(BR662):INDIRECT(BS662)), "")</f>
        <v/>
      </c>
      <c r="BQ662" cm="1">
        <f t="array" ref="BQ662">_xlfn.XMATCH(FALSE, ISBLANK(A662:AE662),,-1)</f>
        <v>28</v>
      </c>
      <c r="BR662" t="str">
        <f>ADDRESS(2, BQ662)</f>
        <v>$AB$2</v>
      </c>
      <c r="BS662" t="str">
        <f>ADDRESS(1202, BQ662)</f>
        <v>$AB$1202</v>
      </c>
      <c r="BT662" s="171" t="str">
        <f>"insert into Pokemon_Blueprint values ( "&amp;ROW()-1&amp;", '"&amp;B662&amp;"', '"&amp;C662&amp;"', "&amp;AF662&amp;",  "&amp;AG662&amp;",  "&amp;AH662&amp;", "&amp;AI662&amp;",  "&amp;AJ662&amp;",  "&amp;AK662&amp;", "&amp;IF(BC662 = "", "0", BC662)&amp;", "&amp;IF(BL662 = "","NULL, NULL",BP662&amp;", "&amp;BL662)&amp;");"</f>
        <v>insert into Pokemon_Blueprint values ( 661, 'Scolipede', '', 60,  100,  89, 55,  69,  112, 45, NULL, NULL);</v>
      </c>
    </row>
    <row r="663" spans="1:72" ht="12.75" customHeight="1">
      <c r="A663" s="12">
        <v>546</v>
      </c>
      <c r="B663" s="71" t="s">
        <v>1116</v>
      </c>
      <c r="C663" s="71"/>
      <c r="D663" s="72"/>
      <c r="E663" s="73"/>
      <c r="F663" s="73"/>
      <c r="G663" s="73"/>
      <c r="H663" s="73"/>
      <c r="I663" s="73"/>
      <c r="J663" s="73"/>
      <c r="K663" s="73"/>
      <c r="L663" s="73">
        <v>52</v>
      </c>
      <c r="M663" s="73">
        <v>82</v>
      </c>
      <c r="N663" s="73"/>
      <c r="O663" s="73"/>
      <c r="P663" s="73"/>
      <c r="Q663" s="73">
        <v>87</v>
      </c>
      <c r="R663" s="73">
        <v>87</v>
      </c>
      <c r="S663" s="73"/>
      <c r="T663" s="73">
        <v>47</v>
      </c>
      <c r="U663" s="73">
        <v>37</v>
      </c>
      <c r="V663" s="73">
        <v>105</v>
      </c>
      <c r="W663" s="73">
        <v>105</v>
      </c>
      <c r="X663" s="73"/>
      <c r="Y663" s="73">
        <v>50</v>
      </c>
      <c r="Z663" s="73">
        <v>49</v>
      </c>
      <c r="AA663" s="73">
        <v>262</v>
      </c>
      <c r="AB663" s="73"/>
      <c r="AC663" s="73">
        <v>168</v>
      </c>
      <c r="AD663" s="73"/>
      <c r="AE663" s="74"/>
      <c r="AF663" s="17">
        <v>40</v>
      </c>
      <c r="AG663" s="18">
        <v>27</v>
      </c>
      <c r="AH663" s="19">
        <v>60</v>
      </c>
      <c r="AI663" s="20">
        <v>37</v>
      </c>
      <c r="AJ663" s="21">
        <v>50</v>
      </c>
      <c r="AK663" s="22">
        <v>66</v>
      </c>
      <c r="AL663" s="23">
        <f>SUM(AF663:AK663)</f>
        <v>280</v>
      </c>
      <c r="AM663" s="24" t="s">
        <v>74</v>
      </c>
      <c r="AN663" s="25" t="s">
        <v>188</v>
      </c>
      <c r="AO663" s="24" t="s">
        <v>612</v>
      </c>
      <c r="AP663" s="26" t="s">
        <v>244</v>
      </c>
      <c r="AQ663" s="27" t="s">
        <v>77</v>
      </c>
      <c r="AR663" s="28" t="s">
        <v>127</v>
      </c>
      <c r="AS663" s="29">
        <v>0.3</v>
      </c>
      <c r="AT663" s="29">
        <v>1.3</v>
      </c>
      <c r="AU663" s="30">
        <v>0.6</v>
      </c>
      <c r="AV663" s="31"/>
      <c r="AW663" s="26"/>
      <c r="AX663" s="26"/>
      <c r="AY663" s="26"/>
      <c r="AZ663" s="26"/>
      <c r="BA663" s="25">
        <v>1</v>
      </c>
      <c r="BB663" s="24">
        <v>56</v>
      </c>
      <c r="BC663" s="26">
        <v>190</v>
      </c>
      <c r="BD663" s="32" t="s">
        <v>128</v>
      </c>
      <c r="BE663" s="32">
        <v>50</v>
      </c>
      <c r="BF663" s="35" t="s">
        <v>80</v>
      </c>
      <c r="BG663" s="26" t="s">
        <v>129</v>
      </c>
      <c r="BH663" s="29">
        <v>20</v>
      </c>
      <c r="BI663" s="26" t="s">
        <v>74</v>
      </c>
      <c r="BJ663" s="25" t="s">
        <v>188</v>
      </c>
      <c r="BK663" s="36" t="s">
        <v>602</v>
      </c>
      <c r="BL663" t="str">
        <f>IF(_xlfn.REGEXTEST(BK663,"Lv. [0-9]{0, 3}", 0),BM663,"")</f>
        <v/>
      </c>
      <c r="BM663" t="e" cm="1" vm="1">
        <f t="array" ref="BM663">_xlfn.REGEXEXTRACT(_xlfn.REGEXEXTRACT(BK663,"Lv. [0-9]{0,}", 0),"[0-9]{1,2}", 0)</f>
        <v>#N/A</v>
      </c>
      <c r="BN663" cm="1">
        <f t="array" ref="BN663">INDEX(A663:AE663,BQ663)</f>
        <v>168</v>
      </c>
      <c r="BO663">
        <v>662</v>
      </c>
      <c r="BP663" t="str">
        <f ca="1">IF(LEN(BL663) &gt; 0, _xlfn.XMATCH(BN663 + 1, INDIRECT(BR663):INDIRECT(BS663)), "")</f>
        <v/>
      </c>
      <c r="BQ663" cm="1">
        <f t="array" ref="BQ663">_xlfn.XMATCH(FALSE, ISBLANK(A663:AE663),,-1)</f>
        <v>29</v>
      </c>
      <c r="BR663" t="str">
        <f>ADDRESS(2, BQ663)</f>
        <v>$AC$2</v>
      </c>
      <c r="BS663" t="str">
        <f>ADDRESS(1202, BQ663)</f>
        <v>$AC$1202</v>
      </c>
      <c r="BT663" s="171" t="str">
        <f>"insert into Pokemon_Blueprint values ( "&amp;ROW()-1&amp;", '"&amp;B663&amp;"', '"&amp;C663&amp;"', "&amp;AF663&amp;",  "&amp;AG663&amp;",  "&amp;AH663&amp;", "&amp;AI663&amp;",  "&amp;AJ663&amp;",  "&amp;AK663&amp;", "&amp;IF(BC663 = "", "0", BC663)&amp;", "&amp;IF(BL663 = "","NULL, NULL",BP663&amp;", "&amp;BL663)&amp;");"</f>
        <v>insert into Pokemon_Blueprint values ( 662, 'Cottonee', '', 40,  27,  60, 37,  50,  66, 190, NULL, NULL);</v>
      </c>
    </row>
    <row r="664" spans="1:72" ht="12.75" customHeight="1">
      <c r="A664" s="12">
        <v>547</v>
      </c>
      <c r="B664" s="71" t="s">
        <v>1117</v>
      </c>
      <c r="C664" s="71"/>
      <c r="D664" s="72"/>
      <c r="E664" s="73"/>
      <c r="F664" s="73"/>
      <c r="G664" s="73"/>
      <c r="H664" s="73"/>
      <c r="I664" s="73"/>
      <c r="J664" s="73"/>
      <c r="K664" s="73"/>
      <c r="L664" s="73">
        <v>53</v>
      </c>
      <c r="M664" s="73">
        <v>83</v>
      </c>
      <c r="N664" s="73"/>
      <c r="O664" s="73"/>
      <c r="P664" s="73"/>
      <c r="Q664" s="73">
        <v>88</v>
      </c>
      <c r="R664" s="73">
        <v>88</v>
      </c>
      <c r="S664" s="73"/>
      <c r="T664" s="73">
        <v>48</v>
      </c>
      <c r="U664" s="73">
        <v>38</v>
      </c>
      <c r="V664" s="73">
        <v>106</v>
      </c>
      <c r="W664" s="73">
        <v>106</v>
      </c>
      <c r="X664" s="73"/>
      <c r="Y664" s="73">
        <v>51</v>
      </c>
      <c r="Z664" s="73">
        <v>50</v>
      </c>
      <c r="AA664" s="73">
        <v>263</v>
      </c>
      <c r="AB664" s="73"/>
      <c r="AC664" s="73">
        <v>169</v>
      </c>
      <c r="AD664" s="73"/>
      <c r="AE664" s="74"/>
      <c r="AF664" s="17">
        <v>60</v>
      </c>
      <c r="AG664" s="18">
        <v>67</v>
      </c>
      <c r="AH664" s="19">
        <v>85</v>
      </c>
      <c r="AI664" s="20">
        <v>77</v>
      </c>
      <c r="AJ664" s="21">
        <v>75</v>
      </c>
      <c r="AK664" s="22">
        <v>116</v>
      </c>
      <c r="AL664" s="23">
        <f>SUM(AF664:AK664)</f>
        <v>480</v>
      </c>
      <c r="AM664" s="24" t="s">
        <v>74</v>
      </c>
      <c r="AN664" s="25" t="s">
        <v>188</v>
      </c>
      <c r="AO664" s="24" t="s">
        <v>612</v>
      </c>
      <c r="AP664" s="26" t="s">
        <v>244</v>
      </c>
      <c r="AQ664" s="27" t="s">
        <v>77</v>
      </c>
      <c r="AR664" s="28" t="s">
        <v>78</v>
      </c>
      <c r="AS664" s="29">
        <v>0.7</v>
      </c>
      <c r="AT664" s="29">
        <v>14.6</v>
      </c>
      <c r="AU664" s="30">
        <v>6.6</v>
      </c>
      <c r="AV664" s="31"/>
      <c r="AW664" s="26"/>
      <c r="AX664" s="26"/>
      <c r="AY664" s="26"/>
      <c r="AZ664" s="26"/>
      <c r="BA664" s="25">
        <v>2</v>
      </c>
      <c r="BB664" s="24">
        <v>168</v>
      </c>
      <c r="BC664" s="26">
        <v>75</v>
      </c>
      <c r="BD664" s="32" t="s">
        <v>128</v>
      </c>
      <c r="BE664" s="32">
        <v>50</v>
      </c>
      <c r="BF664" s="35" t="s">
        <v>80</v>
      </c>
      <c r="BG664" s="26" t="s">
        <v>129</v>
      </c>
      <c r="BH664" s="29">
        <v>20</v>
      </c>
      <c r="BI664" s="26" t="s">
        <v>74</v>
      </c>
      <c r="BJ664" s="25" t="s">
        <v>188</v>
      </c>
      <c r="BK664" s="36"/>
      <c r="BL664" t="str">
        <f>IF(_xlfn.REGEXTEST(BK664,"Lv. [0-9]{0, 3}", 0),BM664,"")</f>
        <v/>
      </c>
      <c r="BM664" t="e" cm="1" vm="1">
        <f t="array" ref="BM664">_xlfn.REGEXEXTRACT(_xlfn.REGEXEXTRACT(BK664,"Lv. [0-9]{0,}", 0),"[0-9]{1,2}", 0)</f>
        <v>#N/A</v>
      </c>
      <c r="BN664" cm="1">
        <f t="array" ref="BN664">INDEX(A664:AE664,BQ664)</f>
        <v>169</v>
      </c>
      <c r="BO664">
        <v>663</v>
      </c>
      <c r="BP664" t="str">
        <f ca="1">IF(LEN(BL664) &gt; 0, _xlfn.XMATCH(BN664 + 1, INDIRECT(BR664):INDIRECT(BS664)), "")</f>
        <v/>
      </c>
      <c r="BQ664" cm="1">
        <f t="array" ref="BQ664">_xlfn.XMATCH(FALSE, ISBLANK(A664:AE664),,-1)</f>
        <v>29</v>
      </c>
      <c r="BR664" t="str">
        <f>ADDRESS(2, BQ664)</f>
        <v>$AC$2</v>
      </c>
      <c r="BS664" t="str">
        <f>ADDRESS(1202, BQ664)</f>
        <v>$AC$1202</v>
      </c>
      <c r="BT664" s="171" t="str">
        <f>"insert into Pokemon_Blueprint values ( "&amp;ROW()-1&amp;", '"&amp;B664&amp;"', '"&amp;C664&amp;"', "&amp;AF664&amp;",  "&amp;AG664&amp;",  "&amp;AH664&amp;", "&amp;AI664&amp;",  "&amp;AJ664&amp;",  "&amp;AK664&amp;", "&amp;IF(BC664 = "", "0", BC664)&amp;", "&amp;IF(BL664 = "","NULL, NULL",BP664&amp;", "&amp;BL664)&amp;");"</f>
        <v>insert into Pokemon_Blueprint values ( 663, 'Whimsicott', '', 60,  67,  85, 77,  75,  116, 75, NULL, NULL);</v>
      </c>
    </row>
    <row r="665" spans="1:72" ht="12.75" customHeight="1">
      <c r="A665" s="12">
        <v>548</v>
      </c>
      <c r="B665" s="71" t="s">
        <v>1118</v>
      </c>
      <c r="C665" s="71"/>
      <c r="D665" s="72"/>
      <c r="E665" s="73"/>
      <c r="F665" s="73"/>
      <c r="G665" s="73"/>
      <c r="H665" s="73"/>
      <c r="I665" s="73"/>
      <c r="J665" s="73"/>
      <c r="K665" s="73"/>
      <c r="L665" s="73">
        <v>54</v>
      </c>
      <c r="M665" s="73">
        <v>84</v>
      </c>
      <c r="N665" s="73"/>
      <c r="O665" s="73"/>
      <c r="P665" s="73"/>
      <c r="Q665" s="73">
        <v>85</v>
      </c>
      <c r="R665" s="73">
        <v>85</v>
      </c>
      <c r="S665" s="73"/>
      <c r="T665" s="73">
        <v>45</v>
      </c>
      <c r="U665" s="73">
        <v>35</v>
      </c>
      <c r="V665" s="73">
        <v>103</v>
      </c>
      <c r="W665" s="73">
        <v>103</v>
      </c>
      <c r="X665" s="73"/>
      <c r="Y665" s="73">
        <v>48</v>
      </c>
      <c r="Z665" s="73">
        <v>47</v>
      </c>
      <c r="AA665" s="73"/>
      <c r="AB665" s="73">
        <v>201</v>
      </c>
      <c r="AC665" s="73"/>
      <c r="AD665" s="73">
        <v>93</v>
      </c>
      <c r="AE665" s="74">
        <v>104</v>
      </c>
      <c r="AF665" s="17">
        <v>45</v>
      </c>
      <c r="AG665" s="18">
        <v>35</v>
      </c>
      <c r="AH665" s="19">
        <v>50</v>
      </c>
      <c r="AI665" s="20">
        <v>70</v>
      </c>
      <c r="AJ665" s="21">
        <v>50</v>
      </c>
      <c r="AK665" s="22">
        <v>30</v>
      </c>
      <c r="AL665" s="23">
        <f>SUM(AF665:AK665)</f>
        <v>280</v>
      </c>
      <c r="AM665" s="24" t="s">
        <v>74</v>
      </c>
      <c r="AN665" s="37"/>
      <c r="AO665" s="24" t="s">
        <v>77</v>
      </c>
      <c r="AP665" s="26" t="s">
        <v>356</v>
      </c>
      <c r="AQ665" s="27" t="s">
        <v>455</v>
      </c>
      <c r="AR665" s="28" t="s">
        <v>115</v>
      </c>
      <c r="AS665" s="29">
        <v>0.5</v>
      </c>
      <c r="AT665" s="29">
        <v>14.6</v>
      </c>
      <c r="AU665" s="30">
        <v>6.6</v>
      </c>
      <c r="AV665" s="31"/>
      <c r="AW665" s="26"/>
      <c r="AX665" s="26"/>
      <c r="AY665" s="26">
        <v>1</v>
      </c>
      <c r="AZ665" s="26"/>
      <c r="BA665" s="25"/>
      <c r="BB665" s="24">
        <v>56</v>
      </c>
      <c r="BC665" s="26">
        <v>190</v>
      </c>
      <c r="BD665" s="32" t="s">
        <v>128</v>
      </c>
      <c r="BE665" s="32">
        <v>50</v>
      </c>
      <c r="BF665" s="35" t="s">
        <v>80</v>
      </c>
      <c r="BG665" s="26" t="s">
        <v>210</v>
      </c>
      <c r="BH665" s="29">
        <v>20</v>
      </c>
      <c r="BI665" s="26" t="s">
        <v>74</v>
      </c>
      <c r="BJ665" s="37"/>
      <c r="BK665" s="36" t="s">
        <v>602</v>
      </c>
      <c r="BL665" t="str">
        <f>IF(_xlfn.REGEXTEST(BK665,"Lv. [0-9]{0, 3}", 0),BM665,"")</f>
        <v/>
      </c>
      <c r="BM665" t="e" cm="1" vm="1">
        <f t="array" ref="BM665">_xlfn.REGEXEXTRACT(_xlfn.REGEXEXTRACT(BK665,"Lv. [0-9]{0,}", 0),"[0-9]{1,2}", 0)</f>
        <v>#N/A</v>
      </c>
      <c r="BN665" cm="1">
        <f t="array" ref="BN665">INDEX(A665:AE665,BQ665)</f>
        <v>104</v>
      </c>
      <c r="BO665">
        <v>664</v>
      </c>
      <c r="BP665" t="str">
        <f ca="1">IF(LEN(BL665) &gt; 0, _xlfn.XMATCH(BN665 + 1, INDIRECT(BR665):INDIRECT(BS665)), "")</f>
        <v/>
      </c>
      <c r="BQ665" cm="1">
        <f t="array" ref="BQ665">_xlfn.XMATCH(FALSE, ISBLANK(A665:AE665),,-1)</f>
        <v>31</v>
      </c>
      <c r="BR665" t="str">
        <f>ADDRESS(2, BQ665)</f>
        <v>$AE$2</v>
      </c>
      <c r="BS665" t="str">
        <f>ADDRESS(1202, BQ665)</f>
        <v>$AE$1202</v>
      </c>
      <c r="BT665" s="171" t="str">
        <f>"insert into Pokemon_Blueprint values ( "&amp;ROW()-1&amp;", '"&amp;B665&amp;"', '"&amp;C665&amp;"', "&amp;AF665&amp;",  "&amp;AG665&amp;",  "&amp;AH665&amp;", "&amp;AI665&amp;",  "&amp;AJ665&amp;",  "&amp;AK665&amp;", "&amp;IF(BC665 = "", "0", BC665)&amp;", "&amp;IF(BL665 = "","NULL, NULL",BP665&amp;", "&amp;BL665)&amp;");"</f>
        <v>insert into Pokemon_Blueprint values ( 664, 'Petilil', '', 45,  35,  50, 70,  50,  30, 190, NULL, NULL);</v>
      </c>
    </row>
    <row r="666" spans="1:72" ht="12.75" customHeight="1">
      <c r="A666" s="12">
        <v>549</v>
      </c>
      <c r="B666" s="71" t="s">
        <v>1119</v>
      </c>
      <c r="C666" s="71"/>
      <c r="D666" s="72"/>
      <c r="E666" s="73"/>
      <c r="F666" s="73"/>
      <c r="G666" s="73"/>
      <c r="H666" s="73"/>
      <c r="I666" s="73"/>
      <c r="J666" s="73"/>
      <c r="K666" s="73"/>
      <c r="L666" s="73">
        <v>55</v>
      </c>
      <c r="M666" s="73">
        <v>85</v>
      </c>
      <c r="N666" s="73"/>
      <c r="O666" s="73"/>
      <c r="P666" s="73"/>
      <c r="Q666" s="73">
        <v>86</v>
      </c>
      <c r="R666" s="73">
        <v>86</v>
      </c>
      <c r="S666" s="73"/>
      <c r="T666" s="73">
        <v>46</v>
      </c>
      <c r="U666" s="73">
        <v>36</v>
      </c>
      <c r="V666" s="73">
        <v>104</v>
      </c>
      <c r="W666" s="73">
        <v>104</v>
      </c>
      <c r="X666" s="73"/>
      <c r="Y666" s="73">
        <v>49</v>
      </c>
      <c r="Z666" s="73">
        <v>48</v>
      </c>
      <c r="AA666" s="73"/>
      <c r="AB666" s="73">
        <v>202</v>
      </c>
      <c r="AC666" s="73"/>
      <c r="AD666" s="73"/>
      <c r="AE666" s="74">
        <v>105</v>
      </c>
      <c r="AF666" s="17">
        <v>70</v>
      </c>
      <c r="AG666" s="18">
        <v>60</v>
      </c>
      <c r="AH666" s="19">
        <v>75</v>
      </c>
      <c r="AI666" s="20">
        <v>110</v>
      </c>
      <c r="AJ666" s="21">
        <v>75</v>
      </c>
      <c r="AK666" s="22">
        <v>90</v>
      </c>
      <c r="AL666" s="23">
        <f>SUM(AF666:AK666)</f>
        <v>480</v>
      </c>
      <c r="AM666" s="24" t="s">
        <v>74</v>
      </c>
      <c r="AN666" s="37"/>
      <c r="AO666" s="24" t="s">
        <v>77</v>
      </c>
      <c r="AP666" s="26" t="s">
        <v>356</v>
      </c>
      <c r="AQ666" s="27" t="s">
        <v>455</v>
      </c>
      <c r="AR666" s="28" t="s">
        <v>101</v>
      </c>
      <c r="AS666" s="29">
        <v>1.1000000000000001</v>
      </c>
      <c r="AT666" s="29">
        <v>35.9</v>
      </c>
      <c r="AU666" s="30">
        <v>16.3</v>
      </c>
      <c r="AV666" s="31"/>
      <c r="AW666" s="26"/>
      <c r="AX666" s="26"/>
      <c r="AY666" s="26">
        <v>2</v>
      </c>
      <c r="AZ666" s="26"/>
      <c r="BA666" s="25"/>
      <c r="BB666" s="24">
        <v>168</v>
      </c>
      <c r="BC666" s="26">
        <v>75</v>
      </c>
      <c r="BD666" s="32" t="s">
        <v>128</v>
      </c>
      <c r="BE666" s="32">
        <v>50</v>
      </c>
      <c r="BF666" s="35" t="s">
        <v>80</v>
      </c>
      <c r="BG666" s="26" t="s">
        <v>210</v>
      </c>
      <c r="BH666" s="29">
        <v>20</v>
      </c>
      <c r="BI666" s="26" t="s">
        <v>74</v>
      </c>
      <c r="BJ666" s="37"/>
      <c r="BK666" s="36"/>
      <c r="BL666" t="str">
        <f>IF(_xlfn.REGEXTEST(BK666,"Lv. [0-9]{0, 3}", 0),BM666,"")</f>
        <v/>
      </c>
      <c r="BM666" t="e" cm="1" vm="1">
        <f t="array" ref="BM666">_xlfn.REGEXEXTRACT(_xlfn.REGEXEXTRACT(BK666,"Lv. [0-9]{0,}", 0),"[0-9]{1,2}", 0)</f>
        <v>#N/A</v>
      </c>
      <c r="BN666" cm="1">
        <f t="array" ref="BN666">INDEX(A666:AE666,BQ666)</f>
        <v>105</v>
      </c>
      <c r="BO666">
        <v>665</v>
      </c>
      <c r="BP666" t="str">
        <f ca="1">IF(LEN(BL666) &gt; 0, _xlfn.XMATCH(BN666 + 1, INDIRECT(BR666):INDIRECT(BS666)), "")</f>
        <v/>
      </c>
      <c r="BQ666" cm="1">
        <f t="array" ref="BQ666">_xlfn.XMATCH(FALSE, ISBLANK(A666:AE666),,-1)</f>
        <v>31</v>
      </c>
      <c r="BR666" t="str">
        <f>ADDRESS(2, BQ666)</f>
        <v>$AE$2</v>
      </c>
      <c r="BS666" t="str">
        <f>ADDRESS(1202, BQ666)</f>
        <v>$AE$1202</v>
      </c>
      <c r="BT666" s="171" t="str">
        <f>"insert into Pokemon_Blueprint values ( "&amp;ROW()-1&amp;", '"&amp;B666&amp;"', '"&amp;C666&amp;"', "&amp;AF666&amp;",  "&amp;AG666&amp;",  "&amp;AH666&amp;", "&amp;AI666&amp;",  "&amp;AJ666&amp;",  "&amp;AK666&amp;", "&amp;IF(BC666 = "", "0", BC666)&amp;", "&amp;IF(BL666 = "","NULL, NULL",BP666&amp;", "&amp;BL666)&amp;");"</f>
        <v>insert into Pokemon_Blueprint values ( 665, 'Lilligant', '', 70,  60,  75, 110,  75,  90, 75, NULL, NULL);</v>
      </c>
    </row>
    <row r="667" spans="1:72" ht="12.75" customHeight="1">
      <c r="A667" s="12">
        <v>549.1</v>
      </c>
      <c r="B667" s="71" t="s">
        <v>1120</v>
      </c>
      <c r="C667" s="71" t="s">
        <v>300</v>
      </c>
      <c r="D667" s="72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  <c r="V667" s="73"/>
      <c r="W667" s="73"/>
      <c r="X667" s="73"/>
      <c r="Y667" s="73"/>
      <c r="Z667" s="73"/>
      <c r="AA667" s="73"/>
      <c r="AB667" s="73"/>
      <c r="AC667" s="73"/>
      <c r="AD667" s="73">
        <v>94</v>
      </c>
      <c r="AE667" s="74"/>
      <c r="AF667" s="17">
        <v>70</v>
      </c>
      <c r="AG667" s="18">
        <v>105</v>
      </c>
      <c r="AH667" s="19">
        <v>75</v>
      </c>
      <c r="AI667" s="20">
        <v>50</v>
      </c>
      <c r="AJ667" s="21">
        <v>75</v>
      </c>
      <c r="AK667" s="22">
        <v>105</v>
      </c>
      <c r="AL667" s="23">
        <f>SUM(AF667:AK667)</f>
        <v>480</v>
      </c>
      <c r="AM667" s="24" t="s">
        <v>74</v>
      </c>
      <c r="AN667" s="37" t="s">
        <v>289</v>
      </c>
      <c r="AO667" s="24" t="s">
        <v>77</v>
      </c>
      <c r="AP667" s="26" t="s">
        <v>163</v>
      </c>
      <c r="AQ667" s="27" t="s">
        <v>455</v>
      </c>
      <c r="AR667" s="28" t="s">
        <v>176</v>
      </c>
      <c r="AS667" s="29">
        <v>1.2</v>
      </c>
      <c r="AT667" s="29">
        <v>42.3</v>
      </c>
      <c r="AU667" s="30">
        <v>19.2</v>
      </c>
      <c r="AV667" s="31"/>
      <c r="AW667" s="26">
        <v>2</v>
      </c>
      <c r="AX667" s="26"/>
      <c r="AY667" s="26"/>
      <c r="AZ667" s="26"/>
      <c r="BA667" s="25"/>
      <c r="BB667" s="24">
        <v>168</v>
      </c>
      <c r="BC667" s="26">
        <v>75</v>
      </c>
      <c r="BD667" s="32" t="s">
        <v>128</v>
      </c>
      <c r="BE667" s="32">
        <v>50</v>
      </c>
      <c r="BF667" s="35" t="s">
        <v>80</v>
      </c>
      <c r="BG667" s="26" t="s">
        <v>210</v>
      </c>
      <c r="BH667" s="29">
        <v>20</v>
      </c>
      <c r="BI667" s="26" t="s">
        <v>74</v>
      </c>
      <c r="BJ667" s="37"/>
      <c r="BK667" s="36"/>
      <c r="BL667" t="str">
        <f>IF(_xlfn.REGEXTEST(BK667,"Lv. [0-9]{0, 3}", 0),BM667,"")</f>
        <v/>
      </c>
      <c r="BM667" t="e" cm="1" vm="1">
        <f t="array" ref="BM667">_xlfn.REGEXEXTRACT(_xlfn.REGEXEXTRACT(BK667,"Lv. [0-9]{0,}", 0),"[0-9]{1,2}", 0)</f>
        <v>#N/A</v>
      </c>
      <c r="BN667" cm="1">
        <f t="array" ref="BN667">INDEX(A667:AE667,BQ667)</f>
        <v>94</v>
      </c>
      <c r="BO667">
        <v>666</v>
      </c>
      <c r="BP667" t="str">
        <f ca="1">IF(LEN(BL667) &gt; 0, _xlfn.XMATCH(BN667 + 1, INDIRECT(BR667):INDIRECT(BS667)), "")</f>
        <v/>
      </c>
      <c r="BQ667" cm="1">
        <f t="array" ref="BQ667">_xlfn.XMATCH(FALSE, ISBLANK(A667:AE667),,-1)</f>
        <v>30</v>
      </c>
      <c r="BR667" t="str">
        <f>ADDRESS(2, BQ667)</f>
        <v>$AD$2</v>
      </c>
      <c r="BS667" t="str">
        <f>ADDRESS(1202, BQ667)</f>
        <v>$AD$1202</v>
      </c>
      <c r="BT667" s="171" t="str">
        <f>"insert into Pokemon_Blueprint values ( "&amp;ROW()-1&amp;", '"&amp;B667&amp;"', '"&amp;C667&amp;"', "&amp;AF667&amp;",  "&amp;AG667&amp;",  "&amp;AH667&amp;", "&amp;AI667&amp;",  "&amp;AJ667&amp;",  "&amp;AK667&amp;", "&amp;IF(BC667 = "", "0", BC667)&amp;", "&amp;IF(BL667 = "","NULL, NULL",BP667&amp;", "&amp;BL667)&amp;");"</f>
        <v>insert into Pokemon_Blueprint values ( 666, 'Lilligant (Hisuian)', 'Hisuian Form', 70,  105,  75, 50,  75,  105, 75, NULL, NULL);</v>
      </c>
    </row>
    <row r="668" spans="1:72" ht="12.75" customHeight="1">
      <c r="A668" s="12">
        <v>550</v>
      </c>
      <c r="B668" s="71" t="s">
        <v>1121</v>
      </c>
      <c r="C668" s="71"/>
      <c r="D668" s="72"/>
      <c r="E668" s="73"/>
      <c r="F668" s="73"/>
      <c r="G668" s="73"/>
      <c r="H668" s="73"/>
      <c r="I668" s="73"/>
      <c r="J668" s="73"/>
      <c r="K668" s="73"/>
      <c r="L668" s="73">
        <v>56</v>
      </c>
      <c r="M668" s="73">
        <v>104</v>
      </c>
      <c r="N668" s="73"/>
      <c r="O668" s="73"/>
      <c r="P668" s="73">
        <v>60</v>
      </c>
      <c r="Q668" s="73"/>
      <c r="R668" s="73"/>
      <c r="S668" s="73"/>
      <c r="T668" s="73"/>
      <c r="U668" s="73"/>
      <c r="V668" s="73">
        <v>188</v>
      </c>
      <c r="W668" s="73"/>
      <c r="X668" s="73">
        <v>89</v>
      </c>
      <c r="Y668" s="73">
        <v>80</v>
      </c>
      <c r="Z668" s="73">
        <v>75</v>
      </c>
      <c r="AA668" s="73">
        <v>154</v>
      </c>
      <c r="AB668" s="73"/>
      <c r="AC668" s="73">
        <v>64</v>
      </c>
      <c r="AD668" s="73"/>
      <c r="AE668" s="74">
        <v>138</v>
      </c>
      <c r="AF668" s="17">
        <v>70</v>
      </c>
      <c r="AG668" s="18">
        <v>92</v>
      </c>
      <c r="AH668" s="19">
        <v>65</v>
      </c>
      <c r="AI668" s="20">
        <v>80</v>
      </c>
      <c r="AJ668" s="21">
        <v>55</v>
      </c>
      <c r="AK668" s="22">
        <v>98</v>
      </c>
      <c r="AL668" s="23">
        <f>SUM(AF668:AK668)</f>
        <v>460</v>
      </c>
      <c r="AM668" s="24" t="s">
        <v>112</v>
      </c>
      <c r="AN668" s="37"/>
      <c r="AO668" s="24" t="s">
        <v>433</v>
      </c>
      <c r="AP668" s="26" t="s">
        <v>147</v>
      </c>
      <c r="AQ668" s="27" t="s">
        <v>482</v>
      </c>
      <c r="AR668" s="28" t="s">
        <v>85</v>
      </c>
      <c r="AS668" s="29">
        <v>1</v>
      </c>
      <c r="AT668" s="29">
        <v>39.700000000000003</v>
      </c>
      <c r="AU668" s="30">
        <v>18</v>
      </c>
      <c r="AV668" s="31"/>
      <c r="AW668" s="26"/>
      <c r="AX668" s="26"/>
      <c r="AY668" s="26"/>
      <c r="AZ668" s="26"/>
      <c r="BA668" s="25">
        <v>2</v>
      </c>
      <c r="BB668" s="24">
        <v>161</v>
      </c>
      <c r="BC668" s="26">
        <v>25</v>
      </c>
      <c r="BD668" s="32" t="s">
        <v>128</v>
      </c>
      <c r="BE668" s="32">
        <v>50</v>
      </c>
      <c r="BF668" s="35" t="s">
        <v>80</v>
      </c>
      <c r="BG668" s="26" t="s">
        <v>129</v>
      </c>
      <c r="BH668" s="29">
        <v>40</v>
      </c>
      <c r="BI668" s="26" t="s">
        <v>465</v>
      </c>
      <c r="BJ668" s="37"/>
      <c r="BK668" s="36"/>
      <c r="BL668" t="str">
        <f>IF(_xlfn.REGEXTEST(BK668,"Lv. [0-9]{0, 3}", 0),BM668,"")</f>
        <v/>
      </c>
      <c r="BM668" t="e" cm="1" vm="1">
        <f t="array" ref="BM668">_xlfn.REGEXEXTRACT(_xlfn.REGEXEXTRACT(BK668,"Lv. [0-9]{0,}", 0),"[0-9]{1,2}", 0)</f>
        <v>#N/A</v>
      </c>
      <c r="BN668" cm="1">
        <f t="array" ref="BN668">INDEX(A668:AE668,BQ668)</f>
        <v>138</v>
      </c>
      <c r="BO668">
        <v>667</v>
      </c>
      <c r="BP668" t="str">
        <f ca="1">IF(LEN(BL668) &gt; 0, _xlfn.XMATCH(BN668 + 1, INDIRECT(BR668):INDIRECT(BS668)), "")</f>
        <v/>
      </c>
      <c r="BQ668" cm="1">
        <f t="array" ref="BQ668">_xlfn.XMATCH(FALSE, ISBLANK(A668:AE668),,-1)</f>
        <v>31</v>
      </c>
      <c r="BR668" t="str">
        <f>ADDRESS(2, BQ668)</f>
        <v>$AE$2</v>
      </c>
      <c r="BS668" t="str">
        <f>ADDRESS(1202, BQ668)</f>
        <v>$AE$1202</v>
      </c>
      <c r="BT668" s="171" t="str">
        <f>"insert into Pokemon_Blueprint values ( "&amp;ROW()-1&amp;", '"&amp;B668&amp;"', '"&amp;C668&amp;"', "&amp;AF668&amp;",  "&amp;AG668&amp;",  "&amp;AH668&amp;", "&amp;AI668&amp;",  "&amp;AJ668&amp;",  "&amp;AK668&amp;", "&amp;IF(BC668 = "", "0", BC668)&amp;", "&amp;IF(BL668 = "","NULL, NULL",BP668&amp;", "&amp;BL668)&amp;");"</f>
        <v>insert into Pokemon_Blueprint values ( 667, 'Basculin (Red-Striped)', '', 70,  92,  65, 80,  55,  98, 25, NULL, NULL);</v>
      </c>
    </row>
    <row r="669" spans="1:72" ht="12.75" customHeight="1">
      <c r="A669" s="12">
        <v>550.1</v>
      </c>
      <c r="B669" s="71" t="s">
        <v>1122</v>
      </c>
      <c r="C669" s="71"/>
      <c r="D669" s="72"/>
      <c r="E669" s="73"/>
      <c r="F669" s="73"/>
      <c r="G669" s="73"/>
      <c r="H669" s="73"/>
      <c r="I669" s="73"/>
      <c r="J669" s="73"/>
      <c r="K669" s="73"/>
      <c r="L669" s="73">
        <v>56</v>
      </c>
      <c r="M669" s="73">
        <v>104</v>
      </c>
      <c r="N669" s="73"/>
      <c r="O669" s="73"/>
      <c r="P669" s="73">
        <v>60</v>
      </c>
      <c r="Q669" s="73"/>
      <c r="R669" s="73"/>
      <c r="S669" s="73"/>
      <c r="T669" s="73"/>
      <c r="U669" s="73"/>
      <c r="V669" s="73">
        <v>188</v>
      </c>
      <c r="W669" s="73"/>
      <c r="X669" s="73">
        <v>89</v>
      </c>
      <c r="Y669" s="73">
        <v>80</v>
      </c>
      <c r="Z669" s="73">
        <v>75</v>
      </c>
      <c r="AA669" s="73">
        <v>154</v>
      </c>
      <c r="AB669" s="73"/>
      <c r="AC669" s="73">
        <v>64</v>
      </c>
      <c r="AD669" s="73"/>
      <c r="AE669" s="74">
        <v>138</v>
      </c>
      <c r="AF669" s="17">
        <v>70</v>
      </c>
      <c r="AG669" s="18">
        <v>92</v>
      </c>
      <c r="AH669" s="19">
        <v>65</v>
      </c>
      <c r="AI669" s="20">
        <v>80</v>
      </c>
      <c r="AJ669" s="21">
        <v>55</v>
      </c>
      <c r="AK669" s="22">
        <v>98</v>
      </c>
      <c r="AL669" s="23">
        <f>SUM(AF669:AK669)</f>
        <v>460</v>
      </c>
      <c r="AM669" s="24" t="s">
        <v>112</v>
      </c>
      <c r="AN669" s="37"/>
      <c r="AO669" s="24" t="s">
        <v>302</v>
      </c>
      <c r="AP669" s="26" t="s">
        <v>147</v>
      </c>
      <c r="AQ669" s="27" t="s">
        <v>482</v>
      </c>
      <c r="AR669" s="28" t="s">
        <v>85</v>
      </c>
      <c r="AS669" s="29">
        <v>1</v>
      </c>
      <c r="AT669" s="29">
        <v>39.700000000000003</v>
      </c>
      <c r="AU669" s="30">
        <v>18</v>
      </c>
      <c r="AV669" s="31"/>
      <c r="AW669" s="26"/>
      <c r="AX669" s="26"/>
      <c r="AY669" s="26"/>
      <c r="AZ669" s="26"/>
      <c r="BA669" s="25">
        <v>2</v>
      </c>
      <c r="BB669" s="24">
        <v>161</v>
      </c>
      <c r="BC669" s="26">
        <v>25</v>
      </c>
      <c r="BD669" s="32" t="s">
        <v>128</v>
      </c>
      <c r="BE669" s="32">
        <v>50</v>
      </c>
      <c r="BF669" s="35" t="s">
        <v>80</v>
      </c>
      <c r="BG669" s="26" t="s">
        <v>129</v>
      </c>
      <c r="BH669" s="29">
        <v>40</v>
      </c>
      <c r="BI669" s="26" t="s">
        <v>465</v>
      </c>
      <c r="BJ669" s="37"/>
      <c r="BK669" s="36"/>
      <c r="BL669" t="str">
        <f>IF(_xlfn.REGEXTEST(BK669,"Lv. [0-9]{0, 3}", 0),BM669,"")</f>
        <v/>
      </c>
      <c r="BM669" t="e" cm="1" vm="1">
        <f t="array" ref="BM669">_xlfn.REGEXEXTRACT(_xlfn.REGEXEXTRACT(BK669,"Lv. [0-9]{0,}", 0),"[0-9]{1,2}", 0)</f>
        <v>#N/A</v>
      </c>
      <c r="BN669" cm="1">
        <f t="array" ref="BN669">INDEX(A669:AE669,BQ669)</f>
        <v>138</v>
      </c>
      <c r="BO669">
        <v>668</v>
      </c>
      <c r="BP669" t="str">
        <f ca="1">IF(LEN(BL669) &gt; 0, _xlfn.XMATCH(BN669 + 1, INDIRECT(BR669):INDIRECT(BS669)), "")</f>
        <v/>
      </c>
      <c r="BQ669" cm="1">
        <f t="array" ref="BQ669">_xlfn.XMATCH(FALSE, ISBLANK(A669:AE669),,-1)</f>
        <v>31</v>
      </c>
      <c r="BR669" t="str">
        <f>ADDRESS(2, BQ669)</f>
        <v>$AE$2</v>
      </c>
      <c r="BS669" t="str">
        <f>ADDRESS(1202, BQ669)</f>
        <v>$AE$1202</v>
      </c>
      <c r="BT669" s="171" t="str">
        <f>"insert into Pokemon_Blueprint values ( "&amp;ROW()-1&amp;", '"&amp;B669&amp;"', '"&amp;C669&amp;"', "&amp;AF669&amp;",  "&amp;AG669&amp;",  "&amp;AH669&amp;", "&amp;AI669&amp;",  "&amp;AJ669&amp;",  "&amp;AK669&amp;", "&amp;IF(BC669 = "", "0", BC669)&amp;", "&amp;IF(BL669 = "","NULL, NULL",BP669&amp;", "&amp;BL669)&amp;");"</f>
        <v>insert into Pokemon_Blueprint values ( 668, 'Basculin (Blue-STriped)', '', 70,  92,  65, 80,  55,  98, 25, NULL, NULL);</v>
      </c>
    </row>
    <row r="670" spans="1:72" ht="12.75" customHeight="1">
      <c r="A670" s="12">
        <v>550.20000000000005</v>
      </c>
      <c r="B670" s="71" t="s">
        <v>1123</v>
      </c>
      <c r="C670" s="71" t="s">
        <v>300</v>
      </c>
      <c r="D670" s="72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  <c r="V670" s="73"/>
      <c r="W670" s="73"/>
      <c r="X670" s="73"/>
      <c r="Y670" s="73"/>
      <c r="Z670" s="73"/>
      <c r="AA670" s="73"/>
      <c r="AB670" s="73"/>
      <c r="AC670" s="73"/>
      <c r="AD670" s="73">
        <v>166</v>
      </c>
      <c r="AE670" s="74"/>
      <c r="AF670" s="17">
        <v>70</v>
      </c>
      <c r="AG670" s="18">
        <v>92</v>
      </c>
      <c r="AH670" s="19">
        <v>65</v>
      </c>
      <c r="AI670" s="20">
        <v>80</v>
      </c>
      <c r="AJ670" s="21">
        <v>55</v>
      </c>
      <c r="AK670" s="22">
        <v>98</v>
      </c>
      <c r="AL670" s="23">
        <f>SUM(AF670:AK670)</f>
        <v>460</v>
      </c>
      <c r="AM670" s="24" t="s">
        <v>112</v>
      </c>
      <c r="AN670" s="37"/>
      <c r="AO670" s="24" t="s">
        <v>276</v>
      </c>
      <c r="AP670" s="26" t="s">
        <v>147</v>
      </c>
      <c r="AQ670" s="27" t="s">
        <v>482</v>
      </c>
      <c r="AR670" s="28" t="s">
        <v>85</v>
      </c>
      <c r="AS670" s="29">
        <v>1</v>
      </c>
      <c r="AT670" s="29">
        <v>39.700000000000003</v>
      </c>
      <c r="AU670" s="30">
        <v>18</v>
      </c>
      <c r="AV670" s="31"/>
      <c r="AW670" s="26"/>
      <c r="AX670" s="26"/>
      <c r="AY670" s="26"/>
      <c r="AZ670" s="26"/>
      <c r="BA670" s="25">
        <v>2</v>
      </c>
      <c r="BB670" s="24">
        <v>161</v>
      </c>
      <c r="BC670" s="26">
        <v>25</v>
      </c>
      <c r="BD670" s="32" t="s">
        <v>128</v>
      </c>
      <c r="BE670" s="32">
        <v>50</v>
      </c>
      <c r="BF670" s="35" t="s">
        <v>80</v>
      </c>
      <c r="BG670" s="26" t="s">
        <v>129</v>
      </c>
      <c r="BH670" s="29">
        <v>40</v>
      </c>
      <c r="BI670" s="26" t="s">
        <v>465</v>
      </c>
      <c r="BJ670" s="37"/>
      <c r="BK670" s="36" t="s">
        <v>1124</v>
      </c>
      <c r="BL670" t="str">
        <f>IF(_xlfn.REGEXTEST(BK670,"Lv. [0-9]{0, 3}", 0),BM670,"")</f>
        <v/>
      </c>
      <c r="BM670" t="e" cm="1" vm="1">
        <f t="array" ref="BM670">_xlfn.REGEXEXTRACT(_xlfn.REGEXEXTRACT(BK670,"Lv. [0-9]{0,}", 0),"[0-9]{1,2}", 0)</f>
        <v>#N/A</v>
      </c>
      <c r="BN670" cm="1">
        <f t="array" ref="BN670">INDEX(A670:AE670,BQ670)</f>
        <v>166</v>
      </c>
      <c r="BO670">
        <v>669</v>
      </c>
      <c r="BP670" t="str">
        <f ca="1">IF(LEN(BL670) &gt; 0, _xlfn.XMATCH(BN670 + 1, INDIRECT(BR670):INDIRECT(BS670)), "")</f>
        <v/>
      </c>
      <c r="BQ670" cm="1">
        <f t="array" ref="BQ670">_xlfn.XMATCH(FALSE, ISBLANK(A670:AE670),,-1)</f>
        <v>30</v>
      </c>
      <c r="BR670" t="str">
        <f>ADDRESS(2, BQ670)</f>
        <v>$AD$2</v>
      </c>
      <c r="BS670" t="str">
        <f>ADDRESS(1202, BQ670)</f>
        <v>$AD$1202</v>
      </c>
      <c r="BT670" s="171" t="str">
        <f>"insert into Pokemon_Blueprint values ( "&amp;ROW()-1&amp;", '"&amp;B670&amp;"', '"&amp;C670&amp;"', "&amp;AF670&amp;",  "&amp;AG670&amp;",  "&amp;AH670&amp;", "&amp;AI670&amp;",  "&amp;AJ670&amp;",  "&amp;AK670&amp;", "&amp;IF(BC670 = "", "0", BC670)&amp;", "&amp;IF(BL670 = "","NULL, NULL",BP670&amp;", "&amp;BL670)&amp;");"</f>
        <v>insert into Pokemon_Blueprint values ( 669, 'Basculin (Hisuian)', 'Hisuian Form', 70,  92,  65, 80,  55,  98, 25, NULL, NULL);</v>
      </c>
    </row>
    <row r="671" spans="1:72" ht="12.75" customHeight="1">
      <c r="A671" s="12">
        <v>551</v>
      </c>
      <c r="B671" s="71" t="s">
        <v>1125</v>
      </c>
      <c r="C671" s="71"/>
      <c r="D671" s="72"/>
      <c r="E671" s="73"/>
      <c r="F671" s="73"/>
      <c r="G671" s="73"/>
      <c r="H671" s="73"/>
      <c r="I671" s="73"/>
      <c r="J671" s="73"/>
      <c r="K671" s="73"/>
      <c r="L671" s="73">
        <v>57</v>
      </c>
      <c r="M671" s="73">
        <v>99</v>
      </c>
      <c r="N671" s="73"/>
      <c r="O671" s="73">
        <v>43</v>
      </c>
      <c r="P671" s="73"/>
      <c r="Q671" s="73">
        <v>232</v>
      </c>
      <c r="R671" s="73"/>
      <c r="S671" s="73"/>
      <c r="T671" s="73">
        <v>104</v>
      </c>
      <c r="U671" s="73"/>
      <c r="V671" s="73">
        <v>301</v>
      </c>
      <c r="W671" s="73"/>
      <c r="X671" s="73"/>
      <c r="Y671" s="73">
        <v>122</v>
      </c>
      <c r="Z671" s="73"/>
      <c r="AA671" s="73"/>
      <c r="AB671" s="73">
        <v>176</v>
      </c>
      <c r="AC671" s="73"/>
      <c r="AD671" s="73"/>
      <c r="AE671" s="74">
        <v>267</v>
      </c>
      <c r="AF671" s="17">
        <v>50</v>
      </c>
      <c r="AG671" s="18">
        <v>72</v>
      </c>
      <c r="AH671" s="19">
        <v>35</v>
      </c>
      <c r="AI671" s="20">
        <v>35</v>
      </c>
      <c r="AJ671" s="21">
        <v>35</v>
      </c>
      <c r="AK671" s="22">
        <v>65</v>
      </c>
      <c r="AL671" s="23">
        <f>SUM(AF671:AK671)</f>
        <v>292</v>
      </c>
      <c r="AM671" s="24" t="s">
        <v>196</v>
      </c>
      <c r="AN671" s="25" t="s">
        <v>169</v>
      </c>
      <c r="AO671" s="24" t="s">
        <v>178</v>
      </c>
      <c r="AP671" s="26" t="s">
        <v>483</v>
      </c>
      <c r="AQ671" s="27" t="s">
        <v>291</v>
      </c>
      <c r="AR671" s="28" t="s">
        <v>78</v>
      </c>
      <c r="AS671" s="29">
        <v>0.7</v>
      </c>
      <c r="AT671" s="29">
        <v>33.5</v>
      </c>
      <c r="AU671" s="30">
        <v>15.2</v>
      </c>
      <c r="AV671" s="31"/>
      <c r="AW671" s="26">
        <v>1</v>
      </c>
      <c r="AX671" s="26"/>
      <c r="AY671" s="26"/>
      <c r="AZ671" s="26"/>
      <c r="BA671" s="25"/>
      <c r="BB671" s="24">
        <v>58</v>
      </c>
      <c r="BC671" s="26">
        <v>180</v>
      </c>
      <c r="BD671" s="32" t="s">
        <v>79</v>
      </c>
      <c r="BE671" s="32">
        <v>50</v>
      </c>
      <c r="BF671" s="35" t="s">
        <v>139</v>
      </c>
      <c r="BG671" s="26" t="s">
        <v>129</v>
      </c>
      <c r="BH671" s="29">
        <v>20</v>
      </c>
      <c r="BI671" s="26" t="s">
        <v>165</v>
      </c>
      <c r="BJ671" s="37"/>
      <c r="BK671" s="36" t="s">
        <v>1126</v>
      </c>
      <c r="BL671" t="str">
        <f>IF(_xlfn.REGEXTEST(BK671,"Lv. [0-9]{0, 3}", 0),BM671,"")</f>
        <v>29</v>
      </c>
      <c r="BM671" t="str" cm="1">
        <f t="array" ref="BM671">_xlfn.REGEXEXTRACT(_xlfn.REGEXEXTRACT(BK671,"Lv. [0-9]{0,}", 0),"[0-9]{1,2}", 0)</f>
        <v>29</v>
      </c>
      <c r="BN671" cm="1">
        <f t="array" ref="BN671">INDEX(A671:AE671,BQ671)</f>
        <v>267</v>
      </c>
      <c r="BO671">
        <v>670</v>
      </c>
      <c r="BP671">
        <f ca="1">IF(LEN(BL671) &gt; 0, _xlfn.XMATCH(BN671 + 1, INDIRECT(BR671):INDIRECT(BS671)), "")</f>
        <v>671</v>
      </c>
      <c r="BQ671" cm="1">
        <f t="array" ref="BQ671">_xlfn.XMATCH(FALSE, ISBLANK(A671:AE671),,-1)</f>
        <v>31</v>
      </c>
      <c r="BR671" t="str">
        <f>ADDRESS(2, BQ671)</f>
        <v>$AE$2</v>
      </c>
      <c r="BS671" t="str">
        <f>ADDRESS(1202, BQ671)</f>
        <v>$AE$1202</v>
      </c>
      <c r="BT671" s="171" t="str">
        <f ca="1">"insert into Pokemon_Blueprint values ( "&amp;ROW()-1&amp;", '"&amp;B671&amp;"', '"&amp;C671&amp;"', "&amp;AF671&amp;",  "&amp;AG671&amp;",  "&amp;AH671&amp;", "&amp;AI671&amp;",  "&amp;AJ671&amp;",  "&amp;AK671&amp;", "&amp;IF(BC671 = "", "0", BC671)&amp;", "&amp;IF(BL671 = "","NULL, NULL",BP671&amp;", "&amp;BL671)&amp;");"</f>
        <v>insert into Pokemon_Blueprint values ( 670, 'Sandile', '', 50,  72,  35, 35,  35,  65, 180, 671, 29);</v>
      </c>
    </row>
    <row r="672" spans="1:72" ht="12.75" customHeight="1">
      <c r="A672" s="12">
        <v>552</v>
      </c>
      <c r="B672" s="71" t="s">
        <v>1127</v>
      </c>
      <c r="C672" s="71"/>
      <c r="D672" s="72"/>
      <c r="E672" s="73"/>
      <c r="F672" s="73"/>
      <c r="G672" s="73"/>
      <c r="H672" s="73"/>
      <c r="I672" s="73"/>
      <c r="J672" s="73"/>
      <c r="K672" s="73"/>
      <c r="L672" s="73">
        <v>58</v>
      </c>
      <c r="M672" s="73">
        <v>100</v>
      </c>
      <c r="N672" s="73"/>
      <c r="O672" s="73">
        <v>44</v>
      </c>
      <c r="P672" s="73"/>
      <c r="Q672" s="73">
        <v>233</v>
      </c>
      <c r="R672" s="73"/>
      <c r="S672" s="73"/>
      <c r="T672" s="73">
        <v>105</v>
      </c>
      <c r="U672" s="73"/>
      <c r="V672" s="73">
        <v>302</v>
      </c>
      <c r="W672" s="73"/>
      <c r="X672" s="73"/>
      <c r="Y672" s="73">
        <v>123</v>
      </c>
      <c r="Z672" s="73"/>
      <c r="AA672" s="73"/>
      <c r="AB672" s="73">
        <v>177</v>
      </c>
      <c r="AC672" s="73"/>
      <c r="AD672" s="73"/>
      <c r="AE672" s="74">
        <v>268</v>
      </c>
      <c r="AF672" s="17">
        <v>60</v>
      </c>
      <c r="AG672" s="18">
        <v>82</v>
      </c>
      <c r="AH672" s="19">
        <v>45</v>
      </c>
      <c r="AI672" s="20">
        <v>45</v>
      </c>
      <c r="AJ672" s="21">
        <v>45</v>
      </c>
      <c r="AK672" s="22">
        <v>74</v>
      </c>
      <c r="AL672" s="23">
        <f>SUM(AF672:AK672)</f>
        <v>351</v>
      </c>
      <c r="AM672" s="24" t="s">
        <v>196</v>
      </c>
      <c r="AN672" s="25" t="s">
        <v>169</v>
      </c>
      <c r="AO672" s="24" t="s">
        <v>178</v>
      </c>
      <c r="AP672" s="26" t="s">
        <v>483</v>
      </c>
      <c r="AQ672" s="27" t="s">
        <v>291</v>
      </c>
      <c r="AR672" s="28" t="s">
        <v>85</v>
      </c>
      <c r="AS672" s="29">
        <v>1</v>
      </c>
      <c r="AT672" s="29">
        <v>73.599999999999994</v>
      </c>
      <c r="AU672" s="30">
        <v>33.4</v>
      </c>
      <c r="AV672" s="31"/>
      <c r="AW672" s="26">
        <v>2</v>
      </c>
      <c r="AX672" s="26"/>
      <c r="AY672" s="26"/>
      <c r="AZ672" s="26"/>
      <c r="BA672" s="25"/>
      <c r="BB672" s="24">
        <v>123</v>
      </c>
      <c r="BC672" s="26">
        <v>90</v>
      </c>
      <c r="BD672" s="32" t="s">
        <v>79</v>
      </c>
      <c r="BE672" s="32">
        <v>50</v>
      </c>
      <c r="BF672" s="35" t="s">
        <v>139</v>
      </c>
      <c r="BG672" s="26" t="s">
        <v>129</v>
      </c>
      <c r="BH672" s="29">
        <v>20</v>
      </c>
      <c r="BI672" s="26" t="s">
        <v>165</v>
      </c>
      <c r="BJ672" s="37"/>
      <c r="BK672" s="36" t="s">
        <v>348</v>
      </c>
      <c r="BL672" t="str">
        <f>IF(_xlfn.REGEXTEST(BK672,"Lv. [0-9]{0, 3}", 0),BM672,"")</f>
        <v>40</v>
      </c>
      <c r="BM672" t="str" cm="1">
        <f t="array" ref="BM672">_xlfn.REGEXEXTRACT(_xlfn.REGEXEXTRACT(BK672,"Lv. [0-9]{0,}", 0),"[0-9]{1,2}", 0)</f>
        <v>40</v>
      </c>
      <c r="BN672" cm="1">
        <f t="array" ref="BN672">INDEX(A672:AE672,BQ672)</f>
        <v>268</v>
      </c>
      <c r="BO672">
        <v>671</v>
      </c>
      <c r="BP672">
        <f ca="1">IF(LEN(BL672) &gt; 0, _xlfn.XMATCH(BN672 + 1, INDIRECT(BR672):INDIRECT(BS672)), "")</f>
        <v>672</v>
      </c>
      <c r="BQ672" cm="1">
        <f t="array" ref="BQ672">_xlfn.XMATCH(FALSE, ISBLANK(A672:AE672),,-1)</f>
        <v>31</v>
      </c>
      <c r="BR672" t="str">
        <f>ADDRESS(2, BQ672)</f>
        <v>$AE$2</v>
      </c>
      <c r="BS672" t="str">
        <f>ADDRESS(1202, BQ672)</f>
        <v>$AE$1202</v>
      </c>
      <c r="BT672" s="171" t="str">
        <f ca="1">"insert into Pokemon_Blueprint values ( "&amp;ROW()-1&amp;", '"&amp;B672&amp;"', '"&amp;C672&amp;"', "&amp;AF672&amp;",  "&amp;AG672&amp;",  "&amp;AH672&amp;", "&amp;AI672&amp;",  "&amp;AJ672&amp;",  "&amp;AK672&amp;", "&amp;IF(BC672 = "", "0", BC672)&amp;", "&amp;IF(BL672 = "","NULL, NULL",BP672&amp;", "&amp;BL672)&amp;");"</f>
        <v>insert into Pokemon_Blueprint values ( 671, 'Krokorok', '', 60,  82,  45, 45,  45,  74, 90, 672, 40);</v>
      </c>
    </row>
    <row r="673" spans="1:72" ht="12.75" customHeight="1">
      <c r="A673" s="12">
        <v>553</v>
      </c>
      <c r="B673" s="71" t="s">
        <v>1128</v>
      </c>
      <c r="C673" s="71"/>
      <c r="D673" s="72"/>
      <c r="E673" s="73"/>
      <c r="F673" s="73"/>
      <c r="G673" s="73"/>
      <c r="H673" s="73"/>
      <c r="I673" s="73"/>
      <c r="J673" s="73"/>
      <c r="K673" s="73"/>
      <c r="L673" s="73">
        <v>59</v>
      </c>
      <c r="M673" s="73">
        <v>101</v>
      </c>
      <c r="N673" s="73"/>
      <c r="O673" s="73">
        <v>45</v>
      </c>
      <c r="P673" s="73"/>
      <c r="Q673" s="73">
        <v>234</v>
      </c>
      <c r="R673" s="73"/>
      <c r="S673" s="73"/>
      <c r="T673" s="73">
        <v>106</v>
      </c>
      <c r="U673" s="73"/>
      <c r="V673" s="73">
        <v>303</v>
      </c>
      <c r="W673" s="73"/>
      <c r="X673" s="73"/>
      <c r="Y673" s="73">
        <v>124</v>
      </c>
      <c r="Z673" s="73"/>
      <c r="AA673" s="73"/>
      <c r="AB673" s="73">
        <v>178</v>
      </c>
      <c r="AC673" s="73"/>
      <c r="AD673" s="73"/>
      <c r="AE673" s="74">
        <v>269</v>
      </c>
      <c r="AF673" s="17">
        <v>95</v>
      </c>
      <c r="AG673" s="18">
        <v>117</v>
      </c>
      <c r="AH673" s="19">
        <v>80</v>
      </c>
      <c r="AI673" s="20">
        <v>65</v>
      </c>
      <c r="AJ673" s="21">
        <v>70</v>
      </c>
      <c r="AK673" s="22">
        <v>92</v>
      </c>
      <c r="AL673" s="23">
        <f>SUM(AF673:AK673)</f>
        <v>519</v>
      </c>
      <c r="AM673" s="24" t="s">
        <v>196</v>
      </c>
      <c r="AN673" s="25" t="s">
        <v>169</v>
      </c>
      <c r="AO673" s="24" t="s">
        <v>178</v>
      </c>
      <c r="AP673" s="26" t="s">
        <v>483</v>
      </c>
      <c r="AQ673" s="27" t="s">
        <v>291</v>
      </c>
      <c r="AR673" s="28" t="s">
        <v>157</v>
      </c>
      <c r="AS673" s="29">
        <v>1.5</v>
      </c>
      <c r="AT673" s="29">
        <v>212.3</v>
      </c>
      <c r="AU673" s="30">
        <v>96.3</v>
      </c>
      <c r="AV673" s="31"/>
      <c r="AW673" s="26">
        <v>3</v>
      </c>
      <c r="AX673" s="26"/>
      <c r="AY673" s="26"/>
      <c r="AZ673" s="26"/>
      <c r="BA673" s="25"/>
      <c r="BB673" s="24">
        <v>260</v>
      </c>
      <c r="BC673" s="26">
        <v>45</v>
      </c>
      <c r="BD673" s="32" t="s">
        <v>79</v>
      </c>
      <c r="BE673" s="32">
        <v>50</v>
      </c>
      <c r="BF673" s="35" t="s">
        <v>98</v>
      </c>
      <c r="BG673" s="26" t="s">
        <v>129</v>
      </c>
      <c r="BH673" s="29">
        <v>20</v>
      </c>
      <c r="BI673" s="26" t="s">
        <v>165</v>
      </c>
      <c r="BJ673" s="37"/>
      <c r="BK673" s="36"/>
      <c r="BL673" t="str">
        <f>IF(_xlfn.REGEXTEST(BK673,"Lv. [0-9]{0, 3}", 0),BM673,"")</f>
        <v/>
      </c>
      <c r="BM673" t="e" cm="1" vm="1">
        <f t="array" ref="BM673">_xlfn.REGEXEXTRACT(_xlfn.REGEXEXTRACT(BK673,"Lv. [0-9]{0,}", 0),"[0-9]{1,2}", 0)</f>
        <v>#N/A</v>
      </c>
      <c r="BN673" cm="1">
        <f t="array" ref="BN673">INDEX(A673:AE673,BQ673)</f>
        <v>269</v>
      </c>
      <c r="BO673">
        <v>672</v>
      </c>
      <c r="BP673" t="str">
        <f ca="1">IF(LEN(BL673) &gt; 0, _xlfn.XMATCH(BN673 + 1, INDIRECT(BR673):INDIRECT(BS673)), "")</f>
        <v/>
      </c>
      <c r="BQ673" cm="1">
        <f t="array" ref="BQ673">_xlfn.XMATCH(FALSE, ISBLANK(A673:AE673),,-1)</f>
        <v>31</v>
      </c>
      <c r="BR673" t="str">
        <f>ADDRESS(2, BQ673)</f>
        <v>$AE$2</v>
      </c>
      <c r="BS673" t="str">
        <f>ADDRESS(1202, BQ673)</f>
        <v>$AE$1202</v>
      </c>
      <c r="BT673" s="171" t="str">
        <f>"insert into Pokemon_Blueprint values ( "&amp;ROW()-1&amp;", '"&amp;B673&amp;"', '"&amp;C673&amp;"', "&amp;AF673&amp;",  "&amp;AG673&amp;",  "&amp;AH673&amp;", "&amp;AI673&amp;",  "&amp;AJ673&amp;",  "&amp;AK673&amp;", "&amp;IF(BC673 = "", "0", BC673)&amp;", "&amp;IF(BL673 = "","NULL, NULL",BP673&amp;", "&amp;BL673)&amp;");"</f>
        <v>insert into Pokemon_Blueprint values ( 672, 'Krookodile', '', 95,  117,  80, 65,  70,  92, 45, NULL, NULL);</v>
      </c>
    </row>
    <row r="674" spans="1:72" ht="12.75" customHeight="1">
      <c r="A674" s="12">
        <v>554</v>
      </c>
      <c r="B674" s="71" t="s">
        <v>1129</v>
      </c>
      <c r="C674" s="71"/>
      <c r="D674" s="72"/>
      <c r="E674" s="73"/>
      <c r="F674" s="73"/>
      <c r="G674" s="73"/>
      <c r="H674" s="73"/>
      <c r="I674" s="73"/>
      <c r="J674" s="73"/>
      <c r="K674" s="73"/>
      <c r="L674" s="73">
        <v>60</v>
      </c>
      <c r="M674" s="73">
        <v>102</v>
      </c>
      <c r="N674" s="73"/>
      <c r="O674" s="73"/>
      <c r="P674" s="73"/>
      <c r="Q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>
        <v>367</v>
      </c>
      <c r="AB674" s="73"/>
      <c r="AC674" s="73">
        <v>103</v>
      </c>
      <c r="AD674" s="73"/>
      <c r="AE674" s="74"/>
      <c r="AF674" s="17">
        <v>70</v>
      </c>
      <c r="AG674" s="18">
        <v>90</v>
      </c>
      <c r="AH674" s="19">
        <v>45</v>
      </c>
      <c r="AI674" s="20">
        <v>15</v>
      </c>
      <c r="AJ674" s="21">
        <v>45</v>
      </c>
      <c r="AK674" s="22">
        <v>50</v>
      </c>
      <c r="AL674" s="23">
        <f>SUM(AF674:AK674)</f>
        <v>315</v>
      </c>
      <c r="AM674" s="24" t="s">
        <v>94</v>
      </c>
      <c r="AN674" s="37"/>
      <c r="AO674" s="24" t="s">
        <v>163</v>
      </c>
      <c r="AP674" s="34"/>
      <c r="AQ674" s="27" t="s">
        <v>243</v>
      </c>
      <c r="AR674" s="28" t="s">
        <v>97</v>
      </c>
      <c r="AS674" s="29">
        <v>0.6</v>
      </c>
      <c r="AT674" s="29">
        <v>82.7</v>
      </c>
      <c r="AU674" s="30">
        <v>37.5</v>
      </c>
      <c r="AV674" s="31"/>
      <c r="AW674" s="26">
        <v>1</v>
      </c>
      <c r="AX674" s="26"/>
      <c r="AY674" s="26"/>
      <c r="AZ674" s="26"/>
      <c r="BA674" s="25"/>
      <c r="BB674" s="24">
        <v>63</v>
      </c>
      <c r="BC674" s="26">
        <v>120</v>
      </c>
      <c r="BD674" s="32" t="s">
        <v>79</v>
      </c>
      <c r="BE674" s="32">
        <v>50</v>
      </c>
      <c r="BF674" s="35" t="s">
        <v>98</v>
      </c>
      <c r="BG674" s="26" t="s">
        <v>129</v>
      </c>
      <c r="BH674" s="29">
        <v>20</v>
      </c>
      <c r="BI674" s="26" t="s">
        <v>165</v>
      </c>
      <c r="BJ674" s="37"/>
      <c r="BK674" s="36" t="s">
        <v>441</v>
      </c>
      <c r="BL674" t="str">
        <f>IF(_xlfn.REGEXTEST(BK674,"Lv. [0-9]{0, 3}", 0),BM674,"")</f>
        <v>35</v>
      </c>
      <c r="BM674" t="str" cm="1">
        <f t="array" ref="BM674">_xlfn.REGEXEXTRACT(_xlfn.REGEXEXTRACT(BK674,"Lv. [0-9]{0,}", 0),"[0-9]{1,2}", 0)</f>
        <v>35</v>
      </c>
      <c r="BN674" cm="1">
        <f t="array" ref="BN674">INDEX(A674:AE674,BQ674)</f>
        <v>103</v>
      </c>
      <c r="BO674">
        <v>673</v>
      </c>
      <c r="BP674">
        <f ca="1">IF(LEN(BL674) &gt; 0, _xlfn.XMATCH(BN674 + 1, INDIRECT(BR674):INDIRECT(BS674)), "")</f>
        <v>675</v>
      </c>
      <c r="BQ674" cm="1">
        <f t="array" ref="BQ674">_xlfn.XMATCH(FALSE, ISBLANK(A674:AE674),,-1)</f>
        <v>29</v>
      </c>
      <c r="BR674" t="str">
        <f>ADDRESS(2, BQ674)</f>
        <v>$AC$2</v>
      </c>
      <c r="BS674" t="str">
        <f>ADDRESS(1202, BQ674)</f>
        <v>$AC$1202</v>
      </c>
      <c r="BT674" s="171" t="str">
        <f ca="1">"insert into Pokemon_Blueprint values ( "&amp;ROW()-1&amp;", '"&amp;B674&amp;"', '"&amp;C674&amp;"', "&amp;AF674&amp;",  "&amp;AG674&amp;",  "&amp;AH674&amp;", "&amp;AI674&amp;",  "&amp;AJ674&amp;",  "&amp;AK674&amp;", "&amp;IF(BC674 = "", "0", BC674)&amp;", "&amp;IF(BL674 = "","NULL, NULL",BP674&amp;", "&amp;BL674)&amp;");"</f>
        <v>insert into Pokemon_Blueprint values ( 673, 'Darumaka', '', 70,  90,  45, 15,  45,  50, 120, 675, 35);</v>
      </c>
    </row>
    <row r="675" spans="1:72" ht="12.75" customHeight="1">
      <c r="A675" s="12">
        <v>554.1</v>
      </c>
      <c r="B675" s="71" t="s">
        <v>1130</v>
      </c>
      <c r="C675" s="71" t="s">
        <v>278</v>
      </c>
      <c r="D675" s="72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>
        <v>367</v>
      </c>
      <c r="AB675" s="73"/>
      <c r="AC675" s="73">
        <v>103</v>
      </c>
      <c r="AD675" s="73"/>
      <c r="AE675" s="74"/>
      <c r="AF675" s="17">
        <v>70</v>
      </c>
      <c r="AG675" s="18">
        <v>90</v>
      </c>
      <c r="AH675" s="19">
        <v>45</v>
      </c>
      <c r="AI675" s="20">
        <v>15</v>
      </c>
      <c r="AJ675" s="21">
        <v>45</v>
      </c>
      <c r="AK675" s="22">
        <v>50</v>
      </c>
      <c r="AL675" s="23">
        <f>SUM(AF675:AK675)</f>
        <v>315</v>
      </c>
      <c r="AM675" s="24" t="s">
        <v>200</v>
      </c>
      <c r="AN675" s="37"/>
      <c r="AO675" s="24" t="s">
        <v>163</v>
      </c>
      <c r="AP675" s="34"/>
      <c r="AQ675" s="27" t="s">
        <v>243</v>
      </c>
      <c r="AR675" s="28" t="s">
        <v>78</v>
      </c>
      <c r="AS675" s="29">
        <v>0.7</v>
      </c>
      <c r="AT675" s="29">
        <v>88.2</v>
      </c>
      <c r="AU675" s="30">
        <v>40</v>
      </c>
      <c r="AV675" s="31"/>
      <c r="AW675" s="26">
        <v>1</v>
      </c>
      <c r="AX675" s="26"/>
      <c r="AY675" s="26"/>
      <c r="AZ675" s="26"/>
      <c r="BA675" s="25"/>
      <c r="BB675" s="24">
        <v>63</v>
      </c>
      <c r="BC675" s="26">
        <v>120</v>
      </c>
      <c r="BD675" s="32" t="s">
        <v>79</v>
      </c>
      <c r="BE675" s="32">
        <v>50</v>
      </c>
      <c r="BF675" s="35" t="s">
        <v>137</v>
      </c>
      <c r="BG675" s="26" t="s">
        <v>129</v>
      </c>
      <c r="BH675" s="29">
        <v>20</v>
      </c>
      <c r="BI675" s="26" t="s">
        <v>165</v>
      </c>
      <c r="BJ675" s="37"/>
      <c r="BK675" s="36" t="s">
        <v>204</v>
      </c>
      <c r="BL675" t="str">
        <f>IF(_xlfn.REGEXTEST(BK675,"Lv. [0-9]{0, 3}", 0),BM675,"")</f>
        <v/>
      </c>
      <c r="BM675" t="e" cm="1" vm="1">
        <f t="array" ref="BM675">_xlfn.REGEXEXTRACT(_xlfn.REGEXEXTRACT(BK675,"Lv. [0-9]{0,}", 0),"[0-9]{1,2}", 0)</f>
        <v>#N/A</v>
      </c>
      <c r="BN675" cm="1">
        <f t="array" ref="BN675">INDEX(A675:AE675,BQ675)</f>
        <v>103</v>
      </c>
      <c r="BO675">
        <v>674</v>
      </c>
      <c r="BP675" t="str">
        <f ca="1">IF(LEN(BL675) &gt; 0, _xlfn.XMATCH(BN675 + 1, INDIRECT(BR675):INDIRECT(BS675)), "")</f>
        <v/>
      </c>
      <c r="BQ675" cm="1">
        <f t="array" ref="BQ675">_xlfn.XMATCH(FALSE, ISBLANK(A675:AE675),,-1)</f>
        <v>29</v>
      </c>
      <c r="BR675" t="str">
        <f>ADDRESS(2, BQ675)</f>
        <v>$AC$2</v>
      </c>
      <c r="BS675" t="str">
        <f>ADDRESS(1202, BQ675)</f>
        <v>$AC$1202</v>
      </c>
      <c r="BT675" s="171" t="str">
        <f>"insert into Pokemon_Blueprint values ( "&amp;ROW()-1&amp;", '"&amp;B675&amp;"', '"&amp;C675&amp;"', "&amp;AF675&amp;",  "&amp;AG675&amp;",  "&amp;AH675&amp;", "&amp;AI675&amp;",  "&amp;AJ675&amp;",  "&amp;AK675&amp;", "&amp;IF(BC675 = "", "0", BC675)&amp;", "&amp;IF(BL675 = "","NULL, NULL",BP675&amp;", "&amp;BL675)&amp;");"</f>
        <v>insert into Pokemon_Blueprint values ( 674, 'Darumaka (Galarian)', 'Galarian Form', 70,  90,  45, 15,  45,  50, 120, NULL, NULL);</v>
      </c>
    </row>
    <row r="676" spans="1:72" ht="12.75" customHeight="1">
      <c r="A676" s="12">
        <v>555</v>
      </c>
      <c r="B676" s="71" t="s">
        <v>1131</v>
      </c>
      <c r="C676" s="71"/>
      <c r="D676" s="72"/>
      <c r="E676" s="73"/>
      <c r="F676" s="73"/>
      <c r="G676" s="73"/>
      <c r="H676" s="73"/>
      <c r="I676" s="73"/>
      <c r="J676" s="73"/>
      <c r="K676" s="73"/>
      <c r="L676" s="73">
        <v>61</v>
      </c>
      <c r="M676" s="73">
        <v>103</v>
      </c>
      <c r="N676" s="73"/>
      <c r="O676" s="73"/>
      <c r="P676" s="73"/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>
        <v>368</v>
      </c>
      <c r="AB676" s="73"/>
      <c r="AC676" s="73">
        <v>104</v>
      </c>
      <c r="AD676" s="73"/>
      <c r="AE676" s="74"/>
      <c r="AF676" s="17">
        <v>105</v>
      </c>
      <c r="AG676" s="18">
        <v>140</v>
      </c>
      <c r="AH676" s="19">
        <v>55</v>
      </c>
      <c r="AI676" s="20">
        <v>30</v>
      </c>
      <c r="AJ676" s="21">
        <v>55</v>
      </c>
      <c r="AK676" s="22">
        <v>95</v>
      </c>
      <c r="AL676" s="23">
        <f>SUM(AF676:AK676)</f>
        <v>480</v>
      </c>
      <c r="AM676" s="24" t="s">
        <v>94</v>
      </c>
      <c r="AN676" s="37"/>
      <c r="AO676" s="24" t="s">
        <v>215</v>
      </c>
      <c r="AP676" s="34"/>
      <c r="AQ676" s="27" t="s">
        <v>1132</v>
      </c>
      <c r="AR676" s="28" t="s">
        <v>216</v>
      </c>
      <c r="AS676" s="29">
        <v>1.3</v>
      </c>
      <c r="AT676" s="29">
        <v>204.8</v>
      </c>
      <c r="AU676" s="30">
        <v>92.9</v>
      </c>
      <c r="AV676" s="31"/>
      <c r="AW676" s="26">
        <v>2</v>
      </c>
      <c r="AX676" s="26"/>
      <c r="AY676" s="26"/>
      <c r="AZ676" s="26"/>
      <c r="BA676" s="25"/>
      <c r="BB676" s="24">
        <v>168</v>
      </c>
      <c r="BC676" s="26">
        <v>60</v>
      </c>
      <c r="BD676" s="32" t="s">
        <v>79</v>
      </c>
      <c r="BE676" s="32">
        <v>50</v>
      </c>
      <c r="BF676" s="35" t="s">
        <v>98</v>
      </c>
      <c r="BG676" s="26" t="s">
        <v>129</v>
      </c>
      <c r="BH676" s="29">
        <v>20</v>
      </c>
      <c r="BI676" s="26" t="s">
        <v>165</v>
      </c>
      <c r="BJ676" s="37"/>
      <c r="BK676" s="36"/>
      <c r="BL676" t="str">
        <f>IF(_xlfn.REGEXTEST(BK676,"Lv. [0-9]{0, 3}", 0),BM676,"")</f>
        <v/>
      </c>
      <c r="BM676" t="e" cm="1" vm="1">
        <f t="array" ref="BM676">_xlfn.REGEXEXTRACT(_xlfn.REGEXEXTRACT(BK676,"Lv. [0-9]{0,}", 0),"[0-9]{1,2}", 0)</f>
        <v>#N/A</v>
      </c>
      <c r="BN676" cm="1">
        <f t="array" ref="BN676">INDEX(A676:AE676,BQ676)</f>
        <v>104</v>
      </c>
      <c r="BO676">
        <v>675</v>
      </c>
      <c r="BP676" t="str">
        <f ca="1">IF(LEN(BL676) &gt; 0, _xlfn.XMATCH(BN676 + 1, INDIRECT(BR676):INDIRECT(BS676)), "")</f>
        <v/>
      </c>
      <c r="BQ676" cm="1">
        <f t="array" ref="BQ676">_xlfn.XMATCH(FALSE, ISBLANK(A676:AE676),,-1)</f>
        <v>29</v>
      </c>
      <c r="BR676" t="str">
        <f>ADDRESS(2, BQ676)</f>
        <v>$AC$2</v>
      </c>
      <c r="BS676" t="str">
        <f>ADDRESS(1202, BQ676)</f>
        <v>$AC$1202</v>
      </c>
      <c r="BT676" s="171" t="str">
        <f>"insert into Pokemon_Blueprint values ( "&amp;ROW()-1&amp;", '"&amp;B676&amp;"', '"&amp;C676&amp;"', "&amp;AF676&amp;",  "&amp;AG676&amp;",  "&amp;AH676&amp;", "&amp;AI676&amp;",  "&amp;AJ676&amp;",  "&amp;AK676&amp;", "&amp;IF(BC676 = "", "0", BC676)&amp;", "&amp;IF(BL676 = "","NULL, NULL",BP676&amp;", "&amp;BL676)&amp;");"</f>
        <v>insert into Pokemon_Blueprint values ( 675, 'Darmanitan', '', 105,  140,  55, 30,  55,  95, 60, NULL, NULL);</v>
      </c>
    </row>
    <row r="677" spans="1:72" ht="12.75" customHeight="1">
      <c r="A677" s="12">
        <v>555.1</v>
      </c>
      <c r="B677" s="71" t="s">
        <v>1133</v>
      </c>
      <c r="C677" s="71"/>
      <c r="D677" s="72"/>
      <c r="E677" s="73"/>
      <c r="F677" s="73"/>
      <c r="G677" s="73"/>
      <c r="H677" s="73"/>
      <c r="I677" s="73"/>
      <c r="J677" s="73"/>
      <c r="K677" s="73"/>
      <c r="L677" s="73">
        <v>61</v>
      </c>
      <c r="M677" s="73">
        <v>103</v>
      </c>
      <c r="N677" s="73"/>
      <c r="O677" s="73"/>
      <c r="P677" s="73"/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>
        <v>368</v>
      </c>
      <c r="AB677" s="73"/>
      <c r="AC677" s="73">
        <v>104</v>
      </c>
      <c r="AD677" s="73"/>
      <c r="AE677" s="74"/>
      <c r="AF677" s="17">
        <v>105</v>
      </c>
      <c r="AG677" s="18">
        <v>30</v>
      </c>
      <c r="AH677" s="19">
        <v>105</v>
      </c>
      <c r="AI677" s="20">
        <v>140</v>
      </c>
      <c r="AJ677" s="21">
        <v>105</v>
      </c>
      <c r="AK677" s="22">
        <v>55</v>
      </c>
      <c r="AL677" s="23">
        <f>SUM(AF677:AK677)</f>
        <v>540</v>
      </c>
      <c r="AM677" s="24" t="s">
        <v>94</v>
      </c>
      <c r="AN677" s="25" t="s">
        <v>193</v>
      </c>
      <c r="AO677" s="75"/>
      <c r="AP677" s="34"/>
      <c r="AQ677" s="27" t="s">
        <v>1132</v>
      </c>
      <c r="AR677" s="28" t="s">
        <v>216</v>
      </c>
      <c r="AS677" s="29">
        <v>1.3</v>
      </c>
      <c r="AT677" s="29">
        <v>204.8</v>
      </c>
      <c r="AU677" s="30">
        <v>92.9</v>
      </c>
      <c r="AV677" s="76"/>
      <c r="AW677" s="34"/>
      <c r="AX677" s="34"/>
      <c r="AY677" s="34">
        <v>2</v>
      </c>
      <c r="AZ677" s="34"/>
      <c r="BA677" s="37"/>
      <c r="BB677" s="24">
        <v>189</v>
      </c>
      <c r="BC677" s="26">
        <v>60</v>
      </c>
      <c r="BD677" s="32" t="s">
        <v>79</v>
      </c>
      <c r="BE677" s="32">
        <v>50</v>
      </c>
      <c r="BF677" s="35" t="s">
        <v>116</v>
      </c>
      <c r="BG677" s="26" t="s">
        <v>129</v>
      </c>
      <c r="BH677" s="29">
        <v>20</v>
      </c>
      <c r="BI677" s="26" t="s">
        <v>165</v>
      </c>
      <c r="BJ677" s="37"/>
      <c r="BK677" s="36"/>
      <c r="BL677" t="str">
        <f>IF(_xlfn.REGEXTEST(BK677,"Lv. [0-9]{0, 3}", 0),BM677,"")</f>
        <v/>
      </c>
      <c r="BM677" t="e" cm="1" vm="1">
        <f t="array" ref="BM677">_xlfn.REGEXEXTRACT(_xlfn.REGEXEXTRACT(BK677,"Lv. [0-9]{0,}", 0),"[0-9]{1,2}", 0)</f>
        <v>#N/A</v>
      </c>
      <c r="BN677" cm="1">
        <f t="array" ref="BN677">INDEX(A677:AE677,BQ677)</f>
        <v>104</v>
      </c>
      <c r="BO677">
        <v>676</v>
      </c>
      <c r="BP677" t="str">
        <f ca="1">IF(LEN(BL677) &gt; 0, _xlfn.XMATCH(BN677 + 1, INDIRECT(BR677):INDIRECT(BS677)), "")</f>
        <v/>
      </c>
      <c r="BQ677" cm="1">
        <f t="array" ref="BQ677">_xlfn.XMATCH(FALSE, ISBLANK(A677:AE677),,-1)</f>
        <v>29</v>
      </c>
      <c r="BR677" t="str">
        <f>ADDRESS(2, BQ677)</f>
        <v>$AC$2</v>
      </c>
      <c r="BS677" t="str">
        <f>ADDRESS(1202, BQ677)</f>
        <v>$AC$1202</v>
      </c>
      <c r="BT677" s="171" t="str">
        <f>"insert into Pokemon_Blueprint values ( "&amp;ROW()-1&amp;", '"&amp;B677&amp;"', '"&amp;C677&amp;"', "&amp;AF677&amp;",  "&amp;AG677&amp;",  "&amp;AH677&amp;", "&amp;AI677&amp;",  "&amp;AJ677&amp;",  "&amp;AK677&amp;", "&amp;IF(BC677 = "", "0", BC677)&amp;", "&amp;IF(BL677 = "","NULL, NULL",BP677&amp;", "&amp;BL677)&amp;");"</f>
        <v>insert into Pokemon_Blueprint values ( 676, 'Darmanitan (Zen Mode)', '', 105,  30,  105, 140,  105,  55, 60, NULL, NULL);</v>
      </c>
    </row>
    <row r="678" spans="1:72" ht="12.75" customHeight="1">
      <c r="A678" s="12">
        <v>555.20000000000005</v>
      </c>
      <c r="B678" s="71" t="s">
        <v>1134</v>
      </c>
      <c r="C678" s="71" t="s">
        <v>278</v>
      </c>
      <c r="D678" s="72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>
        <v>368</v>
      </c>
      <c r="AB678" s="73"/>
      <c r="AC678" s="73">
        <v>104</v>
      </c>
      <c r="AD678" s="73"/>
      <c r="AE678" s="74"/>
      <c r="AF678" s="17">
        <v>105</v>
      </c>
      <c r="AG678" s="18">
        <v>140</v>
      </c>
      <c r="AH678" s="19">
        <v>55</v>
      </c>
      <c r="AI678" s="20">
        <v>30</v>
      </c>
      <c r="AJ678" s="21">
        <v>55</v>
      </c>
      <c r="AK678" s="22">
        <v>95</v>
      </c>
      <c r="AL678" s="23">
        <f>SUM(AF678:AK678)</f>
        <v>480</v>
      </c>
      <c r="AM678" s="24" t="s">
        <v>200</v>
      </c>
      <c r="AN678" s="25"/>
      <c r="AO678" s="75" t="s">
        <v>1135</v>
      </c>
      <c r="AP678" s="34"/>
      <c r="AQ678" s="27" t="s">
        <v>1132</v>
      </c>
      <c r="AR678" s="28" t="s">
        <v>105</v>
      </c>
      <c r="AS678" s="29">
        <v>1.7</v>
      </c>
      <c r="AT678" s="29">
        <v>264.60000000000002</v>
      </c>
      <c r="AU678" s="30">
        <v>120</v>
      </c>
      <c r="AV678" s="76"/>
      <c r="AW678" s="34">
        <v>2</v>
      </c>
      <c r="AX678" s="34"/>
      <c r="AY678" s="34"/>
      <c r="AZ678" s="34"/>
      <c r="BA678" s="37"/>
      <c r="BB678" s="24">
        <v>168</v>
      </c>
      <c r="BC678" s="26">
        <v>60</v>
      </c>
      <c r="BD678" s="32" t="s">
        <v>79</v>
      </c>
      <c r="BE678" s="32">
        <v>50</v>
      </c>
      <c r="BF678" s="35" t="s">
        <v>137</v>
      </c>
      <c r="BG678" s="26" t="s">
        <v>129</v>
      </c>
      <c r="BH678" s="29">
        <v>20</v>
      </c>
      <c r="BI678" s="26" t="s">
        <v>165</v>
      </c>
      <c r="BJ678" s="37"/>
      <c r="BK678" s="36"/>
      <c r="BL678" t="str">
        <f>IF(_xlfn.REGEXTEST(BK678,"Lv. [0-9]{0, 3}", 0),BM678,"")</f>
        <v/>
      </c>
      <c r="BM678" t="e" cm="1" vm="1">
        <f t="array" ref="BM678">_xlfn.REGEXEXTRACT(_xlfn.REGEXEXTRACT(BK678,"Lv. [0-9]{0,}", 0),"[0-9]{1,2}", 0)</f>
        <v>#N/A</v>
      </c>
      <c r="BN678" cm="1">
        <f t="array" ref="BN678">INDEX(A678:AE678,BQ678)</f>
        <v>104</v>
      </c>
      <c r="BO678">
        <v>677</v>
      </c>
      <c r="BP678" t="str">
        <f ca="1">IF(LEN(BL678) &gt; 0, _xlfn.XMATCH(BN678 + 1, INDIRECT(BR678):INDIRECT(BS678)), "")</f>
        <v/>
      </c>
      <c r="BQ678" cm="1">
        <f t="array" ref="BQ678">_xlfn.XMATCH(FALSE, ISBLANK(A678:AE678),,-1)</f>
        <v>29</v>
      </c>
      <c r="BR678" t="str">
        <f>ADDRESS(2, BQ678)</f>
        <v>$AC$2</v>
      </c>
      <c r="BS678" t="str">
        <f>ADDRESS(1202, BQ678)</f>
        <v>$AC$1202</v>
      </c>
      <c r="BT678" s="171" t="str">
        <f>"insert into Pokemon_Blueprint values ( "&amp;ROW()-1&amp;", '"&amp;B678&amp;"', '"&amp;C678&amp;"', "&amp;AF678&amp;",  "&amp;AG678&amp;",  "&amp;AH678&amp;", "&amp;AI678&amp;",  "&amp;AJ678&amp;",  "&amp;AK678&amp;", "&amp;IF(BC678 = "", "0", BC678)&amp;", "&amp;IF(BL678 = "","NULL, NULL",BP678&amp;", "&amp;BL678)&amp;");"</f>
        <v>insert into Pokemon_Blueprint values ( 677, 'Darmanitan (Galarian)', 'Galarian Form', 105,  140,  55, 30,  55,  95, 60, NULL, NULL);</v>
      </c>
    </row>
    <row r="679" spans="1:72" ht="12.75" customHeight="1">
      <c r="A679" s="12">
        <v>555.29999999999995</v>
      </c>
      <c r="B679" s="71" t="s">
        <v>1136</v>
      </c>
      <c r="C679" s="71" t="s">
        <v>278</v>
      </c>
      <c r="D679" s="72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>
        <v>368</v>
      </c>
      <c r="AB679" s="73"/>
      <c r="AC679" s="73">
        <v>104</v>
      </c>
      <c r="AD679" s="73"/>
      <c r="AE679" s="74"/>
      <c r="AF679" s="17">
        <v>105</v>
      </c>
      <c r="AG679" s="18">
        <v>160</v>
      </c>
      <c r="AH679" s="19">
        <v>55</v>
      </c>
      <c r="AI679" s="20">
        <v>30</v>
      </c>
      <c r="AJ679" s="21">
        <v>55</v>
      </c>
      <c r="AK679" s="22">
        <v>135</v>
      </c>
      <c r="AL679" s="23">
        <f>SUM(AF679:AK679)</f>
        <v>540</v>
      </c>
      <c r="AM679" s="24" t="s">
        <v>200</v>
      </c>
      <c r="AN679" s="25" t="s">
        <v>94</v>
      </c>
      <c r="AO679" s="75" t="s">
        <v>1135</v>
      </c>
      <c r="AP679" s="34"/>
      <c r="AQ679" s="27" t="s">
        <v>1132</v>
      </c>
      <c r="AR679" s="28" t="s">
        <v>105</v>
      </c>
      <c r="AS679" s="29">
        <v>1.7</v>
      </c>
      <c r="AT679" s="29">
        <v>264.60000000000002</v>
      </c>
      <c r="AU679" s="30">
        <v>120</v>
      </c>
      <c r="AV679" s="76"/>
      <c r="AW679" s="34">
        <v>2</v>
      </c>
      <c r="AX679" s="34"/>
      <c r="AY679" s="34"/>
      <c r="AZ679" s="34"/>
      <c r="BA679" s="37"/>
      <c r="BB679" s="24">
        <v>189</v>
      </c>
      <c r="BC679" s="26">
        <v>60</v>
      </c>
      <c r="BD679" s="32" t="s">
        <v>79</v>
      </c>
      <c r="BE679" s="32">
        <v>50</v>
      </c>
      <c r="BF679" s="35" t="s">
        <v>137</v>
      </c>
      <c r="BG679" s="26" t="s">
        <v>129</v>
      </c>
      <c r="BH679" s="29">
        <v>20</v>
      </c>
      <c r="BI679" s="26" t="s">
        <v>165</v>
      </c>
      <c r="BJ679" s="37"/>
      <c r="BK679" s="36"/>
      <c r="BL679" t="str">
        <f>IF(_xlfn.REGEXTEST(BK679,"Lv. [0-9]{0, 3}", 0),BM679,"")</f>
        <v/>
      </c>
      <c r="BM679" t="e" cm="1" vm="1">
        <f t="array" ref="BM679">_xlfn.REGEXEXTRACT(_xlfn.REGEXEXTRACT(BK679,"Lv. [0-9]{0,}", 0),"[0-9]{1,2}", 0)</f>
        <v>#N/A</v>
      </c>
      <c r="BN679" cm="1">
        <f t="array" ref="BN679">INDEX(A679:AE679,BQ679)</f>
        <v>104</v>
      </c>
      <c r="BO679">
        <v>678</v>
      </c>
      <c r="BP679" t="str">
        <f ca="1">IF(LEN(BL679) &gt; 0, _xlfn.XMATCH(BN679 + 1, INDIRECT(BR679):INDIRECT(BS679)), "")</f>
        <v/>
      </c>
      <c r="BQ679" cm="1">
        <f t="array" ref="BQ679">_xlfn.XMATCH(FALSE, ISBLANK(A679:AE679),,-1)</f>
        <v>29</v>
      </c>
      <c r="BR679" t="str">
        <f>ADDRESS(2, BQ679)</f>
        <v>$AC$2</v>
      </c>
      <c r="BS679" t="str">
        <f>ADDRESS(1202, BQ679)</f>
        <v>$AC$1202</v>
      </c>
      <c r="BT679" s="171" t="str">
        <f>"insert into Pokemon_Blueprint values ( "&amp;ROW()-1&amp;", '"&amp;B679&amp;"', '"&amp;C679&amp;"', "&amp;AF679&amp;",  "&amp;AG679&amp;",  "&amp;AH679&amp;", "&amp;AI679&amp;",  "&amp;AJ679&amp;",  "&amp;AK679&amp;", "&amp;IF(BC679 = "", "0", BC679)&amp;", "&amp;IF(BL679 = "","NULL, NULL",BP679&amp;", "&amp;BL679)&amp;");"</f>
        <v>insert into Pokemon_Blueprint values ( 678, 'Darmanitan (Galarian, Zen Mode)', 'Galarian Form', 105,  160,  55, 30,  55,  135, 60, NULL, NULL);</v>
      </c>
    </row>
    <row r="680" spans="1:72" ht="12.75" customHeight="1">
      <c r="A680" s="12">
        <v>556</v>
      </c>
      <c r="B680" s="71" t="s">
        <v>1137</v>
      </c>
      <c r="C680" s="71"/>
      <c r="D680" s="72"/>
      <c r="E680" s="73"/>
      <c r="F680" s="73"/>
      <c r="G680" s="73"/>
      <c r="H680" s="73"/>
      <c r="I680" s="73"/>
      <c r="J680" s="73"/>
      <c r="K680" s="73"/>
      <c r="L680" s="73">
        <v>62</v>
      </c>
      <c r="M680" s="73">
        <v>119</v>
      </c>
      <c r="N680" s="73"/>
      <c r="O680" s="73"/>
      <c r="P680" s="73"/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>
        <v>296</v>
      </c>
      <c r="AB680" s="73"/>
      <c r="AC680" s="73"/>
      <c r="AD680" s="73"/>
      <c r="AE680" s="74"/>
      <c r="AF680" s="17">
        <v>75</v>
      </c>
      <c r="AG680" s="18">
        <v>86</v>
      </c>
      <c r="AH680" s="19">
        <v>67</v>
      </c>
      <c r="AI680" s="20">
        <v>106</v>
      </c>
      <c r="AJ680" s="21">
        <v>67</v>
      </c>
      <c r="AK680" s="22">
        <v>60</v>
      </c>
      <c r="AL680" s="23">
        <f>SUM(AF680:AK680)</f>
        <v>461</v>
      </c>
      <c r="AM680" s="24" t="s">
        <v>74</v>
      </c>
      <c r="AN680" s="37"/>
      <c r="AO680" s="24" t="s">
        <v>307</v>
      </c>
      <c r="AP680" s="26" t="s">
        <v>77</v>
      </c>
      <c r="AQ680" s="27" t="s">
        <v>834</v>
      </c>
      <c r="AR680" s="28" t="s">
        <v>85</v>
      </c>
      <c r="AS680" s="29">
        <v>1</v>
      </c>
      <c r="AT680" s="29">
        <v>61.7</v>
      </c>
      <c r="AU680" s="30">
        <v>28</v>
      </c>
      <c r="AV680" s="31"/>
      <c r="AW680" s="26"/>
      <c r="AX680" s="26"/>
      <c r="AY680" s="26">
        <v>2</v>
      </c>
      <c r="AZ680" s="26"/>
      <c r="BA680" s="25"/>
      <c r="BB680" s="24">
        <v>161</v>
      </c>
      <c r="BC680" s="26">
        <v>255</v>
      </c>
      <c r="BD680" s="32" t="s">
        <v>128</v>
      </c>
      <c r="BE680" s="32">
        <v>50</v>
      </c>
      <c r="BF680" s="35" t="s">
        <v>80</v>
      </c>
      <c r="BG680" s="26" t="s">
        <v>129</v>
      </c>
      <c r="BH680" s="29">
        <v>20</v>
      </c>
      <c r="BI680" s="26" t="s">
        <v>74</v>
      </c>
      <c r="BJ680" s="37"/>
      <c r="BK680" s="36"/>
      <c r="BL680" t="str">
        <f>IF(_xlfn.REGEXTEST(BK680,"Lv. [0-9]{0, 3}", 0),BM680,"")</f>
        <v/>
      </c>
      <c r="BM680" t="e" cm="1" vm="1">
        <f t="array" ref="BM680">_xlfn.REGEXEXTRACT(_xlfn.REGEXEXTRACT(BK680,"Lv. [0-9]{0,}", 0),"[0-9]{1,2}", 0)</f>
        <v>#N/A</v>
      </c>
      <c r="BN680" cm="1">
        <f t="array" ref="BN680">INDEX(A680:AE680,BQ680)</f>
        <v>296</v>
      </c>
      <c r="BO680">
        <v>679</v>
      </c>
      <c r="BP680" t="str">
        <f ca="1">IF(LEN(BL680) &gt; 0, _xlfn.XMATCH(BN680 + 1, INDIRECT(BR680):INDIRECT(BS680)), "")</f>
        <v/>
      </c>
      <c r="BQ680" cm="1">
        <f t="array" ref="BQ680">_xlfn.XMATCH(FALSE, ISBLANK(A680:AE680),,-1)</f>
        <v>27</v>
      </c>
      <c r="BR680" t="str">
        <f>ADDRESS(2, BQ680)</f>
        <v>$AA$2</v>
      </c>
      <c r="BS680" t="str">
        <f>ADDRESS(1202, BQ680)</f>
        <v>$AA$1202</v>
      </c>
      <c r="BT680" s="171" t="str">
        <f>"insert into Pokemon_Blueprint values ( "&amp;ROW()-1&amp;", '"&amp;B680&amp;"', '"&amp;C680&amp;"', "&amp;AF680&amp;",  "&amp;AG680&amp;",  "&amp;AH680&amp;", "&amp;AI680&amp;",  "&amp;AJ680&amp;",  "&amp;AK680&amp;", "&amp;IF(BC680 = "", "0", BC680)&amp;", "&amp;IF(BL680 = "","NULL, NULL",BP680&amp;", "&amp;BL680)&amp;");"</f>
        <v>insert into Pokemon_Blueprint values ( 679, 'Maractus', '', 75,  86,  67, 106,  67,  60, 255, NULL, NULL);</v>
      </c>
    </row>
    <row r="681" spans="1:72" ht="12.75" customHeight="1">
      <c r="A681" s="12">
        <v>557</v>
      </c>
      <c r="B681" s="71" t="s">
        <v>1138</v>
      </c>
      <c r="C681" s="71"/>
      <c r="D681" s="72"/>
      <c r="E681" s="73"/>
      <c r="F681" s="73"/>
      <c r="G681" s="73"/>
      <c r="H681" s="73"/>
      <c r="I681" s="73"/>
      <c r="J681" s="73"/>
      <c r="K681" s="73"/>
      <c r="L681" s="73">
        <v>63</v>
      </c>
      <c r="M681" s="73">
        <v>115</v>
      </c>
      <c r="N681" s="73"/>
      <c r="O681" s="73">
        <v>23</v>
      </c>
      <c r="P681" s="73"/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>
        <v>86</v>
      </c>
      <c r="AB681" s="73">
        <v>122</v>
      </c>
      <c r="AC681" s="73"/>
      <c r="AD681" s="73"/>
      <c r="AE681" s="74"/>
      <c r="AF681" s="17">
        <v>50</v>
      </c>
      <c r="AG681" s="18">
        <v>65</v>
      </c>
      <c r="AH681" s="19">
        <v>85</v>
      </c>
      <c r="AI681" s="20">
        <v>35</v>
      </c>
      <c r="AJ681" s="21">
        <v>35</v>
      </c>
      <c r="AK681" s="22">
        <v>55</v>
      </c>
      <c r="AL681" s="23">
        <f>SUM(AF681:AK681)</f>
        <v>325</v>
      </c>
      <c r="AM681" s="24" t="s">
        <v>124</v>
      </c>
      <c r="AN681" s="25" t="s">
        <v>301</v>
      </c>
      <c r="AO681" s="24" t="s">
        <v>337</v>
      </c>
      <c r="AP681" s="26" t="s">
        <v>363</v>
      </c>
      <c r="AQ681" s="27" t="s">
        <v>406</v>
      </c>
      <c r="AR681" s="28" t="s">
        <v>127</v>
      </c>
      <c r="AS681" s="29">
        <v>0.3</v>
      </c>
      <c r="AT681" s="29">
        <v>32</v>
      </c>
      <c r="AU681" s="30">
        <v>14.5</v>
      </c>
      <c r="AV681" s="31"/>
      <c r="AW681" s="26"/>
      <c r="AX681" s="26">
        <v>1</v>
      </c>
      <c r="AY681" s="26"/>
      <c r="AZ681" s="26"/>
      <c r="BA681" s="25"/>
      <c r="BB681" s="24">
        <v>65</v>
      </c>
      <c r="BC681" s="26">
        <v>190</v>
      </c>
      <c r="BD681" s="32" t="s">
        <v>128</v>
      </c>
      <c r="BE681" s="32">
        <v>50</v>
      </c>
      <c r="BF681" s="35" t="s">
        <v>98</v>
      </c>
      <c r="BG681" s="26" t="s">
        <v>129</v>
      </c>
      <c r="BH681" s="29">
        <v>20</v>
      </c>
      <c r="BI681" s="26" t="s">
        <v>124</v>
      </c>
      <c r="BJ681" s="25" t="s">
        <v>338</v>
      </c>
      <c r="BK681" s="36" t="s">
        <v>381</v>
      </c>
      <c r="BL681" t="str">
        <f>IF(_xlfn.REGEXTEST(BK681,"Lv. [0-9]{0, 3}", 0),BM681,"")</f>
        <v>34</v>
      </c>
      <c r="BM681" t="str" cm="1">
        <f t="array" ref="BM681">_xlfn.REGEXEXTRACT(_xlfn.REGEXEXTRACT(BK681,"Lv. [0-9]{0,}", 0),"[0-9]{1,2}", 0)</f>
        <v>34</v>
      </c>
      <c r="BN681" cm="1">
        <f t="array" ref="BN681">INDEX(A681:AE681,BQ681)</f>
        <v>122</v>
      </c>
      <c r="BO681">
        <v>680</v>
      </c>
      <c r="BP681">
        <f ca="1">IF(LEN(BL681) &gt; 0, _xlfn.XMATCH(BN681 + 1, INDIRECT(BR681):INDIRECT(BS681)), "")</f>
        <v>681</v>
      </c>
      <c r="BQ681" cm="1">
        <f t="array" ref="BQ681">_xlfn.XMATCH(FALSE, ISBLANK(A681:AE681),,-1)</f>
        <v>28</v>
      </c>
      <c r="BR681" t="str">
        <f>ADDRESS(2, BQ681)</f>
        <v>$AB$2</v>
      </c>
      <c r="BS681" t="str">
        <f>ADDRESS(1202, BQ681)</f>
        <v>$AB$1202</v>
      </c>
      <c r="BT681" s="171" t="str">
        <f ca="1">"insert into Pokemon_Blueprint values ( "&amp;ROW()-1&amp;", '"&amp;B681&amp;"', '"&amp;C681&amp;"', "&amp;AF681&amp;",  "&amp;AG681&amp;",  "&amp;AH681&amp;", "&amp;AI681&amp;",  "&amp;AJ681&amp;",  "&amp;AK681&amp;", "&amp;IF(BC681 = "", "0", BC681)&amp;", "&amp;IF(BL681 = "","NULL, NULL",BP681&amp;", "&amp;BL681)&amp;");"</f>
        <v>insert into Pokemon_Blueprint values ( 680, 'Dwebble', '', 50,  65,  85, 35,  35,  55, 190, 681, 34);</v>
      </c>
    </row>
    <row r="682" spans="1:72" ht="12.75" customHeight="1">
      <c r="A682" s="12">
        <v>558</v>
      </c>
      <c r="B682" s="71" t="s">
        <v>1139</v>
      </c>
      <c r="C682" s="71"/>
      <c r="D682" s="72"/>
      <c r="E682" s="73"/>
      <c r="F682" s="73"/>
      <c r="G682" s="73"/>
      <c r="H682" s="73"/>
      <c r="I682" s="73"/>
      <c r="J682" s="73"/>
      <c r="K682" s="73"/>
      <c r="L682" s="73">
        <v>64</v>
      </c>
      <c r="M682" s="73">
        <v>116</v>
      </c>
      <c r="N682" s="73"/>
      <c r="O682" s="73">
        <v>24</v>
      </c>
      <c r="P682" s="73"/>
      <c r="Q682" s="73"/>
      <c r="R682" s="73"/>
      <c r="S682" s="73"/>
      <c r="T682" s="73"/>
      <c r="U682" s="73"/>
      <c r="V682" s="73"/>
      <c r="W682" s="73"/>
      <c r="X682" s="73"/>
      <c r="Y682" s="73"/>
      <c r="Z682" s="73"/>
      <c r="AA682" s="73">
        <v>87</v>
      </c>
      <c r="AB682" s="73">
        <v>123</v>
      </c>
      <c r="AC682" s="73"/>
      <c r="AD682" s="73"/>
      <c r="AE682" s="74"/>
      <c r="AF682" s="17">
        <v>70</v>
      </c>
      <c r="AG682" s="18">
        <v>105</v>
      </c>
      <c r="AH682" s="19">
        <v>125</v>
      </c>
      <c r="AI682" s="20">
        <v>65</v>
      </c>
      <c r="AJ682" s="21">
        <v>75</v>
      </c>
      <c r="AK682" s="22">
        <v>45</v>
      </c>
      <c r="AL682" s="23">
        <f>SUM(AF682:AK682)</f>
        <v>485</v>
      </c>
      <c r="AM682" s="24" t="s">
        <v>124</v>
      </c>
      <c r="AN682" s="25" t="s">
        <v>301</v>
      </c>
      <c r="AO682" s="24" t="s">
        <v>337</v>
      </c>
      <c r="AP682" s="26" t="s">
        <v>363</v>
      </c>
      <c r="AQ682" s="27" t="s">
        <v>406</v>
      </c>
      <c r="AR682" s="28" t="s">
        <v>148</v>
      </c>
      <c r="AS682" s="29">
        <v>1.4</v>
      </c>
      <c r="AT682" s="29">
        <v>440.9</v>
      </c>
      <c r="AU682" s="30">
        <v>200</v>
      </c>
      <c r="AV682" s="31"/>
      <c r="AW682" s="26"/>
      <c r="AX682" s="26">
        <v>2</v>
      </c>
      <c r="AY682" s="26"/>
      <c r="AZ682" s="26"/>
      <c r="BA682" s="25"/>
      <c r="BB682" s="24">
        <v>170</v>
      </c>
      <c r="BC682" s="26">
        <v>75</v>
      </c>
      <c r="BD682" s="32" t="s">
        <v>128</v>
      </c>
      <c r="BE682" s="32">
        <v>50</v>
      </c>
      <c r="BF682" s="35" t="s">
        <v>98</v>
      </c>
      <c r="BG682" s="26" t="s">
        <v>129</v>
      </c>
      <c r="BH682" s="29">
        <v>20</v>
      </c>
      <c r="BI682" s="26" t="s">
        <v>124</v>
      </c>
      <c r="BJ682" s="25" t="s">
        <v>338</v>
      </c>
      <c r="BK682" s="36"/>
      <c r="BL682" t="str">
        <f>IF(_xlfn.REGEXTEST(BK682,"Lv. [0-9]{0, 3}", 0),BM682,"")</f>
        <v/>
      </c>
      <c r="BM682" t="e" cm="1" vm="1">
        <f t="array" ref="BM682">_xlfn.REGEXEXTRACT(_xlfn.REGEXEXTRACT(BK682,"Lv. [0-9]{0,}", 0),"[0-9]{1,2}", 0)</f>
        <v>#N/A</v>
      </c>
      <c r="BN682" cm="1">
        <f t="array" ref="BN682">INDEX(A682:AE682,BQ682)</f>
        <v>123</v>
      </c>
      <c r="BO682">
        <v>681</v>
      </c>
      <c r="BP682" t="str">
        <f ca="1">IF(LEN(BL682) &gt; 0, _xlfn.XMATCH(BN682 + 1, INDIRECT(BR682):INDIRECT(BS682)), "")</f>
        <v/>
      </c>
      <c r="BQ682" cm="1">
        <f t="array" ref="BQ682">_xlfn.XMATCH(FALSE, ISBLANK(A682:AE682),,-1)</f>
        <v>28</v>
      </c>
      <c r="BR682" t="str">
        <f>ADDRESS(2, BQ682)</f>
        <v>$AB$2</v>
      </c>
      <c r="BS682" t="str">
        <f>ADDRESS(1202, BQ682)</f>
        <v>$AB$1202</v>
      </c>
      <c r="BT682" s="171" t="str">
        <f>"insert into Pokemon_Blueprint values ( "&amp;ROW()-1&amp;", '"&amp;B682&amp;"', '"&amp;C682&amp;"', "&amp;AF682&amp;",  "&amp;AG682&amp;",  "&amp;AH682&amp;", "&amp;AI682&amp;",  "&amp;AJ682&amp;",  "&amp;AK682&amp;", "&amp;IF(BC682 = "", "0", BC682)&amp;", "&amp;IF(BL682 = "","NULL, NULL",BP682&amp;", "&amp;BL682)&amp;");"</f>
        <v>insert into Pokemon_Blueprint values ( 681, 'Crustle', '', 70,  105,  125, 65,  75,  45, 75, NULL, NULL);</v>
      </c>
    </row>
    <row r="683" spans="1:72" ht="12.75" customHeight="1">
      <c r="A683" s="12">
        <v>559</v>
      </c>
      <c r="B683" s="71" t="s">
        <v>1140</v>
      </c>
      <c r="C683" s="71"/>
      <c r="D683" s="72"/>
      <c r="E683" s="73"/>
      <c r="F683" s="73"/>
      <c r="G683" s="73"/>
      <c r="H683" s="73"/>
      <c r="I683" s="73"/>
      <c r="J683" s="73"/>
      <c r="K683" s="73"/>
      <c r="L683" s="73">
        <v>65</v>
      </c>
      <c r="M683" s="73">
        <v>117</v>
      </c>
      <c r="N683" s="73">
        <v>100</v>
      </c>
      <c r="O683" s="73"/>
      <c r="P683" s="73"/>
      <c r="Q683" s="73"/>
      <c r="R683" s="73"/>
      <c r="S683" s="73"/>
      <c r="T683" s="73"/>
      <c r="U683" s="73"/>
      <c r="V683" s="73">
        <v>335</v>
      </c>
      <c r="W683" s="73"/>
      <c r="X683" s="73"/>
      <c r="Y683" s="73">
        <v>156</v>
      </c>
      <c r="Z683" s="73"/>
      <c r="AA683" s="73">
        <v>224</v>
      </c>
      <c r="AB683" s="73">
        <v>161</v>
      </c>
      <c r="AC683" s="73"/>
      <c r="AD683" s="73"/>
      <c r="AE683" s="74"/>
      <c r="AF683" s="17">
        <v>50</v>
      </c>
      <c r="AG683" s="18">
        <v>75</v>
      </c>
      <c r="AH683" s="19">
        <v>70</v>
      </c>
      <c r="AI683" s="20">
        <v>35</v>
      </c>
      <c r="AJ683" s="21">
        <v>70</v>
      </c>
      <c r="AK683" s="22">
        <v>48</v>
      </c>
      <c r="AL683" s="23">
        <f>SUM(AF683:AK683)</f>
        <v>348</v>
      </c>
      <c r="AM683" s="24" t="s">
        <v>169</v>
      </c>
      <c r="AN683" s="25" t="s">
        <v>289</v>
      </c>
      <c r="AO683" s="24" t="s">
        <v>132</v>
      </c>
      <c r="AP683" s="26" t="s">
        <v>483</v>
      </c>
      <c r="AQ683" s="27" t="s">
        <v>178</v>
      </c>
      <c r="AR683" s="28" t="s">
        <v>97</v>
      </c>
      <c r="AS683" s="29">
        <v>0.6</v>
      </c>
      <c r="AT683" s="29">
        <v>26</v>
      </c>
      <c r="AU683" s="30">
        <v>11.8</v>
      </c>
      <c r="AV683" s="31"/>
      <c r="AW683" s="26">
        <v>1</v>
      </c>
      <c r="AX683" s="26"/>
      <c r="AY683" s="26"/>
      <c r="AZ683" s="26"/>
      <c r="BA683" s="25"/>
      <c r="BB683" s="24">
        <v>70</v>
      </c>
      <c r="BC683" s="26">
        <v>180</v>
      </c>
      <c r="BD683" s="32" t="s">
        <v>128</v>
      </c>
      <c r="BE683" s="32">
        <v>35</v>
      </c>
      <c r="BF683" s="35" t="s">
        <v>141</v>
      </c>
      <c r="BG683" s="26" t="s">
        <v>129</v>
      </c>
      <c r="BH683" s="29">
        <v>15</v>
      </c>
      <c r="BI683" s="26" t="s">
        <v>165</v>
      </c>
      <c r="BJ683" s="25" t="s">
        <v>99</v>
      </c>
      <c r="BK683" s="36" t="s">
        <v>1141</v>
      </c>
      <c r="BL683" t="str">
        <f>IF(_xlfn.REGEXTEST(BK683,"Lv. [0-9]{0, 3}", 0),BM683,"")</f>
        <v>39</v>
      </c>
      <c r="BM683" t="str" cm="1">
        <f t="array" ref="BM683">_xlfn.REGEXEXTRACT(_xlfn.REGEXEXTRACT(BK683,"Lv. [0-9]{0,}", 0),"[0-9]{1,2}", 0)</f>
        <v>39</v>
      </c>
      <c r="BN683" cm="1">
        <f t="array" ref="BN683">INDEX(A683:AE683,BQ683)</f>
        <v>161</v>
      </c>
      <c r="BO683">
        <v>682</v>
      </c>
      <c r="BP683">
        <f ca="1">IF(LEN(BL683) &gt; 0, _xlfn.XMATCH(BN683 + 1, INDIRECT(BR683):INDIRECT(BS683)), "")</f>
        <v>683</v>
      </c>
      <c r="BQ683" cm="1">
        <f t="array" ref="BQ683">_xlfn.XMATCH(FALSE, ISBLANK(A683:AE683),,-1)</f>
        <v>28</v>
      </c>
      <c r="BR683" t="str">
        <f>ADDRESS(2, BQ683)</f>
        <v>$AB$2</v>
      </c>
      <c r="BS683" t="str">
        <f>ADDRESS(1202, BQ683)</f>
        <v>$AB$1202</v>
      </c>
      <c r="BT683" s="171" t="str">
        <f ca="1">"insert into Pokemon_Blueprint values ( "&amp;ROW()-1&amp;", '"&amp;B683&amp;"', '"&amp;C683&amp;"', "&amp;AF683&amp;",  "&amp;AG683&amp;",  "&amp;AH683&amp;", "&amp;AI683&amp;",  "&amp;AJ683&amp;",  "&amp;AK683&amp;", "&amp;IF(BC683 = "", "0", BC683)&amp;", "&amp;IF(BL683 = "","NULL, NULL",BP683&amp;", "&amp;BL683)&amp;");"</f>
        <v>insert into Pokemon_Blueprint values ( 682, 'Scraggy', '', 50,  75,  70, 35,  70,  48, 180, 683, 39);</v>
      </c>
    </row>
    <row r="684" spans="1:72" ht="12.75" customHeight="1">
      <c r="A684" s="12">
        <v>560</v>
      </c>
      <c r="B684" s="71" t="s">
        <v>1142</v>
      </c>
      <c r="C684" s="71"/>
      <c r="D684" s="72"/>
      <c r="E684" s="73"/>
      <c r="F684" s="73"/>
      <c r="G684" s="73"/>
      <c r="H684" s="73"/>
      <c r="I684" s="73"/>
      <c r="J684" s="73"/>
      <c r="K684" s="73"/>
      <c r="L684" s="73">
        <v>66</v>
      </c>
      <c r="M684" s="73">
        <v>118</v>
      </c>
      <c r="N684" s="73">
        <v>101</v>
      </c>
      <c r="O684" s="73"/>
      <c r="P684" s="73"/>
      <c r="Q684" s="73"/>
      <c r="R684" s="73"/>
      <c r="S684" s="73"/>
      <c r="T684" s="73"/>
      <c r="U684" s="73"/>
      <c r="V684" s="73">
        <v>336</v>
      </c>
      <c r="W684" s="73"/>
      <c r="X684" s="73"/>
      <c r="Y684" s="73">
        <v>157</v>
      </c>
      <c r="Z684" s="73"/>
      <c r="AA684" s="73">
        <v>225</v>
      </c>
      <c r="AB684" s="73">
        <v>162</v>
      </c>
      <c r="AC684" s="73"/>
      <c r="AD684" s="73"/>
      <c r="AE684" s="74"/>
      <c r="AF684" s="17">
        <v>65</v>
      </c>
      <c r="AG684" s="18">
        <v>90</v>
      </c>
      <c r="AH684" s="19">
        <v>115</v>
      </c>
      <c r="AI684" s="20">
        <v>45</v>
      </c>
      <c r="AJ684" s="21">
        <v>115</v>
      </c>
      <c r="AK684" s="22">
        <v>58</v>
      </c>
      <c r="AL684" s="23">
        <f>SUM(AF684:AK684)</f>
        <v>488</v>
      </c>
      <c r="AM684" s="24" t="s">
        <v>169</v>
      </c>
      <c r="AN684" s="25" t="s">
        <v>289</v>
      </c>
      <c r="AO684" s="24" t="s">
        <v>132</v>
      </c>
      <c r="AP684" s="26" t="s">
        <v>483</v>
      </c>
      <c r="AQ684" s="27" t="s">
        <v>178</v>
      </c>
      <c r="AR684" s="28" t="s">
        <v>101</v>
      </c>
      <c r="AS684" s="29">
        <v>1.1000000000000001</v>
      </c>
      <c r="AT684" s="29">
        <v>66.099999999999994</v>
      </c>
      <c r="AU684" s="30">
        <v>30</v>
      </c>
      <c r="AV684" s="31"/>
      <c r="AW684" s="26"/>
      <c r="AX684" s="26">
        <v>1</v>
      </c>
      <c r="AY684" s="26"/>
      <c r="AZ684" s="26">
        <v>1</v>
      </c>
      <c r="BA684" s="25"/>
      <c r="BB684" s="24">
        <v>171</v>
      </c>
      <c r="BC684" s="26">
        <v>90</v>
      </c>
      <c r="BD684" s="32" t="s">
        <v>128</v>
      </c>
      <c r="BE684" s="32">
        <v>50</v>
      </c>
      <c r="BF684" s="35" t="s">
        <v>98</v>
      </c>
      <c r="BG684" s="26" t="s">
        <v>129</v>
      </c>
      <c r="BH684" s="29">
        <v>15</v>
      </c>
      <c r="BI684" s="26" t="s">
        <v>165</v>
      </c>
      <c r="BJ684" s="25" t="s">
        <v>99</v>
      </c>
      <c r="BK684" s="36"/>
      <c r="BL684" t="str">
        <f>IF(_xlfn.REGEXTEST(BK684,"Lv. [0-9]{0, 3}", 0),BM684,"")</f>
        <v/>
      </c>
      <c r="BM684" t="e" cm="1" vm="1">
        <f t="array" ref="BM684">_xlfn.REGEXEXTRACT(_xlfn.REGEXEXTRACT(BK684,"Lv. [0-9]{0,}", 0),"[0-9]{1,2}", 0)</f>
        <v>#N/A</v>
      </c>
      <c r="BN684" cm="1">
        <f t="array" ref="BN684">INDEX(A684:AE684,BQ684)</f>
        <v>162</v>
      </c>
      <c r="BO684">
        <v>683</v>
      </c>
      <c r="BP684" t="str">
        <f ca="1">IF(LEN(BL684) &gt; 0, _xlfn.XMATCH(BN684 + 1, INDIRECT(BR684):INDIRECT(BS684)), "")</f>
        <v/>
      </c>
      <c r="BQ684" cm="1">
        <f t="array" ref="BQ684">_xlfn.XMATCH(FALSE, ISBLANK(A684:AE684),,-1)</f>
        <v>28</v>
      </c>
      <c r="BR684" t="str">
        <f>ADDRESS(2, BQ684)</f>
        <v>$AB$2</v>
      </c>
      <c r="BS684" t="str">
        <f>ADDRESS(1202, BQ684)</f>
        <v>$AB$1202</v>
      </c>
      <c r="BT684" s="171" t="str">
        <f>"insert into Pokemon_Blueprint values ( "&amp;ROW()-1&amp;", '"&amp;B684&amp;"', '"&amp;C684&amp;"', "&amp;AF684&amp;",  "&amp;AG684&amp;",  "&amp;AH684&amp;", "&amp;AI684&amp;",  "&amp;AJ684&amp;",  "&amp;AK684&amp;", "&amp;IF(BC684 = "", "0", BC684)&amp;", "&amp;IF(BL684 = "","NULL, NULL",BP684&amp;", "&amp;BL684)&amp;");"</f>
        <v>insert into Pokemon_Blueprint values ( 683, 'Scrafty', '', 65,  90,  115, 45,  115,  58, 90, NULL, NULL);</v>
      </c>
    </row>
    <row r="685" spans="1:72" ht="12.75" customHeight="1">
      <c r="A685" s="12">
        <v>561</v>
      </c>
      <c r="B685" s="71" t="s">
        <v>1143</v>
      </c>
      <c r="C685" s="71"/>
      <c r="D685" s="72"/>
      <c r="E685" s="73"/>
      <c r="F685" s="73"/>
      <c r="G685" s="73"/>
      <c r="H685" s="73"/>
      <c r="I685" s="73"/>
      <c r="J685" s="73"/>
      <c r="K685" s="73"/>
      <c r="L685" s="73">
        <v>67</v>
      </c>
      <c r="M685" s="73">
        <v>120</v>
      </c>
      <c r="N685" s="73"/>
      <c r="O685" s="73">
        <v>90</v>
      </c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>
        <v>297</v>
      </c>
      <c r="AB685" s="73"/>
      <c r="AC685" s="73"/>
      <c r="AD685" s="73"/>
      <c r="AE685" s="74"/>
      <c r="AF685" s="17">
        <v>72</v>
      </c>
      <c r="AG685" s="18">
        <v>58</v>
      </c>
      <c r="AH685" s="19">
        <v>80</v>
      </c>
      <c r="AI685" s="20">
        <v>103</v>
      </c>
      <c r="AJ685" s="21">
        <v>80</v>
      </c>
      <c r="AK685" s="22">
        <v>97</v>
      </c>
      <c r="AL685" s="23">
        <f>SUM(AF685:AK685)</f>
        <v>490</v>
      </c>
      <c r="AM685" s="24" t="s">
        <v>193</v>
      </c>
      <c r="AN685" s="25" t="s">
        <v>104</v>
      </c>
      <c r="AO685" s="24" t="s">
        <v>261</v>
      </c>
      <c r="AP685" s="26" t="s">
        <v>224</v>
      </c>
      <c r="AQ685" s="27" t="s">
        <v>136</v>
      </c>
      <c r="AR685" s="28" t="s">
        <v>148</v>
      </c>
      <c r="AS685" s="29">
        <v>1.4</v>
      </c>
      <c r="AT685" s="29">
        <v>30.9</v>
      </c>
      <c r="AU685" s="30">
        <v>14</v>
      </c>
      <c r="AV685" s="31"/>
      <c r="AW685" s="26"/>
      <c r="AX685" s="26"/>
      <c r="AY685" s="26">
        <v>2</v>
      </c>
      <c r="AZ685" s="26"/>
      <c r="BA685" s="25"/>
      <c r="BB685" s="24">
        <v>172</v>
      </c>
      <c r="BC685" s="26">
        <v>45</v>
      </c>
      <c r="BD685" s="32" t="s">
        <v>128</v>
      </c>
      <c r="BE685" s="32">
        <v>50</v>
      </c>
      <c r="BF685" s="35" t="s">
        <v>108</v>
      </c>
      <c r="BG685" s="26" t="s">
        <v>129</v>
      </c>
      <c r="BH685" s="29">
        <v>20</v>
      </c>
      <c r="BI685" s="26" t="s">
        <v>104</v>
      </c>
      <c r="BJ685" s="37"/>
      <c r="BK685" s="36"/>
      <c r="BL685" t="str">
        <f>IF(_xlfn.REGEXTEST(BK685,"Lv. [0-9]{0, 3}", 0),BM685,"")</f>
        <v/>
      </c>
      <c r="BM685" t="e" cm="1" vm="1">
        <f t="array" ref="BM685">_xlfn.REGEXEXTRACT(_xlfn.REGEXEXTRACT(BK685,"Lv. [0-9]{0,}", 0),"[0-9]{1,2}", 0)</f>
        <v>#N/A</v>
      </c>
      <c r="BN685" cm="1">
        <f t="array" ref="BN685">INDEX(A685:AE685,BQ685)</f>
        <v>297</v>
      </c>
      <c r="BO685">
        <v>684</v>
      </c>
      <c r="BP685" t="str">
        <f ca="1">IF(LEN(BL685) &gt; 0, _xlfn.XMATCH(BN685 + 1, INDIRECT(BR685):INDIRECT(BS685)), "")</f>
        <v/>
      </c>
      <c r="BQ685" cm="1">
        <f t="array" ref="BQ685">_xlfn.XMATCH(FALSE, ISBLANK(A685:AE685),,-1)</f>
        <v>27</v>
      </c>
      <c r="BR685" t="str">
        <f>ADDRESS(2, BQ685)</f>
        <v>$AA$2</v>
      </c>
      <c r="BS685" t="str">
        <f>ADDRESS(1202, BQ685)</f>
        <v>$AA$1202</v>
      </c>
      <c r="BT685" s="171" t="str">
        <f>"insert into Pokemon_Blueprint values ( "&amp;ROW()-1&amp;", '"&amp;B685&amp;"', '"&amp;C685&amp;"', "&amp;AF685&amp;",  "&amp;AG685&amp;",  "&amp;AH685&amp;", "&amp;AI685&amp;",  "&amp;AJ685&amp;",  "&amp;AK685&amp;", "&amp;IF(BC685 = "", "0", BC685)&amp;", "&amp;IF(BL685 = "","NULL, NULL",BP685&amp;", "&amp;BL685)&amp;");"</f>
        <v>insert into Pokemon_Blueprint values ( 684, 'Sigilyph', '', 72,  58,  80, 103,  80,  97, 45, NULL, NULL);</v>
      </c>
    </row>
    <row r="686" spans="1:72" ht="12.75" customHeight="1">
      <c r="A686" s="12">
        <v>562</v>
      </c>
      <c r="B686" s="71" t="s">
        <v>1144</v>
      </c>
      <c r="C686" s="71"/>
      <c r="D686" s="72"/>
      <c r="E686" s="73"/>
      <c r="F686" s="73"/>
      <c r="G686" s="73"/>
      <c r="H686" s="73"/>
      <c r="I686" s="73"/>
      <c r="J686" s="73"/>
      <c r="K686" s="73"/>
      <c r="L686" s="73">
        <v>68</v>
      </c>
      <c r="M686" s="73">
        <v>124</v>
      </c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>
        <v>327</v>
      </c>
      <c r="AB686" s="73"/>
      <c r="AC686" s="73"/>
      <c r="AD686" s="73"/>
      <c r="AE686" s="74"/>
      <c r="AF686" s="17">
        <v>38</v>
      </c>
      <c r="AG686" s="18">
        <v>30</v>
      </c>
      <c r="AH686" s="19">
        <v>85</v>
      </c>
      <c r="AI686" s="20">
        <v>55</v>
      </c>
      <c r="AJ686" s="21">
        <v>65</v>
      </c>
      <c r="AK686" s="22">
        <v>30</v>
      </c>
      <c r="AL686" s="23">
        <f>SUM(AF686:AK686)</f>
        <v>303</v>
      </c>
      <c r="AM686" s="24" t="s">
        <v>398</v>
      </c>
      <c r="AN686" s="37"/>
      <c r="AO686" s="24" t="s">
        <v>1145</v>
      </c>
      <c r="AP686" s="34"/>
      <c r="AQ686" s="38"/>
      <c r="AR686" s="39" t="s">
        <v>115</v>
      </c>
      <c r="AS686" s="40">
        <v>0.5</v>
      </c>
      <c r="AT686" s="40">
        <v>3.3</v>
      </c>
      <c r="AU686" s="41">
        <v>1.5</v>
      </c>
      <c r="AV686" s="31"/>
      <c r="AW686" s="26"/>
      <c r="AX686" s="26">
        <v>1</v>
      </c>
      <c r="AY686" s="26"/>
      <c r="AZ686" s="26"/>
      <c r="BA686" s="25"/>
      <c r="BB686" s="24">
        <v>61</v>
      </c>
      <c r="BC686" s="26">
        <v>190</v>
      </c>
      <c r="BD686" s="32" t="s">
        <v>128</v>
      </c>
      <c r="BE686" s="32">
        <v>50</v>
      </c>
      <c r="BF686" s="35" t="s">
        <v>108</v>
      </c>
      <c r="BG686" s="26" t="s">
        <v>129</v>
      </c>
      <c r="BH686" s="29">
        <v>25</v>
      </c>
      <c r="BI686" s="26" t="s">
        <v>338</v>
      </c>
      <c r="BJ686" s="25" t="s">
        <v>386</v>
      </c>
      <c r="BK686" s="36" t="s">
        <v>381</v>
      </c>
      <c r="BL686" t="str">
        <f>IF(_xlfn.REGEXTEST(BK686,"Lv. [0-9]{0, 3}", 0),BM686,"")</f>
        <v>34</v>
      </c>
      <c r="BM686" t="str" cm="1">
        <f t="array" ref="BM686">_xlfn.REGEXEXTRACT(_xlfn.REGEXEXTRACT(BK686,"Lv. [0-9]{0,}", 0),"[0-9]{1,2}", 0)</f>
        <v>34</v>
      </c>
      <c r="BN686" cm="1">
        <f t="array" ref="BN686">INDEX(A686:AE686,BQ686)</f>
        <v>327</v>
      </c>
      <c r="BO686">
        <v>685</v>
      </c>
      <c r="BP686">
        <f ca="1">IF(LEN(BL686) &gt; 0, _xlfn.XMATCH(BN686 + 1, INDIRECT(BR686):INDIRECT(BS686)), "")</f>
        <v>1048</v>
      </c>
      <c r="BQ686" cm="1">
        <f t="array" ref="BQ686">_xlfn.XMATCH(FALSE, ISBLANK(A686:AE686),,-1)</f>
        <v>27</v>
      </c>
      <c r="BR686" t="str">
        <f>ADDRESS(2, BQ686)</f>
        <v>$AA$2</v>
      </c>
      <c r="BS686" t="str">
        <f>ADDRESS(1202, BQ686)</f>
        <v>$AA$1202</v>
      </c>
      <c r="BT686" s="171" t="str">
        <f ca="1">"insert into Pokemon_Blueprint values ( "&amp;ROW()-1&amp;", '"&amp;B686&amp;"', '"&amp;C686&amp;"', "&amp;AF686&amp;",  "&amp;AG686&amp;",  "&amp;AH686&amp;", "&amp;AI686&amp;",  "&amp;AJ686&amp;",  "&amp;AK686&amp;", "&amp;IF(BC686 = "", "0", BC686)&amp;", "&amp;IF(BL686 = "","NULL, NULL",BP686&amp;", "&amp;BL686)&amp;");"</f>
        <v>insert into Pokemon_Blueprint values ( 685, 'Yamask', '', 38,  30,  85, 55,  65,  30, 190, 1048, 34);</v>
      </c>
    </row>
    <row r="687" spans="1:72" ht="12.75" customHeight="1">
      <c r="A687" s="12">
        <v>562.1</v>
      </c>
      <c r="B687" s="71" t="s">
        <v>1146</v>
      </c>
      <c r="C687" s="71" t="s">
        <v>278</v>
      </c>
      <c r="D687" s="72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>
        <v>327</v>
      </c>
      <c r="AB687" s="73"/>
      <c r="AC687" s="73"/>
      <c r="AD687" s="73"/>
      <c r="AE687" s="74"/>
      <c r="AF687" s="17">
        <v>38</v>
      </c>
      <c r="AG687" s="18">
        <v>55</v>
      </c>
      <c r="AH687" s="19">
        <v>85</v>
      </c>
      <c r="AI687" s="20">
        <v>30</v>
      </c>
      <c r="AJ687" s="21">
        <v>65</v>
      </c>
      <c r="AK687" s="22">
        <v>30</v>
      </c>
      <c r="AL687" s="23">
        <f>SUM(AF687:AK687)</f>
        <v>303</v>
      </c>
      <c r="AM687" s="24" t="s">
        <v>196</v>
      </c>
      <c r="AN687" s="37" t="s">
        <v>398</v>
      </c>
      <c r="AO687" s="24" t="s">
        <v>1147</v>
      </c>
      <c r="AP687" s="34"/>
      <c r="AQ687" s="38"/>
      <c r="AR687" s="39" t="s">
        <v>115</v>
      </c>
      <c r="AS687" s="40">
        <v>0.5</v>
      </c>
      <c r="AT687" s="40">
        <v>3.3</v>
      </c>
      <c r="AU687" s="41">
        <v>1.5</v>
      </c>
      <c r="AV687" s="31"/>
      <c r="AW687" s="26"/>
      <c r="AX687" s="26">
        <v>1</v>
      </c>
      <c r="AY687" s="26"/>
      <c r="AZ687" s="26"/>
      <c r="BA687" s="25"/>
      <c r="BB687" s="24">
        <v>61</v>
      </c>
      <c r="BC687" s="26">
        <v>190</v>
      </c>
      <c r="BD687" s="32" t="s">
        <v>128</v>
      </c>
      <c r="BE687" s="32">
        <v>50</v>
      </c>
      <c r="BF687" s="35" t="s">
        <v>108</v>
      </c>
      <c r="BG687" s="26" t="s">
        <v>129</v>
      </c>
      <c r="BH687" s="29">
        <v>25</v>
      </c>
      <c r="BI687" s="26" t="s">
        <v>338</v>
      </c>
      <c r="BJ687" s="25" t="s">
        <v>386</v>
      </c>
      <c r="BK687" s="36" t="s">
        <v>1148</v>
      </c>
      <c r="BL687" t="str">
        <f>IF(_xlfn.REGEXTEST(BK687,"Lv. [0-9]{0, 3}", 0),BM687,"")</f>
        <v/>
      </c>
      <c r="BM687" t="e" cm="1" vm="1">
        <f t="array" ref="BM687">_xlfn.REGEXEXTRACT(_xlfn.REGEXEXTRACT(BK687,"Lv. [0-9]{0,}", 0),"[0-9]{1,2}", 0)</f>
        <v>#N/A</v>
      </c>
      <c r="BN687" cm="1">
        <f t="array" ref="BN687">INDEX(A687:AE687,BQ687)</f>
        <v>327</v>
      </c>
      <c r="BO687">
        <v>686</v>
      </c>
      <c r="BP687" t="str">
        <f ca="1">IF(LEN(BL687) &gt; 0, _xlfn.XMATCH(BN687 + 1, INDIRECT(BR687):INDIRECT(BS687)), "")</f>
        <v/>
      </c>
      <c r="BQ687" cm="1">
        <f t="array" ref="BQ687">_xlfn.XMATCH(FALSE, ISBLANK(A687:AE687),,-1)</f>
        <v>27</v>
      </c>
      <c r="BR687" t="str">
        <f>ADDRESS(2, BQ687)</f>
        <v>$AA$2</v>
      </c>
      <c r="BS687" t="str">
        <f>ADDRESS(1202, BQ687)</f>
        <v>$AA$1202</v>
      </c>
      <c r="BT687" s="171" t="str">
        <f>"insert into Pokemon_Blueprint values ( "&amp;ROW()-1&amp;", '"&amp;B687&amp;"', '"&amp;C687&amp;"', "&amp;AF687&amp;",  "&amp;AG687&amp;",  "&amp;AH687&amp;", "&amp;AI687&amp;",  "&amp;AJ687&amp;",  "&amp;AK687&amp;", "&amp;IF(BC687 = "", "0", BC687)&amp;", "&amp;IF(BL687 = "","NULL, NULL",BP687&amp;", "&amp;BL687)&amp;");"</f>
        <v>insert into Pokemon_Blueprint values ( 686, 'Yamask (Galarian)', 'Galarian Form', 38,  55,  85, 30,  65,  30, 190, NULL, NULL);</v>
      </c>
    </row>
    <row r="688" spans="1:72" ht="12.75" customHeight="1">
      <c r="A688" s="12">
        <v>563</v>
      </c>
      <c r="B688" s="71" t="s">
        <v>1149</v>
      </c>
      <c r="C688" s="71"/>
      <c r="D688" s="72"/>
      <c r="E688" s="73"/>
      <c r="F688" s="73"/>
      <c r="G688" s="73"/>
      <c r="H688" s="73"/>
      <c r="I688" s="73"/>
      <c r="J688" s="73"/>
      <c r="K688" s="73"/>
      <c r="L688" s="73">
        <v>69</v>
      </c>
      <c r="M688" s="73">
        <v>125</v>
      </c>
      <c r="N688" s="73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>
        <v>329</v>
      </c>
      <c r="AB688" s="73"/>
      <c r="AC688" s="73"/>
      <c r="AD688" s="73"/>
      <c r="AE688" s="74"/>
      <c r="AF688" s="17">
        <v>58</v>
      </c>
      <c r="AG688" s="18">
        <v>50</v>
      </c>
      <c r="AH688" s="19">
        <v>145</v>
      </c>
      <c r="AI688" s="20">
        <v>95</v>
      </c>
      <c r="AJ688" s="21">
        <v>105</v>
      </c>
      <c r="AK688" s="22">
        <v>30</v>
      </c>
      <c r="AL688" s="23">
        <f>SUM(AF688:AK688)</f>
        <v>483</v>
      </c>
      <c r="AM688" s="24" t="s">
        <v>398</v>
      </c>
      <c r="AN688" s="37"/>
      <c r="AO688" s="24" t="s">
        <v>1145</v>
      </c>
      <c r="AP688" s="34"/>
      <c r="AQ688" s="38"/>
      <c r="AR688" s="39" t="s">
        <v>105</v>
      </c>
      <c r="AS688" s="40">
        <v>1.7</v>
      </c>
      <c r="AT688" s="40">
        <v>168.7</v>
      </c>
      <c r="AU688" s="41">
        <v>76.5</v>
      </c>
      <c r="AV688" s="31"/>
      <c r="AW688" s="26"/>
      <c r="AX688" s="26">
        <v>2</v>
      </c>
      <c r="AY688" s="26"/>
      <c r="AZ688" s="26"/>
      <c r="BA688" s="25"/>
      <c r="BB688" s="24">
        <v>169</v>
      </c>
      <c r="BC688" s="26">
        <v>90</v>
      </c>
      <c r="BD688" s="32" t="s">
        <v>128</v>
      </c>
      <c r="BE688" s="32">
        <v>50</v>
      </c>
      <c r="BF688" s="35" t="s">
        <v>141</v>
      </c>
      <c r="BG688" s="26" t="s">
        <v>129</v>
      </c>
      <c r="BH688" s="29">
        <v>25</v>
      </c>
      <c r="BI688" s="26" t="s">
        <v>338</v>
      </c>
      <c r="BJ688" s="25" t="s">
        <v>386</v>
      </c>
      <c r="BK688" s="36"/>
      <c r="BL688" t="str">
        <f>IF(_xlfn.REGEXTEST(BK688,"Lv. [0-9]{0, 3}", 0),BM688,"")</f>
        <v/>
      </c>
      <c r="BM688" t="e" cm="1" vm="1">
        <f t="array" ref="BM688">_xlfn.REGEXEXTRACT(_xlfn.REGEXEXTRACT(BK688,"Lv. [0-9]{0,}", 0),"[0-9]{1,2}", 0)</f>
        <v>#N/A</v>
      </c>
      <c r="BN688" cm="1">
        <f t="array" ref="BN688">INDEX(A688:AE688,BQ688)</f>
        <v>329</v>
      </c>
      <c r="BO688">
        <v>687</v>
      </c>
      <c r="BP688" t="str">
        <f ca="1">IF(LEN(BL688) &gt; 0, _xlfn.XMATCH(BN688 + 1, INDIRECT(BR688):INDIRECT(BS688)), "")</f>
        <v/>
      </c>
      <c r="BQ688" cm="1">
        <f t="array" ref="BQ688">_xlfn.XMATCH(FALSE, ISBLANK(A688:AE688),,-1)</f>
        <v>27</v>
      </c>
      <c r="BR688" t="str">
        <f>ADDRESS(2, BQ688)</f>
        <v>$AA$2</v>
      </c>
      <c r="BS688" t="str">
        <f>ADDRESS(1202, BQ688)</f>
        <v>$AA$1202</v>
      </c>
      <c r="BT688" s="171" t="str">
        <f>"insert into Pokemon_Blueprint values ( "&amp;ROW()-1&amp;", '"&amp;B688&amp;"', '"&amp;C688&amp;"', "&amp;AF688&amp;",  "&amp;AG688&amp;",  "&amp;AH688&amp;", "&amp;AI688&amp;",  "&amp;AJ688&amp;",  "&amp;AK688&amp;", "&amp;IF(BC688 = "", "0", BC688)&amp;", "&amp;IF(BL688 = "","NULL, NULL",BP688&amp;", "&amp;BL688)&amp;");"</f>
        <v>insert into Pokemon_Blueprint values ( 687, 'Cofagrigus', '', 58,  50,  145, 95,  105,  30, 90, NULL, NULL);</v>
      </c>
    </row>
    <row r="689" spans="1:72" ht="12.75" customHeight="1">
      <c r="A689" s="12">
        <v>564</v>
      </c>
      <c r="B689" s="71" t="s">
        <v>1150</v>
      </c>
      <c r="C689" s="71" t="s">
        <v>512</v>
      </c>
      <c r="D689" s="72"/>
      <c r="E689" s="73"/>
      <c r="F689" s="73"/>
      <c r="G689" s="73"/>
      <c r="H689" s="73"/>
      <c r="I689" s="73"/>
      <c r="J689" s="73"/>
      <c r="K689" s="73"/>
      <c r="L689" s="73">
        <v>70</v>
      </c>
      <c r="M689" s="73">
        <v>126</v>
      </c>
      <c r="N689" s="73"/>
      <c r="O689" s="73"/>
      <c r="P689" s="73"/>
      <c r="Q689" s="73">
        <v>194</v>
      </c>
      <c r="R689" s="73"/>
      <c r="S689" s="73">
        <v>121</v>
      </c>
      <c r="T689" s="73"/>
      <c r="U689" s="73"/>
      <c r="V689" s="73">
        <v>241</v>
      </c>
      <c r="W689" s="73"/>
      <c r="X689" s="73">
        <v>142</v>
      </c>
      <c r="Y689" s="73"/>
      <c r="Z689" s="73"/>
      <c r="AA689" s="73"/>
      <c r="AB689" s="73"/>
      <c r="AC689" s="73">
        <v>147</v>
      </c>
      <c r="AD689" s="73"/>
      <c r="AE689" s="74"/>
      <c r="AF689" s="17">
        <v>54</v>
      </c>
      <c r="AG689" s="18">
        <v>78</v>
      </c>
      <c r="AH689" s="19">
        <v>103</v>
      </c>
      <c r="AI689" s="20">
        <v>53</v>
      </c>
      <c r="AJ689" s="21">
        <v>45</v>
      </c>
      <c r="AK689" s="22">
        <v>22</v>
      </c>
      <c r="AL689" s="23">
        <f>SUM(AF689:AK689)</f>
        <v>355</v>
      </c>
      <c r="AM689" s="24" t="s">
        <v>112</v>
      </c>
      <c r="AN689" s="25" t="s">
        <v>301</v>
      </c>
      <c r="AO689" s="24" t="s">
        <v>805</v>
      </c>
      <c r="AP689" s="26" t="s">
        <v>337</v>
      </c>
      <c r="AQ689" s="27" t="s">
        <v>285</v>
      </c>
      <c r="AR689" s="28" t="s">
        <v>78</v>
      </c>
      <c r="AS689" s="29">
        <v>0.7</v>
      </c>
      <c r="AT689" s="29">
        <v>36.4</v>
      </c>
      <c r="AU689" s="30">
        <v>16.5</v>
      </c>
      <c r="AV689" s="31"/>
      <c r="AW689" s="26"/>
      <c r="AX689" s="26">
        <v>1</v>
      </c>
      <c r="AY689" s="26"/>
      <c r="AZ689" s="26"/>
      <c r="BA689" s="25"/>
      <c r="BB689" s="24">
        <v>71</v>
      </c>
      <c r="BC689" s="26">
        <v>45</v>
      </c>
      <c r="BD689" s="32" t="s">
        <v>128</v>
      </c>
      <c r="BE689" s="32">
        <v>50</v>
      </c>
      <c r="BF689" s="35" t="s">
        <v>116</v>
      </c>
      <c r="BG689" s="26" t="s">
        <v>81</v>
      </c>
      <c r="BH689" s="29">
        <v>30</v>
      </c>
      <c r="BI689" s="26" t="s">
        <v>117</v>
      </c>
      <c r="BJ689" s="25" t="s">
        <v>333</v>
      </c>
      <c r="BK689" s="36" t="s">
        <v>780</v>
      </c>
      <c r="BL689" t="str">
        <f>IF(_xlfn.REGEXTEST(BK689,"Lv. [0-9]{0, 3}", 0),BM689,"")</f>
        <v>37</v>
      </c>
      <c r="BM689" t="str" cm="1">
        <f t="array" ref="BM689">_xlfn.REGEXEXTRACT(_xlfn.REGEXEXTRACT(BK689,"Lv. [0-9]{0,}", 0),"[0-9]{1,2}", 0)</f>
        <v>37</v>
      </c>
      <c r="BN689" cm="1">
        <f t="array" ref="BN689">INDEX(A689:AE689,BQ689)</f>
        <v>147</v>
      </c>
      <c r="BO689">
        <v>688</v>
      </c>
      <c r="BP689">
        <f ca="1">IF(LEN(BL689) &gt; 0, _xlfn.XMATCH(BN689 + 1, INDIRECT(BR689):INDIRECT(BS689)), "")</f>
        <v>689</v>
      </c>
      <c r="BQ689" cm="1">
        <f t="array" ref="BQ689">_xlfn.XMATCH(FALSE, ISBLANK(A689:AE689),,-1)</f>
        <v>29</v>
      </c>
      <c r="BR689" t="str">
        <f>ADDRESS(2, BQ689)</f>
        <v>$AC$2</v>
      </c>
      <c r="BS689" t="str">
        <f>ADDRESS(1202, BQ689)</f>
        <v>$AC$1202</v>
      </c>
      <c r="BT689" s="171" t="str">
        <f ca="1">"insert into Pokemon_Blueprint values ( "&amp;ROW()-1&amp;", '"&amp;B689&amp;"', '"&amp;C689&amp;"', "&amp;AF689&amp;",  "&amp;AG689&amp;",  "&amp;AH689&amp;", "&amp;AI689&amp;",  "&amp;AJ689&amp;",  "&amp;AK689&amp;", "&amp;IF(BC689 = "", "0", BC689)&amp;", "&amp;IF(BL689 = "","NULL, NULL",BP689&amp;", "&amp;BL689)&amp;");"</f>
        <v>insert into Pokemon_Blueprint values ( 688, 'Tirtouga', 'Fossil', 54,  78,  103, 53,  45,  22, 45, 689, 37);</v>
      </c>
    </row>
    <row r="690" spans="1:72" ht="12.75" customHeight="1">
      <c r="A690" s="12">
        <v>565</v>
      </c>
      <c r="B690" s="71" t="s">
        <v>1151</v>
      </c>
      <c r="C690" s="71" t="s">
        <v>512</v>
      </c>
      <c r="D690" s="72"/>
      <c r="E690" s="73"/>
      <c r="F690" s="73"/>
      <c r="G690" s="73"/>
      <c r="H690" s="73"/>
      <c r="I690" s="73"/>
      <c r="J690" s="73"/>
      <c r="K690" s="73"/>
      <c r="L690" s="73">
        <v>71</v>
      </c>
      <c r="M690" s="73">
        <v>127</v>
      </c>
      <c r="N690" s="73"/>
      <c r="O690" s="73"/>
      <c r="P690" s="73"/>
      <c r="Q690" s="73">
        <v>195</v>
      </c>
      <c r="R690" s="73"/>
      <c r="S690" s="73">
        <v>122</v>
      </c>
      <c r="T690" s="73"/>
      <c r="U690" s="73"/>
      <c r="V690" s="73">
        <v>242</v>
      </c>
      <c r="W690" s="73"/>
      <c r="X690" s="73">
        <v>143</v>
      </c>
      <c r="Y690" s="73"/>
      <c r="Z690" s="73"/>
      <c r="AA690" s="73"/>
      <c r="AB690" s="73"/>
      <c r="AC690" s="73">
        <v>148</v>
      </c>
      <c r="AD690" s="73"/>
      <c r="AE690" s="74"/>
      <c r="AF690" s="17">
        <v>74</v>
      </c>
      <c r="AG690" s="18">
        <v>108</v>
      </c>
      <c r="AH690" s="19">
        <v>133</v>
      </c>
      <c r="AI690" s="20">
        <v>83</v>
      </c>
      <c r="AJ690" s="21">
        <v>65</v>
      </c>
      <c r="AK690" s="22">
        <v>32</v>
      </c>
      <c r="AL690" s="23">
        <f>SUM(AF690:AK690)</f>
        <v>495</v>
      </c>
      <c r="AM690" s="24" t="s">
        <v>112</v>
      </c>
      <c r="AN690" s="25" t="s">
        <v>301</v>
      </c>
      <c r="AO690" s="24" t="s">
        <v>805</v>
      </c>
      <c r="AP690" s="26" t="s">
        <v>337</v>
      </c>
      <c r="AQ690" s="27" t="s">
        <v>285</v>
      </c>
      <c r="AR690" s="28" t="s">
        <v>176</v>
      </c>
      <c r="AS690" s="29">
        <v>1.2</v>
      </c>
      <c r="AT690" s="29">
        <v>178.6</v>
      </c>
      <c r="AU690" s="30">
        <v>81</v>
      </c>
      <c r="AV690" s="31"/>
      <c r="AW690" s="26"/>
      <c r="AX690" s="26">
        <v>2</v>
      </c>
      <c r="AY690" s="26"/>
      <c r="AZ690" s="26"/>
      <c r="BA690" s="25"/>
      <c r="BB690" s="24">
        <v>173</v>
      </c>
      <c r="BC690" s="26">
        <v>45</v>
      </c>
      <c r="BD690" s="32" t="s">
        <v>128</v>
      </c>
      <c r="BE690" s="32">
        <v>50</v>
      </c>
      <c r="BF690" s="35" t="s">
        <v>116</v>
      </c>
      <c r="BG690" s="26" t="s">
        <v>81</v>
      </c>
      <c r="BH690" s="29">
        <v>30</v>
      </c>
      <c r="BI690" s="26" t="s">
        <v>117</v>
      </c>
      <c r="BJ690" s="25" t="s">
        <v>333</v>
      </c>
      <c r="BK690" s="36"/>
      <c r="BL690" t="str">
        <f>IF(_xlfn.REGEXTEST(BK690,"Lv. [0-9]{0, 3}", 0),BM690,"")</f>
        <v/>
      </c>
      <c r="BM690" t="e" cm="1" vm="1">
        <f t="array" ref="BM690">_xlfn.REGEXEXTRACT(_xlfn.REGEXEXTRACT(BK690,"Lv. [0-9]{0,}", 0),"[0-9]{1,2}", 0)</f>
        <v>#N/A</v>
      </c>
      <c r="BN690" cm="1">
        <f t="array" ref="BN690">INDEX(A690:AE690,BQ690)</f>
        <v>148</v>
      </c>
      <c r="BO690">
        <v>689</v>
      </c>
      <c r="BP690" t="str">
        <f ca="1">IF(LEN(BL690) &gt; 0, _xlfn.XMATCH(BN690 + 1, INDIRECT(BR690):INDIRECT(BS690)), "")</f>
        <v/>
      </c>
      <c r="BQ690" cm="1">
        <f t="array" ref="BQ690">_xlfn.XMATCH(FALSE, ISBLANK(A690:AE690),,-1)</f>
        <v>29</v>
      </c>
      <c r="BR690" t="str">
        <f>ADDRESS(2, BQ690)</f>
        <v>$AC$2</v>
      </c>
      <c r="BS690" t="str">
        <f>ADDRESS(1202, BQ690)</f>
        <v>$AC$1202</v>
      </c>
      <c r="BT690" s="171" t="str">
        <f>"insert into Pokemon_Blueprint values ( "&amp;ROW()-1&amp;", '"&amp;B690&amp;"', '"&amp;C690&amp;"', "&amp;AF690&amp;",  "&amp;AG690&amp;",  "&amp;AH690&amp;", "&amp;AI690&amp;",  "&amp;AJ690&amp;",  "&amp;AK690&amp;", "&amp;IF(BC690 = "", "0", BC690)&amp;", "&amp;IF(BL690 = "","NULL, NULL",BP690&amp;", "&amp;BL690)&amp;");"</f>
        <v>insert into Pokemon_Blueprint values ( 689, 'Carracosta', 'Fossil', 74,  108,  133, 83,  65,  32, 45, NULL, NULL);</v>
      </c>
    </row>
    <row r="691" spans="1:72" ht="12.75" customHeight="1">
      <c r="A691" s="12">
        <v>566</v>
      </c>
      <c r="B691" s="71" t="s">
        <v>1152</v>
      </c>
      <c r="C691" s="71" t="s">
        <v>512</v>
      </c>
      <c r="D691" s="72"/>
      <c r="E691" s="73"/>
      <c r="F691" s="73"/>
      <c r="G691" s="73"/>
      <c r="H691" s="73"/>
      <c r="I691" s="73"/>
      <c r="J691" s="73"/>
      <c r="K691" s="73"/>
      <c r="L691" s="73">
        <v>72</v>
      </c>
      <c r="M691" s="73">
        <v>128</v>
      </c>
      <c r="N691" s="73"/>
      <c r="O691" s="73"/>
      <c r="P691" s="73"/>
      <c r="Q691" s="73">
        <v>192</v>
      </c>
      <c r="R691" s="73"/>
      <c r="S691" s="73">
        <v>119</v>
      </c>
      <c r="T691" s="73"/>
      <c r="U691" s="73"/>
      <c r="V691" s="73">
        <v>239</v>
      </c>
      <c r="W691" s="73"/>
      <c r="X691" s="73">
        <v>140</v>
      </c>
      <c r="Y691" s="73"/>
      <c r="Z691" s="73"/>
      <c r="AA691" s="73"/>
      <c r="AB691" s="73"/>
      <c r="AC691" s="73">
        <v>149</v>
      </c>
      <c r="AD691" s="73"/>
      <c r="AE691" s="74"/>
      <c r="AF691" s="17">
        <v>55</v>
      </c>
      <c r="AG691" s="18">
        <v>112</v>
      </c>
      <c r="AH691" s="19">
        <v>45</v>
      </c>
      <c r="AI691" s="20">
        <v>74</v>
      </c>
      <c r="AJ691" s="21">
        <v>45</v>
      </c>
      <c r="AK691" s="22">
        <v>70</v>
      </c>
      <c r="AL691" s="23">
        <f>SUM(AF691:AK691)</f>
        <v>401</v>
      </c>
      <c r="AM691" s="24" t="s">
        <v>301</v>
      </c>
      <c r="AN691" s="25" t="s">
        <v>104</v>
      </c>
      <c r="AO691" s="24" t="s">
        <v>1153</v>
      </c>
      <c r="AP691" s="34"/>
      <c r="AQ691" s="38"/>
      <c r="AR691" s="39" t="s">
        <v>115</v>
      </c>
      <c r="AS691" s="40">
        <v>0.5</v>
      </c>
      <c r="AT691" s="40">
        <v>20.9</v>
      </c>
      <c r="AU691" s="41">
        <v>9.5</v>
      </c>
      <c r="AV691" s="31"/>
      <c r="AW691" s="26">
        <v>1</v>
      </c>
      <c r="AX691" s="26"/>
      <c r="AY691" s="26"/>
      <c r="AZ691" s="26"/>
      <c r="BA691" s="25"/>
      <c r="BB691" s="24">
        <v>71</v>
      </c>
      <c r="BC691" s="26">
        <v>45</v>
      </c>
      <c r="BD691" s="32" t="s">
        <v>128</v>
      </c>
      <c r="BE691" s="32">
        <v>50</v>
      </c>
      <c r="BF691" s="35" t="s">
        <v>141</v>
      </c>
      <c r="BG691" s="26" t="s">
        <v>81</v>
      </c>
      <c r="BH691" s="29">
        <v>30</v>
      </c>
      <c r="BI691" s="26" t="s">
        <v>104</v>
      </c>
      <c r="BJ691" s="25" t="s">
        <v>333</v>
      </c>
      <c r="BK691" s="36" t="s">
        <v>780</v>
      </c>
      <c r="BL691" t="str">
        <f>IF(_xlfn.REGEXTEST(BK691,"Lv. [0-9]{0, 3}", 0),BM691,"")</f>
        <v>37</v>
      </c>
      <c r="BM691" t="str" cm="1">
        <f t="array" ref="BM691">_xlfn.REGEXEXTRACT(_xlfn.REGEXEXTRACT(BK691,"Lv. [0-9]{0,}", 0),"[0-9]{1,2}", 0)</f>
        <v>37</v>
      </c>
      <c r="BN691" cm="1">
        <f t="array" ref="BN691">INDEX(A691:AE691,BQ691)</f>
        <v>149</v>
      </c>
      <c r="BO691">
        <v>690</v>
      </c>
      <c r="BP691">
        <f ca="1">IF(LEN(BL691) &gt; 0, _xlfn.XMATCH(BN691 + 1, INDIRECT(BR691):INDIRECT(BS691)), "")</f>
        <v>691</v>
      </c>
      <c r="BQ691" cm="1">
        <f t="array" ref="BQ691">_xlfn.XMATCH(FALSE, ISBLANK(A691:AE691),,-1)</f>
        <v>29</v>
      </c>
      <c r="BR691" t="str">
        <f>ADDRESS(2, BQ691)</f>
        <v>$AC$2</v>
      </c>
      <c r="BS691" t="str">
        <f>ADDRESS(1202, BQ691)</f>
        <v>$AC$1202</v>
      </c>
      <c r="BT691" s="171" t="str">
        <f ca="1">"insert into Pokemon_Blueprint values ( "&amp;ROW()-1&amp;", '"&amp;B691&amp;"', '"&amp;C691&amp;"', "&amp;AF691&amp;",  "&amp;AG691&amp;",  "&amp;AH691&amp;", "&amp;AI691&amp;",  "&amp;AJ691&amp;",  "&amp;AK691&amp;", "&amp;IF(BC691 = "", "0", BC691)&amp;", "&amp;IF(BL691 = "","NULL, NULL",BP691&amp;", "&amp;BL691)&amp;");"</f>
        <v>insert into Pokemon_Blueprint values ( 690, 'Archen', 'Fossil', 55,  112,  45, 74,  45,  70, 45, 691, 37);</v>
      </c>
    </row>
    <row r="692" spans="1:72" ht="12.75" customHeight="1">
      <c r="A692" s="12">
        <v>567</v>
      </c>
      <c r="B692" s="71" t="s">
        <v>1154</v>
      </c>
      <c r="C692" s="71" t="s">
        <v>512</v>
      </c>
      <c r="D692" s="72"/>
      <c r="E692" s="73"/>
      <c r="F692" s="73"/>
      <c r="G692" s="73"/>
      <c r="H692" s="73"/>
      <c r="I692" s="73"/>
      <c r="J692" s="73"/>
      <c r="K692" s="73"/>
      <c r="L692" s="73">
        <v>73</v>
      </c>
      <c r="M692" s="73">
        <v>129</v>
      </c>
      <c r="N692" s="73"/>
      <c r="O692" s="73"/>
      <c r="P692" s="73"/>
      <c r="Q692" s="73">
        <v>193</v>
      </c>
      <c r="R692" s="73"/>
      <c r="S692" s="73">
        <v>120</v>
      </c>
      <c r="T692" s="73"/>
      <c r="U692" s="73"/>
      <c r="V692" s="73">
        <v>240</v>
      </c>
      <c r="W692" s="73"/>
      <c r="X692" s="73">
        <v>141</v>
      </c>
      <c r="Y692" s="73"/>
      <c r="Z692" s="73"/>
      <c r="AA692" s="73"/>
      <c r="AB692" s="73"/>
      <c r="AC692" s="73">
        <v>150</v>
      </c>
      <c r="AD692" s="73"/>
      <c r="AE692" s="74"/>
      <c r="AF692" s="17">
        <v>75</v>
      </c>
      <c r="AG692" s="18">
        <v>140</v>
      </c>
      <c r="AH692" s="19">
        <v>65</v>
      </c>
      <c r="AI692" s="20">
        <v>112</v>
      </c>
      <c r="AJ692" s="21">
        <v>65</v>
      </c>
      <c r="AK692" s="22">
        <v>110</v>
      </c>
      <c r="AL692" s="23">
        <f>SUM(AF692:AK692)</f>
        <v>567</v>
      </c>
      <c r="AM692" s="24" t="s">
        <v>301</v>
      </c>
      <c r="AN692" s="25" t="s">
        <v>104</v>
      </c>
      <c r="AO692" s="24" t="s">
        <v>1153</v>
      </c>
      <c r="AP692" s="34"/>
      <c r="AQ692" s="38"/>
      <c r="AR692" s="39" t="s">
        <v>148</v>
      </c>
      <c r="AS692" s="40">
        <v>1.4</v>
      </c>
      <c r="AT692" s="40">
        <v>70.5</v>
      </c>
      <c r="AU692" s="41">
        <v>32</v>
      </c>
      <c r="AV692" s="31"/>
      <c r="AW692" s="26">
        <v>2</v>
      </c>
      <c r="AX692" s="26"/>
      <c r="AY692" s="26"/>
      <c r="AZ692" s="26"/>
      <c r="BA692" s="25"/>
      <c r="BB692" s="24">
        <v>177</v>
      </c>
      <c r="BC692" s="26">
        <v>45</v>
      </c>
      <c r="BD692" s="32" t="s">
        <v>128</v>
      </c>
      <c r="BE692" s="32">
        <v>50</v>
      </c>
      <c r="BF692" s="35" t="s">
        <v>141</v>
      </c>
      <c r="BG692" s="26" t="s">
        <v>81</v>
      </c>
      <c r="BH692" s="29">
        <v>30</v>
      </c>
      <c r="BI692" s="26" t="s">
        <v>104</v>
      </c>
      <c r="BJ692" s="25" t="s">
        <v>333</v>
      </c>
      <c r="BK692" s="36"/>
      <c r="BL692" t="str">
        <f>IF(_xlfn.REGEXTEST(BK692,"Lv. [0-9]{0, 3}", 0),BM692,"")</f>
        <v/>
      </c>
      <c r="BM692" t="e" cm="1" vm="1">
        <f t="array" ref="BM692">_xlfn.REGEXEXTRACT(_xlfn.REGEXEXTRACT(BK692,"Lv. [0-9]{0,}", 0),"[0-9]{1,2}", 0)</f>
        <v>#N/A</v>
      </c>
      <c r="BN692" cm="1">
        <f t="array" ref="BN692">INDEX(A692:AE692,BQ692)</f>
        <v>150</v>
      </c>
      <c r="BO692">
        <v>691</v>
      </c>
      <c r="BP692" t="str">
        <f ca="1">IF(LEN(BL692) &gt; 0, _xlfn.XMATCH(BN692 + 1, INDIRECT(BR692):INDIRECT(BS692)), "")</f>
        <v/>
      </c>
      <c r="BQ692" cm="1">
        <f t="array" ref="BQ692">_xlfn.XMATCH(FALSE, ISBLANK(A692:AE692),,-1)</f>
        <v>29</v>
      </c>
      <c r="BR692" t="str">
        <f>ADDRESS(2, BQ692)</f>
        <v>$AC$2</v>
      </c>
      <c r="BS692" t="str">
        <f>ADDRESS(1202, BQ692)</f>
        <v>$AC$1202</v>
      </c>
      <c r="BT692" s="171" t="str">
        <f>"insert into Pokemon_Blueprint values ( "&amp;ROW()-1&amp;", '"&amp;B692&amp;"', '"&amp;C692&amp;"', "&amp;AF692&amp;",  "&amp;AG692&amp;",  "&amp;AH692&amp;", "&amp;AI692&amp;",  "&amp;AJ692&amp;",  "&amp;AK692&amp;", "&amp;IF(BC692 = "", "0", BC692)&amp;", "&amp;IF(BL692 = "","NULL, NULL",BP692&amp;", "&amp;BL692)&amp;");"</f>
        <v>insert into Pokemon_Blueprint values ( 691, 'Archeops', 'Fossil', 75,  140,  65, 112,  65,  110, 45, NULL, NULL);</v>
      </c>
    </row>
    <row r="693" spans="1:72" ht="12.75" customHeight="1">
      <c r="A693" s="12">
        <v>568</v>
      </c>
      <c r="B693" s="71" t="s">
        <v>1155</v>
      </c>
      <c r="C693" s="71"/>
      <c r="D693" s="72"/>
      <c r="E693" s="73"/>
      <c r="F693" s="73"/>
      <c r="G693" s="73"/>
      <c r="H693" s="73"/>
      <c r="I693" s="73"/>
      <c r="J693" s="73"/>
      <c r="K693" s="73"/>
      <c r="L693" s="73">
        <v>74</v>
      </c>
      <c r="M693" s="73">
        <v>105</v>
      </c>
      <c r="N693" s="73"/>
      <c r="O693" s="73"/>
      <c r="P693" s="73">
        <v>74</v>
      </c>
      <c r="Q693" s="73">
        <v>206</v>
      </c>
      <c r="R693" s="73"/>
      <c r="S693" s="73"/>
      <c r="T693" s="73">
        <v>78</v>
      </c>
      <c r="U693" s="73"/>
      <c r="V693" s="73">
        <v>264</v>
      </c>
      <c r="W693" s="73"/>
      <c r="X693" s="73"/>
      <c r="Y693" s="73">
        <v>85</v>
      </c>
      <c r="Z693" s="73"/>
      <c r="AA693" s="73">
        <v>157</v>
      </c>
      <c r="AB693" s="73"/>
      <c r="AC693" s="73"/>
      <c r="AD693" s="73"/>
      <c r="AE693" s="74"/>
      <c r="AF693" s="17">
        <v>50</v>
      </c>
      <c r="AG693" s="18">
        <v>50</v>
      </c>
      <c r="AH693" s="19">
        <v>62</v>
      </c>
      <c r="AI693" s="20">
        <v>40</v>
      </c>
      <c r="AJ693" s="21">
        <v>62</v>
      </c>
      <c r="AK693" s="22">
        <v>65</v>
      </c>
      <c r="AL693" s="23">
        <f>SUM(AF693:AK693)</f>
        <v>329</v>
      </c>
      <c r="AM693" s="24" t="s">
        <v>75</v>
      </c>
      <c r="AN693" s="37"/>
      <c r="AO693" s="24" t="s">
        <v>249</v>
      </c>
      <c r="AP693" s="26" t="s">
        <v>384</v>
      </c>
      <c r="AQ693" s="27" t="s">
        <v>418</v>
      </c>
      <c r="AR693" s="28" t="s">
        <v>97</v>
      </c>
      <c r="AS693" s="29">
        <v>0.6</v>
      </c>
      <c r="AT693" s="29">
        <v>68.3</v>
      </c>
      <c r="AU693" s="30">
        <v>31</v>
      </c>
      <c r="AV693" s="65"/>
      <c r="AW693" s="40"/>
      <c r="AX693" s="40"/>
      <c r="AY693" s="40"/>
      <c r="AZ693" s="40"/>
      <c r="BA693" s="41">
        <v>1</v>
      </c>
      <c r="BB693" s="24">
        <v>66</v>
      </c>
      <c r="BC693" s="26">
        <v>190</v>
      </c>
      <c r="BD693" s="32" t="s">
        <v>128</v>
      </c>
      <c r="BE693" s="32">
        <v>50</v>
      </c>
      <c r="BF693" s="35" t="s">
        <v>80</v>
      </c>
      <c r="BG693" s="26" t="s">
        <v>129</v>
      </c>
      <c r="BH693" s="29">
        <v>20</v>
      </c>
      <c r="BI693" s="26" t="s">
        <v>338</v>
      </c>
      <c r="BJ693" s="37"/>
      <c r="BK693" s="36" t="s">
        <v>102</v>
      </c>
      <c r="BL693" t="str">
        <f>IF(_xlfn.REGEXTEST(BK693,"Lv. [0-9]{0, 3}", 0),BM693,"")</f>
        <v>36</v>
      </c>
      <c r="BM693" t="str" cm="1">
        <f t="array" ref="BM693">_xlfn.REGEXEXTRACT(_xlfn.REGEXEXTRACT(BK693,"Lv. [0-9]{0,}", 0),"[0-9]{1,2}", 0)</f>
        <v>36</v>
      </c>
      <c r="BN693" cm="1">
        <f t="array" ref="BN693">INDEX(A693:AE693,BQ693)</f>
        <v>157</v>
      </c>
      <c r="BO693">
        <v>692</v>
      </c>
      <c r="BP693">
        <f ca="1">IF(LEN(BL693) &gt; 0, _xlfn.XMATCH(BN693 + 1, INDIRECT(BR693):INDIRECT(BS693)), "")</f>
        <v>693</v>
      </c>
      <c r="BQ693" cm="1">
        <f t="array" ref="BQ693">_xlfn.XMATCH(FALSE, ISBLANK(A693:AE693),,-1)</f>
        <v>27</v>
      </c>
      <c r="BR693" t="str">
        <f>ADDRESS(2, BQ693)</f>
        <v>$AA$2</v>
      </c>
      <c r="BS693" t="str">
        <f>ADDRESS(1202, BQ693)</f>
        <v>$AA$1202</v>
      </c>
      <c r="BT693" s="171" t="str">
        <f ca="1">"insert into Pokemon_Blueprint values ( "&amp;ROW()-1&amp;", '"&amp;B693&amp;"', '"&amp;C693&amp;"', "&amp;AF693&amp;",  "&amp;AG693&amp;",  "&amp;AH693&amp;", "&amp;AI693&amp;",  "&amp;AJ693&amp;",  "&amp;AK693&amp;", "&amp;IF(BC693 = "", "0", BC693)&amp;", "&amp;IF(BL693 = "","NULL, NULL",BP693&amp;", "&amp;BL693)&amp;");"</f>
        <v>insert into Pokemon_Blueprint values ( 692, 'Trubbish', '', 50,  50,  62, 40,  62,  65, 190, 693, 36);</v>
      </c>
    </row>
    <row r="694" spans="1:72" ht="12.75" customHeight="1">
      <c r="A694" s="12">
        <v>569</v>
      </c>
      <c r="B694" s="71" t="s">
        <v>1156</v>
      </c>
      <c r="C694" s="71"/>
      <c r="D694" s="72"/>
      <c r="E694" s="73"/>
      <c r="F694" s="73"/>
      <c r="G694" s="73"/>
      <c r="H694" s="73"/>
      <c r="I694" s="73"/>
      <c r="J694" s="73"/>
      <c r="K694" s="73"/>
      <c r="L694" s="73">
        <v>75</v>
      </c>
      <c r="M694" s="73">
        <v>106</v>
      </c>
      <c r="N694" s="73"/>
      <c r="O694" s="73"/>
      <c r="P694" s="73">
        <v>75</v>
      </c>
      <c r="Q694" s="73">
        <v>207</v>
      </c>
      <c r="R694" s="73"/>
      <c r="S694" s="73"/>
      <c r="T694" s="73">
        <v>79</v>
      </c>
      <c r="U694" s="73"/>
      <c r="V694" s="73">
        <v>265</v>
      </c>
      <c r="W694" s="73"/>
      <c r="X694" s="73"/>
      <c r="Y694" s="73">
        <v>86</v>
      </c>
      <c r="Z694" s="73"/>
      <c r="AA694" s="73">
        <v>158</v>
      </c>
      <c r="AB694" s="73"/>
      <c r="AC694" s="73"/>
      <c r="AD694" s="73"/>
      <c r="AE694" s="74"/>
      <c r="AF694" s="17">
        <v>80</v>
      </c>
      <c r="AG694" s="18">
        <v>95</v>
      </c>
      <c r="AH694" s="19">
        <v>92</v>
      </c>
      <c r="AI694" s="20">
        <v>60</v>
      </c>
      <c r="AJ694" s="21">
        <v>82</v>
      </c>
      <c r="AK694" s="22">
        <v>75</v>
      </c>
      <c r="AL694" s="23">
        <f>SUM(AF694:AK694)</f>
        <v>484</v>
      </c>
      <c r="AM694" s="24" t="s">
        <v>75</v>
      </c>
      <c r="AN694" s="37"/>
      <c r="AO694" s="24" t="s">
        <v>249</v>
      </c>
      <c r="AP694" s="26" t="s">
        <v>406</v>
      </c>
      <c r="AQ694" s="27" t="s">
        <v>418</v>
      </c>
      <c r="AR694" s="28" t="s">
        <v>304</v>
      </c>
      <c r="AS694" s="29">
        <v>1.9</v>
      </c>
      <c r="AT694" s="29">
        <v>236.6</v>
      </c>
      <c r="AU694" s="30">
        <v>107.3</v>
      </c>
      <c r="AV694" s="31"/>
      <c r="AW694" s="26">
        <v>2</v>
      </c>
      <c r="AX694" s="26"/>
      <c r="AY694" s="26"/>
      <c r="AZ694" s="26"/>
      <c r="BA694" s="25"/>
      <c r="BB694" s="24">
        <v>166</v>
      </c>
      <c r="BC694" s="26">
        <v>60</v>
      </c>
      <c r="BD694" s="32" t="s">
        <v>128</v>
      </c>
      <c r="BE694" s="32">
        <v>50</v>
      </c>
      <c r="BF694" s="35" t="s">
        <v>80</v>
      </c>
      <c r="BG694" s="26" t="s">
        <v>129</v>
      </c>
      <c r="BH694" s="29">
        <v>20</v>
      </c>
      <c r="BI694" s="26" t="s">
        <v>338</v>
      </c>
      <c r="BJ694" s="37"/>
      <c r="BK694" s="36"/>
      <c r="BL694" t="str">
        <f>IF(_xlfn.REGEXTEST(BK694,"Lv. [0-9]{0, 3}", 0),BM694,"")</f>
        <v/>
      </c>
      <c r="BM694" t="e" cm="1" vm="1">
        <f t="array" ref="BM694">_xlfn.REGEXEXTRACT(_xlfn.REGEXEXTRACT(BK694,"Lv. [0-9]{0,}", 0),"[0-9]{1,2}", 0)</f>
        <v>#N/A</v>
      </c>
      <c r="BN694" cm="1">
        <f t="array" ref="BN694">INDEX(A694:AE694,BQ694)</f>
        <v>158</v>
      </c>
      <c r="BO694">
        <v>693</v>
      </c>
      <c r="BP694" t="str">
        <f ca="1">IF(LEN(BL694) &gt; 0, _xlfn.XMATCH(BN694 + 1, INDIRECT(BR694):INDIRECT(BS694)), "")</f>
        <v/>
      </c>
      <c r="BQ694" cm="1">
        <f t="array" ref="BQ694">_xlfn.XMATCH(FALSE, ISBLANK(A694:AE694),,-1)</f>
        <v>27</v>
      </c>
      <c r="BR694" t="str">
        <f>ADDRESS(2, BQ694)</f>
        <v>$AA$2</v>
      </c>
      <c r="BS694" t="str">
        <f>ADDRESS(1202, BQ694)</f>
        <v>$AA$1202</v>
      </c>
      <c r="BT694" s="171" t="str">
        <f>"insert into Pokemon_Blueprint values ( "&amp;ROW()-1&amp;", '"&amp;B694&amp;"', '"&amp;C694&amp;"', "&amp;AF694&amp;",  "&amp;AG694&amp;",  "&amp;AH694&amp;", "&amp;AI694&amp;",  "&amp;AJ694&amp;",  "&amp;AK694&amp;", "&amp;IF(BC694 = "", "0", BC694)&amp;", "&amp;IF(BL694 = "","NULL, NULL",BP694&amp;", "&amp;BL694)&amp;");"</f>
        <v>insert into Pokemon_Blueprint values ( 693, 'Garbodor', '', 80,  95,  92, 60,  82,  75, 60, NULL, NULL);</v>
      </c>
    </row>
    <row r="695" spans="1:72" ht="12.75" customHeight="1">
      <c r="A695" s="12">
        <v>570</v>
      </c>
      <c r="B695" s="71" t="s">
        <v>1157</v>
      </c>
      <c r="C695" s="71"/>
      <c r="D695" s="72"/>
      <c r="E695" s="73"/>
      <c r="F695" s="73"/>
      <c r="G695" s="73"/>
      <c r="H695" s="73"/>
      <c r="I695" s="73"/>
      <c r="J695" s="73"/>
      <c r="K695" s="73"/>
      <c r="L695" s="73">
        <v>76</v>
      </c>
      <c r="M695" s="73">
        <v>151</v>
      </c>
      <c r="N695" s="73"/>
      <c r="O695" s="73"/>
      <c r="P695" s="73">
        <v>124</v>
      </c>
      <c r="Q695" s="73"/>
      <c r="R695" s="73"/>
      <c r="S695" s="73"/>
      <c r="T695" s="73"/>
      <c r="U695" s="73"/>
      <c r="V695" s="73">
        <v>28</v>
      </c>
      <c r="W695" s="73">
        <v>28</v>
      </c>
      <c r="X695" s="73"/>
      <c r="Y695" s="73"/>
      <c r="Z695" s="73">
        <v>12</v>
      </c>
      <c r="AA695" s="73"/>
      <c r="AB695" s="73">
        <v>87</v>
      </c>
      <c r="AC695" s="73"/>
      <c r="AD695" s="73"/>
      <c r="AE695" s="74">
        <v>228</v>
      </c>
      <c r="AF695" s="17">
        <v>40</v>
      </c>
      <c r="AG695" s="18">
        <v>65</v>
      </c>
      <c r="AH695" s="19">
        <v>40</v>
      </c>
      <c r="AI695" s="20">
        <v>80</v>
      </c>
      <c r="AJ695" s="21">
        <v>40</v>
      </c>
      <c r="AK695" s="22">
        <v>65</v>
      </c>
      <c r="AL695" s="23">
        <f>SUM(AF695:AK695)</f>
        <v>330</v>
      </c>
      <c r="AM695" s="24" t="s">
        <v>169</v>
      </c>
      <c r="AN695" s="37"/>
      <c r="AO695" s="24" t="s">
        <v>1158</v>
      </c>
      <c r="AP695" s="34"/>
      <c r="AQ695" s="38"/>
      <c r="AR695" s="39" t="s">
        <v>78</v>
      </c>
      <c r="AS695" s="40">
        <v>0.7</v>
      </c>
      <c r="AT695" s="40">
        <v>27.6</v>
      </c>
      <c r="AU695" s="41">
        <v>12.5</v>
      </c>
      <c r="AV695" s="31"/>
      <c r="AW695" s="26"/>
      <c r="AX695" s="26"/>
      <c r="AY695" s="26">
        <v>1</v>
      </c>
      <c r="AZ695" s="26"/>
      <c r="BA695" s="25"/>
      <c r="BB695" s="24">
        <v>66</v>
      </c>
      <c r="BC695" s="26">
        <v>75</v>
      </c>
      <c r="BD695" s="32" t="s">
        <v>79</v>
      </c>
      <c r="BE695" s="32">
        <v>50</v>
      </c>
      <c r="BF695" s="35" t="s">
        <v>322</v>
      </c>
      <c r="BG695" s="26" t="s">
        <v>81</v>
      </c>
      <c r="BH695" s="29">
        <v>25</v>
      </c>
      <c r="BI695" s="26" t="s">
        <v>165</v>
      </c>
      <c r="BJ695" s="37"/>
      <c r="BK695" s="36" t="s">
        <v>334</v>
      </c>
      <c r="BL695" t="str">
        <f>IF(_xlfn.REGEXTEST(BK695,"Lv. [0-9]{0, 3}", 0),BM695,"")</f>
        <v>30</v>
      </c>
      <c r="BM695" t="str" cm="1">
        <f t="array" ref="BM695">_xlfn.REGEXEXTRACT(_xlfn.REGEXEXTRACT(BK695,"Lv. [0-9]{0,}", 0),"[0-9]{1,2}", 0)</f>
        <v>30</v>
      </c>
      <c r="BN695" cm="1">
        <f t="array" ref="BN695">INDEX(A695:AE695,BQ695)</f>
        <v>228</v>
      </c>
      <c r="BO695">
        <v>694</v>
      </c>
      <c r="BP695">
        <f ca="1">IF(LEN(BL695) &gt; 0, _xlfn.XMATCH(BN695 + 1, INDIRECT(BR695):INDIRECT(BS695)), "")</f>
        <v>696</v>
      </c>
      <c r="BQ695" cm="1">
        <f t="array" ref="BQ695">_xlfn.XMATCH(FALSE, ISBLANK(A695:AE695),,-1)</f>
        <v>31</v>
      </c>
      <c r="BR695" t="str">
        <f>ADDRESS(2, BQ695)</f>
        <v>$AE$2</v>
      </c>
      <c r="BS695" t="str">
        <f>ADDRESS(1202, BQ695)</f>
        <v>$AE$1202</v>
      </c>
      <c r="BT695" s="171" t="str">
        <f ca="1">"insert into Pokemon_Blueprint values ( "&amp;ROW()-1&amp;", '"&amp;B695&amp;"', '"&amp;C695&amp;"', "&amp;AF695&amp;",  "&amp;AG695&amp;",  "&amp;AH695&amp;", "&amp;AI695&amp;",  "&amp;AJ695&amp;",  "&amp;AK695&amp;", "&amp;IF(BC695 = "", "0", BC695)&amp;", "&amp;IF(BL695 = "","NULL, NULL",BP695&amp;", "&amp;BL695)&amp;");"</f>
        <v>insert into Pokemon_Blueprint values ( 694, 'Zorua', '', 40,  65,  40, 80,  40,  65, 75, 696, 30);</v>
      </c>
    </row>
    <row r="696" spans="1:72" ht="12.75" customHeight="1">
      <c r="A696" s="12">
        <v>570.1</v>
      </c>
      <c r="B696" s="71" t="s">
        <v>1159</v>
      </c>
      <c r="C696" s="71" t="s">
        <v>300</v>
      </c>
      <c r="D696" s="72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>
        <v>219</v>
      </c>
      <c r="AE696" s="74"/>
      <c r="AF696" s="17">
        <v>35</v>
      </c>
      <c r="AG696" s="18">
        <v>60</v>
      </c>
      <c r="AH696" s="19">
        <v>40</v>
      </c>
      <c r="AI696" s="20">
        <v>85</v>
      </c>
      <c r="AJ696" s="21">
        <v>40</v>
      </c>
      <c r="AK696" s="22">
        <v>70</v>
      </c>
      <c r="AL696" s="23">
        <f>SUM(AF696:AK696)</f>
        <v>330</v>
      </c>
      <c r="AM696" s="24" t="s">
        <v>150</v>
      </c>
      <c r="AN696" s="37" t="s">
        <v>398</v>
      </c>
      <c r="AO696" s="24" t="s">
        <v>1158</v>
      </c>
      <c r="AP696" s="34"/>
      <c r="AQ696" s="38"/>
      <c r="AR696" s="39" t="s">
        <v>78</v>
      </c>
      <c r="AS696" s="40">
        <v>0.7</v>
      </c>
      <c r="AT696" s="40">
        <v>27.6</v>
      </c>
      <c r="AU696" s="41">
        <v>12.5</v>
      </c>
      <c r="AV696" s="31"/>
      <c r="AW696" s="26"/>
      <c r="AX696" s="26"/>
      <c r="AY696" s="26">
        <v>1</v>
      </c>
      <c r="AZ696" s="26"/>
      <c r="BA696" s="25"/>
      <c r="BB696" s="24">
        <v>66</v>
      </c>
      <c r="BC696" s="26">
        <v>75</v>
      </c>
      <c r="BD696" s="32" t="s">
        <v>79</v>
      </c>
      <c r="BE696" s="32">
        <v>50</v>
      </c>
      <c r="BF696" s="35" t="s">
        <v>322</v>
      </c>
      <c r="BG696" s="26" t="s">
        <v>81</v>
      </c>
      <c r="BH696" s="29">
        <v>25</v>
      </c>
      <c r="BI696" s="26" t="s">
        <v>165</v>
      </c>
      <c r="BJ696" s="37"/>
      <c r="BK696" s="36" t="s">
        <v>334</v>
      </c>
      <c r="BL696" t="str">
        <f>IF(_xlfn.REGEXTEST(BK696,"Lv. [0-9]{0, 3}", 0),BM696,"")</f>
        <v>30</v>
      </c>
      <c r="BM696" t="str" cm="1">
        <f t="array" ref="BM696">_xlfn.REGEXEXTRACT(_xlfn.REGEXEXTRACT(BK696,"Lv. [0-9]{0,}", 0),"[0-9]{1,2}", 0)</f>
        <v>30</v>
      </c>
      <c r="BN696" cm="1">
        <f t="array" ref="BN696">INDEX(A696:AE696,BQ696)</f>
        <v>219</v>
      </c>
      <c r="BO696">
        <v>695</v>
      </c>
      <c r="BP696">
        <f ca="1">IF(LEN(BL696) &gt; 0, _xlfn.XMATCH(BN696 + 1, INDIRECT(BR696):INDIRECT(BS696)), "")</f>
        <v>697</v>
      </c>
      <c r="BQ696" cm="1">
        <f t="array" ref="BQ696">_xlfn.XMATCH(FALSE, ISBLANK(A696:AE696),,-1)</f>
        <v>30</v>
      </c>
      <c r="BR696" t="str">
        <f>ADDRESS(2, BQ696)</f>
        <v>$AD$2</v>
      </c>
      <c r="BS696" t="str">
        <f>ADDRESS(1202, BQ696)</f>
        <v>$AD$1202</v>
      </c>
      <c r="BT696" s="171" t="str">
        <f ca="1">"insert into Pokemon_Blueprint values ( "&amp;ROW()-1&amp;", '"&amp;B696&amp;"', '"&amp;C696&amp;"', "&amp;AF696&amp;",  "&amp;AG696&amp;",  "&amp;AH696&amp;", "&amp;AI696&amp;",  "&amp;AJ696&amp;",  "&amp;AK696&amp;", "&amp;IF(BC696 = "", "0", BC696)&amp;", "&amp;IF(BL696 = "","NULL, NULL",BP696&amp;", "&amp;BL696)&amp;");"</f>
        <v>insert into Pokemon_Blueprint values ( 695, 'Zorua (Hisuian)', 'Hisuian Form', 35,  60,  40, 85,  40,  70, 75, 697, 30);</v>
      </c>
    </row>
    <row r="697" spans="1:72" ht="12.75" customHeight="1">
      <c r="A697" s="12">
        <v>571</v>
      </c>
      <c r="B697" s="71" t="s">
        <v>1160</v>
      </c>
      <c r="C697" s="71"/>
      <c r="D697" s="72"/>
      <c r="E697" s="73"/>
      <c r="F697" s="73"/>
      <c r="G697" s="73"/>
      <c r="H697" s="73"/>
      <c r="I697" s="73"/>
      <c r="J697" s="73"/>
      <c r="K697" s="73"/>
      <c r="L697" s="73">
        <v>77</v>
      </c>
      <c r="M697" s="73">
        <v>152</v>
      </c>
      <c r="N697" s="73"/>
      <c r="O697" s="73"/>
      <c r="P697" s="73">
        <v>125</v>
      </c>
      <c r="Q697" s="73"/>
      <c r="R697" s="73"/>
      <c r="S697" s="73"/>
      <c r="T697" s="73"/>
      <c r="U697" s="73"/>
      <c r="V697" s="73">
        <v>29</v>
      </c>
      <c r="W697" s="73">
        <v>29</v>
      </c>
      <c r="X697" s="73"/>
      <c r="Y697" s="73"/>
      <c r="Z697" s="73">
        <v>13</v>
      </c>
      <c r="AA697" s="73"/>
      <c r="AB697" s="73">
        <v>88</v>
      </c>
      <c r="AC697" s="73"/>
      <c r="AD697" s="73"/>
      <c r="AE697" s="74">
        <v>229</v>
      </c>
      <c r="AF697" s="17">
        <v>60</v>
      </c>
      <c r="AG697" s="18">
        <v>105</v>
      </c>
      <c r="AH697" s="19">
        <v>60</v>
      </c>
      <c r="AI697" s="20">
        <v>120</v>
      </c>
      <c r="AJ697" s="21">
        <v>60</v>
      </c>
      <c r="AK697" s="22">
        <v>105</v>
      </c>
      <c r="AL697" s="23">
        <f>SUM(AF697:AK697)</f>
        <v>510</v>
      </c>
      <c r="AM697" s="24" t="s">
        <v>169</v>
      </c>
      <c r="AN697" s="37"/>
      <c r="AO697" s="24" t="s">
        <v>1158</v>
      </c>
      <c r="AP697" s="34"/>
      <c r="AQ697" s="38"/>
      <c r="AR697" s="39" t="s">
        <v>120</v>
      </c>
      <c r="AS697" s="40">
        <v>1.6</v>
      </c>
      <c r="AT697" s="40">
        <v>178.8</v>
      </c>
      <c r="AU697" s="41">
        <v>81.099999999999994</v>
      </c>
      <c r="AV697" s="31"/>
      <c r="AW697" s="26"/>
      <c r="AX697" s="26"/>
      <c r="AY697" s="26">
        <v>2</v>
      </c>
      <c r="AZ697" s="26"/>
      <c r="BA697" s="25"/>
      <c r="BB697" s="24">
        <v>179</v>
      </c>
      <c r="BC697" s="26">
        <v>45</v>
      </c>
      <c r="BD697" s="32" t="s">
        <v>79</v>
      </c>
      <c r="BE697" s="32">
        <v>50</v>
      </c>
      <c r="BF697" s="35" t="s">
        <v>322</v>
      </c>
      <c r="BG697" s="26" t="s">
        <v>81</v>
      </c>
      <c r="BH697" s="29">
        <v>25</v>
      </c>
      <c r="BI697" s="26" t="s">
        <v>165</v>
      </c>
      <c r="BJ697" s="37"/>
      <c r="BK697" s="36"/>
      <c r="BL697" t="str">
        <f>IF(_xlfn.REGEXTEST(BK697,"Lv. [0-9]{0, 3}", 0),BM697,"")</f>
        <v/>
      </c>
      <c r="BM697" t="e" cm="1" vm="1">
        <f t="array" ref="BM697">_xlfn.REGEXEXTRACT(_xlfn.REGEXEXTRACT(BK697,"Lv. [0-9]{0,}", 0),"[0-9]{1,2}", 0)</f>
        <v>#N/A</v>
      </c>
      <c r="BN697" cm="1">
        <f t="array" ref="BN697">INDEX(A697:AE697,BQ697)</f>
        <v>229</v>
      </c>
      <c r="BO697">
        <v>696</v>
      </c>
      <c r="BP697" t="str">
        <f ca="1">IF(LEN(BL697) &gt; 0, _xlfn.XMATCH(BN697 + 1, INDIRECT(BR697):INDIRECT(BS697)), "")</f>
        <v/>
      </c>
      <c r="BQ697" cm="1">
        <f t="array" ref="BQ697">_xlfn.XMATCH(FALSE, ISBLANK(A697:AE697),,-1)</f>
        <v>31</v>
      </c>
      <c r="BR697" t="str">
        <f>ADDRESS(2, BQ697)</f>
        <v>$AE$2</v>
      </c>
      <c r="BS697" t="str">
        <f>ADDRESS(1202, BQ697)</f>
        <v>$AE$1202</v>
      </c>
      <c r="BT697" s="171" t="str">
        <f>"insert into Pokemon_Blueprint values ( "&amp;ROW()-1&amp;", '"&amp;B697&amp;"', '"&amp;C697&amp;"', "&amp;AF697&amp;",  "&amp;AG697&amp;",  "&amp;AH697&amp;", "&amp;AI697&amp;",  "&amp;AJ697&amp;",  "&amp;AK697&amp;", "&amp;IF(BC697 = "", "0", BC697)&amp;", "&amp;IF(BL697 = "","NULL, NULL",BP697&amp;", "&amp;BL697)&amp;");"</f>
        <v>insert into Pokemon_Blueprint values ( 696, 'Zoroark', '', 60,  105,  60, 120,  60,  105, 45, NULL, NULL);</v>
      </c>
    </row>
    <row r="698" spans="1:72" ht="12.75" customHeight="1">
      <c r="A698" s="12">
        <v>571.1</v>
      </c>
      <c r="B698" s="71" t="s">
        <v>1161</v>
      </c>
      <c r="C698" s="71" t="s">
        <v>300</v>
      </c>
      <c r="D698" s="72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>
        <v>220</v>
      </c>
      <c r="AE698" s="74"/>
      <c r="AF698" s="17">
        <v>55</v>
      </c>
      <c r="AG698" s="18">
        <v>100</v>
      </c>
      <c r="AH698" s="19">
        <v>60</v>
      </c>
      <c r="AI698" s="20">
        <v>125</v>
      </c>
      <c r="AJ698" s="21">
        <v>60</v>
      </c>
      <c r="AK698" s="22">
        <v>110</v>
      </c>
      <c r="AL698" s="23">
        <f>SUM(AF698:AK698)</f>
        <v>510</v>
      </c>
      <c r="AM698" s="24" t="s">
        <v>150</v>
      </c>
      <c r="AN698" s="37" t="s">
        <v>398</v>
      </c>
      <c r="AO698" s="24" t="s">
        <v>1158</v>
      </c>
      <c r="AP698" s="34"/>
      <c r="AQ698" s="38"/>
      <c r="AR698" s="39" t="s">
        <v>120</v>
      </c>
      <c r="AS698" s="40">
        <v>1.6</v>
      </c>
      <c r="AT698" s="40">
        <v>160.9</v>
      </c>
      <c r="AU698" s="41">
        <v>73</v>
      </c>
      <c r="AV698" s="31"/>
      <c r="AW698" s="26"/>
      <c r="AX698" s="26"/>
      <c r="AY698" s="26">
        <v>2</v>
      </c>
      <c r="AZ698" s="26"/>
      <c r="BA698" s="25"/>
      <c r="BB698" s="24">
        <v>179</v>
      </c>
      <c r="BC698" s="26">
        <v>45</v>
      </c>
      <c r="BD698" s="32" t="s">
        <v>79</v>
      </c>
      <c r="BE698" s="32">
        <v>50</v>
      </c>
      <c r="BF698" s="35" t="s">
        <v>322</v>
      </c>
      <c r="BG698" s="26" t="s">
        <v>81</v>
      </c>
      <c r="BH698" s="29">
        <v>25</v>
      </c>
      <c r="BI698" s="26" t="s">
        <v>165</v>
      </c>
      <c r="BJ698" s="37"/>
      <c r="BK698" s="36"/>
      <c r="BL698" t="str">
        <f>IF(_xlfn.REGEXTEST(BK698,"Lv. [0-9]{0, 3}", 0),BM698,"")</f>
        <v/>
      </c>
      <c r="BM698" t="e" cm="1" vm="1">
        <f t="array" ref="BM698">_xlfn.REGEXEXTRACT(_xlfn.REGEXEXTRACT(BK698,"Lv. [0-9]{0,}", 0),"[0-9]{1,2}", 0)</f>
        <v>#N/A</v>
      </c>
      <c r="BN698" cm="1">
        <f t="array" ref="BN698">INDEX(A698:AE698,BQ698)</f>
        <v>220</v>
      </c>
      <c r="BO698">
        <v>697</v>
      </c>
      <c r="BP698" t="str">
        <f ca="1">IF(LEN(BL698) &gt; 0, _xlfn.XMATCH(BN698 + 1, INDIRECT(BR698):INDIRECT(BS698)), "")</f>
        <v/>
      </c>
      <c r="BQ698" cm="1">
        <f t="array" ref="BQ698">_xlfn.XMATCH(FALSE, ISBLANK(A698:AE698),,-1)</f>
        <v>30</v>
      </c>
      <c r="BR698" t="str">
        <f>ADDRESS(2, BQ698)</f>
        <v>$AD$2</v>
      </c>
      <c r="BS698" t="str">
        <f>ADDRESS(1202, BQ698)</f>
        <v>$AD$1202</v>
      </c>
      <c r="BT698" s="171" t="str">
        <f>"insert into Pokemon_Blueprint values ( "&amp;ROW()-1&amp;", '"&amp;B698&amp;"', '"&amp;C698&amp;"', "&amp;AF698&amp;",  "&amp;AG698&amp;",  "&amp;AH698&amp;", "&amp;AI698&amp;",  "&amp;AJ698&amp;",  "&amp;AK698&amp;", "&amp;IF(BC698 = "", "0", BC698)&amp;", "&amp;IF(BL698 = "","NULL, NULL",BP698&amp;", "&amp;BL698)&amp;");"</f>
        <v>insert into Pokemon_Blueprint values ( 697, 'Zoroark (Hisuian)', 'Hisuian Form', 55,  100,  60, 125,  60,  110, 45, NULL, NULL);</v>
      </c>
    </row>
    <row r="699" spans="1:72" ht="12.75" customHeight="1">
      <c r="A699" s="12">
        <v>572</v>
      </c>
      <c r="B699" s="71" t="s">
        <v>1162</v>
      </c>
      <c r="C699" s="71"/>
      <c r="D699" s="72"/>
      <c r="E699" s="73"/>
      <c r="F699" s="73"/>
      <c r="G699" s="73"/>
      <c r="H699" s="73"/>
      <c r="I699" s="73"/>
      <c r="J699" s="73"/>
      <c r="K699" s="73"/>
      <c r="L699" s="73">
        <v>78</v>
      </c>
      <c r="M699" s="73">
        <v>107</v>
      </c>
      <c r="N699" s="73"/>
      <c r="O699" s="73"/>
      <c r="P699" s="73"/>
      <c r="Q699" s="73"/>
      <c r="R699" s="73"/>
      <c r="S699" s="73"/>
      <c r="T699" s="73"/>
      <c r="U699" s="73"/>
      <c r="V699" s="73">
        <v>266</v>
      </c>
      <c r="W699" s="73"/>
      <c r="X699" s="73"/>
      <c r="Y699" s="73">
        <v>87</v>
      </c>
      <c r="Z699" s="73"/>
      <c r="AA699" s="73">
        <v>50</v>
      </c>
      <c r="AB699" s="73"/>
      <c r="AC699" s="73"/>
      <c r="AD699" s="73"/>
      <c r="AE699" s="74"/>
      <c r="AF699" s="17">
        <v>55</v>
      </c>
      <c r="AG699" s="18">
        <v>50</v>
      </c>
      <c r="AH699" s="19">
        <v>40</v>
      </c>
      <c r="AI699" s="20">
        <v>40</v>
      </c>
      <c r="AJ699" s="21">
        <v>40</v>
      </c>
      <c r="AK699" s="22">
        <v>75</v>
      </c>
      <c r="AL699" s="23">
        <f>SUM(AF699:AK699)</f>
        <v>300</v>
      </c>
      <c r="AM699" s="24" t="s">
        <v>150</v>
      </c>
      <c r="AN699" s="37"/>
      <c r="AO699" s="24" t="s">
        <v>223</v>
      </c>
      <c r="AP699" s="26" t="s">
        <v>273</v>
      </c>
      <c r="AQ699" s="27" t="s">
        <v>393</v>
      </c>
      <c r="AR699" s="28" t="s">
        <v>187</v>
      </c>
      <c r="AS699" s="29">
        <v>0.4</v>
      </c>
      <c r="AT699" s="29">
        <v>12.8</v>
      </c>
      <c r="AU699" s="30">
        <v>5.8</v>
      </c>
      <c r="AV699" s="31"/>
      <c r="AW699" s="26"/>
      <c r="AX699" s="26"/>
      <c r="AY699" s="26"/>
      <c r="AZ699" s="26"/>
      <c r="BA699" s="25">
        <v>1</v>
      </c>
      <c r="BB699" s="24">
        <v>60</v>
      </c>
      <c r="BC699" s="26">
        <v>255</v>
      </c>
      <c r="BD699" s="32" t="s">
        <v>226</v>
      </c>
      <c r="BE699" s="32">
        <v>50</v>
      </c>
      <c r="BF699" s="35" t="s">
        <v>322</v>
      </c>
      <c r="BG699" s="26" t="s">
        <v>228</v>
      </c>
      <c r="BH699" s="29">
        <v>15</v>
      </c>
      <c r="BI699" s="26" t="s">
        <v>165</v>
      </c>
      <c r="BJ699" s="37"/>
      <c r="BK699" s="36" t="s">
        <v>579</v>
      </c>
      <c r="BL699" t="str">
        <f>IF(_xlfn.REGEXTEST(BK699,"Lv. [0-9]{0, 3}", 0),BM699,"")</f>
        <v/>
      </c>
      <c r="BM699" t="e" cm="1" vm="1">
        <f t="array" ref="BM699">_xlfn.REGEXEXTRACT(_xlfn.REGEXEXTRACT(BK699,"Lv. [0-9]{0,}", 0),"[0-9]{1,2}", 0)</f>
        <v>#N/A</v>
      </c>
      <c r="BN699" cm="1">
        <f t="array" ref="BN699">INDEX(A699:AE699,BQ699)</f>
        <v>50</v>
      </c>
      <c r="BO699">
        <v>698</v>
      </c>
      <c r="BP699" t="str">
        <f ca="1">IF(LEN(BL699) &gt; 0, _xlfn.XMATCH(BN699 + 1, INDIRECT(BR699):INDIRECT(BS699)), "")</f>
        <v/>
      </c>
      <c r="BQ699" cm="1">
        <f t="array" ref="BQ699">_xlfn.XMATCH(FALSE, ISBLANK(A699:AE699),,-1)</f>
        <v>27</v>
      </c>
      <c r="BR699" t="str">
        <f>ADDRESS(2, BQ699)</f>
        <v>$AA$2</v>
      </c>
      <c r="BS699" t="str">
        <f>ADDRESS(1202, BQ699)</f>
        <v>$AA$1202</v>
      </c>
      <c r="BT699" s="171" t="str">
        <f>"insert into Pokemon_Blueprint values ( "&amp;ROW()-1&amp;", '"&amp;B699&amp;"', '"&amp;C699&amp;"', "&amp;AF699&amp;",  "&amp;AG699&amp;",  "&amp;AH699&amp;", "&amp;AI699&amp;",  "&amp;AJ699&amp;",  "&amp;AK699&amp;", "&amp;IF(BC699 = "", "0", BC699)&amp;", "&amp;IF(BL699 = "","NULL, NULL",BP699&amp;", "&amp;BL699)&amp;");"</f>
        <v>insert into Pokemon_Blueprint values ( 698, 'Minccino', '', 55,  50,  40, 40,  40,  75, 255, NULL, NULL);</v>
      </c>
    </row>
    <row r="700" spans="1:72" ht="12.75" customHeight="1">
      <c r="A700" s="12">
        <v>573</v>
      </c>
      <c r="B700" s="71" t="s">
        <v>1163</v>
      </c>
      <c r="C700" s="71"/>
      <c r="D700" s="72"/>
      <c r="E700" s="73"/>
      <c r="F700" s="73"/>
      <c r="G700" s="73"/>
      <c r="H700" s="73"/>
      <c r="I700" s="73"/>
      <c r="J700" s="73"/>
      <c r="K700" s="73"/>
      <c r="L700" s="73">
        <v>79</v>
      </c>
      <c r="M700" s="73">
        <v>108</v>
      </c>
      <c r="N700" s="73"/>
      <c r="O700" s="73"/>
      <c r="P700" s="73"/>
      <c r="Q700" s="73"/>
      <c r="R700" s="73"/>
      <c r="S700" s="73"/>
      <c r="T700" s="73"/>
      <c r="U700" s="73"/>
      <c r="V700" s="73">
        <v>267</v>
      </c>
      <c r="W700" s="73"/>
      <c r="X700" s="73"/>
      <c r="Y700" s="73">
        <v>88</v>
      </c>
      <c r="Z700" s="73"/>
      <c r="AA700" s="73">
        <v>51</v>
      </c>
      <c r="AB700" s="73"/>
      <c r="AC700" s="73"/>
      <c r="AD700" s="73"/>
      <c r="AE700" s="74"/>
      <c r="AF700" s="17">
        <v>75</v>
      </c>
      <c r="AG700" s="18">
        <v>95</v>
      </c>
      <c r="AH700" s="19">
        <v>60</v>
      </c>
      <c r="AI700" s="20">
        <v>65</v>
      </c>
      <c r="AJ700" s="21">
        <v>60</v>
      </c>
      <c r="AK700" s="22">
        <v>115</v>
      </c>
      <c r="AL700" s="23">
        <f>SUM(AF700:AK700)</f>
        <v>470</v>
      </c>
      <c r="AM700" s="24" t="s">
        <v>150</v>
      </c>
      <c r="AN700" s="37"/>
      <c r="AO700" s="24" t="s">
        <v>223</v>
      </c>
      <c r="AP700" s="26" t="s">
        <v>273</v>
      </c>
      <c r="AQ700" s="27" t="s">
        <v>393</v>
      </c>
      <c r="AR700" s="28" t="s">
        <v>115</v>
      </c>
      <c r="AS700" s="29">
        <v>0.5</v>
      </c>
      <c r="AT700" s="29">
        <v>16.5</v>
      </c>
      <c r="AU700" s="30">
        <v>7.5</v>
      </c>
      <c r="AV700" s="31"/>
      <c r="AW700" s="26"/>
      <c r="AX700" s="26"/>
      <c r="AY700" s="26"/>
      <c r="AZ700" s="26"/>
      <c r="BA700" s="25">
        <v>2</v>
      </c>
      <c r="BB700" s="24">
        <v>165</v>
      </c>
      <c r="BC700" s="26">
        <v>60</v>
      </c>
      <c r="BD700" s="32" t="s">
        <v>226</v>
      </c>
      <c r="BE700" s="32">
        <v>50</v>
      </c>
      <c r="BF700" s="35" t="s">
        <v>322</v>
      </c>
      <c r="BG700" s="26" t="s">
        <v>228</v>
      </c>
      <c r="BH700" s="29">
        <v>15</v>
      </c>
      <c r="BI700" s="26" t="s">
        <v>165</v>
      </c>
      <c r="BJ700" s="37"/>
      <c r="BK700" s="36"/>
      <c r="BL700" t="str">
        <f>IF(_xlfn.REGEXTEST(BK700,"Lv. [0-9]{0, 3}", 0),BM700,"")</f>
        <v/>
      </c>
      <c r="BM700" t="e" cm="1" vm="1">
        <f t="array" ref="BM700">_xlfn.REGEXEXTRACT(_xlfn.REGEXEXTRACT(BK700,"Lv. [0-9]{0,}", 0),"[0-9]{1,2}", 0)</f>
        <v>#N/A</v>
      </c>
      <c r="BN700" cm="1">
        <f t="array" ref="BN700">INDEX(A700:AE700,BQ700)</f>
        <v>51</v>
      </c>
      <c r="BO700">
        <v>699</v>
      </c>
      <c r="BP700" t="str">
        <f ca="1">IF(LEN(BL700) &gt; 0, _xlfn.XMATCH(BN700 + 1, INDIRECT(BR700):INDIRECT(BS700)), "")</f>
        <v/>
      </c>
      <c r="BQ700" cm="1">
        <f t="array" ref="BQ700">_xlfn.XMATCH(FALSE, ISBLANK(A700:AE700),,-1)</f>
        <v>27</v>
      </c>
      <c r="BR700" t="str">
        <f>ADDRESS(2, BQ700)</f>
        <v>$AA$2</v>
      </c>
      <c r="BS700" t="str">
        <f>ADDRESS(1202, BQ700)</f>
        <v>$AA$1202</v>
      </c>
      <c r="BT700" s="171" t="str">
        <f>"insert into Pokemon_Blueprint values ( "&amp;ROW()-1&amp;", '"&amp;B700&amp;"', '"&amp;C700&amp;"', "&amp;AF700&amp;",  "&amp;AG700&amp;",  "&amp;AH700&amp;", "&amp;AI700&amp;",  "&amp;AJ700&amp;",  "&amp;AK700&amp;", "&amp;IF(BC700 = "", "0", BC700)&amp;", "&amp;IF(BL700 = "","NULL, NULL",BP700&amp;", "&amp;BL700)&amp;");"</f>
        <v>insert into Pokemon_Blueprint values ( 699, 'Cinccino', '', 75,  95,  60, 65,  60,  115, 60, NULL, NULL);</v>
      </c>
    </row>
    <row r="701" spans="1:72" ht="12.75" customHeight="1">
      <c r="A701" s="12">
        <v>574</v>
      </c>
      <c r="B701" s="71" t="s">
        <v>1164</v>
      </c>
      <c r="C701" s="71"/>
      <c r="D701" s="72"/>
      <c r="E701" s="73"/>
      <c r="F701" s="73"/>
      <c r="G701" s="73"/>
      <c r="H701" s="73"/>
      <c r="I701" s="73"/>
      <c r="J701" s="73"/>
      <c r="K701" s="73"/>
      <c r="L701" s="73">
        <v>80</v>
      </c>
      <c r="M701" s="73">
        <v>136</v>
      </c>
      <c r="N701" s="73"/>
      <c r="O701" s="73"/>
      <c r="P701" s="73">
        <v>126</v>
      </c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>
        <v>267</v>
      </c>
      <c r="AB701" s="73"/>
      <c r="AC701" s="73">
        <v>51</v>
      </c>
      <c r="AD701" s="73"/>
      <c r="AE701" s="74">
        <v>234</v>
      </c>
      <c r="AF701" s="17">
        <v>45</v>
      </c>
      <c r="AG701" s="18">
        <v>30</v>
      </c>
      <c r="AH701" s="19">
        <v>50</v>
      </c>
      <c r="AI701" s="20">
        <v>55</v>
      </c>
      <c r="AJ701" s="21">
        <v>65</v>
      </c>
      <c r="AK701" s="22">
        <v>45</v>
      </c>
      <c r="AL701" s="23">
        <f>SUM(AF701:AK701)</f>
        <v>290</v>
      </c>
      <c r="AM701" s="24" t="s">
        <v>193</v>
      </c>
      <c r="AN701" s="37"/>
      <c r="AO701" s="24" t="s">
        <v>241</v>
      </c>
      <c r="AP701" s="34" t="s">
        <v>239</v>
      </c>
      <c r="AQ701" s="27" t="s">
        <v>404</v>
      </c>
      <c r="AR701" s="28" t="s">
        <v>187</v>
      </c>
      <c r="AS701" s="29">
        <v>0.4</v>
      </c>
      <c r="AT701" s="29">
        <v>12.8</v>
      </c>
      <c r="AU701" s="30">
        <v>5.8</v>
      </c>
      <c r="AV701" s="31"/>
      <c r="AW701" s="26"/>
      <c r="AX701" s="26"/>
      <c r="AY701" s="26"/>
      <c r="AZ701" s="26">
        <v>1</v>
      </c>
      <c r="BA701" s="25"/>
      <c r="BB701" s="24">
        <v>58</v>
      </c>
      <c r="BC701" s="26">
        <v>200</v>
      </c>
      <c r="BD701" s="32" t="s">
        <v>79</v>
      </c>
      <c r="BE701" s="32">
        <v>50</v>
      </c>
      <c r="BF701" s="35" t="s">
        <v>164</v>
      </c>
      <c r="BG701" s="26" t="s">
        <v>228</v>
      </c>
      <c r="BH701" s="29">
        <v>20</v>
      </c>
      <c r="BI701" s="26" t="s">
        <v>314</v>
      </c>
      <c r="BJ701" s="37"/>
      <c r="BK701" s="36" t="s">
        <v>86</v>
      </c>
      <c r="BL701" t="str">
        <f>IF(_xlfn.REGEXTEST(BK701,"Lv. [0-9]{0, 3}", 0),BM701,"")</f>
        <v>32</v>
      </c>
      <c r="BM701" t="str" cm="1">
        <f t="array" ref="BM701">_xlfn.REGEXEXTRACT(_xlfn.REGEXEXTRACT(BK701,"Lv. [0-9]{0,}", 0),"[0-9]{1,2}", 0)</f>
        <v>32</v>
      </c>
      <c r="BN701" cm="1">
        <f t="array" ref="BN701">INDEX(A701:AE701,BQ701)</f>
        <v>234</v>
      </c>
      <c r="BO701">
        <v>700</v>
      </c>
      <c r="BP701">
        <f ca="1">IF(LEN(BL701) &gt; 0, _xlfn.XMATCH(BN701 + 1, INDIRECT(BR701):INDIRECT(BS701)), "")</f>
        <v>701</v>
      </c>
      <c r="BQ701" cm="1">
        <f t="array" ref="BQ701">_xlfn.XMATCH(FALSE, ISBLANK(A701:AE701),,-1)</f>
        <v>31</v>
      </c>
      <c r="BR701" t="str">
        <f>ADDRESS(2, BQ701)</f>
        <v>$AE$2</v>
      </c>
      <c r="BS701" t="str">
        <f>ADDRESS(1202, BQ701)</f>
        <v>$AE$1202</v>
      </c>
      <c r="BT701" s="171" t="str">
        <f ca="1">"insert into Pokemon_Blueprint values ( "&amp;ROW()-1&amp;", '"&amp;B701&amp;"', '"&amp;C701&amp;"', "&amp;AF701&amp;",  "&amp;AG701&amp;",  "&amp;AH701&amp;", "&amp;AI701&amp;",  "&amp;AJ701&amp;",  "&amp;AK701&amp;", "&amp;IF(BC701 = "", "0", BC701)&amp;", "&amp;IF(BL701 = "","NULL, NULL",BP701&amp;", "&amp;BL701)&amp;");"</f>
        <v>insert into Pokemon_Blueprint values ( 700, 'Gothita', '', 45,  30,  50, 55,  65,  45, 200, 701, 32);</v>
      </c>
    </row>
    <row r="702" spans="1:72" ht="12.75" customHeight="1">
      <c r="A702" s="12">
        <v>575</v>
      </c>
      <c r="B702" s="71" t="s">
        <v>1165</v>
      </c>
      <c r="C702" s="71"/>
      <c r="D702" s="72"/>
      <c r="E702" s="73"/>
      <c r="F702" s="73"/>
      <c r="G702" s="73"/>
      <c r="H702" s="73"/>
      <c r="I702" s="73"/>
      <c r="J702" s="73"/>
      <c r="K702" s="73"/>
      <c r="L702" s="73">
        <v>81</v>
      </c>
      <c r="M702" s="73">
        <v>137</v>
      </c>
      <c r="N702" s="73"/>
      <c r="O702" s="73"/>
      <c r="P702" s="73">
        <v>127</v>
      </c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>
        <v>268</v>
      </c>
      <c r="AB702" s="73"/>
      <c r="AC702" s="73">
        <v>52</v>
      </c>
      <c r="AD702" s="73"/>
      <c r="AE702" s="74">
        <v>235</v>
      </c>
      <c r="AF702" s="17">
        <v>60</v>
      </c>
      <c r="AG702" s="18">
        <v>45</v>
      </c>
      <c r="AH702" s="19">
        <v>70</v>
      </c>
      <c r="AI702" s="20">
        <v>75</v>
      </c>
      <c r="AJ702" s="21">
        <v>85</v>
      </c>
      <c r="AK702" s="22">
        <v>55</v>
      </c>
      <c r="AL702" s="23">
        <f>SUM(AF702:AK702)</f>
        <v>390</v>
      </c>
      <c r="AM702" s="24" t="s">
        <v>193</v>
      </c>
      <c r="AN702" s="37"/>
      <c r="AO702" s="24" t="s">
        <v>241</v>
      </c>
      <c r="AP702" s="34" t="s">
        <v>239</v>
      </c>
      <c r="AQ702" s="27" t="s">
        <v>404</v>
      </c>
      <c r="AR702" s="28" t="s">
        <v>78</v>
      </c>
      <c r="AS702" s="29">
        <v>0.7</v>
      </c>
      <c r="AT702" s="29">
        <v>39.700000000000003</v>
      </c>
      <c r="AU702" s="30">
        <v>18</v>
      </c>
      <c r="AV702" s="31"/>
      <c r="AW702" s="26"/>
      <c r="AX702" s="26"/>
      <c r="AY702" s="26"/>
      <c r="AZ702" s="26">
        <v>2</v>
      </c>
      <c r="BA702" s="25"/>
      <c r="BB702" s="24">
        <v>137</v>
      </c>
      <c r="BC702" s="26">
        <v>100</v>
      </c>
      <c r="BD702" s="32" t="s">
        <v>79</v>
      </c>
      <c r="BE702" s="32">
        <v>50</v>
      </c>
      <c r="BF702" s="35" t="s">
        <v>164</v>
      </c>
      <c r="BG702" s="26" t="s">
        <v>228</v>
      </c>
      <c r="BH702" s="29">
        <v>20</v>
      </c>
      <c r="BI702" s="26" t="s">
        <v>314</v>
      </c>
      <c r="BJ702" s="37"/>
      <c r="BK702" s="36" t="s">
        <v>1166</v>
      </c>
      <c r="BL702" t="str">
        <f>IF(_xlfn.REGEXTEST(BK702,"Lv. [0-9]{0, 3}", 0),BM702,"")</f>
        <v>41</v>
      </c>
      <c r="BM702" t="str" cm="1">
        <f t="array" ref="BM702">_xlfn.REGEXEXTRACT(_xlfn.REGEXEXTRACT(BK702,"Lv. [0-9]{0,}", 0),"[0-9]{1,2}", 0)</f>
        <v>41</v>
      </c>
      <c r="BN702" cm="1">
        <f t="array" ref="BN702">INDEX(A702:AE702,BQ702)</f>
        <v>235</v>
      </c>
      <c r="BO702">
        <v>701</v>
      </c>
      <c r="BP702">
        <f ca="1">IF(LEN(BL702) &gt; 0, _xlfn.XMATCH(BN702 + 1, INDIRECT(BR702):INDIRECT(BS702)), "")</f>
        <v>702</v>
      </c>
      <c r="BQ702" cm="1">
        <f t="array" ref="BQ702">_xlfn.XMATCH(FALSE, ISBLANK(A702:AE702),,-1)</f>
        <v>31</v>
      </c>
      <c r="BR702" t="str">
        <f>ADDRESS(2, BQ702)</f>
        <v>$AE$2</v>
      </c>
      <c r="BS702" t="str">
        <f>ADDRESS(1202, BQ702)</f>
        <v>$AE$1202</v>
      </c>
      <c r="BT702" s="171" t="str">
        <f ca="1">"insert into Pokemon_Blueprint values ( "&amp;ROW()-1&amp;", '"&amp;B702&amp;"', '"&amp;C702&amp;"', "&amp;AF702&amp;",  "&amp;AG702&amp;",  "&amp;AH702&amp;", "&amp;AI702&amp;",  "&amp;AJ702&amp;",  "&amp;AK702&amp;", "&amp;IF(BC702 = "", "0", BC702)&amp;", "&amp;IF(BL702 = "","NULL, NULL",BP702&amp;", "&amp;BL702)&amp;");"</f>
        <v>insert into Pokemon_Blueprint values ( 701, 'Gothorita', '', 60,  45,  70, 75,  85,  55, 100, 702, 41);</v>
      </c>
    </row>
    <row r="703" spans="1:72" ht="12.75" customHeight="1">
      <c r="A703" s="12">
        <v>576</v>
      </c>
      <c r="B703" s="71" t="s">
        <v>1167</v>
      </c>
      <c r="C703" s="71"/>
      <c r="D703" s="72"/>
      <c r="E703" s="73"/>
      <c r="F703" s="73"/>
      <c r="G703" s="73"/>
      <c r="H703" s="73"/>
      <c r="I703" s="73"/>
      <c r="J703" s="73"/>
      <c r="K703" s="73"/>
      <c r="L703" s="73">
        <v>82</v>
      </c>
      <c r="M703" s="73">
        <v>138</v>
      </c>
      <c r="N703" s="73"/>
      <c r="O703" s="73"/>
      <c r="P703" s="73">
        <v>128</v>
      </c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>
        <v>269</v>
      </c>
      <c r="AB703" s="73"/>
      <c r="AC703" s="73">
        <v>53</v>
      </c>
      <c r="AD703" s="73"/>
      <c r="AE703" s="74">
        <v>236</v>
      </c>
      <c r="AF703" s="17">
        <v>70</v>
      </c>
      <c r="AG703" s="18">
        <v>55</v>
      </c>
      <c r="AH703" s="19">
        <v>95</v>
      </c>
      <c r="AI703" s="20">
        <v>95</v>
      </c>
      <c r="AJ703" s="21">
        <v>110</v>
      </c>
      <c r="AK703" s="22">
        <v>65</v>
      </c>
      <c r="AL703" s="23">
        <f>SUM(AF703:AK703)</f>
        <v>490</v>
      </c>
      <c r="AM703" s="24" t="s">
        <v>193</v>
      </c>
      <c r="AN703" s="37"/>
      <c r="AO703" s="24" t="s">
        <v>241</v>
      </c>
      <c r="AP703" s="34" t="s">
        <v>239</v>
      </c>
      <c r="AQ703" s="27" t="s">
        <v>404</v>
      </c>
      <c r="AR703" s="28" t="s">
        <v>157</v>
      </c>
      <c r="AS703" s="29">
        <v>1.5</v>
      </c>
      <c r="AT703" s="29">
        <v>97</v>
      </c>
      <c r="AU703" s="30">
        <v>44</v>
      </c>
      <c r="AV703" s="31"/>
      <c r="AW703" s="26"/>
      <c r="AX703" s="26"/>
      <c r="AY703" s="26"/>
      <c r="AZ703" s="26">
        <v>3</v>
      </c>
      <c r="BA703" s="25"/>
      <c r="BB703" s="24">
        <v>245</v>
      </c>
      <c r="BC703" s="26">
        <v>50</v>
      </c>
      <c r="BD703" s="32" t="s">
        <v>79</v>
      </c>
      <c r="BE703" s="32">
        <v>50</v>
      </c>
      <c r="BF703" s="35" t="s">
        <v>164</v>
      </c>
      <c r="BG703" s="26" t="s">
        <v>228</v>
      </c>
      <c r="BH703" s="29">
        <v>20</v>
      </c>
      <c r="BI703" s="26" t="s">
        <v>314</v>
      </c>
      <c r="BJ703" s="37"/>
      <c r="BK703" s="36"/>
      <c r="BL703" t="str">
        <f>IF(_xlfn.REGEXTEST(BK703,"Lv. [0-9]{0, 3}", 0),BM703,"")</f>
        <v/>
      </c>
      <c r="BM703" t="e" cm="1" vm="1">
        <f t="array" ref="BM703">_xlfn.REGEXEXTRACT(_xlfn.REGEXEXTRACT(BK703,"Lv. [0-9]{0,}", 0),"[0-9]{1,2}", 0)</f>
        <v>#N/A</v>
      </c>
      <c r="BN703" cm="1">
        <f t="array" ref="BN703">INDEX(A703:AE703,BQ703)</f>
        <v>236</v>
      </c>
      <c r="BO703">
        <v>702</v>
      </c>
      <c r="BP703" t="str">
        <f ca="1">IF(LEN(BL703) &gt; 0, _xlfn.XMATCH(BN703 + 1, INDIRECT(BR703):INDIRECT(BS703)), "")</f>
        <v/>
      </c>
      <c r="BQ703" cm="1">
        <f t="array" ref="BQ703">_xlfn.XMATCH(FALSE, ISBLANK(A703:AE703),,-1)</f>
        <v>31</v>
      </c>
      <c r="BR703" t="str">
        <f>ADDRESS(2, BQ703)</f>
        <v>$AE$2</v>
      </c>
      <c r="BS703" t="str">
        <f>ADDRESS(1202, BQ703)</f>
        <v>$AE$1202</v>
      </c>
      <c r="BT703" s="171" t="str">
        <f>"insert into Pokemon_Blueprint values ( "&amp;ROW()-1&amp;", '"&amp;B703&amp;"', '"&amp;C703&amp;"', "&amp;AF703&amp;",  "&amp;AG703&amp;",  "&amp;AH703&amp;", "&amp;AI703&amp;",  "&amp;AJ703&amp;",  "&amp;AK703&amp;", "&amp;IF(BC703 = "", "0", BC703)&amp;", "&amp;IF(BL703 = "","NULL, NULL",BP703&amp;", "&amp;BL703)&amp;");"</f>
        <v>insert into Pokemon_Blueprint values ( 702, 'Gothitelle', '', 70,  55,  95, 95,  110,  65, 50, NULL, NULL);</v>
      </c>
    </row>
    <row r="704" spans="1:72" ht="12.75" customHeight="1">
      <c r="A704" s="12">
        <v>577</v>
      </c>
      <c r="B704" s="71" t="s">
        <v>1168</v>
      </c>
      <c r="C704" s="71"/>
      <c r="D704" s="72"/>
      <c r="E704" s="73"/>
      <c r="F704" s="73"/>
      <c r="G704" s="73"/>
      <c r="H704" s="73"/>
      <c r="I704" s="73"/>
      <c r="J704" s="73"/>
      <c r="K704" s="73"/>
      <c r="L704" s="73">
        <v>83</v>
      </c>
      <c r="M704" s="73">
        <v>139</v>
      </c>
      <c r="N704" s="73"/>
      <c r="O704" s="73">
        <v>115</v>
      </c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>
        <v>270</v>
      </c>
      <c r="AB704" s="73"/>
      <c r="AC704" s="73">
        <v>54</v>
      </c>
      <c r="AD704" s="73"/>
      <c r="AE704" s="74"/>
      <c r="AF704" s="17">
        <v>45</v>
      </c>
      <c r="AG704" s="18">
        <v>30</v>
      </c>
      <c r="AH704" s="19">
        <v>40</v>
      </c>
      <c r="AI704" s="20">
        <v>105</v>
      </c>
      <c r="AJ704" s="21">
        <v>50</v>
      </c>
      <c r="AK704" s="22">
        <v>20</v>
      </c>
      <c r="AL704" s="23">
        <f>SUM(AF704:AK704)</f>
        <v>290</v>
      </c>
      <c r="AM704" s="24" t="s">
        <v>193</v>
      </c>
      <c r="AN704" s="37"/>
      <c r="AO704" s="24" t="s">
        <v>394</v>
      </c>
      <c r="AP704" s="26" t="s">
        <v>224</v>
      </c>
      <c r="AQ704" s="27" t="s">
        <v>357</v>
      </c>
      <c r="AR704" s="28" t="s">
        <v>127</v>
      </c>
      <c r="AS704" s="29">
        <v>0.3</v>
      </c>
      <c r="AT704" s="29">
        <v>2.2000000000000002</v>
      </c>
      <c r="AU704" s="30">
        <v>1</v>
      </c>
      <c r="AV704" s="31"/>
      <c r="AW704" s="26"/>
      <c r="AX704" s="26"/>
      <c r="AY704" s="26">
        <v>1</v>
      </c>
      <c r="AZ704" s="26"/>
      <c r="BA704" s="25"/>
      <c r="BB704" s="24">
        <v>58</v>
      </c>
      <c r="BC704" s="26">
        <v>200</v>
      </c>
      <c r="BD704" s="32" t="s">
        <v>79</v>
      </c>
      <c r="BE704" s="32">
        <v>50</v>
      </c>
      <c r="BF704" s="35" t="s">
        <v>80</v>
      </c>
      <c r="BG704" s="26" t="s">
        <v>129</v>
      </c>
      <c r="BH704" s="29">
        <v>20</v>
      </c>
      <c r="BI704" s="26" t="s">
        <v>386</v>
      </c>
      <c r="BJ704" s="37"/>
      <c r="BK704" s="36" t="s">
        <v>86</v>
      </c>
      <c r="BL704" t="str">
        <f>IF(_xlfn.REGEXTEST(BK704,"Lv. [0-9]{0, 3}", 0),BM704,"")</f>
        <v>32</v>
      </c>
      <c r="BM704" t="str" cm="1">
        <f t="array" ref="BM704">_xlfn.REGEXEXTRACT(_xlfn.REGEXEXTRACT(BK704,"Lv. [0-9]{0,}", 0),"[0-9]{1,2}", 0)</f>
        <v>32</v>
      </c>
      <c r="BN704" cm="1">
        <f t="array" ref="BN704">INDEX(A704:AE704,BQ704)</f>
        <v>54</v>
      </c>
      <c r="BO704">
        <v>703</v>
      </c>
      <c r="BP704">
        <f ca="1">IF(LEN(BL704) &gt; 0, _xlfn.XMATCH(BN704 + 1, INDIRECT(BR704):INDIRECT(BS704)), "")</f>
        <v>704</v>
      </c>
      <c r="BQ704" cm="1">
        <f t="array" ref="BQ704">_xlfn.XMATCH(FALSE, ISBLANK(A704:AE704),,-1)</f>
        <v>29</v>
      </c>
      <c r="BR704" t="str">
        <f>ADDRESS(2, BQ704)</f>
        <v>$AC$2</v>
      </c>
      <c r="BS704" t="str">
        <f>ADDRESS(1202, BQ704)</f>
        <v>$AC$1202</v>
      </c>
      <c r="BT704" s="171" t="str">
        <f ca="1">"insert into Pokemon_Blueprint values ( "&amp;ROW()-1&amp;", '"&amp;B704&amp;"', '"&amp;C704&amp;"', "&amp;AF704&amp;",  "&amp;AG704&amp;",  "&amp;AH704&amp;", "&amp;AI704&amp;",  "&amp;AJ704&amp;",  "&amp;AK704&amp;", "&amp;IF(BC704 = "", "0", BC704)&amp;", "&amp;IF(BL704 = "","NULL, NULL",BP704&amp;", "&amp;BL704)&amp;");"</f>
        <v>insert into Pokemon_Blueprint values ( 703, 'Solosis', '', 45,  30,  40, 105,  50,  20, 200, 704, 32);</v>
      </c>
    </row>
    <row r="705" spans="1:72" ht="12.75" customHeight="1">
      <c r="A705" s="12">
        <v>578</v>
      </c>
      <c r="B705" s="71" t="s">
        <v>1169</v>
      </c>
      <c r="C705" s="71"/>
      <c r="D705" s="72"/>
      <c r="E705" s="73"/>
      <c r="F705" s="73"/>
      <c r="G705" s="73"/>
      <c r="H705" s="73"/>
      <c r="I705" s="73"/>
      <c r="J705" s="73"/>
      <c r="K705" s="73"/>
      <c r="L705" s="73">
        <v>84</v>
      </c>
      <c r="M705" s="73">
        <v>140</v>
      </c>
      <c r="N705" s="73"/>
      <c r="O705" s="73">
        <v>116</v>
      </c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>
        <v>271</v>
      </c>
      <c r="AB705" s="73"/>
      <c r="AC705" s="73">
        <v>55</v>
      </c>
      <c r="AD705" s="73"/>
      <c r="AE705" s="74"/>
      <c r="AF705" s="17">
        <v>65</v>
      </c>
      <c r="AG705" s="18">
        <v>40</v>
      </c>
      <c r="AH705" s="19">
        <v>50</v>
      </c>
      <c r="AI705" s="20">
        <v>125</v>
      </c>
      <c r="AJ705" s="21">
        <v>60</v>
      </c>
      <c r="AK705" s="22">
        <v>30</v>
      </c>
      <c r="AL705" s="23">
        <f>SUM(AF705:AK705)</f>
        <v>370</v>
      </c>
      <c r="AM705" s="24" t="s">
        <v>193</v>
      </c>
      <c r="AN705" s="37"/>
      <c r="AO705" s="24" t="s">
        <v>394</v>
      </c>
      <c r="AP705" s="26" t="s">
        <v>224</v>
      </c>
      <c r="AQ705" s="27" t="s">
        <v>357</v>
      </c>
      <c r="AR705" s="28" t="s">
        <v>97</v>
      </c>
      <c r="AS705" s="29">
        <v>0.6</v>
      </c>
      <c r="AT705" s="29">
        <v>17.600000000000001</v>
      </c>
      <c r="AU705" s="30">
        <v>8</v>
      </c>
      <c r="AV705" s="31"/>
      <c r="AW705" s="26"/>
      <c r="AX705" s="26"/>
      <c r="AY705" s="26">
        <v>2</v>
      </c>
      <c r="AZ705" s="26"/>
      <c r="BA705" s="25"/>
      <c r="BB705" s="24">
        <v>130</v>
      </c>
      <c r="BC705" s="26">
        <v>100</v>
      </c>
      <c r="BD705" s="32" t="s">
        <v>79</v>
      </c>
      <c r="BE705" s="32">
        <v>50</v>
      </c>
      <c r="BF705" s="35" t="s">
        <v>80</v>
      </c>
      <c r="BG705" s="26" t="s">
        <v>129</v>
      </c>
      <c r="BH705" s="29">
        <v>20</v>
      </c>
      <c r="BI705" s="26" t="s">
        <v>386</v>
      </c>
      <c r="BJ705" s="37"/>
      <c r="BK705" s="36" t="s">
        <v>1166</v>
      </c>
      <c r="BL705" t="str">
        <f>IF(_xlfn.REGEXTEST(BK705,"Lv. [0-9]{0, 3}", 0),BM705,"")</f>
        <v>41</v>
      </c>
      <c r="BM705" t="str" cm="1">
        <f t="array" ref="BM705">_xlfn.REGEXEXTRACT(_xlfn.REGEXEXTRACT(BK705,"Lv. [0-9]{0,}", 0),"[0-9]{1,2}", 0)</f>
        <v>41</v>
      </c>
      <c r="BN705" cm="1">
        <f t="array" ref="BN705">INDEX(A705:AE705,BQ705)</f>
        <v>55</v>
      </c>
      <c r="BO705">
        <v>704</v>
      </c>
      <c r="BP705">
        <f ca="1">IF(LEN(BL705) &gt; 0, _xlfn.XMATCH(BN705 + 1, INDIRECT(BR705):INDIRECT(BS705)), "")</f>
        <v>705</v>
      </c>
      <c r="BQ705" cm="1">
        <f t="array" ref="BQ705">_xlfn.XMATCH(FALSE, ISBLANK(A705:AE705),,-1)</f>
        <v>29</v>
      </c>
      <c r="BR705" t="str">
        <f>ADDRESS(2, BQ705)</f>
        <v>$AC$2</v>
      </c>
      <c r="BS705" t="str">
        <f>ADDRESS(1202, BQ705)</f>
        <v>$AC$1202</v>
      </c>
      <c r="BT705" s="171" t="str">
        <f ca="1">"insert into Pokemon_Blueprint values ( "&amp;ROW()-1&amp;", '"&amp;B705&amp;"', '"&amp;C705&amp;"', "&amp;AF705&amp;",  "&amp;AG705&amp;",  "&amp;AH705&amp;", "&amp;AI705&amp;",  "&amp;AJ705&amp;",  "&amp;AK705&amp;", "&amp;IF(BC705 = "", "0", BC705)&amp;", "&amp;IF(BL705 = "","NULL, NULL",BP705&amp;", "&amp;BL705)&amp;");"</f>
        <v>insert into Pokemon_Blueprint values ( 704, 'Duosion', '', 65,  40,  50, 125,  60,  30, 100, 705, 41);</v>
      </c>
    </row>
    <row r="706" spans="1:72" ht="12.75" customHeight="1">
      <c r="A706" s="12">
        <v>579</v>
      </c>
      <c r="B706" s="71" t="s">
        <v>1170</v>
      </c>
      <c r="C706" s="71"/>
      <c r="D706" s="72"/>
      <c r="E706" s="73"/>
      <c r="F706" s="73"/>
      <c r="G706" s="73"/>
      <c r="H706" s="73"/>
      <c r="I706" s="73"/>
      <c r="J706" s="73"/>
      <c r="K706" s="73"/>
      <c r="L706" s="73">
        <v>85</v>
      </c>
      <c r="M706" s="73">
        <v>141</v>
      </c>
      <c r="N706" s="73"/>
      <c r="O706" s="73">
        <v>117</v>
      </c>
      <c r="P706" s="73"/>
      <c r="Q706" s="73"/>
      <c r="R706" s="73"/>
      <c r="S706" s="73"/>
      <c r="T706" s="73"/>
      <c r="U706" s="73"/>
      <c r="V706" s="73"/>
      <c r="W706" s="73"/>
      <c r="X706" s="73"/>
      <c r="Y706" s="73"/>
      <c r="Z706" s="73"/>
      <c r="AA706" s="73">
        <v>272</v>
      </c>
      <c r="AB706" s="73"/>
      <c r="AC706" s="73">
        <v>56</v>
      </c>
      <c r="AD706" s="73"/>
      <c r="AE706" s="74"/>
      <c r="AF706" s="17">
        <v>110</v>
      </c>
      <c r="AG706" s="18">
        <v>65</v>
      </c>
      <c r="AH706" s="19">
        <v>75</v>
      </c>
      <c r="AI706" s="20">
        <v>125</v>
      </c>
      <c r="AJ706" s="21">
        <v>85</v>
      </c>
      <c r="AK706" s="22">
        <v>30</v>
      </c>
      <c r="AL706" s="23">
        <f>SUM(AF706:AK706)</f>
        <v>490</v>
      </c>
      <c r="AM706" s="24" t="s">
        <v>193</v>
      </c>
      <c r="AN706" s="37"/>
      <c r="AO706" s="24" t="s">
        <v>394</v>
      </c>
      <c r="AP706" s="26" t="s">
        <v>224</v>
      </c>
      <c r="AQ706" s="27" t="s">
        <v>357</v>
      </c>
      <c r="AR706" s="28" t="s">
        <v>85</v>
      </c>
      <c r="AS706" s="29">
        <v>1</v>
      </c>
      <c r="AT706" s="29">
        <v>44.3</v>
      </c>
      <c r="AU706" s="30">
        <v>20.100000000000001</v>
      </c>
      <c r="AV706" s="31"/>
      <c r="AW706" s="26"/>
      <c r="AX706" s="26"/>
      <c r="AY706" s="26">
        <v>3</v>
      </c>
      <c r="AZ706" s="26"/>
      <c r="BA706" s="25"/>
      <c r="BB706" s="24">
        <v>245</v>
      </c>
      <c r="BC706" s="26">
        <v>50</v>
      </c>
      <c r="BD706" s="32" t="s">
        <v>79</v>
      </c>
      <c r="BE706" s="32">
        <v>50</v>
      </c>
      <c r="BF706" s="35" t="s">
        <v>80</v>
      </c>
      <c r="BG706" s="26" t="s">
        <v>129</v>
      </c>
      <c r="BH706" s="29">
        <v>20</v>
      </c>
      <c r="BI706" s="26" t="s">
        <v>386</v>
      </c>
      <c r="BJ706" s="37"/>
      <c r="BK706" s="36"/>
      <c r="BL706" t="str">
        <f>IF(_xlfn.REGEXTEST(BK706,"Lv. [0-9]{0, 3}", 0),BM706,"")</f>
        <v/>
      </c>
      <c r="BM706" t="e" cm="1" vm="1">
        <f t="array" ref="BM706">_xlfn.REGEXEXTRACT(_xlfn.REGEXEXTRACT(BK706,"Lv. [0-9]{0,}", 0),"[0-9]{1,2}", 0)</f>
        <v>#N/A</v>
      </c>
      <c r="BN706" cm="1">
        <f t="array" ref="BN706">INDEX(A706:AE706,BQ706)</f>
        <v>56</v>
      </c>
      <c r="BO706">
        <v>705</v>
      </c>
      <c r="BP706" t="str">
        <f ca="1">IF(LEN(BL706) &gt; 0, _xlfn.XMATCH(BN706 + 1, INDIRECT(BR706):INDIRECT(BS706)), "")</f>
        <v/>
      </c>
      <c r="BQ706" cm="1">
        <f t="array" ref="BQ706">_xlfn.XMATCH(FALSE, ISBLANK(A706:AE706),,-1)</f>
        <v>29</v>
      </c>
      <c r="BR706" t="str">
        <f>ADDRESS(2, BQ706)</f>
        <v>$AC$2</v>
      </c>
      <c r="BS706" t="str">
        <f>ADDRESS(1202, BQ706)</f>
        <v>$AC$1202</v>
      </c>
      <c r="BT706" s="171" t="str">
        <f>"insert into Pokemon_Blueprint values ( "&amp;ROW()-1&amp;", '"&amp;B706&amp;"', '"&amp;C706&amp;"', "&amp;AF706&amp;",  "&amp;AG706&amp;",  "&amp;AH706&amp;", "&amp;AI706&amp;",  "&amp;AJ706&amp;",  "&amp;AK706&amp;", "&amp;IF(BC706 = "", "0", BC706)&amp;", "&amp;IF(BL706 = "","NULL, NULL",BP706&amp;", "&amp;BL706)&amp;");"</f>
        <v>insert into Pokemon_Blueprint values ( 705, 'Reuniclus', '', 110,  65,  75, 125,  85,  30, 50, NULL, NULL);</v>
      </c>
    </row>
    <row r="707" spans="1:72" ht="12.75" customHeight="1">
      <c r="A707" s="12">
        <v>580</v>
      </c>
      <c r="B707" s="71" t="s">
        <v>1171</v>
      </c>
      <c r="C707" s="71"/>
      <c r="D707" s="72"/>
      <c r="E707" s="73"/>
      <c r="F707" s="73"/>
      <c r="G707" s="73"/>
      <c r="H707" s="73"/>
      <c r="I707" s="73"/>
      <c r="J707" s="73"/>
      <c r="K707" s="73"/>
      <c r="L707" s="73">
        <v>86</v>
      </c>
      <c r="M707" s="73">
        <v>153</v>
      </c>
      <c r="N707" s="73">
        <v>127</v>
      </c>
      <c r="O707" s="73"/>
      <c r="P707" s="73"/>
      <c r="Q707" s="73"/>
      <c r="R707" s="73"/>
      <c r="S707" s="73"/>
      <c r="T707" s="73"/>
      <c r="U707" s="73"/>
      <c r="V707" s="73"/>
      <c r="W707" s="73"/>
      <c r="X707" s="73"/>
      <c r="Y707" s="73"/>
      <c r="Z707" s="73"/>
      <c r="AA707" s="73"/>
      <c r="AB707" s="73"/>
      <c r="AC707" s="73"/>
      <c r="AD707" s="73"/>
      <c r="AE707" s="74"/>
      <c r="AF707" s="17">
        <v>62</v>
      </c>
      <c r="AG707" s="18">
        <v>44</v>
      </c>
      <c r="AH707" s="19">
        <v>50</v>
      </c>
      <c r="AI707" s="20">
        <v>44</v>
      </c>
      <c r="AJ707" s="21">
        <v>50</v>
      </c>
      <c r="AK707" s="22">
        <v>55</v>
      </c>
      <c r="AL707" s="23">
        <f>SUM(AF707:AK707)</f>
        <v>305</v>
      </c>
      <c r="AM707" s="24" t="s">
        <v>112</v>
      </c>
      <c r="AN707" s="25" t="s">
        <v>104</v>
      </c>
      <c r="AO707" s="24" t="s">
        <v>151</v>
      </c>
      <c r="AP707" s="26" t="s">
        <v>153</v>
      </c>
      <c r="AQ707" s="27" t="s">
        <v>379</v>
      </c>
      <c r="AR707" s="28" t="s">
        <v>115</v>
      </c>
      <c r="AS707" s="29">
        <v>0.5</v>
      </c>
      <c r="AT707" s="29">
        <v>12.1</v>
      </c>
      <c r="AU707" s="30">
        <v>5.5</v>
      </c>
      <c r="AV707" s="31">
        <v>1</v>
      </c>
      <c r="AW707" s="26"/>
      <c r="AX707" s="26"/>
      <c r="AY707" s="26"/>
      <c r="AZ707" s="26"/>
      <c r="BA707" s="25"/>
      <c r="BB707" s="24">
        <v>61</v>
      </c>
      <c r="BC707" s="26">
        <v>190</v>
      </c>
      <c r="BD707" s="32" t="s">
        <v>128</v>
      </c>
      <c r="BE707" s="32">
        <v>50</v>
      </c>
      <c r="BF707" s="35" t="s">
        <v>116</v>
      </c>
      <c r="BG707" s="26" t="s">
        <v>129</v>
      </c>
      <c r="BH707" s="29">
        <v>20</v>
      </c>
      <c r="BI707" s="26" t="s">
        <v>117</v>
      </c>
      <c r="BJ707" s="25" t="s">
        <v>104</v>
      </c>
      <c r="BK707" s="36" t="s">
        <v>441</v>
      </c>
      <c r="BL707" t="str">
        <f>IF(_xlfn.REGEXTEST(BK707,"Lv. [0-9]{0, 3}", 0),BM707,"")</f>
        <v>35</v>
      </c>
      <c r="BM707" t="str" cm="1">
        <f t="array" ref="BM707">_xlfn.REGEXEXTRACT(_xlfn.REGEXEXTRACT(BK707,"Lv. [0-9]{0,}", 0),"[0-9]{1,2}", 0)</f>
        <v>35</v>
      </c>
      <c r="BN707" cm="1">
        <f t="array" ref="BN707">INDEX(A707:AE707,BQ707)</f>
        <v>127</v>
      </c>
      <c r="BO707">
        <v>706</v>
      </c>
      <c r="BP707">
        <f ca="1">IF(LEN(BL707) &gt; 0, _xlfn.XMATCH(BN707 + 1, INDIRECT(BR707):INDIRECT(BS707)), "")</f>
        <v>707</v>
      </c>
      <c r="BQ707" cm="1">
        <f t="array" ref="BQ707">_xlfn.XMATCH(FALSE, ISBLANK(A707:AE707),,-1)</f>
        <v>14</v>
      </c>
      <c r="BR707" t="str">
        <f>ADDRESS(2, BQ707)</f>
        <v>$N$2</v>
      </c>
      <c r="BS707" t="str">
        <f>ADDRESS(1202, BQ707)</f>
        <v>$N$1202</v>
      </c>
      <c r="BT707" s="171" t="str">
        <f ca="1">"insert into Pokemon_Blueprint values ( "&amp;ROW()-1&amp;", '"&amp;B707&amp;"', '"&amp;C707&amp;"', "&amp;AF707&amp;",  "&amp;AG707&amp;",  "&amp;AH707&amp;", "&amp;AI707&amp;",  "&amp;AJ707&amp;",  "&amp;AK707&amp;", "&amp;IF(BC707 = "", "0", BC707)&amp;", "&amp;IF(BL707 = "","NULL, NULL",BP707&amp;", "&amp;BL707)&amp;");"</f>
        <v>insert into Pokemon_Blueprint values ( 706, 'Ducklett', '', 62,  44,  50, 44,  50,  55, 190, 707, 35);</v>
      </c>
    </row>
    <row r="708" spans="1:72" ht="12.75" customHeight="1">
      <c r="A708" s="12">
        <v>581</v>
      </c>
      <c r="B708" s="71" t="s">
        <v>1172</v>
      </c>
      <c r="C708" s="71"/>
      <c r="D708" s="72"/>
      <c r="E708" s="73"/>
      <c r="F708" s="73"/>
      <c r="G708" s="73"/>
      <c r="H708" s="73"/>
      <c r="I708" s="73"/>
      <c r="J708" s="73"/>
      <c r="K708" s="73"/>
      <c r="L708" s="73">
        <v>87</v>
      </c>
      <c r="M708" s="73">
        <v>154</v>
      </c>
      <c r="N708" s="73">
        <v>128</v>
      </c>
      <c r="O708" s="73"/>
      <c r="P708" s="73"/>
      <c r="Q708" s="73"/>
      <c r="R708" s="73"/>
      <c r="S708" s="73"/>
      <c r="T708" s="73"/>
      <c r="U708" s="73"/>
      <c r="V708" s="73"/>
      <c r="W708" s="73"/>
      <c r="X708" s="73"/>
      <c r="Y708" s="73"/>
      <c r="Z708" s="73"/>
      <c r="AA708" s="73"/>
      <c r="AB708" s="73"/>
      <c r="AC708" s="73"/>
      <c r="AD708" s="73"/>
      <c r="AE708" s="74"/>
      <c r="AF708" s="17">
        <v>75</v>
      </c>
      <c r="AG708" s="18">
        <v>87</v>
      </c>
      <c r="AH708" s="19">
        <v>63</v>
      </c>
      <c r="AI708" s="20">
        <v>87</v>
      </c>
      <c r="AJ708" s="21">
        <v>63</v>
      </c>
      <c r="AK708" s="22">
        <v>98</v>
      </c>
      <c r="AL708" s="23">
        <f>SUM(AF708:AK708)</f>
        <v>473</v>
      </c>
      <c r="AM708" s="24" t="s">
        <v>112</v>
      </c>
      <c r="AN708" s="25" t="s">
        <v>104</v>
      </c>
      <c r="AO708" s="24" t="s">
        <v>151</v>
      </c>
      <c r="AP708" s="26" t="s">
        <v>153</v>
      </c>
      <c r="AQ708" s="27" t="s">
        <v>379</v>
      </c>
      <c r="AR708" s="28" t="s">
        <v>216</v>
      </c>
      <c r="AS708" s="29">
        <v>1.3</v>
      </c>
      <c r="AT708" s="29">
        <v>53.4</v>
      </c>
      <c r="AU708" s="30">
        <v>24.2</v>
      </c>
      <c r="AV708" s="31"/>
      <c r="AW708" s="26"/>
      <c r="AX708" s="26"/>
      <c r="AY708" s="26"/>
      <c r="AZ708" s="26"/>
      <c r="BA708" s="25">
        <v>2</v>
      </c>
      <c r="BB708" s="24">
        <v>166</v>
      </c>
      <c r="BC708" s="26">
        <v>45</v>
      </c>
      <c r="BD708" s="32" t="s">
        <v>128</v>
      </c>
      <c r="BE708" s="32">
        <v>50</v>
      </c>
      <c r="BF708" s="35" t="s">
        <v>137</v>
      </c>
      <c r="BG708" s="26" t="s">
        <v>129</v>
      </c>
      <c r="BH708" s="29">
        <v>20</v>
      </c>
      <c r="BI708" s="26" t="s">
        <v>117</v>
      </c>
      <c r="BJ708" s="25" t="s">
        <v>104</v>
      </c>
      <c r="BK708" s="36"/>
      <c r="BL708" t="str">
        <f>IF(_xlfn.REGEXTEST(BK708,"Lv. [0-9]{0, 3}", 0),BM708,"")</f>
        <v/>
      </c>
      <c r="BM708" t="e" cm="1" vm="1">
        <f t="array" ref="BM708">_xlfn.REGEXEXTRACT(_xlfn.REGEXEXTRACT(BK708,"Lv. [0-9]{0,}", 0),"[0-9]{1,2}", 0)</f>
        <v>#N/A</v>
      </c>
      <c r="BN708" cm="1">
        <f t="array" ref="BN708">INDEX(A708:AE708,BQ708)</f>
        <v>128</v>
      </c>
      <c r="BO708">
        <v>707</v>
      </c>
      <c r="BP708" t="str">
        <f ca="1">IF(LEN(BL708) &gt; 0, _xlfn.XMATCH(BN708 + 1, INDIRECT(BR708):INDIRECT(BS708)), "")</f>
        <v/>
      </c>
      <c r="BQ708" cm="1">
        <f t="array" ref="BQ708">_xlfn.XMATCH(FALSE, ISBLANK(A708:AE708),,-1)</f>
        <v>14</v>
      </c>
      <c r="BR708" t="str">
        <f>ADDRESS(2, BQ708)</f>
        <v>$N$2</v>
      </c>
      <c r="BS708" t="str">
        <f>ADDRESS(1202, BQ708)</f>
        <v>$N$1202</v>
      </c>
      <c r="BT708" s="171" t="str">
        <f>"insert into Pokemon_Blueprint values ( "&amp;ROW()-1&amp;", '"&amp;B708&amp;"', '"&amp;C708&amp;"', "&amp;AF708&amp;",  "&amp;AG708&amp;",  "&amp;AH708&amp;", "&amp;AI708&amp;",  "&amp;AJ708&amp;",  "&amp;AK708&amp;", "&amp;IF(BC708 = "", "0", BC708)&amp;", "&amp;IF(BL708 = "","NULL, NULL",BP708&amp;", "&amp;BL708)&amp;");"</f>
        <v>insert into Pokemon_Blueprint values ( 707, 'Swanna', '', 75,  87,  63, 87,  63,  98, 45, NULL, NULL);</v>
      </c>
    </row>
    <row r="709" spans="1:72" ht="12.75" customHeight="1">
      <c r="A709" s="12">
        <v>582</v>
      </c>
      <c r="B709" s="71" t="s">
        <v>1173</v>
      </c>
      <c r="C709" s="71"/>
      <c r="D709" s="72"/>
      <c r="E709" s="73"/>
      <c r="F709" s="73"/>
      <c r="G709" s="73"/>
      <c r="H709" s="73"/>
      <c r="I709" s="73"/>
      <c r="J709" s="73"/>
      <c r="K709" s="73"/>
      <c r="L709" s="73">
        <v>88</v>
      </c>
      <c r="M709" s="73">
        <v>255</v>
      </c>
      <c r="N709" s="73"/>
      <c r="O709" s="73"/>
      <c r="P709" s="73">
        <v>85</v>
      </c>
      <c r="Q709" s="73">
        <v>255</v>
      </c>
      <c r="R709" s="73"/>
      <c r="S709" s="73"/>
      <c r="T709" s="73">
        <v>127</v>
      </c>
      <c r="U709" s="73"/>
      <c r="V709" s="73">
        <v>332</v>
      </c>
      <c r="W709" s="73"/>
      <c r="X709" s="73"/>
      <c r="Y709" s="73">
        <v>153</v>
      </c>
      <c r="Z709" s="73"/>
      <c r="AA709" s="73">
        <v>72</v>
      </c>
      <c r="AB709" s="73"/>
      <c r="AC709" s="73">
        <v>22</v>
      </c>
      <c r="AD709" s="73"/>
      <c r="AE709" s="74"/>
      <c r="AF709" s="17">
        <v>36</v>
      </c>
      <c r="AG709" s="18">
        <v>50</v>
      </c>
      <c r="AH709" s="19">
        <v>50</v>
      </c>
      <c r="AI709" s="20">
        <v>65</v>
      </c>
      <c r="AJ709" s="21">
        <v>60</v>
      </c>
      <c r="AK709" s="22">
        <v>44</v>
      </c>
      <c r="AL709" s="23">
        <f>SUM(AF709:AK709)</f>
        <v>305</v>
      </c>
      <c r="AM709" s="24" t="s">
        <v>200</v>
      </c>
      <c r="AN709" s="37"/>
      <c r="AO709" s="24" t="s">
        <v>380</v>
      </c>
      <c r="AP709" s="34" t="s">
        <v>202</v>
      </c>
      <c r="AQ709" s="27" t="s">
        <v>406</v>
      </c>
      <c r="AR709" s="28" t="s">
        <v>187</v>
      </c>
      <c r="AS709" s="29">
        <v>0.4</v>
      </c>
      <c r="AT709" s="29">
        <v>12.6</v>
      </c>
      <c r="AU709" s="30">
        <v>5.7</v>
      </c>
      <c r="AV709" s="31"/>
      <c r="AW709" s="26"/>
      <c r="AX709" s="26"/>
      <c r="AY709" s="26">
        <v>1</v>
      </c>
      <c r="AZ709" s="26"/>
      <c r="BA709" s="25"/>
      <c r="BB709" s="24">
        <v>61</v>
      </c>
      <c r="BC709" s="26">
        <v>255</v>
      </c>
      <c r="BD709" s="32" t="s">
        <v>128</v>
      </c>
      <c r="BE709" s="32">
        <v>50</v>
      </c>
      <c r="BF709" s="35" t="s">
        <v>137</v>
      </c>
      <c r="BG709" s="26" t="s">
        <v>129</v>
      </c>
      <c r="BH709" s="29">
        <v>20</v>
      </c>
      <c r="BI709" s="26" t="s">
        <v>338</v>
      </c>
      <c r="BJ709" s="37"/>
      <c r="BK709" s="36" t="s">
        <v>441</v>
      </c>
      <c r="BL709" t="str">
        <f>IF(_xlfn.REGEXTEST(BK709,"Lv. [0-9]{0, 3}", 0),BM709,"")</f>
        <v>35</v>
      </c>
      <c r="BM709" t="str" cm="1">
        <f t="array" ref="BM709">_xlfn.REGEXEXTRACT(_xlfn.REGEXEXTRACT(BK709,"Lv. [0-9]{0,}", 0),"[0-9]{1,2}", 0)</f>
        <v>35</v>
      </c>
      <c r="BN709" cm="1">
        <f t="array" ref="BN709">INDEX(A709:AE709,BQ709)</f>
        <v>22</v>
      </c>
      <c r="BO709">
        <v>708</v>
      </c>
      <c r="BP709">
        <f ca="1">IF(LEN(BL709) &gt; 0, _xlfn.XMATCH(BN709 + 1, INDIRECT(BR709):INDIRECT(BS709)), "")</f>
        <v>709</v>
      </c>
      <c r="BQ709" cm="1">
        <f t="array" ref="BQ709">_xlfn.XMATCH(FALSE, ISBLANK(A709:AE709),,-1)</f>
        <v>29</v>
      </c>
      <c r="BR709" t="str">
        <f>ADDRESS(2, BQ709)</f>
        <v>$AC$2</v>
      </c>
      <c r="BS709" t="str">
        <f>ADDRESS(1202, BQ709)</f>
        <v>$AC$1202</v>
      </c>
      <c r="BT709" s="171" t="str">
        <f ca="1">"insert into Pokemon_Blueprint values ( "&amp;ROW()-1&amp;", '"&amp;B709&amp;"', '"&amp;C709&amp;"', "&amp;AF709&amp;",  "&amp;AG709&amp;",  "&amp;AH709&amp;", "&amp;AI709&amp;",  "&amp;AJ709&amp;",  "&amp;AK709&amp;", "&amp;IF(BC709 = "", "0", BC709)&amp;", "&amp;IF(BL709 = "","NULL, NULL",BP709&amp;", "&amp;BL709)&amp;");"</f>
        <v>insert into Pokemon_Blueprint values ( 708, 'Vanillite', '', 36,  50,  50, 65,  60,  44, 255, 709, 35);</v>
      </c>
    </row>
    <row r="710" spans="1:72" ht="12.75" customHeight="1">
      <c r="A710" s="12">
        <v>583</v>
      </c>
      <c r="B710" s="71" t="s">
        <v>1174</v>
      </c>
      <c r="C710" s="71"/>
      <c r="D710" s="72"/>
      <c r="E710" s="73"/>
      <c r="F710" s="73"/>
      <c r="G710" s="73"/>
      <c r="H710" s="73"/>
      <c r="I710" s="73"/>
      <c r="J710" s="73"/>
      <c r="K710" s="73"/>
      <c r="L710" s="73">
        <v>89</v>
      </c>
      <c r="M710" s="73">
        <v>256</v>
      </c>
      <c r="N710" s="73"/>
      <c r="O710" s="73"/>
      <c r="P710" s="73">
        <v>86</v>
      </c>
      <c r="Q710" s="73">
        <v>256</v>
      </c>
      <c r="R710" s="73"/>
      <c r="S710" s="73"/>
      <c r="T710" s="73">
        <v>128</v>
      </c>
      <c r="U710" s="73"/>
      <c r="V710" s="73">
        <v>333</v>
      </c>
      <c r="W710" s="73"/>
      <c r="X710" s="73"/>
      <c r="Y710" s="73">
        <v>154</v>
      </c>
      <c r="Z710" s="73"/>
      <c r="AA710" s="73">
        <v>73</v>
      </c>
      <c r="AB710" s="73"/>
      <c r="AC710" s="73">
        <v>23</v>
      </c>
      <c r="AD710" s="73"/>
      <c r="AE710" s="74"/>
      <c r="AF710" s="17">
        <v>51</v>
      </c>
      <c r="AG710" s="18">
        <v>65</v>
      </c>
      <c r="AH710" s="19">
        <v>65</v>
      </c>
      <c r="AI710" s="20">
        <v>80</v>
      </c>
      <c r="AJ710" s="21">
        <v>75</v>
      </c>
      <c r="AK710" s="22">
        <v>59</v>
      </c>
      <c r="AL710" s="23">
        <f>SUM(AF710:AK710)</f>
        <v>395</v>
      </c>
      <c r="AM710" s="24" t="s">
        <v>200</v>
      </c>
      <c r="AN710" s="37"/>
      <c r="AO710" s="24" t="s">
        <v>380</v>
      </c>
      <c r="AP710" s="34" t="s">
        <v>202</v>
      </c>
      <c r="AQ710" s="27" t="s">
        <v>406</v>
      </c>
      <c r="AR710" s="28" t="s">
        <v>101</v>
      </c>
      <c r="AS710" s="29">
        <v>1.1000000000000001</v>
      </c>
      <c r="AT710" s="29">
        <v>90.4</v>
      </c>
      <c r="AU710" s="30">
        <v>41</v>
      </c>
      <c r="AV710" s="31"/>
      <c r="AW710" s="26"/>
      <c r="AX710" s="26"/>
      <c r="AY710" s="26">
        <v>2</v>
      </c>
      <c r="AZ710" s="26"/>
      <c r="BA710" s="25"/>
      <c r="BB710" s="24">
        <v>138</v>
      </c>
      <c r="BC710" s="26">
        <v>120</v>
      </c>
      <c r="BD710" s="32" t="s">
        <v>128</v>
      </c>
      <c r="BE710" s="32">
        <v>50</v>
      </c>
      <c r="BF710" s="35" t="s">
        <v>137</v>
      </c>
      <c r="BG710" s="26" t="s">
        <v>129</v>
      </c>
      <c r="BH710" s="29">
        <v>20</v>
      </c>
      <c r="BI710" s="26" t="s">
        <v>338</v>
      </c>
      <c r="BJ710" s="37"/>
      <c r="BK710" s="36" t="s">
        <v>1175</v>
      </c>
      <c r="BL710" t="str">
        <f>IF(_xlfn.REGEXTEST(BK710,"Lv. [0-9]{0, 3}", 0),BM710,"")</f>
        <v>47</v>
      </c>
      <c r="BM710" t="str" cm="1">
        <f t="array" ref="BM710">_xlfn.REGEXEXTRACT(_xlfn.REGEXEXTRACT(BK710,"Lv. [0-9]{0,}", 0),"[0-9]{1,2}", 0)</f>
        <v>47</v>
      </c>
      <c r="BN710" cm="1">
        <f t="array" ref="BN710">INDEX(A710:AE710,BQ710)</f>
        <v>23</v>
      </c>
      <c r="BO710">
        <v>709</v>
      </c>
      <c r="BP710">
        <f ca="1">IF(LEN(BL710) &gt; 0, _xlfn.XMATCH(BN710 + 1, INDIRECT(BR710):INDIRECT(BS710)), "")</f>
        <v>710</v>
      </c>
      <c r="BQ710" cm="1">
        <f t="array" ref="BQ710">_xlfn.XMATCH(FALSE, ISBLANK(A710:AE710),,-1)</f>
        <v>29</v>
      </c>
      <c r="BR710" t="str">
        <f>ADDRESS(2, BQ710)</f>
        <v>$AC$2</v>
      </c>
      <c r="BS710" t="str">
        <f>ADDRESS(1202, BQ710)</f>
        <v>$AC$1202</v>
      </c>
      <c r="BT710" s="171" t="str">
        <f ca="1">"insert into Pokemon_Blueprint values ( "&amp;ROW()-1&amp;", '"&amp;B710&amp;"', '"&amp;C710&amp;"', "&amp;AF710&amp;",  "&amp;AG710&amp;",  "&amp;AH710&amp;", "&amp;AI710&amp;",  "&amp;AJ710&amp;",  "&amp;AK710&amp;", "&amp;IF(BC710 = "", "0", BC710)&amp;", "&amp;IF(BL710 = "","NULL, NULL",BP710&amp;", "&amp;BL710)&amp;");"</f>
        <v>insert into Pokemon_Blueprint values ( 709, 'Vanillish', '', 51,  65,  65, 80,  75,  59, 120, 710, 47);</v>
      </c>
    </row>
    <row r="711" spans="1:72" ht="12.75" customHeight="1">
      <c r="A711" s="12">
        <v>584</v>
      </c>
      <c r="B711" s="71" t="s">
        <v>1176</v>
      </c>
      <c r="C711" s="71"/>
      <c r="D711" s="72"/>
      <c r="E711" s="73"/>
      <c r="F711" s="73"/>
      <c r="G711" s="73"/>
      <c r="H711" s="73"/>
      <c r="I711" s="73"/>
      <c r="J711" s="73"/>
      <c r="K711" s="73"/>
      <c r="L711" s="73">
        <v>90</v>
      </c>
      <c r="M711" s="73">
        <v>257</v>
      </c>
      <c r="N711" s="73"/>
      <c r="O711" s="73"/>
      <c r="P711" s="73">
        <v>87</v>
      </c>
      <c r="Q711" s="73">
        <v>257</v>
      </c>
      <c r="R711" s="73"/>
      <c r="S711" s="73"/>
      <c r="T711" s="73">
        <v>129</v>
      </c>
      <c r="U711" s="73"/>
      <c r="V711" s="73">
        <v>334</v>
      </c>
      <c r="W711" s="73"/>
      <c r="X711" s="73"/>
      <c r="Y711" s="73">
        <v>155</v>
      </c>
      <c r="Z711" s="73"/>
      <c r="AA711" s="73">
        <v>74</v>
      </c>
      <c r="AB711" s="73"/>
      <c r="AC711" s="73">
        <v>24</v>
      </c>
      <c r="AD711" s="73"/>
      <c r="AE711" s="74"/>
      <c r="AF711" s="17">
        <v>71</v>
      </c>
      <c r="AG711" s="18">
        <v>95</v>
      </c>
      <c r="AH711" s="19">
        <v>85</v>
      </c>
      <c r="AI711" s="20">
        <v>110</v>
      </c>
      <c r="AJ711" s="21">
        <v>95</v>
      </c>
      <c r="AK711" s="22">
        <v>79</v>
      </c>
      <c r="AL711" s="23">
        <f>SUM(AF711:AK711)</f>
        <v>535</v>
      </c>
      <c r="AM711" s="24" t="s">
        <v>200</v>
      </c>
      <c r="AN711" s="37"/>
      <c r="AO711" s="24" t="s">
        <v>380</v>
      </c>
      <c r="AP711" s="34" t="s">
        <v>235</v>
      </c>
      <c r="AQ711" s="27" t="s">
        <v>406</v>
      </c>
      <c r="AR711" s="28" t="s">
        <v>216</v>
      </c>
      <c r="AS711" s="29">
        <v>1.3</v>
      </c>
      <c r="AT711" s="29">
        <v>126.8</v>
      </c>
      <c r="AU711" s="30">
        <v>57.5</v>
      </c>
      <c r="AV711" s="31"/>
      <c r="AW711" s="26"/>
      <c r="AX711" s="26"/>
      <c r="AY711" s="26">
        <v>3</v>
      </c>
      <c r="AZ711" s="26"/>
      <c r="BA711" s="25"/>
      <c r="BB711" s="24">
        <v>268</v>
      </c>
      <c r="BC711" s="26">
        <v>45</v>
      </c>
      <c r="BD711" s="32" t="s">
        <v>128</v>
      </c>
      <c r="BE711" s="32">
        <v>50</v>
      </c>
      <c r="BF711" s="35" t="s">
        <v>137</v>
      </c>
      <c r="BG711" s="26" t="s">
        <v>129</v>
      </c>
      <c r="BH711" s="29">
        <v>20</v>
      </c>
      <c r="BI711" s="26" t="s">
        <v>338</v>
      </c>
      <c r="BJ711" s="37"/>
      <c r="BK711" s="36"/>
      <c r="BL711" t="str">
        <f>IF(_xlfn.REGEXTEST(BK711,"Lv. [0-9]{0, 3}", 0),BM711,"")</f>
        <v/>
      </c>
      <c r="BM711" t="e" cm="1" vm="1">
        <f t="array" ref="BM711">_xlfn.REGEXEXTRACT(_xlfn.REGEXEXTRACT(BK711,"Lv. [0-9]{0,}", 0),"[0-9]{1,2}", 0)</f>
        <v>#N/A</v>
      </c>
      <c r="BN711" cm="1">
        <f t="array" ref="BN711">INDEX(A711:AE711,BQ711)</f>
        <v>24</v>
      </c>
      <c r="BO711">
        <v>710</v>
      </c>
      <c r="BP711" t="str">
        <f ca="1">IF(LEN(BL711) &gt; 0, _xlfn.XMATCH(BN711 + 1, INDIRECT(BR711):INDIRECT(BS711)), "")</f>
        <v/>
      </c>
      <c r="BQ711" cm="1">
        <f t="array" ref="BQ711">_xlfn.XMATCH(FALSE, ISBLANK(A711:AE711),,-1)</f>
        <v>29</v>
      </c>
      <c r="BR711" t="str">
        <f>ADDRESS(2, BQ711)</f>
        <v>$AC$2</v>
      </c>
      <c r="BS711" t="str">
        <f>ADDRESS(1202, BQ711)</f>
        <v>$AC$1202</v>
      </c>
      <c r="BT711" s="171" t="str">
        <f>"insert into Pokemon_Blueprint values ( "&amp;ROW()-1&amp;", '"&amp;B711&amp;"', '"&amp;C711&amp;"', "&amp;AF711&amp;",  "&amp;AG711&amp;",  "&amp;AH711&amp;", "&amp;AI711&amp;",  "&amp;AJ711&amp;",  "&amp;AK711&amp;", "&amp;IF(BC711 = "", "0", BC711)&amp;", "&amp;IF(BL711 = "","NULL, NULL",BP711&amp;", "&amp;BL711)&amp;");"</f>
        <v>insert into Pokemon_Blueprint values ( 710, 'Vanilluxe', '', 71,  95,  85, 110,  95,  79, 45, NULL, NULL);</v>
      </c>
    </row>
    <row r="712" spans="1:72" ht="12.75" customHeight="1">
      <c r="A712" s="12">
        <v>585</v>
      </c>
      <c r="B712" s="71" t="s">
        <v>1177</v>
      </c>
      <c r="C712" s="71"/>
      <c r="D712" s="72"/>
      <c r="E712" s="73"/>
      <c r="F712" s="73"/>
      <c r="G712" s="73"/>
      <c r="H712" s="73"/>
      <c r="I712" s="73"/>
      <c r="J712" s="73"/>
      <c r="K712" s="73"/>
      <c r="L712" s="73">
        <v>91</v>
      </c>
      <c r="M712" s="73">
        <v>159</v>
      </c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  <c r="AD712" s="73"/>
      <c r="AE712" s="74">
        <v>190</v>
      </c>
      <c r="AF712" s="17">
        <v>60</v>
      </c>
      <c r="AG712" s="18">
        <v>60</v>
      </c>
      <c r="AH712" s="19">
        <v>50</v>
      </c>
      <c r="AI712" s="20">
        <v>40</v>
      </c>
      <c r="AJ712" s="21">
        <v>50</v>
      </c>
      <c r="AK712" s="22">
        <v>75</v>
      </c>
      <c r="AL712" s="23">
        <f>SUM(AF712:AK712)</f>
        <v>335</v>
      </c>
      <c r="AM712" s="24" t="s">
        <v>150</v>
      </c>
      <c r="AN712" s="25" t="s">
        <v>74</v>
      </c>
      <c r="AO712" s="24" t="s">
        <v>77</v>
      </c>
      <c r="AP712" s="26" t="s">
        <v>591</v>
      </c>
      <c r="AQ712" s="27" t="s">
        <v>452</v>
      </c>
      <c r="AR712" s="28" t="s">
        <v>97</v>
      </c>
      <c r="AS712" s="29">
        <v>0.6</v>
      </c>
      <c r="AT712" s="29">
        <v>43</v>
      </c>
      <c r="AU712" s="30">
        <v>19.5</v>
      </c>
      <c r="AV712" s="31"/>
      <c r="AW712" s="26"/>
      <c r="AX712" s="26"/>
      <c r="AY712" s="26"/>
      <c r="AZ712" s="26"/>
      <c r="BA712" s="25">
        <v>1</v>
      </c>
      <c r="BB712" s="24">
        <v>67</v>
      </c>
      <c r="BC712" s="26">
        <v>190</v>
      </c>
      <c r="BD712" s="32" t="s">
        <v>128</v>
      </c>
      <c r="BE712" s="32">
        <v>50</v>
      </c>
      <c r="BF712" s="35" t="s">
        <v>227</v>
      </c>
      <c r="BG712" s="26" t="s">
        <v>129</v>
      </c>
      <c r="BH712" s="29">
        <v>20</v>
      </c>
      <c r="BI712" s="26" t="s">
        <v>165</v>
      </c>
      <c r="BJ712" s="37"/>
      <c r="BK712" s="36" t="s">
        <v>381</v>
      </c>
      <c r="BL712" t="str">
        <f>IF(_xlfn.REGEXTEST(BK712,"Lv. [0-9]{0, 3}", 0),BM712,"")</f>
        <v>34</v>
      </c>
      <c r="BM712" t="str" cm="1">
        <f t="array" ref="BM712">_xlfn.REGEXEXTRACT(_xlfn.REGEXEXTRACT(BK712,"Lv. [0-9]{0,}", 0),"[0-9]{1,2}", 0)</f>
        <v>34</v>
      </c>
      <c r="BN712" cm="1">
        <f t="array" ref="BN712">INDEX(A712:AE712,BQ712)</f>
        <v>190</v>
      </c>
      <c r="BO712">
        <v>711</v>
      </c>
      <c r="BP712">
        <f ca="1">IF(LEN(BL712) &gt; 0, _xlfn.XMATCH(BN712 + 1, INDIRECT(BR712):INDIRECT(BS712)), "")</f>
        <v>715</v>
      </c>
      <c r="BQ712" cm="1">
        <f t="array" ref="BQ712">_xlfn.XMATCH(FALSE, ISBLANK(A712:AE712),,-1)</f>
        <v>31</v>
      </c>
      <c r="BR712" t="str">
        <f>ADDRESS(2, BQ712)</f>
        <v>$AE$2</v>
      </c>
      <c r="BS712" t="str">
        <f>ADDRESS(1202, BQ712)</f>
        <v>$AE$1202</v>
      </c>
      <c r="BT712" s="171" t="str">
        <f ca="1">"insert into Pokemon_Blueprint values ( "&amp;ROW()-1&amp;", '"&amp;B712&amp;"', '"&amp;C712&amp;"', "&amp;AF712&amp;",  "&amp;AG712&amp;",  "&amp;AH712&amp;", "&amp;AI712&amp;",  "&amp;AJ712&amp;",  "&amp;AK712&amp;", "&amp;IF(BC712 = "", "0", BC712)&amp;", "&amp;IF(BL712 = "","NULL, NULL",BP712&amp;", "&amp;BL712)&amp;");"</f>
        <v>insert into Pokemon_Blueprint values ( 711, 'Deerling (Spring)', '', 60,  60,  50, 40,  50,  75, 190, 715, 34);</v>
      </c>
    </row>
    <row r="713" spans="1:72" ht="12.75" customHeight="1">
      <c r="A713" s="12">
        <v>585.1</v>
      </c>
      <c r="B713" s="71" t="s">
        <v>1178</v>
      </c>
      <c r="C713" s="71"/>
      <c r="D713" s="72"/>
      <c r="E713" s="73"/>
      <c r="F713" s="73"/>
      <c r="G713" s="73"/>
      <c r="H713" s="73"/>
      <c r="I713" s="73"/>
      <c r="J713" s="73"/>
      <c r="K713" s="73"/>
      <c r="L713" s="73">
        <v>91</v>
      </c>
      <c r="M713" s="73">
        <v>159</v>
      </c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  <c r="AD713" s="73"/>
      <c r="AE713" s="74">
        <v>190</v>
      </c>
      <c r="AF713" s="17">
        <v>60</v>
      </c>
      <c r="AG713" s="18">
        <v>60</v>
      </c>
      <c r="AH713" s="19">
        <v>50</v>
      </c>
      <c r="AI713" s="20">
        <v>40</v>
      </c>
      <c r="AJ713" s="21">
        <v>50</v>
      </c>
      <c r="AK713" s="22">
        <v>75</v>
      </c>
      <c r="AL713" s="23">
        <f>SUM(AF713:AK713)</f>
        <v>335</v>
      </c>
      <c r="AM713" s="24" t="s">
        <v>150</v>
      </c>
      <c r="AN713" s="25" t="s">
        <v>74</v>
      </c>
      <c r="AO713" s="24" t="s">
        <v>77</v>
      </c>
      <c r="AP713" s="26" t="s">
        <v>591</v>
      </c>
      <c r="AQ713" s="27" t="s">
        <v>452</v>
      </c>
      <c r="AR713" s="28" t="s">
        <v>97</v>
      </c>
      <c r="AS713" s="29">
        <v>0.6</v>
      </c>
      <c r="AT713" s="29">
        <v>43</v>
      </c>
      <c r="AU713" s="30">
        <v>19.5</v>
      </c>
      <c r="AV713" s="31"/>
      <c r="AW713" s="26"/>
      <c r="AX713" s="26"/>
      <c r="AY713" s="26"/>
      <c r="AZ713" s="26"/>
      <c r="BA713" s="25">
        <v>1</v>
      </c>
      <c r="BB713" s="24">
        <v>67</v>
      </c>
      <c r="BC713" s="26">
        <v>190</v>
      </c>
      <c r="BD713" s="32" t="s">
        <v>128</v>
      </c>
      <c r="BE713" s="32">
        <v>50</v>
      </c>
      <c r="BF713" s="35" t="s">
        <v>80</v>
      </c>
      <c r="BG713" s="26" t="s">
        <v>129</v>
      </c>
      <c r="BH713" s="29">
        <v>20</v>
      </c>
      <c r="BI713" s="26" t="s">
        <v>165</v>
      </c>
      <c r="BJ713" s="37"/>
      <c r="BK713" s="36" t="s">
        <v>381</v>
      </c>
      <c r="BL713" t="str">
        <f>IF(_xlfn.REGEXTEST(BK713,"Lv. [0-9]{0, 3}", 0),BM713,"")</f>
        <v>34</v>
      </c>
      <c r="BM713" t="str" cm="1">
        <f t="array" ref="BM713">_xlfn.REGEXEXTRACT(_xlfn.REGEXEXTRACT(BK713,"Lv. [0-9]{0,}", 0),"[0-9]{1,2}", 0)</f>
        <v>34</v>
      </c>
      <c r="BN713" cm="1">
        <f t="array" ref="BN713">INDEX(A713:AE713,BQ713)</f>
        <v>190</v>
      </c>
      <c r="BO713">
        <v>712</v>
      </c>
      <c r="BP713">
        <f ca="1">IF(LEN(BL713) &gt; 0, _xlfn.XMATCH(BN713 + 1, INDIRECT(BR713):INDIRECT(BS713)), "")</f>
        <v>715</v>
      </c>
      <c r="BQ713" cm="1">
        <f t="array" ref="BQ713">_xlfn.XMATCH(FALSE, ISBLANK(A713:AE713),,-1)</f>
        <v>31</v>
      </c>
      <c r="BR713" t="str">
        <f>ADDRESS(2, BQ713)</f>
        <v>$AE$2</v>
      </c>
      <c r="BS713" t="str">
        <f>ADDRESS(1202, BQ713)</f>
        <v>$AE$1202</v>
      </c>
      <c r="BT713" s="171" t="str">
        <f ca="1">"insert into Pokemon_Blueprint values ( "&amp;ROW()-1&amp;", '"&amp;B713&amp;"', '"&amp;C713&amp;"', "&amp;AF713&amp;",  "&amp;AG713&amp;",  "&amp;AH713&amp;", "&amp;AI713&amp;",  "&amp;AJ713&amp;",  "&amp;AK713&amp;", "&amp;IF(BC713 = "", "0", BC713)&amp;", "&amp;IF(BL713 = "","NULL, NULL",BP713&amp;", "&amp;BL713)&amp;");"</f>
        <v>insert into Pokemon_Blueprint values ( 712, 'Deerling (Summer)', '', 60,  60,  50, 40,  50,  75, 190, 715, 34);</v>
      </c>
    </row>
    <row r="714" spans="1:72" ht="12.75" customHeight="1">
      <c r="A714" s="12">
        <v>585.20000000000005</v>
      </c>
      <c r="B714" s="71" t="s">
        <v>1179</v>
      </c>
      <c r="C714" s="71"/>
      <c r="D714" s="72"/>
      <c r="E714" s="73"/>
      <c r="F714" s="73"/>
      <c r="G714" s="73"/>
      <c r="H714" s="73"/>
      <c r="I714" s="73"/>
      <c r="J714" s="73"/>
      <c r="K714" s="73"/>
      <c r="L714" s="73">
        <v>91</v>
      </c>
      <c r="M714" s="73">
        <v>159</v>
      </c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  <c r="AD714" s="73"/>
      <c r="AE714" s="74">
        <v>190</v>
      </c>
      <c r="AF714" s="17">
        <v>60</v>
      </c>
      <c r="AG714" s="18">
        <v>60</v>
      </c>
      <c r="AH714" s="19">
        <v>50</v>
      </c>
      <c r="AI714" s="20">
        <v>40</v>
      </c>
      <c r="AJ714" s="21">
        <v>50</v>
      </c>
      <c r="AK714" s="22">
        <v>75</v>
      </c>
      <c r="AL714" s="23">
        <f>SUM(AF714:AK714)</f>
        <v>335</v>
      </c>
      <c r="AM714" s="24" t="s">
        <v>150</v>
      </c>
      <c r="AN714" s="25" t="s">
        <v>74</v>
      </c>
      <c r="AO714" s="24" t="s">
        <v>77</v>
      </c>
      <c r="AP714" s="26" t="s">
        <v>591</v>
      </c>
      <c r="AQ714" s="27" t="s">
        <v>452</v>
      </c>
      <c r="AR714" s="28" t="s">
        <v>97</v>
      </c>
      <c r="AS714" s="29">
        <v>0.6</v>
      </c>
      <c r="AT714" s="29">
        <v>43</v>
      </c>
      <c r="AU714" s="30">
        <v>19.5</v>
      </c>
      <c r="AV714" s="31"/>
      <c r="AW714" s="26"/>
      <c r="AX714" s="26"/>
      <c r="AY714" s="26"/>
      <c r="AZ714" s="26"/>
      <c r="BA714" s="25">
        <v>1</v>
      </c>
      <c r="BB714" s="24">
        <v>67</v>
      </c>
      <c r="BC714" s="26">
        <v>190</v>
      </c>
      <c r="BD714" s="32" t="s">
        <v>128</v>
      </c>
      <c r="BE714" s="32">
        <v>50</v>
      </c>
      <c r="BF714" s="35" t="s">
        <v>98</v>
      </c>
      <c r="BG714" s="26" t="s">
        <v>129</v>
      </c>
      <c r="BH714" s="29">
        <v>20</v>
      </c>
      <c r="BI714" s="26" t="s">
        <v>165</v>
      </c>
      <c r="BJ714" s="37"/>
      <c r="BK714" s="36" t="s">
        <v>381</v>
      </c>
      <c r="BL714" t="str">
        <f>IF(_xlfn.REGEXTEST(BK714,"Lv. [0-9]{0, 3}", 0),BM714,"")</f>
        <v>34</v>
      </c>
      <c r="BM714" t="str" cm="1">
        <f t="array" ref="BM714">_xlfn.REGEXEXTRACT(_xlfn.REGEXEXTRACT(BK714,"Lv. [0-9]{0,}", 0),"[0-9]{1,2}", 0)</f>
        <v>34</v>
      </c>
      <c r="BN714" cm="1">
        <f t="array" ref="BN714">INDEX(A714:AE714,BQ714)</f>
        <v>190</v>
      </c>
      <c r="BO714">
        <v>713</v>
      </c>
      <c r="BP714">
        <f ca="1">IF(LEN(BL714) &gt; 0, _xlfn.XMATCH(BN714 + 1, INDIRECT(BR714):INDIRECT(BS714)), "")</f>
        <v>715</v>
      </c>
      <c r="BQ714" cm="1">
        <f t="array" ref="BQ714">_xlfn.XMATCH(FALSE, ISBLANK(A714:AE714),,-1)</f>
        <v>31</v>
      </c>
      <c r="BR714" t="str">
        <f>ADDRESS(2, BQ714)</f>
        <v>$AE$2</v>
      </c>
      <c r="BS714" t="str">
        <f>ADDRESS(1202, BQ714)</f>
        <v>$AE$1202</v>
      </c>
      <c r="BT714" s="171" t="str">
        <f ca="1">"insert into Pokemon_Blueprint values ( "&amp;ROW()-1&amp;", '"&amp;B714&amp;"', '"&amp;C714&amp;"', "&amp;AF714&amp;",  "&amp;AG714&amp;",  "&amp;AH714&amp;", "&amp;AI714&amp;",  "&amp;AJ714&amp;",  "&amp;AK714&amp;", "&amp;IF(BC714 = "", "0", BC714)&amp;", "&amp;IF(BL714 = "","NULL, NULL",BP714&amp;", "&amp;BL714)&amp;");"</f>
        <v>insert into Pokemon_Blueprint values ( 713, 'Deerling (Autumn)', '', 60,  60,  50, 40,  50,  75, 190, 715, 34);</v>
      </c>
    </row>
    <row r="715" spans="1:72" ht="12.75" customHeight="1">
      <c r="A715" s="12">
        <v>585.29999999999995</v>
      </c>
      <c r="B715" s="71" t="s">
        <v>1180</v>
      </c>
      <c r="C715" s="71"/>
      <c r="D715" s="72"/>
      <c r="E715" s="73"/>
      <c r="F715" s="73"/>
      <c r="G715" s="73"/>
      <c r="H715" s="73"/>
      <c r="I715" s="73"/>
      <c r="J715" s="73"/>
      <c r="K715" s="73"/>
      <c r="L715" s="73">
        <v>91</v>
      </c>
      <c r="M715" s="73">
        <v>159</v>
      </c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  <c r="AD715" s="73"/>
      <c r="AE715" s="74">
        <v>190</v>
      </c>
      <c r="AF715" s="17">
        <v>60</v>
      </c>
      <c r="AG715" s="18">
        <v>60</v>
      </c>
      <c r="AH715" s="19">
        <v>50</v>
      </c>
      <c r="AI715" s="20">
        <v>40</v>
      </c>
      <c r="AJ715" s="21">
        <v>50</v>
      </c>
      <c r="AK715" s="22">
        <v>75</v>
      </c>
      <c r="AL715" s="23">
        <f>SUM(AF715:AK715)</f>
        <v>335</v>
      </c>
      <c r="AM715" s="24" t="s">
        <v>150</v>
      </c>
      <c r="AN715" s="25" t="s">
        <v>74</v>
      </c>
      <c r="AO715" s="24" t="s">
        <v>77</v>
      </c>
      <c r="AP715" s="26" t="s">
        <v>591</v>
      </c>
      <c r="AQ715" s="27" t="s">
        <v>452</v>
      </c>
      <c r="AR715" s="28" t="s">
        <v>97</v>
      </c>
      <c r="AS715" s="29">
        <v>0.6</v>
      </c>
      <c r="AT715" s="29">
        <v>43</v>
      </c>
      <c r="AU715" s="30">
        <v>19.5</v>
      </c>
      <c r="AV715" s="31"/>
      <c r="AW715" s="26"/>
      <c r="AX715" s="26"/>
      <c r="AY715" s="26"/>
      <c r="AZ715" s="26"/>
      <c r="BA715" s="25">
        <v>1</v>
      </c>
      <c r="BB715" s="24">
        <v>67</v>
      </c>
      <c r="BC715" s="26">
        <v>190</v>
      </c>
      <c r="BD715" s="32" t="s">
        <v>128</v>
      </c>
      <c r="BE715" s="32">
        <v>50</v>
      </c>
      <c r="BF715" s="35" t="s">
        <v>139</v>
      </c>
      <c r="BG715" s="26" t="s">
        <v>129</v>
      </c>
      <c r="BH715" s="29">
        <v>20</v>
      </c>
      <c r="BI715" s="26" t="s">
        <v>165</v>
      </c>
      <c r="BJ715" s="37"/>
      <c r="BK715" s="36" t="s">
        <v>381</v>
      </c>
      <c r="BL715" t="str">
        <f>IF(_xlfn.REGEXTEST(BK715,"Lv. [0-9]{0, 3}", 0),BM715,"")</f>
        <v>34</v>
      </c>
      <c r="BM715" t="str" cm="1">
        <f t="array" ref="BM715">_xlfn.REGEXEXTRACT(_xlfn.REGEXEXTRACT(BK715,"Lv. [0-9]{0,}", 0),"[0-9]{1,2}", 0)</f>
        <v>34</v>
      </c>
      <c r="BN715" cm="1">
        <f t="array" ref="BN715">INDEX(A715:AE715,BQ715)</f>
        <v>190</v>
      </c>
      <c r="BO715">
        <v>714</v>
      </c>
      <c r="BP715">
        <f ca="1">IF(LEN(BL715) &gt; 0, _xlfn.XMATCH(BN715 + 1, INDIRECT(BR715):INDIRECT(BS715)), "")</f>
        <v>715</v>
      </c>
      <c r="BQ715" cm="1">
        <f t="array" ref="BQ715">_xlfn.XMATCH(FALSE, ISBLANK(A715:AE715),,-1)</f>
        <v>31</v>
      </c>
      <c r="BR715" t="str">
        <f>ADDRESS(2, BQ715)</f>
        <v>$AE$2</v>
      </c>
      <c r="BS715" t="str">
        <f>ADDRESS(1202, BQ715)</f>
        <v>$AE$1202</v>
      </c>
      <c r="BT715" s="171" t="str">
        <f ca="1">"insert into Pokemon_Blueprint values ( "&amp;ROW()-1&amp;", '"&amp;B715&amp;"', '"&amp;C715&amp;"', "&amp;AF715&amp;",  "&amp;AG715&amp;",  "&amp;AH715&amp;", "&amp;AI715&amp;",  "&amp;AJ715&amp;",  "&amp;AK715&amp;", "&amp;IF(BC715 = "", "0", BC715)&amp;", "&amp;IF(BL715 = "","NULL, NULL",BP715&amp;", "&amp;BL715)&amp;");"</f>
        <v>insert into Pokemon_Blueprint values ( 714, 'Deerling (Winter)', '', 60,  60,  50, 40,  50,  75, 190, 715, 34);</v>
      </c>
    </row>
    <row r="716" spans="1:72" ht="12.75" customHeight="1">
      <c r="A716" s="12">
        <v>586</v>
      </c>
      <c r="B716" s="71" t="s">
        <v>1181</v>
      </c>
      <c r="C716" s="71"/>
      <c r="D716" s="72"/>
      <c r="E716" s="73"/>
      <c r="F716" s="73"/>
      <c r="G716" s="73"/>
      <c r="H716" s="73"/>
      <c r="I716" s="73"/>
      <c r="J716" s="73"/>
      <c r="K716" s="73"/>
      <c r="L716" s="73">
        <v>92</v>
      </c>
      <c r="M716" s="73">
        <v>160</v>
      </c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  <c r="AD716" s="73"/>
      <c r="AE716" s="74">
        <v>191</v>
      </c>
      <c r="AF716" s="17">
        <v>80</v>
      </c>
      <c r="AG716" s="18">
        <v>100</v>
      </c>
      <c r="AH716" s="19">
        <v>70</v>
      </c>
      <c r="AI716" s="20">
        <v>60</v>
      </c>
      <c r="AJ716" s="21">
        <v>70</v>
      </c>
      <c r="AK716" s="22">
        <v>95</v>
      </c>
      <c r="AL716" s="23">
        <f>SUM(AF716:AK716)</f>
        <v>475</v>
      </c>
      <c r="AM716" s="24" t="s">
        <v>150</v>
      </c>
      <c r="AN716" s="25" t="s">
        <v>74</v>
      </c>
      <c r="AO716" s="24" t="s">
        <v>77</v>
      </c>
      <c r="AP716" s="26" t="s">
        <v>591</v>
      </c>
      <c r="AQ716" s="27" t="s">
        <v>452</v>
      </c>
      <c r="AR716" s="28" t="s">
        <v>304</v>
      </c>
      <c r="AS716" s="29">
        <v>1.9</v>
      </c>
      <c r="AT716" s="29">
        <v>203.9</v>
      </c>
      <c r="AU716" s="30">
        <v>92.5</v>
      </c>
      <c r="AV716" s="31"/>
      <c r="AW716" s="26">
        <v>2</v>
      </c>
      <c r="AX716" s="26"/>
      <c r="AY716" s="26"/>
      <c r="AZ716" s="26"/>
      <c r="BA716" s="25"/>
      <c r="BB716" s="24">
        <v>166</v>
      </c>
      <c r="BC716" s="26">
        <v>75</v>
      </c>
      <c r="BD716" s="32" t="s">
        <v>128</v>
      </c>
      <c r="BE716" s="32">
        <v>50</v>
      </c>
      <c r="BF716" s="35" t="s">
        <v>139</v>
      </c>
      <c r="BG716" s="26" t="s">
        <v>129</v>
      </c>
      <c r="BH716" s="29">
        <v>20</v>
      </c>
      <c r="BI716" s="26" t="s">
        <v>165</v>
      </c>
      <c r="BJ716" s="37"/>
      <c r="BK716" s="36"/>
      <c r="BL716" t="str">
        <f>IF(_xlfn.REGEXTEST(BK716,"Lv. [0-9]{0, 3}", 0),BM716,"")</f>
        <v/>
      </c>
      <c r="BM716" t="e" cm="1" vm="1">
        <f t="array" ref="BM716">_xlfn.REGEXEXTRACT(_xlfn.REGEXEXTRACT(BK716,"Lv. [0-9]{0,}", 0),"[0-9]{1,2}", 0)</f>
        <v>#N/A</v>
      </c>
      <c r="BN716" cm="1">
        <f t="array" ref="BN716">INDEX(A716:AE716,BQ716)</f>
        <v>191</v>
      </c>
      <c r="BO716">
        <v>715</v>
      </c>
      <c r="BP716" t="str">
        <f ca="1">IF(LEN(BL716) &gt; 0, _xlfn.XMATCH(BN716 + 1, INDIRECT(BR716):INDIRECT(BS716)), "")</f>
        <v/>
      </c>
      <c r="BQ716" cm="1">
        <f t="array" ref="BQ716">_xlfn.XMATCH(FALSE, ISBLANK(A716:AE716),,-1)</f>
        <v>31</v>
      </c>
      <c r="BR716" t="str">
        <f>ADDRESS(2, BQ716)</f>
        <v>$AE$2</v>
      </c>
      <c r="BS716" t="str">
        <f>ADDRESS(1202, BQ716)</f>
        <v>$AE$1202</v>
      </c>
      <c r="BT716" s="171" t="str">
        <f>"insert into Pokemon_Blueprint values ( "&amp;ROW()-1&amp;", '"&amp;B716&amp;"', '"&amp;C716&amp;"', "&amp;AF716&amp;",  "&amp;AG716&amp;",  "&amp;AH716&amp;", "&amp;AI716&amp;",  "&amp;AJ716&amp;",  "&amp;AK716&amp;", "&amp;IF(BC716 = "", "0", BC716)&amp;", "&amp;IF(BL716 = "","NULL, NULL",BP716&amp;", "&amp;BL716)&amp;");"</f>
        <v>insert into Pokemon_Blueprint values ( 715, 'Sawsbuck', '', 80,  100,  70, 60,  70,  95, 75, NULL, NULL);</v>
      </c>
    </row>
    <row r="717" spans="1:72" ht="12.75" customHeight="1">
      <c r="A717" s="12">
        <v>587</v>
      </c>
      <c r="B717" s="71" t="s">
        <v>1182</v>
      </c>
      <c r="C717" s="71"/>
      <c r="D717" s="72"/>
      <c r="E717" s="73"/>
      <c r="F717" s="73"/>
      <c r="G717" s="73"/>
      <c r="H717" s="73"/>
      <c r="I717" s="73"/>
      <c r="J717" s="73"/>
      <c r="K717" s="73"/>
      <c r="L717" s="73">
        <v>93</v>
      </c>
      <c r="M717" s="73">
        <v>144</v>
      </c>
      <c r="N717" s="73"/>
      <c r="O717" s="73">
        <v>86</v>
      </c>
      <c r="P717" s="73"/>
      <c r="Q717" s="73">
        <v>274</v>
      </c>
      <c r="R717" s="73"/>
      <c r="S717" s="73"/>
      <c r="T717" s="73"/>
      <c r="U717" s="73">
        <v>89</v>
      </c>
      <c r="V717" s="73">
        <v>364</v>
      </c>
      <c r="W717" s="73"/>
      <c r="X717" s="73"/>
      <c r="Y717" s="73"/>
      <c r="Z717" s="73">
        <v>111</v>
      </c>
      <c r="AA717" s="73"/>
      <c r="AB717" s="73">
        <v>102</v>
      </c>
      <c r="AC717" s="73"/>
      <c r="AD717" s="73"/>
      <c r="AE717" s="74"/>
      <c r="AF717" s="17">
        <v>55</v>
      </c>
      <c r="AG717" s="18">
        <v>75</v>
      </c>
      <c r="AH717" s="19">
        <v>60</v>
      </c>
      <c r="AI717" s="20">
        <v>75</v>
      </c>
      <c r="AJ717" s="21">
        <v>60</v>
      </c>
      <c r="AK717" s="22">
        <v>103</v>
      </c>
      <c r="AL717" s="23">
        <f>SUM(AF717:AK717)</f>
        <v>428</v>
      </c>
      <c r="AM717" s="24" t="s">
        <v>184</v>
      </c>
      <c r="AN717" s="25" t="s">
        <v>104</v>
      </c>
      <c r="AO717" s="24" t="s">
        <v>185</v>
      </c>
      <c r="AP717" s="34"/>
      <c r="AQ717" s="27" t="s">
        <v>1011</v>
      </c>
      <c r="AR717" s="28" t="s">
        <v>187</v>
      </c>
      <c r="AS717" s="29">
        <v>0.4</v>
      </c>
      <c r="AT717" s="29">
        <v>11</v>
      </c>
      <c r="AU717" s="30">
        <v>5</v>
      </c>
      <c r="AV717" s="31"/>
      <c r="AW717" s="26"/>
      <c r="AX717" s="26"/>
      <c r="AY717" s="26"/>
      <c r="AZ717" s="26"/>
      <c r="BA717" s="25">
        <v>2</v>
      </c>
      <c r="BB717" s="24">
        <v>150</v>
      </c>
      <c r="BC717" s="26">
        <v>200</v>
      </c>
      <c r="BD717" s="32" t="s">
        <v>128</v>
      </c>
      <c r="BE717" s="32">
        <v>50</v>
      </c>
      <c r="BF717" s="35" t="s">
        <v>137</v>
      </c>
      <c r="BG717" s="26" t="s">
        <v>129</v>
      </c>
      <c r="BH717" s="29">
        <v>20</v>
      </c>
      <c r="BI717" s="26" t="s">
        <v>165</v>
      </c>
      <c r="BJ717" s="37"/>
      <c r="BK717" s="36"/>
      <c r="BL717" t="str">
        <f>IF(_xlfn.REGEXTEST(BK717,"Lv. [0-9]{0, 3}", 0),BM717,"")</f>
        <v/>
      </c>
      <c r="BM717" t="e" cm="1" vm="1">
        <f t="array" ref="BM717">_xlfn.REGEXEXTRACT(_xlfn.REGEXEXTRACT(BK717,"Lv. [0-9]{0,}", 0),"[0-9]{1,2}", 0)</f>
        <v>#N/A</v>
      </c>
      <c r="BN717" cm="1">
        <f t="array" ref="BN717">INDEX(A717:AE717,BQ717)</f>
        <v>102</v>
      </c>
      <c r="BO717">
        <v>716</v>
      </c>
      <c r="BP717" t="str">
        <f ca="1">IF(LEN(BL717) &gt; 0, _xlfn.XMATCH(BN717 + 1, INDIRECT(BR717):INDIRECT(BS717)), "")</f>
        <v/>
      </c>
      <c r="BQ717" cm="1">
        <f t="array" ref="BQ717">_xlfn.XMATCH(FALSE, ISBLANK(A717:AE717),,-1)</f>
        <v>28</v>
      </c>
      <c r="BR717" t="str">
        <f>ADDRESS(2, BQ717)</f>
        <v>$AB$2</v>
      </c>
      <c r="BS717" t="str">
        <f>ADDRESS(1202, BQ717)</f>
        <v>$AB$1202</v>
      </c>
      <c r="BT717" s="171" t="str">
        <f>"insert into Pokemon_Blueprint values ( "&amp;ROW()-1&amp;", '"&amp;B717&amp;"', '"&amp;C717&amp;"', "&amp;AF717&amp;",  "&amp;AG717&amp;",  "&amp;AH717&amp;", "&amp;AI717&amp;",  "&amp;AJ717&amp;",  "&amp;AK717&amp;", "&amp;IF(BC717 = "", "0", BC717)&amp;", "&amp;IF(BL717 = "","NULL, NULL",BP717&amp;", "&amp;BL717)&amp;");"</f>
        <v>insert into Pokemon_Blueprint values ( 716, 'Emolga', '', 55,  75,  60, 75,  60,  103, 200, NULL, NULL);</v>
      </c>
    </row>
    <row r="718" spans="1:72" ht="12.75" customHeight="1">
      <c r="A718" s="12">
        <v>588</v>
      </c>
      <c r="B718" s="71" t="s">
        <v>1183</v>
      </c>
      <c r="C718" s="71"/>
      <c r="D718" s="72"/>
      <c r="E718" s="73"/>
      <c r="F718" s="73"/>
      <c r="G718" s="73"/>
      <c r="H718" s="73"/>
      <c r="I718" s="73"/>
      <c r="J718" s="73"/>
      <c r="K718" s="73"/>
      <c r="L718" s="73">
        <v>94</v>
      </c>
      <c r="M718" s="73">
        <v>155</v>
      </c>
      <c r="N718" s="73"/>
      <c r="O718" s="73"/>
      <c r="P718" s="73">
        <v>22</v>
      </c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>
        <v>273</v>
      </c>
      <c r="AB718" s="73">
        <v>66</v>
      </c>
      <c r="AC718" s="73">
        <v>95</v>
      </c>
      <c r="AD718" s="73"/>
      <c r="AE718" s="74"/>
      <c r="AF718" s="17">
        <v>50</v>
      </c>
      <c r="AG718" s="18">
        <v>75</v>
      </c>
      <c r="AH718" s="19">
        <v>45</v>
      </c>
      <c r="AI718" s="20">
        <v>40</v>
      </c>
      <c r="AJ718" s="21">
        <v>45</v>
      </c>
      <c r="AK718" s="22">
        <v>60</v>
      </c>
      <c r="AL718" s="23">
        <f>SUM(AF718:AK718)</f>
        <v>315</v>
      </c>
      <c r="AM718" s="24" t="s">
        <v>124</v>
      </c>
      <c r="AN718" s="37"/>
      <c r="AO718" s="24" t="s">
        <v>143</v>
      </c>
      <c r="AP718" s="26" t="s">
        <v>132</v>
      </c>
      <c r="AQ718" s="27" t="s">
        <v>159</v>
      </c>
      <c r="AR718" s="28" t="s">
        <v>115</v>
      </c>
      <c r="AS718" s="29">
        <v>0.5</v>
      </c>
      <c r="AT718" s="29">
        <v>13</v>
      </c>
      <c r="AU718" s="30">
        <v>5.9</v>
      </c>
      <c r="AV718" s="31"/>
      <c r="AW718" s="26">
        <v>1</v>
      </c>
      <c r="AX718" s="26"/>
      <c r="AY718" s="26"/>
      <c r="AZ718" s="26"/>
      <c r="BA718" s="25"/>
      <c r="BB718" s="24">
        <v>63</v>
      </c>
      <c r="BC718" s="26">
        <v>200</v>
      </c>
      <c r="BD718" s="32" t="s">
        <v>128</v>
      </c>
      <c r="BE718" s="32">
        <v>50</v>
      </c>
      <c r="BF718" s="35" t="s">
        <v>116</v>
      </c>
      <c r="BG718" s="26" t="s">
        <v>129</v>
      </c>
      <c r="BH718" s="29">
        <v>15</v>
      </c>
      <c r="BI718" s="26" t="s">
        <v>124</v>
      </c>
      <c r="BJ718" s="37"/>
      <c r="BK718" s="36" t="s">
        <v>1184</v>
      </c>
      <c r="BL718" t="str">
        <f>IF(_xlfn.REGEXTEST(BK718,"Lv. [0-9]{0, 3}", 0),BM718,"")</f>
        <v/>
      </c>
      <c r="BM718" t="e" cm="1" vm="1">
        <f t="array" ref="BM718">_xlfn.REGEXEXTRACT(_xlfn.REGEXEXTRACT(BK718,"Lv. [0-9]{0,}", 0),"[0-9]{1,2}", 0)</f>
        <v>#N/A</v>
      </c>
      <c r="BN718" cm="1">
        <f t="array" ref="BN718">INDEX(A718:AE718,BQ718)</f>
        <v>95</v>
      </c>
      <c r="BO718">
        <v>717</v>
      </c>
      <c r="BP718" t="str">
        <f ca="1">IF(LEN(BL718) &gt; 0, _xlfn.XMATCH(BN718 + 1, INDIRECT(BR718):INDIRECT(BS718)), "")</f>
        <v/>
      </c>
      <c r="BQ718" cm="1">
        <f t="array" ref="BQ718">_xlfn.XMATCH(FALSE, ISBLANK(A718:AE718),,-1)</f>
        <v>29</v>
      </c>
      <c r="BR718" t="str">
        <f>ADDRESS(2, BQ718)</f>
        <v>$AC$2</v>
      </c>
      <c r="BS718" t="str">
        <f>ADDRESS(1202, BQ718)</f>
        <v>$AC$1202</v>
      </c>
      <c r="BT718" s="171" t="str">
        <f>"insert into Pokemon_Blueprint values ( "&amp;ROW()-1&amp;", '"&amp;B718&amp;"', '"&amp;C718&amp;"', "&amp;AF718&amp;",  "&amp;AG718&amp;",  "&amp;AH718&amp;", "&amp;AI718&amp;",  "&amp;AJ718&amp;",  "&amp;AK718&amp;", "&amp;IF(BC718 = "", "0", BC718)&amp;", "&amp;IF(BL718 = "","NULL, NULL",BP718&amp;", "&amp;BL718)&amp;");"</f>
        <v>insert into Pokemon_Blueprint values ( 717, 'Karrablast', '', 50,  75,  45, 40,  45,  60, 200, NULL, NULL);</v>
      </c>
    </row>
    <row r="719" spans="1:72" ht="12.75" customHeight="1">
      <c r="A719" s="12">
        <v>589</v>
      </c>
      <c r="B719" s="71" t="s">
        <v>1185</v>
      </c>
      <c r="C719" s="71"/>
      <c r="D719" s="72"/>
      <c r="E719" s="73"/>
      <c r="F719" s="73"/>
      <c r="G719" s="73"/>
      <c r="H719" s="73"/>
      <c r="I719" s="73"/>
      <c r="J719" s="73"/>
      <c r="K719" s="73"/>
      <c r="L719" s="73">
        <v>95</v>
      </c>
      <c r="M719" s="73">
        <v>156</v>
      </c>
      <c r="N719" s="73"/>
      <c r="O719" s="73"/>
      <c r="P719" s="73">
        <v>23</v>
      </c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>
        <v>274</v>
      </c>
      <c r="AB719" s="73">
        <v>67</v>
      </c>
      <c r="AC719" s="73">
        <v>96</v>
      </c>
      <c r="AD719" s="73"/>
      <c r="AE719" s="74"/>
      <c r="AF719" s="17">
        <v>70</v>
      </c>
      <c r="AG719" s="18">
        <v>135</v>
      </c>
      <c r="AH719" s="19">
        <v>105</v>
      </c>
      <c r="AI719" s="20">
        <v>60</v>
      </c>
      <c r="AJ719" s="21">
        <v>105</v>
      </c>
      <c r="AK719" s="22">
        <v>20</v>
      </c>
      <c r="AL719" s="23">
        <f>SUM(AF719:AK719)</f>
        <v>495</v>
      </c>
      <c r="AM719" s="24" t="s">
        <v>124</v>
      </c>
      <c r="AN719" s="25" t="s">
        <v>201</v>
      </c>
      <c r="AO719" s="24" t="s">
        <v>143</v>
      </c>
      <c r="AP719" s="26" t="s">
        <v>363</v>
      </c>
      <c r="AQ719" s="27" t="s">
        <v>394</v>
      </c>
      <c r="AR719" s="28" t="s">
        <v>85</v>
      </c>
      <c r="AS719" s="29">
        <v>1</v>
      </c>
      <c r="AT719" s="29">
        <v>72.8</v>
      </c>
      <c r="AU719" s="30">
        <v>33</v>
      </c>
      <c r="AV719" s="31"/>
      <c r="AW719" s="26">
        <v>2</v>
      </c>
      <c r="AX719" s="26"/>
      <c r="AY719" s="26"/>
      <c r="AZ719" s="26"/>
      <c r="BA719" s="25"/>
      <c r="BB719" s="24">
        <v>173</v>
      </c>
      <c r="BC719" s="26">
        <v>75</v>
      </c>
      <c r="BD719" s="32" t="s">
        <v>128</v>
      </c>
      <c r="BE719" s="32">
        <v>50</v>
      </c>
      <c r="BF719" s="35" t="s">
        <v>322</v>
      </c>
      <c r="BG719" s="26" t="s">
        <v>129</v>
      </c>
      <c r="BH719" s="29">
        <v>15</v>
      </c>
      <c r="BI719" s="26" t="s">
        <v>124</v>
      </c>
      <c r="BJ719" s="37"/>
      <c r="BK719" s="36"/>
      <c r="BL719" t="str">
        <f>IF(_xlfn.REGEXTEST(BK719,"Lv. [0-9]{0, 3}", 0),BM719,"")</f>
        <v/>
      </c>
      <c r="BM719" t="e" cm="1" vm="1">
        <f t="array" ref="BM719">_xlfn.REGEXEXTRACT(_xlfn.REGEXEXTRACT(BK719,"Lv. [0-9]{0,}", 0),"[0-9]{1,2}", 0)</f>
        <v>#N/A</v>
      </c>
      <c r="BN719" cm="1">
        <f t="array" ref="BN719">INDEX(A719:AE719,BQ719)</f>
        <v>96</v>
      </c>
      <c r="BO719">
        <v>718</v>
      </c>
      <c r="BP719" t="str">
        <f ca="1">IF(LEN(BL719) &gt; 0, _xlfn.XMATCH(BN719 + 1, INDIRECT(BR719):INDIRECT(BS719)), "")</f>
        <v/>
      </c>
      <c r="BQ719" cm="1">
        <f t="array" ref="BQ719">_xlfn.XMATCH(FALSE, ISBLANK(A719:AE719),,-1)</f>
        <v>29</v>
      </c>
      <c r="BR719" t="str">
        <f>ADDRESS(2, BQ719)</f>
        <v>$AC$2</v>
      </c>
      <c r="BS719" t="str">
        <f>ADDRESS(1202, BQ719)</f>
        <v>$AC$1202</v>
      </c>
      <c r="BT719" s="171" t="str">
        <f>"insert into Pokemon_Blueprint values ( "&amp;ROW()-1&amp;", '"&amp;B719&amp;"', '"&amp;C719&amp;"', "&amp;AF719&amp;",  "&amp;AG719&amp;",  "&amp;AH719&amp;", "&amp;AI719&amp;",  "&amp;AJ719&amp;",  "&amp;AK719&amp;", "&amp;IF(BC719 = "", "0", BC719)&amp;", "&amp;IF(BL719 = "","NULL, NULL",BP719&amp;", "&amp;BL719)&amp;");"</f>
        <v>insert into Pokemon_Blueprint values ( 718, 'Escavalier', '', 70,  135,  105, 60,  105,  20, 75, NULL, NULL);</v>
      </c>
    </row>
    <row r="720" spans="1:72" ht="12.75" customHeight="1">
      <c r="A720" s="12">
        <v>590</v>
      </c>
      <c r="B720" s="71" t="s">
        <v>1186</v>
      </c>
      <c r="C720" s="71"/>
      <c r="D720" s="72"/>
      <c r="E720" s="73"/>
      <c r="F720" s="73"/>
      <c r="G720" s="73"/>
      <c r="H720" s="73"/>
      <c r="I720" s="73"/>
      <c r="J720" s="73"/>
      <c r="K720" s="73"/>
      <c r="L720" s="73">
        <v>96</v>
      </c>
      <c r="M720" s="73">
        <v>161</v>
      </c>
      <c r="N720" s="73"/>
      <c r="O720" s="73"/>
      <c r="P720" s="73">
        <v>53</v>
      </c>
      <c r="Q720" s="73"/>
      <c r="R720" s="73"/>
      <c r="S720" s="73"/>
      <c r="T720" s="73"/>
      <c r="U720" s="73"/>
      <c r="V720" s="73"/>
      <c r="W720" s="73"/>
      <c r="X720" s="73"/>
      <c r="Y720" s="73"/>
      <c r="Z720" s="73"/>
      <c r="AA720" s="73"/>
      <c r="AB720" s="73">
        <v>77</v>
      </c>
      <c r="AC720" s="73"/>
      <c r="AD720" s="73"/>
      <c r="AE720" s="74">
        <v>205</v>
      </c>
      <c r="AF720" s="17">
        <v>69</v>
      </c>
      <c r="AG720" s="18">
        <v>55</v>
      </c>
      <c r="AH720" s="19">
        <v>45</v>
      </c>
      <c r="AI720" s="20">
        <v>55</v>
      </c>
      <c r="AJ720" s="21">
        <v>55</v>
      </c>
      <c r="AK720" s="22">
        <v>15</v>
      </c>
      <c r="AL720" s="23">
        <f>SUM(AF720:AK720)</f>
        <v>294</v>
      </c>
      <c r="AM720" s="24" t="s">
        <v>74</v>
      </c>
      <c r="AN720" s="25" t="s">
        <v>75</v>
      </c>
      <c r="AO720" s="24" t="s">
        <v>252</v>
      </c>
      <c r="AP720" s="34"/>
      <c r="AQ720" s="27" t="s">
        <v>357</v>
      </c>
      <c r="AR720" s="28" t="s">
        <v>265</v>
      </c>
      <c r="AS720" s="29">
        <v>0.2</v>
      </c>
      <c r="AT720" s="29">
        <v>2.2000000000000002</v>
      </c>
      <c r="AU720" s="30">
        <v>1</v>
      </c>
      <c r="AV720" s="31">
        <v>1</v>
      </c>
      <c r="AW720" s="26"/>
      <c r="AX720" s="26"/>
      <c r="AY720" s="26"/>
      <c r="AZ720" s="26"/>
      <c r="BA720" s="25"/>
      <c r="BB720" s="24">
        <v>59</v>
      </c>
      <c r="BC720" s="26">
        <v>190</v>
      </c>
      <c r="BD720" s="32" t="s">
        <v>128</v>
      </c>
      <c r="BE720" s="32">
        <v>50</v>
      </c>
      <c r="BF720" s="35" t="s">
        <v>137</v>
      </c>
      <c r="BG720" s="26" t="s">
        <v>129</v>
      </c>
      <c r="BH720" s="29">
        <v>20</v>
      </c>
      <c r="BI720" s="26" t="s">
        <v>74</v>
      </c>
      <c r="BJ720" s="37"/>
      <c r="BK720" s="36" t="s">
        <v>1141</v>
      </c>
      <c r="BL720" t="str">
        <f>IF(_xlfn.REGEXTEST(BK720,"Lv. [0-9]{0, 3}", 0),BM720,"")</f>
        <v>39</v>
      </c>
      <c r="BM720" t="str" cm="1">
        <f t="array" ref="BM720">_xlfn.REGEXEXTRACT(_xlfn.REGEXEXTRACT(BK720,"Lv. [0-9]{0,}", 0),"[0-9]{1,2}", 0)</f>
        <v>39</v>
      </c>
      <c r="BN720" cm="1">
        <f t="array" ref="BN720">INDEX(A720:AE720,BQ720)</f>
        <v>205</v>
      </c>
      <c r="BO720">
        <v>719</v>
      </c>
      <c r="BP720">
        <f ca="1">IF(LEN(BL720) &gt; 0, _xlfn.XMATCH(BN720 + 1, INDIRECT(BR720):INDIRECT(BS720)), "")</f>
        <v>720</v>
      </c>
      <c r="BQ720" cm="1">
        <f t="array" ref="BQ720">_xlfn.XMATCH(FALSE, ISBLANK(A720:AE720),,-1)</f>
        <v>31</v>
      </c>
      <c r="BR720" t="str">
        <f>ADDRESS(2, BQ720)</f>
        <v>$AE$2</v>
      </c>
      <c r="BS720" t="str">
        <f>ADDRESS(1202, BQ720)</f>
        <v>$AE$1202</v>
      </c>
      <c r="BT720" s="171" t="str">
        <f ca="1">"insert into Pokemon_Blueprint values ( "&amp;ROW()-1&amp;", '"&amp;B720&amp;"', '"&amp;C720&amp;"', "&amp;AF720&amp;",  "&amp;AG720&amp;",  "&amp;AH720&amp;", "&amp;AI720&amp;",  "&amp;AJ720&amp;",  "&amp;AK720&amp;", "&amp;IF(BC720 = "", "0", BC720)&amp;", "&amp;IF(BL720 = "","NULL, NULL",BP720&amp;", "&amp;BL720)&amp;");"</f>
        <v>insert into Pokemon_Blueprint values ( 719, 'Foongus', '', 69,  55,  45, 55,  55,  15, 190, 720, 39);</v>
      </c>
    </row>
    <row r="721" spans="1:72" ht="12.75" customHeight="1">
      <c r="A721" s="12">
        <v>591</v>
      </c>
      <c r="B721" s="71" t="s">
        <v>1187</v>
      </c>
      <c r="C721" s="71"/>
      <c r="D721" s="72"/>
      <c r="E721" s="73"/>
      <c r="F721" s="73"/>
      <c r="G721" s="73"/>
      <c r="H721" s="73"/>
      <c r="I721" s="73"/>
      <c r="J721" s="73"/>
      <c r="K721" s="73"/>
      <c r="L721" s="73">
        <v>97</v>
      </c>
      <c r="M721" s="73">
        <v>162</v>
      </c>
      <c r="N721" s="73"/>
      <c r="O721" s="73"/>
      <c r="P721" s="73">
        <v>54</v>
      </c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>
        <v>78</v>
      </c>
      <c r="AC721" s="73"/>
      <c r="AD721" s="73"/>
      <c r="AE721" s="74">
        <v>206</v>
      </c>
      <c r="AF721" s="17">
        <v>114</v>
      </c>
      <c r="AG721" s="18">
        <v>85</v>
      </c>
      <c r="AH721" s="19">
        <v>70</v>
      </c>
      <c r="AI721" s="20">
        <v>85</v>
      </c>
      <c r="AJ721" s="21">
        <v>80</v>
      </c>
      <c r="AK721" s="22">
        <v>30</v>
      </c>
      <c r="AL721" s="23">
        <f>SUM(AF721:AK721)</f>
        <v>464</v>
      </c>
      <c r="AM721" s="24" t="s">
        <v>74</v>
      </c>
      <c r="AN721" s="25" t="s">
        <v>75</v>
      </c>
      <c r="AO721" s="24" t="s">
        <v>252</v>
      </c>
      <c r="AP721" s="34"/>
      <c r="AQ721" s="27" t="s">
        <v>357</v>
      </c>
      <c r="AR721" s="28" t="s">
        <v>97</v>
      </c>
      <c r="AS721" s="29">
        <v>0.6</v>
      </c>
      <c r="AT721" s="29">
        <v>23.1</v>
      </c>
      <c r="AU721" s="30">
        <v>10.5</v>
      </c>
      <c r="AV721" s="31">
        <v>2</v>
      </c>
      <c r="AW721" s="26"/>
      <c r="AX721" s="26"/>
      <c r="AY721" s="26"/>
      <c r="AZ721" s="26"/>
      <c r="BA721" s="25"/>
      <c r="BB721" s="24">
        <v>162</v>
      </c>
      <c r="BC721" s="26">
        <v>75</v>
      </c>
      <c r="BD721" s="32" t="s">
        <v>128</v>
      </c>
      <c r="BE721" s="32">
        <v>50</v>
      </c>
      <c r="BF721" s="35" t="s">
        <v>137</v>
      </c>
      <c r="BG721" s="26" t="s">
        <v>129</v>
      </c>
      <c r="BH721" s="29">
        <v>20</v>
      </c>
      <c r="BI721" s="26" t="s">
        <v>74</v>
      </c>
      <c r="BJ721" s="37"/>
      <c r="BK721" s="36"/>
      <c r="BL721" t="str">
        <f>IF(_xlfn.REGEXTEST(BK721,"Lv. [0-9]{0, 3}", 0),BM721,"")</f>
        <v/>
      </c>
      <c r="BM721" t="e" cm="1" vm="1">
        <f t="array" ref="BM721">_xlfn.REGEXEXTRACT(_xlfn.REGEXEXTRACT(BK721,"Lv. [0-9]{0,}", 0),"[0-9]{1,2}", 0)</f>
        <v>#N/A</v>
      </c>
      <c r="BN721" cm="1">
        <f t="array" ref="BN721">INDEX(A721:AE721,BQ721)</f>
        <v>206</v>
      </c>
      <c r="BO721">
        <v>720</v>
      </c>
      <c r="BP721" t="str">
        <f ca="1">IF(LEN(BL721) &gt; 0, _xlfn.XMATCH(BN721 + 1, INDIRECT(BR721):INDIRECT(BS721)), "")</f>
        <v/>
      </c>
      <c r="BQ721" cm="1">
        <f t="array" ref="BQ721">_xlfn.XMATCH(FALSE, ISBLANK(A721:AE721),,-1)</f>
        <v>31</v>
      </c>
      <c r="BR721" t="str">
        <f>ADDRESS(2, BQ721)</f>
        <v>$AE$2</v>
      </c>
      <c r="BS721" t="str">
        <f>ADDRESS(1202, BQ721)</f>
        <v>$AE$1202</v>
      </c>
      <c r="BT721" s="171" t="str">
        <f>"insert into Pokemon_Blueprint values ( "&amp;ROW()-1&amp;", '"&amp;B721&amp;"', '"&amp;C721&amp;"', "&amp;AF721&amp;",  "&amp;AG721&amp;",  "&amp;AH721&amp;", "&amp;AI721&amp;",  "&amp;AJ721&amp;",  "&amp;AK721&amp;", "&amp;IF(BC721 = "", "0", BC721)&amp;", "&amp;IF(BL721 = "","NULL, NULL",BP721&amp;", "&amp;BL721)&amp;");"</f>
        <v>insert into Pokemon_Blueprint values ( 720, 'Amoonguss', '', 114,  85,  70, 85,  80,  30, 75, NULL, NULL);</v>
      </c>
    </row>
    <row r="722" spans="1:72" ht="12.75" customHeight="1">
      <c r="A722" s="12">
        <v>592</v>
      </c>
      <c r="B722" s="71" t="s">
        <v>1188</v>
      </c>
      <c r="C722" s="71"/>
      <c r="D722" s="72"/>
      <c r="E722" s="73"/>
      <c r="F722" s="73"/>
      <c r="G722" s="73"/>
      <c r="H722" s="73"/>
      <c r="I722" s="73"/>
      <c r="J722" s="73"/>
      <c r="K722" s="73"/>
      <c r="L722" s="73">
        <v>98</v>
      </c>
      <c r="M722" s="73">
        <v>180</v>
      </c>
      <c r="N722" s="73"/>
      <c r="O722" s="73"/>
      <c r="P722" s="73"/>
      <c r="Q722" s="73"/>
      <c r="R722" s="73"/>
      <c r="S722" s="73"/>
      <c r="T722" s="73"/>
      <c r="U722" s="73"/>
      <c r="V722" s="73">
        <v>318</v>
      </c>
      <c r="W722" s="73"/>
      <c r="X722" s="73"/>
      <c r="Y722" s="73">
        <v>139</v>
      </c>
      <c r="Z722" s="73"/>
      <c r="AA722" s="73">
        <v>305</v>
      </c>
      <c r="AB722" s="73">
        <v>192</v>
      </c>
      <c r="AC722" s="73"/>
      <c r="AD722" s="73"/>
      <c r="AE722" s="74"/>
      <c r="AF722" s="17">
        <v>55</v>
      </c>
      <c r="AG722" s="18">
        <v>40</v>
      </c>
      <c r="AH722" s="19">
        <v>50</v>
      </c>
      <c r="AI722" s="20">
        <v>65</v>
      </c>
      <c r="AJ722" s="21">
        <v>85</v>
      </c>
      <c r="AK722" s="22">
        <v>40</v>
      </c>
      <c r="AL722" s="23">
        <f>SUM(AF722:AK722)</f>
        <v>335</v>
      </c>
      <c r="AM722" s="24" t="s">
        <v>112</v>
      </c>
      <c r="AN722" s="25" t="s">
        <v>398</v>
      </c>
      <c r="AO722" s="24" t="s">
        <v>307</v>
      </c>
      <c r="AP722" s="26" t="s">
        <v>402</v>
      </c>
      <c r="AQ722" s="38"/>
      <c r="AR722" s="39" t="s">
        <v>176</v>
      </c>
      <c r="AS722" s="40">
        <v>1.2</v>
      </c>
      <c r="AT722" s="40">
        <v>72.8</v>
      </c>
      <c r="AU722" s="41">
        <v>33</v>
      </c>
      <c r="AV722" s="31"/>
      <c r="AW722" s="26"/>
      <c r="AX722" s="26"/>
      <c r="AY722" s="26"/>
      <c r="AZ722" s="26">
        <v>1</v>
      </c>
      <c r="BA722" s="25"/>
      <c r="BB722" s="24">
        <v>67</v>
      </c>
      <c r="BC722" s="26">
        <v>190</v>
      </c>
      <c r="BD722" s="32" t="s">
        <v>128</v>
      </c>
      <c r="BE722" s="32">
        <v>50</v>
      </c>
      <c r="BF722" s="35" t="s">
        <v>137</v>
      </c>
      <c r="BG722" s="26" t="s">
        <v>129</v>
      </c>
      <c r="BH722" s="29">
        <v>20</v>
      </c>
      <c r="BI722" s="26" t="s">
        <v>386</v>
      </c>
      <c r="BJ722" s="37"/>
      <c r="BK722" s="36" t="s">
        <v>348</v>
      </c>
      <c r="BL722" t="str">
        <f>IF(_xlfn.REGEXTEST(BK722,"Lv. [0-9]{0, 3}", 0),BM722,"")</f>
        <v>40</v>
      </c>
      <c r="BM722" t="str" cm="1">
        <f t="array" ref="BM722">_xlfn.REGEXEXTRACT(_xlfn.REGEXEXTRACT(BK722,"Lv. [0-9]{0,}", 0),"[0-9]{1,2}", 0)</f>
        <v>40</v>
      </c>
      <c r="BN722" cm="1">
        <f t="array" ref="BN722">INDEX(A722:AE722,BQ722)</f>
        <v>192</v>
      </c>
      <c r="BO722">
        <v>721</v>
      </c>
      <c r="BP722">
        <f ca="1">IF(LEN(BL722) &gt; 0, _xlfn.XMATCH(BN722 + 1, INDIRECT(BR722):INDIRECT(BS722)), "")</f>
        <v>722</v>
      </c>
      <c r="BQ722" cm="1">
        <f t="array" ref="BQ722">_xlfn.XMATCH(FALSE, ISBLANK(A722:AE722),,-1)</f>
        <v>28</v>
      </c>
      <c r="BR722" t="str">
        <f>ADDRESS(2, BQ722)</f>
        <v>$AB$2</v>
      </c>
      <c r="BS722" t="str">
        <f>ADDRESS(1202, BQ722)</f>
        <v>$AB$1202</v>
      </c>
      <c r="BT722" s="171" t="str">
        <f ca="1">"insert into Pokemon_Blueprint values ( "&amp;ROW()-1&amp;", '"&amp;B722&amp;"', '"&amp;C722&amp;"', "&amp;AF722&amp;",  "&amp;AG722&amp;",  "&amp;AH722&amp;", "&amp;AI722&amp;",  "&amp;AJ722&amp;",  "&amp;AK722&amp;", "&amp;IF(BC722 = "", "0", BC722)&amp;", "&amp;IF(BL722 = "","NULL, NULL",BP722&amp;", "&amp;BL722)&amp;");"</f>
        <v>insert into Pokemon_Blueprint values ( 721, 'Frillish', '', 55,  40,  50, 65,  85,  40, 190, 722, 40);</v>
      </c>
    </row>
    <row r="723" spans="1:72" ht="12.75" customHeight="1">
      <c r="A723" s="12">
        <v>593</v>
      </c>
      <c r="B723" s="71" t="s">
        <v>1189</v>
      </c>
      <c r="C723" s="71"/>
      <c r="D723" s="72"/>
      <c r="E723" s="73"/>
      <c r="F723" s="73"/>
      <c r="G723" s="73"/>
      <c r="H723" s="73"/>
      <c r="I723" s="73"/>
      <c r="J723" s="73"/>
      <c r="K723" s="73"/>
      <c r="L723" s="73">
        <v>99</v>
      </c>
      <c r="M723" s="73">
        <v>181</v>
      </c>
      <c r="N723" s="73"/>
      <c r="O723" s="73"/>
      <c r="P723" s="73"/>
      <c r="Q723" s="73"/>
      <c r="R723" s="73"/>
      <c r="S723" s="73"/>
      <c r="T723" s="73"/>
      <c r="U723" s="73"/>
      <c r="V723" s="73">
        <v>319</v>
      </c>
      <c r="W723" s="73"/>
      <c r="X723" s="73"/>
      <c r="Y723" s="73">
        <v>140</v>
      </c>
      <c r="Z723" s="73"/>
      <c r="AA723" s="73">
        <v>306</v>
      </c>
      <c r="AB723" s="73">
        <v>193</v>
      </c>
      <c r="AC723" s="73"/>
      <c r="AD723" s="73"/>
      <c r="AE723" s="74"/>
      <c r="AF723" s="17">
        <v>100</v>
      </c>
      <c r="AG723" s="18">
        <v>60</v>
      </c>
      <c r="AH723" s="19">
        <v>70</v>
      </c>
      <c r="AI723" s="20">
        <v>85</v>
      </c>
      <c r="AJ723" s="21">
        <v>105</v>
      </c>
      <c r="AK723" s="22">
        <v>60</v>
      </c>
      <c r="AL723" s="23">
        <f>SUM(AF723:AK723)</f>
        <v>480</v>
      </c>
      <c r="AM723" s="24" t="s">
        <v>112</v>
      </c>
      <c r="AN723" s="25" t="s">
        <v>398</v>
      </c>
      <c r="AO723" s="24" t="s">
        <v>307</v>
      </c>
      <c r="AP723" s="26" t="s">
        <v>402</v>
      </c>
      <c r="AQ723" s="27" t="s">
        <v>255</v>
      </c>
      <c r="AR723" s="28" t="s">
        <v>160</v>
      </c>
      <c r="AS723" s="29">
        <v>2.2000000000000002</v>
      </c>
      <c r="AT723" s="29">
        <v>297.60000000000002</v>
      </c>
      <c r="AU723" s="30">
        <v>135</v>
      </c>
      <c r="AV723" s="31"/>
      <c r="AW723" s="26"/>
      <c r="AX723" s="26"/>
      <c r="AY723" s="26"/>
      <c r="AZ723" s="26">
        <v>2</v>
      </c>
      <c r="BA723" s="25"/>
      <c r="BB723" s="24">
        <v>168</v>
      </c>
      <c r="BC723" s="26">
        <v>60</v>
      </c>
      <c r="BD723" s="32" t="s">
        <v>128</v>
      </c>
      <c r="BE723" s="32">
        <v>50</v>
      </c>
      <c r="BF723" s="35" t="s">
        <v>137</v>
      </c>
      <c r="BG723" s="26" t="s">
        <v>129</v>
      </c>
      <c r="BH723" s="29">
        <v>20</v>
      </c>
      <c r="BI723" s="26" t="s">
        <v>386</v>
      </c>
      <c r="BJ723" s="37"/>
      <c r="BK723" s="36"/>
      <c r="BL723" t="str">
        <f>IF(_xlfn.REGEXTEST(BK723,"Lv. [0-9]{0, 3}", 0),BM723,"")</f>
        <v/>
      </c>
      <c r="BM723" t="e" cm="1" vm="1">
        <f t="array" ref="BM723">_xlfn.REGEXEXTRACT(_xlfn.REGEXEXTRACT(BK723,"Lv. [0-9]{0,}", 0),"[0-9]{1,2}", 0)</f>
        <v>#N/A</v>
      </c>
      <c r="BN723" cm="1">
        <f t="array" ref="BN723">INDEX(A723:AE723,BQ723)</f>
        <v>193</v>
      </c>
      <c r="BO723">
        <v>722</v>
      </c>
      <c r="BP723" t="str">
        <f ca="1">IF(LEN(BL723) &gt; 0, _xlfn.XMATCH(BN723 + 1, INDIRECT(BR723):INDIRECT(BS723)), "")</f>
        <v/>
      </c>
      <c r="BQ723" cm="1">
        <f t="array" ref="BQ723">_xlfn.XMATCH(FALSE, ISBLANK(A723:AE723),,-1)</f>
        <v>28</v>
      </c>
      <c r="BR723" t="str">
        <f>ADDRESS(2, BQ723)</f>
        <v>$AB$2</v>
      </c>
      <c r="BS723" t="str">
        <f>ADDRESS(1202, BQ723)</f>
        <v>$AB$1202</v>
      </c>
      <c r="BT723" s="171" t="str">
        <f>"insert into Pokemon_Blueprint values ( "&amp;ROW()-1&amp;", '"&amp;B723&amp;"', '"&amp;C723&amp;"', "&amp;AF723&amp;",  "&amp;AG723&amp;",  "&amp;AH723&amp;", "&amp;AI723&amp;",  "&amp;AJ723&amp;",  "&amp;AK723&amp;", "&amp;IF(BC723 = "", "0", BC723)&amp;", "&amp;IF(BL723 = "","NULL, NULL",BP723&amp;", "&amp;BL723)&amp;");"</f>
        <v>insert into Pokemon_Blueprint values ( 722, 'Jellicent', '', 100,  60,  70, 85,  105,  60, 60, NULL, NULL);</v>
      </c>
    </row>
    <row r="724" spans="1:72" ht="12.75" customHeight="1">
      <c r="A724" s="12">
        <v>594</v>
      </c>
      <c r="B724" s="71" t="s">
        <v>1190</v>
      </c>
      <c r="C724" s="71"/>
      <c r="D724" s="72"/>
      <c r="E724" s="73"/>
      <c r="F724" s="73"/>
      <c r="G724" s="73"/>
      <c r="H724" s="73"/>
      <c r="I724" s="73"/>
      <c r="J724" s="73"/>
      <c r="K724" s="73"/>
      <c r="L724" s="73">
        <v>100</v>
      </c>
      <c r="M724" s="73">
        <v>182</v>
      </c>
      <c r="N724" s="73"/>
      <c r="O724" s="73">
        <v>149</v>
      </c>
      <c r="P724" s="73"/>
      <c r="Q724" s="73">
        <v>157</v>
      </c>
      <c r="R724" s="73"/>
      <c r="S724" s="73">
        <v>84</v>
      </c>
      <c r="T724" s="73"/>
      <c r="U724" s="73"/>
      <c r="V724" s="73">
        <v>191</v>
      </c>
      <c r="W724" s="73"/>
      <c r="X724" s="73">
        <v>92</v>
      </c>
      <c r="Y724" s="73"/>
      <c r="Z724" s="73"/>
      <c r="AA724" s="73"/>
      <c r="AB724" s="73"/>
      <c r="AC724" s="73"/>
      <c r="AD724" s="73"/>
      <c r="AE724" s="74">
        <v>336</v>
      </c>
      <c r="AF724" s="17">
        <v>165</v>
      </c>
      <c r="AG724" s="18">
        <v>75</v>
      </c>
      <c r="AH724" s="19">
        <v>80</v>
      </c>
      <c r="AI724" s="20">
        <v>40</v>
      </c>
      <c r="AJ724" s="21">
        <v>45</v>
      </c>
      <c r="AK724" s="22">
        <v>65</v>
      </c>
      <c r="AL724" s="23">
        <f>SUM(AF724:AK724)</f>
        <v>470</v>
      </c>
      <c r="AM724" s="24" t="s">
        <v>112</v>
      </c>
      <c r="AN724" s="37"/>
      <c r="AO724" s="24" t="s">
        <v>453</v>
      </c>
      <c r="AP724" s="26" t="s">
        <v>379</v>
      </c>
      <c r="AQ724" s="27" t="s">
        <v>357</v>
      </c>
      <c r="AR724" s="28" t="s">
        <v>176</v>
      </c>
      <c r="AS724" s="29">
        <v>1.2</v>
      </c>
      <c r="AT724" s="29">
        <v>69.7</v>
      </c>
      <c r="AU724" s="30">
        <v>31.6</v>
      </c>
      <c r="AV724" s="31">
        <v>2</v>
      </c>
      <c r="AW724" s="26"/>
      <c r="AX724" s="26"/>
      <c r="AY724" s="26"/>
      <c r="AZ724" s="26"/>
      <c r="BA724" s="25"/>
      <c r="BB724" s="24">
        <v>165</v>
      </c>
      <c r="BC724" s="26">
        <v>75</v>
      </c>
      <c r="BD724" s="32" t="s">
        <v>226</v>
      </c>
      <c r="BE724" s="32">
        <v>50</v>
      </c>
      <c r="BF724" s="35" t="s">
        <v>227</v>
      </c>
      <c r="BG724" s="26" t="s">
        <v>129</v>
      </c>
      <c r="BH724" s="29">
        <v>40</v>
      </c>
      <c r="BI724" s="26" t="s">
        <v>117</v>
      </c>
      <c r="BJ724" s="25" t="s">
        <v>465</v>
      </c>
      <c r="BK724" s="36"/>
      <c r="BL724" t="str">
        <f>IF(_xlfn.REGEXTEST(BK724,"Lv. [0-9]{0, 3}", 0),BM724,"")</f>
        <v/>
      </c>
      <c r="BM724" t="e" cm="1" vm="1">
        <f t="array" ref="BM724">_xlfn.REGEXEXTRACT(_xlfn.REGEXEXTRACT(BK724,"Lv. [0-9]{0,}", 0),"[0-9]{1,2}", 0)</f>
        <v>#N/A</v>
      </c>
      <c r="BN724" cm="1">
        <f t="array" ref="BN724">INDEX(A724:AE724,BQ724)</f>
        <v>336</v>
      </c>
      <c r="BO724">
        <v>723</v>
      </c>
      <c r="BP724" t="str">
        <f ca="1">IF(LEN(BL724) &gt; 0, _xlfn.XMATCH(BN724 + 1, INDIRECT(BR724):INDIRECT(BS724)), "")</f>
        <v/>
      </c>
      <c r="BQ724" cm="1">
        <f t="array" ref="BQ724">_xlfn.XMATCH(FALSE, ISBLANK(A724:AE724),,-1)</f>
        <v>31</v>
      </c>
      <c r="BR724" t="str">
        <f>ADDRESS(2, BQ724)</f>
        <v>$AE$2</v>
      </c>
      <c r="BS724" t="str">
        <f>ADDRESS(1202, BQ724)</f>
        <v>$AE$1202</v>
      </c>
      <c r="BT724" s="171" t="str">
        <f>"insert into Pokemon_Blueprint values ( "&amp;ROW()-1&amp;", '"&amp;B724&amp;"', '"&amp;C724&amp;"', "&amp;AF724&amp;",  "&amp;AG724&amp;",  "&amp;AH724&amp;", "&amp;AI724&amp;",  "&amp;AJ724&amp;",  "&amp;AK724&amp;", "&amp;IF(BC724 = "", "0", BC724)&amp;", "&amp;IF(BL724 = "","NULL, NULL",BP724&amp;", "&amp;BL724)&amp;");"</f>
        <v>insert into Pokemon_Blueprint values ( 723, 'Alomomola', '', 165,  75,  80, 40,  45,  65, 75, NULL, NULL);</v>
      </c>
    </row>
    <row r="725" spans="1:72" ht="12.75" customHeight="1">
      <c r="A725" s="12">
        <v>595</v>
      </c>
      <c r="B725" s="71" t="s">
        <v>1191</v>
      </c>
      <c r="C725" s="71"/>
      <c r="D725" s="72"/>
      <c r="E725" s="73"/>
      <c r="F725" s="73"/>
      <c r="G725" s="73"/>
      <c r="H725" s="73"/>
      <c r="I725" s="73"/>
      <c r="J725" s="73"/>
      <c r="K725" s="73"/>
      <c r="L725" s="73">
        <v>101</v>
      </c>
      <c r="M725" s="73">
        <v>173</v>
      </c>
      <c r="N725" s="73"/>
      <c r="O725" s="73"/>
      <c r="P725" s="73"/>
      <c r="Q725" s="73"/>
      <c r="R725" s="73"/>
      <c r="S725" s="73"/>
      <c r="T725" s="73"/>
      <c r="U725" s="73"/>
      <c r="V725" s="73"/>
      <c r="W725" s="73"/>
      <c r="X725" s="73"/>
      <c r="Y725" s="73"/>
      <c r="Z725" s="73"/>
      <c r="AA725" s="73">
        <v>64</v>
      </c>
      <c r="AB725" s="73"/>
      <c r="AC725" s="73">
        <v>93</v>
      </c>
      <c r="AD725" s="73"/>
      <c r="AE725" s="74"/>
      <c r="AF725" s="17">
        <v>50</v>
      </c>
      <c r="AG725" s="18">
        <v>47</v>
      </c>
      <c r="AH725" s="19">
        <v>50</v>
      </c>
      <c r="AI725" s="20">
        <v>57</v>
      </c>
      <c r="AJ725" s="21">
        <v>50</v>
      </c>
      <c r="AK725" s="22">
        <v>65</v>
      </c>
      <c r="AL725" s="23">
        <f>SUM(AF725:AK725)</f>
        <v>319</v>
      </c>
      <c r="AM725" s="24" t="s">
        <v>124</v>
      </c>
      <c r="AN725" s="25" t="s">
        <v>184</v>
      </c>
      <c r="AO725" s="24" t="s">
        <v>135</v>
      </c>
      <c r="AP725" s="26" t="s">
        <v>179</v>
      </c>
      <c r="AQ725" s="27" t="s">
        <v>143</v>
      </c>
      <c r="AR725" s="28" t="s">
        <v>1192</v>
      </c>
      <c r="AS725" s="29">
        <v>0.1</v>
      </c>
      <c r="AT725" s="29">
        <v>1.3</v>
      </c>
      <c r="AU725" s="30">
        <v>0.6</v>
      </c>
      <c r="AV725" s="31"/>
      <c r="AW725" s="26"/>
      <c r="AX725" s="26"/>
      <c r="AY725" s="26"/>
      <c r="AZ725" s="26"/>
      <c r="BA725" s="25">
        <v>1</v>
      </c>
      <c r="BB725" s="24">
        <v>64</v>
      </c>
      <c r="BC725" s="26">
        <v>190</v>
      </c>
      <c r="BD725" s="32" t="s">
        <v>128</v>
      </c>
      <c r="BE725" s="32">
        <v>50</v>
      </c>
      <c r="BF725" s="35" t="s">
        <v>141</v>
      </c>
      <c r="BG725" s="26" t="s">
        <v>129</v>
      </c>
      <c r="BH725" s="29">
        <v>20</v>
      </c>
      <c r="BI725" s="26" t="s">
        <v>124</v>
      </c>
      <c r="BJ725" s="37"/>
      <c r="BK725" s="36" t="s">
        <v>102</v>
      </c>
      <c r="BL725" t="str">
        <f>IF(_xlfn.REGEXTEST(BK725,"Lv. [0-9]{0, 3}", 0),BM725,"")</f>
        <v>36</v>
      </c>
      <c r="BM725" t="str" cm="1">
        <f t="array" ref="BM725">_xlfn.REGEXEXTRACT(_xlfn.REGEXEXTRACT(BK725,"Lv. [0-9]{0,}", 0),"[0-9]{1,2}", 0)</f>
        <v>36</v>
      </c>
      <c r="BN725" cm="1">
        <f t="array" ref="BN725">INDEX(A725:AE725,BQ725)</f>
        <v>93</v>
      </c>
      <c r="BO725">
        <v>724</v>
      </c>
      <c r="BP725">
        <f ca="1">IF(LEN(BL725) &gt; 0, _xlfn.XMATCH(BN725 + 1, INDIRECT(BR725):INDIRECT(BS725)), "")</f>
        <v>725</v>
      </c>
      <c r="BQ725" cm="1">
        <f t="array" ref="BQ725">_xlfn.XMATCH(FALSE, ISBLANK(A725:AE725),,-1)</f>
        <v>29</v>
      </c>
      <c r="BR725" t="str">
        <f>ADDRESS(2, BQ725)</f>
        <v>$AC$2</v>
      </c>
      <c r="BS725" t="str">
        <f>ADDRESS(1202, BQ725)</f>
        <v>$AC$1202</v>
      </c>
      <c r="BT725" s="171" t="str">
        <f ca="1">"insert into Pokemon_Blueprint values ( "&amp;ROW()-1&amp;", '"&amp;B725&amp;"', '"&amp;C725&amp;"', "&amp;AF725&amp;",  "&amp;AG725&amp;",  "&amp;AH725&amp;", "&amp;AI725&amp;",  "&amp;AJ725&amp;",  "&amp;AK725&amp;", "&amp;IF(BC725 = "", "0", BC725)&amp;", "&amp;IF(BL725 = "","NULL, NULL",BP725&amp;", "&amp;BL725)&amp;");"</f>
        <v>insert into Pokemon_Blueprint values ( 724, 'Joltik', '', 50,  47,  50, 57,  50,  65, 190, 725, 36);</v>
      </c>
    </row>
    <row r="726" spans="1:72" ht="12.75" customHeight="1">
      <c r="A726" s="12">
        <v>596</v>
      </c>
      <c r="B726" s="71" t="s">
        <v>1193</v>
      </c>
      <c r="C726" s="71"/>
      <c r="D726" s="72"/>
      <c r="E726" s="73"/>
      <c r="F726" s="73"/>
      <c r="G726" s="73"/>
      <c r="H726" s="73"/>
      <c r="I726" s="73"/>
      <c r="J726" s="73"/>
      <c r="K726" s="73"/>
      <c r="L726" s="73">
        <v>102</v>
      </c>
      <c r="M726" s="73">
        <v>174</v>
      </c>
      <c r="N726" s="73"/>
      <c r="O726" s="73"/>
      <c r="P726" s="73"/>
      <c r="Q726" s="73"/>
      <c r="R726" s="73"/>
      <c r="S726" s="73"/>
      <c r="T726" s="73"/>
      <c r="U726" s="73"/>
      <c r="V726" s="73"/>
      <c r="W726" s="73"/>
      <c r="X726" s="73"/>
      <c r="Y726" s="73"/>
      <c r="Z726" s="73"/>
      <c r="AA726" s="73">
        <v>65</v>
      </c>
      <c r="AB726" s="73"/>
      <c r="AC726" s="73">
        <v>94</v>
      </c>
      <c r="AD726" s="73"/>
      <c r="AE726" s="74"/>
      <c r="AF726" s="17">
        <v>70</v>
      </c>
      <c r="AG726" s="18">
        <v>77</v>
      </c>
      <c r="AH726" s="19">
        <v>60</v>
      </c>
      <c r="AI726" s="20">
        <v>97</v>
      </c>
      <c r="AJ726" s="21">
        <v>60</v>
      </c>
      <c r="AK726" s="22">
        <v>108</v>
      </c>
      <c r="AL726" s="23">
        <f>SUM(AF726:AK726)</f>
        <v>472</v>
      </c>
      <c r="AM726" s="24" t="s">
        <v>124</v>
      </c>
      <c r="AN726" s="25" t="s">
        <v>184</v>
      </c>
      <c r="AO726" s="24" t="s">
        <v>135</v>
      </c>
      <c r="AP726" s="26" t="s">
        <v>179</v>
      </c>
      <c r="AQ726" s="27" t="s">
        <v>143</v>
      </c>
      <c r="AR726" s="28" t="s">
        <v>191</v>
      </c>
      <c r="AS726" s="29">
        <v>0.8</v>
      </c>
      <c r="AT726" s="29">
        <v>31.5</v>
      </c>
      <c r="AU726" s="30">
        <v>14.3</v>
      </c>
      <c r="AV726" s="31"/>
      <c r="AW726" s="26"/>
      <c r="AX726" s="26"/>
      <c r="AY726" s="26"/>
      <c r="AZ726" s="26"/>
      <c r="BA726" s="25">
        <v>2</v>
      </c>
      <c r="BB726" s="24">
        <v>165</v>
      </c>
      <c r="BC726" s="26">
        <v>75</v>
      </c>
      <c r="BD726" s="32" t="s">
        <v>128</v>
      </c>
      <c r="BE726" s="32">
        <v>50</v>
      </c>
      <c r="BF726" s="35" t="s">
        <v>141</v>
      </c>
      <c r="BG726" s="26" t="s">
        <v>129</v>
      </c>
      <c r="BH726" s="29">
        <v>20</v>
      </c>
      <c r="BI726" s="26" t="s">
        <v>124</v>
      </c>
      <c r="BJ726" s="37"/>
      <c r="BK726" s="36"/>
      <c r="BL726" t="str">
        <f>IF(_xlfn.REGEXTEST(BK726,"Lv. [0-9]{0, 3}", 0),BM726,"")</f>
        <v/>
      </c>
      <c r="BM726" t="e" cm="1" vm="1">
        <f t="array" ref="BM726">_xlfn.REGEXEXTRACT(_xlfn.REGEXEXTRACT(BK726,"Lv. [0-9]{0,}", 0),"[0-9]{1,2}", 0)</f>
        <v>#N/A</v>
      </c>
      <c r="BN726" cm="1">
        <f t="array" ref="BN726">INDEX(A726:AE726,BQ726)</f>
        <v>94</v>
      </c>
      <c r="BO726">
        <v>725</v>
      </c>
      <c r="BP726" t="str">
        <f ca="1">IF(LEN(BL726) &gt; 0, _xlfn.XMATCH(BN726 + 1, INDIRECT(BR726):INDIRECT(BS726)), "")</f>
        <v/>
      </c>
      <c r="BQ726" cm="1">
        <f t="array" ref="BQ726">_xlfn.XMATCH(FALSE, ISBLANK(A726:AE726),,-1)</f>
        <v>29</v>
      </c>
      <c r="BR726" t="str">
        <f>ADDRESS(2, BQ726)</f>
        <v>$AC$2</v>
      </c>
      <c r="BS726" t="str">
        <f>ADDRESS(1202, BQ726)</f>
        <v>$AC$1202</v>
      </c>
      <c r="BT726" s="171" t="str">
        <f>"insert into Pokemon_Blueprint values ( "&amp;ROW()-1&amp;", '"&amp;B726&amp;"', '"&amp;C726&amp;"', "&amp;AF726&amp;",  "&amp;AG726&amp;",  "&amp;AH726&amp;", "&amp;AI726&amp;",  "&amp;AJ726&amp;",  "&amp;AK726&amp;", "&amp;IF(BC726 = "", "0", BC726)&amp;", "&amp;IF(BL726 = "","NULL, NULL",BP726&amp;", "&amp;BL726)&amp;");"</f>
        <v>insert into Pokemon_Blueprint values ( 725, 'Galvantula', '', 70,  77,  60, 97,  60,  108, 75, NULL, NULL);</v>
      </c>
    </row>
    <row r="727" spans="1:72" ht="12.75" customHeight="1">
      <c r="A727" s="12">
        <v>597</v>
      </c>
      <c r="B727" s="71" t="s">
        <v>1194</v>
      </c>
      <c r="C727" s="71"/>
      <c r="D727" s="72"/>
      <c r="E727" s="73"/>
      <c r="F727" s="73"/>
      <c r="G727" s="73"/>
      <c r="H727" s="73"/>
      <c r="I727" s="73"/>
      <c r="J727" s="73"/>
      <c r="K727" s="73"/>
      <c r="L727" s="73">
        <v>103</v>
      </c>
      <c r="M727" s="73">
        <v>175</v>
      </c>
      <c r="N727" s="73"/>
      <c r="O727" s="73">
        <v>69</v>
      </c>
      <c r="P727" s="73"/>
      <c r="Q727" s="73"/>
      <c r="R727" s="73"/>
      <c r="S727" s="73"/>
      <c r="T727" s="73"/>
      <c r="U727" s="73"/>
      <c r="V727" s="73"/>
      <c r="W727" s="73"/>
      <c r="X727" s="73"/>
      <c r="Y727" s="73"/>
      <c r="Z727" s="73"/>
      <c r="AA727" s="73">
        <v>189</v>
      </c>
      <c r="AB727" s="73"/>
      <c r="AC727" s="73">
        <v>179</v>
      </c>
      <c r="AD727" s="73"/>
      <c r="AE727" s="74"/>
      <c r="AF727" s="17">
        <v>44</v>
      </c>
      <c r="AG727" s="18">
        <v>50</v>
      </c>
      <c r="AH727" s="19">
        <v>91</v>
      </c>
      <c r="AI727" s="20">
        <v>24</v>
      </c>
      <c r="AJ727" s="21">
        <v>86</v>
      </c>
      <c r="AK727" s="22">
        <v>10</v>
      </c>
      <c r="AL727" s="23">
        <f>SUM(AF727:AK727)</f>
        <v>305</v>
      </c>
      <c r="AM727" s="24" t="s">
        <v>74</v>
      </c>
      <c r="AN727" s="25" t="s">
        <v>201</v>
      </c>
      <c r="AO727" s="24" t="s">
        <v>1195</v>
      </c>
      <c r="AP727" s="34"/>
      <c r="AQ727" s="38"/>
      <c r="AR727" s="39" t="s">
        <v>97</v>
      </c>
      <c r="AS727" s="40">
        <v>0.6</v>
      </c>
      <c r="AT727" s="40">
        <v>41.4</v>
      </c>
      <c r="AU727" s="41">
        <v>18.8</v>
      </c>
      <c r="AV727" s="31"/>
      <c r="AW727" s="26"/>
      <c r="AX727" s="26">
        <v>1</v>
      </c>
      <c r="AY727" s="26"/>
      <c r="AZ727" s="26"/>
      <c r="BA727" s="25"/>
      <c r="BB727" s="24">
        <v>61</v>
      </c>
      <c r="BC727" s="26">
        <v>255</v>
      </c>
      <c r="BD727" s="32" t="s">
        <v>128</v>
      </c>
      <c r="BE727" s="32">
        <v>50</v>
      </c>
      <c r="BF727" s="35" t="s">
        <v>322</v>
      </c>
      <c r="BG727" s="26" t="s">
        <v>129</v>
      </c>
      <c r="BH727" s="29">
        <v>20</v>
      </c>
      <c r="BI727" s="26" t="s">
        <v>74</v>
      </c>
      <c r="BJ727" s="25" t="s">
        <v>338</v>
      </c>
      <c r="BK727" s="36" t="s">
        <v>348</v>
      </c>
      <c r="BL727" t="str">
        <f>IF(_xlfn.REGEXTEST(BK727,"Lv. [0-9]{0, 3}", 0),BM727,"")</f>
        <v>40</v>
      </c>
      <c r="BM727" t="str" cm="1">
        <f t="array" ref="BM727">_xlfn.REGEXEXTRACT(_xlfn.REGEXEXTRACT(BK727,"Lv. [0-9]{0,}", 0),"[0-9]{1,2}", 0)</f>
        <v>40</v>
      </c>
      <c r="BN727" cm="1">
        <f t="array" ref="BN727">INDEX(A727:AE727,BQ727)</f>
        <v>179</v>
      </c>
      <c r="BO727">
        <v>726</v>
      </c>
      <c r="BP727">
        <f ca="1">IF(LEN(BL727) &gt; 0, _xlfn.XMATCH(BN727 + 1, INDIRECT(BR727):INDIRECT(BS727)), "")</f>
        <v>727</v>
      </c>
      <c r="BQ727" cm="1">
        <f t="array" ref="BQ727">_xlfn.XMATCH(FALSE, ISBLANK(A727:AE727),,-1)</f>
        <v>29</v>
      </c>
      <c r="BR727" t="str">
        <f>ADDRESS(2, BQ727)</f>
        <v>$AC$2</v>
      </c>
      <c r="BS727" t="str">
        <f>ADDRESS(1202, BQ727)</f>
        <v>$AC$1202</v>
      </c>
      <c r="BT727" s="171" t="str">
        <f ca="1">"insert into Pokemon_Blueprint values ( "&amp;ROW()-1&amp;", '"&amp;B727&amp;"', '"&amp;C727&amp;"', "&amp;AF727&amp;",  "&amp;AG727&amp;",  "&amp;AH727&amp;", "&amp;AI727&amp;",  "&amp;AJ727&amp;",  "&amp;AK727&amp;", "&amp;IF(BC727 = "", "0", BC727)&amp;", "&amp;IF(BL727 = "","NULL, NULL",BP727&amp;", "&amp;BL727)&amp;");"</f>
        <v>insert into Pokemon_Blueprint values ( 726, 'Ferroseed', '', 44,  50,  91, 24,  86,  10, 255, 727, 40);</v>
      </c>
    </row>
    <row r="728" spans="1:72" ht="12.75" customHeight="1">
      <c r="A728" s="12">
        <v>598</v>
      </c>
      <c r="B728" s="71" t="s">
        <v>1196</v>
      </c>
      <c r="C728" s="71"/>
      <c r="D728" s="72"/>
      <c r="E728" s="73"/>
      <c r="F728" s="73"/>
      <c r="G728" s="73"/>
      <c r="H728" s="73"/>
      <c r="I728" s="73"/>
      <c r="J728" s="73"/>
      <c r="K728" s="73"/>
      <c r="L728" s="73">
        <v>104</v>
      </c>
      <c r="M728" s="73">
        <v>176</v>
      </c>
      <c r="N728" s="73"/>
      <c r="O728" s="73">
        <v>70</v>
      </c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>
        <v>190</v>
      </c>
      <c r="AB728" s="73"/>
      <c r="AC728" s="73">
        <v>180</v>
      </c>
      <c r="AD728" s="73"/>
      <c r="AE728" s="74"/>
      <c r="AF728" s="17">
        <v>74</v>
      </c>
      <c r="AG728" s="18">
        <v>94</v>
      </c>
      <c r="AH728" s="19">
        <v>131</v>
      </c>
      <c r="AI728" s="20">
        <v>54</v>
      </c>
      <c r="AJ728" s="21">
        <v>116</v>
      </c>
      <c r="AK728" s="22">
        <v>20</v>
      </c>
      <c r="AL728" s="23">
        <f>SUM(AF728:AK728)</f>
        <v>489</v>
      </c>
      <c r="AM728" s="24" t="s">
        <v>74</v>
      </c>
      <c r="AN728" s="25" t="s">
        <v>201</v>
      </c>
      <c r="AO728" s="24" t="s">
        <v>1195</v>
      </c>
      <c r="AP728" s="34"/>
      <c r="AQ728" s="38"/>
      <c r="AR728" s="39" t="s">
        <v>85</v>
      </c>
      <c r="AS728" s="40">
        <v>1</v>
      </c>
      <c r="AT728" s="40">
        <v>242.5</v>
      </c>
      <c r="AU728" s="41">
        <v>110</v>
      </c>
      <c r="AV728" s="31"/>
      <c r="AW728" s="26"/>
      <c r="AX728" s="26">
        <v>2</v>
      </c>
      <c r="AY728" s="26"/>
      <c r="AZ728" s="26"/>
      <c r="BA728" s="25"/>
      <c r="BB728" s="24">
        <v>171</v>
      </c>
      <c r="BC728" s="26">
        <v>90</v>
      </c>
      <c r="BD728" s="32" t="s">
        <v>128</v>
      </c>
      <c r="BE728" s="32">
        <v>50</v>
      </c>
      <c r="BF728" s="35" t="s">
        <v>322</v>
      </c>
      <c r="BG728" s="26" t="s">
        <v>129</v>
      </c>
      <c r="BH728" s="29">
        <v>20</v>
      </c>
      <c r="BI728" s="26" t="s">
        <v>74</v>
      </c>
      <c r="BJ728" s="25" t="s">
        <v>338</v>
      </c>
      <c r="BK728" s="36"/>
      <c r="BL728" t="str">
        <f>IF(_xlfn.REGEXTEST(BK728,"Lv. [0-9]{0, 3}", 0),BM728,"")</f>
        <v/>
      </c>
      <c r="BM728" t="e" cm="1" vm="1">
        <f t="array" ref="BM728">_xlfn.REGEXEXTRACT(_xlfn.REGEXEXTRACT(BK728,"Lv. [0-9]{0,}", 0),"[0-9]{1,2}", 0)</f>
        <v>#N/A</v>
      </c>
      <c r="BN728" cm="1">
        <f t="array" ref="BN728">INDEX(A728:AE728,BQ728)</f>
        <v>180</v>
      </c>
      <c r="BO728">
        <v>727</v>
      </c>
      <c r="BP728" t="str">
        <f ca="1">IF(LEN(BL728) &gt; 0, _xlfn.XMATCH(BN728 + 1, INDIRECT(BR728):INDIRECT(BS728)), "")</f>
        <v/>
      </c>
      <c r="BQ728" cm="1">
        <f t="array" ref="BQ728">_xlfn.XMATCH(FALSE, ISBLANK(A728:AE728),,-1)</f>
        <v>29</v>
      </c>
      <c r="BR728" t="str">
        <f>ADDRESS(2, BQ728)</f>
        <v>$AC$2</v>
      </c>
      <c r="BS728" t="str">
        <f>ADDRESS(1202, BQ728)</f>
        <v>$AC$1202</v>
      </c>
      <c r="BT728" s="171" t="str">
        <f>"insert into Pokemon_Blueprint values ( "&amp;ROW()-1&amp;", '"&amp;B728&amp;"', '"&amp;C728&amp;"', "&amp;AF728&amp;",  "&amp;AG728&amp;",  "&amp;AH728&amp;", "&amp;AI728&amp;",  "&amp;AJ728&amp;",  "&amp;AK728&amp;", "&amp;IF(BC728 = "", "0", BC728)&amp;", "&amp;IF(BL728 = "","NULL, NULL",BP728&amp;", "&amp;BL728)&amp;");"</f>
        <v>insert into Pokemon_Blueprint values ( 727, 'Ferrothorn', '', 74,  94,  131, 54,  116,  20, 90, NULL, NULL);</v>
      </c>
    </row>
    <row r="729" spans="1:72" ht="12.75" customHeight="1">
      <c r="A729" s="12">
        <v>599</v>
      </c>
      <c r="B729" s="71" t="s">
        <v>1197</v>
      </c>
      <c r="C729" s="71"/>
      <c r="D729" s="72"/>
      <c r="E729" s="73"/>
      <c r="F729" s="73"/>
      <c r="G729" s="73"/>
      <c r="H729" s="73"/>
      <c r="I729" s="73"/>
      <c r="J729" s="73"/>
      <c r="K729" s="73"/>
      <c r="L729" s="73">
        <v>105</v>
      </c>
      <c r="M729" s="73">
        <v>130</v>
      </c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>
        <v>113</v>
      </c>
      <c r="AB729" s="73"/>
      <c r="AC729" s="73"/>
      <c r="AD729" s="73"/>
      <c r="AE729" s="74"/>
      <c r="AF729" s="17">
        <v>40</v>
      </c>
      <c r="AG729" s="18">
        <v>55</v>
      </c>
      <c r="AH729" s="19">
        <v>70</v>
      </c>
      <c r="AI729" s="20">
        <v>45</v>
      </c>
      <c r="AJ729" s="21">
        <v>60</v>
      </c>
      <c r="AK729" s="22">
        <v>30</v>
      </c>
      <c r="AL729" s="23">
        <f>SUM(AF729:AK729)</f>
        <v>300</v>
      </c>
      <c r="AM729" s="24" t="s">
        <v>201</v>
      </c>
      <c r="AN729" s="37"/>
      <c r="AO729" s="24" t="s">
        <v>584</v>
      </c>
      <c r="AP729" s="26" t="s">
        <v>784</v>
      </c>
      <c r="AQ729" s="27" t="s">
        <v>331</v>
      </c>
      <c r="AR729" s="28" t="s">
        <v>127</v>
      </c>
      <c r="AS729" s="29">
        <v>0.3</v>
      </c>
      <c r="AT729" s="29">
        <v>46.3</v>
      </c>
      <c r="AU729" s="30">
        <v>21</v>
      </c>
      <c r="AV729" s="31"/>
      <c r="AW729" s="26"/>
      <c r="AX729" s="26">
        <v>1</v>
      </c>
      <c r="AY729" s="26"/>
      <c r="AZ729" s="26"/>
      <c r="BA729" s="25"/>
      <c r="BB729" s="24">
        <v>60</v>
      </c>
      <c r="BC729" s="26">
        <v>130</v>
      </c>
      <c r="BD729" s="32" t="s">
        <v>79</v>
      </c>
      <c r="BE729" s="32">
        <v>50</v>
      </c>
      <c r="BF729" s="35" t="s">
        <v>322</v>
      </c>
      <c r="BG729" s="26" t="s">
        <v>368</v>
      </c>
      <c r="BH729" s="29">
        <v>20</v>
      </c>
      <c r="BI729" s="45" t="s">
        <v>338</v>
      </c>
      <c r="BJ729" s="37"/>
      <c r="BK729" s="36" t="s">
        <v>387</v>
      </c>
      <c r="BL729" t="str">
        <f>IF(_xlfn.REGEXTEST(BK729,"Lv. [0-9]{0, 3}", 0),BM729,"")</f>
        <v>38</v>
      </c>
      <c r="BM729" t="str" cm="1">
        <f t="array" ref="BM729">_xlfn.REGEXEXTRACT(_xlfn.REGEXEXTRACT(BK729,"Lv. [0-9]{0,}", 0),"[0-9]{1,2}", 0)</f>
        <v>38</v>
      </c>
      <c r="BN729" cm="1">
        <f t="array" ref="BN729">INDEX(A729:AE729,BQ729)</f>
        <v>113</v>
      </c>
      <c r="BO729">
        <v>728</v>
      </c>
      <c r="BP729">
        <f ca="1">IF(LEN(BL729) &gt; 0, _xlfn.XMATCH(BN729 + 1, INDIRECT(BR729):INDIRECT(BS729)), "")</f>
        <v>729</v>
      </c>
      <c r="BQ729" cm="1">
        <f t="array" ref="BQ729">_xlfn.XMATCH(FALSE, ISBLANK(A729:AE729),,-1)</f>
        <v>27</v>
      </c>
      <c r="BR729" t="str">
        <f>ADDRESS(2, BQ729)</f>
        <v>$AA$2</v>
      </c>
      <c r="BS729" t="str">
        <f>ADDRESS(1202, BQ729)</f>
        <v>$AA$1202</v>
      </c>
      <c r="BT729" s="171" t="str">
        <f ca="1">"insert into Pokemon_Blueprint values ( "&amp;ROW()-1&amp;", '"&amp;B729&amp;"', '"&amp;C729&amp;"', "&amp;AF729&amp;",  "&amp;AG729&amp;",  "&amp;AH729&amp;", "&amp;AI729&amp;",  "&amp;AJ729&amp;",  "&amp;AK729&amp;", "&amp;IF(BC729 = "", "0", BC729)&amp;", "&amp;IF(BL729 = "","NULL, NULL",BP729&amp;", "&amp;BL729)&amp;");"</f>
        <v>insert into Pokemon_Blueprint values ( 728, 'Klink', '', 40,  55,  70, 45,  60,  30, 130, 729, 38);</v>
      </c>
    </row>
    <row r="730" spans="1:72" ht="12.75" customHeight="1">
      <c r="A730" s="12">
        <v>600</v>
      </c>
      <c r="B730" s="71" t="s">
        <v>1198</v>
      </c>
      <c r="C730" s="71"/>
      <c r="D730" s="72"/>
      <c r="E730" s="73"/>
      <c r="F730" s="73"/>
      <c r="G730" s="73"/>
      <c r="H730" s="73"/>
      <c r="I730" s="73"/>
      <c r="J730" s="73"/>
      <c r="K730" s="73"/>
      <c r="L730" s="73">
        <v>106</v>
      </c>
      <c r="M730" s="73">
        <v>131</v>
      </c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>
        <v>114</v>
      </c>
      <c r="AB730" s="73"/>
      <c r="AC730" s="73"/>
      <c r="AD730" s="73"/>
      <c r="AE730" s="74"/>
      <c r="AF730" s="17">
        <v>60</v>
      </c>
      <c r="AG730" s="18">
        <v>80</v>
      </c>
      <c r="AH730" s="19">
        <v>95</v>
      </c>
      <c r="AI730" s="20">
        <v>70</v>
      </c>
      <c r="AJ730" s="21">
        <v>85</v>
      </c>
      <c r="AK730" s="22">
        <v>50</v>
      </c>
      <c r="AL730" s="23">
        <f>SUM(AF730:AK730)</f>
        <v>440</v>
      </c>
      <c r="AM730" s="24" t="s">
        <v>201</v>
      </c>
      <c r="AN730" s="37"/>
      <c r="AO730" s="24" t="s">
        <v>584</v>
      </c>
      <c r="AP730" s="26" t="s">
        <v>784</v>
      </c>
      <c r="AQ730" s="27" t="s">
        <v>331</v>
      </c>
      <c r="AR730" s="28" t="s">
        <v>97</v>
      </c>
      <c r="AS730" s="29">
        <v>0.6</v>
      </c>
      <c r="AT730" s="29">
        <v>112.4</v>
      </c>
      <c r="AU730" s="30">
        <v>51</v>
      </c>
      <c r="AV730" s="31"/>
      <c r="AW730" s="26"/>
      <c r="AX730" s="26">
        <v>2</v>
      </c>
      <c r="AY730" s="26"/>
      <c r="AZ730" s="26"/>
      <c r="BA730" s="25"/>
      <c r="BB730" s="24">
        <v>154</v>
      </c>
      <c r="BC730" s="26">
        <v>60</v>
      </c>
      <c r="BD730" s="32" t="s">
        <v>79</v>
      </c>
      <c r="BE730" s="32">
        <v>50</v>
      </c>
      <c r="BF730" s="35" t="s">
        <v>322</v>
      </c>
      <c r="BG730" s="26" t="s">
        <v>368</v>
      </c>
      <c r="BH730" s="29">
        <v>20</v>
      </c>
      <c r="BI730" s="45" t="s">
        <v>338</v>
      </c>
      <c r="BJ730" s="37"/>
      <c r="BK730" s="36" t="s">
        <v>1199</v>
      </c>
      <c r="BL730" t="str">
        <f>IF(_xlfn.REGEXTEST(BK730,"Lv. [0-9]{0, 3}", 0),BM730,"")</f>
        <v>49</v>
      </c>
      <c r="BM730" t="str" cm="1">
        <f t="array" ref="BM730">_xlfn.REGEXEXTRACT(_xlfn.REGEXEXTRACT(BK730,"Lv. [0-9]{0,}", 0),"[0-9]{1,2}", 0)</f>
        <v>49</v>
      </c>
      <c r="BN730" cm="1">
        <f t="array" ref="BN730">INDEX(A730:AE730,BQ730)</f>
        <v>114</v>
      </c>
      <c r="BO730">
        <v>729</v>
      </c>
      <c r="BP730">
        <f ca="1">IF(LEN(BL730) &gt; 0, _xlfn.XMATCH(BN730 + 1, INDIRECT(BR730):INDIRECT(BS730)), "")</f>
        <v>730</v>
      </c>
      <c r="BQ730" cm="1">
        <f t="array" ref="BQ730">_xlfn.XMATCH(FALSE, ISBLANK(A730:AE730),,-1)</f>
        <v>27</v>
      </c>
      <c r="BR730" t="str">
        <f>ADDRESS(2, BQ730)</f>
        <v>$AA$2</v>
      </c>
      <c r="BS730" t="str">
        <f>ADDRESS(1202, BQ730)</f>
        <v>$AA$1202</v>
      </c>
      <c r="BT730" s="171" t="str">
        <f ca="1">"insert into Pokemon_Blueprint values ( "&amp;ROW()-1&amp;", '"&amp;B730&amp;"', '"&amp;C730&amp;"', "&amp;AF730&amp;",  "&amp;AG730&amp;",  "&amp;AH730&amp;", "&amp;AI730&amp;",  "&amp;AJ730&amp;",  "&amp;AK730&amp;", "&amp;IF(BC730 = "", "0", BC730)&amp;", "&amp;IF(BL730 = "","NULL, NULL",BP730&amp;", "&amp;BL730)&amp;");"</f>
        <v>insert into Pokemon_Blueprint values ( 729, 'Klang', '', 60,  80,  95, 70,  85,  50, 60, 730, 49);</v>
      </c>
    </row>
    <row r="731" spans="1:72" ht="12.75" customHeight="1">
      <c r="A731" s="12">
        <v>601</v>
      </c>
      <c r="B731" s="71" t="s">
        <v>1200</v>
      </c>
      <c r="C731" s="71"/>
      <c r="D731" s="72"/>
      <c r="E731" s="73"/>
      <c r="F731" s="73"/>
      <c r="G731" s="73"/>
      <c r="H731" s="73"/>
      <c r="I731" s="73"/>
      <c r="J731" s="73"/>
      <c r="K731" s="73"/>
      <c r="L731" s="73">
        <v>107</v>
      </c>
      <c r="M731" s="73">
        <v>132</v>
      </c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>
        <v>115</v>
      </c>
      <c r="AB731" s="73"/>
      <c r="AC731" s="73"/>
      <c r="AD731" s="73"/>
      <c r="AE731" s="74"/>
      <c r="AF731" s="17">
        <v>60</v>
      </c>
      <c r="AG731" s="18">
        <v>100</v>
      </c>
      <c r="AH731" s="19">
        <v>115</v>
      </c>
      <c r="AI731" s="20">
        <v>70</v>
      </c>
      <c r="AJ731" s="21">
        <v>85</v>
      </c>
      <c r="AK731" s="22">
        <v>90</v>
      </c>
      <c r="AL731" s="23">
        <f>SUM(AF731:AK731)</f>
        <v>520</v>
      </c>
      <c r="AM731" s="24" t="s">
        <v>201</v>
      </c>
      <c r="AN731" s="37"/>
      <c r="AO731" s="24" t="s">
        <v>584</v>
      </c>
      <c r="AP731" s="26" t="s">
        <v>784</v>
      </c>
      <c r="AQ731" s="27" t="s">
        <v>331</v>
      </c>
      <c r="AR731" s="28" t="s">
        <v>97</v>
      </c>
      <c r="AS731" s="29">
        <v>0.6</v>
      </c>
      <c r="AT731" s="29">
        <v>178.6</v>
      </c>
      <c r="AU731" s="30">
        <v>81</v>
      </c>
      <c r="AV731" s="31"/>
      <c r="AW731" s="26"/>
      <c r="AX731" s="26">
        <v>3</v>
      </c>
      <c r="AY731" s="26"/>
      <c r="AZ731" s="26"/>
      <c r="BA731" s="25"/>
      <c r="BB731" s="24">
        <v>260</v>
      </c>
      <c r="BC731" s="26">
        <v>30</v>
      </c>
      <c r="BD731" s="32" t="s">
        <v>79</v>
      </c>
      <c r="BE731" s="32">
        <v>50</v>
      </c>
      <c r="BF731" s="35" t="s">
        <v>322</v>
      </c>
      <c r="BG731" s="26" t="s">
        <v>368</v>
      </c>
      <c r="BH731" s="29">
        <v>20</v>
      </c>
      <c r="BI731" s="45" t="s">
        <v>338</v>
      </c>
      <c r="BJ731" s="37"/>
      <c r="BK731" s="36"/>
      <c r="BL731" t="str">
        <f>IF(_xlfn.REGEXTEST(BK731,"Lv. [0-9]{0, 3}", 0),BM731,"")</f>
        <v/>
      </c>
      <c r="BM731" t="e" cm="1" vm="1">
        <f t="array" ref="BM731">_xlfn.REGEXEXTRACT(_xlfn.REGEXEXTRACT(BK731,"Lv. [0-9]{0,}", 0),"[0-9]{1,2}", 0)</f>
        <v>#N/A</v>
      </c>
      <c r="BN731" cm="1">
        <f t="array" ref="BN731">INDEX(A731:AE731,BQ731)</f>
        <v>115</v>
      </c>
      <c r="BO731">
        <v>730</v>
      </c>
      <c r="BP731" t="str">
        <f ca="1">IF(LEN(BL731) &gt; 0, _xlfn.XMATCH(BN731 + 1, INDIRECT(BR731):INDIRECT(BS731)), "")</f>
        <v/>
      </c>
      <c r="BQ731" cm="1">
        <f t="array" ref="BQ731">_xlfn.XMATCH(FALSE, ISBLANK(A731:AE731),,-1)</f>
        <v>27</v>
      </c>
      <c r="BR731" t="str">
        <f>ADDRESS(2, BQ731)</f>
        <v>$AA$2</v>
      </c>
      <c r="BS731" t="str">
        <f>ADDRESS(1202, BQ731)</f>
        <v>$AA$1202</v>
      </c>
      <c r="BT731" s="171" t="str">
        <f>"insert into Pokemon_Blueprint values ( "&amp;ROW()-1&amp;", '"&amp;B731&amp;"', '"&amp;C731&amp;"', "&amp;AF731&amp;",  "&amp;AG731&amp;",  "&amp;AH731&amp;", "&amp;AI731&amp;",  "&amp;AJ731&amp;",  "&amp;AK731&amp;", "&amp;IF(BC731 = "", "0", BC731)&amp;", "&amp;IF(BL731 = "","NULL, NULL",BP731&amp;", "&amp;BL731)&amp;");"</f>
        <v>insert into Pokemon_Blueprint values ( 730, 'Klinklang', '', 60,  100,  115, 70,  85,  90, 30, NULL, NULL);</v>
      </c>
    </row>
    <row r="732" spans="1:72" ht="12.75" customHeight="1">
      <c r="A732" s="12">
        <v>602</v>
      </c>
      <c r="B732" s="71" t="s">
        <v>1201</v>
      </c>
      <c r="C732" s="71"/>
      <c r="D732" s="72"/>
      <c r="E732" s="73"/>
      <c r="F732" s="73"/>
      <c r="G732" s="73"/>
      <c r="H732" s="73"/>
      <c r="I732" s="73"/>
      <c r="J732" s="73"/>
      <c r="K732" s="73"/>
      <c r="L732" s="73">
        <v>108</v>
      </c>
      <c r="M732" s="73">
        <v>177</v>
      </c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  <c r="AE732" s="74">
        <v>341</v>
      </c>
      <c r="AF732" s="17">
        <v>35</v>
      </c>
      <c r="AG732" s="18">
        <v>55</v>
      </c>
      <c r="AH732" s="19">
        <v>40</v>
      </c>
      <c r="AI732" s="20">
        <v>45</v>
      </c>
      <c r="AJ732" s="21">
        <v>40</v>
      </c>
      <c r="AK732" s="22">
        <v>60</v>
      </c>
      <c r="AL732" s="23">
        <f>SUM(AF732:AK732)</f>
        <v>275</v>
      </c>
      <c r="AM732" s="24" t="s">
        <v>184</v>
      </c>
      <c r="AN732" s="37"/>
      <c r="AO732" s="24" t="s">
        <v>399</v>
      </c>
      <c r="AP732" s="34"/>
      <c r="AQ732" s="38"/>
      <c r="AR732" s="39" t="s">
        <v>265</v>
      </c>
      <c r="AS732" s="40">
        <v>0.2</v>
      </c>
      <c r="AT732" s="40">
        <v>0.7</v>
      </c>
      <c r="AU732" s="41">
        <v>0.3</v>
      </c>
      <c r="AV732" s="31"/>
      <c r="AW732" s="26"/>
      <c r="AX732" s="26"/>
      <c r="AY732" s="26"/>
      <c r="AZ732" s="26"/>
      <c r="BA732" s="25">
        <v>1</v>
      </c>
      <c r="BB732" s="24">
        <v>55</v>
      </c>
      <c r="BC732" s="26">
        <v>190</v>
      </c>
      <c r="BD732" s="32" t="s">
        <v>297</v>
      </c>
      <c r="BE732" s="32">
        <v>50</v>
      </c>
      <c r="BF732" s="35" t="s">
        <v>137</v>
      </c>
      <c r="BG732" s="26" t="s">
        <v>129</v>
      </c>
      <c r="BH732" s="29">
        <v>20</v>
      </c>
      <c r="BI732" s="26" t="s">
        <v>386</v>
      </c>
      <c r="BJ732" s="37"/>
      <c r="BK732" s="36" t="s">
        <v>1141</v>
      </c>
      <c r="BL732" t="str">
        <f>IF(_xlfn.REGEXTEST(BK732,"Lv. [0-9]{0, 3}", 0),BM732,"")</f>
        <v>39</v>
      </c>
      <c r="BM732" t="str" cm="1">
        <f t="array" ref="BM732">_xlfn.REGEXEXTRACT(_xlfn.REGEXEXTRACT(BK732,"Lv. [0-9]{0,}", 0),"[0-9]{1,2}", 0)</f>
        <v>39</v>
      </c>
      <c r="BN732" cm="1">
        <f t="array" ref="BN732">INDEX(A732:AE732,BQ732)</f>
        <v>341</v>
      </c>
      <c r="BO732">
        <v>731</v>
      </c>
      <c r="BP732">
        <f ca="1">IF(LEN(BL732) &gt; 0, _xlfn.XMATCH(BN732 + 1, INDIRECT(BR732):INDIRECT(BS732)), "")</f>
        <v>732</v>
      </c>
      <c r="BQ732" cm="1">
        <f t="array" ref="BQ732">_xlfn.XMATCH(FALSE, ISBLANK(A732:AE732),,-1)</f>
        <v>31</v>
      </c>
      <c r="BR732" t="str">
        <f>ADDRESS(2, BQ732)</f>
        <v>$AE$2</v>
      </c>
      <c r="BS732" t="str">
        <f>ADDRESS(1202, BQ732)</f>
        <v>$AE$1202</v>
      </c>
      <c r="BT732" s="171" t="str">
        <f ca="1">"insert into Pokemon_Blueprint values ( "&amp;ROW()-1&amp;", '"&amp;B732&amp;"', '"&amp;C732&amp;"', "&amp;AF732&amp;",  "&amp;AG732&amp;",  "&amp;AH732&amp;", "&amp;AI732&amp;",  "&amp;AJ732&amp;",  "&amp;AK732&amp;", "&amp;IF(BC732 = "", "0", BC732)&amp;", "&amp;IF(BL732 = "","NULL, NULL",BP732&amp;", "&amp;BL732)&amp;");"</f>
        <v>insert into Pokemon_Blueprint values ( 731, 'Tynamo', '', 35,  55,  40, 45,  40,  60, 190, 732, 39);</v>
      </c>
    </row>
    <row r="733" spans="1:72" ht="12.75" customHeight="1">
      <c r="A733" s="12">
        <v>603</v>
      </c>
      <c r="B733" s="71" t="s">
        <v>1202</v>
      </c>
      <c r="C733" s="71"/>
      <c r="D733" s="72"/>
      <c r="E733" s="73"/>
      <c r="F733" s="73"/>
      <c r="G733" s="73"/>
      <c r="H733" s="73"/>
      <c r="I733" s="73"/>
      <c r="J733" s="73"/>
      <c r="K733" s="73"/>
      <c r="L733" s="73">
        <v>109</v>
      </c>
      <c r="M733" s="73">
        <v>178</v>
      </c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  <c r="AE733" s="74">
        <v>342</v>
      </c>
      <c r="AF733" s="17">
        <v>65</v>
      </c>
      <c r="AG733" s="18">
        <v>85</v>
      </c>
      <c r="AH733" s="19">
        <v>70</v>
      </c>
      <c r="AI733" s="20">
        <v>75</v>
      </c>
      <c r="AJ733" s="21">
        <v>70</v>
      </c>
      <c r="AK733" s="22">
        <v>40</v>
      </c>
      <c r="AL733" s="23">
        <f>SUM(AF733:AK733)</f>
        <v>405</v>
      </c>
      <c r="AM733" s="24" t="s">
        <v>184</v>
      </c>
      <c r="AN733" s="37"/>
      <c r="AO733" s="24" t="s">
        <v>399</v>
      </c>
      <c r="AP733" s="34"/>
      <c r="AQ733" s="38"/>
      <c r="AR733" s="39" t="s">
        <v>176</v>
      </c>
      <c r="AS733" s="40">
        <v>1.2</v>
      </c>
      <c r="AT733" s="40">
        <v>48.5</v>
      </c>
      <c r="AU733" s="41">
        <v>22</v>
      </c>
      <c r="AV733" s="31"/>
      <c r="AW733" s="26">
        <v>2</v>
      </c>
      <c r="AX733" s="26"/>
      <c r="AY733" s="26"/>
      <c r="AZ733" s="26"/>
      <c r="BA733" s="25"/>
      <c r="BB733" s="24">
        <v>142</v>
      </c>
      <c r="BC733" s="26">
        <v>60</v>
      </c>
      <c r="BD733" s="32" t="s">
        <v>297</v>
      </c>
      <c r="BE733" s="32">
        <v>50</v>
      </c>
      <c r="BF733" s="35" t="s">
        <v>116</v>
      </c>
      <c r="BG733" s="26" t="s">
        <v>129</v>
      </c>
      <c r="BH733" s="29">
        <v>20</v>
      </c>
      <c r="BI733" s="26" t="s">
        <v>386</v>
      </c>
      <c r="BJ733" s="37"/>
      <c r="BK733" s="36" t="s">
        <v>189</v>
      </c>
      <c r="BL733" t="str">
        <f>IF(_xlfn.REGEXTEST(BK733,"Lv. [0-9]{0, 3}", 0),BM733,"")</f>
        <v/>
      </c>
      <c r="BM733" t="e" cm="1" vm="1">
        <f t="array" ref="BM733">_xlfn.REGEXEXTRACT(_xlfn.REGEXEXTRACT(BK733,"Lv. [0-9]{0,}", 0),"[0-9]{1,2}", 0)</f>
        <v>#N/A</v>
      </c>
      <c r="BN733" cm="1">
        <f t="array" ref="BN733">INDEX(A733:AE733,BQ733)</f>
        <v>342</v>
      </c>
      <c r="BO733">
        <v>732</v>
      </c>
      <c r="BP733" t="str">
        <f ca="1">IF(LEN(BL733) &gt; 0, _xlfn.XMATCH(BN733 + 1, INDIRECT(BR733):INDIRECT(BS733)), "")</f>
        <v/>
      </c>
      <c r="BQ733" cm="1">
        <f t="array" ref="BQ733">_xlfn.XMATCH(FALSE, ISBLANK(A733:AE733),,-1)</f>
        <v>31</v>
      </c>
      <c r="BR733" t="str">
        <f>ADDRESS(2, BQ733)</f>
        <v>$AE$2</v>
      </c>
      <c r="BS733" t="str">
        <f>ADDRESS(1202, BQ733)</f>
        <v>$AE$1202</v>
      </c>
      <c r="BT733" s="171" t="str">
        <f>"insert into Pokemon_Blueprint values ( "&amp;ROW()-1&amp;", '"&amp;B733&amp;"', '"&amp;C733&amp;"', "&amp;AF733&amp;",  "&amp;AG733&amp;",  "&amp;AH733&amp;", "&amp;AI733&amp;",  "&amp;AJ733&amp;",  "&amp;AK733&amp;", "&amp;IF(BC733 = "", "0", BC733)&amp;", "&amp;IF(BL733 = "","NULL, NULL",BP733&amp;", "&amp;BL733)&amp;");"</f>
        <v>insert into Pokemon_Blueprint values ( 732, 'Eelektrik', '', 65,  85,  70, 75,  70,  40, 60, NULL, NULL);</v>
      </c>
    </row>
    <row r="734" spans="1:72" ht="12.75" customHeight="1">
      <c r="A734" s="12">
        <v>604</v>
      </c>
      <c r="B734" s="71" t="s">
        <v>1203</v>
      </c>
      <c r="C734" s="71"/>
      <c r="D734" s="72"/>
      <c r="E734" s="73"/>
      <c r="F734" s="73"/>
      <c r="G734" s="73"/>
      <c r="H734" s="73"/>
      <c r="I734" s="73"/>
      <c r="J734" s="73"/>
      <c r="K734" s="73"/>
      <c r="L734" s="73">
        <v>110</v>
      </c>
      <c r="M734" s="73">
        <v>179</v>
      </c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  <c r="AE734" s="74">
        <v>343</v>
      </c>
      <c r="AF734" s="17">
        <v>85</v>
      </c>
      <c r="AG734" s="18">
        <v>115</v>
      </c>
      <c r="AH734" s="19">
        <v>80</v>
      </c>
      <c r="AI734" s="20">
        <v>105</v>
      </c>
      <c r="AJ734" s="21">
        <v>80</v>
      </c>
      <c r="AK734" s="22">
        <v>50</v>
      </c>
      <c r="AL734" s="23">
        <f>SUM(AF734:AK734)</f>
        <v>515</v>
      </c>
      <c r="AM734" s="24" t="s">
        <v>184</v>
      </c>
      <c r="AN734" s="37"/>
      <c r="AO734" s="24" t="s">
        <v>399</v>
      </c>
      <c r="AP734" s="34"/>
      <c r="AQ734" s="38"/>
      <c r="AR734" s="39" t="s">
        <v>519</v>
      </c>
      <c r="AS734" s="40">
        <v>2.1</v>
      </c>
      <c r="AT734" s="40">
        <v>177.5</v>
      </c>
      <c r="AU734" s="41">
        <v>80.5</v>
      </c>
      <c r="AV734" s="31"/>
      <c r="AW734" s="26">
        <v>3</v>
      </c>
      <c r="AX734" s="26"/>
      <c r="AY734" s="26"/>
      <c r="AZ734" s="26"/>
      <c r="BA734" s="25"/>
      <c r="BB734" s="24">
        <v>258</v>
      </c>
      <c r="BC734" s="26">
        <v>30</v>
      </c>
      <c r="BD734" s="32" t="s">
        <v>297</v>
      </c>
      <c r="BE734" s="32">
        <v>50</v>
      </c>
      <c r="BF734" s="35" t="s">
        <v>116</v>
      </c>
      <c r="BG734" s="26" t="s">
        <v>129</v>
      </c>
      <c r="BH734" s="29">
        <v>20</v>
      </c>
      <c r="BI734" s="26" t="s">
        <v>386</v>
      </c>
      <c r="BJ734" s="37"/>
      <c r="BK734" s="36"/>
      <c r="BL734" t="str">
        <f>IF(_xlfn.REGEXTEST(BK734,"Lv. [0-9]{0, 3}", 0),BM734,"")</f>
        <v/>
      </c>
      <c r="BM734" t="e" cm="1" vm="1">
        <f t="array" ref="BM734">_xlfn.REGEXEXTRACT(_xlfn.REGEXEXTRACT(BK734,"Lv. [0-9]{0,}", 0),"[0-9]{1,2}", 0)</f>
        <v>#N/A</v>
      </c>
      <c r="BN734" cm="1">
        <f t="array" ref="BN734">INDEX(A734:AE734,BQ734)</f>
        <v>343</v>
      </c>
      <c r="BO734">
        <v>733</v>
      </c>
      <c r="BP734" t="str">
        <f ca="1">IF(LEN(BL734) &gt; 0, _xlfn.XMATCH(BN734 + 1, INDIRECT(BR734):INDIRECT(BS734)), "")</f>
        <v/>
      </c>
      <c r="BQ734" cm="1">
        <f t="array" ref="BQ734">_xlfn.XMATCH(FALSE, ISBLANK(A734:AE734),,-1)</f>
        <v>31</v>
      </c>
      <c r="BR734" t="str">
        <f>ADDRESS(2, BQ734)</f>
        <v>$AE$2</v>
      </c>
      <c r="BS734" t="str">
        <f>ADDRESS(1202, BQ734)</f>
        <v>$AE$1202</v>
      </c>
      <c r="BT734" s="171" t="str">
        <f>"insert into Pokemon_Blueprint values ( "&amp;ROW()-1&amp;", '"&amp;B734&amp;"', '"&amp;C734&amp;"', "&amp;AF734&amp;",  "&amp;AG734&amp;",  "&amp;AH734&amp;", "&amp;AI734&amp;",  "&amp;AJ734&amp;",  "&amp;AK734&amp;", "&amp;IF(BC734 = "", "0", BC734)&amp;", "&amp;IF(BL734 = "","NULL, NULL",BP734&amp;", "&amp;BL734)&amp;");"</f>
        <v>insert into Pokemon_Blueprint values ( 733, 'Eelektross', '', 85,  115,  80, 105,  80,  50, 30, NULL, NULL);</v>
      </c>
    </row>
    <row r="735" spans="1:72" ht="12.75" customHeight="1">
      <c r="A735" s="12">
        <v>605</v>
      </c>
      <c r="B735" s="71" t="s">
        <v>1204</v>
      </c>
      <c r="C735" s="71"/>
      <c r="D735" s="72"/>
      <c r="E735" s="73"/>
      <c r="F735" s="73"/>
      <c r="G735" s="73"/>
      <c r="H735" s="73"/>
      <c r="I735" s="73"/>
      <c r="J735" s="73"/>
      <c r="K735" s="73"/>
      <c r="L735" s="73">
        <v>111</v>
      </c>
      <c r="M735" s="73">
        <v>188</v>
      </c>
      <c r="N735" s="73"/>
      <c r="O735" s="73"/>
      <c r="P735" s="73"/>
      <c r="Q735" s="73"/>
      <c r="R735" s="73"/>
      <c r="S735" s="73"/>
      <c r="T735" s="73"/>
      <c r="U735" s="73"/>
      <c r="V735" s="73">
        <v>275</v>
      </c>
      <c r="W735" s="73"/>
      <c r="X735" s="73"/>
      <c r="Y735" s="73">
        <v>96</v>
      </c>
      <c r="Z735" s="73"/>
      <c r="AA735" s="73">
        <v>277</v>
      </c>
      <c r="AB735" s="73"/>
      <c r="AC735" s="73"/>
      <c r="AD735" s="73"/>
      <c r="AE735" s="74"/>
      <c r="AF735" s="17">
        <v>55</v>
      </c>
      <c r="AG735" s="18">
        <v>55</v>
      </c>
      <c r="AH735" s="19">
        <v>55</v>
      </c>
      <c r="AI735" s="20">
        <v>85</v>
      </c>
      <c r="AJ735" s="21">
        <v>55</v>
      </c>
      <c r="AK735" s="22">
        <v>30</v>
      </c>
      <c r="AL735" s="23">
        <f>SUM(AF735:AK735)</f>
        <v>335</v>
      </c>
      <c r="AM735" s="24" t="s">
        <v>193</v>
      </c>
      <c r="AN735" s="37"/>
      <c r="AO735" s="24" t="s">
        <v>620</v>
      </c>
      <c r="AP735" s="26" t="s">
        <v>313</v>
      </c>
      <c r="AQ735" s="27" t="s">
        <v>367</v>
      </c>
      <c r="AR735" s="28" t="s">
        <v>115</v>
      </c>
      <c r="AS735" s="29">
        <v>0.5</v>
      </c>
      <c r="AT735" s="29">
        <v>19.8</v>
      </c>
      <c r="AU735" s="30">
        <v>9</v>
      </c>
      <c r="AV735" s="31"/>
      <c r="AW735" s="26"/>
      <c r="AX735" s="26"/>
      <c r="AY735" s="26">
        <v>1</v>
      </c>
      <c r="AZ735" s="26"/>
      <c r="BA735" s="25"/>
      <c r="BB735" s="24">
        <v>67</v>
      </c>
      <c r="BC735" s="26">
        <v>255</v>
      </c>
      <c r="BD735" s="32" t="s">
        <v>128</v>
      </c>
      <c r="BE735" s="32">
        <v>50</v>
      </c>
      <c r="BF735" s="35" t="s">
        <v>116</v>
      </c>
      <c r="BG735" s="26" t="s">
        <v>129</v>
      </c>
      <c r="BH735" s="29">
        <v>20</v>
      </c>
      <c r="BI735" s="26" t="s">
        <v>314</v>
      </c>
      <c r="BJ735" s="37"/>
      <c r="BK735" s="36" t="s">
        <v>447</v>
      </c>
      <c r="BL735" t="str">
        <f>IF(_xlfn.REGEXTEST(BK735,"Lv. [0-9]{0, 3}", 0),BM735,"")</f>
        <v>42</v>
      </c>
      <c r="BM735" t="str" cm="1">
        <f t="array" ref="BM735">_xlfn.REGEXEXTRACT(_xlfn.REGEXEXTRACT(BK735,"Lv. [0-9]{0,}", 0),"[0-9]{1,2}", 0)</f>
        <v>42</v>
      </c>
      <c r="BN735" cm="1">
        <f t="array" ref="BN735">INDEX(A735:AE735,BQ735)</f>
        <v>277</v>
      </c>
      <c r="BO735">
        <v>734</v>
      </c>
      <c r="BP735">
        <f ca="1">IF(LEN(BL735) &gt; 0, _xlfn.XMATCH(BN735 + 1, INDIRECT(BR735):INDIRECT(BS735)), "")</f>
        <v>735</v>
      </c>
      <c r="BQ735" cm="1">
        <f t="array" ref="BQ735">_xlfn.XMATCH(FALSE, ISBLANK(A735:AE735),,-1)</f>
        <v>27</v>
      </c>
      <c r="BR735" t="str">
        <f>ADDRESS(2, BQ735)</f>
        <v>$AA$2</v>
      </c>
      <c r="BS735" t="str">
        <f>ADDRESS(1202, BQ735)</f>
        <v>$AA$1202</v>
      </c>
      <c r="BT735" s="171" t="str">
        <f ca="1">"insert into Pokemon_Blueprint values ( "&amp;ROW()-1&amp;", '"&amp;B735&amp;"', '"&amp;C735&amp;"', "&amp;AF735&amp;",  "&amp;AG735&amp;",  "&amp;AH735&amp;", "&amp;AI735&amp;",  "&amp;AJ735&amp;",  "&amp;AK735&amp;", "&amp;IF(BC735 = "", "0", BC735)&amp;", "&amp;IF(BL735 = "","NULL, NULL",BP735&amp;", "&amp;BL735)&amp;");"</f>
        <v>insert into Pokemon_Blueprint values ( 734, 'Elgyem', '', 55,  55,  55, 85,  55,  30, 255, 735, 42);</v>
      </c>
    </row>
    <row r="736" spans="1:72" ht="12.75" customHeight="1">
      <c r="A736" s="12">
        <v>606</v>
      </c>
      <c r="B736" s="71" t="s">
        <v>1205</v>
      </c>
      <c r="C736" s="71"/>
      <c r="D736" s="72"/>
      <c r="E736" s="73"/>
      <c r="F736" s="73"/>
      <c r="G736" s="73"/>
      <c r="H736" s="73"/>
      <c r="I736" s="73"/>
      <c r="J736" s="73"/>
      <c r="K736" s="73"/>
      <c r="L736" s="73">
        <v>112</v>
      </c>
      <c r="M736" s="73">
        <v>189</v>
      </c>
      <c r="N736" s="73"/>
      <c r="O736" s="73"/>
      <c r="P736" s="73"/>
      <c r="Q736" s="73"/>
      <c r="R736" s="73"/>
      <c r="S736" s="73"/>
      <c r="T736" s="73"/>
      <c r="U736" s="73"/>
      <c r="V736" s="73">
        <v>276</v>
      </c>
      <c r="W736" s="73"/>
      <c r="X736" s="73"/>
      <c r="Y736" s="73">
        <v>97</v>
      </c>
      <c r="Z736" s="73"/>
      <c r="AA736" s="73">
        <v>278</v>
      </c>
      <c r="AB736" s="73"/>
      <c r="AC736" s="73"/>
      <c r="AD736" s="73"/>
      <c r="AE736" s="74"/>
      <c r="AF736" s="17">
        <v>75</v>
      </c>
      <c r="AG736" s="18">
        <v>75</v>
      </c>
      <c r="AH736" s="19">
        <v>75</v>
      </c>
      <c r="AI736" s="20">
        <v>125</v>
      </c>
      <c r="AJ736" s="21">
        <v>95</v>
      </c>
      <c r="AK736" s="22">
        <v>40</v>
      </c>
      <c r="AL736" s="23">
        <f>SUM(AF736:AK736)</f>
        <v>485</v>
      </c>
      <c r="AM736" s="24" t="s">
        <v>193</v>
      </c>
      <c r="AN736" s="37"/>
      <c r="AO736" s="24" t="s">
        <v>620</v>
      </c>
      <c r="AP736" s="26" t="s">
        <v>313</v>
      </c>
      <c r="AQ736" s="27" t="s">
        <v>367</v>
      </c>
      <c r="AR736" s="28" t="s">
        <v>85</v>
      </c>
      <c r="AS736" s="29">
        <v>1</v>
      </c>
      <c r="AT736" s="29">
        <v>76.099999999999994</v>
      </c>
      <c r="AU736" s="30">
        <v>34.5</v>
      </c>
      <c r="AV736" s="31"/>
      <c r="AW736" s="26"/>
      <c r="AX736" s="26"/>
      <c r="AY736" s="26">
        <v>2</v>
      </c>
      <c r="AZ736" s="26"/>
      <c r="BA736" s="25"/>
      <c r="BB736" s="24">
        <v>170</v>
      </c>
      <c r="BC736" s="26">
        <v>90</v>
      </c>
      <c r="BD736" s="32" t="s">
        <v>128</v>
      </c>
      <c r="BE736" s="32">
        <v>50</v>
      </c>
      <c r="BF736" s="35" t="s">
        <v>139</v>
      </c>
      <c r="BG736" s="26" t="s">
        <v>129</v>
      </c>
      <c r="BH736" s="29">
        <v>20</v>
      </c>
      <c r="BI736" s="26" t="s">
        <v>314</v>
      </c>
      <c r="BJ736" s="37"/>
      <c r="BK736" s="36"/>
      <c r="BL736" t="str">
        <f>IF(_xlfn.REGEXTEST(BK736,"Lv. [0-9]{0, 3}", 0),BM736,"")</f>
        <v/>
      </c>
      <c r="BM736" t="e" cm="1" vm="1">
        <f t="array" ref="BM736">_xlfn.REGEXEXTRACT(_xlfn.REGEXEXTRACT(BK736,"Lv. [0-9]{0,}", 0),"[0-9]{1,2}", 0)</f>
        <v>#N/A</v>
      </c>
      <c r="BN736" cm="1">
        <f t="array" ref="BN736">INDEX(A736:AE736,BQ736)</f>
        <v>278</v>
      </c>
      <c r="BO736">
        <v>735</v>
      </c>
      <c r="BP736" t="str">
        <f ca="1">IF(LEN(BL736) &gt; 0, _xlfn.XMATCH(BN736 + 1, INDIRECT(BR736):INDIRECT(BS736)), "")</f>
        <v/>
      </c>
      <c r="BQ736" cm="1">
        <f t="array" ref="BQ736">_xlfn.XMATCH(FALSE, ISBLANK(A736:AE736),,-1)</f>
        <v>27</v>
      </c>
      <c r="BR736" t="str">
        <f>ADDRESS(2, BQ736)</f>
        <v>$AA$2</v>
      </c>
      <c r="BS736" t="str">
        <f>ADDRESS(1202, BQ736)</f>
        <v>$AA$1202</v>
      </c>
      <c r="BT736" s="171" t="str">
        <f>"insert into Pokemon_Blueprint values ( "&amp;ROW()-1&amp;", '"&amp;B736&amp;"', '"&amp;C736&amp;"', "&amp;AF736&amp;",  "&amp;AG736&amp;",  "&amp;AH736&amp;", "&amp;AI736&amp;",  "&amp;AJ736&amp;",  "&amp;AK736&amp;", "&amp;IF(BC736 = "", "0", BC736)&amp;", "&amp;IF(BL736 = "","NULL, NULL",BP736&amp;", "&amp;BL736)&amp;");"</f>
        <v>insert into Pokemon_Blueprint values ( 735, 'Beheeyem', '', 75,  75,  75, 125,  95,  40, 90, NULL, NULL);</v>
      </c>
    </row>
    <row r="737" spans="1:72" ht="12.75" customHeight="1">
      <c r="A737" s="12">
        <v>607</v>
      </c>
      <c r="B737" s="71" t="s">
        <v>1206</v>
      </c>
      <c r="C737" s="71"/>
      <c r="D737" s="72"/>
      <c r="E737" s="73"/>
      <c r="F737" s="73"/>
      <c r="G737" s="73"/>
      <c r="H737" s="73"/>
      <c r="I737" s="73"/>
      <c r="J737" s="73"/>
      <c r="K737" s="73"/>
      <c r="L737" s="73">
        <v>113</v>
      </c>
      <c r="M737" s="73">
        <v>190</v>
      </c>
      <c r="N737" s="73"/>
      <c r="O737" s="73"/>
      <c r="P737" s="73">
        <v>65</v>
      </c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>
        <v>287</v>
      </c>
      <c r="AB737" s="73"/>
      <c r="AC737" s="73">
        <v>48</v>
      </c>
      <c r="AD737" s="73"/>
      <c r="AE737" s="74"/>
      <c r="AF737" s="17">
        <v>50</v>
      </c>
      <c r="AG737" s="18">
        <v>30</v>
      </c>
      <c r="AH737" s="19">
        <v>55</v>
      </c>
      <c r="AI737" s="20">
        <v>65</v>
      </c>
      <c r="AJ737" s="21">
        <v>55</v>
      </c>
      <c r="AK737" s="22">
        <v>20</v>
      </c>
      <c r="AL737" s="23">
        <f>SUM(AF737:AK737)</f>
        <v>275</v>
      </c>
      <c r="AM737" s="24" t="s">
        <v>398</v>
      </c>
      <c r="AN737" s="25" t="s">
        <v>94</v>
      </c>
      <c r="AO737" s="24" t="s">
        <v>232</v>
      </c>
      <c r="AP737" s="26" t="s">
        <v>347</v>
      </c>
      <c r="AQ737" s="27" t="s">
        <v>404</v>
      </c>
      <c r="AR737" s="28" t="s">
        <v>127</v>
      </c>
      <c r="AS737" s="29">
        <v>0.3</v>
      </c>
      <c r="AT737" s="29">
        <v>6.8</v>
      </c>
      <c r="AU737" s="30">
        <v>3.1</v>
      </c>
      <c r="AV737" s="31"/>
      <c r="AW737" s="26"/>
      <c r="AX737" s="26"/>
      <c r="AY737" s="26">
        <v>1</v>
      </c>
      <c r="AZ737" s="26"/>
      <c r="BA737" s="25"/>
      <c r="BB737" s="24">
        <v>55</v>
      </c>
      <c r="BC737" s="26">
        <v>190</v>
      </c>
      <c r="BD737" s="32" t="s">
        <v>79</v>
      </c>
      <c r="BE737" s="32">
        <v>50</v>
      </c>
      <c r="BF737" s="35" t="s">
        <v>137</v>
      </c>
      <c r="BG737" s="26" t="s">
        <v>129</v>
      </c>
      <c r="BH737" s="29">
        <v>20</v>
      </c>
      <c r="BI737" s="26" t="s">
        <v>386</v>
      </c>
      <c r="BJ737" s="37"/>
      <c r="BK737" s="36" t="s">
        <v>1166</v>
      </c>
      <c r="BL737" t="str">
        <f>IF(_xlfn.REGEXTEST(BK737,"Lv. [0-9]{0, 3}", 0),BM737,"")</f>
        <v>41</v>
      </c>
      <c r="BM737" t="str" cm="1">
        <f t="array" ref="BM737">_xlfn.REGEXEXTRACT(_xlfn.REGEXEXTRACT(BK737,"Lv. [0-9]{0,}", 0),"[0-9]{1,2}", 0)</f>
        <v>41</v>
      </c>
      <c r="BN737" cm="1">
        <f t="array" ref="BN737">INDEX(A737:AE737,BQ737)</f>
        <v>48</v>
      </c>
      <c r="BO737">
        <v>736</v>
      </c>
      <c r="BP737">
        <f ca="1">IF(LEN(BL737) &gt; 0, _xlfn.XMATCH(BN737 + 1, INDIRECT(BR737):INDIRECT(BS737)), "")</f>
        <v>737</v>
      </c>
      <c r="BQ737" cm="1">
        <f t="array" ref="BQ737">_xlfn.XMATCH(FALSE, ISBLANK(A737:AE737),,-1)</f>
        <v>29</v>
      </c>
      <c r="BR737" t="str">
        <f>ADDRESS(2, BQ737)</f>
        <v>$AC$2</v>
      </c>
      <c r="BS737" t="str">
        <f>ADDRESS(1202, BQ737)</f>
        <v>$AC$1202</v>
      </c>
      <c r="BT737" s="171" t="str">
        <f ca="1">"insert into Pokemon_Blueprint values ( "&amp;ROW()-1&amp;", '"&amp;B737&amp;"', '"&amp;C737&amp;"', "&amp;AF737&amp;",  "&amp;AG737&amp;",  "&amp;AH737&amp;", "&amp;AI737&amp;",  "&amp;AJ737&amp;",  "&amp;AK737&amp;", "&amp;IF(BC737 = "", "0", BC737)&amp;", "&amp;IF(BL737 = "","NULL, NULL",BP737&amp;", "&amp;BL737)&amp;");"</f>
        <v>insert into Pokemon_Blueprint values ( 736, 'Litwick', '', 50,  30,  55, 65,  55,  20, 190, 737, 41);</v>
      </c>
    </row>
    <row r="738" spans="1:72" ht="12.75" customHeight="1">
      <c r="A738" s="12">
        <v>608</v>
      </c>
      <c r="B738" s="71" t="s">
        <v>1207</v>
      </c>
      <c r="C738" s="71"/>
      <c r="D738" s="72"/>
      <c r="E738" s="73"/>
      <c r="F738" s="73"/>
      <c r="G738" s="73"/>
      <c r="H738" s="73"/>
      <c r="I738" s="73"/>
      <c r="J738" s="73"/>
      <c r="K738" s="73"/>
      <c r="L738" s="73">
        <v>114</v>
      </c>
      <c r="M738" s="73">
        <v>191</v>
      </c>
      <c r="N738" s="73"/>
      <c r="O738" s="73"/>
      <c r="P738" s="73">
        <v>66</v>
      </c>
      <c r="Q738" s="73"/>
      <c r="R738" s="73"/>
      <c r="S738" s="73"/>
      <c r="T738" s="73"/>
      <c r="U738" s="73"/>
      <c r="V738" s="73"/>
      <c r="W738" s="73"/>
      <c r="X738" s="73"/>
      <c r="Y738" s="73"/>
      <c r="Z738" s="73"/>
      <c r="AA738" s="73">
        <v>288</v>
      </c>
      <c r="AB738" s="73"/>
      <c r="AC738" s="73">
        <v>49</v>
      </c>
      <c r="AD738" s="73"/>
      <c r="AE738" s="74"/>
      <c r="AF738" s="17">
        <v>60</v>
      </c>
      <c r="AG738" s="18">
        <v>40</v>
      </c>
      <c r="AH738" s="19">
        <v>60</v>
      </c>
      <c r="AI738" s="20">
        <v>95</v>
      </c>
      <c r="AJ738" s="21">
        <v>60</v>
      </c>
      <c r="AK738" s="22">
        <v>55</v>
      </c>
      <c r="AL738" s="23">
        <f>SUM(AF738:AK738)</f>
        <v>370</v>
      </c>
      <c r="AM738" s="24" t="s">
        <v>398</v>
      </c>
      <c r="AN738" s="25" t="s">
        <v>94</v>
      </c>
      <c r="AO738" s="24" t="s">
        <v>232</v>
      </c>
      <c r="AP738" s="26" t="s">
        <v>347</v>
      </c>
      <c r="AQ738" s="27" t="s">
        <v>404</v>
      </c>
      <c r="AR738" s="28" t="s">
        <v>97</v>
      </c>
      <c r="AS738" s="29">
        <v>0.6</v>
      </c>
      <c r="AT738" s="29">
        <v>28.7</v>
      </c>
      <c r="AU738" s="30">
        <v>13</v>
      </c>
      <c r="AV738" s="31"/>
      <c r="AW738" s="26"/>
      <c r="AX738" s="26"/>
      <c r="AY738" s="26">
        <v>2</v>
      </c>
      <c r="AZ738" s="26"/>
      <c r="BA738" s="25"/>
      <c r="BB738" s="24">
        <v>130</v>
      </c>
      <c r="BC738" s="26">
        <v>90</v>
      </c>
      <c r="BD738" s="32" t="s">
        <v>79</v>
      </c>
      <c r="BE738" s="32">
        <v>50</v>
      </c>
      <c r="BF738" s="35" t="s">
        <v>108</v>
      </c>
      <c r="BG738" s="26" t="s">
        <v>129</v>
      </c>
      <c r="BH738" s="29">
        <v>20</v>
      </c>
      <c r="BI738" s="26" t="s">
        <v>386</v>
      </c>
      <c r="BJ738" s="37"/>
      <c r="BK738" s="36" t="s">
        <v>613</v>
      </c>
      <c r="BL738" t="str">
        <f>IF(_xlfn.REGEXTEST(BK738,"Lv. [0-9]{0, 3}", 0),BM738,"")</f>
        <v/>
      </c>
      <c r="BM738" t="e" cm="1" vm="1">
        <f t="array" ref="BM738">_xlfn.REGEXEXTRACT(_xlfn.REGEXEXTRACT(BK738,"Lv. [0-9]{0,}", 0),"[0-9]{1,2}", 0)</f>
        <v>#N/A</v>
      </c>
      <c r="BN738" cm="1">
        <f t="array" ref="BN738">INDEX(A738:AE738,BQ738)</f>
        <v>49</v>
      </c>
      <c r="BO738">
        <v>737</v>
      </c>
      <c r="BP738" t="str">
        <f ca="1">IF(LEN(BL738) &gt; 0, _xlfn.XMATCH(BN738 + 1, INDIRECT(BR738):INDIRECT(BS738)), "")</f>
        <v/>
      </c>
      <c r="BQ738" cm="1">
        <f t="array" ref="BQ738">_xlfn.XMATCH(FALSE, ISBLANK(A738:AE738),,-1)</f>
        <v>29</v>
      </c>
      <c r="BR738" t="str">
        <f>ADDRESS(2, BQ738)</f>
        <v>$AC$2</v>
      </c>
      <c r="BS738" t="str">
        <f>ADDRESS(1202, BQ738)</f>
        <v>$AC$1202</v>
      </c>
      <c r="BT738" s="171" t="str">
        <f>"insert into Pokemon_Blueprint values ( "&amp;ROW()-1&amp;", '"&amp;B738&amp;"', '"&amp;C738&amp;"', "&amp;AF738&amp;",  "&amp;AG738&amp;",  "&amp;AH738&amp;", "&amp;AI738&amp;",  "&amp;AJ738&amp;",  "&amp;AK738&amp;", "&amp;IF(BC738 = "", "0", BC738)&amp;", "&amp;IF(BL738 = "","NULL, NULL",BP738&amp;", "&amp;BL738)&amp;");"</f>
        <v>insert into Pokemon_Blueprint values ( 737, 'Lampent', '', 60,  40,  60, 95,  60,  55, 90, NULL, NULL);</v>
      </c>
    </row>
    <row r="739" spans="1:72" ht="12.75" customHeight="1">
      <c r="A739" s="12">
        <v>609</v>
      </c>
      <c r="B739" s="71" t="s">
        <v>1208</v>
      </c>
      <c r="C739" s="71"/>
      <c r="D739" s="72"/>
      <c r="E739" s="73"/>
      <c r="F739" s="73"/>
      <c r="G739" s="73"/>
      <c r="H739" s="73"/>
      <c r="I739" s="73"/>
      <c r="J739" s="73"/>
      <c r="K739" s="73"/>
      <c r="L739" s="73">
        <v>115</v>
      </c>
      <c r="M739" s="73">
        <v>192</v>
      </c>
      <c r="N739" s="73"/>
      <c r="O739" s="73"/>
      <c r="P739" s="73">
        <v>67</v>
      </c>
      <c r="Q739" s="73"/>
      <c r="R739" s="73"/>
      <c r="S739" s="73"/>
      <c r="T739" s="73"/>
      <c r="U739" s="73"/>
      <c r="V739" s="73"/>
      <c r="W739" s="73"/>
      <c r="X739" s="73"/>
      <c r="Y739" s="73"/>
      <c r="Z739" s="73"/>
      <c r="AA739" s="73">
        <v>289</v>
      </c>
      <c r="AB739" s="73"/>
      <c r="AC739" s="73">
        <v>50</v>
      </c>
      <c r="AD739" s="73"/>
      <c r="AE739" s="74"/>
      <c r="AF739" s="17">
        <v>60</v>
      </c>
      <c r="AG739" s="18">
        <v>55</v>
      </c>
      <c r="AH739" s="19">
        <v>90</v>
      </c>
      <c r="AI739" s="20">
        <v>145</v>
      </c>
      <c r="AJ739" s="21">
        <v>90</v>
      </c>
      <c r="AK739" s="22">
        <v>80</v>
      </c>
      <c r="AL739" s="23">
        <f>SUM(AF739:AK739)</f>
        <v>520</v>
      </c>
      <c r="AM739" s="24" t="s">
        <v>398</v>
      </c>
      <c r="AN739" s="25" t="s">
        <v>94</v>
      </c>
      <c r="AO739" s="24" t="s">
        <v>232</v>
      </c>
      <c r="AP739" s="26" t="s">
        <v>347</v>
      </c>
      <c r="AQ739" s="27" t="s">
        <v>404</v>
      </c>
      <c r="AR739" s="28" t="s">
        <v>85</v>
      </c>
      <c r="AS739" s="29">
        <v>1</v>
      </c>
      <c r="AT739" s="29">
        <v>75.599999999999994</v>
      </c>
      <c r="AU739" s="30">
        <v>34.299999999999997</v>
      </c>
      <c r="AV739" s="31"/>
      <c r="AW739" s="26"/>
      <c r="AX739" s="26"/>
      <c r="AY739" s="26">
        <v>3</v>
      </c>
      <c r="AZ739" s="26"/>
      <c r="BA739" s="25"/>
      <c r="BB739" s="24">
        <v>260</v>
      </c>
      <c r="BC739" s="26">
        <v>45</v>
      </c>
      <c r="BD739" s="32" t="s">
        <v>79</v>
      </c>
      <c r="BE739" s="32">
        <v>50</v>
      </c>
      <c r="BF739" s="35" t="s">
        <v>108</v>
      </c>
      <c r="BG739" s="26" t="s">
        <v>129</v>
      </c>
      <c r="BH739" s="29">
        <v>20</v>
      </c>
      <c r="BI739" s="26" t="s">
        <v>386</v>
      </c>
      <c r="BJ739" s="37"/>
      <c r="BK739" s="36"/>
      <c r="BL739" t="str">
        <f>IF(_xlfn.REGEXTEST(BK739,"Lv. [0-9]{0, 3}", 0),BM739,"")</f>
        <v/>
      </c>
      <c r="BM739" t="e" cm="1" vm="1">
        <f t="array" ref="BM739">_xlfn.REGEXEXTRACT(_xlfn.REGEXEXTRACT(BK739,"Lv. [0-9]{0,}", 0),"[0-9]{1,2}", 0)</f>
        <v>#N/A</v>
      </c>
      <c r="BN739" cm="1">
        <f t="array" ref="BN739">INDEX(A739:AE739,BQ739)</f>
        <v>50</v>
      </c>
      <c r="BO739">
        <v>738</v>
      </c>
      <c r="BP739" t="str">
        <f ca="1">IF(LEN(BL739) &gt; 0, _xlfn.XMATCH(BN739 + 1, INDIRECT(BR739):INDIRECT(BS739)), "")</f>
        <v/>
      </c>
      <c r="BQ739" cm="1">
        <f t="array" ref="BQ739">_xlfn.XMATCH(FALSE, ISBLANK(A739:AE739),,-1)</f>
        <v>29</v>
      </c>
      <c r="BR739" t="str">
        <f>ADDRESS(2, BQ739)</f>
        <v>$AC$2</v>
      </c>
      <c r="BS739" t="str">
        <f>ADDRESS(1202, BQ739)</f>
        <v>$AC$1202</v>
      </c>
      <c r="BT739" s="171" t="str">
        <f>"insert into Pokemon_Blueprint values ( "&amp;ROW()-1&amp;", '"&amp;B739&amp;"', '"&amp;C739&amp;"', "&amp;AF739&amp;",  "&amp;AG739&amp;",  "&amp;AH739&amp;", "&amp;AI739&amp;",  "&amp;AJ739&amp;",  "&amp;AK739&amp;", "&amp;IF(BC739 = "", "0", BC739)&amp;", "&amp;IF(BL739 = "","NULL, NULL",BP739&amp;", "&amp;BL739)&amp;");"</f>
        <v>insert into Pokemon_Blueprint values ( 738, 'Chandelure', '', 60,  55,  90, 145,  90,  80, 45, NULL, NULL);</v>
      </c>
    </row>
    <row r="740" spans="1:72" ht="12.75" customHeight="1">
      <c r="A740" s="12">
        <v>610</v>
      </c>
      <c r="B740" s="71" t="s">
        <v>1209</v>
      </c>
      <c r="C740" s="71"/>
      <c r="D740" s="72"/>
      <c r="E740" s="73"/>
      <c r="F740" s="73"/>
      <c r="G740" s="73"/>
      <c r="H740" s="73"/>
      <c r="I740" s="73"/>
      <c r="J740" s="73"/>
      <c r="K740" s="73"/>
      <c r="L740" s="73">
        <v>116</v>
      </c>
      <c r="M740" s="73">
        <v>183</v>
      </c>
      <c r="N740" s="73">
        <v>148</v>
      </c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>
        <v>324</v>
      </c>
      <c r="AB740" s="73"/>
      <c r="AC740" s="73"/>
      <c r="AD740" s="73"/>
      <c r="AE740" s="74">
        <v>155</v>
      </c>
      <c r="AF740" s="17">
        <v>46</v>
      </c>
      <c r="AG740" s="18">
        <v>87</v>
      </c>
      <c r="AH740" s="19">
        <v>60</v>
      </c>
      <c r="AI740" s="20">
        <v>30</v>
      </c>
      <c r="AJ740" s="21">
        <v>40</v>
      </c>
      <c r="AK740" s="22">
        <v>57</v>
      </c>
      <c r="AL740" s="23">
        <f>SUM(AF740:AK740)</f>
        <v>320</v>
      </c>
      <c r="AM740" s="24" t="s">
        <v>99</v>
      </c>
      <c r="AN740" s="37"/>
      <c r="AO740" s="24" t="s">
        <v>209</v>
      </c>
      <c r="AP740" s="26" t="s">
        <v>482</v>
      </c>
      <c r="AQ740" s="27" t="s">
        <v>179</v>
      </c>
      <c r="AR740" s="28" t="s">
        <v>97</v>
      </c>
      <c r="AS740" s="29">
        <v>0.6</v>
      </c>
      <c r="AT740" s="29">
        <v>39.700000000000003</v>
      </c>
      <c r="AU740" s="30">
        <v>18</v>
      </c>
      <c r="AV740" s="31"/>
      <c r="AW740" s="26">
        <v>1</v>
      </c>
      <c r="AX740" s="26"/>
      <c r="AY740" s="26"/>
      <c r="AZ740" s="26"/>
      <c r="BA740" s="25"/>
      <c r="BB740" s="24">
        <v>64</v>
      </c>
      <c r="BC740" s="26">
        <v>75</v>
      </c>
      <c r="BD740" s="32" t="s">
        <v>297</v>
      </c>
      <c r="BE740" s="32">
        <v>35</v>
      </c>
      <c r="BF740" s="35" t="s">
        <v>80</v>
      </c>
      <c r="BG740" s="26" t="s">
        <v>129</v>
      </c>
      <c r="BH740" s="29">
        <v>40</v>
      </c>
      <c r="BI740" s="26" t="s">
        <v>82</v>
      </c>
      <c r="BJ740" s="25" t="s">
        <v>99</v>
      </c>
      <c r="BK740" s="36" t="s">
        <v>387</v>
      </c>
      <c r="BL740" t="str">
        <f>IF(_xlfn.REGEXTEST(BK740,"Lv. [0-9]{0, 3}", 0),BM740,"")</f>
        <v>38</v>
      </c>
      <c r="BM740" t="str" cm="1">
        <f t="array" ref="BM740">_xlfn.REGEXEXTRACT(_xlfn.REGEXEXTRACT(BK740,"Lv. [0-9]{0,}", 0),"[0-9]{1,2}", 0)</f>
        <v>38</v>
      </c>
      <c r="BN740" cm="1">
        <f t="array" ref="BN740">INDEX(A740:AE740,BQ740)</f>
        <v>155</v>
      </c>
      <c r="BO740">
        <v>739</v>
      </c>
      <c r="BP740">
        <f ca="1">IF(LEN(BL740) &gt; 0, _xlfn.XMATCH(BN740 + 1, INDIRECT(BR740):INDIRECT(BS740)), "")</f>
        <v>740</v>
      </c>
      <c r="BQ740" cm="1">
        <f t="array" ref="BQ740">_xlfn.XMATCH(FALSE, ISBLANK(A740:AE740),,-1)</f>
        <v>31</v>
      </c>
      <c r="BR740" t="str">
        <f>ADDRESS(2, BQ740)</f>
        <v>$AE$2</v>
      </c>
      <c r="BS740" t="str">
        <f>ADDRESS(1202, BQ740)</f>
        <v>$AE$1202</v>
      </c>
      <c r="BT740" s="171" t="str">
        <f ca="1">"insert into Pokemon_Blueprint values ( "&amp;ROW()-1&amp;", '"&amp;B740&amp;"', '"&amp;C740&amp;"', "&amp;AF740&amp;",  "&amp;AG740&amp;",  "&amp;AH740&amp;", "&amp;AI740&amp;",  "&amp;AJ740&amp;",  "&amp;AK740&amp;", "&amp;IF(BC740 = "", "0", BC740)&amp;", "&amp;IF(BL740 = "","NULL, NULL",BP740&amp;", "&amp;BL740)&amp;");"</f>
        <v>insert into Pokemon_Blueprint values ( 739, 'Axew', '', 46,  87,  60, 30,  40,  57, 75, 740, 38);</v>
      </c>
    </row>
    <row r="741" spans="1:72" ht="12.75" customHeight="1">
      <c r="A741" s="12">
        <v>611</v>
      </c>
      <c r="B741" s="71" t="s">
        <v>1210</v>
      </c>
      <c r="C741" s="71"/>
      <c r="D741" s="72"/>
      <c r="E741" s="73"/>
      <c r="F741" s="73"/>
      <c r="G741" s="73"/>
      <c r="H741" s="73"/>
      <c r="I741" s="73"/>
      <c r="J741" s="73"/>
      <c r="K741" s="73"/>
      <c r="L741" s="73">
        <v>117</v>
      </c>
      <c r="M741" s="73">
        <v>184</v>
      </c>
      <c r="N741" s="73">
        <v>149</v>
      </c>
      <c r="O741" s="73"/>
      <c r="P741" s="73"/>
      <c r="Q741" s="73"/>
      <c r="R741" s="73"/>
      <c r="S741" s="73"/>
      <c r="T741" s="73"/>
      <c r="U741" s="73"/>
      <c r="V741" s="73"/>
      <c r="W741" s="73"/>
      <c r="X741" s="73"/>
      <c r="Y741" s="73"/>
      <c r="Z741" s="73"/>
      <c r="AA741" s="73">
        <v>325</v>
      </c>
      <c r="AB741" s="73"/>
      <c r="AC741" s="73"/>
      <c r="AD741" s="73"/>
      <c r="AE741" s="74">
        <v>156</v>
      </c>
      <c r="AF741" s="17">
        <v>66</v>
      </c>
      <c r="AG741" s="18">
        <v>117</v>
      </c>
      <c r="AH741" s="19">
        <v>70</v>
      </c>
      <c r="AI741" s="20">
        <v>40</v>
      </c>
      <c r="AJ741" s="21">
        <v>50</v>
      </c>
      <c r="AK741" s="22">
        <v>67</v>
      </c>
      <c r="AL741" s="23">
        <f>SUM(AF741:AK741)</f>
        <v>410</v>
      </c>
      <c r="AM741" s="24" t="s">
        <v>99</v>
      </c>
      <c r="AN741" s="37"/>
      <c r="AO741" s="24" t="s">
        <v>209</v>
      </c>
      <c r="AP741" s="26" t="s">
        <v>482</v>
      </c>
      <c r="AQ741" s="27" t="s">
        <v>179</v>
      </c>
      <c r="AR741" s="28" t="s">
        <v>85</v>
      </c>
      <c r="AS741" s="29">
        <v>1</v>
      </c>
      <c r="AT741" s="29">
        <v>79.400000000000006</v>
      </c>
      <c r="AU741" s="30">
        <v>36</v>
      </c>
      <c r="AV741" s="31"/>
      <c r="AW741" s="26">
        <v>2</v>
      </c>
      <c r="AX741" s="26"/>
      <c r="AY741" s="26"/>
      <c r="AZ741" s="26"/>
      <c r="BA741" s="25"/>
      <c r="BB741" s="24">
        <v>144</v>
      </c>
      <c r="BC741" s="26">
        <v>60</v>
      </c>
      <c r="BD741" s="32" t="s">
        <v>297</v>
      </c>
      <c r="BE741" s="32">
        <v>35</v>
      </c>
      <c r="BF741" s="35" t="s">
        <v>80</v>
      </c>
      <c r="BG741" s="26" t="s">
        <v>129</v>
      </c>
      <c r="BH741" s="29">
        <v>40</v>
      </c>
      <c r="BI741" s="26" t="s">
        <v>82</v>
      </c>
      <c r="BJ741" s="25" t="s">
        <v>99</v>
      </c>
      <c r="BK741" s="36" t="s">
        <v>984</v>
      </c>
      <c r="BL741" t="str">
        <f>IF(_xlfn.REGEXTEST(BK741,"Lv. [0-9]{0, 3}", 0),BM741,"")</f>
        <v>48</v>
      </c>
      <c r="BM741" t="str" cm="1">
        <f t="array" ref="BM741">_xlfn.REGEXEXTRACT(_xlfn.REGEXEXTRACT(BK741,"Lv. [0-9]{0,}", 0),"[0-9]{1,2}", 0)</f>
        <v>48</v>
      </c>
      <c r="BN741" cm="1">
        <f t="array" ref="BN741">INDEX(A741:AE741,BQ741)</f>
        <v>156</v>
      </c>
      <c r="BO741">
        <v>740</v>
      </c>
      <c r="BP741">
        <f ca="1">IF(LEN(BL741) &gt; 0, _xlfn.XMATCH(BN741 + 1, INDIRECT(BR741):INDIRECT(BS741)), "")</f>
        <v>741</v>
      </c>
      <c r="BQ741" cm="1">
        <f t="array" ref="BQ741">_xlfn.XMATCH(FALSE, ISBLANK(A741:AE741),,-1)</f>
        <v>31</v>
      </c>
      <c r="BR741" t="str">
        <f>ADDRESS(2, BQ741)</f>
        <v>$AE$2</v>
      </c>
      <c r="BS741" t="str">
        <f>ADDRESS(1202, BQ741)</f>
        <v>$AE$1202</v>
      </c>
      <c r="BT741" s="171" t="str">
        <f ca="1">"insert into Pokemon_Blueprint values ( "&amp;ROW()-1&amp;", '"&amp;B741&amp;"', '"&amp;C741&amp;"', "&amp;AF741&amp;",  "&amp;AG741&amp;",  "&amp;AH741&amp;", "&amp;AI741&amp;",  "&amp;AJ741&amp;",  "&amp;AK741&amp;", "&amp;IF(BC741 = "", "0", BC741)&amp;", "&amp;IF(BL741 = "","NULL, NULL",BP741&amp;", "&amp;BL741)&amp;");"</f>
        <v>insert into Pokemon_Blueprint values ( 740, 'Fraxure', '', 66,  117,  70, 40,  50,  67, 60, 741, 48);</v>
      </c>
    </row>
    <row r="742" spans="1:72" ht="12.75" customHeight="1">
      <c r="A742" s="12">
        <v>612</v>
      </c>
      <c r="B742" s="71" t="s">
        <v>1211</v>
      </c>
      <c r="C742" s="71"/>
      <c r="D742" s="72"/>
      <c r="E742" s="73"/>
      <c r="F742" s="73"/>
      <c r="G742" s="73"/>
      <c r="H742" s="73"/>
      <c r="I742" s="73"/>
      <c r="J742" s="73"/>
      <c r="K742" s="73"/>
      <c r="L742" s="73">
        <v>118</v>
      </c>
      <c r="M742" s="73">
        <v>185</v>
      </c>
      <c r="N742" s="73">
        <v>150</v>
      </c>
      <c r="O742" s="73"/>
      <c r="P742" s="73"/>
      <c r="Q742" s="73"/>
      <c r="R742" s="73"/>
      <c r="S742" s="73"/>
      <c r="T742" s="73"/>
      <c r="U742" s="73"/>
      <c r="V742" s="73"/>
      <c r="W742" s="73"/>
      <c r="X742" s="73"/>
      <c r="Y742" s="73"/>
      <c r="Z742" s="73"/>
      <c r="AA742" s="73">
        <v>326</v>
      </c>
      <c r="AB742" s="73"/>
      <c r="AC742" s="73"/>
      <c r="AD742" s="73"/>
      <c r="AE742" s="74">
        <v>157</v>
      </c>
      <c r="AF742" s="17">
        <v>76</v>
      </c>
      <c r="AG742" s="18">
        <v>147</v>
      </c>
      <c r="AH742" s="19">
        <v>90</v>
      </c>
      <c r="AI742" s="20">
        <v>60</v>
      </c>
      <c r="AJ742" s="21">
        <v>70</v>
      </c>
      <c r="AK742" s="22">
        <v>97</v>
      </c>
      <c r="AL742" s="23">
        <f>SUM(AF742:AK742)</f>
        <v>540</v>
      </c>
      <c r="AM742" s="24" t="s">
        <v>99</v>
      </c>
      <c r="AN742" s="37"/>
      <c r="AO742" s="24" t="s">
        <v>209</v>
      </c>
      <c r="AP742" s="26" t="s">
        <v>482</v>
      </c>
      <c r="AQ742" s="27" t="s">
        <v>179</v>
      </c>
      <c r="AR742" s="28" t="s">
        <v>377</v>
      </c>
      <c r="AS742" s="29">
        <v>1.8</v>
      </c>
      <c r="AT742" s="29">
        <v>232.6</v>
      </c>
      <c r="AU742" s="30">
        <v>105.5</v>
      </c>
      <c r="AV742" s="31"/>
      <c r="AW742" s="26">
        <v>3</v>
      </c>
      <c r="AX742" s="26"/>
      <c r="AY742" s="26"/>
      <c r="AZ742" s="26"/>
      <c r="BA742" s="25"/>
      <c r="BB742" s="24">
        <v>270</v>
      </c>
      <c r="BC742" s="26">
        <v>45</v>
      </c>
      <c r="BD742" s="32" t="s">
        <v>297</v>
      </c>
      <c r="BE742" s="32">
        <v>35</v>
      </c>
      <c r="BF742" s="35" t="s">
        <v>141</v>
      </c>
      <c r="BG742" s="26" t="s">
        <v>129</v>
      </c>
      <c r="BH742" s="29">
        <v>40</v>
      </c>
      <c r="BI742" s="26" t="s">
        <v>82</v>
      </c>
      <c r="BJ742" s="25" t="s">
        <v>99</v>
      </c>
      <c r="BK742" s="36"/>
      <c r="BL742" t="str">
        <f>IF(_xlfn.REGEXTEST(BK742,"Lv. [0-9]{0, 3}", 0),BM742,"")</f>
        <v/>
      </c>
      <c r="BM742" t="e" cm="1" vm="1">
        <f t="array" ref="BM742">_xlfn.REGEXEXTRACT(_xlfn.REGEXEXTRACT(BK742,"Lv. [0-9]{0,}", 0),"[0-9]{1,2}", 0)</f>
        <v>#N/A</v>
      </c>
      <c r="BN742" cm="1">
        <f t="array" ref="BN742">INDEX(A742:AE742,BQ742)</f>
        <v>157</v>
      </c>
      <c r="BO742">
        <v>741</v>
      </c>
      <c r="BP742" t="str">
        <f ca="1">IF(LEN(BL742) &gt; 0, _xlfn.XMATCH(BN742 + 1, INDIRECT(BR742):INDIRECT(BS742)), "")</f>
        <v/>
      </c>
      <c r="BQ742" cm="1">
        <f t="array" ref="BQ742">_xlfn.XMATCH(FALSE, ISBLANK(A742:AE742),,-1)</f>
        <v>31</v>
      </c>
      <c r="BR742" t="str">
        <f>ADDRESS(2, BQ742)</f>
        <v>$AE$2</v>
      </c>
      <c r="BS742" t="str">
        <f>ADDRESS(1202, BQ742)</f>
        <v>$AE$1202</v>
      </c>
      <c r="BT742" s="171" t="str">
        <f>"insert into Pokemon_Blueprint values ( "&amp;ROW()-1&amp;", '"&amp;B742&amp;"', '"&amp;C742&amp;"', "&amp;AF742&amp;",  "&amp;AG742&amp;",  "&amp;AH742&amp;", "&amp;AI742&amp;",  "&amp;AJ742&amp;",  "&amp;AK742&amp;", "&amp;IF(BC742 = "", "0", BC742)&amp;", "&amp;IF(BL742 = "","NULL, NULL",BP742&amp;", "&amp;BL742)&amp;");"</f>
        <v>insert into Pokemon_Blueprint values ( 741, 'Haxorus', '', 76,  147,  90, 60,  70,  97, 45, NULL, NULL);</v>
      </c>
    </row>
    <row r="743" spans="1:72" ht="12.75" customHeight="1">
      <c r="A743" s="12">
        <v>613</v>
      </c>
      <c r="B743" s="71" t="s">
        <v>1212</v>
      </c>
      <c r="C743" s="71"/>
      <c r="D743" s="72"/>
      <c r="E743" s="73"/>
      <c r="F743" s="73"/>
      <c r="G743" s="73"/>
      <c r="H743" s="73"/>
      <c r="I743" s="73"/>
      <c r="J743" s="73"/>
      <c r="K743" s="73"/>
      <c r="L743" s="73">
        <v>119</v>
      </c>
      <c r="M743" s="73">
        <v>195</v>
      </c>
      <c r="N743" s="73"/>
      <c r="O743" s="73"/>
      <c r="P743" s="73">
        <v>81</v>
      </c>
      <c r="Q743" s="73"/>
      <c r="R743" s="73"/>
      <c r="S743" s="73"/>
      <c r="T743" s="73"/>
      <c r="U743" s="73"/>
      <c r="V743" s="73"/>
      <c r="W743" s="73"/>
      <c r="X743" s="73"/>
      <c r="Y743" s="73"/>
      <c r="Z743" s="73"/>
      <c r="AA743" s="73">
        <v>279</v>
      </c>
      <c r="AB743" s="73"/>
      <c r="AC743" s="73">
        <v>121</v>
      </c>
      <c r="AD743" s="73"/>
      <c r="AE743" s="74">
        <v>355</v>
      </c>
      <c r="AF743" s="17">
        <v>55</v>
      </c>
      <c r="AG743" s="18">
        <v>70</v>
      </c>
      <c r="AH743" s="19">
        <v>40</v>
      </c>
      <c r="AI743" s="20">
        <v>60</v>
      </c>
      <c r="AJ743" s="21">
        <v>40</v>
      </c>
      <c r="AK743" s="22">
        <v>40</v>
      </c>
      <c r="AL743" s="23">
        <f>SUM(AF743:AK743)</f>
        <v>305</v>
      </c>
      <c r="AM743" s="24" t="s">
        <v>200</v>
      </c>
      <c r="AN743" s="37"/>
      <c r="AO743" s="24" t="s">
        <v>202</v>
      </c>
      <c r="AP743" s="34" t="s">
        <v>203</v>
      </c>
      <c r="AQ743" s="27" t="s">
        <v>276</v>
      </c>
      <c r="AR743" s="28" t="s">
        <v>115</v>
      </c>
      <c r="AS743" s="29">
        <v>0.5</v>
      </c>
      <c r="AT743" s="29">
        <v>18.7</v>
      </c>
      <c r="AU743" s="30">
        <v>8.5</v>
      </c>
      <c r="AV743" s="31"/>
      <c r="AW743" s="26">
        <v>1</v>
      </c>
      <c r="AX743" s="26"/>
      <c r="AY743" s="26"/>
      <c r="AZ743" s="26"/>
      <c r="BA743" s="25"/>
      <c r="BB743" s="24">
        <v>61</v>
      </c>
      <c r="BC743" s="26">
        <v>120</v>
      </c>
      <c r="BD743" s="32" t="s">
        <v>128</v>
      </c>
      <c r="BE743" s="32">
        <v>50</v>
      </c>
      <c r="BF743" s="35" t="s">
        <v>137</v>
      </c>
      <c r="BG743" s="26" t="s">
        <v>129</v>
      </c>
      <c r="BH743" s="29">
        <v>20</v>
      </c>
      <c r="BI743" s="26" t="s">
        <v>165</v>
      </c>
      <c r="BJ743" s="37"/>
      <c r="BK743" s="36" t="s">
        <v>780</v>
      </c>
      <c r="BL743" t="str">
        <f>IF(_xlfn.REGEXTEST(BK743,"Lv. [0-9]{0, 3}", 0),BM743,"")</f>
        <v>37</v>
      </c>
      <c r="BM743" t="str" cm="1">
        <f t="array" ref="BM743">_xlfn.REGEXEXTRACT(_xlfn.REGEXEXTRACT(BK743,"Lv. [0-9]{0,}", 0),"[0-9]{1,2}", 0)</f>
        <v>37</v>
      </c>
      <c r="BN743" cm="1">
        <f t="array" ref="BN743">INDEX(A743:AE743,BQ743)</f>
        <v>355</v>
      </c>
      <c r="BO743">
        <v>742</v>
      </c>
      <c r="BP743">
        <f ca="1">IF(LEN(BL743) &gt; 0, _xlfn.XMATCH(BN743 + 1, INDIRECT(BR743):INDIRECT(BS743)), "")</f>
        <v>743</v>
      </c>
      <c r="BQ743" cm="1">
        <f t="array" ref="BQ743">_xlfn.XMATCH(FALSE, ISBLANK(A743:AE743),,-1)</f>
        <v>31</v>
      </c>
      <c r="BR743" t="str">
        <f>ADDRESS(2, BQ743)</f>
        <v>$AE$2</v>
      </c>
      <c r="BS743" t="str">
        <f>ADDRESS(1202, BQ743)</f>
        <v>$AE$1202</v>
      </c>
      <c r="BT743" s="171" t="str">
        <f ca="1">"insert into Pokemon_Blueprint values ( "&amp;ROW()-1&amp;", '"&amp;B743&amp;"', '"&amp;C743&amp;"', "&amp;AF743&amp;",  "&amp;AG743&amp;",  "&amp;AH743&amp;", "&amp;AI743&amp;",  "&amp;AJ743&amp;",  "&amp;AK743&amp;", "&amp;IF(BC743 = "", "0", BC743)&amp;", "&amp;IF(BL743 = "","NULL, NULL",BP743&amp;", "&amp;BL743)&amp;");"</f>
        <v>insert into Pokemon_Blueprint values ( 742, 'Cubchoo', '', 55,  70,  40, 60,  40,  40, 120, 743, 37);</v>
      </c>
    </row>
    <row r="744" spans="1:72" ht="12.75" customHeight="1">
      <c r="A744" s="12">
        <v>614</v>
      </c>
      <c r="B744" s="71" t="s">
        <v>1213</v>
      </c>
      <c r="C744" s="71"/>
      <c r="D744" s="72"/>
      <c r="E744" s="73"/>
      <c r="F744" s="73"/>
      <c r="G744" s="73"/>
      <c r="H744" s="73"/>
      <c r="I744" s="73"/>
      <c r="J744" s="73"/>
      <c r="K744" s="73"/>
      <c r="L744" s="73">
        <v>120</v>
      </c>
      <c r="M744" s="73">
        <v>196</v>
      </c>
      <c r="N744" s="73"/>
      <c r="O744" s="73"/>
      <c r="P744" s="73">
        <v>82</v>
      </c>
      <c r="Q744" s="73"/>
      <c r="R744" s="73"/>
      <c r="S744" s="73"/>
      <c r="T744" s="73"/>
      <c r="U744" s="73"/>
      <c r="V744" s="73"/>
      <c r="W744" s="73"/>
      <c r="X744" s="73"/>
      <c r="Y744" s="73"/>
      <c r="Z744" s="73"/>
      <c r="AA744" s="73">
        <v>280</v>
      </c>
      <c r="AB744" s="73"/>
      <c r="AC744" s="73">
        <v>122</v>
      </c>
      <c r="AD744" s="73"/>
      <c r="AE744" s="74">
        <v>356</v>
      </c>
      <c r="AF744" s="17">
        <v>95</v>
      </c>
      <c r="AG744" s="18">
        <v>130</v>
      </c>
      <c r="AH744" s="19">
        <v>80</v>
      </c>
      <c r="AI744" s="20">
        <v>70</v>
      </c>
      <c r="AJ744" s="21">
        <v>80</v>
      </c>
      <c r="AK744" s="22">
        <v>50</v>
      </c>
      <c r="AL744" s="23">
        <f>SUM(AF744:AK744)</f>
        <v>505</v>
      </c>
      <c r="AM744" s="24" t="s">
        <v>200</v>
      </c>
      <c r="AN744" s="37"/>
      <c r="AO744" s="24" t="s">
        <v>202</v>
      </c>
      <c r="AP744" s="34" t="s">
        <v>203</v>
      </c>
      <c r="AQ744" s="27" t="s">
        <v>285</v>
      </c>
      <c r="AR744" s="28" t="s">
        <v>1214</v>
      </c>
      <c r="AS744" s="29">
        <v>2.6</v>
      </c>
      <c r="AT744" s="29">
        <v>573.20000000000005</v>
      </c>
      <c r="AU744" s="30">
        <v>260</v>
      </c>
      <c r="AV744" s="31"/>
      <c r="AW744" s="26">
        <v>2</v>
      </c>
      <c r="AX744" s="26"/>
      <c r="AY744" s="26"/>
      <c r="AZ744" s="26"/>
      <c r="BA744" s="25"/>
      <c r="BB744" s="24">
        <v>177</v>
      </c>
      <c r="BC744" s="26">
        <v>60</v>
      </c>
      <c r="BD744" s="32" t="s">
        <v>128</v>
      </c>
      <c r="BE744" s="32">
        <v>50</v>
      </c>
      <c r="BF744" s="35" t="s">
        <v>137</v>
      </c>
      <c r="BG744" s="26" t="s">
        <v>129</v>
      </c>
      <c r="BH744" s="29">
        <v>20</v>
      </c>
      <c r="BI744" s="26" t="s">
        <v>165</v>
      </c>
      <c r="BJ744" s="37"/>
      <c r="BK744" s="36"/>
      <c r="BL744" t="str">
        <f>IF(_xlfn.REGEXTEST(BK744,"Lv. [0-9]{0, 3}", 0),BM744,"")</f>
        <v/>
      </c>
      <c r="BM744" t="e" cm="1" vm="1">
        <f t="array" ref="BM744">_xlfn.REGEXEXTRACT(_xlfn.REGEXEXTRACT(BK744,"Lv. [0-9]{0,}", 0),"[0-9]{1,2}", 0)</f>
        <v>#N/A</v>
      </c>
      <c r="BN744" cm="1">
        <f t="array" ref="BN744">INDEX(A744:AE744,BQ744)</f>
        <v>356</v>
      </c>
      <c r="BO744">
        <v>743</v>
      </c>
      <c r="BP744" t="str">
        <f ca="1">IF(LEN(BL744) &gt; 0, _xlfn.XMATCH(BN744 + 1, INDIRECT(BR744):INDIRECT(BS744)), "")</f>
        <v/>
      </c>
      <c r="BQ744" cm="1">
        <f t="array" ref="BQ744">_xlfn.XMATCH(FALSE, ISBLANK(A744:AE744),,-1)</f>
        <v>31</v>
      </c>
      <c r="BR744" t="str">
        <f>ADDRESS(2, BQ744)</f>
        <v>$AE$2</v>
      </c>
      <c r="BS744" t="str">
        <f>ADDRESS(1202, BQ744)</f>
        <v>$AE$1202</v>
      </c>
      <c r="BT744" s="171" t="str">
        <f>"insert into Pokemon_Blueprint values ( "&amp;ROW()-1&amp;", '"&amp;B744&amp;"', '"&amp;C744&amp;"', "&amp;AF744&amp;",  "&amp;AG744&amp;",  "&amp;AH744&amp;", "&amp;AI744&amp;",  "&amp;AJ744&amp;",  "&amp;AK744&amp;", "&amp;IF(BC744 = "", "0", BC744)&amp;", "&amp;IF(BL744 = "","NULL, NULL",BP744&amp;", "&amp;BL744)&amp;");"</f>
        <v>insert into Pokemon_Blueprint values ( 743, 'Beartic', '', 95,  130,  80, 70,  80,  50, 60, NULL, NULL);</v>
      </c>
    </row>
    <row r="745" spans="1:72" ht="12.75" customHeight="1">
      <c r="A745" s="12">
        <v>615</v>
      </c>
      <c r="B745" s="71" t="s">
        <v>1215</v>
      </c>
      <c r="C745" s="71"/>
      <c r="D745" s="72"/>
      <c r="E745" s="73"/>
      <c r="F745" s="73"/>
      <c r="G745" s="73"/>
      <c r="H745" s="73"/>
      <c r="I745" s="73"/>
      <c r="J745" s="73"/>
      <c r="K745" s="73"/>
      <c r="L745" s="73">
        <v>121</v>
      </c>
      <c r="M745" s="73">
        <v>197</v>
      </c>
      <c r="N745" s="73"/>
      <c r="O745" s="73"/>
      <c r="P745" s="73">
        <v>111</v>
      </c>
      <c r="Q745" s="73"/>
      <c r="R745" s="73"/>
      <c r="S745" s="73"/>
      <c r="T745" s="73"/>
      <c r="U745" s="73"/>
      <c r="V745" s="73"/>
      <c r="W745" s="73"/>
      <c r="X745" s="73"/>
      <c r="Y745" s="73"/>
      <c r="Z745" s="73"/>
      <c r="AA745" s="73"/>
      <c r="AB745" s="73"/>
      <c r="AC745" s="73">
        <v>30</v>
      </c>
      <c r="AD745" s="73"/>
      <c r="AE745" s="74">
        <v>360</v>
      </c>
      <c r="AF745" s="17">
        <v>80</v>
      </c>
      <c r="AG745" s="18">
        <v>50</v>
      </c>
      <c r="AH745" s="19">
        <v>50</v>
      </c>
      <c r="AI745" s="20">
        <v>95</v>
      </c>
      <c r="AJ745" s="21">
        <v>135</v>
      </c>
      <c r="AK745" s="22">
        <v>105</v>
      </c>
      <c r="AL745" s="23">
        <f>SUM(AF745:AK745)</f>
        <v>515</v>
      </c>
      <c r="AM745" s="24" t="s">
        <v>200</v>
      </c>
      <c r="AN745" s="37"/>
      <c r="AO745" s="24" t="s">
        <v>399</v>
      </c>
      <c r="AP745" s="34"/>
      <c r="AQ745" s="38"/>
      <c r="AR745" s="39" t="s">
        <v>101</v>
      </c>
      <c r="AS745" s="40">
        <v>1.1000000000000001</v>
      </c>
      <c r="AT745" s="40">
        <v>326.3</v>
      </c>
      <c r="AU745" s="41">
        <v>148</v>
      </c>
      <c r="AV745" s="31"/>
      <c r="AW745" s="26"/>
      <c r="AX745" s="26"/>
      <c r="AY745" s="26"/>
      <c r="AZ745" s="26">
        <v>2</v>
      </c>
      <c r="BA745" s="25"/>
      <c r="BB745" s="24">
        <v>180</v>
      </c>
      <c r="BC745" s="26">
        <v>25</v>
      </c>
      <c r="BD745" s="32" t="s">
        <v>128</v>
      </c>
      <c r="BE745" s="32">
        <v>50</v>
      </c>
      <c r="BF745" s="35" t="s">
        <v>116</v>
      </c>
      <c r="BG745" s="26" t="s">
        <v>368</v>
      </c>
      <c r="BH745" s="29">
        <v>25</v>
      </c>
      <c r="BI745" s="26" t="s">
        <v>338</v>
      </c>
      <c r="BJ745" s="37"/>
      <c r="BK745" s="36"/>
      <c r="BL745" t="str">
        <f>IF(_xlfn.REGEXTEST(BK745,"Lv. [0-9]{0, 3}", 0),BM745,"")</f>
        <v/>
      </c>
      <c r="BM745" t="e" cm="1" vm="1">
        <f t="array" ref="BM745">_xlfn.REGEXEXTRACT(_xlfn.REGEXEXTRACT(BK745,"Lv. [0-9]{0,}", 0),"[0-9]{1,2}", 0)</f>
        <v>#N/A</v>
      </c>
      <c r="BN745" cm="1">
        <f t="array" ref="BN745">INDEX(A745:AE745,BQ745)</f>
        <v>360</v>
      </c>
      <c r="BO745">
        <v>744</v>
      </c>
      <c r="BP745" t="str">
        <f ca="1">IF(LEN(BL745) &gt; 0, _xlfn.XMATCH(BN745 + 1, INDIRECT(BR745):INDIRECT(BS745)), "")</f>
        <v/>
      </c>
      <c r="BQ745" cm="1">
        <f t="array" ref="BQ745">_xlfn.XMATCH(FALSE, ISBLANK(A745:AE745),,-1)</f>
        <v>31</v>
      </c>
      <c r="BR745" t="str">
        <f>ADDRESS(2, BQ745)</f>
        <v>$AE$2</v>
      </c>
      <c r="BS745" t="str">
        <f>ADDRESS(1202, BQ745)</f>
        <v>$AE$1202</v>
      </c>
      <c r="BT745" s="171" t="str">
        <f>"insert into Pokemon_Blueprint values ( "&amp;ROW()-1&amp;", '"&amp;B745&amp;"', '"&amp;C745&amp;"', "&amp;AF745&amp;",  "&amp;AG745&amp;",  "&amp;AH745&amp;", "&amp;AI745&amp;",  "&amp;AJ745&amp;",  "&amp;AK745&amp;", "&amp;IF(BC745 = "", "0", BC745)&amp;", "&amp;IF(BL745 = "","NULL, NULL",BP745&amp;", "&amp;BL745)&amp;");"</f>
        <v>insert into Pokemon_Blueprint values ( 744, 'Cryogonal', '', 80,  50,  50, 95,  135,  105, 25, NULL, NULL);</v>
      </c>
    </row>
    <row r="746" spans="1:72" ht="12.75" customHeight="1">
      <c r="A746" s="12">
        <v>616</v>
      </c>
      <c r="B746" s="71" t="s">
        <v>1216</v>
      </c>
      <c r="C746" s="71"/>
      <c r="D746" s="72"/>
      <c r="E746" s="73"/>
      <c r="F746" s="73"/>
      <c r="G746" s="73"/>
      <c r="H746" s="73"/>
      <c r="I746" s="73"/>
      <c r="J746" s="73"/>
      <c r="K746" s="73"/>
      <c r="L746" s="73">
        <v>122</v>
      </c>
      <c r="M746" s="73">
        <v>157</v>
      </c>
      <c r="N746" s="73"/>
      <c r="O746" s="73"/>
      <c r="P746" s="73">
        <v>24</v>
      </c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>
        <v>275</v>
      </c>
      <c r="AB746" s="73">
        <v>64</v>
      </c>
      <c r="AC746" s="73">
        <v>97</v>
      </c>
      <c r="AD746" s="73"/>
      <c r="AE746" s="74"/>
      <c r="AF746" s="17">
        <v>50</v>
      </c>
      <c r="AG746" s="18">
        <v>40</v>
      </c>
      <c r="AH746" s="19">
        <v>85</v>
      </c>
      <c r="AI746" s="20">
        <v>40</v>
      </c>
      <c r="AJ746" s="21">
        <v>65</v>
      </c>
      <c r="AK746" s="22">
        <v>25</v>
      </c>
      <c r="AL746" s="23">
        <f>SUM(AF746:AK746)</f>
        <v>305</v>
      </c>
      <c r="AM746" s="24" t="s">
        <v>124</v>
      </c>
      <c r="AN746" s="37"/>
      <c r="AO746" s="24" t="s">
        <v>379</v>
      </c>
      <c r="AP746" s="26" t="s">
        <v>363</v>
      </c>
      <c r="AQ746" s="27" t="s">
        <v>394</v>
      </c>
      <c r="AR746" s="28" t="s">
        <v>187</v>
      </c>
      <c r="AS746" s="29">
        <v>0.4</v>
      </c>
      <c r="AT746" s="29">
        <v>17</v>
      </c>
      <c r="AU746" s="30">
        <v>7.7</v>
      </c>
      <c r="AV746" s="31"/>
      <c r="AW746" s="26"/>
      <c r="AX746" s="26">
        <v>1</v>
      </c>
      <c r="AY746" s="26"/>
      <c r="AZ746" s="26"/>
      <c r="BA746" s="25"/>
      <c r="BB746" s="24">
        <v>61</v>
      </c>
      <c r="BC746" s="26">
        <v>200</v>
      </c>
      <c r="BD746" s="32" t="s">
        <v>128</v>
      </c>
      <c r="BE746" s="32">
        <v>50</v>
      </c>
      <c r="BF746" s="35" t="s">
        <v>98</v>
      </c>
      <c r="BG746" s="26" t="s">
        <v>129</v>
      </c>
      <c r="BH746" s="29">
        <v>15</v>
      </c>
      <c r="BI746" s="26" t="s">
        <v>124</v>
      </c>
      <c r="BJ746" s="37"/>
      <c r="BK746" s="36" t="s">
        <v>1217</v>
      </c>
      <c r="BL746" t="str">
        <f>IF(_xlfn.REGEXTEST(BK746,"Lv. [0-9]{0, 3}", 0),BM746,"")</f>
        <v/>
      </c>
      <c r="BM746" t="e" cm="1" vm="1">
        <f t="array" ref="BM746">_xlfn.REGEXEXTRACT(_xlfn.REGEXEXTRACT(BK746,"Lv. [0-9]{0,}", 0),"[0-9]{1,2}", 0)</f>
        <v>#N/A</v>
      </c>
      <c r="BN746" cm="1">
        <f t="array" ref="BN746">INDEX(A746:AE746,BQ746)</f>
        <v>97</v>
      </c>
      <c r="BO746">
        <v>745</v>
      </c>
      <c r="BP746" t="str">
        <f ca="1">IF(LEN(BL746) &gt; 0, _xlfn.XMATCH(BN746 + 1, INDIRECT(BR746):INDIRECT(BS746)), "")</f>
        <v/>
      </c>
      <c r="BQ746" cm="1">
        <f t="array" ref="BQ746">_xlfn.XMATCH(FALSE, ISBLANK(A746:AE746),,-1)</f>
        <v>29</v>
      </c>
      <c r="BR746" t="str">
        <f>ADDRESS(2, BQ746)</f>
        <v>$AC$2</v>
      </c>
      <c r="BS746" t="str">
        <f>ADDRESS(1202, BQ746)</f>
        <v>$AC$1202</v>
      </c>
      <c r="BT746" s="171" t="str">
        <f>"insert into Pokemon_Blueprint values ( "&amp;ROW()-1&amp;", '"&amp;B746&amp;"', '"&amp;C746&amp;"', "&amp;AF746&amp;",  "&amp;AG746&amp;",  "&amp;AH746&amp;", "&amp;AI746&amp;",  "&amp;AJ746&amp;",  "&amp;AK746&amp;", "&amp;IF(BC746 = "", "0", BC746)&amp;", "&amp;IF(BL746 = "","NULL, NULL",BP746&amp;", "&amp;BL746)&amp;");"</f>
        <v>insert into Pokemon_Blueprint values ( 745, 'Shelmet', '', 50,  40,  85, 40,  65,  25, 200, NULL, NULL);</v>
      </c>
    </row>
    <row r="747" spans="1:72" ht="12.75" customHeight="1">
      <c r="A747" s="12">
        <v>617</v>
      </c>
      <c r="B747" s="71" t="s">
        <v>1218</v>
      </c>
      <c r="C747" s="71"/>
      <c r="D747" s="72"/>
      <c r="E747" s="73"/>
      <c r="F747" s="73"/>
      <c r="G747" s="73"/>
      <c r="H747" s="73"/>
      <c r="I747" s="73"/>
      <c r="J747" s="73"/>
      <c r="K747" s="73"/>
      <c r="L747" s="73">
        <v>123</v>
      </c>
      <c r="M747" s="73">
        <v>158</v>
      </c>
      <c r="N747" s="73"/>
      <c r="O747" s="73"/>
      <c r="P747" s="73">
        <v>25</v>
      </c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>
        <v>276</v>
      </c>
      <c r="AB747" s="73">
        <v>65</v>
      </c>
      <c r="AC747" s="73">
        <v>98</v>
      </c>
      <c r="AD747" s="73"/>
      <c r="AE747" s="74"/>
      <c r="AF747" s="17">
        <v>80</v>
      </c>
      <c r="AG747" s="18">
        <v>70</v>
      </c>
      <c r="AH747" s="19">
        <v>40</v>
      </c>
      <c r="AI747" s="20">
        <v>100</v>
      </c>
      <c r="AJ747" s="21">
        <v>60</v>
      </c>
      <c r="AK747" s="22">
        <v>145</v>
      </c>
      <c r="AL747" s="23">
        <f>SUM(AF747:AK747)</f>
        <v>495</v>
      </c>
      <c r="AM747" s="24" t="s">
        <v>124</v>
      </c>
      <c r="AN747" s="37"/>
      <c r="AO747" s="24" t="s">
        <v>379</v>
      </c>
      <c r="AP747" s="26" t="s">
        <v>384</v>
      </c>
      <c r="AQ747" s="27" t="s">
        <v>434</v>
      </c>
      <c r="AR747" s="28" t="s">
        <v>191</v>
      </c>
      <c r="AS747" s="29">
        <v>0.8</v>
      </c>
      <c r="AT747" s="29">
        <v>55.8</v>
      </c>
      <c r="AU747" s="30">
        <v>25.3</v>
      </c>
      <c r="AV747" s="31"/>
      <c r="AW747" s="26"/>
      <c r="AX747" s="26"/>
      <c r="AY747" s="26"/>
      <c r="AZ747" s="26"/>
      <c r="BA747" s="25">
        <v>2</v>
      </c>
      <c r="BB747" s="24">
        <v>173</v>
      </c>
      <c r="BC747" s="26">
        <v>75</v>
      </c>
      <c r="BD747" s="32" t="s">
        <v>128</v>
      </c>
      <c r="BE747" s="32">
        <v>50</v>
      </c>
      <c r="BF747" s="35" t="s">
        <v>98</v>
      </c>
      <c r="BG747" s="26" t="s">
        <v>129</v>
      </c>
      <c r="BH747" s="29">
        <v>15</v>
      </c>
      <c r="BI747" s="26" t="s">
        <v>124</v>
      </c>
      <c r="BJ747" s="37"/>
      <c r="BK747" s="36"/>
      <c r="BL747" t="str">
        <f>IF(_xlfn.REGEXTEST(BK747,"Lv. [0-9]{0, 3}", 0),BM747,"")</f>
        <v/>
      </c>
      <c r="BM747" t="e" cm="1" vm="1">
        <f t="array" ref="BM747">_xlfn.REGEXEXTRACT(_xlfn.REGEXEXTRACT(BK747,"Lv. [0-9]{0,}", 0),"[0-9]{1,2}", 0)</f>
        <v>#N/A</v>
      </c>
      <c r="BN747" cm="1">
        <f t="array" ref="BN747">INDEX(A747:AE747,BQ747)</f>
        <v>98</v>
      </c>
      <c r="BO747">
        <v>746</v>
      </c>
      <c r="BP747" t="str">
        <f ca="1">IF(LEN(BL747) &gt; 0, _xlfn.XMATCH(BN747 + 1, INDIRECT(BR747):INDIRECT(BS747)), "")</f>
        <v/>
      </c>
      <c r="BQ747" cm="1">
        <f t="array" ref="BQ747">_xlfn.XMATCH(FALSE, ISBLANK(A747:AE747),,-1)</f>
        <v>29</v>
      </c>
      <c r="BR747" t="str">
        <f>ADDRESS(2, BQ747)</f>
        <v>$AC$2</v>
      </c>
      <c r="BS747" t="str">
        <f>ADDRESS(1202, BQ747)</f>
        <v>$AC$1202</v>
      </c>
      <c r="BT747" s="171" t="str">
        <f>"insert into Pokemon_Blueprint values ( "&amp;ROW()-1&amp;", '"&amp;B747&amp;"', '"&amp;C747&amp;"', "&amp;AF747&amp;",  "&amp;AG747&amp;",  "&amp;AH747&amp;", "&amp;AI747&amp;",  "&amp;AJ747&amp;",  "&amp;AK747&amp;", "&amp;IF(BC747 = "", "0", BC747)&amp;", "&amp;IF(BL747 = "","NULL, NULL",BP747&amp;", "&amp;BL747)&amp;");"</f>
        <v>insert into Pokemon_Blueprint values ( 746, 'Accelgor', '', 80,  70,  40, 100,  60,  145, 75, NULL, NULL);</v>
      </c>
    </row>
    <row r="748" spans="1:72" ht="12.75" customHeight="1">
      <c r="A748" s="12">
        <v>618</v>
      </c>
      <c r="B748" s="71" t="s">
        <v>1219</v>
      </c>
      <c r="C748" s="71"/>
      <c r="D748" s="72"/>
      <c r="E748" s="73"/>
      <c r="F748" s="73"/>
      <c r="G748" s="73"/>
      <c r="H748" s="73"/>
      <c r="I748" s="73"/>
      <c r="J748" s="73"/>
      <c r="K748" s="73"/>
      <c r="L748" s="73">
        <v>124</v>
      </c>
      <c r="M748" s="73">
        <v>231</v>
      </c>
      <c r="N748" s="73"/>
      <c r="O748" s="73"/>
      <c r="P748" s="73">
        <v>39</v>
      </c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>
        <v>226</v>
      </c>
      <c r="AB748" s="73"/>
      <c r="AC748" s="73"/>
      <c r="AD748" s="73"/>
      <c r="AE748" s="74"/>
      <c r="AF748" s="17">
        <v>109</v>
      </c>
      <c r="AG748" s="18">
        <v>66</v>
      </c>
      <c r="AH748" s="19">
        <v>84</v>
      </c>
      <c r="AI748" s="20">
        <v>81</v>
      </c>
      <c r="AJ748" s="21">
        <v>99</v>
      </c>
      <c r="AK748" s="22">
        <v>32</v>
      </c>
      <c r="AL748" s="23">
        <f>SUM(AF748:AK748)</f>
        <v>471</v>
      </c>
      <c r="AM748" s="24" t="s">
        <v>196</v>
      </c>
      <c r="AN748" s="25" t="s">
        <v>184</v>
      </c>
      <c r="AO748" s="24" t="s">
        <v>185</v>
      </c>
      <c r="AP748" s="26" t="s">
        <v>280</v>
      </c>
      <c r="AQ748" s="27" t="s">
        <v>197</v>
      </c>
      <c r="AR748" s="28" t="s">
        <v>78</v>
      </c>
      <c r="AS748" s="29">
        <v>0.7</v>
      </c>
      <c r="AT748" s="29">
        <v>24.3</v>
      </c>
      <c r="AU748" s="30">
        <v>11</v>
      </c>
      <c r="AV748" s="31">
        <v>2</v>
      </c>
      <c r="AW748" s="26"/>
      <c r="AX748" s="26"/>
      <c r="AY748" s="26"/>
      <c r="AZ748" s="26"/>
      <c r="BA748" s="25"/>
      <c r="BB748" s="24">
        <v>165</v>
      </c>
      <c r="BC748" s="26">
        <v>75</v>
      </c>
      <c r="BD748" s="32" t="s">
        <v>128</v>
      </c>
      <c r="BE748" s="32">
        <v>70</v>
      </c>
      <c r="BF748" s="35" t="s">
        <v>139</v>
      </c>
      <c r="BG748" s="26" t="s">
        <v>129</v>
      </c>
      <c r="BH748" s="29">
        <v>20</v>
      </c>
      <c r="BI748" s="26" t="s">
        <v>117</v>
      </c>
      <c r="BJ748" s="25" t="s">
        <v>386</v>
      </c>
      <c r="BK748" s="36"/>
      <c r="BL748" t="str">
        <f>IF(_xlfn.REGEXTEST(BK748,"Lv. [0-9]{0, 3}", 0),BM748,"")</f>
        <v/>
      </c>
      <c r="BM748" t="e" cm="1" vm="1">
        <f t="array" ref="BM748">_xlfn.REGEXEXTRACT(_xlfn.REGEXEXTRACT(BK748,"Lv. [0-9]{0,}", 0),"[0-9]{1,2}", 0)</f>
        <v>#N/A</v>
      </c>
      <c r="BN748" cm="1">
        <f t="array" ref="BN748">INDEX(A748:AE748,BQ748)</f>
        <v>226</v>
      </c>
      <c r="BO748">
        <v>747</v>
      </c>
      <c r="BP748" t="str">
        <f ca="1">IF(LEN(BL748) &gt; 0, _xlfn.XMATCH(BN748 + 1, INDIRECT(BR748):INDIRECT(BS748)), "")</f>
        <v/>
      </c>
      <c r="BQ748" cm="1">
        <f t="array" ref="BQ748">_xlfn.XMATCH(FALSE, ISBLANK(A748:AE748),,-1)</f>
        <v>27</v>
      </c>
      <c r="BR748" t="str">
        <f>ADDRESS(2, BQ748)</f>
        <v>$AA$2</v>
      </c>
      <c r="BS748" t="str">
        <f>ADDRESS(1202, BQ748)</f>
        <v>$AA$1202</v>
      </c>
      <c r="BT748" s="171" t="str">
        <f>"insert into Pokemon_Blueprint values ( "&amp;ROW()-1&amp;", '"&amp;B748&amp;"', '"&amp;C748&amp;"', "&amp;AF748&amp;",  "&amp;AG748&amp;",  "&amp;AH748&amp;", "&amp;AI748&amp;",  "&amp;AJ748&amp;",  "&amp;AK748&amp;", "&amp;IF(BC748 = "", "0", BC748)&amp;", "&amp;IF(BL748 = "","NULL, NULL",BP748&amp;", "&amp;BL748)&amp;");"</f>
        <v>insert into Pokemon_Blueprint values ( 747, 'Stunfisk', '', 109,  66,  84, 81,  99,  32, 75, NULL, NULL);</v>
      </c>
    </row>
    <row r="749" spans="1:72" ht="12.75" customHeight="1">
      <c r="A749" s="12">
        <v>618.1</v>
      </c>
      <c r="B749" s="71" t="s">
        <v>1220</v>
      </c>
      <c r="C749" s="71" t="s">
        <v>278</v>
      </c>
      <c r="D749" s="72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>
        <v>226</v>
      </c>
      <c r="AB749" s="73"/>
      <c r="AC749" s="73"/>
      <c r="AD749" s="73"/>
      <c r="AE749" s="74"/>
      <c r="AF749" s="17">
        <v>109</v>
      </c>
      <c r="AG749" s="18">
        <v>81</v>
      </c>
      <c r="AH749" s="19">
        <v>99</v>
      </c>
      <c r="AI749" s="20">
        <v>66</v>
      </c>
      <c r="AJ749" s="21">
        <v>84</v>
      </c>
      <c r="AK749" s="22">
        <v>32</v>
      </c>
      <c r="AL749" s="23">
        <f>SUM(AF749:AK749)</f>
        <v>471</v>
      </c>
      <c r="AM749" s="24" t="s">
        <v>196</v>
      </c>
      <c r="AN749" s="25" t="s">
        <v>201</v>
      </c>
      <c r="AO749" s="24" t="s">
        <v>1221</v>
      </c>
      <c r="AP749" s="26"/>
      <c r="AQ749" s="27"/>
      <c r="AR749" s="28" t="s">
        <v>78</v>
      </c>
      <c r="AS749" s="29">
        <v>0.7</v>
      </c>
      <c r="AT749" s="29">
        <v>45.2</v>
      </c>
      <c r="AU749" s="30">
        <v>20.5</v>
      </c>
      <c r="AV749" s="31">
        <v>2</v>
      </c>
      <c r="AW749" s="26"/>
      <c r="AX749" s="26"/>
      <c r="AY749" s="26"/>
      <c r="AZ749" s="26"/>
      <c r="BA749" s="25"/>
      <c r="BB749" s="24">
        <v>165</v>
      </c>
      <c r="BC749" s="26">
        <v>75</v>
      </c>
      <c r="BD749" s="32" t="s">
        <v>128</v>
      </c>
      <c r="BE749" s="32">
        <v>70</v>
      </c>
      <c r="BF749" s="35" t="s">
        <v>80</v>
      </c>
      <c r="BG749" s="26" t="s">
        <v>129</v>
      </c>
      <c r="BH749" s="29">
        <v>20</v>
      </c>
      <c r="BI749" s="26" t="s">
        <v>117</v>
      </c>
      <c r="BJ749" s="25" t="s">
        <v>386</v>
      </c>
      <c r="BK749" s="36"/>
      <c r="BL749" t="str">
        <f>IF(_xlfn.REGEXTEST(BK749,"Lv. [0-9]{0, 3}", 0),BM749,"")</f>
        <v/>
      </c>
      <c r="BM749" t="e" cm="1" vm="1">
        <f t="array" ref="BM749">_xlfn.REGEXEXTRACT(_xlfn.REGEXEXTRACT(BK749,"Lv. [0-9]{0,}", 0),"[0-9]{1,2}", 0)</f>
        <v>#N/A</v>
      </c>
      <c r="BN749" cm="1">
        <f t="array" ref="BN749">INDEX(A749:AE749,BQ749)</f>
        <v>226</v>
      </c>
      <c r="BO749">
        <v>748</v>
      </c>
      <c r="BP749" t="str">
        <f ca="1">IF(LEN(BL749) &gt; 0, _xlfn.XMATCH(BN749 + 1, INDIRECT(BR749):INDIRECT(BS749)), "")</f>
        <v/>
      </c>
      <c r="BQ749" cm="1">
        <f t="array" ref="BQ749">_xlfn.XMATCH(FALSE, ISBLANK(A749:AE749),,-1)</f>
        <v>27</v>
      </c>
      <c r="BR749" t="str">
        <f>ADDRESS(2, BQ749)</f>
        <v>$AA$2</v>
      </c>
      <c r="BS749" t="str">
        <f>ADDRESS(1202, BQ749)</f>
        <v>$AA$1202</v>
      </c>
      <c r="BT749" s="171" t="str">
        <f>"insert into Pokemon_Blueprint values ( "&amp;ROW()-1&amp;", '"&amp;B749&amp;"', '"&amp;C749&amp;"', "&amp;AF749&amp;",  "&amp;AG749&amp;",  "&amp;AH749&amp;", "&amp;AI749&amp;",  "&amp;AJ749&amp;",  "&amp;AK749&amp;", "&amp;IF(BC749 = "", "0", BC749)&amp;", "&amp;IF(BL749 = "","NULL, NULL",BP749&amp;", "&amp;BL749)&amp;");"</f>
        <v>insert into Pokemon_Blueprint values ( 748, 'Stunfisk (Galarian)', 'Galarian Form', 109,  81,  99, 66,  84,  32, 75, NULL, NULL);</v>
      </c>
    </row>
    <row r="750" spans="1:72" ht="12.75" customHeight="1">
      <c r="A750" s="12">
        <v>619</v>
      </c>
      <c r="B750" s="71" t="s">
        <v>1222</v>
      </c>
      <c r="C750" s="71"/>
      <c r="D750" s="72"/>
      <c r="E750" s="73"/>
      <c r="F750" s="73"/>
      <c r="G750" s="73"/>
      <c r="H750" s="73"/>
      <c r="I750" s="73"/>
      <c r="J750" s="73"/>
      <c r="K750" s="73"/>
      <c r="L750" s="73">
        <v>125</v>
      </c>
      <c r="M750" s="73">
        <v>219</v>
      </c>
      <c r="N750" s="73"/>
      <c r="O750" s="73">
        <v>3</v>
      </c>
      <c r="P750" s="73"/>
      <c r="Q750" s="73"/>
      <c r="R750" s="73"/>
      <c r="S750" s="73"/>
      <c r="T750" s="73"/>
      <c r="U750" s="73"/>
      <c r="V750" s="73">
        <v>359</v>
      </c>
      <c r="W750" s="73"/>
      <c r="X750" s="73"/>
      <c r="Y750" s="73"/>
      <c r="Z750" s="73">
        <v>106</v>
      </c>
      <c r="AA750" s="73"/>
      <c r="AB750" s="73">
        <v>163</v>
      </c>
      <c r="AC750" s="73"/>
      <c r="AD750" s="73"/>
      <c r="AE750" s="74"/>
      <c r="AF750" s="17">
        <v>45</v>
      </c>
      <c r="AG750" s="18">
        <v>85</v>
      </c>
      <c r="AH750" s="19">
        <v>50</v>
      </c>
      <c r="AI750" s="20">
        <v>55</v>
      </c>
      <c r="AJ750" s="21">
        <v>50</v>
      </c>
      <c r="AK750" s="22">
        <v>65</v>
      </c>
      <c r="AL750" s="23">
        <f>SUM(AF750:AK750)</f>
        <v>350</v>
      </c>
      <c r="AM750" s="24" t="s">
        <v>289</v>
      </c>
      <c r="AN750" s="37"/>
      <c r="AO750" s="24" t="s">
        <v>243</v>
      </c>
      <c r="AP750" s="26" t="s">
        <v>357</v>
      </c>
      <c r="AQ750" s="27" t="s">
        <v>433</v>
      </c>
      <c r="AR750" s="28" t="s">
        <v>220</v>
      </c>
      <c r="AS750" s="29">
        <v>0.9</v>
      </c>
      <c r="AT750" s="29">
        <v>44.1</v>
      </c>
      <c r="AU750" s="30">
        <v>20</v>
      </c>
      <c r="AV750" s="31"/>
      <c r="AW750" s="26">
        <v>1</v>
      </c>
      <c r="AX750" s="26"/>
      <c r="AY750" s="26"/>
      <c r="AZ750" s="26"/>
      <c r="BA750" s="25"/>
      <c r="BB750" s="24">
        <v>70</v>
      </c>
      <c r="BC750" s="26">
        <v>180</v>
      </c>
      <c r="BD750" s="32" t="s">
        <v>79</v>
      </c>
      <c r="BE750" s="32">
        <v>50</v>
      </c>
      <c r="BF750" s="35" t="s">
        <v>141</v>
      </c>
      <c r="BG750" s="26" t="s">
        <v>129</v>
      </c>
      <c r="BH750" s="29">
        <v>25</v>
      </c>
      <c r="BI750" s="26" t="s">
        <v>165</v>
      </c>
      <c r="BJ750" s="25" t="s">
        <v>314</v>
      </c>
      <c r="BK750" s="36" t="s">
        <v>877</v>
      </c>
      <c r="BL750" t="str">
        <f>IF(_xlfn.REGEXTEST(BK750,"Lv. [0-9]{0, 3}", 0),BM750,"")</f>
        <v>50</v>
      </c>
      <c r="BM750" t="str" cm="1">
        <f t="array" ref="BM750">_xlfn.REGEXEXTRACT(_xlfn.REGEXEXTRACT(BK750,"Lv. [0-9]{0,}", 0),"[0-9]{1,2}", 0)</f>
        <v>50</v>
      </c>
      <c r="BN750" cm="1">
        <f t="array" ref="BN750">INDEX(A750:AE750,BQ750)</f>
        <v>163</v>
      </c>
      <c r="BO750">
        <v>749</v>
      </c>
      <c r="BP750">
        <f ca="1">IF(LEN(BL750) &gt; 0, _xlfn.XMATCH(BN750 + 1, INDIRECT(BR750):INDIRECT(BS750)), "")</f>
        <v>750</v>
      </c>
      <c r="BQ750" cm="1">
        <f t="array" ref="BQ750">_xlfn.XMATCH(FALSE, ISBLANK(A750:AE750),,-1)</f>
        <v>28</v>
      </c>
      <c r="BR750" t="str">
        <f>ADDRESS(2, BQ750)</f>
        <v>$AB$2</v>
      </c>
      <c r="BS750" t="str">
        <f>ADDRESS(1202, BQ750)</f>
        <v>$AB$1202</v>
      </c>
      <c r="BT750" s="171" t="str">
        <f ca="1">"insert into Pokemon_Blueprint values ( "&amp;ROW()-1&amp;", '"&amp;B750&amp;"', '"&amp;C750&amp;"', "&amp;AF750&amp;",  "&amp;AG750&amp;",  "&amp;AH750&amp;", "&amp;AI750&amp;",  "&amp;AJ750&amp;",  "&amp;AK750&amp;", "&amp;IF(BC750 = "", "0", BC750)&amp;", "&amp;IF(BL750 = "","NULL, NULL",BP750&amp;", "&amp;BL750)&amp;");"</f>
        <v>insert into Pokemon_Blueprint values ( 749, 'Mienfoo', '', 45,  85,  50, 55,  50,  65, 180, 750, 50);</v>
      </c>
    </row>
    <row r="751" spans="1:72" ht="12.75" customHeight="1">
      <c r="A751" s="12">
        <v>620</v>
      </c>
      <c r="B751" s="71" t="s">
        <v>1223</v>
      </c>
      <c r="C751" s="71"/>
      <c r="D751" s="72"/>
      <c r="E751" s="73"/>
      <c r="F751" s="73"/>
      <c r="G751" s="73"/>
      <c r="H751" s="73"/>
      <c r="I751" s="73"/>
      <c r="J751" s="73"/>
      <c r="K751" s="73"/>
      <c r="L751" s="73">
        <v>126</v>
      </c>
      <c r="M751" s="73">
        <v>220</v>
      </c>
      <c r="N751" s="73"/>
      <c r="O751" s="73">
        <v>4</v>
      </c>
      <c r="P751" s="73"/>
      <c r="Q751" s="73"/>
      <c r="R751" s="73"/>
      <c r="S751" s="73"/>
      <c r="T751" s="73"/>
      <c r="U751" s="73"/>
      <c r="V751" s="73">
        <v>360</v>
      </c>
      <c r="W751" s="73"/>
      <c r="X751" s="73"/>
      <c r="Y751" s="73"/>
      <c r="Z751" s="73">
        <v>107</v>
      </c>
      <c r="AA751" s="73"/>
      <c r="AB751" s="73">
        <v>164</v>
      </c>
      <c r="AC751" s="73"/>
      <c r="AD751" s="73"/>
      <c r="AE751" s="74"/>
      <c r="AF751" s="17">
        <v>65</v>
      </c>
      <c r="AG751" s="18">
        <v>125</v>
      </c>
      <c r="AH751" s="19">
        <v>60</v>
      </c>
      <c r="AI751" s="20">
        <v>95</v>
      </c>
      <c r="AJ751" s="21">
        <v>60</v>
      </c>
      <c r="AK751" s="22">
        <v>105</v>
      </c>
      <c r="AL751" s="23">
        <f>SUM(AF751:AK751)</f>
        <v>510</v>
      </c>
      <c r="AM751" s="24" t="s">
        <v>289</v>
      </c>
      <c r="AN751" s="37"/>
      <c r="AO751" s="24" t="s">
        <v>243</v>
      </c>
      <c r="AP751" s="26" t="s">
        <v>357</v>
      </c>
      <c r="AQ751" s="27" t="s">
        <v>433</v>
      </c>
      <c r="AR751" s="28" t="s">
        <v>148</v>
      </c>
      <c r="AS751" s="29">
        <v>1.4</v>
      </c>
      <c r="AT751" s="29">
        <v>78.3</v>
      </c>
      <c r="AU751" s="30">
        <v>35.5</v>
      </c>
      <c r="AV751" s="31"/>
      <c r="AW751" s="26">
        <v>2</v>
      </c>
      <c r="AX751" s="26"/>
      <c r="AY751" s="26"/>
      <c r="AZ751" s="26"/>
      <c r="BA751" s="25"/>
      <c r="BB751" s="24">
        <v>179</v>
      </c>
      <c r="BC751" s="26">
        <v>45</v>
      </c>
      <c r="BD751" s="32" t="s">
        <v>79</v>
      </c>
      <c r="BE751" s="32">
        <v>50</v>
      </c>
      <c r="BF751" s="35" t="s">
        <v>164</v>
      </c>
      <c r="BG751" s="26" t="s">
        <v>129</v>
      </c>
      <c r="BH751" s="29">
        <v>25</v>
      </c>
      <c r="BI751" s="26" t="s">
        <v>165</v>
      </c>
      <c r="BJ751" s="25" t="s">
        <v>314</v>
      </c>
      <c r="BK751" s="36"/>
      <c r="BL751" t="str">
        <f>IF(_xlfn.REGEXTEST(BK751,"Lv. [0-9]{0, 3}", 0),BM751,"")</f>
        <v/>
      </c>
      <c r="BM751" t="e" cm="1" vm="1">
        <f t="array" ref="BM751">_xlfn.REGEXEXTRACT(_xlfn.REGEXEXTRACT(BK751,"Lv. [0-9]{0,}", 0),"[0-9]{1,2}", 0)</f>
        <v>#N/A</v>
      </c>
      <c r="BN751" cm="1">
        <f t="array" ref="BN751">INDEX(A751:AE751,BQ751)</f>
        <v>164</v>
      </c>
      <c r="BO751">
        <v>750</v>
      </c>
      <c r="BP751" t="str">
        <f ca="1">IF(LEN(BL751) &gt; 0, _xlfn.XMATCH(BN751 + 1, INDIRECT(BR751):INDIRECT(BS751)), "")</f>
        <v/>
      </c>
      <c r="BQ751" cm="1">
        <f t="array" ref="BQ751">_xlfn.XMATCH(FALSE, ISBLANK(A751:AE751),,-1)</f>
        <v>28</v>
      </c>
      <c r="BR751" t="str">
        <f>ADDRESS(2, BQ751)</f>
        <v>$AB$2</v>
      </c>
      <c r="BS751" t="str">
        <f>ADDRESS(1202, BQ751)</f>
        <v>$AB$1202</v>
      </c>
      <c r="BT751" s="171" t="str">
        <f>"insert into Pokemon_Blueprint values ( "&amp;ROW()-1&amp;", '"&amp;B751&amp;"', '"&amp;C751&amp;"', "&amp;AF751&amp;",  "&amp;AG751&amp;",  "&amp;AH751&amp;", "&amp;AI751&amp;",  "&amp;AJ751&amp;",  "&amp;AK751&amp;", "&amp;IF(BC751 = "", "0", BC751)&amp;", "&amp;IF(BL751 = "","NULL, NULL",BP751&amp;", "&amp;BL751)&amp;");"</f>
        <v>insert into Pokemon_Blueprint values ( 750, 'Mienshao', '', 65,  125,  60, 95,  60,  105, 45, NULL, NULL);</v>
      </c>
    </row>
    <row r="752" spans="1:72" ht="12.75" customHeight="1">
      <c r="A752" s="12">
        <v>621</v>
      </c>
      <c r="B752" s="71" t="s">
        <v>1224</v>
      </c>
      <c r="C752" s="71"/>
      <c r="D752" s="72"/>
      <c r="E752" s="73"/>
      <c r="F752" s="73"/>
      <c r="G752" s="73"/>
      <c r="H752" s="73"/>
      <c r="I752" s="73"/>
      <c r="J752" s="73"/>
      <c r="K752" s="73"/>
      <c r="L752" s="73">
        <v>127</v>
      </c>
      <c r="M752" s="73">
        <v>270</v>
      </c>
      <c r="N752" s="73"/>
      <c r="O752" s="73"/>
      <c r="P752" s="73">
        <v>141</v>
      </c>
      <c r="Q752" s="73"/>
      <c r="R752" s="73"/>
      <c r="S752" s="73"/>
      <c r="T752" s="73"/>
      <c r="U752" s="73"/>
      <c r="V752" s="73">
        <v>374</v>
      </c>
      <c r="W752" s="73"/>
      <c r="X752" s="73"/>
      <c r="Y752" s="73"/>
      <c r="Z752" s="73">
        <v>121</v>
      </c>
      <c r="AA752" s="73"/>
      <c r="AB752" s="73">
        <v>63</v>
      </c>
      <c r="AC752" s="73">
        <v>119</v>
      </c>
      <c r="AD752" s="73"/>
      <c r="AE752" s="74"/>
      <c r="AF752" s="17">
        <v>77</v>
      </c>
      <c r="AG752" s="18">
        <v>120</v>
      </c>
      <c r="AH752" s="19">
        <v>90</v>
      </c>
      <c r="AI752" s="20">
        <v>60</v>
      </c>
      <c r="AJ752" s="21">
        <v>90</v>
      </c>
      <c r="AK752" s="22">
        <v>48</v>
      </c>
      <c r="AL752" s="23">
        <f>SUM(AF752:AK752)</f>
        <v>485</v>
      </c>
      <c r="AM752" s="24" t="s">
        <v>99</v>
      </c>
      <c r="AN752" s="37"/>
      <c r="AO752" s="24" t="s">
        <v>795</v>
      </c>
      <c r="AP752" s="26" t="s">
        <v>215</v>
      </c>
      <c r="AQ752" s="27" t="s">
        <v>482</v>
      </c>
      <c r="AR752" s="28" t="s">
        <v>120</v>
      </c>
      <c r="AS752" s="29">
        <v>1.6</v>
      </c>
      <c r="AT752" s="29">
        <v>306.39999999999998</v>
      </c>
      <c r="AU752" s="30">
        <v>139</v>
      </c>
      <c r="AV752" s="31"/>
      <c r="AW752" s="26">
        <v>2</v>
      </c>
      <c r="AX752" s="26"/>
      <c r="AY752" s="26"/>
      <c r="AZ752" s="26"/>
      <c r="BA752" s="25"/>
      <c r="BB752" s="24">
        <v>170</v>
      </c>
      <c r="BC752" s="26">
        <v>45</v>
      </c>
      <c r="BD752" s="32" t="s">
        <v>128</v>
      </c>
      <c r="BE752" s="32">
        <v>50</v>
      </c>
      <c r="BF752" s="35" t="s">
        <v>98</v>
      </c>
      <c r="BG752" s="26" t="s">
        <v>129</v>
      </c>
      <c r="BH752" s="29">
        <v>30</v>
      </c>
      <c r="BI752" s="26" t="s">
        <v>99</v>
      </c>
      <c r="BJ752" s="25" t="s">
        <v>82</v>
      </c>
      <c r="BK752" s="36"/>
      <c r="BL752" t="str">
        <f>IF(_xlfn.REGEXTEST(BK752,"Lv. [0-9]{0, 3}", 0),BM752,"")</f>
        <v/>
      </c>
      <c r="BM752" t="e" cm="1" vm="1">
        <f t="array" ref="BM752">_xlfn.REGEXEXTRACT(_xlfn.REGEXEXTRACT(BK752,"Lv. [0-9]{0,}", 0),"[0-9]{1,2}", 0)</f>
        <v>#N/A</v>
      </c>
      <c r="BN752" cm="1">
        <f t="array" ref="BN752">INDEX(A752:AE752,BQ752)</f>
        <v>119</v>
      </c>
      <c r="BO752">
        <v>751</v>
      </c>
      <c r="BP752" t="str">
        <f ca="1">IF(LEN(BL752) &gt; 0, _xlfn.XMATCH(BN752 + 1, INDIRECT(BR752):INDIRECT(BS752)), "")</f>
        <v/>
      </c>
      <c r="BQ752" cm="1">
        <f t="array" ref="BQ752">_xlfn.XMATCH(FALSE, ISBLANK(A752:AE752),,-1)</f>
        <v>29</v>
      </c>
      <c r="BR752" t="str">
        <f>ADDRESS(2, BQ752)</f>
        <v>$AC$2</v>
      </c>
      <c r="BS752" t="str">
        <f>ADDRESS(1202, BQ752)</f>
        <v>$AC$1202</v>
      </c>
      <c r="BT752" s="171" t="str">
        <f>"insert into Pokemon_Blueprint values ( "&amp;ROW()-1&amp;", '"&amp;B752&amp;"', '"&amp;C752&amp;"', "&amp;AF752&amp;",  "&amp;AG752&amp;",  "&amp;AH752&amp;", "&amp;AI752&amp;",  "&amp;AJ752&amp;",  "&amp;AK752&amp;", "&amp;IF(BC752 = "", "0", BC752)&amp;", "&amp;IF(BL752 = "","NULL, NULL",BP752&amp;", "&amp;BL752)&amp;");"</f>
        <v>insert into Pokemon_Blueprint values ( 751, 'Druddigon', '', 77,  120,  90, 60,  90,  48, 45, NULL, NULL);</v>
      </c>
    </row>
    <row r="753" spans="1:72" ht="12.75" customHeight="1">
      <c r="A753" s="12">
        <v>622</v>
      </c>
      <c r="B753" s="71" t="s">
        <v>1225</v>
      </c>
      <c r="C753" s="71"/>
      <c r="D753" s="72"/>
      <c r="E753" s="73"/>
      <c r="F753" s="73"/>
      <c r="G753" s="73"/>
      <c r="H753" s="73"/>
      <c r="I753" s="73"/>
      <c r="J753" s="73"/>
      <c r="K753" s="73"/>
      <c r="L753" s="73">
        <v>128</v>
      </c>
      <c r="M753" s="73">
        <v>271</v>
      </c>
      <c r="N753" s="73"/>
      <c r="O753" s="73">
        <v>91</v>
      </c>
      <c r="P753" s="73"/>
      <c r="Q753" s="73"/>
      <c r="R753" s="73"/>
      <c r="S753" s="73"/>
      <c r="T753" s="73"/>
      <c r="U753" s="73"/>
      <c r="V753" s="73">
        <v>312</v>
      </c>
      <c r="W753" s="73"/>
      <c r="X753" s="73"/>
      <c r="Y753" s="73">
        <v>133</v>
      </c>
      <c r="Z753" s="73"/>
      <c r="AA753" s="73">
        <v>88</v>
      </c>
      <c r="AB753" s="73"/>
      <c r="AC753" s="73">
        <v>153</v>
      </c>
      <c r="AD753" s="73"/>
      <c r="AE753" s="74"/>
      <c r="AF753" s="17">
        <v>59</v>
      </c>
      <c r="AG753" s="18">
        <v>74</v>
      </c>
      <c r="AH753" s="19">
        <v>50</v>
      </c>
      <c r="AI753" s="20">
        <v>35</v>
      </c>
      <c r="AJ753" s="21">
        <v>50</v>
      </c>
      <c r="AK753" s="22">
        <v>35</v>
      </c>
      <c r="AL753" s="23">
        <f>SUM(AF753:AK753)</f>
        <v>303</v>
      </c>
      <c r="AM753" s="24" t="s">
        <v>196</v>
      </c>
      <c r="AN753" s="25" t="s">
        <v>398</v>
      </c>
      <c r="AO753" s="24" t="s">
        <v>436</v>
      </c>
      <c r="AP753" s="26" t="s">
        <v>961</v>
      </c>
      <c r="AQ753" s="27" t="s">
        <v>159</v>
      </c>
      <c r="AR753" s="28" t="s">
        <v>85</v>
      </c>
      <c r="AS753" s="29">
        <v>1</v>
      </c>
      <c r="AT753" s="29">
        <v>202.8</v>
      </c>
      <c r="AU753" s="30">
        <v>92</v>
      </c>
      <c r="AV753" s="31"/>
      <c r="AW753" s="26">
        <v>1</v>
      </c>
      <c r="AX753" s="26"/>
      <c r="AY753" s="26"/>
      <c r="AZ753" s="26"/>
      <c r="BA753" s="25"/>
      <c r="BB753" s="24">
        <v>61</v>
      </c>
      <c r="BC753" s="26">
        <v>190</v>
      </c>
      <c r="BD753" s="32" t="s">
        <v>128</v>
      </c>
      <c r="BE753" s="32">
        <v>50</v>
      </c>
      <c r="BF753" s="35" t="s">
        <v>80</v>
      </c>
      <c r="BG753" s="26" t="s">
        <v>368</v>
      </c>
      <c r="BH753" s="29">
        <v>25</v>
      </c>
      <c r="BI753" s="26" t="s">
        <v>338</v>
      </c>
      <c r="BJ753" s="37"/>
      <c r="BK753" s="36" t="s">
        <v>1226</v>
      </c>
      <c r="BL753" t="str">
        <f>IF(_xlfn.REGEXTEST(BK753,"Lv. [0-9]{0, 3}", 0),BM753,"")</f>
        <v>43</v>
      </c>
      <c r="BM753" t="str" cm="1">
        <f t="array" ref="BM753">_xlfn.REGEXEXTRACT(_xlfn.REGEXEXTRACT(BK753,"Lv. [0-9]{0,}", 0),"[0-9]{1,2}", 0)</f>
        <v>43</v>
      </c>
      <c r="BN753" cm="1">
        <f t="array" ref="BN753">INDEX(A753:AE753,BQ753)</f>
        <v>153</v>
      </c>
      <c r="BO753">
        <v>752</v>
      </c>
      <c r="BP753">
        <f ca="1">IF(LEN(BL753) &gt; 0, _xlfn.XMATCH(BN753 + 1, INDIRECT(BR753):INDIRECT(BS753)), "")</f>
        <v>753</v>
      </c>
      <c r="BQ753" cm="1">
        <f t="array" ref="BQ753">_xlfn.XMATCH(FALSE, ISBLANK(A753:AE753),,-1)</f>
        <v>29</v>
      </c>
      <c r="BR753" t="str">
        <f>ADDRESS(2, BQ753)</f>
        <v>$AC$2</v>
      </c>
      <c r="BS753" t="str">
        <f>ADDRESS(1202, BQ753)</f>
        <v>$AC$1202</v>
      </c>
      <c r="BT753" s="171" t="str">
        <f ca="1">"insert into Pokemon_Blueprint values ( "&amp;ROW()-1&amp;", '"&amp;B753&amp;"', '"&amp;C753&amp;"', "&amp;AF753&amp;",  "&amp;AG753&amp;",  "&amp;AH753&amp;", "&amp;AI753&amp;",  "&amp;AJ753&amp;",  "&amp;AK753&amp;", "&amp;IF(BC753 = "", "0", BC753)&amp;", "&amp;IF(BL753 = "","NULL, NULL",BP753&amp;", "&amp;BL753)&amp;");"</f>
        <v>insert into Pokemon_Blueprint values ( 752, 'Golett', '', 59,  74,  50, 35,  50,  35, 190, 753, 43);</v>
      </c>
    </row>
    <row r="754" spans="1:72" ht="12.75" customHeight="1">
      <c r="A754" s="12">
        <v>623</v>
      </c>
      <c r="B754" s="71" t="s">
        <v>1227</v>
      </c>
      <c r="C754" s="71"/>
      <c r="D754" s="72"/>
      <c r="E754" s="73"/>
      <c r="F754" s="73"/>
      <c r="G754" s="73"/>
      <c r="H754" s="73"/>
      <c r="I754" s="73"/>
      <c r="J754" s="73"/>
      <c r="K754" s="73"/>
      <c r="L754" s="73">
        <v>129</v>
      </c>
      <c r="M754" s="73">
        <v>272</v>
      </c>
      <c r="N754" s="73"/>
      <c r="O754" s="73">
        <v>92</v>
      </c>
      <c r="P754" s="73"/>
      <c r="Q754" s="73"/>
      <c r="R754" s="73"/>
      <c r="S754" s="73"/>
      <c r="T754" s="73"/>
      <c r="U754" s="73"/>
      <c r="V754" s="73">
        <v>313</v>
      </c>
      <c r="W754" s="73"/>
      <c r="X754" s="73"/>
      <c r="Y754" s="73">
        <v>134</v>
      </c>
      <c r="Z754" s="73"/>
      <c r="AA754" s="73">
        <v>89</v>
      </c>
      <c r="AB754" s="73"/>
      <c r="AC754" s="73">
        <v>154</v>
      </c>
      <c r="AD754" s="73"/>
      <c r="AE754" s="74"/>
      <c r="AF754" s="17">
        <v>89</v>
      </c>
      <c r="AG754" s="18">
        <v>124</v>
      </c>
      <c r="AH754" s="19">
        <v>80</v>
      </c>
      <c r="AI754" s="20">
        <v>55</v>
      </c>
      <c r="AJ754" s="21">
        <v>80</v>
      </c>
      <c r="AK754" s="22">
        <v>55</v>
      </c>
      <c r="AL754" s="23">
        <f>SUM(AF754:AK754)</f>
        <v>483</v>
      </c>
      <c r="AM754" s="24" t="s">
        <v>196</v>
      </c>
      <c r="AN754" s="25" t="s">
        <v>398</v>
      </c>
      <c r="AO754" s="24" t="s">
        <v>436</v>
      </c>
      <c r="AP754" s="26" t="s">
        <v>961</v>
      </c>
      <c r="AQ754" s="27" t="s">
        <v>159</v>
      </c>
      <c r="AR754" s="28" t="s">
        <v>1228</v>
      </c>
      <c r="AS754" s="29">
        <v>2.8</v>
      </c>
      <c r="AT754" s="29">
        <v>727.5</v>
      </c>
      <c r="AU754" s="30">
        <v>330</v>
      </c>
      <c r="AV754" s="31"/>
      <c r="AW754" s="26">
        <v>2</v>
      </c>
      <c r="AX754" s="26"/>
      <c r="AY754" s="26"/>
      <c r="AZ754" s="26"/>
      <c r="BA754" s="25"/>
      <c r="BB754" s="24">
        <v>169</v>
      </c>
      <c r="BC754" s="26">
        <v>90</v>
      </c>
      <c r="BD754" s="32" t="s">
        <v>128</v>
      </c>
      <c r="BE754" s="32">
        <v>50</v>
      </c>
      <c r="BF754" s="35" t="s">
        <v>80</v>
      </c>
      <c r="BG754" s="26" t="s">
        <v>368</v>
      </c>
      <c r="BH754" s="29">
        <v>25</v>
      </c>
      <c r="BI754" s="26" t="s">
        <v>338</v>
      </c>
      <c r="BJ754" s="37"/>
      <c r="BK754" s="36"/>
      <c r="BL754" t="str">
        <f>IF(_xlfn.REGEXTEST(BK754,"Lv. [0-9]{0, 3}", 0),BM754,"")</f>
        <v/>
      </c>
      <c r="BM754" t="e" cm="1" vm="1">
        <f t="array" ref="BM754">_xlfn.REGEXEXTRACT(_xlfn.REGEXEXTRACT(BK754,"Lv. [0-9]{0,}", 0),"[0-9]{1,2}", 0)</f>
        <v>#N/A</v>
      </c>
      <c r="BN754" cm="1">
        <f t="array" ref="BN754">INDEX(A754:AE754,BQ754)</f>
        <v>154</v>
      </c>
      <c r="BO754">
        <v>753</v>
      </c>
      <c r="BP754" t="str">
        <f ca="1">IF(LEN(BL754) &gt; 0, _xlfn.XMATCH(BN754 + 1, INDIRECT(BR754):INDIRECT(BS754)), "")</f>
        <v/>
      </c>
      <c r="BQ754" cm="1">
        <f t="array" ref="BQ754">_xlfn.XMATCH(FALSE, ISBLANK(A754:AE754),,-1)</f>
        <v>29</v>
      </c>
      <c r="BR754" t="str">
        <f>ADDRESS(2, BQ754)</f>
        <v>$AC$2</v>
      </c>
      <c r="BS754" t="str">
        <f>ADDRESS(1202, BQ754)</f>
        <v>$AC$1202</v>
      </c>
      <c r="BT754" s="171" t="str">
        <f>"insert into Pokemon_Blueprint values ( "&amp;ROW()-1&amp;", '"&amp;B754&amp;"', '"&amp;C754&amp;"', "&amp;AF754&amp;",  "&amp;AG754&amp;",  "&amp;AH754&amp;", "&amp;AI754&amp;",  "&amp;AJ754&amp;",  "&amp;AK754&amp;", "&amp;IF(BC754 = "", "0", BC754)&amp;", "&amp;IF(BL754 = "","NULL, NULL",BP754&amp;", "&amp;BL754)&amp;");"</f>
        <v>insert into Pokemon_Blueprint values ( 753, 'Golurk', '', 89,  124,  80, 55,  80,  55, 90, NULL, NULL);</v>
      </c>
    </row>
    <row r="755" spans="1:72" ht="12.75" customHeight="1">
      <c r="A755" s="12">
        <v>624</v>
      </c>
      <c r="B755" s="71" t="s">
        <v>1229</v>
      </c>
      <c r="C755" s="71"/>
      <c r="D755" s="72"/>
      <c r="E755" s="73"/>
      <c r="F755" s="73"/>
      <c r="G755" s="73"/>
      <c r="H755" s="73"/>
      <c r="I755" s="73"/>
      <c r="J755" s="73"/>
      <c r="K755" s="73"/>
      <c r="L755" s="73">
        <v>130</v>
      </c>
      <c r="M755" s="73">
        <v>223</v>
      </c>
      <c r="N755" s="73"/>
      <c r="O755" s="73"/>
      <c r="P755" s="73">
        <v>48</v>
      </c>
      <c r="Q755" s="73"/>
      <c r="R755" s="73"/>
      <c r="S755" s="73"/>
      <c r="T755" s="73"/>
      <c r="U755" s="73"/>
      <c r="V755" s="73">
        <v>337</v>
      </c>
      <c r="W755" s="73"/>
      <c r="X755" s="73"/>
      <c r="Y755" s="73">
        <v>158</v>
      </c>
      <c r="Z755" s="73"/>
      <c r="AA755" s="73">
        <v>246</v>
      </c>
      <c r="AB755" s="73">
        <v>29</v>
      </c>
      <c r="AC755" s="73"/>
      <c r="AD755" s="73"/>
      <c r="AE755" s="74">
        <v>367</v>
      </c>
      <c r="AF755" s="17">
        <v>45</v>
      </c>
      <c r="AG755" s="18">
        <v>85</v>
      </c>
      <c r="AH755" s="19">
        <v>70</v>
      </c>
      <c r="AI755" s="20">
        <v>40</v>
      </c>
      <c r="AJ755" s="21">
        <v>40</v>
      </c>
      <c r="AK755" s="22">
        <v>60</v>
      </c>
      <c r="AL755" s="23">
        <f>SUM(AF755:AK755)</f>
        <v>340</v>
      </c>
      <c r="AM755" s="24" t="s">
        <v>169</v>
      </c>
      <c r="AN755" s="25" t="s">
        <v>201</v>
      </c>
      <c r="AO755" s="24" t="s">
        <v>292</v>
      </c>
      <c r="AP755" s="26" t="s">
        <v>243</v>
      </c>
      <c r="AQ755" s="27" t="s">
        <v>517</v>
      </c>
      <c r="AR755" s="28" t="s">
        <v>115</v>
      </c>
      <c r="AS755" s="29">
        <v>0.5</v>
      </c>
      <c r="AT755" s="29">
        <v>22.5</v>
      </c>
      <c r="AU755" s="30">
        <v>10.199999999999999</v>
      </c>
      <c r="AV755" s="31"/>
      <c r="AW755" s="26">
        <v>1</v>
      </c>
      <c r="AX755" s="26"/>
      <c r="AY755" s="26"/>
      <c r="AZ755" s="26"/>
      <c r="BA755" s="25"/>
      <c r="BB755" s="24">
        <v>68</v>
      </c>
      <c r="BC755" s="26">
        <v>120</v>
      </c>
      <c r="BD755" s="32" t="s">
        <v>128</v>
      </c>
      <c r="BE755" s="32">
        <v>35</v>
      </c>
      <c r="BF755" s="35" t="s">
        <v>98</v>
      </c>
      <c r="BG755" s="26" t="s">
        <v>129</v>
      </c>
      <c r="BH755" s="29">
        <v>20</v>
      </c>
      <c r="BI755" s="26" t="s">
        <v>314</v>
      </c>
      <c r="BJ755" s="37"/>
      <c r="BK755" s="36" t="s">
        <v>1230</v>
      </c>
      <c r="BL755" t="str">
        <f>IF(_xlfn.REGEXTEST(BK755,"Lv. [0-9]{0, 3}", 0),BM755,"")</f>
        <v>52</v>
      </c>
      <c r="BM755" t="str" cm="1">
        <f t="array" ref="BM755">_xlfn.REGEXEXTRACT(_xlfn.REGEXEXTRACT(BK755,"Lv. [0-9]{0,}", 0),"[0-9]{1,2}", 0)</f>
        <v>52</v>
      </c>
      <c r="BN755" cm="1">
        <f t="array" ref="BN755">INDEX(A755:AE755,BQ755)</f>
        <v>367</v>
      </c>
      <c r="BO755">
        <v>754</v>
      </c>
      <c r="BP755">
        <f ca="1">IF(LEN(BL755) &gt; 0, _xlfn.XMATCH(BN755 + 1, INDIRECT(BR755):INDIRECT(BS755)), "")</f>
        <v>755</v>
      </c>
      <c r="BQ755" cm="1">
        <f t="array" ref="BQ755">_xlfn.XMATCH(FALSE, ISBLANK(A755:AE755),,-1)</f>
        <v>31</v>
      </c>
      <c r="BR755" t="str">
        <f>ADDRESS(2, BQ755)</f>
        <v>$AE$2</v>
      </c>
      <c r="BS755" t="str">
        <f>ADDRESS(1202, BQ755)</f>
        <v>$AE$1202</v>
      </c>
      <c r="BT755" s="171" t="str">
        <f ca="1">"insert into Pokemon_Blueprint values ( "&amp;ROW()-1&amp;", '"&amp;B755&amp;"', '"&amp;C755&amp;"', "&amp;AF755&amp;",  "&amp;AG755&amp;",  "&amp;AH755&amp;", "&amp;AI755&amp;",  "&amp;AJ755&amp;",  "&amp;AK755&amp;", "&amp;IF(BC755 = "", "0", BC755)&amp;", "&amp;IF(BL755 = "","NULL, NULL",BP755&amp;", "&amp;BL755)&amp;");"</f>
        <v>insert into Pokemon_Blueprint values ( 754, 'Pawniard', '', 45,  85,  70, 40,  40,  60, 120, 755, 52);</v>
      </c>
    </row>
    <row r="756" spans="1:72" ht="12.75" customHeight="1">
      <c r="A756" s="12">
        <v>625</v>
      </c>
      <c r="B756" s="71" t="s">
        <v>1231</v>
      </c>
      <c r="C756" s="71"/>
      <c r="D756" s="72"/>
      <c r="E756" s="73"/>
      <c r="F756" s="73"/>
      <c r="G756" s="73"/>
      <c r="H756" s="73"/>
      <c r="I756" s="73"/>
      <c r="J756" s="73"/>
      <c r="K756" s="73"/>
      <c r="L756" s="73">
        <v>131</v>
      </c>
      <c r="M756" s="73">
        <v>224</v>
      </c>
      <c r="N756" s="73"/>
      <c r="O756" s="73"/>
      <c r="P756" s="73">
        <v>49</v>
      </c>
      <c r="Q756" s="73"/>
      <c r="R756" s="73"/>
      <c r="S756" s="73"/>
      <c r="T756" s="73"/>
      <c r="U756" s="73"/>
      <c r="V756" s="73">
        <v>338</v>
      </c>
      <c r="W756" s="73"/>
      <c r="X756" s="73"/>
      <c r="Y756" s="73">
        <v>159</v>
      </c>
      <c r="Z756" s="73"/>
      <c r="AA756" s="73">
        <v>247</v>
      </c>
      <c r="AB756" s="73">
        <v>30</v>
      </c>
      <c r="AC756" s="73"/>
      <c r="AD756" s="73"/>
      <c r="AE756" s="74">
        <v>368</v>
      </c>
      <c r="AF756" s="17">
        <v>65</v>
      </c>
      <c r="AG756" s="18">
        <v>125</v>
      </c>
      <c r="AH756" s="19">
        <v>100</v>
      </c>
      <c r="AI756" s="20">
        <v>60</v>
      </c>
      <c r="AJ756" s="21">
        <v>70</v>
      </c>
      <c r="AK756" s="22">
        <v>70</v>
      </c>
      <c r="AL756" s="23">
        <f>SUM(AF756:AK756)</f>
        <v>490</v>
      </c>
      <c r="AM756" s="24" t="s">
        <v>169</v>
      </c>
      <c r="AN756" s="25" t="s">
        <v>201</v>
      </c>
      <c r="AO756" s="24" t="s">
        <v>292</v>
      </c>
      <c r="AP756" s="26" t="s">
        <v>243</v>
      </c>
      <c r="AQ756" s="27" t="s">
        <v>517</v>
      </c>
      <c r="AR756" s="28" t="s">
        <v>120</v>
      </c>
      <c r="AS756" s="29">
        <v>1.6</v>
      </c>
      <c r="AT756" s="29">
        <v>154.30000000000001</v>
      </c>
      <c r="AU756" s="30">
        <v>70</v>
      </c>
      <c r="AV756" s="31"/>
      <c r="AW756" s="26">
        <v>2</v>
      </c>
      <c r="AX756" s="26"/>
      <c r="AY756" s="26"/>
      <c r="AZ756" s="26"/>
      <c r="BA756" s="25"/>
      <c r="BB756" s="24">
        <v>172</v>
      </c>
      <c r="BC756" s="26">
        <v>45</v>
      </c>
      <c r="BD756" s="32" t="s">
        <v>128</v>
      </c>
      <c r="BE756" s="32">
        <v>35</v>
      </c>
      <c r="BF756" s="35" t="s">
        <v>98</v>
      </c>
      <c r="BG756" s="26" t="s">
        <v>129</v>
      </c>
      <c r="BH756" s="29">
        <v>20</v>
      </c>
      <c r="BI756" s="26" t="s">
        <v>314</v>
      </c>
      <c r="BJ756" s="37"/>
      <c r="BK756" s="36" t="s">
        <v>1232</v>
      </c>
      <c r="BL756" t="str">
        <f>IF(_xlfn.REGEXTEST(BK756,"Lv. [0-9]{0, 3}", 0),BM756,"")</f>
        <v/>
      </c>
      <c r="BM756" t="e" cm="1" vm="1">
        <f t="array" ref="BM756">_xlfn.REGEXEXTRACT(_xlfn.REGEXEXTRACT(BK756,"Lv. [0-9]{0,}", 0),"[0-9]{1,2}", 0)</f>
        <v>#N/A</v>
      </c>
      <c r="BN756" cm="1">
        <f t="array" ref="BN756">INDEX(A756:AE756,BQ756)</f>
        <v>368</v>
      </c>
      <c r="BO756">
        <v>755</v>
      </c>
      <c r="BP756" t="str">
        <f ca="1">IF(LEN(BL756) &gt; 0, _xlfn.XMATCH(BN756 + 1, INDIRECT(BR756):INDIRECT(BS756)), "")</f>
        <v/>
      </c>
      <c r="BQ756" cm="1">
        <f t="array" ref="BQ756">_xlfn.XMATCH(FALSE, ISBLANK(A756:AE756),,-1)</f>
        <v>31</v>
      </c>
      <c r="BR756" t="str">
        <f>ADDRESS(2, BQ756)</f>
        <v>$AE$2</v>
      </c>
      <c r="BS756" t="str">
        <f>ADDRESS(1202, BQ756)</f>
        <v>$AE$1202</v>
      </c>
      <c r="BT756" s="171" t="str">
        <f>"insert into Pokemon_Blueprint values ( "&amp;ROW()-1&amp;", '"&amp;B756&amp;"', '"&amp;C756&amp;"', "&amp;AF756&amp;",  "&amp;AG756&amp;",  "&amp;AH756&amp;", "&amp;AI756&amp;",  "&amp;AJ756&amp;",  "&amp;AK756&amp;", "&amp;IF(BC756 = "", "0", BC756)&amp;", "&amp;IF(BL756 = "","NULL, NULL",BP756&amp;", "&amp;BL756)&amp;");"</f>
        <v>insert into Pokemon_Blueprint values ( 755, 'Bisharp', '', 65,  125,  100, 60,  70,  70, 45, NULL, NULL);</v>
      </c>
    </row>
    <row r="757" spans="1:72" ht="12.75" customHeight="1">
      <c r="A757" s="12">
        <v>626</v>
      </c>
      <c r="B757" s="71" t="s">
        <v>1233</v>
      </c>
      <c r="C757" s="71"/>
      <c r="D757" s="72"/>
      <c r="E757" s="73"/>
      <c r="F757" s="73"/>
      <c r="G757" s="73"/>
      <c r="H757" s="73"/>
      <c r="I757" s="73"/>
      <c r="J757" s="73"/>
      <c r="K757" s="73"/>
      <c r="L757" s="73">
        <v>132</v>
      </c>
      <c r="M757" s="73">
        <v>269</v>
      </c>
      <c r="N757" s="73"/>
      <c r="O757" s="73"/>
      <c r="P757" s="73"/>
      <c r="Q757" s="73"/>
      <c r="R757" s="73"/>
      <c r="S757" s="73"/>
      <c r="T757" s="73"/>
      <c r="U757" s="73"/>
      <c r="V757" s="73"/>
      <c r="W757" s="73"/>
      <c r="X757" s="73"/>
      <c r="Y757" s="73"/>
      <c r="Z757" s="73"/>
      <c r="AA757" s="73"/>
      <c r="AB757" s="73">
        <v>53</v>
      </c>
      <c r="AC757" s="73"/>
      <c r="AD757" s="73"/>
      <c r="AE757" s="74"/>
      <c r="AF757" s="17">
        <v>95</v>
      </c>
      <c r="AG757" s="18">
        <v>110</v>
      </c>
      <c r="AH757" s="19">
        <v>95</v>
      </c>
      <c r="AI757" s="20">
        <v>40</v>
      </c>
      <c r="AJ757" s="21">
        <v>95</v>
      </c>
      <c r="AK757" s="22">
        <v>55</v>
      </c>
      <c r="AL757" s="23">
        <f>SUM(AF757:AK757)</f>
        <v>490</v>
      </c>
      <c r="AM757" s="24" t="s">
        <v>150</v>
      </c>
      <c r="AN757" s="37"/>
      <c r="AO757" s="24" t="s">
        <v>433</v>
      </c>
      <c r="AP757" s="26" t="s">
        <v>591</v>
      </c>
      <c r="AQ757" s="27" t="s">
        <v>417</v>
      </c>
      <c r="AR757" s="28" t="s">
        <v>120</v>
      </c>
      <c r="AS757" s="29">
        <v>1.6</v>
      </c>
      <c r="AT757" s="29">
        <v>208.6</v>
      </c>
      <c r="AU757" s="30">
        <v>94.6</v>
      </c>
      <c r="AV757" s="31"/>
      <c r="AW757" s="26">
        <v>2</v>
      </c>
      <c r="AX757" s="26"/>
      <c r="AY757" s="26"/>
      <c r="AZ757" s="26"/>
      <c r="BA757" s="25"/>
      <c r="BB757" s="24">
        <v>172</v>
      </c>
      <c r="BC757" s="26">
        <v>45</v>
      </c>
      <c r="BD757" s="32" t="s">
        <v>128</v>
      </c>
      <c r="BE757" s="32">
        <v>50</v>
      </c>
      <c r="BF757" s="35" t="s">
        <v>139</v>
      </c>
      <c r="BG757" s="26" t="s">
        <v>129</v>
      </c>
      <c r="BH757" s="29">
        <v>20</v>
      </c>
      <c r="BI757" s="26" t="s">
        <v>165</v>
      </c>
      <c r="BJ757" s="37"/>
      <c r="BK757" s="36"/>
      <c r="BL757" t="str">
        <f>IF(_xlfn.REGEXTEST(BK757,"Lv. [0-9]{0, 3}", 0),BM757,"")</f>
        <v/>
      </c>
      <c r="BM757" t="e" cm="1" vm="1">
        <f t="array" ref="BM757">_xlfn.REGEXEXTRACT(_xlfn.REGEXEXTRACT(BK757,"Lv. [0-9]{0,}", 0),"[0-9]{1,2}", 0)</f>
        <v>#N/A</v>
      </c>
      <c r="BN757" cm="1">
        <f t="array" ref="BN757">INDEX(A757:AE757,BQ757)</f>
        <v>53</v>
      </c>
      <c r="BO757">
        <v>756</v>
      </c>
      <c r="BP757" t="str">
        <f ca="1">IF(LEN(BL757) &gt; 0, _xlfn.XMATCH(BN757 + 1, INDIRECT(BR757):INDIRECT(BS757)), "")</f>
        <v/>
      </c>
      <c r="BQ757" cm="1">
        <f t="array" ref="BQ757">_xlfn.XMATCH(FALSE, ISBLANK(A757:AE757),,-1)</f>
        <v>28</v>
      </c>
      <c r="BR757" t="str">
        <f>ADDRESS(2, BQ757)</f>
        <v>$AB$2</v>
      </c>
      <c r="BS757" t="str">
        <f>ADDRESS(1202, BQ757)</f>
        <v>$AB$1202</v>
      </c>
      <c r="BT757" s="171" t="str">
        <f>"insert into Pokemon_Blueprint values ( "&amp;ROW()-1&amp;", '"&amp;B757&amp;"', '"&amp;C757&amp;"', "&amp;AF757&amp;",  "&amp;AG757&amp;",  "&amp;AH757&amp;", "&amp;AI757&amp;",  "&amp;AJ757&amp;",  "&amp;AK757&amp;", "&amp;IF(BC757 = "", "0", BC757)&amp;", "&amp;IF(BL757 = "","NULL, NULL",BP757&amp;", "&amp;BL757)&amp;");"</f>
        <v>insert into Pokemon_Blueprint values ( 756, 'Bouffalant', '', 95,  110,  95, 40,  95,  55, 45, NULL, NULL);</v>
      </c>
    </row>
    <row r="758" spans="1:72" ht="12.75" customHeight="1">
      <c r="A758" s="12">
        <v>627</v>
      </c>
      <c r="B758" s="71" t="s">
        <v>1234</v>
      </c>
      <c r="C758" s="71"/>
      <c r="D758" s="72"/>
      <c r="E758" s="73"/>
      <c r="F758" s="73"/>
      <c r="G758" s="73"/>
      <c r="H758" s="73"/>
      <c r="I758" s="73"/>
      <c r="J758" s="73"/>
      <c r="K758" s="73"/>
      <c r="L758" s="73">
        <v>133</v>
      </c>
      <c r="M758" s="73">
        <v>109</v>
      </c>
      <c r="N758" s="73"/>
      <c r="O758" s="73"/>
      <c r="P758" s="73"/>
      <c r="Q758" s="73">
        <v>75</v>
      </c>
      <c r="R758" s="73">
        <v>75</v>
      </c>
      <c r="S758" s="73"/>
      <c r="T758" s="73"/>
      <c r="U758" s="73">
        <v>26</v>
      </c>
      <c r="V758" s="73">
        <v>89</v>
      </c>
      <c r="W758" s="73">
        <v>89</v>
      </c>
      <c r="X758" s="73"/>
      <c r="Y758" s="73"/>
      <c r="Z758" s="73">
        <v>35</v>
      </c>
      <c r="AA758" s="73">
        <v>281</v>
      </c>
      <c r="AB758" s="73">
        <v>179</v>
      </c>
      <c r="AC758" s="73"/>
      <c r="AD758" s="73">
        <v>221</v>
      </c>
      <c r="AE758" s="74">
        <v>365</v>
      </c>
      <c r="AF758" s="17">
        <v>70</v>
      </c>
      <c r="AG758" s="18">
        <v>83</v>
      </c>
      <c r="AH758" s="19">
        <v>50</v>
      </c>
      <c r="AI758" s="20">
        <v>37</v>
      </c>
      <c r="AJ758" s="21">
        <v>50</v>
      </c>
      <c r="AK758" s="22">
        <v>60</v>
      </c>
      <c r="AL758" s="23">
        <f>SUM(AF758:AK758)</f>
        <v>350</v>
      </c>
      <c r="AM758" s="24" t="s">
        <v>150</v>
      </c>
      <c r="AN758" s="25" t="s">
        <v>104</v>
      </c>
      <c r="AO758" s="24" t="s">
        <v>151</v>
      </c>
      <c r="AP758" s="26" t="s">
        <v>215</v>
      </c>
      <c r="AQ758" s="27" t="s">
        <v>163</v>
      </c>
      <c r="AR758" s="28" t="s">
        <v>115</v>
      </c>
      <c r="AS758" s="29">
        <v>0.5</v>
      </c>
      <c r="AT758" s="29">
        <v>23.1</v>
      </c>
      <c r="AU758" s="30">
        <v>10.5</v>
      </c>
      <c r="AV758" s="31"/>
      <c r="AW758" s="26">
        <v>1</v>
      </c>
      <c r="AX758" s="26"/>
      <c r="AY758" s="26"/>
      <c r="AZ758" s="26"/>
      <c r="BA758" s="25"/>
      <c r="BB758" s="24">
        <v>70</v>
      </c>
      <c r="BC758" s="26">
        <v>190</v>
      </c>
      <c r="BD758" s="32" t="s">
        <v>297</v>
      </c>
      <c r="BE758" s="32">
        <v>50</v>
      </c>
      <c r="BF758" s="35" t="s">
        <v>137</v>
      </c>
      <c r="BG758" s="26" t="s">
        <v>218</v>
      </c>
      <c r="BH758" s="29">
        <v>20</v>
      </c>
      <c r="BI758" s="26" t="s">
        <v>104</v>
      </c>
      <c r="BJ758" s="37"/>
      <c r="BK758" s="36" t="s">
        <v>1235</v>
      </c>
      <c r="BL758" t="str">
        <f>IF(_xlfn.REGEXTEST(BK758,"Lv. [0-9]{0, 3}", 0),BM758,"")</f>
        <v>54</v>
      </c>
      <c r="BM758" t="str" cm="1">
        <f t="array" ref="BM758">_xlfn.REGEXEXTRACT(_xlfn.REGEXEXTRACT(BK758,"Lv. [0-9]{0,}", 0),"[0-9]{1,2}", 0)</f>
        <v>54</v>
      </c>
      <c r="BN758" cm="1">
        <f t="array" ref="BN758">INDEX(A758:AE758,BQ758)</f>
        <v>365</v>
      </c>
      <c r="BO758">
        <v>757</v>
      </c>
      <c r="BP758">
        <f ca="1">IF(LEN(BL758) &gt; 0, _xlfn.XMATCH(BN758 + 1, INDIRECT(BR758):INDIRECT(BS758)), "")</f>
        <v>758</v>
      </c>
      <c r="BQ758" cm="1">
        <f t="array" ref="BQ758">_xlfn.XMATCH(FALSE, ISBLANK(A758:AE758),,-1)</f>
        <v>31</v>
      </c>
      <c r="BR758" t="str">
        <f>ADDRESS(2, BQ758)</f>
        <v>$AE$2</v>
      </c>
      <c r="BS758" t="str">
        <f>ADDRESS(1202, BQ758)</f>
        <v>$AE$1202</v>
      </c>
      <c r="BT758" s="171" t="str">
        <f ca="1">"insert into Pokemon_Blueprint values ( "&amp;ROW()-1&amp;", '"&amp;B758&amp;"', '"&amp;C758&amp;"', "&amp;AF758&amp;",  "&amp;AG758&amp;",  "&amp;AH758&amp;", "&amp;AI758&amp;",  "&amp;AJ758&amp;",  "&amp;AK758&amp;", "&amp;IF(BC758 = "", "0", BC758)&amp;", "&amp;IF(BL758 = "","NULL, NULL",BP758&amp;", "&amp;BL758)&amp;");"</f>
        <v>insert into Pokemon_Blueprint values ( 757, 'Rufflet', '', 70,  83,  50, 37,  50,  60, 190, 758, 54);</v>
      </c>
    </row>
    <row r="759" spans="1:72" ht="12.75" customHeight="1">
      <c r="A759" s="12">
        <v>628</v>
      </c>
      <c r="B759" s="71" t="s">
        <v>1236</v>
      </c>
      <c r="C759" s="71"/>
      <c r="D759" s="72"/>
      <c r="E759" s="73"/>
      <c r="F759" s="73"/>
      <c r="G759" s="73"/>
      <c r="H759" s="73"/>
      <c r="I759" s="73"/>
      <c r="J759" s="73"/>
      <c r="K759" s="73"/>
      <c r="L759" s="73">
        <v>134</v>
      </c>
      <c r="M759" s="73">
        <v>110</v>
      </c>
      <c r="N759" s="73"/>
      <c r="O759" s="73"/>
      <c r="P759" s="73"/>
      <c r="Q759" s="73">
        <v>76</v>
      </c>
      <c r="R759" s="73">
        <v>76</v>
      </c>
      <c r="S759" s="73"/>
      <c r="T759" s="73"/>
      <c r="U759" s="73">
        <v>27</v>
      </c>
      <c r="V759" s="73">
        <v>90</v>
      </c>
      <c r="W759" s="73">
        <v>90</v>
      </c>
      <c r="X759" s="73"/>
      <c r="Y759" s="73"/>
      <c r="Z759" s="73">
        <v>36</v>
      </c>
      <c r="AA759" s="73">
        <v>282</v>
      </c>
      <c r="AB759" s="73">
        <v>180</v>
      </c>
      <c r="AC759" s="73"/>
      <c r="AD759" s="73"/>
      <c r="AE759" s="74">
        <v>366</v>
      </c>
      <c r="AF759" s="17">
        <v>100</v>
      </c>
      <c r="AG759" s="18">
        <v>123</v>
      </c>
      <c r="AH759" s="19">
        <v>75</v>
      </c>
      <c r="AI759" s="20">
        <v>57</v>
      </c>
      <c r="AJ759" s="21">
        <v>75</v>
      </c>
      <c r="AK759" s="22">
        <v>80</v>
      </c>
      <c r="AL759" s="23">
        <f>SUM(AF759:AK759)</f>
        <v>510</v>
      </c>
      <c r="AM759" s="24" t="s">
        <v>150</v>
      </c>
      <c r="AN759" s="25" t="s">
        <v>104</v>
      </c>
      <c r="AO759" s="24" t="s">
        <v>151</v>
      </c>
      <c r="AP759" s="26" t="s">
        <v>215</v>
      </c>
      <c r="AQ759" s="27" t="s">
        <v>292</v>
      </c>
      <c r="AR759" s="28" t="s">
        <v>157</v>
      </c>
      <c r="AS759" s="29">
        <v>1.5</v>
      </c>
      <c r="AT759" s="29">
        <v>90.4</v>
      </c>
      <c r="AU759" s="30">
        <v>41</v>
      </c>
      <c r="AV759" s="31"/>
      <c r="AW759" s="26">
        <v>2</v>
      </c>
      <c r="AX759" s="26"/>
      <c r="AY759" s="26"/>
      <c r="AZ759" s="26"/>
      <c r="BA759" s="25"/>
      <c r="BB759" s="24">
        <v>179</v>
      </c>
      <c r="BC759" s="26">
        <v>60</v>
      </c>
      <c r="BD759" s="32" t="s">
        <v>297</v>
      </c>
      <c r="BE759" s="32">
        <v>50</v>
      </c>
      <c r="BF759" s="35" t="s">
        <v>98</v>
      </c>
      <c r="BG759" s="26" t="s">
        <v>218</v>
      </c>
      <c r="BH759" s="29">
        <v>20</v>
      </c>
      <c r="BI759" s="26" t="s">
        <v>104</v>
      </c>
      <c r="BJ759" s="37"/>
      <c r="BK759" s="36"/>
      <c r="BL759" t="str">
        <f>IF(_xlfn.REGEXTEST(BK759,"Lv. [0-9]{0, 3}", 0),BM759,"")</f>
        <v/>
      </c>
      <c r="BM759" t="e" cm="1" vm="1">
        <f t="array" ref="BM759">_xlfn.REGEXEXTRACT(_xlfn.REGEXEXTRACT(BK759,"Lv. [0-9]{0,}", 0),"[0-9]{1,2}", 0)</f>
        <v>#N/A</v>
      </c>
      <c r="BN759" cm="1">
        <f t="array" ref="BN759">INDEX(A759:AE759,BQ759)</f>
        <v>366</v>
      </c>
      <c r="BO759">
        <v>758</v>
      </c>
      <c r="BP759" t="str">
        <f ca="1">IF(LEN(BL759) &gt; 0, _xlfn.XMATCH(BN759 + 1, INDIRECT(BR759):INDIRECT(BS759)), "")</f>
        <v/>
      </c>
      <c r="BQ759" cm="1">
        <f t="array" ref="BQ759">_xlfn.XMATCH(FALSE, ISBLANK(A759:AE759),,-1)</f>
        <v>31</v>
      </c>
      <c r="BR759" t="str">
        <f>ADDRESS(2, BQ759)</f>
        <v>$AE$2</v>
      </c>
      <c r="BS759" t="str">
        <f>ADDRESS(1202, BQ759)</f>
        <v>$AE$1202</v>
      </c>
      <c r="BT759" s="171" t="str">
        <f>"insert into Pokemon_Blueprint values ( "&amp;ROW()-1&amp;", '"&amp;B759&amp;"', '"&amp;C759&amp;"', "&amp;AF759&amp;",  "&amp;AG759&amp;",  "&amp;AH759&amp;", "&amp;AI759&amp;",  "&amp;AJ759&amp;",  "&amp;AK759&amp;", "&amp;IF(BC759 = "", "0", BC759)&amp;", "&amp;IF(BL759 = "","NULL, NULL",BP759&amp;", "&amp;BL759)&amp;");"</f>
        <v>insert into Pokemon_Blueprint values ( 758, 'Braviary', '', 100,  123,  75, 57,  75,  80, 60, NULL, NULL);</v>
      </c>
    </row>
    <row r="760" spans="1:72" ht="12.75" customHeight="1">
      <c r="A760" s="12">
        <v>628.1</v>
      </c>
      <c r="B760" s="71" t="s">
        <v>1237</v>
      </c>
      <c r="C760" s="71" t="s">
        <v>300</v>
      </c>
      <c r="D760" s="72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73"/>
      <c r="V760" s="73"/>
      <c r="W760" s="73"/>
      <c r="X760" s="73"/>
      <c r="Y760" s="73"/>
      <c r="Z760" s="73"/>
      <c r="AA760" s="73"/>
      <c r="AB760" s="73"/>
      <c r="AC760" s="73"/>
      <c r="AD760" s="73">
        <v>222</v>
      </c>
      <c r="AE760" s="74"/>
      <c r="AF760" s="17">
        <v>110</v>
      </c>
      <c r="AG760" s="18">
        <v>83</v>
      </c>
      <c r="AH760" s="19">
        <v>70</v>
      </c>
      <c r="AI760" s="20">
        <v>112</v>
      </c>
      <c r="AJ760" s="21">
        <v>70</v>
      </c>
      <c r="AK760" s="22">
        <v>65</v>
      </c>
      <c r="AL760" s="23">
        <f>SUM(AF760:AK760)</f>
        <v>510</v>
      </c>
      <c r="AM760" s="24" t="s">
        <v>193</v>
      </c>
      <c r="AN760" s="25" t="s">
        <v>104</v>
      </c>
      <c r="AO760" s="24" t="s">
        <v>151</v>
      </c>
      <c r="AP760" s="26" t="s">
        <v>215</v>
      </c>
      <c r="AQ760" s="27" t="s">
        <v>136</v>
      </c>
      <c r="AR760" s="28" t="s">
        <v>105</v>
      </c>
      <c r="AS760" s="29">
        <v>1.7</v>
      </c>
      <c r="AT760" s="29">
        <v>95.7</v>
      </c>
      <c r="AU760" s="30">
        <v>43.4</v>
      </c>
      <c r="AV760" s="31"/>
      <c r="AW760" s="26"/>
      <c r="AX760" s="26"/>
      <c r="AY760" s="26">
        <v>2</v>
      </c>
      <c r="AZ760" s="26"/>
      <c r="BA760" s="25"/>
      <c r="BB760" s="24">
        <v>179</v>
      </c>
      <c r="BC760" s="26">
        <v>60</v>
      </c>
      <c r="BD760" s="32" t="s">
        <v>297</v>
      </c>
      <c r="BE760" s="32">
        <v>50</v>
      </c>
      <c r="BF760" s="35" t="s">
        <v>137</v>
      </c>
      <c r="BG760" s="26" t="s">
        <v>218</v>
      </c>
      <c r="BH760" s="29">
        <v>20</v>
      </c>
      <c r="BI760" s="26" t="s">
        <v>104</v>
      </c>
      <c r="BJ760" s="37"/>
      <c r="BK760" s="36"/>
      <c r="BL760" t="str">
        <f>IF(_xlfn.REGEXTEST(BK760,"Lv. [0-9]{0, 3}", 0),BM760,"")</f>
        <v/>
      </c>
      <c r="BM760" t="e" cm="1" vm="1">
        <f t="array" ref="BM760">_xlfn.REGEXEXTRACT(_xlfn.REGEXEXTRACT(BK760,"Lv. [0-9]{0,}", 0),"[0-9]{1,2}", 0)</f>
        <v>#N/A</v>
      </c>
      <c r="BN760" cm="1">
        <f t="array" ref="BN760">INDEX(A760:AE760,BQ760)</f>
        <v>222</v>
      </c>
      <c r="BO760">
        <v>759</v>
      </c>
      <c r="BP760" t="str">
        <f ca="1">IF(LEN(BL760) &gt; 0, _xlfn.XMATCH(BN760 + 1, INDIRECT(BR760):INDIRECT(BS760)), "")</f>
        <v/>
      </c>
      <c r="BQ760" cm="1">
        <f t="array" ref="BQ760">_xlfn.XMATCH(FALSE, ISBLANK(A760:AE760),,-1)</f>
        <v>30</v>
      </c>
      <c r="BR760" t="str">
        <f>ADDRESS(2, BQ760)</f>
        <v>$AD$2</v>
      </c>
      <c r="BS760" t="str">
        <f>ADDRESS(1202, BQ760)</f>
        <v>$AD$1202</v>
      </c>
      <c r="BT760" s="171" t="str">
        <f>"insert into Pokemon_Blueprint values ( "&amp;ROW()-1&amp;", '"&amp;B760&amp;"', '"&amp;C760&amp;"', "&amp;AF760&amp;",  "&amp;AG760&amp;",  "&amp;AH760&amp;", "&amp;AI760&amp;",  "&amp;AJ760&amp;",  "&amp;AK760&amp;", "&amp;IF(BC760 = "", "0", BC760)&amp;", "&amp;IF(BL760 = "","NULL, NULL",BP760&amp;", "&amp;BL760)&amp;");"</f>
        <v>insert into Pokemon_Blueprint values ( 759, 'Braviary (Hisuian)', 'Hisuian Form', 110,  83,  70, 112,  70,  65, 60, NULL, NULL);</v>
      </c>
    </row>
    <row r="761" spans="1:72" ht="12.75" customHeight="1">
      <c r="A761" s="12">
        <v>629</v>
      </c>
      <c r="B761" s="71" t="s">
        <v>1238</v>
      </c>
      <c r="C761" s="71"/>
      <c r="D761" s="72"/>
      <c r="E761" s="73"/>
      <c r="F761" s="73"/>
      <c r="G761" s="73"/>
      <c r="H761" s="73"/>
      <c r="I761" s="73"/>
      <c r="J761" s="73"/>
      <c r="K761" s="73"/>
      <c r="L761" s="73">
        <v>135</v>
      </c>
      <c r="M761" s="73">
        <v>111</v>
      </c>
      <c r="N761" s="73"/>
      <c r="O761" s="73"/>
      <c r="P761" s="73"/>
      <c r="Q761" s="73">
        <v>77</v>
      </c>
      <c r="R761" s="73">
        <v>77</v>
      </c>
      <c r="S761" s="73"/>
      <c r="T761" s="73"/>
      <c r="U761" s="73">
        <v>28</v>
      </c>
      <c r="V761" s="73">
        <v>91</v>
      </c>
      <c r="W761" s="73">
        <v>91</v>
      </c>
      <c r="X761" s="73"/>
      <c r="Y761" s="73"/>
      <c r="Z761" s="73">
        <v>37</v>
      </c>
      <c r="AA761" s="73">
        <v>283</v>
      </c>
      <c r="AB761" s="73">
        <v>181</v>
      </c>
      <c r="AC761" s="73"/>
      <c r="AD761" s="73"/>
      <c r="AE761" s="74"/>
      <c r="AF761" s="17">
        <v>70</v>
      </c>
      <c r="AG761" s="18">
        <v>55</v>
      </c>
      <c r="AH761" s="19">
        <v>75</v>
      </c>
      <c r="AI761" s="20">
        <v>45</v>
      </c>
      <c r="AJ761" s="21">
        <v>65</v>
      </c>
      <c r="AK761" s="22">
        <v>60</v>
      </c>
      <c r="AL761" s="23">
        <f>SUM(AF761:AK761)</f>
        <v>370</v>
      </c>
      <c r="AM761" s="24" t="s">
        <v>169</v>
      </c>
      <c r="AN761" s="25" t="s">
        <v>104</v>
      </c>
      <c r="AO761" s="24" t="s">
        <v>153</v>
      </c>
      <c r="AP761" s="26" t="s">
        <v>394</v>
      </c>
      <c r="AQ761" s="27" t="s">
        <v>406</v>
      </c>
      <c r="AR761" s="28" t="s">
        <v>115</v>
      </c>
      <c r="AS761" s="29">
        <v>0.5</v>
      </c>
      <c r="AT761" s="29">
        <v>19.8</v>
      </c>
      <c r="AU761" s="30">
        <v>9</v>
      </c>
      <c r="AV761" s="31"/>
      <c r="AW761" s="26"/>
      <c r="AX761" s="26">
        <v>1</v>
      </c>
      <c r="AY761" s="26"/>
      <c r="AZ761" s="26"/>
      <c r="BA761" s="25"/>
      <c r="BB761" s="24">
        <v>74</v>
      </c>
      <c r="BC761" s="26">
        <v>190</v>
      </c>
      <c r="BD761" s="32" t="s">
        <v>297</v>
      </c>
      <c r="BE761" s="32">
        <v>35</v>
      </c>
      <c r="BF761" s="35" t="s">
        <v>139</v>
      </c>
      <c r="BG761" s="26" t="s">
        <v>210</v>
      </c>
      <c r="BH761" s="29">
        <v>20</v>
      </c>
      <c r="BI761" s="26" t="s">
        <v>104</v>
      </c>
      <c r="BJ761" s="37"/>
      <c r="BK761" s="36" t="s">
        <v>1235</v>
      </c>
      <c r="BL761" t="str">
        <f>IF(_xlfn.REGEXTEST(BK761,"Lv. [0-9]{0, 3}", 0),BM761,"")</f>
        <v>54</v>
      </c>
      <c r="BM761" t="str" cm="1">
        <f t="array" ref="BM761">_xlfn.REGEXEXTRACT(_xlfn.REGEXEXTRACT(BK761,"Lv. [0-9]{0,}", 0),"[0-9]{1,2}", 0)</f>
        <v>54</v>
      </c>
      <c r="BN761" cm="1">
        <f t="array" ref="BN761">INDEX(A761:AE761,BQ761)</f>
        <v>181</v>
      </c>
      <c r="BO761">
        <v>760</v>
      </c>
      <c r="BP761">
        <f ca="1">IF(LEN(BL761) &gt; 0, _xlfn.XMATCH(BN761 + 1, INDIRECT(BR761):INDIRECT(BS761)), "")</f>
        <v>761</v>
      </c>
      <c r="BQ761" cm="1">
        <f t="array" ref="BQ761">_xlfn.XMATCH(FALSE, ISBLANK(A761:AE761),,-1)</f>
        <v>28</v>
      </c>
      <c r="BR761" t="str">
        <f>ADDRESS(2, BQ761)</f>
        <v>$AB$2</v>
      </c>
      <c r="BS761" t="str">
        <f>ADDRESS(1202, BQ761)</f>
        <v>$AB$1202</v>
      </c>
      <c r="BT761" s="171" t="str">
        <f ca="1">"insert into Pokemon_Blueprint values ( "&amp;ROW()-1&amp;", '"&amp;B761&amp;"', '"&amp;C761&amp;"', "&amp;AF761&amp;",  "&amp;AG761&amp;",  "&amp;AH761&amp;", "&amp;AI761&amp;",  "&amp;AJ761&amp;",  "&amp;AK761&amp;", "&amp;IF(BC761 = "", "0", BC761)&amp;", "&amp;IF(BL761 = "","NULL, NULL",BP761&amp;", "&amp;BL761)&amp;");"</f>
        <v>insert into Pokemon_Blueprint values ( 760, 'Vullaby', '', 70,  55,  75, 45,  65,  60, 190, 761, 54);</v>
      </c>
    </row>
    <row r="762" spans="1:72" ht="12.75" customHeight="1">
      <c r="A762" s="12">
        <v>630</v>
      </c>
      <c r="B762" s="71" t="s">
        <v>1239</v>
      </c>
      <c r="C762" s="71"/>
      <c r="D762" s="72"/>
      <c r="E762" s="73"/>
      <c r="F762" s="73"/>
      <c r="G762" s="73"/>
      <c r="H762" s="73"/>
      <c r="I762" s="73"/>
      <c r="J762" s="73"/>
      <c r="K762" s="73"/>
      <c r="L762" s="73">
        <v>136</v>
      </c>
      <c r="M762" s="73">
        <v>112</v>
      </c>
      <c r="N762" s="73"/>
      <c r="O762" s="73"/>
      <c r="P762" s="73"/>
      <c r="Q762" s="73">
        <v>78</v>
      </c>
      <c r="R762" s="73">
        <v>78</v>
      </c>
      <c r="S762" s="73"/>
      <c r="T762" s="73"/>
      <c r="U762" s="73">
        <v>29</v>
      </c>
      <c r="V762" s="73">
        <v>92</v>
      </c>
      <c r="W762" s="73">
        <v>92</v>
      </c>
      <c r="X762" s="73"/>
      <c r="Y762" s="73"/>
      <c r="Z762" s="73">
        <v>38</v>
      </c>
      <c r="AA762" s="73">
        <v>284</v>
      </c>
      <c r="AB762" s="73">
        <v>182</v>
      </c>
      <c r="AC762" s="73"/>
      <c r="AD762" s="73"/>
      <c r="AE762" s="74"/>
      <c r="AF762" s="17">
        <v>110</v>
      </c>
      <c r="AG762" s="18">
        <v>65</v>
      </c>
      <c r="AH762" s="19">
        <v>105</v>
      </c>
      <c r="AI762" s="20">
        <v>55</v>
      </c>
      <c r="AJ762" s="21">
        <v>95</v>
      </c>
      <c r="AK762" s="22">
        <v>80</v>
      </c>
      <c r="AL762" s="23">
        <f>SUM(AF762:AK762)</f>
        <v>510</v>
      </c>
      <c r="AM762" s="24" t="s">
        <v>169</v>
      </c>
      <c r="AN762" s="25" t="s">
        <v>104</v>
      </c>
      <c r="AO762" s="24" t="s">
        <v>153</v>
      </c>
      <c r="AP762" s="26" t="s">
        <v>394</v>
      </c>
      <c r="AQ762" s="27" t="s">
        <v>406</v>
      </c>
      <c r="AR762" s="28" t="s">
        <v>176</v>
      </c>
      <c r="AS762" s="29">
        <v>1.2</v>
      </c>
      <c r="AT762" s="29">
        <v>87.1</v>
      </c>
      <c r="AU762" s="30">
        <v>39.5</v>
      </c>
      <c r="AV762" s="31"/>
      <c r="AW762" s="26"/>
      <c r="AX762" s="26"/>
      <c r="AY762" s="26">
        <v>2</v>
      </c>
      <c r="AZ762" s="26"/>
      <c r="BA762" s="25"/>
      <c r="BB762" s="24">
        <v>179</v>
      </c>
      <c r="BC762" s="26">
        <v>60</v>
      </c>
      <c r="BD762" s="32" t="s">
        <v>297</v>
      </c>
      <c r="BE762" s="32">
        <v>35</v>
      </c>
      <c r="BF762" s="35" t="s">
        <v>139</v>
      </c>
      <c r="BG762" s="26" t="s">
        <v>210</v>
      </c>
      <c r="BH762" s="29">
        <v>20</v>
      </c>
      <c r="BI762" s="26" t="s">
        <v>104</v>
      </c>
      <c r="BJ762" s="37"/>
      <c r="BK762" s="36"/>
      <c r="BL762" t="str">
        <f>IF(_xlfn.REGEXTEST(BK762,"Lv. [0-9]{0, 3}", 0),BM762,"")</f>
        <v/>
      </c>
      <c r="BM762" t="e" cm="1" vm="1">
        <f t="array" ref="BM762">_xlfn.REGEXEXTRACT(_xlfn.REGEXEXTRACT(BK762,"Lv. [0-9]{0,}", 0),"[0-9]{1,2}", 0)</f>
        <v>#N/A</v>
      </c>
      <c r="BN762" cm="1">
        <f t="array" ref="BN762">INDEX(A762:AE762,BQ762)</f>
        <v>182</v>
      </c>
      <c r="BO762">
        <v>761</v>
      </c>
      <c r="BP762" t="str">
        <f ca="1">IF(LEN(BL762) &gt; 0, _xlfn.XMATCH(BN762 + 1, INDIRECT(BR762):INDIRECT(BS762)), "")</f>
        <v/>
      </c>
      <c r="BQ762" cm="1">
        <f t="array" ref="BQ762">_xlfn.XMATCH(FALSE, ISBLANK(A762:AE762),,-1)</f>
        <v>28</v>
      </c>
      <c r="BR762" t="str">
        <f>ADDRESS(2, BQ762)</f>
        <v>$AB$2</v>
      </c>
      <c r="BS762" t="str">
        <f>ADDRESS(1202, BQ762)</f>
        <v>$AB$1202</v>
      </c>
      <c r="BT762" s="171" t="str">
        <f>"insert into Pokemon_Blueprint values ( "&amp;ROW()-1&amp;", '"&amp;B762&amp;"', '"&amp;C762&amp;"', "&amp;AF762&amp;",  "&amp;AG762&amp;",  "&amp;AH762&amp;", "&amp;AI762&amp;",  "&amp;AJ762&amp;",  "&amp;AK762&amp;", "&amp;IF(BC762 = "", "0", BC762)&amp;", "&amp;IF(BL762 = "","NULL, NULL",BP762&amp;", "&amp;BL762)&amp;");"</f>
        <v>insert into Pokemon_Blueprint values ( 761, 'Mandibuzz', '', 110,  65,  105, 55,  95,  80, 60, NULL, NULL);</v>
      </c>
    </row>
    <row r="763" spans="1:72" ht="12.75" customHeight="1">
      <c r="A763" s="12">
        <v>631</v>
      </c>
      <c r="B763" s="71" t="s">
        <v>1240</v>
      </c>
      <c r="C763" s="71"/>
      <c r="D763" s="72"/>
      <c r="E763" s="73"/>
      <c r="F763" s="73"/>
      <c r="G763" s="73"/>
      <c r="H763" s="73"/>
      <c r="I763" s="73"/>
      <c r="J763" s="73"/>
      <c r="K763" s="73"/>
      <c r="L763" s="73">
        <v>137</v>
      </c>
      <c r="M763" s="73">
        <v>193</v>
      </c>
      <c r="N763" s="73"/>
      <c r="O763" s="73"/>
      <c r="P763" s="73">
        <v>105</v>
      </c>
      <c r="Q763" s="73"/>
      <c r="R763" s="73"/>
      <c r="S763" s="73"/>
      <c r="T763" s="73"/>
      <c r="U763" s="73"/>
      <c r="V763" s="73"/>
      <c r="W763" s="73"/>
      <c r="X763" s="73"/>
      <c r="Y763" s="73"/>
      <c r="Z763" s="73"/>
      <c r="AA763" s="73">
        <v>317</v>
      </c>
      <c r="AB763" s="73"/>
      <c r="AC763" s="73">
        <v>102</v>
      </c>
      <c r="AD763" s="73"/>
      <c r="AE763" s="74"/>
      <c r="AF763" s="17">
        <v>85</v>
      </c>
      <c r="AG763" s="18">
        <v>97</v>
      </c>
      <c r="AH763" s="19">
        <v>66</v>
      </c>
      <c r="AI763" s="20">
        <v>105</v>
      </c>
      <c r="AJ763" s="21">
        <v>66</v>
      </c>
      <c r="AK763" s="22">
        <v>65</v>
      </c>
      <c r="AL763" s="23">
        <f>SUM(AF763:AK763)</f>
        <v>484</v>
      </c>
      <c r="AM763" s="24" t="s">
        <v>94</v>
      </c>
      <c r="AN763" s="37"/>
      <c r="AO763" s="24" t="s">
        <v>170</v>
      </c>
      <c r="AP763" s="26" t="s">
        <v>232</v>
      </c>
      <c r="AQ763" s="27" t="s">
        <v>808</v>
      </c>
      <c r="AR763" s="28" t="s">
        <v>148</v>
      </c>
      <c r="AS763" s="29">
        <v>1.4</v>
      </c>
      <c r="AT763" s="29">
        <v>127.9</v>
      </c>
      <c r="AU763" s="30">
        <v>58</v>
      </c>
      <c r="AV763" s="31"/>
      <c r="AW763" s="26"/>
      <c r="AX763" s="26"/>
      <c r="AY763" s="26">
        <v>2</v>
      </c>
      <c r="AZ763" s="26"/>
      <c r="BA763" s="25"/>
      <c r="BB763" s="24">
        <v>169</v>
      </c>
      <c r="BC763" s="26">
        <v>90</v>
      </c>
      <c r="BD763" s="32" t="s">
        <v>128</v>
      </c>
      <c r="BE763" s="32">
        <v>50</v>
      </c>
      <c r="BF763" s="35" t="s">
        <v>98</v>
      </c>
      <c r="BG763" s="26" t="s">
        <v>129</v>
      </c>
      <c r="BH763" s="29">
        <v>20</v>
      </c>
      <c r="BI763" s="26" t="s">
        <v>165</v>
      </c>
      <c r="BJ763" s="37"/>
      <c r="BK763" s="36"/>
      <c r="BL763" t="str">
        <f>IF(_xlfn.REGEXTEST(BK763,"Lv. [0-9]{0, 3}", 0),BM763,"")</f>
        <v/>
      </c>
      <c r="BM763" t="e" cm="1" vm="1">
        <f t="array" ref="BM763">_xlfn.REGEXEXTRACT(_xlfn.REGEXEXTRACT(BK763,"Lv. [0-9]{0,}", 0),"[0-9]{1,2}", 0)</f>
        <v>#N/A</v>
      </c>
      <c r="BN763" cm="1">
        <f t="array" ref="BN763">INDEX(A763:AE763,BQ763)</f>
        <v>102</v>
      </c>
      <c r="BO763">
        <v>762</v>
      </c>
      <c r="BP763" t="str">
        <f ca="1">IF(LEN(BL763) &gt; 0, _xlfn.XMATCH(BN763 + 1, INDIRECT(BR763):INDIRECT(BS763)), "")</f>
        <v/>
      </c>
      <c r="BQ763" cm="1">
        <f t="array" ref="BQ763">_xlfn.XMATCH(FALSE, ISBLANK(A763:AE763),,-1)</f>
        <v>29</v>
      </c>
      <c r="BR763" t="str">
        <f>ADDRESS(2, BQ763)</f>
        <v>$AC$2</v>
      </c>
      <c r="BS763" t="str">
        <f>ADDRESS(1202, BQ763)</f>
        <v>$AC$1202</v>
      </c>
      <c r="BT763" s="171" t="str">
        <f>"insert into Pokemon_Blueprint values ( "&amp;ROW()-1&amp;", '"&amp;B763&amp;"', '"&amp;C763&amp;"', "&amp;AF763&amp;",  "&amp;AG763&amp;",  "&amp;AH763&amp;", "&amp;AI763&amp;",  "&amp;AJ763&amp;",  "&amp;AK763&amp;", "&amp;IF(BC763 = "", "0", BC763)&amp;", "&amp;IF(BL763 = "","NULL, NULL",BP763&amp;", "&amp;BL763)&amp;");"</f>
        <v>insert into Pokemon_Blueprint values ( 762, 'Heatmor', '', 85,  97,  66, 105,  66,  65, 90, NULL, NULL);</v>
      </c>
    </row>
    <row r="764" spans="1:72" ht="12.75" customHeight="1">
      <c r="A764" s="12">
        <v>632</v>
      </c>
      <c r="B764" s="71" t="s">
        <v>1241</v>
      </c>
      <c r="C764" s="71"/>
      <c r="D764" s="72"/>
      <c r="E764" s="73"/>
      <c r="F764" s="73"/>
      <c r="G764" s="73"/>
      <c r="H764" s="73"/>
      <c r="I764" s="73"/>
      <c r="J764" s="73"/>
      <c r="K764" s="73"/>
      <c r="L764" s="73">
        <v>138</v>
      </c>
      <c r="M764" s="73">
        <v>194</v>
      </c>
      <c r="N764" s="73"/>
      <c r="O764" s="73"/>
      <c r="P764" s="73">
        <v>106</v>
      </c>
      <c r="Q764" s="73"/>
      <c r="R764" s="73"/>
      <c r="S764" s="73"/>
      <c r="T764" s="73"/>
      <c r="U764" s="73"/>
      <c r="V764" s="73"/>
      <c r="W764" s="73"/>
      <c r="X764" s="73"/>
      <c r="Y764" s="73"/>
      <c r="Z764" s="73"/>
      <c r="AA764" s="73">
        <v>316</v>
      </c>
      <c r="AB764" s="73"/>
      <c r="AC764" s="73">
        <v>101</v>
      </c>
      <c r="AD764" s="73"/>
      <c r="AE764" s="74"/>
      <c r="AF764" s="17">
        <v>58</v>
      </c>
      <c r="AG764" s="18">
        <v>109</v>
      </c>
      <c r="AH764" s="19">
        <v>112</v>
      </c>
      <c r="AI764" s="20">
        <v>48</v>
      </c>
      <c r="AJ764" s="21">
        <v>48</v>
      </c>
      <c r="AK764" s="22">
        <v>109</v>
      </c>
      <c r="AL764" s="23">
        <f>SUM(AF764:AK764)</f>
        <v>484</v>
      </c>
      <c r="AM764" s="24" t="s">
        <v>124</v>
      </c>
      <c r="AN764" s="25" t="s">
        <v>201</v>
      </c>
      <c r="AO764" s="24" t="s">
        <v>143</v>
      </c>
      <c r="AP764" s="26" t="s">
        <v>163</v>
      </c>
      <c r="AQ764" s="27" t="s">
        <v>749</v>
      </c>
      <c r="AR764" s="28" t="s">
        <v>127</v>
      </c>
      <c r="AS764" s="29">
        <v>0.3</v>
      </c>
      <c r="AT764" s="29">
        <v>72.8</v>
      </c>
      <c r="AU764" s="30">
        <v>33</v>
      </c>
      <c r="AV764" s="31"/>
      <c r="AW764" s="26"/>
      <c r="AX764" s="26">
        <v>2</v>
      </c>
      <c r="AY764" s="26"/>
      <c r="AZ764" s="26"/>
      <c r="BA764" s="25"/>
      <c r="BB764" s="24">
        <v>169</v>
      </c>
      <c r="BC764" s="26">
        <v>90</v>
      </c>
      <c r="BD764" s="32" t="s">
        <v>128</v>
      </c>
      <c r="BE764" s="32">
        <v>50</v>
      </c>
      <c r="BF764" s="35" t="s">
        <v>322</v>
      </c>
      <c r="BG764" s="26" t="s">
        <v>129</v>
      </c>
      <c r="BH764" s="29">
        <v>20</v>
      </c>
      <c r="BI764" s="26" t="s">
        <v>124</v>
      </c>
      <c r="BJ764" s="37"/>
      <c r="BK764" s="36"/>
      <c r="BL764" t="str">
        <f>IF(_xlfn.REGEXTEST(BK764,"Lv. [0-9]{0, 3}", 0),BM764,"")</f>
        <v/>
      </c>
      <c r="BM764" t="e" cm="1" vm="1">
        <f t="array" ref="BM764">_xlfn.REGEXEXTRACT(_xlfn.REGEXEXTRACT(BK764,"Lv. [0-9]{0,}", 0),"[0-9]{1,2}", 0)</f>
        <v>#N/A</v>
      </c>
      <c r="BN764" cm="1">
        <f t="array" ref="BN764">INDEX(A764:AE764,BQ764)</f>
        <v>101</v>
      </c>
      <c r="BO764">
        <v>763</v>
      </c>
      <c r="BP764" t="str">
        <f ca="1">IF(LEN(BL764) &gt; 0, _xlfn.XMATCH(BN764 + 1, INDIRECT(BR764):INDIRECT(BS764)), "")</f>
        <v/>
      </c>
      <c r="BQ764" cm="1">
        <f t="array" ref="BQ764">_xlfn.XMATCH(FALSE, ISBLANK(A764:AE764),,-1)</f>
        <v>29</v>
      </c>
      <c r="BR764" t="str">
        <f>ADDRESS(2, BQ764)</f>
        <v>$AC$2</v>
      </c>
      <c r="BS764" t="str">
        <f>ADDRESS(1202, BQ764)</f>
        <v>$AC$1202</v>
      </c>
      <c r="BT764" s="171" t="str">
        <f>"insert into Pokemon_Blueprint values ( "&amp;ROW()-1&amp;", '"&amp;B764&amp;"', '"&amp;C764&amp;"', "&amp;AF764&amp;",  "&amp;AG764&amp;",  "&amp;AH764&amp;", "&amp;AI764&amp;",  "&amp;AJ764&amp;",  "&amp;AK764&amp;", "&amp;IF(BC764 = "", "0", BC764)&amp;", "&amp;IF(BL764 = "","NULL, NULL",BP764&amp;", "&amp;BL764)&amp;");"</f>
        <v>insert into Pokemon_Blueprint values ( 763, 'Durant', '', 58,  109,  112, 48,  48,  109, 90, NULL, NULL);</v>
      </c>
    </row>
    <row r="765" spans="1:72" ht="12.75" customHeight="1">
      <c r="A765" s="12">
        <v>633</v>
      </c>
      <c r="B765" s="71" t="s">
        <v>1242</v>
      </c>
      <c r="C765" s="71" t="s">
        <v>532</v>
      </c>
      <c r="D765" s="72"/>
      <c r="E765" s="73"/>
      <c r="F765" s="73"/>
      <c r="G765" s="73"/>
      <c r="H765" s="73"/>
      <c r="I765" s="73"/>
      <c r="J765" s="73"/>
      <c r="K765" s="73"/>
      <c r="L765" s="73">
        <v>139</v>
      </c>
      <c r="M765" s="73">
        <v>273</v>
      </c>
      <c r="N765" s="73"/>
      <c r="O765" s="73"/>
      <c r="P765" s="73">
        <v>142</v>
      </c>
      <c r="Q765" s="73"/>
      <c r="R765" s="73"/>
      <c r="S765" s="73"/>
      <c r="T765" s="73"/>
      <c r="U765" s="73"/>
      <c r="V765" s="73"/>
      <c r="W765" s="73"/>
      <c r="X765" s="73"/>
      <c r="Y765" s="73"/>
      <c r="Z765" s="73"/>
      <c r="AA765" s="73">
        <v>386</v>
      </c>
      <c r="AB765" s="73"/>
      <c r="AC765" s="73">
        <v>136</v>
      </c>
      <c r="AD765" s="73"/>
      <c r="AE765" s="74">
        <v>370</v>
      </c>
      <c r="AF765" s="17">
        <v>52</v>
      </c>
      <c r="AG765" s="18">
        <v>65</v>
      </c>
      <c r="AH765" s="19">
        <v>50</v>
      </c>
      <c r="AI765" s="20">
        <v>45</v>
      </c>
      <c r="AJ765" s="21">
        <v>50</v>
      </c>
      <c r="AK765" s="22">
        <v>38</v>
      </c>
      <c r="AL765" s="23">
        <f>SUM(AF765:AK765)</f>
        <v>300</v>
      </c>
      <c r="AM765" s="24" t="s">
        <v>169</v>
      </c>
      <c r="AN765" s="25" t="s">
        <v>99</v>
      </c>
      <c r="AO765" s="24" t="s">
        <v>163</v>
      </c>
      <c r="AP765" s="34"/>
      <c r="AQ765" s="38"/>
      <c r="AR765" s="39" t="s">
        <v>191</v>
      </c>
      <c r="AS765" s="40">
        <v>0.8</v>
      </c>
      <c r="AT765" s="40">
        <v>38.1</v>
      </c>
      <c r="AU765" s="41">
        <v>17.3</v>
      </c>
      <c r="AV765" s="31"/>
      <c r="AW765" s="26">
        <v>1</v>
      </c>
      <c r="AX765" s="26"/>
      <c r="AY765" s="26"/>
      <c r="AZ765" s="26"/>
      <c r="BA765" s="25"/>
      <c r="BB765" s="24">
        <v>60</v>
      </c>
      <c r="BC765" s="26">
        <v>45</v>
      </c>
      <c r="BD765" s="32" t="s">
        <v>297</v>
      </c>
      <c r="BE765" s="32">
        <v>35</v>
      </c>
      <c r="BF765" s="35" t="s">
        <v>116</v>
      </c>
      <c r="BG765" s="26" t="s">
        <v>129</v>
      </c>
      <c r="BH765" s="29">
        <v>40</v>
      </c>
      <c r="BI765" s="26" t="s">
        <v>99</v>
      </c>
      <c r="BJ765" s="37"/>
      <c r="BK765" s="36" t="s">
        <v>877</v>
      </c>
      <c r="BL765" t="str">
        <f>IF(_xlfn.REGEXTEST(BK765,"Lv. [0-9]{0, 3}", 0),BM765,"")</f>
        <v>50</v>
      </c>
      <c r="BM765" t="str" cm="1">
        <f t="array" ref="BM765">_xlfn.REGEXEXTRACT(_xlfn.REGEXEXTRACT(BK765,"Lv. [0-9]{0,}", 0),"[0-9]{1,2}", 0)</f>
        <v>50</v>
      </c>
      <c r="BN765" cm="1">
        <f t="array" ref="BN765">INDEX(A765:AE765,BQ765)</f>
        <v>370</v>
      </c>
      <c r="BO765">
        <v>764</v>
      </c>
      <c r="BP765">
        <f ca="1">IF(LEN(BL765) &gt; 0, _xlfn.XMATCH(BN765 + 1, INDIRECT(BR765):INDIRECT(BS765)), "")</f>
        <v>765</v>
      </c>
      <c r="BQ765" cm="1">
        <f t="array" ref="BQ765">_xlfn.XMATCH(FALSE, ISBLANK(A765:AE765),,-1)</f>
        <v>31</v>
      </c>
      <c r="BR765" t="str">
        <f>ADDRESS(2, BQ765)</f>
        <v>$AE$2</v>
      </c>
      <c r="BS765" t="str">
        <f>ADDRESS(1202, BQ765)</f>
        <v>$AE$1202</v>
      </c>
      <c r="BT765" s="171" t="str">
        <f ca="1">"insert into Pokemon_Blueprint values ( "&amp;ROW()-1&amp;", '"&amp;B765&amp;"', '"&amp;C765&amp;"', "&amp;AF765&amp;",  "&amp;AG765&amp;",  "&amp;AH765&amp;", "&amp;AI765&amp;",  "&amp;AJ765&amp;",  "&amp;AK765&amp;", "&amp;IF(BC765 = "", "0", BC765)&amp;", "&amp;IF(BL765 = "","NULL, NULL",BP765&amp;", "&amp;BL765)&amp;");"</f>
        <v>insert into Pokemon_Blueprint values ( 764, 'Deino', 'Pseudo Legendary', 52,  65,  50, 45,  50,  38, 45, 765, 50);</v>
      </c>
    </row>
    <row r="766" spans="1:72" ht="12.75" customHeight="1">
      <c r="A766" s="12">
        <v>634</v>
      </c>
      <c r="B766" s="71" t="s">
        <v>1243</v>
      </c>
      <c r="C766" s="71" t="s">
        <v>532</v>
      </c>
      <c r="D766" s="72"/>
      <c r="E766" s="73"/>
      <c r="F766" s="73"/>
      <c r="G766" s="73"/>
      <c r="H766" s="73"/>
      <c r="I766" s="73"/>
      <c r="J766" s="73"/>
      <c r="K766" s="73"/>
      <c r="L766" s="73">
        <v>140</v>
      </c>
      <c r="M766" s="73">
        <v>274</v>
      </c>
      <c r="N766" s="73"/>
      <c r="O766" s="73"/>
      <c r="P766" s="73">
        <v>143</v>
      </c>
      <c r="Q766" s="73"/>
      <c r="R766" s="73"/>
      <c r="S766" s="73"/>
      <c r="T766" s="73"/>
      <c r="U766" s="73"/>
      <c r="V766" s="73"/>
      <c r="W766" s="73"/>
      <c r="X766" s="73"/>
      <c r="Y766" s="73"/>
      <c r="Z766" s="73"/>
      <c r="AA766" s="73">
        <v>387</v>
      </c>
      <c r="AB766" s="73"/>
      <c r="AC766" s="73">
        <v>137</v>
      </c>
      <c r="AD766" s="73"/>
      <c r="AE766" s="74">
        <v>371</v>
      </c>
      <c r="AF766" s="17">
        <v>72</v>
      </c>
      <c r="AG766" s="18">
        <v>85</v>
      </c>
      <c r="AH766" s="19">
        <v>70</v>
      </c>
      <c r="AI766" s="20">
        <v>65</v>
      </c>
      <c r="AJ766" s="21">
        <v>70</v>
      </c>
      <c r="AK766" s="22">
        <v>58</v>
      </c>
      <c r="AL766" s="23">
        <f>SUM(AF766:AK766)</f>
        <v>420</v>
      </c>
      <c r="AM766" s="24" t="s">
        <v>169</v>
      </c>
      <c r="AN766" s="25" t="s">
        <v>99</v>
      </c>
      <c r="AO766" s="24" t="s">
        <v>163</v>
      </c>
      <c r="AP766" s="34"/>
      <c r="AQ766" s="38"/>
      <c r="AR766" s="39" t="s">
        <v>148</v>
      </c>
      <c r="AS766" s="40">
        <v>1.4</v>
      </c>
      <c r="AT766" s="40">
        <v>110.2</v>
      </c>
      <c r="AU766" s="41">
        <v>50</v>
      </c>
      <c r="AV766" s="31"/>
      <c r="AW766" s="26">
        <v>2</v>
      </c>
      <c r="AX766" s="26"/>
      <c r="AY766" s="26"/>
      <c r="AZ766" s="26"/>
      <c r="BA766" s="25"/>
      <c r="BB766" s="24">
        <v>147</v>
      </c>
      <c r="BC766" s="26">
        <v>45</v>
      </c>
      <c r="BD766" s="32" t="s">
        <v>297</v>
      </c>
      <c r="BE766" s="32">
        <v>35</v>
      </c>
      <c r="BF766" s="35" t="s">
        <v>116</v>
      </c>
      <c r="BG766" s="26" t="s">
        <v>129</v>
      </c>
      <c r="BH766" s="29">
        <v>40</v>
      </c>
      <c r="BI766" s="26" t="s">
        <v>99</v>
      </c>
      <c r="BJ766" s="37"/>
      <c r="BK766" s="36" t="s">
        <v>1244</v>
      </c>
      <c r="BL766" t="str">
        <f>IF(_xlfn.REGEXTEST(BK766,"Lv. [0-9]{0, 3}", 0),BM766,"")</f>
        <v>64</v>
      </c>
      <c r="BM766" t="str" cm="1">
        <f t="array" ref="BM766">_xlfn.REGEXEXTRACT(_xlfn.REGEXEXTRACT(BK766,"Lv. [0-9]{0,}", 0),"[0-9]{1,2}", 0)</f>
        <v>64</v>
      </c>
      <c r="BN766" cm="1">
        <f t="array" ref="BN766">INDEX(A766:AE766,BQ766)</f>
        <v>371</v>
      </c>
      <c r="BO766">
        <v>765</v>
      </c>
      <c r="BP766">
        <f ca="1">IF(LEN(BL766) &gt; 0, _xlfn.XMATCH(BN766 + 1, INDIRECT(BR766):INDIRECT(BS766)), "")</f>
        <v>766</v>
      </c>
      <c r="BQ766" cm="1">
        <f t="array" ref="BQ766">_xlfn.XMATCH(FALSE, ISBLANK(A766:AE766),,-1)</f>
        <v>31</v>
      </c>
      <c r="BR766" t="str">
        <f>ADDRESS(2, BQ766)</f>
        <v>$AE$2</v>
      </c>
      <c r="BS766" t="str">
        <f>ADDRESS(1202, BQ766)</f>
        <v>$AE$1202</v>
      </c>
      <c r="BT766" s="171" t="str">
        <f ca="1">"insert into Pokemon_Blueprint values ( "&amp;ROW()-1&amp;", '"&amp;B766&amp;"', '"&amp;C766&amp;"', "&amp;AF766&amp;",  "&amp;AG766&amp;",  "&amp;AH766&amp;", "&amp;AI766&amp;",  "&amp;AJ766&amp;",  "&amp;AK766&amp;", "&amp;IF(BC766 = "", "0", BC766)&amp;", "&amp;IF(BL766 = "","NULL, NULL",BP766&amp;", "&amp;BL766)&amp;");"</f>
        <v>insert into Pokemon_Blueprint values ( 765, 'Zweilous', 'Pseudo Legendary', 72,  85,  70, 65,  70,  58, 45, 766, 64);</v>
      </c>
    </row>
    <row r="767" spans="1:72" ht="12.75" customHeight="1">
      <c r="A767" s="12">
        <v>635</v>
      </c>
      <c r="B767" s="71" t="s">
        <v>1245</v>
      </c>
      <c r="C767" s="71" t="s">
        <v>532</v>
      </c>
      <c r="D767" s="72"/>
      <c r="E767" s="73"/>
      <c r="F767" s="73"/>
      <c r="G767" s="73"/>
      <c r="H767" s="73"/>
      <c r="I767" s="73"/>
      <c r="J767" s="73"/>
      <c r="K767" s="73"/>
      <c r="L767" s="73">
        <v>141</v>
      </c>
      <c r="M767" s="73">
        <v>275</v>
      </c>
      <c r="N767" s="73"/>
      <c r="O767" s="73"/>
      <c r="P767" s="73">
        <v>144</v>
      </c>
      <c r="Q767" s="73"/>
      <c r="R767" s="73"/>
      <c r="S767" s="73"/>
      <c r="T767" s="73"/>
      <c r="U767" s="73"/>
      <c r="V767" s="73"/>
      <c r="W767" s="73"/>
      <c r="X767" s="73"/>
      <c r="Y767" s="73"/>
      <c r="Z767" s="73"/>
      <c r="AA767" s="73">
        <v>388</v>
      </c>
      <c r="AB767" s="73"/>
      <c r="AC767" s="73">
        <v>138</v>
      </c>
      <c r="AD767" s="73"/>
      <c r="AE767" s="74">
        <v>372</v>
      </c>
      <c r="AF767" s="17">
        <v>92</v>
      </c>
      <c r="AG767" s="18">
        <v>105</v>
      </c>
      <c r="AH767" s="19">
        <v>90</v>
      </c>
      <c r="AI767" s="20">
        <v>125</v>
      </c>
      <c r="AJ767" s="21">
        <v>90</v>
      </c>
      <c r="AK767" s="22">
        <v>98</v>
      </c>
      <c r="AL767" s="23">
        <f>SUM(AF767:AK767)</f>
        <v>600</v>
      </c>
      <c r="AM767" s="24" t="s">
        <v>169</v>
      </c>
      <c r="AN767" s="25" t="s">
        <v>99</v>
      </c>
      <c r="AO767" s="24" t="s">
        <v>399</v>
      </c>
      <c r="AP767" s="34"/>
      <c r="AQ767" s="38"/>
      <c r="AR767" s="39" t="s">
        <v>377</v>
      </c>
      <c r="AS767" s="40">
        <v>1.8</v>
      </c>
      <c r="AT767" s="40">
        <v>352.7</v>
      </c>
      <c r="AU767" s="41">
        <v>160</v>
      </c>
      <c r="AV767" s="31"/>
      <c r="AW767" s="26"/>
      <c r="AX767" s="26"/>
      <c r="AY767" s="26">
        <v>3</v>
      </c>
      <c r="AZ767" s="26"/>
      <c r="BA767" s="25"/>
      <c r="BB767" s="24">
        <v>300</v>
      </c>
      <c r="BC767" s="26">
        <v>45</v>
      </c>
      <c r="BD767" s="32" t="s">
        <v>297</v>
      </c>
      <c r="BE767" s="32">
        <v>35</v>
      </c>
      <c r="BF767" s="35" t="s">
        <v>116</v>
      </c>
      <c r="BG767" s="26" t="s">
        <v>129</v>
      </c>
      <c r="BH767" s="29">
        <v>40</v>
      </c>
      <c r="BI767" s="26" t="s">
        <v>99</v>
      </c>
      <c r="BJ767" s="37"/>
      <c r="BK767" s="36"/>
      <c r="BL767" t="str">
        <f>IF(_xlfn.REGEXTEST(BK767,"Lv. [0-9]{0, 3}", 0),BM767,"")</f>
        <v/>
      </c>
      <c r="BM767" t="e" cm="1" vm="1">
        <f t="array" ref="BM767">_xlfn.REGEXEXTRACT(_xlfn.REGEXEXTRACT(BK767,"Lv. [0-9]{0,}", 0),"[0-9]{1,2}", 0)</f>
        <v>#N/A</v>
      </c>
      <c r="BN767" cm="1">
        <f t="array" ref="BN767">INDEX(A767:AE767,BQ767)</f>
        <v>372</v>
      </c>
      <c r="BO767">
        <v>766</v>
      </c>
      <c r="BP767" t="str">
        <f ca="1">IF(LEN(BL767) &gt; 0, _xlfn.XMATCH(BN767 + 1, INDIRECT(BR767):INDIRECT(BS767)), "")</f>
        <v/>
      </c>
      <c r="BQ767" cm="1">
        <f t="array" ref="BQ767">_xlfn.XMATCH(FALSE, ISBLANK(A767:AE767),,-1)</f>
        <v>31</v>
      </c>
      <c r="BR767" t="str">
        <f>ADDRESS(2, BQ767)</f>
        <v>$AE$2</v>
      </c>
      <c r="BS767" t="str">
        <f>ADDRESS(1202, BQ767)</f>
        <v>$AE$1202</v>
      </c>
      <c r="BT767" s="171" t="str">
        <f>"insert into Pokemon_Blueprint values ( "&amp;ROW()-1&amp;", '"&amp;B767&amp;"', '"&amp;C767&amp;"', "&amp;AF767&amp;",  "&amp;AG767&amp;",  "&amp;AH767&amp;", "&amp;AI767&amp;",  "&amp;AJ767&amp;",  "&amp;AK767&amp;", "&amp;IF(BC767 = "", "0", BC767)&amp;", "&amp;IF(BL767 = "","NULL, NULL",BP767&amp;", "&amp;BL767)&amp;");"</f>
        <v>insert into Pokemon_Blueprint values ( 766, 'Hydreigon', 'Pseudo Legendary', 92,  105,  90, 125,  90,  98, 45, NULL, NULL);</v>
      </c>
    </row>
    <row r="768" spans="1:72" ht="12.75" customHeight="1">
      <c r="A768" s="12">
        <v>636</v>
      </c>
      <c r="B768" s="71" t="s">
        <v>1246</v>
      </c>
      <c r="C768" s="71"/>
      <c r="D768" s="72"/>
      <c r="E768" s="73"/>
      <c r="F768" s="73"/>
      <c r="G768" s="73"/>
      <c r="H768" s="73"/>
      <c r="I768" s="73"/>
      <c r="J768" s="73"/>
      <c r="K768" s="73"/>
      <c r="L768" s="73">
        <v>142</v>
      </c>
      <c r="M768" s="73">
        <v>171</v>
      </c>
      <c r="N768" s="73"/>
      <c r="O768" s="73"/>
      <c r="P768" s="73"/>
      <c r="Q768" s="73"/>
      <c r="R768" s="73"/>
      <c r="S768" s="73"/>
      <c r="T768" s="73"/>
      <c r="U768" s="73"/>
      <c r="V768" s="73">
        <v>203</v>
      </c>
      <c r="W768" s="73"/>
      <c r="X768" s="73">
        <v>104</v>
      </c>
      <c r="Y768" s="73"/>
      <c r="Z768" s="73"/>
      <c r="AA768" s="73"/>
      <c r="AB768" s="73">
        <v>186</v>
      </c>
      <c r="AC768" s="73"/>
      <c r="AD768" s="73"/>
      <c r="AE768" s="74">
        <v>274</v>
      </c>
      <c r="AF768" s="17">
        <v>55</v>
      </c>
      <c r="AG768" s="18">
        <v>85</v>
      </c>
      <c r="AH768" s="19">
        <v>55</v>
      </c>
      <c r="AI768" s="20">
        <v>50</v>
      </c>
      <c r="AJ768" s="21">
        <v>55</v>
      </c>
      <c r="AK768" s="22">
        <v>60</v>
      </c>
      <c r="AL768" s="23">
        <f>SUM(AF768:AK768)</f>
        <v>360</v>
      </c>
      <c r="AM768" s="24" t="s">
        <v>124</v>
      </c>
      <c r="AN768" s="25" t="s">
        <v>94</v>
      </c>
      <c r="AO768" s="24" t="s">
        <v>347</v>
      </c>
      <c r="AP768" s="34"/>
      <c r="AQ768" s="27" t="s">
        <v>143</v>
      </c>
      <c r="AR768" s="28" t="s">
        <v>101</v>
      </c>
      <c r="AS768" s="29">
        <v>1.1000000000000001</v>
      </c>
      <c r="AT768" s="29">
        <v>63.5</v>
      </c>
      <c r="AU768" s="30">
        <v>28.8</v>
      </c>
      <c r="AV768" s="31"/>
      <c r="AW768" s="26">
        <v>1</v>
      </c>
      <c r="AX768" s="26"/>
      <c r="AY768" s="26"/>
      <c r="AZ768" s="26"/>
      <c r="BA768" s="25"/>
      <c r="BB768" s="24">
        <v>72</v>
      </c>
      <c r="BC768" s="26">
        <v>45</v>
      </c>
      <c r="BD768" s="32" t="s">
        <v>297</v>
      </c>
      <c r="BE768" s="32">
        <v>50</v>
      </c>
      <c r="BF768" s="35" t="s">
        <v>137</v>
      </c>
      <c r="BG768" s="26" t="s">
        <v>129</v>
      </c>
      <c r="BH768" s="29">
        <v>40</v>
      </c>
      <c r="BI768" s="26" t="s">
        <v>124</v>
      </c>
      <c r="BJ768" s="37"/>
      <c r="BK768" s="36" t="s">
        <v>1247</v>
      </c>
      <c r="BL768" t="str">
        <f>IF(_xlfn.REGEXTEST(BK768,"Lv. [0-9]{0, 3}", 0),BM768,"")</f>
        <v>59</v>
      </c>
      <c r="BM768" t="str" cm="1">
        <f t="array" ref="BM768">_xlfn.REGEXEXTRACT(_xlfn.REGEXEXTRACT(BK768,"Lv. [0-9]{0,}", 0),"[0-9]{1,2}", 0)</f>
        <v>59</v>
      </c>
      <c r="BN768" cm="1">
        <f t="array" ref="BN768">INDEX(A768:AE768,BQ768)</f>
        <v>274</v>
      </c>
      <c r="BO768">
        <v>767</v>
      </c>
      <c r="BP768">
        <f ca="1">IF(LEN(BL768) &gt; 0, _xlfn.XMATCH(BN768 + 1, INDIRECT(BR768):INDIRECT(BS768)), "")</f>
        <v>768</v>
      </c>
      <c r="BQ768" cm="1">
        <f t="array" ref="BQ768">_xlfn.XMATCH(FALSE, ISBLANK(A768:AE768),,-1)</f>
        <v>31</v>
      </c>
      <c r="BR768" t="str">
        <f>ADDRESS(2, BQ768)</f>
        <v>$AE$2</v>
      </c>
      <c r="BS768" t="str">
        <f>ADDRESS(1202, BQ768)</f>
        <v>$AE$1202</v>
      </c>
      <c r="BT768" s="171" t="str">
        <f ca="1">"insert into Pokemon_Blueprint values ( "&amp;ROW()-1&amp;", '"&amp;B768&amp;"', '"&amp;C768&amp;"', "&amp;AF768&amp;",  "&amp;AG768&amp;",  "&amp;AH768&amp;", "&amp;AI768&amp;",  "&amp;AJ768&amp;",  "&amp;AK768&amp;", "&amp;IF(BC768 = "", "0", BC768)&amp;", "&amp;IF(BL768 = "","NULL, NULL",BP768&amp;", "&amp;BL768)&amp;");"</f>
        <v>insert into Pokemon_Blueprint values ( 767, 'Larvesta', '', 55,  85,  55, 50,  55,  60, 45, 768, 59);</v>
      </c>
    </row>
    <row r="769" spans="1:72" ht="12.75" customHeight="1">
      <c r="A769" s="12">
        <v>637</v>
      </c>
      <c r="B769" s="71" t="s">
        <v>1248</v>
      </c>
      <c r="C769" s="71"/>
      <c r="D769" s="72"/>
      <c r="E769" s="73"/>
      <c r="F769" s="73"/>
      <c r="G769" s="73"/>
      <c r="H769" s="73"/>
      <c r="I769" s="73"/>
      <c r="J769" s="73"/>
      <c r="K769" s="73"/>
      <c r="L769" s="73">
        <v>143</v>
      </c>
      <c r="M769" s="73">
        <v>172</v>
      </c>
      <c r="N769" s="73"/>
      <c r="O769" s="73"/>
      <c r="P769" s="73"/>
      <c r="Q769" s="73"/>
      <c r="R769" s="73"/>
      <c r="S769" s="73"/>
      <c r="T769" s="73"/>
      <c r="U769" s="73"/>
      <c r="V769" s="73">
        <v>204</v>
      </c>
      <c r="W769" s="73"/>
      <c r="X769" s="73">
        <v>105</v>
      </c>
      <c r="Y769" s="73"/>
      <c r="Z769" s="73"/>
      <c r="AA769" s="73"/>
      <c r="AB769" s="73">
        <v>187</v>
      </c>
      <c r="AC769" s="73"/>
      <c r="AD769" s="73"/>
      <c r="AE769" s="74">
        <v>275</v>
      </c>
      <c r="AF769" s="17">
        <v>85</v>
      </c>
      <c r="AG769" s="18">
        <v>60</v>
      </c>
      <c r="AH769" s="19">
        <v>65</v>
      </c>
      <c r="AI769" s="20">
        <v>135</v>
      </c>
      <c r="AJ769" s="21">
        <v>105</v>
      </c>
      <c r="AK769" s="22">
        <v>100</v>
      </c>
      <c r="AL769" s="23">
        <f>SUM(AF769:AK769)</f>
        <v>550</v>
      </c>
      <c r="AM769" s="24" t="s">
        <v>124</v>
      </c>
      <c r="AN769" s="25" t="s">
        <v>94</v>
      </c>
      <c r="AO769" s="24" t="s">
        <v>347</v>
      </c>
      <c r="AP769" s="34"/>
      <c r="AQ769" s="27" t="s">
        <v>143</v>
      </c>
      <c r="AR769" s="28" t="s">
        <v>120</v>
      </c>
      <c r="AS769" s="29">
        <v>1.6</v>
      </c>
      <c r="AT769" s="29">
        <v>101.4</v>
      </c>
      <c r="AU769" s="30">
        <v>46</v>
      </c>
      <c r="AV769" s="31"/>
      <c r="AW769" s="26"/>
      <c r="AX769" s="26"/>
      <c r="AY769" s="26">
        <v>3</v>
      </c>
      <c r="AZ769" s="26"/>
      <c r="BA769" s="25"/>
      <c r="BB769" s="24">
        <v>275</v>
      </c>
      <c r="BC769" s="26">
        <v>15</v>
      </c>
      <c r="BD769" s="32" t="s">
        <v>297</v>
      </c>
      <c r="BE769" s="32">
        <v>50</v>
      </c>
      <c r="BF769" s="35" t="s">
        <v>137</v>
      </c>
      <c r="BG769" s="26" t="s">
        <v>129</v>
      </c>
      <c r="BH769" s="29">
        <v>40</v>
      </c>
      <c r="BI769" s="26" t="s">
        <v>124</v>
      </c>
      <c r="BJ769" s="37"/>
      <c r="BK769" s="36"/>
      <c r="BL769" t="str">
        <f>IF(_xlfn.REGEXTEST(BK769,"Lv. [0-9]{0, 3}", 0),BM769,"")</f>
        <v/>
      </c>
      <c r="BM769" t="e" cm="1" vm="1">
        <f t="array" ref="BM769">_xlfn.REGEXEXTRACT(_xlfn.REGEXEXTRACT(BK769,"Lv. [0-9]{0,}", 0),"[0-9]{1,2}", 0)</f>
        <v>#N/A</v>
      </c>
      <c r="BN769" cm="1">
        <f t="array" ref="BN769">INDEX(A769:AE769,BQ769)</f>
        <v>275</v>
      </c>
      <c r="BO769">
        <v>768</v>
      </c>
      <c r="BP769" t="str">
        <f ca="1">IF(LEN(BL769) &gt; 0, _xlfn.XMATCH(BN769 + 1, INDIRECT(BR769):INDIRECT(BS769)), "")</f>
        <v/>
      </c>
      <c r="BQ769" cm="1">
        <f t="array" ref="BQ769">_xlfn.XMATCH(FALSE, ISBLANK(A769:AE769),,-1)</f>
        <v>31</v>
      </c>
      <c r="BR769" t="str">
        <f>ADDRESS(2, BQ769)</f>
        <v>$AE$2</v>
      </c>
      <c r="BS769" t="str">
        <f>ADDRESS(1202, BQ769)</f>
        <v>$AE$1202</v>
      </c>
      <c r="BT769" s="171" t="str">
        <f>"insert into Pokemon_Blueprint values ( "&amp;ROW()-1&amp;", '"&amp;B769&amp;"', '"&amp;C769&amp;"', "&amp;AF769&amp;",  "&amp;AG769&amp;",  "&amp;AH769&amp;", "&amp;AI769&amp;",  "&amp;AJ769&amp;",  "&amp;AK769&amp;", "&amp;IF(BC769 = "", "0", BC769)&amp;", "&amp;IF(BL769 = "","NULL, NULL",BP769&amp;", "&amp;BL769)&amp;");"</f>
        <v>insert into Pokemon_Blueprint values ( 768, 'Volcarona', '', 85,  60,  65, 135,  105,  100, 15, NULL, NULL);</v>
      </c>
    </row>
    <row r="770" spans="1:72" ht="12.75" customHeight="1">
      <c r="A770" s="12">
        <v>638</v>
      </c>
      <c r="B770" s="71" t="s">
        <v>1249</v>
      </c>
      <c r="C770" s="71" t="s">
        <v>523</v>
      </c>
      <c r="D770" s="72"/>
      <c r="E770" s="73"/>
      <c r="F770" s="73"/>
      <c r="G770" s="73"/>
      <c r="H770" s="73"/>
      <c r="I770" s="73"/>
      <c r="J770" s="73"/>
      <c r="K770" s="73"/>
      <c r="L770" s="73">
        <v>144</v>
      </c>
      <c r="M770" s="73">
        <v>225</v>
      </c>
      <c r="N770" s="73"/>
      <c r="O770" s="73"/>
      <c r="P770" s="73"/>
      <c r="Q770" s="73"/>
      <c r="R770" s="73"/>
      <c r="S770" s="73"/>
      <c r="T770" s="73"/>
      <c r="U770" s="73"/>
      <c r="V770" s="73"/>
      <c r="W770" s="73"/>
      <c r="X770" s="73"/>
      <c r="Y770" s="73"/>
      <c r="Z770" s="73"/>
      <c r="AA770" s="73"/>
      <c r="AB770" s="73"/>
      <c r="AC770" s="73">
        <v>205</v>
      </c>
      <c r="AD770" s="73"/>
      <c r="AE770" s="74"/>
      <c r="AF770" s="17">
        <v>91</v>
      </c>
      <c r="AG770" s="18">
        <v>90</v>
      </c>
      <c r="AH770" s="19">
        <v>129</v>
      </c>
      <c r="AI770" s="20">
        <v>90</v>
      </c>
      <c r="AJ770" s="21">
        <v>72</v>
      </c>
      <c r="AK770" s="22">
        <v>108</v>
      </c>
      <c r="AL770" s="23">
        <f>SUM(AF770:AK770)</f>
        <v>580</v>
      </c>
      <c r="AM770" s="24" t="s">
        <v>201</v>
      </c>
      <c r="AN770" s="25" t="s">
        <v>289</v>
      </c>
      <c r="AO770" s="24" t="s">
        <v>296</v>
      </c>
      <c r="AP770" s="34"/>
      <c r="AQ770" s="38"/>
      <c r="AR770" s="39" t="s">
        <v>519</v>
      </c>
      <c r="AS770" s="40">
        <v>2.1</v>
      </c>
      <c r="AT770" s="40">
        <v>551.20000000000005</v>
      </c>
      <c r="AU770" s="41">
        <v>250</v>
      </c>
      <c r="AV770" s="31"/>
      <c r="AW770" s="26"/>
      <c r="AX770" s="26">
        <v>3</v>
      </c>
      <c r="AY770" s="26"/>
      <c r="AZ770" s="26"/>
      <c r="BA770" s="25"/>
      <c r="BB770" s="24">
        <v>290</v>
      </c>
      <c r="BC770" s="26">
        <v>3</v>
      </c>
      <c r="BD770" s="32" t="s">
        <v>297</v>
      </c>
      <c r="BE770" s="32">
        <v>35</v>
      </c>
      <c r="BF770" s="35" t="s">
        <v>116</v>
      </c>
      <c r="BG770" s="26" t="s">
        <v>368</v>
      </c>
      <c r="BH770" s="29">
        <v>80</v>
      </c>
      <c r="BI770" s="26" t="s">
        <v>212</v>
      </c>
      <c r="BJ770" s="37"/>
      <c r="BK770" s="36"/>
      <c r="BL770" t="str">
        <f>IF(_xlfn.REGEXTEST(BK770,"Lv. [0-9]{0, 3}", 0),BM770,"")</f>
        <v/>
      </c>
      <c r="BM770" t="e" cm="1" vm="1">
        <f t="array" ref="BM770">_xlfn.REGEXEXTRACT(_xlfn.REGEXEXTRACT(BK770,"Lv. [0-9]{0,}", 0),"[0-9]{1,2}", 0)</f>
        <v>#N/A</v>
      </c>
      <c r="BN770" cm="1">
        <f t="array" ref="BN770">INDEX(A770:AE770,BQ770)</f>
        <v>205</v>
      </c>
      <c r="BO770">
        <v>769</v>
      </c>
      <c r="BP770" t="str">
        <f ca="1">IF(LEN(BL770) &gt; 0, _xlfn.XMATCH(BN770 + 1, INDIRECT(BR770):INDIRECT(BS770)), "")</f>
        <v/>
      </c>
      <c r="BQ770" cm="1">
        <f t="array" ref="BQ770">_xlfn.XMATCH(FALSE, ISBLANK(A770:AE770),,-1)</f>
        <v>29</v>
      </c>
      <c r="BR770" t="str">
        <f>ADDRESS(2, BQ770)</f>
        <v>$AC$2</v>
      </c>
      <c r="BS770" t="str">
        <f>ADDRESS(1202, BQ770)</f>
        <v>$AC$1202</v>
      </c>
      <c r="BT770" s="171" t="str">
        <f>"insert into Pokemon_Blueprint values ( "&amp;ROW()-1&amp;", '"&amp;B770&amp;"', '"&amp;C770&amp;"', "&amp;AF770&amp;",  "&amp;AG770&amp;",  "&amp;AH770&amp;", "&amp;AI770&amp;",  "&amp;AJ770&amp;",  "&amp;AK770&amp;", "&amp;IF(BC770 = "", "0", BC770)&amp;", "&amp;IF(BL770 = "","NULL, NULL",BP770&amp;", "&amp;BL770)&amp;");"</f>
        <v>insert into Pokemon_Blueprint values ( 769, 'Cobalion', 'Sub-Legendary', 91,  90,  129, 90,  72,  108, 3, NULL, NULL);</v>
      </c>
    </row>
    <row r="771" spans="1:72" ht="12.75" customHeight="1">
      <c r="A771" s="12">
        <v>639</v>
      </c>
      <c r="B771" s="71" t="s">
        <v>1250</v>
      </c>
      <c r="C771" s="71" t="s">
        <v>523</v>
      </c>
      <c r="D771" s="72"/>
      <c r="E771" s="73"/>
      <c r="F771" s="73"/>
      <c r="G771" s="73"/>
      <c r="H771" s="73"/>
      <c r="I771" s="73"/>
      <c r="J771" s="73"/>
      <c r="K771" s="73"/>
      <c r="L771" s="73">
        <v>145</v>
      </c>
      <c r="M771" s="73">
        <v>226</v>
      </c>
      <c r="N771" s="73"/>
      <c r="O771" s="73"/>
      <c r="P771" s="73"/>
      <c r="Q771" s="73"/>
      <c r="R771" s="73"/>
      <c r="S771" s="73"/>
      <c r="T771" s="73"/>
      <c r="U771" s="73"/>
      <c r="V771" s="73"/>
      <c r="W771" s="73"/>
      <c r="X771" s="73"/>
      <c r="Y771" s="73"/>
      <c r="Z771" s="73"/>
      <c r="AA771" s="73"/>
      <c r="AB771" s="73"/>
      <c r="AC771" s="73">
        <v>206</v>
      </c>
      <c r="AD771" s="73"/>
      <c r="AE771" s="74"/>
      <c r="AF771" s="17">
        <v>91</v>
      </c>
      <c r="AG771" s="18">
        <v>129</v>
      </c>
      <c r="AH771" s="19">
        <v>90</v>
      </c>
      <c r="AI771" s="20">
        <v>72</v>
      </c>
      <c r="AJ771" s="21">
        <v>90</v>
      </c>
      <c r="AK771" s="22">
        <v>108</v>
      </c>
      <c r="AL771" s="23">
        <f>SUM(AF771:AK771)</f>
        <v>580</v>
      </c>
      <c r="AM771" s="24" t="s">
        <v>301</v>
      </c>
      <c r="AN771" s="25" t="s">
        <v>289</v>
      </c>
      <c r="AO771" s="24" t="s">
        <v>296</v>
      </c>
      <c r="AP771" s="34"/>
      <c r="AQ771" s="38"/>
      <c r="AR771" s="39" t="s">
        <v>304</v>
      </c>
      <c r="AS771" s="40">
        <v>1.9</v>
      </c>
      <c r="AT771" s="40">
        <v>573.20000000000005</v>
      </c>
      <c r="AU771" s="41">
        <v>260</v>
      </c>
      <c r="AV771" s="31"/>
      <c r="AW771" s="26">
        <v>3</v>
      </c>
      <c r="AX771" s="26"/>
      <c r="AY771" s="26"/>
      <c r="AZ771" s="26"/>
      <c r="BA771" s="25"/>
      <c r="BB771" s="24">
        <v>290</v>
      </c>
      <c r="BC771" s="26">
        <v>3</v>
      </c>
      <c r="BD771" s="32" t="s">
        <v>297</v>
      </c>
      <c r="BE771" s="32">
        <v>35</v>
      </c>
      <c r="BF771" s="35" t="s">
        <v>322</v>
      </c>
      <c r="BG771" s="26" t="s">
        <v>368</v>
      </c>
      <c r="BH771" s="29">
        <v>80</v>
      </c>
      <c r="BI771" s="26" t="s">
        <v>212</v>
      </c>
      <c r="BJ771" s="37"/>
      <c r="BK771" s="36"/>
      <c r="BL771" t="str">
        <f>IF(_xlfn.REGEXTEST(BK771,"Lv. [0-9]{0, 3}", 0),BM771,"")</f>
        <v/>
      </c>
      <c r="BM771" t="e" cm="1" vm="1">
        <f t="array" ref="BM771">_xlfn.REGEXEXTRACT(_xlfn.REGEXEXTRACT(BK771,"Lv. [0-9]{0,}", 0),"[0-9]{1,2}", 0)</f>
        <v>#N/A</v>
      </c>
      <c r="BN771" cm="1">
        <f t="array" ref="BN771">INDEX(A771:AE771,BQ771)</f>
        <v>206</v>
      </c>
      <c r="BO771">
        <v>770</v>
      </c>
      <c r="BP771" t="str">
        <f ca="1">IF(LEN(BL771) &gt; 0, _xlfn.XMATCH(BN771 + 1, INDIRECT(BR771):INDIRECT(BS771)), "")</f>
        <v/>
      </c>
      <c r="BQ771" cm="1">
        <f t="array" ref="BQ771">_xlfn.XMATCH(FALSE, ISBLANK(A771:AE771),,-1)</f>
        <v>29</v>
      </c>
      <c r="BR771" t="str">
        <f>ADDRESS(2, BQ771)</f>
        <v>$AC$2</v>
      </c>
      <c r="BS771" t="str">
        <f>ADDRESS(1202, BQ771)</f>
        <v>$AC$1202</v>
      </c>
      <c r="BT771" s="171" t="str">
        <f>"insert into Pokemon_Blueprint values ( "&amp;ROW()-1&amp;", '"&amp;B771&amp;"', '"&amp;C771&amp;"', "&amp;AF771&amp;",  "&amp;AG771&amp;",  "&amp;AH771&amp;", "&amp;AI771&amp;",  "&amp;AJ771&amp;",  "&amp;AK771&amp;", "&amp;IF(BC771 = "", "0", BC771)&amp;", "&amp;IF(BL771 = "","NULL, NULL",BP771&amp;", "&amp;BL771)&amp;");"</f>
        <v>insert into Pokemon_Blueprint values ( 770, 'Terrakion', 'Sub-Legendary', 91,  129,  90, 72,  90,  108, 3, NULL, NULL);</v>
      </c>
    </row>
    <row r="772" spans="1:72" ht="12.75" customHeight="1">
      <c r="A772" s="12">
        <v>640</v>
      </c>
      <c r="B772" s="71" t="s">
        <v>1251</v>
      </c>
      <c r="C772" s="71" t="s">
        <v>523</v>
      </c>
      <c r="D772" s="72"/>
      <c r="E772" s="73"/>
      <c r="F772" s="73"/>
      <c r="G772" s="73"/>
      <c r="H772" s="73"/>
      <c r="I772" s="73"/>
      <c r="J772" s="73"/>
      <c r="K772" s="73"/>
      <c r="L772" s="73">
        <v>146</v>
      </c>
      <c r="M772" s="73">
        <v>227</v>
      </c>
      <c r="N772" s="73"/>
      <c r="O772" s="73"/>
      <c r="P772" s="73"/>
      <c r="Q772" s="73"/>
      <c r="R772" s="73"/>
      <c r="S772" s="73"/>
      <c r="T772" s="73"/>
      <c r="U772" s="73"/>
      <c r="V772" s="73"/>
      <c r="W772" s="73"/>
      <c r="X772" s="73"/>
      <c r="Y772" s="73"/>
      <c r="Z772" s="73"/>
      <c r="AA772" s="73"/>
      <c r="AB772" s="73"/>
      <c r="AC772" s="73">
        <v>207</v>
      </c>
      <c r="AD772" s="73"/>
      <c r="AE772" s="74"/>
      <c r="AF772" s="17">
        <v>91</v>
      </c>
      <c r="AG772" s="18">
        <v>90</v>
      </c>
      <c r="AH772" s="19">
        <v>72</v>
      </c>
      <c r="AI772" s="20">
        <v>90</v>
      </c>
      <c r="AJ772" s="21">
        <v>129</v>
      </c>
      <c r="AK772" s="22">
        <v>108</v>
      </c>
      <c r="AL772" s="23">
        <f>SUM(AF772:AK772)</f>
        <v>580</v>
      </c>
      <c r="AM772" s="24" t="s">
        <v>74</v>
      </c>
      <c r="AN772" s="25" t="s">
        <v>289</v>
      </c>
      <c r="AO772" s="24" t="s">
        <v>296</v>
      </c>
      <c r="AP772" s="34"/>
      <c r="AQ772" s="38"/>
      <c r="AR772" s="39" t="s">
        <v>88</v>
      </c>
      <c r="AS772" s="40">
        <v>2</v>
      </c>
      <c r="AT772" s="40">
        <v>440.9</v>
      </c>
      <c r="AU772" s="41">
        <v>200</v>
      </c>
      <c r="AV772" s="31"/>
      <c r="AW772" s="26"/>
      <c r="AX772" s="26"/>
      <c r="AY772" s="26"/>
      <c r="AZ772" s="26">
        <v>3</v>
      </c>
      <c r="BA772" s="25"/>
      <c r="BB772" s="24">
        <v>290</v>
      </c>
      <c r="BC772" s="26">
        <v>3</v>
      </c>
      <c r="BD772" s="32" t="s">
        <v>297</v>
      </c>
      <c r="BE772" s="32">
        <v>35</v>
      </c>
      <c r="BF772" s="35" t="s">
        <v>80</v>
      </c>
      <c r="BG772" s="26" t="s">
        <v>368</v>
      </c>
      <c r="BH772" s="29">
        <v>80</v>
      </c>
      <c r="BI772" s="26" t="s">
        <v>212</v>
      </c>
      <c r="BJ772" s="37"/>
      <c r="BK772" s="36"/>
      <c r="BL772" t="str">
        <f>IF(_xlfn.REGEXTEST(BK772,"Lv. [0-9]{0, 3}", 0),BM772,"")</f>
        <v/>
      </c>
      <c r="BM772" t="e" cm="1" vm="1">
        <f t="array" ref="BM772">_xlfn.REGEXEXTRACT(_xlfn.REGEXEXTRACT(BK772,"Lv. [0-9]{0,}", 0),"[0-9]{1,2}", 0)</f>
        <v>#N/A</v>
      </c>
      <c r="BN772" cm="1">
        <f t="array" ref="BN772">INDEX(A772:AE772,BQ772)</f>
        <v>207</v>
      </c>
      <c r="BO772">
        <v>771</v>
      </c>
      <c r="BP772" t="str">
        <f ca="1">IF(LEN(BL772) &gt; 0, _xlfn.XMATCH(BN772 + 1, INDIRECT(BR772):INDIRECT(BS772)), "")</f>
        <v/>
      </c>
      <c r="BQ772" cm="1">
        <f t="array" ref="BQ772">_xlfn.XMATCH(FALSE, ISBLANK(A772:AE772),,-1)</f>
        <v>29</v>
      </c>
      <c r="BR772" t="str">
        <f>ADDRESS(2, BQ772)</f>
        <v>$AC$2</v>
      </c>
      <c r="BS772" t="str">
        <f>ADDRESS(1202, BQ772)</f>
        <v>$AC$1202</v>
      </c>
      <c r="BT772" s="171" t="str">
        <f>"insert into Pokemon_Blueprint values ( "&amp;ROW()-1&amp;", '"&amp;B772&amp;"', '"&amp;C772&amp;"', "&amp;AF772&amp;",  "&amp;AG772&amp;",  "&amp;AH772&amp;", "&amp;AI772&amp;",  "&amp;AJ772&amp;",  "&amp;AK772&amp;", "&amp;IF(BC772 = "", "0", BC772)&amp;", "&amp;IF(BL772 = "","NULL, NULL",BP772&amp;", "&amp;BL772)&amp;");"</f>
        <v>insert into Pokemon_Blueprint values ( 771, 'Virizion', 'Sub-Legendary', 91,  90,  72, 90,  129,  108, 3, NULL, NULL);</v>
      </c>
    </row>
    <row r="773" spans="1:72" ht="12.75" customHeight="1">
      <c r="A773" s="12">
        <v>641</v>
      </c>
      <c r="B773" s="71" t="s">
        <v>1252</v>
      </c>
      <c r="C773" s="71" t="s">
        <v>523</v>
      </c>
      <c r="D773" s="72"/>
      <c r="E773" s="73"/>
      <c r="F773" s="73"/>
      <c r="G773" s="73"/>
      <c r="H773" s="73"/>
      <c r="I773" s="73"/>
      <c r="J773" s="73"/>
      <c r="K773" s="73"/>
      <c r="L773" s="73">
        <v>147</v>
      </c>
      <c r="M773" s="73">
        <v>198</v>
      </c>
      <c r="N773" s="73"/>
      <c r="O773" s="73"/>
      <c r="P773" s="73"/>
      <c r="Q773" s="73"/>
      <c r="R773" s="73"/>
      <c r="S773" s="73"/>
      <c r="T773" s="73"/>
      <c r="U773" s="73"/>
      <c r="V773" s="73"/>
      <c r="W773" s="73"/>
      <c r="X773" s="73"/>
      <c r="Y773" s="73"/>
      <c r="Z773" s="73"/>
      <c r="AA773" s="73"/>
      <c r="AB773" s="73"/>
      <c r="AC773" s="73"/>
      <c r="AD773" s="73">
        <v>231</v>
      </c>
      <c r="AE773" s="74"/>
      <c r="AF773" s="17">
        <v>79</v>
      </c>
      <c r="AG773" s="18">
        <v>115</v>
      </c>
      <c r="AH773" s="19">
        <v>70</v>
      </c>
      <c r="AI773" s="20">
        <v>125</v>
      </c>
      <c r="AJ773" s="21">
        <v>80</v>
      </c>
      <c r="AK773" s="22">
        <v>111</v>
      </c>
      <c r="AL773" s="23">
        <f>SUM(AF773:AK773)</f>
        <v>580</v>
      </c>
      <c r="AM773" s="24" t="s">
        <v>104</v>
      </c>
      <c r="AN773" s="37"/>
      <c r="AO773" s="24" t="s">
        <v>612</v>
      </c>
      <c r="AP773" s="34" t="s">
        <v>292</v>
      </c>
      <c r="AQ773" s="27" t="s">
        <v>292</v>
      </c>
      <c r="AR773" s="28" t="s">
        <v>157</v>
      </c>
      <c r="AS773" s="29">
        <v>1.5</v>
      </c>
      <c r="AT773" s="29">
        <v>138.9</v>
      </c>
      <c r="AU773" s="30">
        <v>63</v>
      </c>
      <c r="AV773" s="31"/>
      <c r="AW773" s="26">
        <v>3</v>
      </c>
      <c r="AX773" s="26"/>
      <c r="AY773" s="26"/>
      <c r="AZ773" s="26"/>
      <c r="BA773" s="25"/>
      <c r="BB773" s="24">
        <v>290</v>
      </c>
      <c r="BC773" s="26">
        <v>3</v>
      </c>
      <c r="BD773" s="32" t="s">
        <v>297</v>
      </c>
      <c r="BE773" s="32">
        <v>90</v>
      </c>
      <c r="BF773" s="35" t="s">
        <v>80</v>
      </c>
      <c r="BG773" s="26" t="s">
        <v>218</v>
      </c>
      <c r="BH773" s="29">
        <v>120</v>
      </c>
      <c r="BI773" s="26" t="s">
        <v>212</v>
      </c>
      <c r="BJ773" s="37"/>
      <c r="BK773" s="36"/>
      <c r="BL773" t="str">
        <f>IF(_xlfn.REGEXTEST(BK773,"Lv. [0-9]{0, 3}", 0),BM773,"")</f>
        <v/>
      </c>
      <c r="BM773" t="e" cm="1" vm="1">
        <f t="array" ref="BM773">_xlfn.REGEXEXTRACT(_xlfn.REGEXEXTRACT(BK773,"Lv. [0-9]{0,}", 0),"[0-9]{1,2}", 0)</f>
        <v>#N/A</v>
      </c>
      <c r="BN773" cm="1">
        <f t="array" ref="BN773">INDEX(A773:AE773,BQ773)</f>
        <v>231</v>
      </c>
      <c r="BO773">
        <v>772</v>
      </c>
      <c r="BP773" t="str">
        <f ca="1">IF(LEN(BL773) &gt; 0, _xlfn.XMATCH(BN773 + 1, INDIRECT(BR773):INDIRECT(BS773)), "")</f>
        <v/>
      </c>
      <c r="BQ773" cm="1">
        <f t="array" ref="BQ773">_xlfn.XMATCH(FALSE, ISBLANK(A773:AE773),,-1)</f>
        <v>30</v>
      </c>
      <c r="BR773" t="str">
        <f>ADDRESS(2, BQ773)</f>
        <v>$AD$2</v>
      </c>
      <c r="BS773" t="str">
        <f>ADDRESS(1202, BQ773)</f>
        <v>$AD$1202</v>
      </c>
      <c r="BT773" s="171" t="str">
        <f>"insert into Pokemon_Blueprint values ( "&amp;ROW()-1&amp;", '"&amp;B773&amp;"', '"&amp;C773&amp;"', "&amp;AF773&amp;",  "&amp;AG773&amp;",  "&amp;AH773&amp;", "&amp;AI773&amp;",  "&amp;AJ773&amp;",  "&amp;AK773&amp;", "&amp;IF(BC773 = "", "0", BC773)&amp;", "&amp;IF(BL773 = "","NULL, NULL",BP773&amp;", "&amp;BL773)&amp;");"</f>
        <v>insert into Pokemon_Blueprint values ( 772, 'Tornadus (Incarnate)', 'Sub-Legendary', 79,  115,  70, 125,  80,  111, 3, NULL, NULL);</v>
      </c>
    </row>
    <row r="774" spans="1:72" ht="12.75" customHeight="1">
      <c r="A774" s="12">
        <v>641.1</v>
      </c>
      <c r="B774" s="71" t="s">
        <v>1253</v>
      </c>
      <c r="C774" s="71" t="s">
        <v>523</v>
      </c>
      <c r="D774" s="72"/>
      <c r="E774" s="73"/>
      <c r="F774" s="73"/>
      <c r="G774" s="73"/>
      <c r="H774" s="73"/>
      <c r="I774" s="73"/>
      <c r="J774" s="73"/>
      <c r="K774" s="73"/>
      <c r="L774" s="73"/>
      <c r="M774" s="73">
        <v>198</v>
      </c>
      <c r="N774" s="73"/>
      <c r="O774" s="73"/>
      <c r="P774" s="73"/>
      <c r="Q774" s="73"/>
      <c r="R774" s="73"/>
      <c r="S774" s="73"/>
      <c r="T774" s="73"/>
      <c r="U774" s="73"/>
      <c r="V774" s="73"/>
      <c r="W774" s="73"/>
      <c r="X774" s="73"/>
      <c r="Y774" s="73"/>
      <c r="Z774" s="73"/>
      <c r="AA774" s="73"/>
      <c r="AB774" s="73"/>
      <c r="AC774" s="73"/>
      <c r="AD774" s="73">
        <v>231</v>
      </c>
      <c r="AE774" s="74"/>
      <c r="AF774" s="17">
        <v>79</v>
      </c>
      <c r="AG774" s="18">
        <v>100</v>
      </c>
      <c r="AH774" s="19">
        <v>80</v>
      </c>
      <c r="AI774" s="20">
        <v>110</v>
      </c>
      <c r="AJ774" s="21">
        <v>90</v>
      </c>
      <c r="AK774" s="22">
        <v>121</v>
      </c>
      <c r="AL774" s="23">
        <f>SUM(AF774:AK774)</f>
        <v>580</v>
      </c>
      <c r="AM774" s="24" t="s">
        <v>104</v>
      </c>
      <c r="AN774" s="37"/>
      <c r="AO774" s="24" t="s">
        <v>357</v>
      </c>
      <c r="AP774" s="34"/>
      <c r="AQ774" s="27"/>
      <c r="AR774" s="28" t="s">
        <v>148</v>
      </c>
      <c r="AS774" s="29">
        <v>1.4</v>
      </c>
      <c r="AT774" s="29">
        <v>138.9</v>
      </c>
      <c r="AU774" s="30">
        <v>63</v>
      </c>
      <c r="AV774" s="31"/>
      <c r="AW774" s="26"/>
      <c r="AX774" s="26"/>
      <c r="AY774" s="26"/>
      <c r="AZ774" s="26"/>
      <c r="BA774" s="25">
        <v>3</v>
      </c>
      <c r="BB774" s="24">
        <v>290</v>
      </c>
      <c r="BC774" s="26">
        <v>3</v>
      </c>
      <c r="BD774" s="32" t="s">
        <v>297</v>
      </c>
      <c r="BE774" s="32">
        <v>90</v>
      </c>
      <c r="BF774" s="35" t="s">
        <v>80</v>
      </c>
      <c r="BG774" s="26" t="s">
        <v>218</v>
      </c>
      <c r="BH774" s="29">
        <v>120</v>
      </c>
      <c r="BI774" s="26" t="s">
        <v>212</v>
      </c>
      <c r="BJ774" s="37"/>
      <c r="BK774" s="36"/>
      <c r="BL774" t="str">
        <f>IF(_xlfn.REGEXTEST(BK774,"Lv. [0-9]{0, 3}", 0),BM774,"")</f>
        <v/>
      </c>
      <c r="BM774" t="e" cm="1" vm="1">
        <f t="array" ref="BM774">_xlfn.REGEXEXTRACT(_xlfn.REGEXEXTRACT(BK774,"Lv. [0-9]{0,}", 0),"[0-9]{1,2}", 0)</f>
        <v>#N/A</v>
      </c>
      <c r="BN774" cm="1">
        <f t="array" ref="BN774">INDEX(A774:AE774,BQ774)</f>
        <v>231</v>
      </c>
      <c r="BO774">
        <v>773</v>
      </c>
      <c r="BP774" t="str">
        <f ca="1">IF(LEN(BL774) &gt; 0, _xlfn.XMATCH(BN774 + 1, INDIRECT(BR774):INDIRECT(BS774)), "")</f>
        <v/>
      </c>
      <c r="BQ774" cm="1">
        <f t="array" ref="BQ774">_xlfn.XMATCH(FALSE, ISBLANK(A774:AE774),,-1)</f>
        <v>30</v>
      </c>
      <c r="BR774" t="str">
        <f>ADDRESS(2, BQ774)</f>
        <v>$AD$2</v>
      </c>
      <c r="BS774" t="str">
        <f>ADDRESS(1202, BQ774)</f>
        <v>$AD$1202</v>
      </c>
      <c r="BT774" s="171" t="str">
        <f>"insert into Pokemon_Blueprint values ( "&amp;ROW()-1&amp;", '"&amp;B774&amp;"', '"&amp;C774&amp;"', "&amp;AF774&amp;",  "&amp;AG774&amp;",  "&amp;AH774&amp;", "&amp;AI774&amp;",  "&amp;AJ774&amp;",  "&amp;AK774&amp;", "&amp;IF(BC774 = "", "0", BC774)&amp;", "&amp;IF(BL774 = "","NULL, NULL",BP774&amp;", "&amp;BL774)&amp;");"</f>
        <v>insert into Pokemon_Blueprint values ( 773, 'Tornadus (Therian)', 'Sub-Legendary', 79,  100,  80, 110,  90,  121, 3, NULL, NULL);</v>
      </c>
    </row>
    <row r="775" spans="1:72" ht="12.75" customHeight="1">
      <c r="A775" s="12">
        <v>642</v>
      </c>
      <c r="B775" s="71" t="s">
        <v>1254</v>
      </c>
      <c r="C775" s="71" t="s">
        <v>523</v>
      </c>
      <c r="D775" s="72"/>
      <c r="E775" s="73"/>
      <c r="F775" s="73"/>
      <c r="G775" s="73"/>
      <c r="H775" s="73"/>
      <c r="I775" s="73"/>
      <c r="J775" s="73"/>
      <c r="K775" s="73"/>
      <c r="L775" s="73">
        <v>148</v>
      </c>
      <c r="M775" s="73">
        <v>199</v>
      </c>
      <c r="N775" s="73"/>
      <c r="O775" s="73"/>
      <c r="P775" s="73"/>
      <c r="Q775" s="73"/>
      <c r="R775" s="73"/>
      <c r="S775" s="73"/>
      <c r="T775" s="73"/>
      <c r="U775" s="73"/>
      <c r="V775" s="73"/>
      <c r="W775" s="73"/>
      <c r="X775" s="73"/>
      <c r="Y775" s="73"/>
      <c r="Z775" s="73"/>
      <c r="AA775" s="73"/>
      <c r="AB775" s="73"/>
      <c r="AC775" s="73"/>
      <c r="AD775" s="73">
        <v>232</v>
      </c>
      <c r="AE775" s="74"/>
      <c r="AF775" s="17">
        <v>79</v>
      </c>
      <c r="AG775" s="18">
        <v>115</v>
      </c>
      <c r="AH775" s="19">
        <v>70</v>
      </c>
      <c r="AI775" s="20">
        <v>125</v>
      </c>
      <c r="AJ775" s="21">
        <v>80</v>
      </c>
      <c r="AK775" s="22">
        <v>111</v>
      </c>
      <c r="AL775" s="23">
        <f>SUM(AF775:AK775)</f>
        <v>580</v>
      </c>
      <c r="AM775" s="24" t="s">
        <v>184</v>
      </c>
      <c r="AN775" s="25" t="s">
        <v>104</v>
      </c>
      <c r="AO775" s="24" t="s">
        <v>612</v>
      </c>
      <c r="AP775" s="34" t="s">
        <v>292</v>
      </c>
      <c r="AQ775" s="27" t="s">
        <v>292</v>
      </c>
      <c r="AR775" s="28" t="s">
        <v>157</v>
      </c>
      <c r="AS775" s="29">
        <v>1.5</v>
      </c>
      <c r="AT775" s="29">
        <v>134.5</v>
      </c>
      <c r="AU775" s="30">
        <v>61</v>
      </c>
      <c r="AV775" s="31"/>
      <c r="AW775" s="26">
        <v>3</v>
      </c>
      <c r="AX775" s="26"/>
      <c r="AY775" s="26"/>
      <c r="AZ775" s="26"/>
      <c r="BA775" s="25"/>
      <c r="BB775" s="24">
        <v>290</v>
      </c>
      <c r="BC775" s="26">
        <v>3</v>
      </c>
      <c r="BD775" s="32" t="s">
        <v>297</v>
      </c>
      <c r="BE775" s="32">
        <v>90</v>
      </c>
      <c r="BF775" s="35" t="s">
        <v>116</v>
      </c>
      <c r="BG775" s="26" t="s">
        <v>218</v>
      </c>
      <c r="BH775" s="29">
        <v>120</v>
      </c>
      <c r="BI775" s="26" t="s">
        <v>212</v>
      </c>
      <c r="BJ775" s="37"/>
      <c r="BK775" s="36"/>
      <c r="BL775" t="str">
        <f>IF(_xlfn.REGEXTEST(BK775,"Lv. [0-9]{0, 3}", 0),BM775,"")</f>
        <v/>
      </c>
      <c r="BM775" t="e" cm="1" vm="1">
        <f t="array" ref="BM775">_xlfn.REGEXEXTRACT(_xlfn.REGEXEXTRACT(BK775,"Lv. [0-9]{0,}", 0),"[0-9]{1,2}", 0)</f>
        <v>#N/A</v>
      </c>
      <c r="BN775" cm="1">
        <f t="array" ref="BN775">INDEX(A775:AE775,BQ775)</f>
        <v>232</v>
      </c>
      <c r="BO775">
        <v>774</v>
      </c>
      <c r="BP775" t="str">
        <f ca="1">IF(LEN(BL775) &gt; 0, _xlfn.XMATCH(BN775 + 1, INDIRECT(BR775):INDIRECT(BS775)), "")</f>
        <v/>
      </c>
      <c r="BQ775" cm="1">
        <f t="array" ref="BQ775">_xlfn.XMATCH(FALSE, ISBLANK(A775:AE775),,-1)</f>
        <v>30</v>
      </c>
      <c r="BR775" t="str">
        <f>ADDRESS(2, BQ775)</f>
        <v>$AD$2</v>
      </c>
      <c r="BS775" t="str">
        <f>ADDRESS(1202, BQ775)</f>
        <v>$AD$1202</v>
      </c>
      <c r="BT775" s="171" t="str">
        <f>"insert into Pokemon_Blueprint values ( "&amp;ROW()-1&amp;", '"&amp;B775&amp;"', '"&amp;C775&amp;"', "&amp;AF775&amp;",  "&amp;AG775&amp;",  "&amp;AH775&amp;", "&amp;AI775&amp;",  "&amp;AJ775&amp;",  "&amp;AK775&amp;", "&amp;IF(BC775 = "", "0", BC775)&amp;", "&amp;IF(BL775 = "","NULL, NULL",BP775&amp;", "&amp;BL775)&amp;");"</f>
        <v>insert into Pokemon_Blueprint values ( 774, 'Thundurus (Incarnate)', 'Sub-Legendary', 79,  115,  70, 125,  80,  111, 3, NULL, NULL);</v>
      </c>
    </row>
    <row r="776" spans="1:72" ht="12.75" customHeight="1">
      <c r="A776" s="12">
        <v>642.1</v>
      </c>
      <c r="B776" s="71" t="s">
        <v>1255</v>
      </c>
      <c r="C776" s="71" t="s">
        <v>523</v>
      </c>
      <c r="D776" s="72"/>
      <c r="E776" s="73"/>
      <c r="F776" s="73"/>
      <c r="G776" s="73"/>
      <c r="H776" s="73"/>
      <c r="I776" s="73"/>
      <c r="J776" s="73"/>
      <c r="K776" s="73"/>
      <c r="L776" s="73"/>
      <c r="M776" s="73">
        <v>199</v>
      </c>
      <c r="N776" s="73"/>
      <c r="O776" s="73"/>
      <c r="P776" s="73"/>
      <c r="Q776" s="73"/>
      <c r="R776" s="73"/>
      <c r="S776" s="73"/>
      <c r="T776" s="73"/>
      <c r="U776" s="73"/>
      <c r="V776" s="73"/>
      <c r="W776" s="73"/>
      <c r="X776" s="73"/>
      <c r="Y776" s="73"/>
      <c r="Z776" s="73"/>
      <c r="AA776" s="73"/>
      <c r="AB776" s="73"/>
      <c r="AC776" s="73"/>
      <c r="AD776" s="73">
        <v>232</v>
      </c>
      <c r="AE776" s="74"/>
      <c r="AF776" s="17">
        <v>79</v>
      </c>
      <c r="AG776" s="18">
        <v>105</v>
      </c>
      <c r="AH776" s="19">
        <v>70</v>
      </c>
      <c r="AI776" s="20">
        <v>145</v>
      </c>
      <c r="AJ776" s="21">
        <v>80</v>
      </c>
      <c r="AK776" s="22">
        <v>101</v>
      </c>
      <c r="AL776" s="23">
        <f>SUM(AF776:AK776)</f>
        <v>580</v>
      </c>
      <c r="AM776" s="24" t="s">
        <v>184</v>
      </c>
      <c r="AN776" s="25" t="s">
        <v>104</v>
      </c>
      <c r="AO776" s="24" t="s">
        <v>505</v>
      </c>
      <c r="AP776" s="34"/>
      <c r="AQ776" s="27"/>
      <c r="AR776" s="28" t="s">
        <v>445</v>
      </c>
      <c r="AS776" s="29">
        <v>3</v>
      </c>
      <c r="AT776" s="29">
        <v>134.5</v>
      </c>
      <c r="AU776" s="30">
        <v>61</v>
      </c>
      <c r="AV776" s="31"/>
      <c r="AW776" s="26"/>
      <c r="AX776" s="26"/>
      <c r="AY776" s="26">
        <v>3</v>
      </c>
      <c r="AZ776" s="26"/>
      <c r="BA776" s="25"/>
      <c r="BB776" s="24">
        <v>290</v>
      </c>
      <c r="BC776" s="26">
        <v>3</v>
      </c>
      <c r="BD776" s="32" t="s">
        <v>297</v>
      </c>
      <c r="BE776" s="32">
        <v>90</v>
      </c>
      <c r="BF776" s="35" t="s">
        <v>116</v>
      </c>
      <c r="BG776" s="26" t="s">
        <v>218</v>
      </c>
      <c r="BH776" s="29">
        <v>120</v>
      </c>
      <c r="BI776" s="26" t="s">
        <v>212</v>
      </c>
      <c r="BJ776" s="37"/>
      <c r="BK776" s="36"/>
      <c r="BL776" t="str">
        <f>IF(_xlfn.REGEXTEST(BK776,"Lv. [0-9]{0, 3}", 0),BM776,"")</f>
        <v/>
      </c>
      <c r="BM776" t="e" cm="1" vm="1">
        <f t="array" ref="BM776">_xlfn.REGEXEXTRACT(_xlfn.REGEXEXTRACT(BK776,"Lv. [0-9]{0,}", 0),"[0-9]{1,2}", 0)</f>
        <v>#N/A</v>
      </c>
      <c r="BN776" cm="1">
        <f t="array" ref="BN776">INDEX(A776:AE776,BQ776)</f>
        <v>232</v>
      </c>
      <c r="BO776">
        <v>775</v>
      </c>
      <c r="BP776" t="str">
        <f ca="1">IF(LEN(BL776) &gt; 0, _xlfn.XMATCH(BN776 + 1, INDIRECT(BR776):INDIRECT(BS776)), "")</f>
        <v/>
      </c>
      <c r="BQ776" cm="1">
        <f t="array" ref="BQ776">_xlfn.XMATCH(FALSE, ISBLANK(A776:AE776),,-1)</f>
        <v>30</v>
      </c>
      <c r="BR776" t="str">
        <f>ADDRESS(2, BQ776)</f>
        <v>$AD$2</v>
      </c>
      <c r="BS776" t="str">
        <f>ADDRESS(1202, BQ776)</f>
        <v>$AD$1202</v>
      </c>
      <c r="BT776" s="171" t="str">
        <f>"insert into Pokemon_Blueprint values ( "&amp;ROW()-1&amp;", '"&amp;B776&amp;"', '"&amp;C776&amp;"', "&amp;AF776&amp;",  "&amp;AG776&amp;",  "&amp;AH776&amp;", "&amp;AI776&amp;",  "&amp;AJ776&amp;",  "&amp;AK776&amp;", "&amp;IF(BC776 = "", "0", BC776)&amp;", "&amp;IF(BL776 = "","NULL, NULL",BP776&amp;", "&amp;BL776)&amp;");"</f>
        <v>insert into Pokemon_Blueprint values ( 775, 'Thundurus (Therian)', 'Sub-Legendary', 79,  105,  70, 145,  80,  101, 3, NULL, NULL);</v>
      </c>
    </row>
    <row r="777" spans="1:72" ht="12.75" customHeight="1">
      <c r="A777" s="12">
        <v>643</v>
      </c>
      <c r="B777" s="71" t="s">
        <v>1256</v>
      </c>
      <c r="C777" s="71" t="s">
        <v>540</v>
      </c>
      <c r="D777" s="72"/>
      <c r="E777" s="73"/>
      <c r="F777" s="73"/>
      <c r="G777" s="73"/>
      <c r="H777" s="73"/>
      <c r="I777" s="73"/>
      <c r="J777" s="73"/>
      <c r="K777" s="73"/>
      <c r="L777" s="73">
        <v>149</v>
      </c>
      <c r="M777" s="73">
        <v>295</v>
      </c>
      <c r="N777" s="73"/>
      <c r="O777" s="73"/>
      <c r="P777" s="73"/>
      <c r="Q777" s="73"/>
      <c r="R777" s="73"/>
      <c r="S777" s="73"/>
      <c r="T777" s="73"/>
      <c r="U777" s="73"/>
      <c r="V777" s="73"/>
      <c r="W777" s="73"/>
      <c r="X777" s="73"/>
      <c r="Y777" s="73"/>
      <c r="Z777" s="73"/>
      <c r="AA777" s="73"/>
      <c r="AB777" s="73"/>
      <c r="AC777" s="73"/>
      <c r="AD777" s="73"/>
      <c r="AE777" s="74"/>
      <c r="AF777" s="17">
        <v>100</v>
      </c>
      <c r="AG777" s="18">
        <v>120</v>
      </c>
      <c r="AH777" s="19">
        <v>100</v>
      </c>
      <c r="AI777" s="20">
        <v>150</v>
      </c>
      <c r="AJ777" s="21">
        <v>120</v>
      </c>
      <c r="AK777" s="22">
        <v>90</v>
      </c>
      <c r="AL777" s="23">
        <f>SUM(AF777:AK777)</f>
        <v>680</v>
      </c>
      <c r="AM777" s="24" t="s">
        <v>99</v>
      </c>
      <c r="AN777" s="25" t="s">
        <v>94</v>
      </c>
      <c r="AO777" s="24" t="s">
        <v>1257</v>
      </c>
      <c r="AP777" s="34"/>
      <c r="AQ777" s="38"/>
      <c r="AR777" s="39" t="s">
        <v>1058</v>
      </c>
      <c r="AS777" s="40">
        <v>3.2</v>
      </c>
      <c r="AT777" s="40">
        <v>727.5</v>
      </c>
      <c r="AU777" s="41">
        <v>330</v>
      </c>
      <c r="AV777" s="31"/>
      <c r="AW777" s="26"/>
      <c r="AX777" s="26"/>
      <c r="AY777" s="26">
        <v>3</v>
      </c>
      <c r="AZ777" s="26"/>
      <c r="BA777" s="25"/>
      <c r="BB777" s="24">
        <v>340</v>
      </c>
      <c r="BC777" s="26">
        <v>45</v>
      </c>
      <c r="BD777" s="32" t="s">
        <v>297</v>
      </c>
      <c r="BE777" s="32">
        <v>0</v>
      </c>
      <c r="BF777" s="35" t="s">
        <v>137</v>
      </c>
      <c r="BG777" s="26" t="s">
        <v>368</v>
      </c>
      <c r="BH777" s="29">
        <v>120</v>
      </c>
      <c r="BI777" s="26" t="s">
        <v>212</v>
      </c>
      <c r="BJ777" s="37"/>
      <c r="BK777" s="36"/>
      <c r="BL777" t="str">
        <f>IF(_xlfn.REGEXTEST(BK777,"Lv. [0-9]{0, 3}", 0),BM777,"")</f>
        <v/>
      </c>
      <c r="BM777" t="e" cm="1" vm="1">
        <f t="array" ref="BM777">_xlfn.REGEXEXTRACT(_xlfn.REGEXEXTRACT(BK777,"Lv. [0-9]{0,}", 0),"[0-9]{1,2}", 0)</f>
        <v>#N/A</v>
      </c>
      <c r="BN777" cm="1">
        <f t="array" ref="BN777">INDEX(A777:AE777,BQ777)</f>
        <v>295</v>
      </c>
      <c r="BO777">
        <v>776</v>
      </c>
      <c r="BP777" t="str">
        <f ca="1">IF(LEN(BL777) &gt; 0, _xlfn.XMATCH(BN777 + 1, INDIRECT(BR777):INDIRECT(BS777)), "")</f>
        <v/>
      </c>
      <c r="BQ777" cm="1">
        <f t="array" ref="BQ777">_xlfn.XMATCH(FALSE, ISBLANK(A777:AE777),,-1)</f>
        <v>13</v>
      </c>
      <c r="BR777" t="str">
        <f>ADDRESS(2, BQ777)</f>
        <v>$M$2</v>
      </c>
      <c r="BS777" t="str">
        <f>ADDRESS(1202, BQ777)</f>
        <v>$M$1202</v>
      </c>
      <c r="BT777" s="171" t="str">
        <f>"insert into Pokemon_Blueprint values ( "&amp;ROW()-1&amp;", '"&amp;B777&amp;"', '"&amp;C777&amp;"', "&amp;AF777&amp;",  "&amp;AG777&amp;",  "&amp;AH777&amp;", "&amp;AI777&amp;",  "&amp;AJ777&amp;",  "&amp;AK777&amp;", "&amp;IF(BC777 = "", "0", BC777)&amp;", "&amp;IF(BL777 = "","NULL, NULL",BP777&amp;", "&amp;BL777)&amp;");"</f>
        <v>insert into Pokemon_Blueprint values ( 776, 'Reshiram', 'Legendary', 100,  120,  100, 150,  120,  90, 45, NULL, NULL);</v>
      </c>
    </row>
    <row r="778" spans="1:72" ht="12.75" customHeight="1">
      <c r="A778" s="12">
        <v>644</v>
      </c>
      <c r="B778" s="71" t="s">
        <v>1258</v>
      </c>
      <c r="C778" s="71" t="s">
        <v>540</v>
      </c>
      <c r="D778" s="72"/>
      <c r="E778" s="73"/>
      <c r="F778" s="73"/>
      <c r="G778" s="73"/>
      <c r="H778" s="73"/>
      <c r="I778" s="73"/>
      <c r="J778" s="73"/>
      <c r="K778" s="73"/>
      <c r="L778" s="73">
        <v>150</v>
      </c>
      <c r="M778" s="73">
        <v>296</v>
      </c>
      <c r="N778" s="73"/>
      <c r="O778" s="73"/>
      <c r="P778" s="73"/>
      <c r="Q778" s="73"/>
      <c r="R778" s="73"/>
      <c r="S778" s="73"/>
      <c r="T778" s="73"/>
      <c r="U778" s="73"/>
      <c r="V778" s="73"/>
      <c r="W778" s="73"/>
      <c r="X778" s="73"/>
      <c r="Y778" s="73"/>
      <c r="Z778" s="73"/>
      <c r="AA778" s="73"/>
      <c r="AB778" s="73"/>
      <c r="AC778" s="73"/>
      <c r="AD778" s="73"/>
      <c r="AE778" s="74"/>
      <c r="AF778" s="17">
        <v>100</v>
      </c>
      <c r="AG778" s="18">
        <v>150</v>
      </c>
      <c r="AH778" s="19">
        <v>120</v>
      </c>
      <c r="AI778" s="20">
        <v>120</v>
      </c>
      <c r="AJ778" s="21">
        <v>100</v>
      </c>
      <c r="AK778" s="22">
        <v>90</v>
      </c>
      <c r="AL778" s="23">
        <f>SUM(AF778:AK778)</f>
        <v>680</v>
      </c>
      <c r="AM778" s="24" t="s">
        <v>99</v>
      </c>
      <c r="AN778" s="25" t="s">
        <v>184</v>
      </c>
      <c r="AO778" s="24" t="s">
        <v>1259</v>
      </c>
      <c r="AP778" s="34"/>
      <c r="AQ778" s="38"/>
      <c r="AR778" s="39" t="s">
        <v>1260</v>
      </c>
      <c r="AS778" s="40">
        <v>2.9</v>
      </c>
      <c r="AT778" s="40">
        <v>760.6</v>
      </c>
      <c r="AU778" s="41">
        <v>345</v>
      </c>
      <c r="AV778" s="31"/>
      <c r="AW778" s="26">
        <v>3</v>
      </c>
      <c r="AX778" s="26"/>
      <c r="AY778" s="26"/>
      <c r="AZ778" s="26"/>
      <c r="BA778" s="25"/>
      <c r="BB778" s="24">
        <v>340</v>
      </c>
      <c r="BC778" s="26">
        <v>45</v>
      </c>
      <c r="BD778" s="32" t="s">
        <v>297</v>
      </c>
      <c r="BE778" s="32">
        <v>0</v>
      </c>
      <c r="BF778" s="35" t="s">
        <v>108</v>
      </c>
      <c r="BG778" s="26" t="s">
        <v>368</v>
      </c>
      <c r="BH778" s="29">
        <v>120</v>
      </c>
      <c r="BI778" s="26" t="s">
        <v>212</v>
      </c>
      <c r="BJ778" s="37"/>
      <c r="BK778" s="36"/>
      <c r="BL778" t="str">
        <f>IF(_xlfn.REGEXTEST(BK778,"Lv. [0-9]{0, 3}", 0),BM778,"")</f>
        <v/>
      </c>
      <c r="BM778" t="e" cm="1" vm="1">
        <f t="array" ref="BM778">_xlfn.REGEXEXTRACT(_xlfn.REGEXEXTRACT(BK778,"Lv. [0-9]{0,}", 0),"[0-9]{1,2}", 0)</f>
        <v>#N/A</v>
      </c>
      <c r="BN778" cm="1">
        <f t="array" ref="BN778">INDEX(A778:AE778,BQ778)</f>
        <v>296</v>
      </c>
      <c r="BO778">
        <v>777</v>
      </c>
      <c r="BP778" t="str">
        <f ca="1">IF(LEN(BL778) &gt; 0, _xlfn.XMATCH(BN778 + 1, INDIRECT(BR778):INDIRECT(BS778)), "")</f>
        <v/>
      </c>
      <c r="BQ778" cm="1">
        <f t="array" ref="BQ778">_xlfn.XMATCH(FALSE, ISBLANK(A778:AE778),,-1)</f>
        <v>13</v>
      </c>
      <c r="BR778" t="str">
        <f>ADDRESS(2, BQ778)</f>
        <v>$M$2</v>
      </c>
      <c r="BS778" t="str">
        <f>ADDRESS(1202, BQ778)</f>
        <v>$M$1202</v>
      </c>
      <c r="BT778" s="171" t="str">
        <f>"insert into Pokemon_Blueprint values ( "&amp;ROW()-1&amp;", '"&amp;B778&amp;"', '"&amp;C778&amp;"', "&amp;AF778&amp;",  "&amp;AG778&amp;",  "&amp;AH778&amp;", "&amp;AI778&amp;",  "&amp;AJ778&amp;",  "&amp;AK778&amp;", "&amp;IF(BC778 = "", "0", BC778)&amp;", "&amp;IF(BL778 = "","NULL, NULL",BP778&amp;", "&amp;BL778)&amp;");"</f>
        <v>insert into Pokemon_Blueprint values ( 777, 'Zekrom', 'Legendary', 100,  150,  120, 120,  100,  90, 45, NULL, NULL);</v>
      </c>
    </row>
    <row r="779" spans="1:72" ht="12.75" customHeight="1">
      <c r="A779" s="12">
        <v>645</v>
      </c>
      <c r="B779" s="71" t="s">
        <v>1261</v>
      </c>
      <c r="C779" s="71" t="s">
        <v>523</v>
      </c>
      <c r="D779" s="72"/>
      <c r="E779" s="73"/>
      <c r="F779" s="73"/>
      <c r="G779" s="73"/>
      <c r="H779" s="73"/>
      <c r="I779" s="73"/>
      <c r="J779" s="73"/>
      <c r="K779" s="73"/>
      <c r="L779" s="73">
        <v>151</v>
      </c>
      <c r="M779" s="73">
        <v>200</v>
      </c>
      <c r="N779" s="73"/>
      <c r="O779" s="73"/>
      <c r="P779" s="73"/>
      <c r="Q779" s="73"/>
      <c r="R779" s="73"/>
      <c r="S779" s="73"/>
      <c r="T779" s="73"/>
      <c r="U779" s="73"/>
      <c r="V779" s="73"/>
      <c r="W779" s="73"/>
      <c r="X779" s="73"/>
      <c r="Y779" s="73"/>
      <c r="Z779" s="73"/>
      <c r="AA779" s="73"/>
      <c r="AB779" s="73"/>
      <c r="AC779" s="73"/>
      <c r="AD779" s="73">
        <v>233</v>
      </c>
      <c r="AE779" s="74"/>
      <c r="AF779" s="17">
        <v>89</v>
      </c>
      <c r="AG779" s="18">
        <v>125</v>
      </c>
      <c r="AH779" s="19">
        <v>90</v>
      </c>
      <c r="AI779" s="20">
        <v>115</v>
      </c>
      <c r="AJ779" s="21">
        <v>80</v>
      </c>
      <c r="AK779" s="22">
        <v>101</v>
      </c>
      <c r="AL779" s="23">
        <f>SUM(AF779:AK779)</f>
        <v>600</v>
      </c>
      <c r="AM779" s="24" t="s">
        <v>196</v>
      </c>
      <c r="AN779" s="25" t="s">
        <v>104</v>
      </c>
      <c r="AO779" s="24" t="s">
        <v>264</v>
      </c>
      <c r="AP779" s="34" t="s">
        <v>215</v>
      </c>
      <c r="AQ779" s="27" t="s">
        <v>215</v>
      </c>
      <c r="AR779" s="28" t="s">
        <v>157</v>
      </c>
      <c r="AS779" s="29">
        <v>1.5</v>
      </c>
      <c r="AT779" s="29">
        <v>149.9</v>
      </c>
      <c r="AU779" s="30">
        <v>68</v>
      </c>
      <c r="AV779" s="31"/>
      <c r="AW779" s="26"/>
      <c r="AX779" s="26"/>
      <c r="AY779" s="26">
        <v>3</v>
      </c>
      <c r="AZ779" s="26"/>
      <c r="BA779" s="25"/>
      <c r="BB779" s="24">
        <v>300</v>
      </c>
      <c r="BC779" s="26">
        <v>3</v>
      </c>
      <c r="BD779" s="32" t="s">
        <v>297</v>
      </c>
      <c r="BE779" s="32">
        <v>90</v>
      </c>
      <c r="BF779" s="35" t="s">
        <v>139</v>
      </c>
      <c r="BG779" s="26" t="s">
        <v>218</v>
      </c>
      <c r="BH779" s="29">
        <v>120</v>
      </c>
      <c r="BI779" s="26" t="s">
        <v>212</v>
      </c>
      <c r="BJ779" s="37"/>
      <c r="BK779" s="36"/>
      <c r="BL779" t="str">
        <f>IF(_xlfn.REGEXTEST(BK779,"Lv. [0-9]{0, 3}", 0),BM779,"")</f>
        <v/>
      </c>
      <c r="BM779" t="e" cm="1" vm="1">
        <f t="array" ref="BM779">_xlfn.REGEXEXTRACT(_xlfn.REGEXEXTRACT(BK779,"Lv. [0-9]{0,}", 0),"[0-9]{1,2}", 0)</f>
        <v>#N/A</v>
      </c>
      <c r="BN779" cm="1">
        <f t="array" ref="BN779">INDEX(A779:AE779,BQ779)</f>
        <v>233</v>
      </c>
      <c r="BO779">
        <v>778</v>
      </c>
      <c r="BP779" t="str">
        <f ca="1">IF(LEN(BL779) &gt; 0, _xlfn.XMATCH(BN779 + 1, INDIRECT(BR779):INDIRECT(BS779)), "")</f>
        <v/>
      </c>
      <c r="BQ779" cm="1">
        <f t="array" ref="BQ779">_xlfn.XMATCH(FALSE, ISBLANK(A779:AE779),,-1)</f>
        <v>30</v>
      </c>
      <c r="BR779" t="str">
        <f>ADDRESS(2, BQ779)</f>
        <v>$AD$2</v>
      </c>
      <c r="BS779" t="str">
        <f>ADDRESS(1202, BQ779)</f>
        <v>$AD$1202</v>
      </c>
      <c r="BT779" s="171" t="str">
        <f>"insert into Pokemon_Blueprint values ( "&amp;ROW()-1&amp;", '"&amp;B779&amp;"', '"&amp;C779&amp;"', "&amp;AF779&amp;",  "&amp;AG779&amp;",  "&amp;AH779&amp;", "&amp;AI779&amp;",  "&amp;AJ779&amp;",  "&amp;AK779&amp;", "&amp;IF(BC779 = "", "0", BC779)&amp;", "&amp;IF(BL779 = "","NULL, NULL",BP779&amp;", "&amp;BL779)&amp;");"</f>
        <v>insert into Pokemon_Blueprint values ( 778, 'Landorus (Incarnate)', 'Sub-Legendary', 89,  125,  90, 115,  80,  101, 3, NULL, NULL);</v>
      </c>
    </row>
    <row r="780" spans="1:72" ht="12.75" customHeight="1">
      <c r="A780" s="12">
        <v>645.1</v>
      </c>
      <c r="B780" s="71" t="s">
        <v>1262</v>
      </c>
      <c r="C780" s="71" t="s">
        <v>523</v>
      </c>
      <c r="D780" s="72"/>
      <c r="E780" s="73"/>
      <c r="F780" s="73"/>
      <c r="G780" s="73"/>
      <c r="H780" s="73"/>
      <c r="I780" s="73"/>
      <c r="J780" s="73"/>
      <c r="K780" s="73"/>
      <c r="L780" s="73"/>
      <c r="M780" s="73">
        <v>200</v>
      </c>
      <c r="N780" s="73"/>
      <c r="O780" s="73"/>
      <c r="P780" s="73"/>
      <c r="Q780" s="73"/>
      <c r="R780" s="73"/>
      <c r="S780" s="73"/>
      <c r="T780" s="73"/>
      <c r="U780" s="73"/>
      <c r="V780" s="73"/>
      <c r="W780" s="73"/>
      <c r="X780" s="73"/>
      <c r="Y780" s="73"/>
      <c r="Z780" s="73"/>
      <c r="AA780" s="73"/>
      <c r="AB780" s="73"/>
      <c r="AC780" s="73"/>
      <c r="AD780" s="73">
        <v>233</v>
      </c>
      <c r="AE780" s="74"/>
      <c r="AF780" s="17">
        <v>89</v>
      </c>
      <c r="AG780" s="18">
        <v>145</v>
      </c>
      <c r="AH780" s="19">
        <v>90</v>
      </c>
      <c r="AI780" s="20">
        <v>105</v>
      </c>
      <c r="AJ780" s="21">
        <v>80</v>
      </c>
      <c r="AK780" s="22">
        <v>91</v>
      </c>
      <c r="AL780" s="23">
        <f>SUM(AF780:AK780)</f>
        <v>600</v>
      </c>
      <c r="AM780" s="24" t="s">
        <v>196</v>
      </c>
      <c r="AN780" s="25" t="s">
        <v>104</v>
      </c>
      <c r="AO780" s="24" t="s">
        <v>178</v>
      </c>
      <c r="AP780" s="34"/>
      <c r="AQ780" s="27"/>
      <c r="AR780" s="28" t="s">
        <v>216</v>
      </c>
      <c r="AS780" s="29">
        <v>1.3</v>
      </c>
      <c r="AT780" s="29">
        <v>149.9</v>
      </c>
      <c r="AU780" s="30">
        <v>68</v>
      </c>
      <c r="AV780" s="31"/>
      <c r="AW780" s="26">
        <v>3</v>
      </c>
      <c r="AX780" s="26"/>
      <c r="AY780" s="26"/>
      <c r="AZ780" s="26"/>
      <c r="BA780" s="25"/>
      <c r="BB780" s="24">
        <v>300</v>
      </c>
      <c r="BC780" s="26">
        <v>3</v>
      </c>
      <c r="BD780" s="32" t="s">
        <v>297</v>
      </c>
      <c r="BE780" s="32">
        <v>90</v>
      </c>
      <c r="BF780" s="35" t="s">
        <v>139</v>
      </c>
      <c r="BG780" s="26" t="s">
        <v>218</v>
      </c>
      <c r="BH780" s="29">
        <v>120</v>
      </c>
      <c r="BI780" s="26" t="s">
        <v>212</v>
      </c>
      <c r="BJ780" s="37"/>
      <c r="BK780" s="36"/>
      <c r="BL780" t="str">
        <f>IF(_xlfn.REGEXTEST(BK780,"Lv. [0-9]{0, 3}", 0),BM780,"")</f>
        <v/>
      </c>
      <c r="BM780" t="e" cm="1" vm="1">
        <f t="array" ref="BM780">_xlfn.REGEXEXTRACT(_xlfn.REGEXEXTRACT(BK780,"Lv. [0-9]{0,}", 0),"[0-9]{1,2}", 0)</f>
        <v>#N/A</v>
      </c>
      <c r="BN780" cm="1">
        <f t="array" ref="BN780">INDEX(A780:AE780,BQ780)</f>
        <v>233</v>
      </c>
      <c r="BO780">
        <v>779</v>
      </c>
      <c r="BP780" t="str">
        <f ca="1">IF(LEN(BL780) &gt; 0, _xlfn.XMATCH(BN780 + 1, INDIRECT(BR780):INDIRECT(BS780)), "")</f>
        <v/>
      </c>
      <c r="BQ780" cm="1">
        <f t="array" ref="BQ780">_xlfn.XMATCH(FALSE, ISBLANK(A780:AE780),,-1)</f>
        <v>30</v>
      </c>
      <c r="BR780" t="str">
        <f>ADDRESS(2, BQ780)</f>
        <v>$AD$2</v>
      </c>
      <c r="BS780" t="str">
        <f>ADDRESS(1202, BQ780)</f>
        <v>$AD$1202</v>
      </c>
      <c r="BT780" s="171" t="str">
        <f>"insert into Pokemon_Blueprint values ( "&amp;ROW()-1&amp;", '"&amp;B780&amp;"', '"&amp;C780&amp;"', "&amp;AF780&amp;",  "&amp;AG780&amp;",  "&amp;AH780&amp;", "&amp;AI780&amp;",  "&amp;AJ780&amp;",  "&amp;AK780&amp;", "&amp;IF(BC780 = "", "0", BC780)&amp;", "&amp;IF(BL780 = "","NULL, NULL",BP780&amp;", "&amp;BL780)&amp;");"</f>
        <v>insert into Pokemon_Blueprint values ( 779, 'Landorus (Therian)', 'Sub-Legendary', 89,  145,  90, 105,  80,  91, 3, NULL, NULL);</v>
      </c>
    </row>
    <row r="781" spans="1:72" ht="12.75" customHeight="1">
      <c r="A781" s="12">
        <v>646</v>
      </c>
      <c r="B781" s="71" t="s">
        <v>1263</v>
      </c>
      <c r="C781" s="71" t="s">
        <v>540</v>
      </c>
      <c r="D781" s="72"/>
      <c r="E781" s="73"/>
      <c r="F781" s="73"/>
      <c r="G781" s="73"/>
      <c r="H781" s="73"/>
      <c r="I781" s="73"/>
      <c r="J781" s="73"/>
      <c r="K781" s="73"/>
      <c r="L781" s="73">
        <v>152</v>
      </c>
      <c r="M781" s="73">
        <v>297</v>
      </c>
      <c r="N781" s="73"/>
      <c r="O781" s="73"/>
      <c r="P781" s="73"/>
      <c r="Q781" s="73"/>
      <c r="R781" s="73"/>
      <c r="S781" s="73"/>
      <c r="T781" s="73"/>
      <c r="U781" s="73"/>
      <c r="V781" s="73"/>
      <c r="W781" s="73"/>
      <c r="X781" s="73"/>
      <c r="Y781" s="73"/>
      <c r="Z781" s="73"/>
      <c r="AA781" s="73"/>
      <c r="AB781" s="73"/>
      <c r="AC781" s="73"/>
      <c r="AD781" s="73"/>
      <c r="AE781" s="74"/>
      <c r="AF781" s="17">
        <v>125</v>
      </c>
      <c r="AG781" s="18">
        <v>130</v>
      </c>
      <c r="AH781" s="19">
        <v>90</v>
      </c>
      <c r="AI781" s="20">
        <v>130</v>
      </c>
      <c r="AJ781" s="21">
        <v>90</v>
      </c>
      <c r="AK781" s="22">
        <v>95</v>
      </c>
      <c r="AL781" s="23">
        <f>SUM(AF781:AK781)</f>
        <v>660</v>
      </c>
      <c r="AM781" s="24" t="s">
        <v>99</v>
      </c>
      <c r="AN781" s="25" t="s">
        <v>200</v>
      </c>
      <c r="AO781" s="24" t="s">
        <v>517</v>
      </c>
      <c r="AP781" s="34"/>
      <c r="AQ781" s="38"/>
      <c r="AR781" s="39" t="s">
        <v>445</v>
      </c>
      <c r="AS781" s="40">
        <v>3</v>
      </c>
      <c r="AT781" s="40">
        <v>716.5</v>
      </c>
      <c r="AU781" s="41">
        <v>325</v>
      </c>
      <c r="AV781" s="31">
        <v>1</v>
      </c>
      <c r="AW781" s="26">
        <v>1</v>
      </c>
      <c r="AX781" s="26"/>
      <c r="AY781" s="26">
        <v>1</v>
      </c>
      <c r="AZ781" s="26"/>
      <c r="BA781" s="25"/>
      <c r="BB781" s="24">
        <v>330</v>
      </c>
      <c r="BC781" s="26">
        <v>3</v>
      </c>
      <c r="BD781" s="32" t="s">
        <v>297</v>
      </c>
      <c r="BE781" s="32">
        <v>0</v>
      </c>
      <c r="BF781" s="35" t="s">
        <v>322</v>
      </c>
      <c r="BG781" s="26" t="s">
        <v>368</v>
      </c>
      <c r="BH781" s="29">
        <v>120</v>
      </c>
      <c r="BI781" s="26" t="s">
        <v>212</v>
      </c>
      <c r="BJ781" s="37"/>
      <c r="BK781" s="36"/>
      <c r="BL781" t="str">
        <f>IF(_xlfn.REGEXTEST(BK781,"Lv. [0-9]{0, 3}", 0),BM781,"")</f>
        <v/>
      </c>
      <c r="BM781" t="e" cm="1" vm="1">
        <f t="array" ref="BM781">_xlfn.REGEXEXTRACT(_xlfn.REGEXEXTRACT(BK781,"Lv. [0-9]{0,}", 0),"[0-9]{1,2}", 0)</f>
        <v>#N/A</v>
      </c>
      <c r="BN781" cm="1">
        <f t="array" ref="BN781">INDEX(A781:AE781,BQ781)</f>
        <v>297</v>
      </c>
      <c r="BO781">
        <v>780</v>
      </c>
      <c r="BP781" t="str">
        <f ca="1">IF(LEN(BL781) &gt; 0, _xlfn.XMATCH(BN781 + 1, INDIRECT(BR781):INDIRECT(BS781)), "")</f>
        <v/>
      </c>
      <c r="BQ781" cm="1">
        <f t="array" ref="BQ781">_xlfn.XMATCH(FALSE, ISBLANK(A781:AE781),,-1)</f>
        <v>13</v>
      </c>
      <c r="BR781" t="str">
        <f>ADDRESS(2, BQ781)</f>
        <v>$M$2</v>
      </c>
      <c r="BS781" t="str">
        <f>ADDRESS(1202, BQ781)</f>
        <v>$M$1202</v>
      </c>
      <c r="BT781" s="171" t="str">
        <f>"insert into Pokemon_Blueprint values ( "&amp;ROW()-1&amp;", '"&amp;B781&amp;"', '"&amp;C781&amp;"', "&amp;AF781&amp;",  "&amp;AG781&amp;",  "&amp;AH781&amp;", "&amp;AI781&amp;",  "&amp;AJ781&amp;",  "&amp;AK781&amp;", "&amp;IF(BC781 = "", "0", BC781)&amp;", "&amp;IF(BL781 = "","NULL, NULL",BP781&amp;", "&amp;BL781)&amp;");"</f>
        <v>insert into Pokemon_Blueprint values ( 780, 'Kyurem', 'Legendary', 125,  130,  90, 130,  90,  95, 3, NULL, NULL);</v>
      </c>
    </row>
    <row r="782" spans="1:72" ht="12.75" customHeight="1">
      <c r="A782" s="12">
        <v>646.1</v>
      </c>
      <c r="B782" s="71" t="s">
        <v>1264</v>
      </c>
      <c r="C782" s="71" t="s">
        <v>540</v>
      </c>
      <c r="D782" s="72"/>
      <c r="E782" s="73"/>
      <c r="F782" s="73"/>
      <c r="G782" s="73"/>
      <c r="H782" s="73"/>
      <c r="I782" s="73"/>
      <c r="J782" s="73"/>
      <c r="K782" s="73"/>
      <c r="L782" s="73"/>
      <c r="M782" s="73">
        <v>297</v>
      </c>
      <c r="N782" s="73"/>
      <c r="O782" s="73"/>
      <c r="P782" s="73"/>
      <c r="Q782" s="73"/>
      <c r="R782" s="73"/>
      <c r="S782" s="73"/>
      <c r="T782" s="73"/>
      <c r="U782" s="73"/>
      <c r="V782" s="73"/>
      <c r="W782" s="73"/>
      <c r="X782" s="73"/>
      <c r="Y782" s="73"/>
      <c r="Z782" s="73"/>
      <c r="AA782" s="73"/>
      <c r="AB782" s="73"/>
      <c r="AC782" s="73"/>
      <c r="AD782" s="73"/>
      <c r="AE782" s="74"/>
      <c r="AF782" s="17">
        <v>125</v>
      </c>
      <c r="AG782" s="18">
        <v>170</v>
      </c>
      <c r="AH782" s="19">
        <v>100</v>
      </c>
      <c r="AI782" s="20">
        <v>120</v>
      </c>
      <c r="AJ782" s="21">
        <v>90</v>
      </c>
      <c r="AK782" s="22">
        <v>95</v>
      </c>
      <c r="AL782" s="23">
        <f>SUM(AF782:AK782)</f>
        <v>700</v>
      </c>
      <c r="AM782" s="24" t="s">
        <v>99</v>
      </c>
      <c r="AN782" s="25" t="s">
        <v>200</v>
      </c>
      <c r="AO782" s="24" t="s">
        <v>1259</v>
      </c>
      <c r="AP782" s="34"/>
      <c r="AQ782" s="38"/>
      <c r="AR782" s="39" t="s">
        <v>1065</v>
      </c>
      <c r="AS782" s="40">
        <v>3.3</v>
      </c>
      <c r="AT782" s="40">
        <v>716.5</v>
      </c>
      <c r="AU782" s="41">
        <v>325</v>
      </c>
      <c r="AV782" s="31"/>
      <c r="AW782" s="26">
        <v>3</v>
      </c>
      <c r="AX782" s="26"/>
      <c r="AY782" s="26"/>
      <c r="AZ782" s="26"/>
      <c r="BA782" s="25"/>
      <c r="BB782" s="24">
        <v>350</v>
      </c>
      <c r="BC782" s="26">
        <v>3</v>
      </c>
      <c r="BD782" s="32" t="s">
        <v>297</v>
      </c>
      <c r="BE782" s="32">
        <v>0</v>
      </c>
      <c r="BF782" s="35" t="s">
        <v>322</v>
      </c>
      <c r="BG782" s="26" t="s">
        <v>368</v>
      </c>
      <c r="BH782" s="29">
        <v>120</v>
      </c>
      <c r="BI782" s="26" t="s">
        <v>212</v>
      </c>
      <c r="BJ782" s="37"/>
      <c r="BK782" s="36"/>
      <c r="BL782" t="str">
        <f>IF(_xlfn.REGEXTEST(BK782,"Lv. [0-9]{0, 3}", 0),BM782,"")</f>
        <v/>
      </c>
      <c r="BM782" t="e" cm="1" vm="1">
        <f t="array" ref="BM782">_xlfn.REGEXEXTRACT(_xlfn.REGEXEXTRACT(BK782,"Lv. [0-9]{0,}", 0),"[0-9]{1,2}", 0)</f>
        <v>#N/A</v>
      </c>
      <c r="BN782" cm="1">
        <f t="array" ref="BN782">INDEX(A782:AE782,BQ782)</f>
        <v>297</v>
      </c>
      <c r="BO782">
        <v>781</v>
      </c>
      <c r="BP782" t="str">
        <f ca="1">IF(LEN(BL782) &gt; 0, _xlfn.XMATCH(BN782 + 1, INDIRECT(BR782):INDIRECT(BS782)), "")</f>
        <v/>
      </c>
      <c r="BQ782" cm="1">
        <f t="array" ref="BQ782">_xlfn.XMATCH(FALSE, ISBLANK(A782:AE782),,-1)</f>
        <v>13</v>
      </c>
      <c r="BR782" t="str">
        <f>ADDRESS(2, BQ782)</f>
        <v>$M$2</v>
      </c>
      <c r="BS782" t="str">
        <f>ADDRESS(1202, BQ782)</f>
        <v>$M$1202</v>
      </c>
      <c r="BT782" s="171" t="str">
        <f>"insert into Pokemon_Blueprint values ( "&amp;ROW()-1&amp;", '"&amp;B782&amp;"', '"&amp;C782&amp;"', "&amp;AF782&amp;",  "&amp;AG782&amp;",  "&amp;AH782&amp;", "&amp;AI782&amp;",  "&amp;AJ782&amp;",  "&amp;AK782&amp;", "&amp;IF(BC782 = "", "0", BC782)&amp;", "&amp;IF(BL782 = "","NULL, NULL",BP782&amp;", "&amp;BL782)&amp;");"</f>
        <v>insert into Pokemon_Blueprint values ( 781, 'Kyurem (Black)', 'Legendary', 125,  170,  100, 120,  90,  95, 3, NULL, NULL);</v>
      </c>
    </row>
    <row r="783" spans="1:72" ht="12.75" customHeight="1">
      <c r="A783" s="12">
        <v>646.20000000000005</v>
      </c>
      <c r="B783" s="71" t="s">
        <v>1265</v>
      </c>
      <c r="C783" s="71" t="s">
        <v>540</v>
      </c>
      <c r="D783" s="72"/>
      <c r="E783" s="73"/>
      <c r="F783" s="73"/>
      <c r="G783" s="73"/>
      <c r="H783" s="73"/>
      <c r="I783" s="73"/>
      <c r="J783" s="73"/>
      <c r="K783" s="73"/>
      <c r="L783" s="73"/>
      <c r="M783" s="73">
        <v>297</v>
      </c>
      <c r="N783" s="73"/>
      <c r="O783" s="73"/>
      <c r="P783" s="73"/>
      <c r="Q783" s="73"/>
      <c r="R783" s="73"/>
      <c r="S783" s="73"/>
      <c r="T783" s="73"/>
      <c r="U783" s="73"/>
      <c r="V783" s="73"/>
      <c r="W783" s="73"/>
      <c r="X783" s="73"/>
      <c r="Y783" s="73"/>
      <c r="Z783" s="73"/>
      <c r="AA783" s="73"/>
      <c r="AB783" s="73"/>
      <c r="AC783" s="73"/>
      <c r="AD783" s="73"/>
      <c r="AE783" s="74"/>
      <c r="AF783" s="17">
        <v>125</v>
      </c>
      <c r="AG783" s="18">
        <v>120</v>
      </c>
      <c r="AH783" s="19">
        <v>90</v>
      </c>
      <c r="AI783" s="20">
        <v>170</v>
      </c>
      <c r="AJ783" s="21">
        <v>100</v>
      </c>
      <c r="AK783" s="22">
        <v>95</v>
      </c>
      <c r="AL783" s="23">
        <f>SUM(AF783:AK783)</f>
        <v>700</v>
      </c>
      <c r="AM783" s="24" t="s">
        <v>99</v>
      </c>
      <c r="AN783" s="25" t="s">
        <v>200</v>
      </c>
      <c r="AO783" s="24" t="s">
        <v>1257</v>
      </c>
      <c r="AP783" s="34"/>
      <c r="AQ783" s="38"/>
      <c r="AR783" s="39" t="s">
        <v>1266</v>
      </c>
      <c r="AS783" s="40">
        <v>3.6</v>
      </c>
      <c r="AT783" s="40">
        <v>716.5</v>
      </c>
      <c r="AU783" s="41">
        <v>325</v>
      </c>
      <c r="AV783" s="31"/>
      <c r="AW783" s="26"/>
      <c r="AX783" s="26"/>
      <c r="AY783" s="26">
        <v>3</v>
      </c>
      <c r="AZ783" s="26"/>
      <c r="BA783" s="25"/>
      <c r="BB783" s="24">
        <v>350</v>
      </c>
      <c r="BC783" s="26">
        <v>3</v>
      </c>
      <c r="BD783" s="32" t="s">
        <v>297</v>
      </c>
      <c r="BE783" s="32">
        <v>0</v>
      </c>
      <c r="BF783" s="35" t="s">
        <v>322</v>
      </c>
      <c r="BG783" s="26" t="s">
        <v>368</v>
      </c>
      <c r="BH783" s="29">
        <v>120</v>
      </c>
      <c r="BI783" s="26" t="s">
        <v>212</v>
      </c>
      <c r="BJ783" s="37"/>
      <c r="BK783" s="36"/>
      <c r="BL783" t="str">
        <f>IF(_xlfn.REGEXTEST(BK783,"Lv. [0-9]{0, 3}", 0),BM783,"")</f>
        <v/>
      </c>
      <c r="BM783" t="e" cm="1" vm="1">
        <f t="array" ref="BM783">_xlfn.REGEXEXTRACT(_xlfn.REGEXEXTRACT(BK783,"Lv. [0-9]{0,}", 0),"[0-9]{1,2}", 0)</f>
        <v>#N/A</v>
      </c>
      <c r="BN783" cm="1">
        <f t="array" ref="BN783">INDEX(A783:AE783,BQ783)</f>
        <v>297</v>
      </c>
      <c r="BO783">
        <v>782</v>
      </c>
      <c r="BP783" t="str">
        <f ca="1">IF(LEN(BL783) &gt; 0, _xlfn.XMATCH(BN783 + 1, INDIRECT(BR783):INDIRECT(BS783)), "")</f>
        <v/>
      </c>
      <c r="BQ783" cm="1">
        <f t="array" ref="BQ783">_xlfn.XMATCH(FALSE, ISBLANK(A783:AE783),,-1)</f>
        <v>13</v>
      </c>
      <c r="BR783" t="str">
        <f>ADDRESS(2, BQ783)</f>
        <v>$M$2</v>
      </c>
      <c r="BS783" t="str">
        <f>ADDRESS(1202, BQ783)</f>
        <v>$M$1202</v>
      </c>
      <c r="BT783" s="171" t="str">
        <f>"insert into Pokemon_Blueprint values ( "&amp;ROW()-1&amp;", '"&amp;B783&amp;"', '"&amp;C783&amp;"', "&amp;AF783&amp;",  "&amp;AG783&amp;",  "&amp;AH783&amp;", "&amp;AI783&amp;",  "&amp;AJ783&amp;",  "&amp;AK783&amp;", "&amp;IF(BC783 = "", "0", BC783)&amp;", "&amp;IF(BL783 = "","NULL, NULL",BP783&amp;", "&amp;BL783)&amp;");"</f>
        <v>insert into Pokemon_Blueprint values ( 782, 'Kyurem (White)', 'Legendary', 125,  120,  90, 170,  100,  95, 3, NULL, NULL);</v>
      </c>
    </row>
    <row r="784" spans="1:72" ht="12.75" customHeight="1">
      <c r="A784" s="12">
        <v>647</v>
      </c>
      <c r="B784" s="71" t="s">
        <v>1267</v>
      </c>
      <c r="C784" s="71" t="s">
        <v>546</v>
      </c>
      <c r="D784" s="72"/>
      <c r="E784" s="73"/>
      <c r="F784" s="73"/>
      <c r="G784" s="73"/>
      <c r="H784" s="73"/>
      <c r="I784" s="73"/>
      <c r="J784" s="73"/>
      <c r="K784" s="73"/>
      <c r="L784" s="73">
        <v>153</v>
      </c>
      <c r="M784" s="73">
        <v>298</v>
      </c>
      <c r="N784" s="73"/>
      <c r="O784" s="73"/>
      <c r="P784" s="73"/>
      <c r="Q784" s="73"/>
      <c r="R784" s="73"/>
      <c r="S784" s="73"/>
      <c r="T784" s="73"/>
      <c r="U784" s="73"/>
      <c r="V784" s="73"/>
      <c r="W784" s="73"/>
      <c r="X784" s="73"/>
      <c r="Y784" s="73"/>
      <c r="Z784" s="73"/>
      <c r="AA784" s="73"/>
      <c r="AB784" s="73"/>
      <c r="AC784" s="73"/>
      <c r="AD784" s="73"/>
      <c r="AE784" s="74"/>
      <c r="AF784" s="17">
        <v>91</v>
      </c>
      <c r="AG784" s="18">
        <v>72</v>
      </c>
      <c r="AH784" s="19">
        <v>90</v>
      </c>
      <c r="AI784" s="20">
        <v>129</v>
      </c>
      <c r="AJ784" s="21">
        <v>90</v>
      </c>
      <c r="AK784" s="22">
        <v>108</v>
      </c>
      <c r="AL784" s="23">
        <f>SUM(AF784:AK784)</f>
        <v>580</v>
      </c>
      <c r="AM784" s="24" t="s">
        <v>112</v>
      </c>
      <c r="AN784" s="25" t="s">
        <v>289</v>
      </c>
      <c r="AO784" s="24" t="s">
        <v>296</v>
      </c>
      <c r="AP784" s="34"/>
      <c r="AQ784" s="38"/>
      <c r="AR784" s="39" t="s">
        <v>148</v>
      </c>
      <c r="AS784" s="40">
        <v>1.4</v>
      </c>
      <c r="AT784" s="40">
        <v>106.9</v>
      </c>
      <c r="AU784" s="41">
        <v>48.5</v>
      </c>
      <c r="AV784" s="31"/>
      <c r="AW784" s="26"/>
      <c r="AX784" s="26"/>
      <c r="AY784" s="26">
        <v>3</v>
      </c>
      <c r="AZ784" s="26"/>
      <c r="BA784" s="25"/>
      <c r="BB784" s="24">
        <v>290</v>
      </c>
      <c r="BC784" s="26">
        <v>3</v>
      </c>
      <c r="BD784" s="32" t="s">
        <v>297</v>
      </c>
      <c r="BE784" s="32">
        <v>35</v>
      </c>
      <c r="BF784" s="35" t="s">
        <v>141</v>
      </c>
      <c r="BG784" s="26" t="s">
        <v>368</v>
      </c>
      <c r="BH784" s="29">
        <v>80</v>
      </c>
      <c r="BI784" s="26" t="s">
        <v>212</v>
      </c>
      <c r="BJ784" s="37"/>
      <c r="BK784" s="36"/>
      <c r="BL784" t="str">
        <f>IF(_xlfn.REGEXTEST(BK784,"Lv. [0-9]{0, 3}", 0),BM784,"")</f>
        <v/>
      </c>
      <c r="BM784" t="e" cm="1" vm="1">
        <f t="array" ref="BM784">_xlfn.REGEXEXTRACT(_xlfn.REGEXEXTRACT(BK784,"Lv. [0-9]{0,}", 0),"[0-9]{1,2}", 0)</f>
        <v>#N/A</v>
      </c>
      <c r="BN784" cm="1">
        <f t="array" ref="BN784">INDEX(A784:AE784,BQ784)</f>
        <v>298</v>
      </c>
      <c r="BO784">
        <v>783</v>
      </c>
      <c r="BP784" t="str">
        <f ca="1">IF(LEN(BL784) &gt; 0, _xlfn.XMATCH(BN784 + 1, INDIRECT(BR784):INDIRECT(BS784)), "")</f>
        <v/>
      </c>
      <c r="BQ784" cm="1">
        <f t="array" ref="BQ784">_xlfn.XMATCH(FALSE, ISBLANK(A784:AE784),,-1)</f>
        <v>13</v>
      </c>
      <c r="BR784" t="str">
        <f>ADDRESS(2, BQ784)</f>
        <v>$M$2</v>
      </c>
      <c r="BS784" t="str">
        <f>ADDRESS(1202, BQ784)</f>
        <v>$M$1202</v>
      </c>
      <c r="BT784" s="171" t="str">
        <f>"insert into Pokemon_Blueprint values ( "&amp;ROW()-1&amp;", '"&amp;B784&amp;"', '"&amp;C784&amp;"', "&amp;AF784&amp;",  "&amp;AG784&amp;",  "&amp;AH784&amp;", "&amp;AI784&amp;",  "&amp;AJ784&amp;",  "&amp;AK784&amp;", "&amp;IF(BC784 = "", "0", BC784)&amp;", "&amp;IF(BL784 = "","NULL, NULL",BP784&amp;", "&amp;BL784)&amp;");"</f>
        <v>insert into Pokemon_Blueprint values ( 783, 'Keldeo', 'Mythical', 91,  72,  90, 129,  90,  108, 3, NULL, NULL);</v>
      </c>
    </row>
    <row r="785" spans="1:72" ht="12.75" customHeight="1">
      <c r="A785" s="12">
        <v>648</v>
      </c>
      <c r="B785" s="71" t="s">
        <v>1268</v>
      </c>
      <c r="C785" s="71" t="s">
        <v>546</v>
      </c>
      <c r="D785" s="72"/>
      <c r="E785" s="73"/>
      <c r="F785" s="73"/>
      <c r="G785" s="73"/>
      <c r="H785" s="73"/>
      <c r="I785" s="73"/>
      <c r="J785" s="73"/>
      <c r="K785" s="73"/>
      <c r="L785" s="73">
        <v>154</v>
      </c>
      <c r="M785" s="73">
        <v>299</v>
      </c>
      <c r="N785" s="73"/>
      <c r="O785" s="73"/>
      <c r="P785" s="73"/>
      <c r="Q785" s="73"/>
      <c r="R785" s="73"/>
      <c r="S785" s="73"/>
      <c r="T785" s="73"/>
      <c r="U785" s="73"/>
      <c r="V785" s="73"/>
      <c r="W785" s="73"/>
      <c r="X785" s="73"/>
      <c r="Y785" s="73"/>
      <c r="Z785" s="73"/>
      <c r="AA785" s="73"/>
      <c r="AB785" s="73"/>
      <c r="AC785" s="73"/>
      <c r="AD785" s="73"/>
      <c r="AE785" s="74"/>
      <c r="AF785" s="17">
        <v>100</v>
      </c>
      <c r="AG785" s="18">
        <v>77</v>
      </c>
      <c r="AH785" s="19">
        <v>77</v>
      </c>
      <c r="AI785" s="20">
        <v>128</v>
      </c>
      <c r="AJ785" s="21">
        <v>128</v>
      </c>
      <c r="AK785" s="22">
        <v>90</v>
      </c>
      <c r="AL785" s="23">
        <f>SUM(AF785:AK785)</f>
        <v>600</v>
      </c>
      <c r="AM785" s="24" t="s">
        <v>150</v>
      </c>
      <c r="AN785" s="25" t="s">
        <v>193</v>
      </c>
      <c r="AO785" s="24" t="s">
        <v>452</v>
      </c>
      <c r="AP785" s="34"/>
      <c r="AQ785" s="38"/>
      <c r="AR785" s="39" t="s">
        <v>97</v>
      </c>
      <c r="AS785" s="40">
        <v>0.6</v>
      </c>
      <c r="AT785" s="40">
        <v>14.3</v>
      </c>
      <c r="AU785" s="41">
        <v>6.5</v>
      </c>
      <c r="AV785" s="31"/>
      <c r="AW785" s="26"/>
      <c r="AX785" s="26"/>
      <c r="AY785" s="26">
        <v>1</v>
      </c>
      <c r="AZ785" s="26">
        <v>1</v>
      </c>
      <c r="BA785" s="25">
        <v>1</v>
      </c>
      <c r="BB785" s="24">
        <v>300</v>
      </c>
      <c r="BC785" s="26">
        <v>3</v>
      </c>
      <c r="BD785" s="32" t="s">
        <v>297</v>
      </c>
      <c r="BE785" s="32">
        <v>100</v>
      </c>
      <c r="BF785" s="35" t="s">
        <v>137</v>
      </c>
      <c r="BG785" s="26" t="s">
        <v>368</v>
      </c>
      <c r="BH785" s="29">
        <v>120</v>
      </c>
      <c r="BI785" s="26" t="s">
        <v>212</v>
      </c>
      <c r="BJ785" s="37"/>
      <c r="BK785" s="36"/>
      <c r="BL785" t="str">
        <f>IF(_xlfn.REGEXTEST(BK785,"Lv. [0-9]{0, 3}", 0),BM785,"")</f>
        <v/>
      </c>
      <c r="BM785" t="e" cm="1" vm="1">
        <f t="array" ref="BM785">_xlfn.REGEXEXTRACT(_xlfn.REGEXEXTRACT(BK785,"Lv. [0-9]{0,}", 0),"[0-9]{1,2}", 0)</f>
        <v>#N/A</v>
      </c>
      <c r="BN785" cm="1">
        <f t="array" ref="BN785">INDEX(A785:AE785,BQ785)</f>
        <v>299</v>
      </c>
      <c r="BO785">
        <v>784</v>
      </c>
      <c r="BP785" t="str">
        <f ca="1">IF(LEN(BL785) &gt; 0, _xlfn.XMATCH(BN785 + 1, INDIRECT(BR785):INDIRECT(BS785)), "")</f>
        <v/>
      </c>
      <c r="BQ785" cm="1">
        <f t="array" ref="BQ785">_xlfn.XMATCH(FALSE, ISBLANK(A785:AE785),,-1)</f>
        <v>13</v>
      </c>
      <c r="BR785" t="str">
        <f>ADDRESS(2, BQ785)</f>
        <v>$M$2</v>
      </c>
      <c r="BS785" t="str">
        <f>ADDRESS(1202, BQ785)</f>
        <v>$M$1202</v>
      </c>
      <c r="BT785" s="171" t="str">
        <f>"insert into Pokemon_Blueprint values ( "&amp;ROW()-1&amp;", '"&amp;B785&amp;"', '"&amp;C785&amp;"', "&amp;AF785&amp;",  "&amp;AG785&amp;",  "&amp;AH785&amp;", "&amp;AI785&amp;",  "&amp;AJ785&amp;",  "&amp;AK785&amp;", "&amp;IF(BC785 = "", "0", BC785)&amp;", "&amp;IF(BL785 = "","NULL, NULL",BP785&amp;", "&amp;BL785)&amp;");"</f>
        <v>insert into Pokemon_Blueprint values ( 784, 'Meloetta (Aria)', 'Mythical', 100,  77,  77, 128,  128,  90, 3, NULL, NULL);</v>
      </c>
    </row>
    <row r="786" spans="1:72" ht="12.75" customHeight="1">
      <c r="A786" s="12">
        <v>648.1</v>
      </c>
      <c r="B786" s="71" t="s">
        <v>1269</v>
      </c>
      <c r="C786" s="71" t="s">
        <v>546</v>
      </c>
      <c r="D786" s="72"/>
      <c r="E786" s="73"/>
      <c r="F786" s="73"/>
      <c r="G786" s="73"/>
      <c r="H786" s="73"/>
      <c r="I786" s="73"/>
      <c r="J786" s="73"/>
      <c r="K786" s="73"/>
      <c r="L786" s="73">
        <v>154</v>
      </c>
      <c r="M786" s="73">
        <v>299</v>
      </c>
      <c r="N786" s="73"/>
      <c r="O786" s="73"/>
      <c r="P786" s="73"/>
      <c r="Q786" s="73"/>
      <c r="R786" s="73"/>
      <c r="S786" s="73"/>
      <c r="T786" s="73"/>
      <c r="U786" s="73"/>
      <c r="V786" s="73"/>
      <c r="W786" s="73"/>
      <c r="X786" s="73"/>
      <c r="Y786" s="73"/>
      <c r="Z786" s="73"/>
      <c r="AA786" s="73"/>
      <c r="AB786" s="73"/>
      <c r="AC786" s="73"/>
      <c r="AD786" s="73"/>
      <c r="AE786" s="74"/>
      <c r="AF786" s="17">
        <v>100</v>
      </c>
      <c r="AG786" s="18">
        <v>128</v>
      </c>
      <c r="AH786" s="19">
        <v>90</v>
      </c>
      <c r="AI786" s="20">
        <v>77</v>
      </c>
      <c r="AJ786" s="21">
        <v>77</v>
      </c>
      <c r="AK786" s="22">
        <v>128</v>
      </c>
      <c r="AL786" s="23">
        <f>SUM(AF786:AK786)</f>
        <v>600</v>
      </c>
      <c r="AM786" s="24" t="s">
        <v>150</v>
      </c>
      <c r="AN786" s="25" t="s">
        <v>289</v>
      </c>
      <c r="AO786" s="24" t="s">
        <v>452</v>
      </c>
      <c r="AP786" s="34"/>
      <c r="AQ786" s="38"/>
      <c r="AR786" s="39" t="s">
        <v>97</v>
      </c>
      <c r="AS786" s="40">
        <v>0.6</v>
      </c>
      <c r="AT786" s="40">
        <v>14.3</v>
      </c>
      <c r="AU786" s="41">
        <v>6.5</v>
      </c>
      <c r="AV786" s="76"/>
      <c r="AW786" s="34">
        <v>1</v>
      </c>
      <c r="AX786" s="34">
        <v>1</v>
      </c>
      <c r="AY786" s="34"/>
      <c r="AZ786" s="34"/>
      <c r="BA786" s="37">
        <v>1</v>
      </c>
      <c r="BB786" s="24">
        <v>300</v>
      </c>
      <c r="BC786" s="26">
        <v>3</v>
      </c>
      <c r="BD786" s="32" t="s">
        <v>297</v>
      </c>
      <c r="BE786" s="32">
        <v>100</v>
      </c>
      <c r="BF786" s="35" t="s">
        <v>137</v>
      </c>
      <c r="BG786" s="26" t="s">
        <v>368</v>
      </c>
      <c r="BH786" s="29">
        <v>120</v>
      </c>
      <c r="BI786" s="26" t="s">
        <v>212</v>
      </c>
      <c r="BJ786" s="37"/>
      <c r="BK786" s="36"/>
      <c r="BL786" t="str">
        <f>IF(_xlfn.REGEXTEST(BK786,"Lv. [0-9]{0, 3}", 0),BM786,"")</f>
        <v/>
      </c>
      <c r="BM786" t="e" cm="1" vm="1">
        <f t="array" ref="BM786">_xlfn.REGEXEXTRACT(_xlfn.REGEXEXTRACT(BK786,"Lv. [0-9]{0,}", 0),"[0-9]{1,2}", 0)</f>
        <v>#N/A</v>
      </c>
      <c r="BN786" cm="1">
        <f t="array" ref="BN786">INDEX(A786:AE786,BQ786)</f>
        <v>299</v>
      </c>
      <c r="BO786">
        <v>785</v>
      </c>
      <c r="BP786" t="str">
        <f ca="1">IF(LEN(BL786) &gt; 0, _xlfn.XMATCH(BN786 + 1, INDIRECT(BR786):INDIRECT(BS786)), "")</f>
        <v/>
      </c>
      <c r="BQ786" cm="1">
        <f t="array" ref="BQ786">_xlfn.XMATCH(FALSE, ISBLANK(A786:AE786),,-1)</f>
        <v>13</v>
      </c>
      <c r="BR786" t="str">
        <f>ADDRESS(2, BQ786)</f>
        <v>$M$2</v>
      </c>
      <c r="BS786" t="str">
        <f>ADDRESS(1202, BQ786)</f>
        <v>$M$1202</v>
      </c>
      <c r="BT786" s="171" t="str">
        <f>"insert into Pokemon_Blueprint values ( "&amp;ROW()-1&amp;", '"&amp;B786&amp;"', '"&amp;C786&amp;"', "&amp;AF786&amp;",  "&amp;AG786&amp;",  "&amp;AH786&amp;", "&amp;AI786&amp;",  "&amp;AJ786&amp;",  "&amp;AK786&amp;", "&amp;IF(BC786 = "", "0", BC786)&amp;", "&amp;IF(BL786 = "","NULL, NULL",BP786&amp;", "&amp;BL786)&amp;");"</f>
        <v>insert into Pokemon_Blueprint values ( 785, 'Meloetta (Pirouette)', 'Mythical', 100,  128,  90, 77,  77,  128, 3, NULL, NULL);</v>
      </c>
    </row>
    <row r="787" spans="1:72" ht="12.75" customHeight="1">
      <c r="A787" s="12">
        <v>649</v>
      </c>
      <c r="B787" s="71" t="s">
        <v>1270</v>
      </c>
      <c r="C787" s="71" t="s">
        <v>546</v>
      </c>
      <c r="D787" s="72"/>
      <c r="E787" s="73"/>
      <c r="F787" s="73"/>
      <c r="G787" s="73"/>
      <c r="H787" s="73"/>
      <c r="I787" s="73"/>
      <c r="J787" s="73"/>
      <c r="K787" s="73"/>
      <c r="L787" s="73">
        <v>155</v>
      </c>
      <c r="M787" s="73">
        <v>300</v>
      </c>
      <c r="N787" s="73"/>
      <c r="O787" s="73"/>
      <c r="P787" s="73"/>
      <c r="Q787" s="73"/>
      <c r="R787" s="73"/>
      <c r="S787" s="73"/>
      <c r="T787" s="73"/>
      <c r="U787" s="73"/>
      <c r="V787" s="73"/>
      <c r="W787" s="73"/>
      <c r="X787" s="73"/>
      <c r="Y787" s="73"/>
      <c r="Z787" s="73"/>
      <c r="AA787" s="73"/>
      <c r="AB787" s="73"/>
      <c r="AC787" s="73"/>
      <c r="AD787" s="73"/>
      <c r="AE787" s="74"/>
      <c r="AF787" s="17">
        <v>71</v>
      </c>
      <c r="AG787" s="18">
        <v>120</v>
      </c>
      <c r="AH787" s="19">
        <v>95</v>
      </c>
      <c r="AI787" s="20">
        <v>120</v>
      </c>
      <c r="AJ787" s="21">
        <v>95</v>
      </c>
      <c r="AK787" s="22">
        <v>99</v>
      </c>
      <c r="AL787" s="23">
        <f>SUM(AF787:AK787)</f>
        <v>600</v>
      </c>
      <c r="AM787" s="24" t="s">
        <v>124</v>
      </c>
      <c r="AN787" s="25" t="s">
        <v>201</v>
      </c>
      <c r="AO787" s="24" t="s">
        <v>509</v>
      </c>
      <c r="AP787" s="34"/>
      <c r="AQ787" s="38"/>
      <c r="AR787" s="39" t="s">
        <v>157</v>
      </c>
      <c r="AS787" s="40">
        <v>1.5</v>
      </c>
      <c r="AT787" s="40">
        <v>181.9</v>
      </c>
      <c r="AU787" s="41">
        <v>82.5</v>
      </c>
      <c r="AV787" s="31"/>
      <c r="AW787" s="26">
        <v>1</v>
      </c>
      <c r="AX787" s="26"/>
      <c r="AY787" s="26">
        <v>1</v>
      </c>
      <c r="AZ787" s="26"/>
      <c r="BA787" s="25">
        <v>1</v>
      </c>
      <c r="BB787" s="24">
        <v>300</v>
      </c>
      <c r="BC787" s="26">
        <v>3</v>
      </c>
      <c r="BD787" s="32" t="s">
        <v>297</v>
      </c>
      <c r="BE787" s="32">
        <v>0</v>
      </c>
      <c r="BF787" s="35" t="s">
        <v>164</v>
      </c>
      <c r="BG787" s="26" t="s">
        <v>368</v>
      </c>
      <c r="BH787" s="29">
        <v>120</v>
      </c>
      <c r="BI787" s="26" t="s">
        <v>212</v>
      </c>
      <c r="BJ787" s="37"/>
      <c r="BK787" s="36"/>
      <c r="BL787" t="str">
        <f>IF(_xlfn.REGEXTEST(BK787,"Lv. [0-9]{0, 3}", 0),BM787,"")</f>
        <v/>
      </c>
      <c r="BM787" t="e" cm="1" vm="1">
        <f t="array" ref="BM787">_xlfn.REGEXEXTRACT(_xlfn.REGEXEXTRACT(BK787,"Lv. [0-9]{0,}", 0),"[0-9]{1,2}", 0)</f>
        <v>#N/A</v>
      </c>
      <c r="BN787" cm="1">
        <f t="array" ref="BN787">INDEX(A787:AE787,BQ787)</f>
        <v>300</v>
      </c>
      <c r="BO787">
        <v>786</v>
      </c>
      <c r="BP787" t="str">
        <f ca="1">IF(LEN(BL787) &gt; 0, _xlfn.XMATCH(BN787 + 1, INDIRECT(BR787):INDIRECT(BS787)), "")</f>
        <v/>
      </c>
      <c r="BQ787" cm="1">
        <f t="array" ref="BQ787">_xlfn.XMATCH(FALSE, ISBLANK(A787:AE787),,-1)</f>
        <v>13</v>
      </c>
      <c r="BR787" t="str">
        <f>ADDRESS(2, BQ787)</f>
        <v>$M$2</v>
      </c>
      <c r="BS787" t="str">
        <f>ADDRESS(1202, BQ787)</f>
        <v>$M$1202</v>
      </c>
      <c r="BT787" s="171" t="str">
        <f>"insert into Pokemon_Blueprint values ( "&amp;ROW()-1&amp;", '"&amp;B787&amp;"', '"&amp;C787&amp;"', "&amp;AF787&amp;",  "&amp;AG787&amp;",  "&amp;AH787&amp;", "&amp;AI787&amp;",  "&amp;AJ787&amp;",  "&amp;AK787&amp;", "&amp;IF(BC787 = "", "0", BC787)&amp;", "&amp;IF(BL787 = "","NULL, NULL",BP787&amp;", "&amp;BL787)&amp;");"</f>
        <v>insert into Pokemon_Blueprint values ( 786, 'Genesect', 'Mythical', 71,  120,  95, 120,  95,  99, 3, NULL, NULL);</v>
      </c>
    </row>
    <row r="788" spans="1:72" ht="12.75" customHeight="1">
      <c r="A788" s="12">
        <v>650</v>
      </c>
      <c r="B788" s="77" t="s">
        <v>1271</v>
      </c>
      <c r="C788" s="77" t="s">
        <v>73</v>
      </c>
      <c r="D788" s="78"/>
      <c r="E788" s="79"/>
      <c r="F788" s="79"/>
      <c r="G788" s="79"/>
      <c r="H788" s="79"/>
      <c r="I788" s="79"/>
      <c r="J788" s="79"/>
      <c r="K788" s="79"/>
      <c r="L788" s="79"/>
      <c r="M788" s="79"/>
      <c r="N788" s="79">
        <v>1</v>
      </c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80"/>
      <c r="AF788" s="17">
        <v>56</v>
      </c>
      <c r="AG788" s="18">
        <v>61</v>
      </c>
      <c r="AH788" s="19">
        <v>65</v>
      </c>
      <c r="AI788" s="20">
        <v>48</v>
      </c>
      <c r="AJ788" s="21">
        <v>45</v>
      </c>
      <c r="AK788" s="22">
        <v>38</v>
      </c>
      <c r="AL788" s="23">
        <f>SUM(AF788:AK788)</f>
        <v>313</v>
      </c>
      <c r="AM788" s="24" t="s">
        <v>74</v>
      </c>
      <c r="AN788" s="25"/>
      <c r="AO788" s="24" t="s">
        <v>76</v>
      </c>
      <c r="AP788" s="26"/>
      <c r="AQ788" s="27" t="s">
        <v>1272</v>
      </c>
      <c r="AR788" s="28" t="s">
        <v>187</v>
      </c>
      <c r="AS788" s="29">
        <v>0.4</v>
      </c>
      <c r="AT788" s="29">
        <v>19.8</v>
      </c>
      <c r="AU788" s="30">
        <v>9</v>
      </c>
      <c r="AV788" s="31"/>
      <c r="AW788" s="26"/>
      <c r="AX788" s="26">
        <v>1</v>
      </c>
      <c r="AY788" s="26"/>
      <c r="AZ788" s="26"/>
      <c r="BA788" s="25"/>
      <c r="BB788" s="24">
        <v>63</v>
      </c>
      <c r="BC788" s="26">
        <v>45</v>
      </c>
      <c r="BD788" s="32" t="s">
        <v>79</v>
      </c>
      <c r="BE788" s="32">
        <v>50</v>
      </c>
      <c r="BF788" s="33" t="s">
        <v>80</v>
      </c>
      <c r="BG788" s="26" t="s">
        <v>81</v>
      </c>
      <c r="BH788" s="29">
        <v>20</v>
      </c>
      <c r="BI788" s="26" t="s">
        <v>165</v>
      </c>
      <c r="BJ788" s="25"/>
      <c r="BK788" s="12" t="s">
        <v>83</v>
      </c>
      <c r="BL788" t="str">
        <f>IF(_xlfn.REGEXTEST(BK788,"Lv. [0-9]{0, 3}", 0),BM788,"")</f>
        <v>16</v>
      </c>
      <c r="BM788" t="str" cm="1">
        <f t="array" ref="BM788">_xlfn.REGEXEXTRACT(_xlfn.REGEXEXTRACT(BK788,"Lv. [0-9]{0,}", 0),"[0-9]{1,2}", 0)</f>
        <v>16</v>
      </c>
      <c r="BN788" cm="1">
        <f t="array" ref="BN788">INDEX(A788:AE788,BQ788)</f>
        <v>1</v>
      </c>
      <c r="BO788">
        <v>787</v>
      </c>
      <c r="BP788">
        <f ca="1">IF(LEN(BL788) &gt; 0, _xlfn.XMATCH(BN788 + 1, INDIRECT(BR788):INDIRECT(BS788)), "")</f>
        <v>788</v>
      </c>
      <c r="BQ788" cm="1">
        <f t="array" ref="BQ788">_xlfn.XMATCH(FALSE, ISBLANK(A788:AE788),,-1)</f>
        <v>14</v>
      </c>
      <c r="BR788" t="str">
        <f>ADDRESS(2, BQ788)</f>
        <v>$N$2</v>
      </c>
      <c r="BS788" t="str">
        <f>ADDRESS(1202, BQ788)</f>
        <v>$N$1202</v>
      </c>
      <c r="BT788" s="171" t="str">
        <f ca="1">"insert into Pokemon_Blueprint values ( "&amp;ROW()-1&amp;", '"&amp;B788&amp;"', '"&amp;C788&amp;"', "&amp;AF788&amp;",  "&amp;AG788&amp;",  "&amp;AH788&amp;", "&amp;AI788&amp;",  "&amp;AJ788&amp;",  "&amp;AK788&amp;", "&amp;IF(BC788 = "", "0", BC788)&amp;", "&amp;IF(BL788 = "","NULL, NULL",BP788&amp;", "&amp;BL788)&amp;");"</f>
        <v>insert into Pokemon_Blueprint values ( 787, 'Chespin', 'Starter', 56,  61,  65, 48,  45,  38, 45, 788, 16);</v>
      </c>
    </row>
    <row r="789" spans="1:72" ht="12.75" customHeight="1">
      <c r="A789" s="12">
        <v>651</v>
      </c>
      <c r="B789" s="77" t="s">
        <v>1273</v>
      </c>
      <c r="C789" s="77" t="s">
        <v>73</v>
      </c>
      <c r="D789" s="78"/>
      <c r="E789" s="79"/>
      <c r="F789" s="79"/>
      <c r="G789" s="79"/>
      <c r="H789" s="79"/>
      <c r="I789" s="79"/>
      <c r="J789" s="79"/>
      <c r="K789" s="79"/>
      <c r="L789" s="79"/>
      <c r="M789" s="79"/>
      <c r="N789" s="79">
        <v>2</v>
      </c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80"/>
      <c r="AF789" s="17">
        <v>61</v>
      </c>
      <c r="AG789" s="18">
        <v>78</v>
      </c>
      <c r="AH789" s="19">
        <v>95</v>
      </c>
      <c r="AI789" s="20">
        <v>56</v>
      </c>
      <c r="AJ789" s="21">
        <v>58</v>
      </c>
      <c r="AK789" s="22">
        <v>57</v>
      </c>
      <c r="AL789" s="23">
        <f>SUM(AF789:AK789)</f>
        <v>405</v>
      </c>
      <c r="AM789" s="24" t="s">
        <v>74</v>
      </c>
      <c r="AN789" s="25"/>
      <c r="AO789" s="24" t="s">
        <v>76</v>
      </c>
      <c r="AP789" s="26"/>
      <c r="AQ789" s="27" t="s">
        <v>1272</v>
      </c>
      <c r="AR789" s="28" t="s">
        <v>78</v>
      </c>
      <c r="AS789" s="29">
        <v>0.7</v>
      </c>
      <c r="AT789" s="29">
        <v>63.9</v>
      </c>
      <c r="AU789" s="30">
        <v>29</v>
      </c>
      <c r="AV789" s="31"/>
      <c r="AW789" s="26"/>
      <c r="AX789" s="26">
        <v>2</v>
      </c>
      <c r="AY789" s="26"/>
      <c r="AZ789" s="26"/>
      <c r="BA789" s="25"/>
      <c r="BB789" s="24">
        <v>142</v>
      </c>
      <c r="BC789" s="26">
        <v>45</v>
      </c>
      <c r="BD789" s="32" t="s">
        <v>79</v>
      </c>
      <c r="BE789" s="32">
        <v>50</v>
      </c>
      <c r="BF789" s="33" t="s">
        <v>80</v>
      </c>
      <c r="BG789" s="26" t="s">
        <v>81</v>
      </c>
      <c r="BH789" s="29">
        <v>20</v>
      </c>
      <c r="BI789" s="26" t="s">
        <v>165</v>
      </c>
      <c r="BJ789" s="25"/>
      <c r="BK789" s="12" t="s">
        <v>102</v>
      </c>
      <c r="BL789" t="str">
        <f>IF(_xlfn.REGEXTEST(BK789,"Lv. [0-9]{0, 3}", 0),BM789,"")</f>
        <v>36</v>
      </c>
      <c r="BM789" t="str" cm="1">
        <f t="array" ref="BM789">_xlfn.REGEXEXTRACT(_xlfn.REGEXEXTRACT(BK789,"Lv. [0-9]{0,}", 0),"[0-9]{1,2}", 0)</f>
        <v>36</v>
      </c>
      <c r="BN789" cm="1">
        <f t="array" ref="BN789">INDEX(A789:AE789,BQ789)</f>
        <v>2</v>
      </c>
      <c r="BO789">
        <v>788</v>
      </c>
      <c r="BP789">
        <f ca="1">IF(LEN(BL789) &gt; 0, _xlfn.XMATCH(BN789 + 1, INDIRECT(BR789):INDIRECT(BS789)), "")</f>
        <v>789</v>
      </c>
      <c r="BQ789" cm="1">
        <f t="array" ref="BQ789">_xlfn.XMATCH(FALSE, ISBLANK(A789:AE789),,-1)</f>
        <v>14</v>
      </c>
      <c r="BR789" t="str">
        <f>ADDRESS(2, BQ789)</f>
        <v>$N$2</v>
      </c>
      <c r="BS789" t="str">
        <f>ADDRESS(1202, BQ789)</f>
        <v>$N$1202</v>
      </c>
      <c r="BT789" s="171" t="str">
        <f ca="1">"insert into Pokemon_Blueprint values ( "&amp;ROW()-1&amp;", '"&amp;B789&amp;"', '"&amp;C789&amp;"', "&amp;AF789&amp;",  "&amp;AG789&amp;",  "&amp;AH789&amp;", "&amp;AI789&amp;",  "&amp;AJ789&amp;",  "&amp;AK789&amp;", "&amp;IF(BC789 = "", "0", BC789)&amp;", "&amp;IF(BL789 = "","NULL, NULL",BP789&amp;", "&amp;BL789)&amp;");"</f>
        <v>insert into Pokemon_Blueprint values ( 788, 'Quilladin', 'Starter', 61,  78,  95, 56,  58,  57, 45, 789, 36);</v>
      </c>
    </row>
    <row r="790" spans="1:72" ht="12.75" customHeight="1">
      <c r="A790" s="12">
        <v>652</v>
      </c>
      <c r="B790" s="77" t="s">
        <v>1274</v>
      </c>
      <c r="C790" s="77" t="s">
        <v>73</v>
      </c>
      <c r="D790" s="78"/>
      <c r="E790" s="79"/>
      <c r="F790" s="79"/>
      <c r="G790" s="79"/>
      <c r="H790" s="79"/>
      <c r="I790" s="79"/>
      <c r="J790" s="79"/>
      <c r="K790" s="79"/>
      <c r="L790" s="79"/>
      <c r="M790" s="79"/>
      <c r="N790" s="79">
        <v>3</v>
      </c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80"/>
      <c r="AF790" s="17">
        <v>88</v>
      </c>
      <c r="AG790" s="18">
        <v>107</v>
      </c>
      <c r="AH790" s="19">
        <v>122</v>
      </c>
      <c r="AI790" s="20">
        <v>74</v>
      </c>
      <c r="AJ790" s="21">
        <v>75</v>
      </c>
      <c r="AK790" s="22">
        <v>64</v>
      </c>
      <c r="AL790" s="23">
        <f>SUM(AF790:AK790)</f>
        <v>530</v>
      </c>
      <c r="AM790" s="24" t="s">
        <v>74</v>
      </c>
      <c r="AN790" s="25" t="s">
        <v>289</v>
      </c>
      <c r="AO790" s="24" t="s">
        <v>76</v>
      </c>
      <c r="AP790" s="26"/>
      <c r="AQ790" s="27" t="s">
        <v>1272</v>
      </c>
      <c r="AR790" s="28" t="s">
        <v>120</v>
      </c>
      <c r="AS790" s="29">
        <v>1.6</v>
      </c>
      <c r="AT790" s="29">
        <v>198.4</v>
      </c>
      <c r="AU790" s="30">
        <v>90</v>
      </c>
      <c r="AV790" s="31"/>
      <c r="AW790" s="26"/>
      <c r="AX790" s="26">
        <v>3</v>
      </c>
      <c r="AY790" s="26"/>
      <c r="AZ790" s="26"/>
      <c r="BA790" s="25"/>
      <c r="BB790" s="24">
        <v>265</v>
      </c>
      <c r="BC790" s="26">
        <v>45</v>
      </c>
      <c r="BD790" s="32" t="s">
        <v>79</v>
      </c>
      <c r="BE790" s="32">
        <v>50</v>
      </c>
      <c r="BF790" s="33" t="s">
        <v>80</v>
      </c>
      <c r="BG790" s="26" t="s">
        <v>81</v>
      </c>
      <c r="BH790" s="29">
        <v>20</v>
      </c>
      <c r="BI790" s="26" t="s">
        <v>165</v>
      </c>
      <c r="BJ790" s="25"/>
      <c r="BK790" s="12"/>
      <c r="BL790" t="str">
        <f>IF(_xlfn.REGEXTEST(BK790,"Lv. [0-9]{0, 3}", 0),BM790,"")</f>
        <v/>
      </c>
      <c r="BM790" t="e" cm="1" vm="1">
        <f t="array" ref="BM790">_xlfn.REGEXEXTRACT(_xlfn.REGEXEXTRACT(BK790,"Lv. [0-9]{0,}", 0),"[0-9]{1,2}", 0)</f>
        <v>#N/A</v>
      </c>
      <c r="BN790" cm="1">
        <f t="array" ref="BN790">INDEX(A790:AE790,BQ790)</f>
        <v>3</v>
      </c>
      <c r="BO790">
        <v>789</v>
      </c>
      <c r="BP790" t="str">
        <f ca="1">IF(LEN(BL790) &gt; 0, _xlfn.XMATCH(BN790 + 1, INDIRECT(BR790):INDIRECT(BS790)), "")</f>
        <v/>
      </c>
      <c r="BQ790" cm="1">
        <f t="array" ref="BQ790">_xlfn.XMATCH(FALSE, ISBLANK(A790:AE790),,-1)</f>
        <v>14</v>
      </c>
      <c r="BR790" t="str">
        <f>ADDRESS(2, BQ790)</f>
        <v>$N$2</v>
      </c>
      <c r="BS790" t="str">
        <f>ADDRESS(1202, BQ790)</f>
        <v>$N$1202</v>
      </c>
      <c r="BT790" s="171" t="str">
        <f>"insert into Pokemon_Blueprint values ( "&amp;ROW()-1&amp;", '"&amp;B790&amp;"', '"&amp;C790&amp;"', "&amp;AF790&amp;",  "&amp;AG790&amp;",  "&amp;AH790&amp;", "&amp;AI790&amp;",  "&amp;AJ790&amp;",  "&amp;AK790&amp;", "&amp;IF(BC790 = "", "0", BC790)&amp;", "&amp;IF(BL790 = "","NULL, NULL",BP790&amp;", "&amp;BL790)&amp;");"</f>
        <v>insert into Pokemon_Blueprint values ( 789, 'Chesnaught', 'Starter', 88,  107,  122, 74,  75,  64, 45, NULL, NULL);</v>
      </c>
    </row>
    <row r="791" spans="1:72" ht="12.75" customHeight="1">
      <c r="A791" s="12">
        <v>653</v>
      </c>
      <c r="B791" s="77" t="s">
        <v>1275</v>
      </c>
      <c r="C791" s="77" t="s">
        <v>73</v>
      </c>
      <c r="D791" s="78"/>
      <c r="E791" s="79"/>
      <c r="F791" s="79"/>
      <c r="G791" s="79"/>
      <c r="H791" s="79"/>
      <c r="I791" s="79"/>
      <c r="J791" s="79"/>
      <c r="K791" s="79"/>
      <c r="L791" s="79"/>
      <c r="M791" s="79"/>
      <c r="N791" s="79">
        <v>4</v>
      </c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80"/>
      <c r="AF791" s="17">
        <v>40</v>
      </c>
      <c r="AG791" s="18">
        <v>45</v>
      </c>
      <c r="AH791" s="19">
        <v>40</v>
      </c>
      <c r="AI791" s="20">
        <v>62</v>
      </c>
      <c r="AJ791" s="21">
        <v>60</v>
      </c>
      <c r="AK791" s="22">
        <v>60</v>
      </c>
      <c r="AL791" s="23">
        <f>SUM(AF791:AK791)</f>
        <v>307</v>
      </c>
      <c r="AM791" s="24" t="s">
        <v>94</v>
      </c>
      <c r="AN791" s="25"/>
      <c r="AO791" s="24" t="s">
        <v>95</v>
      </c>
      <c r="AP791" s="26"/>
      <c r="AQ791" s="27" t="s">
        <v>1276</v>
      </c>
      <c r="AR791" s="28" t="s">
        <v>187</v>
      </c>
      <c r="AS791" s="29">
        <v>0.4</v>
      </c>
      <c r="AT791" s="29">
        <v>20.7</v>
      </c>
      <c r="AU791" s="30">
        <v>9.4</v>
      </c>
      <c r="AV791" s="31"/>
      <c r="AW791" s="26"/>
      <c r="AX791" s="26"/>
      <c r="AY791" s="26">
        <v>1</v>
      </c>
      <c r="AZ791" s="26"/>
      <c r="BA791" s="25"/>
      <c r="BB791" s="24">
        <v>61</v>
      </c>
      <c r="BC791" s="26">
        <v>45</v>
      </c>
      <c r="BD791" s="32" t="s">
        <v>79</v>
      </c>
      <c r="BE791" s="32">
        <v>50</v>
      </c>
      <c r="BF791" s="33" t="s">
        <v>98</v>
      </c>
      <c r="BG791" s="26" t="s">
        <v>81</v>
      </c>
      <c r="BH791" s="29">
        <v>20</v>
      </c>
      <c r="BI791" s="26" t="s">
        <v>165</v>
      </c>
      <c r="BJ791" s="25"/>
      <c r="BK791" s="12" t="s">
        <v>83</v>
      </c>
      <c r="BL791" t="str">
        <f>IF(_xlfn.REGEXTEST(BK791,"Lv. [0-9]{0, 3}", 0),BM791,"")</f>
        <v>16</v>
      </c>
      <c r="BM791" t="str" cm="1">
        <f t="array" ref="BM791">_xlfn.REGEXEXTRACT(_xlfn.REGEXEXTRACT(BK791,"Lv. [0-9]{0,}", 0),"[0-9]{1,2}", 0)</f>
        <v>16</v>
      </c>
      <c r="BN791" cm="1">
        <f t="array" ref="BN791">INDEX(A791:AE791,BQ791)</f>
        <v>4</v>
      </c>
      <c r="BO791">
        <v>790</v>
      </c>
      <c r="BP791">
        <f ca="1">IF(LEN(BL791) &gt; 0, _xlfn.XMATCH(BN791 + 1, INDIRECT(BR791):INDIRECT(BS791)), "")</f>
        <v>791</v>
      </c>
      <c r="BQ791" cm="1">
        <f t="array" ref="BQ791">_xlfn.XMATCH(FALSE, ISBLANK(A791:AE791),,-1)</f>
        <v>14</v>
      </c>
      <c r="BR791" t="str">
        <f>ADDRESS(2, BQ791)</f>
        <v>$N$2</v>
      </c>
      <c r="BS791" t="str">
        <f>ADDRESS(1202, BQ791)</f>
        <v>$N$1202</v>
      </c>
      <c r="BT791" s="171" t="str">
        <f ca="1">"insert into Pokemon_Blueprint values ( "&amp;ROW()-1&amp;", '"&amp;B791&amp;"', '"&amp;C791&amp;"', "&amp;AF791&amp;",  "&amp;AG791&amp;",  "&amp;AH791&amp;", "&amp;AI791&amp;",  "&amp;AJ791&amp;",  "&amp;AK791&amp;", "&amp;IF(BC791 = "", "0", BC791)&amp;", "&amp;IF(BL791 = "","NULL, NULL",BP791&amp;", "&amp;BL791)&amp;");"</f>
        <v>insert into Pokemon_Blueprint values ( 790, 'Fennekin', 'Starter', 40,  45,  40, 62,  60,  60, 45, 791, 16);</v>
      </c>
    </row>
    <row r="792" spans="1:72" ht="12.75" customHeight="1">
      <c r="A792" s="12">
        <v>654</v>
      </c>
      <c r="B792" s="77" t="s">
        <v>1277</v>
      </c>
      <c r="C792" s="77" t="s">
        <v>73</v>
      </c>
      <c r="D792" s="78"/>
      <c r="E792" s="79"/>
      <c r="F792" s="79"/>
      <c r="G792" s="79"/>
      <c r="H792" s="79"/>
      <c r="I792" s="79"/>
      <c r="J792" s="79"/>
      <c r="K792" s="79"/>
      <c r="L792" s="79"/>
      <c r="M792" s="79"/>
      <c r="N792" s="79">
        <v>5</v>
      </c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80"/>
      <c r="AF792" s="17">
        <v>59</v>
      </c>
      <c r="AG792" s="18">
        <v>59</v>
      </c>
      <c r="AH792" s="19">
        <v>58</v>
      </c>
      <c r="AI792" s="20">
        <v>90</v>
      </c>
      <c r="AJ792" s="21">
        <v>70</v>
      </c>
      <c r="AK792" s="22">
        <v>73</v>
      </c>
      <c r="AL792" s="23">
        <f>SUM(AF792:AK792)</f>
        <v>409</v>
      </c>
      <c r="AM792" s="24" t="s">
        <v>94</v>
      </c>
      <c r="AN792" s="25"/>
      <c r="AO792" s="24" t="s">
        <v>95</v>
      </c>
      <c r="AP792" s="26"/>
      <c r="AQ792" s="27" t="s">
        <v>1276</v>
      </c>
      <c r="AR792" s="28" t="s">
        <v>85</v>
      </c>
      <c r="AS792" s="29">
        <v>1</v>
      </c>
      <c r="AT792" s="29">
        <v>32</v>
      </c>
      <c r="AU792" s="30">
        <v>14.5</v>
      </c>
      <c r="AV792" s="31"/>
      <c r="AW792" s="26"/>
      <c r="AX792" s="26"/>
      <c r="AY792" s="26">
        <v>2</v>
      </c>
      <c r="AZ792" s="26"/>
      <c r="BA792" s="25"/>
      <c r="BB792" s="24">
        <v>143</v>
      </c>
      <c r="BC792" s="26">
        <v>45</v>
      </c>
      <c r="BD792" s="32" t="s">
        <v>79</v>
      </c>
      <c r="BE792" s="32">
        <v>50</v>
      </c>
      <c r="BF792" s="33" t="s">
        <v>98</v>
      </c>
      <c r="BG792" s="26" t="s">
        <v>81</v>
      </c>
      <c r="BH792" s="29">
        <v>20</v>
      </c>
      <c r="BI792" s="26" t="s">
        <v>165</v>
      </c>
      <c r="BJ792" s="25"/>
      <c r="BK792" s="12" t="s">
        <v>102</v>
      </c>
      <c r="BL792" t="str">
        <f>IF(_xlfn.REGEXTEST(BK792,"Lv. [0-9]{0, 3}", 0),BM792,"")</f>
        <v>36</v>
      </c>
      <c r="BM792" t="str" cm="1">
        <f t="array" ref="BM792">_xlfn.REGEXEXTRACT(_xlfn.REGEXEXTRACT(BK792,"Lv. [0-9]{0,}", 0),"[0-9]{1,2}", 0)</f>
        <v>36</v>
      </c>
      <c r="BN792" cm="1">
        <f t="array" ref="BN792">INDEX(A792:AE792,BQ792)</f>
        <v>5</v>
      </c>
      <c r="BO792">
        <v>791</v>
      </c>
      <c r="BP792">
        <f ca="1">IF(LEN(BL792) &gt; 0, _xlfn.XMATCH(BN792 + 1, INDIRECT(BR792):INDIRECT(BS792)), "")</f>
        <v>792</v>
      </c>
      <c r="BQ792" cm="1">
        <f t="array" ref="BQ792">_xlfn.XMATCH(FALSE, ISBLANK(A792:AE792),,-1)</f>
        <v>14</v>
      </c>
      <c r="BR792" t="str">
        <f>ADDRESS(2, BQ792)</f>
        <v>$N$2</v>
      </c>
      <c r="BS792" t="str">
        <f>ADDRESS(1202, BQ792)</f>
        <v>$N$1202</v>
      </c>
      <c r="BT792" s="171" t="str">
        <f ca="1">"insert into Pokemon_Blueprint values ( "&amp;ROW()-1&amp;", '"&amp;B792&amp;"', '"&amp;C792&amp;"', "&amp;AF792&amp;",  "&amp;AG792&amp;",  "&amp;AH792&amp;", "&amp;AI792&amp;",  "&amp;AJ792&amp;",  "&amp;AK792&amp;", "&amp;IF(BC792 = "", "0", BC792)&amp;", "&amp;IF(BL792 = "","NULL, NULL",BP792&amp;", "&amp;BL792)&amp;");"</f>
        <v>insert into Pokemon_Blueprint values ( 791, 'Braixen', 'Starter', 59,  59,  58, 90,  70,  73, 45, 792, 36);</v>
      </c>
    </row>
    <row r="793" spans="1:72" ht="12.75" customHeight="1">
      <c r="A793" s="12">
        <v>655</v>
      </c>
      <c r="B793" s="77" t="s">
        <v>1278</v>
      </c>
      <c r="C793" s="77" t="s">
        <v>73</v>
      </c>
      <c r="D793" s="78"/>
      <c r="E793" s="79"/>
      <c r="F793" s="79"/>
      <c r="G793" s="79"/>
      <c r="H793" s="79"/>
      <c r="I793" s="79"/>
      <c r="J793" s="79"/>
      <c r="K793" s="79"/>
      <c r="L793" s="79"/>
      <c r="M793" s="79"/>
      <c r="N793" s="79">
        <v>6</v>
      </c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80"/>
      <c r="AF793" s="17">
        <v>75</v>
      </c>
      <c r="AG793" s="18">
        <v>69</v>
      </c>
      <c r="AH793" s="19">
        <v>72</v>
      </c>
      <c r="AI793" s="20">
        <v>114</v>
      </c>
      <c r="AJ793" s="21">
        <v>100</v>
      </c>
      <c r="AK793" s="22">
        <v>104</v>
      </c>
      <c r="AL793" s="23">
        <f>SUM(AF793:AK793)</f>
        <v>534</v>
      </c>
      <c r="AM793" s="24" t="s">
        <v>94</v>
      </c>
      <c r="AN793" s="25" t="s">
        <v>193</v>
      </c>
      <c r="AO793" s="24" t="s">
        <v>95</v>
      </c>
      <c r="AP793" s="26"/>
      <c r="AQ793" s="27" t="s">
        <v>1276</v>
      </c>
      <c r="AR793" s="28" t="s">
        <v>157</v>
      </c>
      <c r="AS793" s="29">
        <v>1.5</v>
      </c>
      <c r="AT793" s="29">
        <v>86</v>
      </c>
      <c r="AU793" s="30">
        <v>39</v>
      </c>
      <c r="AV793" s="31"/>
      <c r="AW793" s="26"/>
      <c r="AX793" s="26"/>
      <c r="AY793" s="26">
        <v>3</v>
      </c>
      <c r="AZ793" s="26"/>
      <c r="BA793" s="25"/>
      <c r="BB793" s="24">
        <v>267</v>
      </c>
      <c r="BC793" s="26">
        <v>45</v>
      </c>
      <c r="BD793" s="32" t="s">
        <v>79</v>
      </c>
      <c r="BE793" s="32">
        <v>50</v>
      </c>
      <c r="BF793" s="33" t="s">
        <v>98</v>
      </c>
      <c r="BG793" s="26" t="s">
        <v>81</v>
      </c>
      <c r="BH793" s="29">
        <v>20</v>
      </c>
      <c r="BI793" s="26" t="s">
        <v>165</v>
      </c>
      <c r="BJ793" s="25"/>
      <c r="BK793" s="12"/>
      <c r="BL793" t="str">
        <f>IF(_xlfn.REGEXTEST(BK793,"Lv. [0-9]{0, 3}", 0),BM793,"")</f>
        <v/>
      </c>
      <c r="BM793" t="e" cm="1" vm="1">
        <f t="array" ref="BM793">_xlfn.REGEXEXTRACT(_xlfn.REGEXEXTRACT(BK793,"Lv. [0-9]{0,}", 0),"[0-9]{1,2}", 0)</f>
        <v>#N/A</v>
      </c>
      <c r="BN793" cm="1">
        <f t="array" ref="BN793">INDEX(A793:AE793,BQ793)</f>
        <v>6</v>
      </c>
      <c r="BO793">
        <v>792</v>
      </c>
      <c r="BP793" t="str">
        <f ca="1">IF(LEN(BL793) &gt; 0, _xlfn.XMATCH(BN793 + 1, INDIRECT(BR793):INDIRECT(BS793)), "")</f>
        <v/>
      </c>
      <c r="BQ793" cm="1">
        <f t="array" ref="BQ793">_xlfn.XMATCH(FALSE, ISBLANK(A793:AE793),,-1)</f>
        <v>14</v>
      </c>
      <c r="BR793" t="str">
        <f>ADDRESS(2, BQ793)</f>
        <v>$N$2</v>
      </c>
      <c r="BS793" t="str">
        <f>ADDRESS(1202, BQ793)</f>
        <v>$N$1202</v>
      </c>
      <c r="BT793" s="171" t="str">
        <f>"insert into Pokemon_Blueprint values ( "&amp;ROW()-1&amp;", '"&amp;B793&amp;"', '"&amp;C793&amp;"', "&amp;AF793&amp;",  "&amp;AG793&amp;",  "&amp;AH793&amp;", "&amp;AI793&amp;",  "&amp;AJ793&amp;",  "&amp;AK793&amp;", "&amp;IF(BC793 = "", "0", BC793)&amp;", "&amp;IF(BL793 = "","NULL, NULL",BP793&amp;", "&amp;BL793)&amp;");"</f>
        <v>insert into Pokemon_Blueprint values ( 792, 'Delphox', 'Starter', 75,  69,  72, 114,  100,  104, 45, NULL, NULL);</v>
      </c>
    </row>
    <row r="794" spans="1:72" ht="12.75" customHeight="1">
      <c r="A794" s="12">
        <v>656</v>
      </c>
      <c r="B794" s="77" t="s">
        <v>1279</v>
      </c>
      <c r="C794" s="77" t="s">
        <v>73</v>
      </c>
      <c r="D794" s="78"/>
      <c r="E794" s="79"/>
      <c r="F794" s="79"/>
      <c r="G794" s="79"/>
      <c r="H794" s="79"/>
      <c r="I794" s="79"/>
      <c r="J794" s="79"/>
      <c r="K794" s="79"/>
      <c r="L794" s="79"/>
      <c r="M794" s="79"/>
      <c r="N794" s="79">
        <v>7</v>
      </c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80"/>
      <c r="AF794" s="17">
        <v>41</v>
      </c>
      <c r="AG794" s="18">
        <v>56</v>
      </c>
      <c r="AH794" s="19">
        <v>40</v>
      </c>
      <c r="AI794" s="20">
        <v>62</v>
      </c>
      <c r="AJ794" s="21">
        <v>44</v>
      </c>
      <c r="AK794" s="22">
        <v>71</v>
      </c>
      <c r="AL794" s="23">
        <f>SUM(AF794:AK794)</f>
        <v>314</v>
      </c>
      <c r="AM794" s="24" t="s">
        <v>112</v>
      </c>
      <c r="AN794" s="25"/>
      <c r="AO794" s="24" t="s">
        <v>113</v>
      </c>
      <c r="AP794" s="26"/>
      <c r="AQ794" s="27" t="s">
        <v>1280</v>
      </c>
      <c r="AR794" s="28" t="s">
        <v>127</v>
      </c>
      <c r="AS794" s="29">
        <v>0.3</v>
      </c>
      <c r="AT794" s="29">
        <v>15.4</v>
      </c>
      <c r="AU794" s="30">
        <v>7</v>
      </c>
      <c r="AV794" s="31"/>
      <c r="AW794" s="26"/>
      <c r="AX794" s="26"/>
      <c r="AY794" s="26"/>
      <c r="AZ794" s="26"/>
      <c r="BA794" s="25">
        <v>1</v>
      </c>
      <c r="BB794" s="24">
        <v>63</v>
      </c>
      <c r="BC794" s="26">
        <v>45</v>
      </c>
      <c r="BD794" s="32" t="s">
        <v>79</v>
      </c>
      <c r="BE794" s="32">
        <v>50</v>
      </c>
      <c r="BF794" s="33" t="s">
        <v>116</v>
      </c>
      <c r="BG794" s="26" t="s">
        <v>81</v>
      </c>
      <c r="BH794" s="29">
        <v>20</v>
      </c>
      <c r="BI794" s="26" t="s">
        <v>117</v>
      </c>
      <c r="BJ794" s="25"/>
      <c r="BK794" s="12" t="s">
        <v>83</v>
      </c>
      <c r="BL794" t="str">
        <f>IF(_xlfn.REGEXTEST(BK794,"Lv. [0-9]{0, 3}", 0),BM794,"")</f>
        <v>16</v>
      </c>
      <c r="BM794" t="str" cm="1">
        <f t="array" ref="BM794">_xlfn.REGEXEXTRACT(_xlfn.REGEXEXTRACT(BK794,"Lv. [0-9]{0,}", 0),"[0-9]{1,2}", 0)</f>
        <v>16</v>
      </c>
      <c r="BN794" cm="1">
        <f t="array" ref="BN794">INDEX(A794:AE794,BQ794)</f>
        <v>7</v>
      </c>
      <c r="BO794">
        <v>793</v>
      </c>
      <c r="BP794">
        <f ca="1">IF(LEN(BL794) &gt; 0, _xlfn.XMATCH(BN794 + 1, INDIRECT(BR794):INDIRECT(BS794)), "")</f>
        <v>794</v>
      </c>
      <c r="BQ794" cm="1">
        <f t="array" ref="BQ794">_xlfn.XMATCH(FALSE, ISBLANK(A794:AE794),,-1)</f>
        <v>14</v>
      </c>
      <c r="BR794" t="str">
        <f>ADDRESS(2, BQ794)</f>
        <v>$N$2</v>
      </c>
      <c r="BS794" t="str">
        <f>ADDRESS(1202, BQ794)</f>
        <v>$N$1202</v>
      </c>
      <c r="BT794" s="171" t="str">
        <f ca="1">"insert into Pokemon_Blueprint values ( "&amp;ROW()-1&amp;", '"&amp;B794&amp;"', '"&amp;C794&amp;"', "&amp;AF794&amp;",  "&amp;AG794&amp;",  "&amp;AH794&amp;", "&amp;AI794&amp;",  "&amp;AJ794&amp;",  "&amp;AK794&amp;", "&amp;IF(BC794 = "", "0", BC794)&amp;", "&amp;IF(BL794 = "","NULL, NULL",BP794&amp;", "&amp;BL794)&amp;");"</f>
        <v>insert into Pokemon_Blueprint values ( 793, 'Froakie', 'Starter', 41,  56,  40, 62,  44,  71, 45, 794, 16);</v>
      </c>
    </row>
    <row r="795" spans="1:72" ht="12.75" customHeight="1">
      <c r="A795" s="12">
        <v>657</v>
      </c>
      <c r="B795" s="77" t="s">
        <v>1281</v>
      </c>
      <c r="C795" s="77" t="s">
        <v>73</v>
      </c>
      <c r="D795" s="78"/>
      <c r="E795" s="79"/>
      <c r="F795" s="79"/>
      <c r="G795" s="79"/>
      <c r="H795" s="79"/>
      <c r="I795" s="79"/>
      <c r="J795" s="79"/>
      <c r="K795" s="79"/>
      <c r="L795" s="79"/>
      <c r="M795" s="79"/>
      <c r="N795" s="79">
        <v>8</v>
      </c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80"/>
      <c r="AF795" s="17">
        <v>54</v>
      </c>
      <c r="AG795" s="18">
        <v>63</v>
      </c>
      <c r="AH795" s="19">
        <v>52</v>
      </c>
      <c r="AI795" s="20">
        <v>83</v>
      </c>
      <c r="AJ795" s="21">
        <v>56</v>
      </c>
      <c r="AK795" s="22">
        <v>97</v>
      </c>
      <c r="AL795" s="23">
        <f>SUM(AF795:AK795)</f>
        <v>405</v>
      </c>
      <c r="AM795" s="24" t="s">
        <v>112</v>
      </c>
      <c r="AN795" s="25"/>
      <c r="AO795" s="24" t="s">
        <v>113</v>
      </c>
      <c r="AP795" s="26"/>
      <c r="AQ795" s="27" t="s">
        <v>1280</v>
      </c>
      <c r="AR795" s="28" t="s">
        <v>97</v>
      </c>
      <c r="AS795" s="29">
        <v>0.6</v>
      </c>
      <c r="AT795" s="29">
        <v>24</v>
      </c>
      <c r="AU795" s="30">
        <v>10.9</v>
      </c>
      <c r="AV795" s="31"/>
      <c r="AW795" s="26"/>
      <c r="AX795" s="26"/>
      <c r="AY795" s="26"/>
      <c r="AZ795" s="26"/>
      <c r="BA795" s="25">
        <v>2</v>
      </c>
      <c r="BB795" s="24">
        <v>142</v>
      </c>
      <c r="BC795" s="26">
        <v>45</v>
      </c>
      <c r="BD795" s="32" t="s">
        <v>79</v>
      </c>
      <c r="BE795" s="32">
        <v>50</v>
      </c>
      <c r="BF795" s="33" t="s">
        <v>116</v>
      </c>
      <c r="BG795" s="26" t="s">
        <v>81</v>
      </c>
      <c r="BH795" s="29">
        <v>20</v>
      </c>
      <c r="BI795" s="26" t="s">
        <v>117</v>
      </c>
      <c r="BJ795" s="25"/>
      <c r="BK795" s="12" t="s">
        <v>102</v>
      </c>
      <c r="BL795" t="str">
        <f>IF(_xlfn.REGEXTEST(BK795,"Lv. [0-9]{0, 3}", 0),BM795,"")</f>
        <v>36</v>
      </c>
      <c r="BM795" t="str" cm="1">
        <f t="array" ref="BM795">_xlfn.REGEXEXTRACT(_xlfn.REGEXEXTRACT(BK795,"Lv. [0-9]{0,}", 0),"[0-9]{1,2}", 0)</f>
        <v>36</v>
      </c>
      <c r="BN795" cm="1">
        <f t="array" ref="BN795">INDEX(A795:AE795,BQ795)</f>
        <v>8</v>
      </c>
      <c r="BO795">
        <v>794</v>
      </c>
      <c r="BP795">
        <f ca="1">IF(LEN(BL795) &gt; 0, _xlfn.XMATCH(BN795 + 1, INDIRECT(BR795):INDIRECT(BS795)), "")</f>
        <v>795</v>
      </c>
      <c r="BQ795" cm="1">
        <f t="array" ref="BQ795">_xlfn.XMATCH(FALSE, ISBLANK(A795:AE795),,-1)</f>
        <v>14</v>
      </c>
      <c r="BR795" t="str">
        <f>ADDRESS(2, BQ795)</f>
        <v>$N$2</v>
      </c>
      <c r="BS795" t="str">
        <f>ADDRESS(1202, BQ795)</f>
        <v>$N$1202</v>
      </c>
      <c r="BT795" s="171" t="str">
        <f ca="1">"insert into Pokemon_Blueprint values ( "&amp;ROW()-1&amp;", '"&amp;B795&amp;"', '"&amp;C795&amp;"', "&amp;AF795&amp;",  "&amp;AG795&amp;",  "&amp;AH795&amp;", "&amp;AI795&amp;",  "&amp;AJ795&amp;",  "&amp;AK795&amp;", "&amp;IF(BC795 = "", "0", BC795)&amp;", "&amp;IF(BL795 = "","NULL, NULL",BP795&amp;", "&amp;BL795)&amp;");"</f>
        <v>insert into Pokemon_Blueprint values ( 794, 'Frogadier', 'Starter', 54,  63,  52, 83,  56,  97, 45, 795, 36);</v>
      </c>
    </row>
    <row r="796" spans="1:72" ht="12.75" customHeight="1">
      <c r="A796" s="12">
        <v>658</v>
      </c>
      <c r="B796" s="77" t="s">
        <v>1282</v>
      </c>
      <c r="C796" s="77" t="s">
        <v>73</v>
      </c>
      <c r="D796" s="78"/>
      <c r="E796" s="79"/>
      <c r="F796" s="79"/>
      <c r="G796" s="79"/>
      <c r="H796" s="79"/>
      <c r="I796" s="79"/>
      <c r="J796" s="79"/>
      <c r="K796" s="79"/>
      <c r="L796" s="79"/>
      <c r="M796" s="79"/>
      <c r="N796" s="79">
        <v>9</v>
      </c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80"/>
      <c r="AF796" s="17">
        <v>72</v>
      </c>
      <c r="AG796" s="18">
        <v>95</v>
      </c>
      <c r="AH796" s="19">
        <v>67</v>
      </c>
      <c r="AI796" s="20">
        <v>103</v>
      </c>
      <c r="AJ796" s="21">
        <v>71</v>
      </c>
      <c r="AK796" s="22">
        <v>122</v>
      </c>
      <c r="AL796" s="23">
        <f>SUM(AF796:AK796)</f>
        <v>530</v>
      </c>
      <c r="AM796" s="24" t="s">
        <v>112</v>
      </c>
      <c r="AN796" s="25" t="s">
        <v>169</v>
      </c>
      <c r="AO796" s="24" t="s">
        <v>113</v>
      </c>
      <c r="AP796" s="26"/>
      <c r="AQ796" s="27" t="s">
        <v>1280</v>
      </c>
      <c r="AR796" s="28" t="s">
        <v>157</v>
      </c>
      <c r="AS796" s="29">
        <v>1.5</v>
      </c>
      <c r="AT796" s="29">
        <v>88.2</v>
      </c>
      <c r="AU796" s="30">
        <v>40</v>
      </c>
      <c r="AV796" s="31"/>
      <c r="AW796" s="26"/>
      <c r="AX796" s="26"/>
      <c r="AY796" s="26"/>
      <c r="AZ796" s="26"/>
      <c r="BA796" s="25">
        <v>3</v>
      </c>
      <c r="BB796" s="24">
        <v>265</v>
      </c>
      <c r="BC796" s="26">
        <v>45</v>
      </c>
      <c r="BD796" s="32" t="s">
        <v>79</v>
      </c>
      <c r="BE796" s="32">
        <v>50</v>
      </c>
      <c r="BF796" s="33" t="s">
        <v>116</v>
      </c>
      <c r="BG796" s="26" t="s">
        <v>81</v>
      </c>
      <c r="BH796" s="29">
        <v>20</v>
      </c>
      <c r="BI796" s="26" t="s">
        <v>117</v>
      </c>
      <c r="BJ796" s="25"/>
      <c r="BK796" s="12"/>
      <c r="BL796" t="str">
        <f>IF(_xlfn.REGEXTEST(BK796,"Lv. [0-9]{0, 3}", 0),BM796,"")</f>
        <v/>
      </c>
      <c r="BM796" t="e" cm="1" vm="1">
        <f t="array" ref="BM796">_xlfn.REGEXEXTRACT(_xlfn.REGEXEXTRACT(BK796,"Lv. [0-9]{0,}", 0),"[0-9]{1,2}", 0)</f>
        <v>#N/A</v>
      </c>
      <c r="BN796" cm="1">
        <f t="array" ref="BN796">INDEX(A796:AE796,BQ796)</f>
        <v>9</v>
      </c>
      <c r="BO796">
        <v>795</v>
      </c>
      <c r="BP796" t="str">
        <f ca="1">IF(LEN(BL796) &gt; 0, _xlfn.XMATCH(BN796 + 1, INDIRECT(BR796):INDIRECT(BS796)), "")</f>
        <v/>
      </c>
      <c r="BQ796" cm="1">
        <f t="array" ref="BQ796">_xlfn.XMATCH(FALSE, ISBLANK(A796:AE796),,-1)</f>
        <v>14</v>
      </c>
      <c r="BR796" t="str">
        <f>ADDRESS(2, BQ796)</f>
        <v>$N$2</v>
      </c>
      <c r="BS796" t="str">
        <f>ADDRESS(1202, BQ796)</f>
        <v>$N$1202</v>
      </c>
      <c r="BT796" s="171" t="str">
        <f>"insert into Pokemon_Blueprint values ( "&amp;ROW()-1&amp;", '"&amp;B796&amp;"', '"&amp;C796&amp;"', "&amp;AF796&amp;",  "&amp;AG796&amp;",  "&amp;AH796&amp;", "&amp;AI796&amp;",  "&amp;AJ796&amp;",  "&amp;AK796&amp;", "&amp;IF(BC796 = "", "0", BC796)&amp;", "&amp;IF(BL796 = "","NULL, NULL",BP796&amp;", "&amp;BL796)&amp;");"</f>
        <v>insert into Pokemon_Blueprint values ( 795, 'Greninja', 'Starter', 72,  95,  67, 103,  71,  122, 45, NULL, NULL);</v>
      </c>
    </row>
    <row r="797" spans="1:72" ht="12.75" customHeight="1">
      <c r="A797" s="12">
        <v>658.1</v>
      </c>
      <c r="B797" s="77" t="s">
        <v>1283</v>
      </c>
      <c r="C797" s="77"/>
      <c r="D797" s="78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80"/>
      <c r="AF797" s="17">
        <v>72</v>
      </c>
      <c r="AG797" s="18">
        <v>145</v>
      </c>
      <c r="AH797" s="19">
        <v>67</v>
      </c>
      <c r="AI797" s="20">
        <v>153</v>
      </c>
      <c r="AJ797" s="21">
        <v>71</v>
      </c>
      <c r="AK797" s="22">
        <v>132</v>
      </c>
      <c r="AL797" s="23">
        <f>SUM(AF797:AK797)</f>
        <v>640</v>
      </c>
      <c r="AM797" s="24" t="s">
        <v>112</v>
      </c>
      <c r="AN797" s="25" t="s">
        <v>169</v>
      </c>
      <c r="AO797" s="24" t="s">
        <v>1284</v>
      </c>
      <c r="AP797" s="34"/>
      <c r="AQ797" s="38"/>
      <c r="AR797" s="39">
        <v>0</v>
      </c>
      <c r="AS797" s="40">
        <v>0</v>
      </c>
      <c r="AT797" s="40">
        <v>0</v>
      </c>
      <c r="AU797" s="41">
        <v>0</v>
      </c>
      <c r="AV797" s="31"/>
      <c r="AW797" s="26"/>
      <c r="AX797" s="26"/>
      <c r="AY797" s="26"/>
      <c r="AZ797" s="26"/>
      <c r="BA797" s="25">
        <v>3</v>
      </c>
      <c r="BB797" s="24">
        <v>320</v>
      </c>
      <c r="BC797" s="26">
        <v>45</v>
      </c>
      <c r="BD797" s="32" t="s">
        <v>79</v>
      </c>
      <c r="BE797" s="32">
        <v>50</v>
      </c>
      <c r="BF797" s="35" t="s">
        <v>116</v>
      </c>
      <c r="BG797" s="26" t="s">
        <v>81</v>
      </c>
      <c r="BH797" s="29">
        <v>20</v>
      </c>
      <c r="BI797" s="26" t="s">
        <v>117</v>
      </c>
      <c r="BJ797" s="37" t="s">
        <v>212</v>
      </c>
      <c r="BK797" s="36"/>
      <c r="BL797" t="str">
        <f>IF(_xlfn.REGEXTEST(BK797,"Lv. [0-9]{0, 3}", 0),BM797,"")</f>
        <v/>
      </c>
      <c r="BM797" t="e" cm="1" vm="1">
        <f t="array" ref="BM797">_xlfn.REGEXEXTRACT(_xlfn.REGEXEXTRACT(BK797,"Lv. [0-9]{0,}", 0),"[0-9]{1,2}", 0)</f>
        <v>#N/A</v>
      </c>
      <c r="BN797" t="str" cm="1">
        <f t="array" ref="BN797">INDEX(A797:AE797,BQ797)</f>
        <v>Ash-Greninja</v>
      </c>
      <c r="BO797">
        <v>796</v>
      </c>
      <c r="BP797" t="str">
        <f ca="1">IF(LEN(BL797) &gt; 0, _xlfn.XMATCH(BN797 + 1, INDIRECT(BR797):INDIRECT(BS797)), "")</f>
        <v/>
      </c>
      <c r="BQ797" cm="1">
        <f t="array" ref="BQ797">_xlfn.XMATCH(FALSE, ISBLANK(A797:AE797),,-1)</f>
        <v>2</v>
      </c>
      <c r="BR797" t="str">
        <f>ADDRESS(2, BQ797)</f>
        <v>$B$2</v>
      </c>
      <c r="BS797" t="str">
        <f>ADDRESS(1202, BQ797)</f>
        <v>$B$1202</v>
      </c>
      <c r="BT797" s="171" t="str">
        <f>"insert into Pokemon_Blueprint values ( "&amp;ROW()-1&amp;", '"&amp;B797&amp;"', '"&amp;C797&amp;"', "&amp;AF797&amp;",  "&amp;AG797&amp;",  "&amp;AH797&amp;", "&amp;AI797&amp;",  "&amp;AJ797&amp;",  "&amp;AK797&amp;", "&amp;IF(BC797 = "", "0", BC797)&amp;", "&amp;IF(BL797 = "","NULL, NULL",BP797&amp;", "&amp;BL797)&amp;");"</f>
        <v>insert into Pokemon_Blueprint values ( 796, 'Ash-Greninja', '', 72,  145,  67, 153,  71,  132, 45, NULL, NULL);</v>
      </c>
    </row>
    <row r="798" spans="1:72" ht="12.75" customHeight="1">
      <c r="A798" s="12">
        <v>659</v>
      </c>
      <c r="B798" s="77" t="s">
        <v>1285</v>
      </c>
      <c r="C798" s="77"/>
      <c r="D798" s="78"/>
      <c r="E798" s="79"/>
      <c r="F798" s="79"/>
      <c r="G798" s="79"/>
      <c r="H798" s="79"/>
      <c r="I798" s="79"/>
      <c r="J798" s="79"/>
      <c r="K798" s="79"/>
      <c r="L798" s="79"/>
      <c r="M798" s="79"/>
      <c r="N798" s="79">
        <v>10</v>
      </c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>
        <v>48</v>
      </c>
      <c r="AB798" s="79"/>
      <c r="AC798" s="79"/>
      <c r="AD798" s="79"/>
      <c r="AE798" s="80"/>
      <c r="AF798" s="17">
        <v>38</v>
      </c>
      <c r="AG798" s="18">
        <v>36</v>
      </c>
      <c r="AH798" s="19">
        <v>38</v>
      </c>
      <c r="AI798" s="20">
        <v>32</v>
      </c>
      <c r="AJ798" s="21">
        <v>36</v>
      </c>
      <c r="AK798" s="22">
        <v>57</v>
      </c>
      <c r="AL798" s="23">
        <f>SUM(AF798:AK798)</f>
        <v>237</v>
      </c>
      <c r="AM798" s="24" t="s">
        <v>150</v>
      </c>
      <c r="AN798" s="25"/>
      <c r="AO798" s="24" t="s">
        <v>272</v>
      </c>
      <c r="AP798" s="40" t="s">
        <v>1286</v>
      </c>
      <c r="AQ798" s="38" t="s">
        <v>590</v>
      </c>
      <c r="AR798" s="39" t="s">
        <v>187</v>
      </c>
      <c r="AS798" s="40">
        <v>0.4</v>
      </c>
      <c r="AT798" s="40">
        <v>11</v>
      </c>
      <c r="AU798" s="41">
        <v>5</v>
      </c>
      <c r="AV798" s="31"/>
      <c r="AW798" s="26"/>
      <c r="AX798" s="26"/>
      <c r="AY798" s="26"/>
      <c r="AZ798" s="26"/>
      <c r="BA798" s="25">
        <v>1</v>
      </c>
      <c r="BB798" s="24">
        <v>47</v>
      </c>
      <c r="BC798" s="26">
        <v>255</v>
      </c>
      <c r="BD798" s="32" t="s">
        <v>128</v>
      </c>
      <c r="BE798" s="32">
        <v>50</v>
      </c>
      <c r="BF798" s="35" t="s">
        <v>139</v>
      </c>
      <c r="BG798" s="26" t="s">
        <v>129</v>
      </c>
      <c r="BH798" s="29">
        <v>15</v>
      </c>
      <c r="BI798" s="26" t="s">
        <v>165</v>
      </c>
      <c r="BJ798" s="37"/>
      <c r="BK798" s="36" t="s">
        <v>166</v>
      </c>
      <c r="BL798" t="str">
        <f>IF(_xlfn.REGEXTEST(BK798,"Lv. [0-9]{0, 3}", 0),BM798,"")</f>
        <v>20</v>
      </c>
      <c r="BM798" t="str" cm="1">
        <f t="array" ref="BM798">_xlfn.REGEXEXTRACT(_xlfn.REGEXEXTRACT(BK798,"Lv. [0-9]{0,}", 0),"[0-9]{1,2}", 0)</f>
        <v>20</v>
      </c>
      <c r="BN798" cm="1">
        <f t="array" ref="BN798">INDEX(A798:AE798,BQ798)</f>
        <v>48</v>
      </c>
      <c r="BO798">
        <v>797</v>
      </c>
      <c r="BP798">
        <f ca="1">IF(LEN(BL798) &gt; 0, _xlfn.XMATCH(BN798 + 1, INDIRECT(BR798):INDIRECT(BS798)), "")</f>
        <v>798</v>
      </c>
      <c r="BQ798" cm="1">
        <f t="array" ref="BQ798">_xlfn.XMATCH(FALSE, ISBLANK(A798:AE798),,-1)</f>
        <v>27</v>
      </c>
      <c r="BR798" t="str">
        <f>ADDRESS(2, BQ798)</f>
        <v>$AA$2</v>
      </c>
      <c r="BS798" t="str">
        <f>ADDRESS(1202, BQ798)</f>
        <v>$AA$1202</v>
      </c>
      <c r="BT798" s="171" t="str">
        <f ca="1">"insert into Pokemon_Blueprint values ( "&amp;ROW()-1&amp;", '"&amp;B798&amp;"', '"&amp;C798&amp;"', "&amp;AF798&amp;",  "&amp;AG798&amp;",  "&amp;AH798&amp;", "&amp;AI798&amp;",  "&amp;AJ798&amp;",  "&amp;AK798&amp;", "&amp;IF(BC798 = "", "0", BC798)&amp;", "&amp;IF(BL798 = "","NULL, NULL",BP798&amp;", "&amp;BL798)&amp;");"</f>
        <v>insert into Pokemon_Blueprint values ( 797, 'Bunnelby', '', 38,  36,  38, 32,  36,  57, 255, 798, 20);</v>
      </c>
    </row>
    <row r="799" spans="1:72" ht="12.75" customHeight="1">
      <c r="A799" s="12">
        <v>660</v>
      </c>
      <c r="B799" s="77" t="s">
        <v>1287</v>
      </c>
      <c r="C799" s="77"/>
      <c r="D799" s="78"/>
      <c r="E799" s="79"/>
      <c r="F799" s="79"/>
      <c r="G799" s="79"/>
      <c r="H799" s="79"/>
      <c r="I799" s="79"/>
      <c r="J799" s="79"/>
      <c r="K799" s="79"/>
      <c r="L799" s="79"/>
      <c r="M799" s="79"/>
      <c r="N799" s="79">
        <v>11</v>
      </c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>
        <v>49</v>
      </c>
      <c r="AB799" s="79"/>
      <c r="AC799" s="79"/>
      <c r="AD799" s="79"/>
      <c r="AE799" s="80"/>
      <c r="AF799" s="17">
        <v>85</v>
      </c>
      <c r="AG799" s="18">
        <v>56</v>
      </c>
      <c r="AH799" s="19">
        <v>77</v>
      </c>
      <c r="AI799" s="20">
        <v>50</v>
      </c>
      <c r="AJ799" s="21">
        <v>77</v>
      </c>
      <c r="AK799" s="22">
        <v>78</v>
      </c>
      <c r="AL799" s="23">
        <f>SUM(AF799:AK799)</f>
        <v>423</v>
      </c>
      <c r="AM799" s="24" t="s">
        <v>150</v>
      </c>
      <c r="AN799" s="25" t="s">
        <v>196</v>
      </c>
      <c r="AO799" s="24" t="s">
        <v>272</v>
      </c>
      <c r="AP799" s="40" t="s">
        <v>1286</v>
      </c>
      <c r="AQ799" s="38" t="s">
        <v>590</v>
      </c>
      <c r="AR799" s="39" t="s">
        <v>85</v>
      </c>
      <c r="AS799" s="40">
        <v>1</v>
      </c>
      <c r="AT799" s="40">
        <v>93.5</v>
      </c>
      <c r="AU799" s="41">
        <v>42.4</v>
      </c>
      <c r="AV799" s="31"/>
      <c r="AW799" s="26">
        <v>2</v>
      </c>
      <c r="AX799" s="26"/>
      <c r="AY799" s="26"/>
      <c r="AZ799" s="26"/>
      <c r="BA799" s="25"/>
      <c r="BB799" s="24">
        <v>148</v>
      </c>
      <c r="BC799" s="26">
        <v>127</v>
      </c>
      <c r="BD799" s="32" t="s">
        <v>128</v>
      </c>
      <c r="BE799" s="32">
        <v>50</v>
      </c>
      <c r="BF799" s="35" t="s">
        <v>139</v>
      </c>
      <c r="BG799" s="26" t="s">
        <v>129</v>
      </c>
      <c r="BH799" s="29">
        <v>15</v>
      </c>
      <c r="BI799" s="26" t="s">
        <v>165</v>
      </c>
      <c r="BJ799" s="37"/>
      <c r="BK799" s="36"/>
      <c r="BL799" t="str">
        <f>IF(_xlfn.REGEXTEST(BK799,"Lv. [0-9]{0, 3}", 0),BM799,"")</f>
        <v/>
      </c>
      <c r="BM799" t="e" cm="1" vm="1">
        <f t="array" ref="BM799">_xlfn.REGEXEXTRACT(_xlfn.REGEXEXTRACT(BK799,"Lv. [0-9]{0,}", 0),"[0-9]{1,2}", 0)</f>
        <v>#N/A</v>
      </c>
      <c r="BN799" cm="1">
        <f t="array" ref="BN799">INDEX(A799:AE799,BQ799)</f>
        <v>49</v>
      </c>
      <c r="BO799">
        <v>798</v>
      </c>
      <c r="BP799" t="str">
        <f ca="1">IF(LEN(BL799) &gt; 0, _xlfn.XMATCH(BN799 + 1, INDIRECT(BR799):INDIRECT(BS799)), "")</f>
        <v/>
      </c>
      <c r="BQ799" cm="1">
        <f t="array" ref="BQ799">_xlfn.XMATCH(FALSE, ISBLANK(A799:AE799),,-1)</f>
        <v>27</v>
      </c>
      <c r="BR799" t="str">
        <f>ADDRESS(2, BQ799)</f>
        <v>$AA$2</v>
      </c>
      <c r="BS799" t="str">
        <f>ADDRESS(1202, BQ799)</f>
        <v>$AA$1202</v>
      </c>
      <c r="BT799" s="171" t="str">
        <f>"insert into Pokemon_Blueprint values ( "&amp;ROW()-1&amp;", '"&amp;B799&amp;"', '"&amp;C799&amp;"', "&amp;AF799&amp;",  "&amp;AG799&amp;",  "&amp;AH799&amp;", "&amp;AI799&amp;",  "&amp;AJ799&amp;",  "&amp;AK799&amp;", "&amp;IF(BC799 = "", "0", BC799)&amp;", "&amp;IF(BL799 = "","NULL, NULL",BP799&amp;", "&amp;BL799)&amp;");"</f>
        <v>insert into Pokemon_Blueprint values ( 798, 'Diggersby', '', 85,  56,  77, 50,  77,  78, 127, NULL, NULL);</v>
      </c>
    </row>
    <row r="800" spans="1:72" ht="12.75" customHeight="1">
      <c r="A800" s="12">
        <v>661</v>
      </c>
      <c r="B800" s="77" t="s">
        <v>1288</v>
      </c>
      <c r="C800" s="77"/>
      <c r="D800" s="78"/>
      <c r="E800" s="79"/>
      <c r="F800" s="79"/>
      <c r="G800" s="79"/>
      <c r="H800" s="79"/>
      <c r="I800" s="79"/>
      <c r="J800" s="79"/>
      <c r="K800" s="79"/>
      <c r="L800" s="79"/>
      <c r="M800" s="79"/>
      <c r="N800" s="79">
        <v>14</v>
      </c>
      <c r="O800" s="79"/>
      <c r="P800" s="79"/>
      <c r="Q800" s="79">
        <v>158</v>
      </c>
      <c r="R800" s="79"/>
      <c r="S800" s="79">
        <v>85</v>
      </c>
      <c r="T800" s="79"/>
      <c r="U800" s="79"/>
      <c r="V800" s="79">
        <v>192</v>
      </c>
      <c r="W800" s="79"/>
      <c r="X800" s="79">
        <v>93</v>
      </c>
      <c r="Y800" s="79"/>
      <c r="Z800" s="79"/>
      <c r="AA800" s="79"/>
      <c r="AB800" s="79">
        <v>22</v>
      </c>
      <c r="AC800" s="79"/>
      <c r="AD800" s="79"/>
      <c r="AE800" s="80">
        <v>19</v>
      </c>
      <c r="AF800" s="17">
        <v>45</v>
      </c>
      <c r="AG800" s="18">
        <v>50</v>
      </c>
      <c r="AH800" s="19">
        <v>43</v>
      </c>
      <c r="AI800" s="20">
        <v>40</v>
      </c>
      <c r="AJ800" s="21">
        <v>38</v>
      </c>
      <c r="AK800" s="22">
        <v>62</v>
      </c>
      <c r="AL800" s="23">
        <f>SUM(AF800:AK800)</f>
        <v>278</v>
      </c>
      <c r="AM800" s="24" t="s">
        <v>150</v>
      </c>
      <c r="AN800" s="25" t="s">
        <v>104</v>
      </c>
      <c r="AO800" s="24" t="s">
        <v>153</v>
      </c>
      <c r="AP800" s="34"/>
      <c r="AQ800" s="38" t="s">
        <v>1289</v>
      </c>
      <c r="AR800" s="39" t="s">
        <v>127</v>
      </c>
      <c r="AS800" s="40">
        <v>0.3</v>
      </c>
      <c r="AT800" s="40">
        <v>3.7</v>
      </c>
      <c r="AU800" s="41">
        <v>1.7</v>
      </c>
      <c r="AV800" s="31"/>
      <c r="AW800" s="26"/>
      <c r="AX800" s="26"/>
      <c r="AY800" s="26"/>
      <c r="AZ800" s="26"/>
      <c r="BA800" s="25">
        <v>1</v>
      </c>
      <c r="BB800" s="24">
        <v>56</v>
      </c>
      <c r="BC800" s="26">
        <v>255</v>
      </c>
      <c r="BD800" s="32" t="s">
        <v>79</v>
      </c>
      <c r="BE800" s="32">
        <v>50</v>
      </c>
      <c r="BF800" s="35" t="s">
        <v>98</v>
      </c>
      <c r="BG800" s="26" t="s">
        <v>129</v>
      </c>
      <c r="BH800" s="29">
        <v>15</v>
      </c>
      <c r="BI800" s="26" t="s">
        <v>104</v>
      </c>
      <c r="BJ800" s="37"/>
      <c r="BK800" s="36" t="s">
        <v>1062</v>
      </c>
      <c r="BL800" t="str">
        <f>IF(_xlfn.REGEXTEST(BK800,"Lv. [0-9]{0, 3}", 0),BM800,"")</f>
        <v>17</v>
      </c>
      <c r="BM800" t="str" cm="1">
        <f t="array" ref="BM800">_xlfn.REGEXEXTRACT(_xlfn.REGEXEXTRACT(BK800,"Lv. [0-9]{0,}", 0),"[0-9]{1,2}", 0)</f>
        <v>17</v>
      </c>
      <c r="BN800" cm="1">
        <f t="array" ref="BN800">INDEX(A800:AE800,BQ800)</f>
        <v>19</v>
      </c>
      <c r="BO800">
        <v>799</v>
      </c>
      <c r="BP800">
        <f ca="1">IF(LEN(BL800) &gt; 0, _xlfn.XMATCH(BN800 + 1, INDIRECT(BR800):INDIRECT(BS800)), "")</f>
        <v>800</v>
      </c>
      <c r="BQ800" cm="1">
        <f t="array" ref="BQ800">_xlfn.XMATCH(FALSE, ISBLANK(A800:AE800),,-1)</f>
        <v>31</v>
      </c>
      <c r="BR800" t="str">
        <f>ADDRESS(2, BQ800)</f>
        <v>$AE$2</v>
      </c>
      <c r="BS800" t="str">
        <f>ADDRESS(1202, BQ800)</f>
        <v>$AE$1202</v>
      </c>
      <c r="BT800" s="171" t="str">
        <f ca="1">"insert into Pokemon_Blueprint values ( "&amp;ROW()-1&amp;", '"&amp;B800&amp;"', '"&amp;C800&amp;"', "&amp;AF800&amp;",  "&amp;AG800&amp;",  "&amp;AH800&amp;", "&amp;AI800&amp;",  "&amp;AJ800&amp;",  "&amp;AK800&amp;", "&amp;IF(BC800 = "", "0", BC800)&amp;", "&amp;IF(BL800 = "","NULL, NULL",BP800&amp;", "&amp;BL800)&amp;");"</f>
        <v>insert into Pokemon_Blueprint values ( 799, 'Fletchling', '', 45,  50,  43, 40,  38,  62, 255, 800, 17);</v>
      </c>
    </row>
    <row r="801" spans="1:72" ht="12.75" customHeight="1">
      <c r="A801" s="12">
        <v>662</v>
      </c>
      <c r="B801" s="77" t="s">
        <v>1290</v>
      </c>
      <c r="C801" s="77"/>
      <c r="D801" s="78"/>
      <c r="E801" s="79"/>
      <c r="F801" s="79"/>
      <c r="G801" s="79"/>
      <c r="H801" s="79"/>
      <c r="I801" s="79"/>
      <c r="J801" s="79"/>
      <c r="K801" s="79"/>
      <c r="L801" s="79"/>
      <c r="M801" s="79"/>
      <c r="N801" s="79">
        <v>15</v>
      </c>
      <c r="O801" s="79"/>
      <c r="P801" s="79"/>
      <c r="Q801" s="79">
        <v>159</v>
      </c>
      <c r="R801" s="79"/>
      <c r="S801" s="79">
        <v>86</v>
      </c>
      <c r="T801" s="79"/>
      <c r="U801" s="79"/>
      <c r="V801" s="79">
        <v>193</v>
      </c>
      <c r="W801" s="79"/>
      <c r="X801" s="79">
        <v>94</v>
      </c>
      <c r="Y801" s="79"/>
      <c r="Z801" s="79"/>
      <c r="AA801" s="79"/>
      <c r="AB801" s="79">
        <v>23</v>
      </c>
      <c r="AC801" s="79"/>
      <c r="AD801" s="79"/>
      <c r="AE801" s="80">
        <v>20</v>
      </c>
      <c r="AF801" s="17">
        <v>62</v>
      </c>
      <c r="AG801" s="18">
        <v>73</v>
      </c>
      <c r="AH801" s="19">
        <v>55</v>
      </c>
      <c r="AI801" s="20">
        <v>56</v>
      </c>
      <c r="AJ801" s="21">
        <v>52</v>
      </c>
      <c r="AK801" s="22">
        <v>84</v>
      </c>
      <c r="AL801" s="23">
        <f>SUM(AF801:AK801)</f>
        <v>382</v>
      </c>
      <c r="AM801" s="24" t="s">
        <v>94</v>
      </c>
      <c r="AN801" s="25" t="s">
        <v>104</v>
      </c>
      <c r="AO801" s="24" t="s">
        <v>347</v>
      </c>
      <c r="AP801" s="34"/>
      <c r="AQ801" s="38" t="s">
        <v>1289</v>
      </c>
      <c r="AR801" s="39" t="s">
        <v>78</v>
      </c>
      <c r="AS801" s="40">
        <v>0.7</v>
      </c>
      <c r="AT801" s="40">
        <v>35.299999999999997</v>
      </c>
      <c r="AU801" s="41">
        <v>16</v>
      </c>
      <c r="AV801" s="65"/>
      <c r="AW801" s="40"/>
      <c r="AX801" s="40"/>
      <c r="AY801" s="40"/>
      <c r="AZ801" s="40"/>
      <c r="BA801" s="41">
        <v>2</v>
      </c>
      <c r="BB801" s="24">
        <v>134</v>
      </c>
      <c r="BC801" s="26">
        <v>120</v>
      </c>
      <c r="BD801" s="32" t="s">
        <v>79</v>
      </c>
      <c r="BE801" s="32">
        <v>50</v>
      </c>
      <c r="BF801" s="35" t="s">
        <v>98</v>
      </c>
      <c r="BG801" s="26" t="s">
        <v>129</v>
      </c>
      <c r="BH801" s="29">
        <v>15</v>
      </c>
      <c r="BI801" s="26" t="s">
        <v>104</v>
      </c>
      <c r="BJ801" s="37"/>
      <c r="BK801" s="36" t="s">
        <v>441</v>
      </c>
      <c r="BL801" t="str">
        <f>IF(_xlfn.REGEXTEST(BK801,"Lv. [0-9]{0, 3}", 0),BM801,"")</f>
        <v>35</v>
      </c>
      <c r="BM801" t="str" cm="1">
        <f t="array" ref="BM801">_xlfn.REGEXEXTRACT(_xlfn.REGEXEXTRACT(BK801,"Lv. [0-9]{0,}", 0),"[0-9]{1,2}", 0)</f>
        <v>35</v>
      </c>
      <c r="BN801" cm="1">
        <f t="array" ref="BN801">INDEX(A801:AE801,BQ801)</f>
        <v>20</v>
      </c>
      <c r="BO801">
        <v>800</v>
      </c>
      <c r="BP801">
        <f ca="1">IF(LEN(BL801) &gt; 0, _xlfn.XMATCH(BN801 + 1, INDIRECT(BR801):INDIRECT(BS801)), "")</f>
        <v>801</v>
      </c>
      <c r="BQ801" cm="1">
        <f t="array" ref="BQ801">_xlfn.XMATCH(FALSE, ISBLANK(A801:AE801),,-1)</f>
        <v>31</v>
      </c>
      <c r="BR801" t="str">
        <f>ADDRESS(2, BQ801)</f>
        <v>$AE$2</v>
      </c>
      <c r="BS801" t="str">
        <f>ADDRESS(1202, BQ801)</f>
        <v>$AE$1202</v>
      </c>
      <c r="BT801" s="171" t="str">
        <f ca="1">"insert into Pokemon_Blueprint values ( "&amp;ROW()-1&amp;", '"&amp;B801&amp;"', '"&amp;C801&amp;"', "&amp;AF801&amp;",  "&amp;AG801&amp;",  "&amp;AH801&amp;", "&amp;AI801&amp;",  "&amp;AJ801&amp;",  "&amp;AK801&amp;", "&amp;IF(BC801 = "", "0", BC801)&amp;", "&amp;IF(BL801 = "","NULL, NULL",BP801&amp;", "&amp;BL801)&amp;");"</f>
        <v>insert into Pokemon_Blueprint values ( 800, 'Fletchinder', '', 62,  73,  55, 56,  52,  84, 120, 801, 35);</v>
      </c>
    </row>
    <row r="802" spans="1:72" ht="12.75" customHeight="1">
      <c r="A802" s="12">
        <v>663</v>
      </c>
      <c r="B802" s="77" t="s">
        <v>1291</v>
      </c>
      <c r="C802" s="77"/>
      <c r="D802" s="78"/>
      <c r="E802" s="79"/>
      <c r="F802" s="79"/>
      <c r="G802" s="79"/>
      <c r="H802" s="79"/>
      <c r="I802" s="79"/>
      <c r="J802" s="79"/>
      <c r="K802" s="79"/>
      <c r="L802" s="79"/>
      <c r="M802" s="79"/>
      <c r="N802" s="79">
        <v>16</v>
      </c>
      <c r="O802" s="79"/>
      <c r="P802" s="79"/>
      <c r="Q802" s="79">
        <v>160</v>
      </c>
      <c r="R802" s="79"/>
      <c r="S802" s="79">
        <v>87</v>
      </c>
      <c r="T802" s="79"/>
      <c r="U802" s="79"/>
      <c r="V802" s="79">
        <v>194</v>
      </c>
      <c r="W802" s="79"/>
      <c r="X802" s="79">
        <v>95</v>
      </c>
      <c r="Y802" s="79"/>
      <c r="Z802" s="79"/>
      <c r="AA802" s="79"/>
      <c r="AB802" s="79">
        <v>24</v>
      </c>
      <c r="AC802" s="79"/>
      <c r="AD802" s="79"/>
      <c r="AE802" s="80">
        <v>21</v>
      </c>
      <c r="AF802" s="17">
        <v>78</v>
      </c>
      <c r="AG802" s="18">
        <v>81</v>
      </c>
      <c r="AH802" s="19">
        <v>71</v>
      </c>
      <c r="AI802" s="20">
        <v>74</v>
      </c>
      <c r="AJ802" s="21">
        <v>69</v>
      </c>
      <c r="AK802" s="22">
        <v>126</v>
      </c>
      <c r="AL802" s="23">
        <f>SUM(AF802:AK802)</f>
        <v>499</v>
      </c>
      <c r="AM802" s="24" t="s">
        <v>94</v>
      </c>
      <c r="AN802" s="25" t="s">
        <v>104</v>
      </c>
      <c r="AO802" s="24" t="s">
        <v>347</v>
      </c>
      <c r="AP802" s="34"/>
      <c r="AQ802" s="38" t="s">
        <v>1289</v>
      </c>
      <c r="AR802" s="39" t="s">
        <v>176</v>
      </c>
      <c r="AS802" s="40">
        <v>1.2</v>
      </c>
      <c r="AT802" s="40">
        <v>54</v>
      </c>
      <c r="AU802" s="41">
        <v>24.5</v>
      </c>
      <c r="AV802" s="31"/>
      <c r="AW802" s="26"/>
      <c r="AX802" s="26"/>
      <c r="AY802" s="26"/>
      <c r="AZ802" s="26"/>
      <c r="BA802" s="25">
        <v>3</v>
      </c>
      <c r="BB802" s="24">
        <v>175</v>
      </c>
      <c r="BC802" s="26">
        <v>45</v>
      </c>
      <c r="BD802" s="32" t="s">
        <v>79</v>
      </c>
      <c r="BE802" s="32">
        <v>50</v>
      </c>
      <c r="BF802" s="35" t="s">
        <v>98</v>
      </c>
      <c r="BG802" s="26" t="s">
        <v>129</v>
      </c>
      <c r="BH802" s="29">
        <v>15</v>
      </c>
      <c r="BI802" s="26" t="s">
        <v>104</v>
      </c>
      <c r="BJ802" s="37"/>
      <c r="BK802" s="36"/>
      <c r="BL802" t="str">
        <f>IF(_xlfn.REGEXTEST(BK802,"Lv. [0-9]{0, 3}", 0),BM802,"")</f>
        <v/>
      </c>
      <c r="BM802" t="e" cm="1" vm="1">
        <f t="array" ref="BM802">_xlfn.REGEXEXTRACT(_xlfn.REGEXEXTRACT(BK802,"Lv. [0-9]{0,}", 0),"[0-9]{1,2}", 0)</f>
        <v>#N/A</v>
      </c>
      <c r="BN802" cm="1">
        <f t="array" ref="BN802">INDEX(A802:AE802,BQ802)</f>
        <v>21</v>
      </c>
      <c r="BO802">
        <v>801</v>
      </c>
      <c r="BP802" t="str">
        <f ca="1">IF(LEN(BL802) &gt; 0, _xlfn.XMATCH(BN802 + 1, INDIRECT(BR802):INDIRECT(BS802)), "")</f>
        <v/>
      </c>
      <c r="BQ802" cm="1">
        <f t="array" ref="BQ802">_xlfn.XMATCH(FALSE, ISBLANK(A802:AE802),,-1)</f>
        <v>31</v>
      </c>
      <c r="BR802" t="str">
        <f>ADDRESS(2, BQ802)</f>
        <v>$AE$2</v>
      </c>
      <c r="BS802" t="str">
        <f>ADDRESS(1202, BQ802)</f>
        <v>$AE$1202</v>
      </c>
      <c r="BT802" s="171" t="str">
        <f>"insert into Pokemon_Blueprint values ( "&amp;ROW()-1&amp;", '"&amp;B802&amp;"', '"&amp;C802&amp;"', "&amp;AF802&amp;",  "&amp;AG802&amp;",  "&amp;AH802&amp;", "&amp;AI802&amp;",  "&amp;AJ802&amp;",  "&amp;AK802&amp;", "&amp;IF(BC802 = "", "0", BC802)&amp;", "&amp;IF(BL802 = "","NULL, NULL",BP802&amp;", "&amp;BL802)&amp;");"</f>
        <v>insert into Pokemon_Blueprint values ( 801, 'Talonflame', '', 78,  81,  71, 74,  69,  126, 45, NULL, NULL);</v>
      </c>
    </row>
    <row r="803" spans="1:72" ht="12.75" customHeight="1">
      <c r="A803" s="12">
        <v>664</v>
      </c>
      <c r="B803" s="77" t="s">
        <v>1292</v>
      </c>
      <c r="C803" s="77"/>
      <c r="D803" s="78"/>
      <c r="E803" s="79"/>
      <c r="F803" s="79"/>
      <c r="G803" s="79"/>
      <c r="H803" s="79"/>
      <c r="I803" s="79"/>
      <c r="J803" s="79"/>
      <c r="K803" s="79"/>
      <c r="L803" s="79"/>
      <c r="M803" s="79"/>
      <c r="N803" s="79">
        <v>20</v>
      </c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80">
        <v>35</v>
      </c>
      <c r="AF803" s="17">
        <v>38</v>
      </c>
      <c r="AG803" s="18">
        <v>35</v>
      </c>
      <c r="AH803" s="19">
        <v>40</v>
      </c>
      <c r="AI803" s="20">
        <v>27</v>
      </c>
      <c r="AJ803" s="21">
        <v>25</v>
      </c>
      <c r="AK803" s="22">
        <v>35</v>
      </c>
      <c r="AL803" s="23">
        <f>SUM(AF803:AK803)</f>
        <v>200</v>
      </c>
      <c r="AM803" s="24" t="s">
        <v>124</v>
      </c>
      <c r="AN803" s="25"/>
      <c r="AO803" s="24" t="s">
        <v>125</v>
      </c>
      <c r="AP803" s="40" t="s">
        <v>1293</v>
      </c>
      <c r="AQ803" s="38" t="s">
        <v>225</v>
      </c>
      <c r="AR803" s="39" t="s">
        <v>127</v>
      </c>
      <c r="AS803" s="40">
        <v>0.3</v>
      </c>
      <c r="AT803" s="40">
        <v>5.5</v>
      </c>
      <c r="AU803" s="41">
        <v>2.5</v>
      </c>
      <c r="AV803" s="31"/>
      <c r="AW803" s="26"/>
      <c r="AX803" s="26">
        <v>1</v>
      </c>
      <c r="AY803" s="26"/>
      <c r="AZ803" s="26"/>
      <c r="BA803" s="25"/>
      <c r="BB803" s="24">
        <v>40</v>
      </c>
      <c r="BC803" s="26">
        <v>255</v>
      </c>
      <c r="BD803" s="32" t="s">
        <v>128</v>
      </c>
      <c r="BE803" s="32">
        <v>50</v>
      </c>
      <c r="BF803" s="35" t="s">
        <v>108</v>
      </c>
      <c r="BG803" s="26" t="s">
        <v>129</v>
      </c>
      <c r="BH803" s="29">
        <v>15</v>
      </c>
      <c r="BI803" s="26" t="s">
        <v>124</v>
      </c>
      <c r="BJ803" s="37"/>
      <c r="BK803" s="36" t="s">
        <v>1294</v>
      </c>
      <c r="BL803" t="str">
        <f>IF(_xlfn.REGEXTEST(BK803,"Lv. [0-9]{0, 3}", 0),BM803,"")</f>
        <v>9</v>
      </c>
      <c r="BM803" t="str" cm="1">
        <f t="array" ref="BM803">_xlfn.REGEXEXTRACT(_xlfn.REGEXEXTRACT(BK803,"Lv. [0-9]{0,}", 0),"[0-9]{1,2}", 0)</f>
        <v>9</v>
      </c>
      <c r="BN803" cm="1">
        <f t="array" ref="BN803">INDEX(A803:AE803,BQ803)</f>
        <v>35</v>
      </c>
      <c r="BO803">
        <v>802</v>
      </c>
      <c r="BP803">
        <f ca="1">IF(LEN(BL803) &gt; 0, _xlfn.XMATCH(BN803 + 1, INDIRECT(BR803):INDIRECT(BS803)), "")</f>
        <v>803</v>
      </c>
      <c r="BQ803" cm="1">
        <f t="array" ref="BQ803">_xlfn.XMATCH(FALSE, ISBLANK(A803:AE803),,-1)</f>
        <v>31</v>
      </c>
      <c r="BR803" t="str">
        <f>ADDRESS(2, BQ803)</f>
        <v>$AE$2</v>
      </c>
      <c r="BS803" t="str">
        <f>ADDRESS(1202, BQ803)</f>
        <v>$AE$1202</v>
      </c>
      <c r="BT803" s="171" t="str">
        <f ca="1">"insert into Pokemon_Blueprint values ( "&amp;ROW()-1&amp;", '"&amp;B803&amp;"', '"&amp;C803&amp;"', "&amp;AF803&amp;",  "&amp;AG803&amp;",  "&amp;AH803&amp;", "&amp;AI803&amp;",  "&amp;AJ803&amp;",  "&amp;AK803&amp;", "&amp;IF(BC803 = "", "0", BC803)&amp;", "&amp;IF(BL803 = "","NULL, NULL",BP803&amp;", "&amp;BL803)&amp;");"</f>
        <v>insert into Pokemon_Blueprint values ( 802, 'Scatterbug', '', 38,  35,  40, 27,  25,  35, 255, 803, 9);</v>
      </c>
    </row>
    <row r="804" spans="1:72" ht="12.75" customHeight="1">
      <c r="A804" s="12">
        <v>665</v>
      </c>
      <c r="B804" s="77" t="s">
        <v>1295</v>
      </c>
      <c r="C804" s="77"/>
      <c r="D804" s="78"/>
      <c r="E804" s="79"/>
      <c r="F804" s="79"/>
      <c r="G804" s="79"/>
      <c r="H804" s="79"/>
      <c r="I804" s="79"/>
      <c r="J804" s="79"/>
      <c r="K804" s="79"/>
      <c r="L804" s="79"/>
      <c r="M804" s="79"/>
      <c r="N804" s="79">
        <v>21</v>
      </c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80">
        <v>36</v>
      </c>
      <c r="AF804" s="17">
        <v>45</v>
      </c>
      <c r="AG804" s="18">
        <v>22</v>
      </c>
      <c r="AH804" s="19">
        <v>60</v>
      </c>
      <c r="AI804" s="20">
        <v>27</v>
      </c>
      <c r="AJ804" s="21">
        <v>30</v>
      </c>
      <c r="AK804" s="22">
        <v>29</v>
      </c>
      <c r="AL804" s="23">
        <f>SUM(AF804:AK804)</f>
        <v>213</v>
      </c>
      <c r="AM804" s="24" t="s">
        <v>124</v>
      </c>
      <c r="AN804" s="25"/>
      <c r="AO804" s="24" t="s">
        <v>132</v>
      </c>
      <c r="AP804" s="34"/>
      <c r="AQ804" s="38" t="s">
        <v>225</v>
      </c>
      <c r="AR804" s="39" t="s">
        <v>127</v>
      </c>
      <c r="AS804" s="40">
        <v>0.3</v>
      </c>
      <c r="AT804" s="40">
        <v>18.5</v>
      </c>
      <c r="AU804" s="41">
        <v>8.4</v>
      </c>
      <c r="AV804" s="31"/>
      <c r="AW804" s="26"/>
      <c r="AX804" s="26">
        <v>2</v>
      </c>
      <c r="AY804" s="26"/>
      <c r="AZ804" s="26"/>
      <c r="BA804" s="25"/>
      <c r="BB804" s="24">
        <v>75</v>
      </c>
      <c r="BC804" s="26">
        <v>120</v>
      </c>
      <c r="BD804" s="32" t="s">
        <v>128</v>
      </c>
      <c r="BE804" s="32">
        <v>50</v>
      </c>
      <c r="BF804" s="35" t="s">
        <v>108</v>
      </c>
      <c r="BG804" s="26" t="s">
        <v>129</v>
      </c>
      <c r="BH804" s="29">
        <v>15</v>
      </c>
      <c r="BI804" s="26" t="s">
        <v>124</v>
      </c>
      <c r="BJ804" s="37"/>
      <c r="BK804" s="36" t="s">
        <v>1296</v>
      </c>
      <c r="BL804" t="str">
        <f>IF(_xlfn.REGEXTEST(BK804,"Lv. [0-9]{0, 3}", 0),BM804,"")</f>
        <v>12</v>
      </c>
      <c r="BM804" t="str" cm="1">
        <f t="array" ref="BM804">_xlfn.REGEXEXTRACT(_xlfn.REGEXEXTRACT(BK804,"Lv. [0-9]{0,}", 0),"[0-9]{1,2}", 0)</f>
        <v>12</v>
      </c>
      <c r="BN804" cm="1">
        <f t="array" ref="BN804">INDEX(A804:AE804,BQ804)</f>
        <v>36</v>
      </c>
      <c r="BO804">
        <v>803</v>
      </c>
      <c r="BP804">
        <f ca="1">IF(LEN(BL804) &gt; 0, _xlfn.XMATCH(BN804 + 1, INDIRECT(BR804):INDIRECT(BS804)), "")</f>
        <v>804</v>
      </c>
      <c r="BQ804" cm="1">
        <f t="array" ref="BQ804">_xlfn.XMATCH(FALSE, ISBLANK(A804:AE804),,-1)</f>
        <v>31</v>
      </c>
      <c r="BR804" t="str">
        <f>ADDRESS(2, BQ804)</f>
        <v>$AE$2</v>
      </c>
      <c r="BS804" t="str">
        <f>ADDRESS(1202, BQ804)</f>
        <v>$AE$1202</v>
      </c>
      <c r="BT804" s="171" t="str">
        <f ca="1">"insert into Pokemon_Blueprint values ( "&amp;ROW()-1&amp;", '"&amp;B804&amp;"', '"&amp;C804&amp;"', "&amp;AF804&amp;",  "&amp;AG804&amp;",  "&amp;AH804&amp;", "&amp;AI804&amp;",  "&amp;AJ804&amp;",  "&amp;AK804&amp;", "&amp;IF(BC804 = "", "0", BC804)&amp;", "&amp;IF(BL804 = "","NULL, NULL",BP804&amp;", "&amp;BL804)&amp;");"</f>
        <v>insert into Pokemon_Blueprint values ( 803, 'Spewpa', '', 45,  22,  60, 27,  30,  29, 120, 804, 12);</v>
      </c>
    </row>
    <row r="805" spans="1:72" ht="12.75" customHeight="1">
      <c r="A805" s="12">
        <v>666</v>
      </c>
      <c r="B805" s="77" t="s">
        <v>1297</v>
      </c>
      <c r="C805" s="77"/>
      <c r="D805" s="78"/>
      <c r="E805" s="79"/>
      <c r="F805" s="79"/>
      <c r="G805" s="79"/>
      <c r="H805" s="79"/>
      <c r="I805" s="79"/>
      <c r="J805" s="79"/>
      <c r="K805" s="79"/>
      <c r="L805" s="79"/>
      <c r="M805" s="79"/>
      <c r="N805" s="79">
        <v>22</v>
      </c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80">
        <v>37</v>
      </c>
      <c r="AF805" s="17">
        <v>80</v>
      </c>
      <c r="AG805" s="18">
        <v>52</v>
      </c>
      <c r="AH805" s="19">
        <v>50</v>
      </c>
      <c r="AI805" s="20">
        <v>90</v>
      </c>
      <c r="AJ805" s="21">
        <v>50</v>
      </c>
      <c r="AK805" s="22">
        <v>89</v>
      </c>
      <c r="AL805" s="23">
        <f>SUM(AF805:AK805)</f>
        <v>411</v>
      </c>
      <c r="AM805" s="24" t="s">
        <v>124</v>
      </c>
      <c r="AN805" s="25" t="s">
        <v>104</v>
      </c>
      <c r="AO805" s="24" t="s">
        <v>125</v>
      </c>
      <c r="AP805" s="40" t="s">
        <v>1293</v>
      </c>
      <c r="AQ805" s="38" t="s">
        <v>225</v>
      </c>
      <c r="AR805" s="39" t="s">
        <v>176</v>
      </c>
      <c r="AS805" s="40">
        <v>1.2</v>
      </c>
      <c r="AT805" s="40">
        <v>37.5</v>
      </c>
      <c r="AU805" s="41">
        <v>17</v>
      </c>
      <c r="AV805" s="31">
        <v>1</v>
      </c>
      <c r="AW805" s="26"/>
      <c r="AX805" s="26"/>
      <c r="AY805" s="26">
        <v>1</v>
      </c>
      <c r="AZ805" s="26"/>
      <c r="BA805" s="25">
        <v>1</v>
      </c>
      <c r="BB805" s="24">
        <v>185</v>
      </c>
      <c r="BC805" s="26">
        <v>45</v>
      </c>
      <c r="BD805" s="32" t="s">
        <v>128</v>
      </c>
      <c r="BE805" s="32">
        <v>50</v>
      </c>
      <c r="BF805" s="35" t="s">
        <v>227</v>
      </c>
      <c r="BG805" s="26" t="s">
        <v>129</v>
      </c>
      <c r="BH805" s="29">
        <v>15</v>
      </c>
      <c r="BI805" s="26" t="s">
        <v>124</v>
      </c>
      <c r="BJ805" s="37"/>
      <c r="BK805" s="36"/>
      <c r="BL805" t="str">
        <f>IF(_xlfn.REGEXTEST(BK805,"Lv. [0-9]{0, 3}", 0),BM805,"")</f>
        <v/>
      </c>
      <c r="BM805" t="e" cm="1" vm="1">
        <f t="array" ref="BM805">_xlfn.REGEXEXTRACT(_xlfn.REGEXEXTRACT(BK805,"Lv. [0-9]{0,}", 0),"[0-9]{1,2}", 0)</f>
        <v>#N/A</v>
      </c>
      <c r="BN805" cm="1">
        <f t="array" ref="BN805">INDEX(A805:AE805,BQ805)</f>
        <v>37</v>
      </c>
      <c r="BO805">
        <v>804</v>
      </c>
      <c r="BP805" t="str">
        <f ca="1">IF(LEN(BL805) &gt; 0, _xlfn.XMATCH(BN805 + 1, INDIRECT(BR805):INDIRECT(BS805)), "")</f>
        <v/>
      </c>
      <c r="BQ805" cm="1">
        <f t="array" ref="BQ805">_xlfn.XMATCH(FALSE, ISBLANK(A805:AE805),,-1)</f>
        <v>31</v>
      </c>
      <c r="BR805" t="str">
        <f>ADDRESS(2, BQ805)</f>
        <v>$AE$2</v>
      </c>
      <c r="BS805" t="str">
        <f>ADDRESS(1202, BQ805)</f>
        <v>$AE$1202</v>
      </c>
      <c r="BT805" s="171" t="str">
        <f>"insert into Pokemon_Blueprint values ( "&amp;ROW()-1&amp;", '"&amp;B805&amp;"', '"&amp;C805&amp;"', "&amp;AF805&amp;",  "&amp;AG805&amp;",  "&amp;AH805&amp;", "&amp;AI805&amp;",  "&amp;AJ805&amp;",  "&amp;AK805&amp;", "&amp;IF(BC805 = "", "0", BC805)&amp;", "&amp;IF(BL805 = "","NULL, NULL",BP805&amp;", "&amp;BL805)&amp;");"</f>
        <v>insert into Pokemon_Blueprint values ( 804, 'Vivillon (Meadow/Fancy)', '', 80,  52,  50, 90,  50,  89, 45, NULL, NULL);</v>
      </c>
    </row>
    <row r="806" spans="1:72" ht="12.75" customHeight="1">
      <c r="A806" s="12">
        <v>666.1</v>
      </c>
      <c r="B806" s="77" t="s">
        <v>1298</v>
      </c>
      <c r="C806" s="77"/>
      <c r="D806" s="78"/>
      <c r="E806" s="79"/>
      <c r="F806" s="79"/>
      <c r="G806" s="79"/>
      <c r="H806" s="79"/>
      <c r="I806" s="79"/>
      <c r="J806" s="79"/>
      <c r="K806" s="79"/>
      <c r="L806" s="79"/>
      <c r="M806" s="79"/>
      <c r="N806" s="79">
        <v>22</v>
      </c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80"/>
      <c r="AF806" s="17">
        <v>80</v>
      </c>
      <c r="AG806" s="18">
        <v>52</v>
      </c>
      <c r="AH806" s="19">
        <v>50</v>
      </c>
      <c r="AI806" s="20">
        <v>90</v>
      </c>
      <c r="AJ806" s="21">
        <v>50</v>
      </c>
      <c r="AK806" s="22">
        <v>89</v>
      </c>
      <c r="AL806" s="23">
        <f>SUM(AF806:AK806)</f>
        <v>411</v>
      </c>
      <c r="AM806" s="24" t="s">
        <v>124</v>
      </c>
      <c r="AN806" s="25" t="s">
        <v>104</v>
      </c>
      <c r="AO806" s="24" t="s">
        <v>125</v>
      </c>
      <c r="AP806" s="40" t="s">
        <v>1293</v>
      </c>
      <c r="AQ806" s="38" t="s">
        <v>225</v>
      </c>
      <c r="AR806" s="39" t="s">
        <v>176</v>
      </c>
      <c r="AS806" s="40">
        <v>1.2</v>
      </c>
      <c r="AT806" s="40">
        <v>37.5</v>
      </c>
      <c r="AU806" s="41">
        <v>17</v>
      </c>
      <c r="AV806" s="31">
        <v>1</v>
      </c>
      <c r="AW806" s="26"/>
      <c r="AX806" s="26"/>
      <c r="AY806" s="26">
        <v>1</v>
      </c>
      <c r="AZ806" s="26"/>
      <c r="BA806" s="25">
        <v>1</v>
      </c>
      <c r="BB806" s="24">
        <v>185</v>
      </c>
      <c r="BC806" s="26">
        <v>45</v>
      </c>
      <c r="BD806" s="32" t="s">
        <v>128</v>
      </c>
      <c r="BE806" s="32">
        <v>50</v>
      </c>
      <c r="BF806" s="35" t="s">
        <v>116</v>
      </c>
      <c r="BG806" s="26" t="s">
        <v>129</v>
      </c>
      <c r="BH806" s="29">
        <v>15</v>
      </c>
      <c r="BI806" s="26" t="s">
        <v>124</v>
      </c>
      <c r="BJ806" s="37"/>
      <c r="BK806" s="36"/>
      <c r="BL806" t="str">
        <f>IF(_xlfn.REGEXTEST(BK806,"Lv. [0-9]{0, 3}", 0),BM806,"")</f>
        <v/>
      </c>
      <c r="BM806" t="e" cm="1" vm="1">
        <f t="array" ref="BM806">_xlfn.REGEXEXTRACT(_xlfn.REGEXEXTRACT(BK806,"Lv. [0-9]{0,}", 0),"[0-9]{1,2}", 0)</f>
        <v>#N/A</v>
      </c>
      <c r="BN806" cm="1">
        <f t="array" ref="BN806">INDEX(A806:AE806,BQ806)</f>
        <v>22</v>
      </c>
      <c r="BO806">
        <v>805</v>
      </c>
      <c r="BP806" t="str">
        <f ca="1">IF(LEN(BL806) &gt; 0, _xlfn.XMATCH(BN806 + 1, INDIRECT(BR806):INDIRECT(BS806)), "")</f>
        <v/>
      </c>
      <c r="BQ806" cm="1">
        <f t="array" ref="BQ806">_xlfn.XMATCH(FALSE, ISBLANK(A806:AE806),,-1)</f>
        <v>14</v>
      </c>
      <c r="BR806" t="str">
        <f>ADDRESS(2, BQ806)</f>
        <v>$N$2</v>
      </c>
      <c r="BS806" t="str">
        <f>ADDRESS(1202, BQ806)</f>
        <v>$N$1202</v>
      </c>
      <c r="BT806" s="171" t="str">
        <f>"insert into Pokemon_Blueprint values ( "&amp;ROW()-1&amp;", '"&amp;B806&amp;"', '"&amp;C806&amp;"', "&amp;AF806&amp;",  "&amp;AG806&amp;",  "&amp;AH806&amp;", "&amp;AI806&amp;",  "&amp;AJ806&amp;",  "&amp;AK806&amp;", "&amp;IF(BC806 = "", "0", BC806)&amp;", "&amp;IF(BL806 = "","NULL, NULL",BP806&amp;", "&amp;BL806)&amp;");"</f>
        <v>insert into Pokemon_Blueprint values ( 805, 'Vivillon (Polar/Tundra/Marine)', '', 80,  52,  50, 90,  50,  89, 45, NULL, NULL);</v>
      </c>
    </row>
    <row r="807" spans="1:72" ht="12.75" customHeight="1">
      <c r="A807" s="12">
        <v>666.2</v>
      </c>
      <c r="B807" s="77" t="s">
        <v>1299</v>
      </c>
      <c r="C807" s="77"/>
      <c r="D807" s="78"/>
      <c r="E807" s="79"/>
      <c r="F807" s="79"/>
      <c r="G807" s="79"/>
      <c r="H807" s="79"/>
      <c r="I807" s="79"/>
      <c r="J807" s="79"/>
      <c r="K807" s="79"/>
      <c r="L807" s="79"/>
      <c r="M807" s="79"/>
      <c r="N807" s="79">
        <v>22</v>
      </c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80"/>
      <c r="AF807" s="17">
        <v>80</v>
      </c>
      <c r="AG807" s="18">
        <v>52</v>
      </c>
      <c r="AH807" s="19">
        <v>50</v>
      </c>
      <c r="AI807" s="20">
        <v>90</v>
      </c>
      <c r="AJ807" s="21">
        <v>50</v>
      </c>
      <c r="AK807" s="22">
        <v>89</v>
      </c>
      <c r="AL807" s="23">
        <f>SUM(AF807:AK807)</f>
        <v>411</v>
      </c>
      <c r="AM807" s="24" t="s">
        <v>124</v>
      </c>
      <c r="AN807" s="25" t="s">
        <v>104</v>
      </c>
      <c r="AO807" s="24" t="s">
        <v>125</v>
      </c>
      <c r="AP807" s="40" t="s">
        <v>1293</v>
      </c>
      <c r="AQ807" s="38" t="s">
        <v>225</v>
      </c>
      <c r="AR807" s="39" t="s">
        <v>176</v>
      </c>
      <c r="AS807" s="40">
        <v>1.2</v>
      </c>
      <c r="AT807" s="40">
        <v>37.5</v>
      </c>
      <c r="AU807" s="41">
        <v>17</v>
      </c>
      <c r="AV807" s="31">
        <v>1</v>
      </c>
      <c r="AW807" s="26"/>
      <c r="AX807" s="26"/>
      <c r="AY807" s="26">
        <v>1</v>
      </c>
      <c r="AZ807" s="26"/>
      <c r="BA807" s="25">
        <v>1</v>
      </c>
      <c r="BB807" s="24">
        <v>185</v>
      </c>
      <c r="BC807" s="26">
        <v>45</v>
      </c>
      <c r="BD807" s="32" t="s">
        <v>128</v>
      </c>
      <c r="BE807" s="32">
        <v>50</v>
      </c>
      <c r="BF807" s="35" t="s">
        <v>141</v>
      </c>
      <c r="BG807" s="26" t="s">
        <v>129</v>
      </c>
      <c r="BH807" s="29">
        <v>15</v>
      </c>
      <c r="BI807" s="26" t="s">
        <v>124</v>
      </c>
      <c r="BJ807" s="37"/>
      <c r="BK807" s="36"/>
      <c r="BL807" t="str">
        <f>IF(_xlfn.REGEXTEST(BK807,"Lv. [0-9]{0, 3}", 0),BM807,"")</f>
        <v/>
      </c>
      <c r="BM807" t="e" cm="1" vm="1">
        <f t="array" ref="BM807">_xlfn.REGEXEXTRACT(_xlfn.REGEXEXTRACT(BK807,"Lv. [0-9]{0,}", 0),"[0-9]{1,2}", 0)</f>
        <v>#N/A</v>
      </c>
      <c r="BN807" cm="1">
        <f t="array" ref="BN807">INDEX(A807:AE807,BQ807)</f>
        <v>22</v>
      </c>
      <c r="BO807">
        <v>806</v>
      </c>
      <c r="BP807" t="str">
        <f ca="1">IF(LEN(BL807) &gt; 0, _xlfn.XMATCH(BN807 + 1, INDIRECT(BR807):INDIRECT(BS807)), "")</f>
        <v/>
      </c>
      <c r="BQ807" cm="1">
        <f t="array" ref="BQ807">_xlfn.XMATCH(FALSE, ISBLANK(A807:AE807),,-1)</f>
        <v>14</v>
      </c>
      <c r="BR807" t="str">
        <f>ADDRESS(2, BQ807)</f>
        <v>$N$2</v>
      </c>
      <c r="BS807" t="str">
        <f>ADDRESS(1202, BQ807)</f>
        <v>$N$1202</v>
      </c>
      <c r="BT807" s="171" t="str">
        <f>"insert into Pokemon_Blueprint values ( "&amp;ROW()-1&amp;", '"&amp;B807&amp;"', '"&amp;C807&amp;"', "&amp;AF807&amp;",  "&amp;AG807&amp;",  "&amp;AH807&amp;", "&amp;AI807&amp;",  "&amp;AJ807&amp;",  "&amp;AK807&amp;", "&amp;IF(BC807 = "", "0", BC807)&amp;", "&amp;IF(BL807 = "","NULL, NULL",BP807&amp;", "&amp;BL807)&amp;");"</f>
        <v>insert into Pokemon_Blueprint values ( 806, 'Vivillon (Continental)', '', 80,  52,  50, 90,  50,  89, 45, NULL, NULL);</v>
      </c>
    </row>
    <row r="808" spans="1:72" ht="12.75" customHeight="1">
      <c r="A808" s="12">
        <v>666.3</v>
      </c>
      <c r="B808" s="77" t="s">
        <v>1300</v>
      </c>
      <c r="C808" s="77"/>
      <c r="D808" s="78"/>
      <c r="E808" s="79"/>
      <c r="F808" s="79"/>
      <c r="G808" s="79"/>
      <c r="H808" s="79"/>
      <c r="I808" s="79"/>
      <c r="J808" s="79"/>
      <c r="K808" s="79"/>
      <c r="L808" s="79"/>
      <c r="M808" s="79"/>
      <c r="N808" s="79">
        <v>22</v>
      </c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80"/>
      <c r="AF808" s="17">
        <v>80</v>
      </c>
      <c r="AG808" s="18">
        <v>52</v>
      </c>
      <c r="AH808" s="19">
        <v>50</v>
      </c>
      <c r="AI808" s="20">
        <v>90</v>
      </c>
      <c r="AJ808" s="21">
        <v>50</v>
      </c>
      <c r="AK808" s="22">
        <v>89</v>
      </c>
      <c r="AL808" s="23">
        <f>SUM(AF808:AK808)</f>
        <v>411</v>
      </c>
      <c r="AM808" s="24" t="s">
        <v>124</v>
      </c>
      <c r="AN808" s="25" t="s">
        <v>104</v>
      </c>
      <c r="AO808" s="24" t="s">
        <v>125</v>
      </c>
      <c r="AP808" s="40" t="s">
        <v>1293</v>
      </c>
      <c r="AQ808" s="38" t="s">
        <v>225</v>
      </c>
      <c r="AR808" s="39" t="s">
        <v>176</v>
      </c>
      <c r="AS808" s="40">
        <v>1.2</v>
      </c>
      <c r="AT808" s="40">
        <v>37.5</v>
      </c>
      <c r="AU808" s="41">
        <v>17</v>
      </c>
      <c r="AV808" s="31">
        <v>1</v>
      </c>
      <c r="AW808" s="26"/>
      <c r="AX808" s="26"/>
      <c r="AY808" s="26">
        <v>1</v>
      </c>
      <c r="AZ808" s="26"/>
      <c r="BA808" s="25">
        <v>1</v>
      </c>
      <c r="BB808" s="24">
        <v>185</v>
      </c>
      <c r="BC808" s="26">
        <v>45</v>
      </c>
      <c r="BD808" s="32" t="s">
        <v>128</v>
      </c>
      <c r="BE808" s="32">
        <v>50</v>
      </c>
      <c r="BF808" s="35" t="s">
        <v>80</v>
      </c>
      <c r="BG808" s="26" t="s">
        <v>129</v>
      </c>
      <c r="BH808" s="29">
        <v>15</v>
      </c>
      <c r="BI808" s="26" t="s">
        <v>124</v>
      </c>
      <c r="BJ808" s="37"/>
      <c r="BK808" s="36"/>
      <c r="BL808" t="str">
        <f>IF(_xlfn.REGEXTEST(BK808,"Lv. [0-9]{0, 3}", 0),BM808,"")</f>
        <v/>
      </c>
      <c r="BM808" t="e" cm="1" vm="1">
        <f t="array" ref="BM808">_xlfn.REGEXEXTRACT(_xlfn.REGEXEXTRACT(BK808,"Lv. [0-9]{0,}", 0),"[0-9]{1,2}", 0)</f>
        <v>#N/A</v>
      </c>
      <c r="BN808" cm="1">
        <f t="array" ref="BN808">INDEX(A808:AE808,BQ808)</f>
        <v>22</v>
      </c>
      <c r="BO808">
        <v>807</v>
      </c>
      <c r="BP808" t="str">
        <f ca="1">IF(LEN(BL808) &gt; 0, _xlfn.XMATCH(BN808 + 1, INDIRECT(BR808):INDIRECT(BS808)), "")</f>
        <v/>
      </c>
      <c r="BQ808" cm="1">
        <f t="array" ref="BQ808">_xlfn.XMATCH(FALSE, ISBLANK(A808:AE808),,-1)</f>
        <v>14</v>
      </c>
      <c r="BR808" t="str">
        <f>ADDRESS(2, BQ808)</f>
        <v>$N$2</v>
      </c>
      <c r="BS808" t="str">
        <f>ADDRESS(1202, BQ808)</f>
        <v>$N$1202</v>
      </c>
      <c r="BT808" s="171" t="str">
        <f>"insert into Pokemon_Blueprint values ( "&amp;ROW()-1&amp;", '"&amp;B808&amp;"', '"&amp;C808&amp;"', "&amp;AF808&amp;",  "&amp;AG808&amp;",  "&amp;AH808&amp;", "&amp;AI808&amp;",  "&amp;AJ808&amp;",  "&amp;AK808&amp;", "&amp;IF(BC808 = "", "0", BC808)&amp;", "&amp;IF(BL808 = "","NULL, NULL",BP808&amp;", "&amp;BL808)&amp;");"</f>
        <v>insert into Pokemon_Blueprint values ( 807, 'Vivillon (Garden/Savanna/Jungle)', '', 80,  52,  50, 90,  50,  89, 45, NULL, NULL);</v>
      </c>
    </row>
    <row r="809" spans="1:72" ht="12.75" customHeight="1">
      <c r="A809" s="12">
        <v>666.4</v>
      </c>
      <c r="B809" s="77" t="s">
        <v>1301</v>
      </c>
      <c r="C809" s="77"/>
      <c r="D809" s="78"/>
      <c r="E809" s="79"/>
      <c r="F809" s="79"/>
      <c r="G809" s="79"/>
      <c r="H809" s="79"/>
      <c r="I809" s="79"/>
      <c r="J809" s="79"/>
      <c r="K809" s="79"/>
      <c r="L809" s="79"/>
      <c r="M809" s="79"/>
      <c r="N809" s="79">
        <v>22</v>
      </c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80"/>
      <c r="AF809" s="17">
        <v>80</v>
      </c>
      <c r="AG809" s="18">
        <v>52</v>
      </c>
      <c r="AH809" s="19">
        <v>50</v>
      </c>
      <c r="AI809" s="20">
        <v>90</v>
      </c>
      <c r="AJ809" s="21">
        <v>50</v>
      </c>
      <c r="AK809" s="22">
        <v>89</v>
      </c>
      <c r="AL809" s="23">
        <f>SUM(AF809:AK809)</f>
        <v>411</v>
      </c>
      <c r="AM809" s="24" t="s">
        <v>124</v>
      </c>
      <c r="AN809" s="25" t="s">
        <v>104</v>
      </c>
      <c r="AO809" s="24" t="s">
        <v>125</v>
      </c>
      <c r="AP809" s="40" t="s">
        <v>1293</v>
      </c>
      <c r="AQ809" s="38" t="s">
        <v>225</v>
      </c>
      <c r="AR809" s="39" t="s">
        <v>176</v>
      </c>
      <c r="AS809" s="40">
        <v>1.2</v>
      </c>
      <c r="AT809" s="40">
        <v>37.5</v>
      </c>
      <c r="AU809" s="41">
        <v>17</v>
      </c>
      <c r="AV809" s="31">
        <v>1</v>
      </c>
      <c r="AW809" s="26"/>
      <c r="AX809" s="26"/>
      <c r="AY809" s="26">
        <v>1</v>
      </c>
      <c r="AZ809" s="26"/>
      <c r="BA809" s="25">
        <v>1</v>
      </c>
      <c r="BB809" s="24">
        <v>185</v>
      </c>
      <c r="BC809" s="26">
        <v>45</v>
      </c>
      <c r="BD809" s="32" t="s">
        <v>128</v>
      </c>
      <c r="BE809" s="32">
        <v>50</v>
      </c>
      <c r="BF809" s="35" t="s">
        <v>164</v>
      </c>
      <c r="BG809" s="26" t="s">
        <v>129</v>
      </c>
      <c r="BH809" s="29">
        <v>15</v>
      </c>
      <c r="BI809" s="26" t="s">
        <v>124</v>
      </c>
      <c r="BJ809" s="37"/>
      <c r="BK809" s="36"/>
      <c r="BL809" t="str">
        <f>IF(_xlfn.REGEXTEST(BK809,"Lv. [0-9]{0, 3}", 0),BM809,"")</f>
        <v/>
      </c>
      <c r="BM809" t="e" cm="1" vm="1">
        <f t="array" ref="BM809">_xlfn.REGEXEXTRACT(_xlfn.REGEXEXTRACT(BK809,"Lv. [0-9]{0,}", 0),"[0-9]{1,2}", 0)</f>
        <v>#N/A</v>
      </c>
      <c r="BN809" cm="1">
        <f t="array" ref="BN809">INDEX(A809:AE809,BQ809)</f>
        <v>22</v>
      </c>
      <c r="BO809">
        <v>808</v>
      </c>
      <c r="BP809" t="str">
        <f ca="1">IF(LEN(BL809) &gt; 0, _xlfn.XMATCH(BN809 + 1, INDIRECT(BR809):INDIRECT(BS809)), "")</f>
        <v/>
      </c>
      <c r="BQ809" cm="1">
        <f t="array" ref="BQ809">_xlfn.XMATCH(FALSE, ISBLANK(A809:AE809),,-1)</f>
        <v>14</v>
      </c>
      <c r="BR809" t="str">
        <f>ADDRESS(2, BQ809)</f>
        <v>$N$2</v>
      </c>
      <c r="BS809" t="str">
        <f>ADDRESS(1202, BQ809)</f>
        <v>$N$1202</v>
      </c>
      <c r="BT809" s="171" t="str">
        <f>"insert into Pokemon_Blueprint values ( "&amp;ROW()-1&amp;", '"&amp;B809&amp;"', '"&amp;C809&amp;"', "&amp;AF809&amp;",  "&amp;AG809&amp;",  "&amp;AH809&amp;", "&amp;AI809&amp;",  "&amp;AJ809&amp;",  "&amp;AK809&amp;", "&amp;IF(BC809 = "", "0", BC809)&amp;", "&amp;IF(BL809 = "","NULL, NULL",BP809&amp;", "&amp;BL809)&amp;");"</f>
        <v>insert into Pokemon_Blueprint values ( 808, 'Vivillon (Elegant)', '', 80,  52,  50, 90,  50,  89, 45, NULL, NULL);</v>
      </c>
    </row>
    <row r="810" spans="1:72" ht="12.75" customHeight="1">
      <c r="A810" s="12">
        <v>666.5</v>
      </c>
      <c r="B810" s="77" t="s">
        <v>1302</v>
      </c>
      <c r="C810" s="77"/>
      <c r="D810" s="78"/>
      <c r="E810" s="79"/>
      <c r="F810" s="79"/>
      <c r="G810" s="79"/>
      <c r="H810" s="79"/>
      <c r="I810" s="79"/>
      <c r="J810" s="79"/>
      <c r="K810" s="79"/>
      <c r="L810" s="79"/>
      <c r="M810" s="79"/>
      <c r="N810" s="79">
        <v>22</v>
      </c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80"/>
      <c r="AF810" s="17">
        <v>80</v>
      </c>
      <c r="AG810" s="18">
        <v>52</v>
      </c>
      <c r="AH810" s="19">
        <v>50</v>
      </c>
      <c r="AI810" s="20">
        <v>90</v>
      </c>
      <c r="AJ810" s="21">
        <v>50</v>
      </c>
      <c r="AK810" s="22">
        <v>89</v>
      </c>
      <c r="AL810" s="23">
        <f>SUM(AF810:AK810)</f>
        <v>411</v>
      </c>
      <c r="AM810" s="24" t="s">
        <v>124</v>
      </c>
      <c r="AN810" s="25" t="s">
        <v>104</v>
      </c>
      <c r="AO810" s="24" t="s">
        <v>125</v>
      </c>
      <c r="AP810" s="40" t="s">
        <v>1293</v>
      </c>
      <c r="AQ810" s="38" t="s">
        <v>225</v>
      </c>
      <c r="AR810" s="39" t="s">
        <v>176</v>
      </c>
      <c r="AS810" s="40">
        <v>1.2</v>
      </c>
      <c r="AT810" s="40">
        <v>37.5</v>
      </c>
      <c r="AU810" s="41">
        <v>17</v>
      </c>
      <c r="AV810" s="31">
        <v>1</v>
      </c>
      <c r="AW810" s="26"/>
      <c r="AX810" s="26"/>
      <c r="AY810" s="26">
        <v>1</v>
      </c>
      <c r="AZ810" s="26"/>
      <c r="BA810" s="25">
        <v>1</v>
      </c>
      <c r="BB810" s="24">
        <v>185</v>
      </c>
      <c r="BC810" s="26">
        <v>45</v>
      </c>
      <c r="BD810" s="32" t="s">
        <v>128</v>
      </c>
      <c r="BE810" s="32">
        <v>50</v>
      </c>
      <c r="BF810" s="35" t="s">
        <v>137</v>
      </c>
      <c r="BG810" s="26" t="s">
        <v>129</v>
      </c>
      <c r="BH810" s="29">
        <v>15</v>
      </c>
      <c r="BI810" s="26" t="s">
        <v>124</v>
      </c>
      <c r="BJ810" s="37"/>
      <c r="BK810" s="36"/>
      <c r="BL810" t="str">
        <f>IF(_xlfn.REGEXTEST(BK810,"Lv. [0-9]{0, 3}", 0),BM810,"")</f>
        <v/>
      </c>
      <c r="BM810" t="e" cm="1" vm="1">
        <f t="array" ref="BM810">_xlfn.REGEXEXTRACT(_xlfn.REGEXEXTRACT(BK810,"Lv. [0-9]{0,}", 0),"[0-9]{1,2}", 0)</f>
        <v>#N/A</v>
      </c>
      <c r="BN810" cm="1">
        <f t="array" ref="BN810">INDEX(A810:AE810,BQ810)</f>
        <v>22</v>
      </c>
      <c r="BO810">
        <v>809</v>
      </c>
      <c r="BP810" t="str">
        <f ca="1">IF(LEN(BL810) &gt; 0, _xlfn.XMATCH(BN810 + 1, INDIRECT(BR810):INDIRECT(BS810)), "")</f>
        <v/>
      </c>
      <c r="BQ810" cm="1">
        <f t="array" ref="BQ810">_xlfn.XMATCH(FALSE, ISBLANK(A810:AE810),,-1)</f>
        <v>14</v>
      </c>
      <c r="BR810" t="str">
        <f>ADDRESS(2, BQ810)</f>
        <v>$N$2</v>
      </c>
      <c r="BS810" t="str">
        <f>ADDRESS(1202, BQ810)</f>
        <v>$N$1202</v>
      </c>
      <c r="BT810" s="171" t="str">
        <f>"insert into Pokemon_Blueprint values ( "&amp;ROW()-1&amp;", '"&amp;B810&amp;"', '"&amp;C810&amp;"', "&amp;AF810&amp;",  "&amp;AG810&amp;",  "&amp;AH810&amp;", "&amp;AI810&amp;",  "&amp;AJ810&amp;",  "&amp;AK810&amp;", "&amp;IF(BC810 = "", "0", BC810)&amp;", "&amp;IF(BL810 = "","NULL, NULL",BP810&amp;", "&amp;BL810)&amp;");"</f>
        <v>insert into Pokemon_Blueprint values ( 809, 'Vivillon (Icy Snow)', '', 80,  52,  50, 90,  50,  89, 45, NULL, NULL);</v>
      </c>
    </row>
    <row r="811" spans="1:72" ht="12.75" customHeight="1">
      <c r="A811" s="12">
        <v>666.6</v>
      </c>
      <c r="B811" s="77" t="s">
        <v>1303</v>
      </c>
      <c r="C811" s="77"/>
      <c r="D811" s="78"/>
      <c r="E811" s="79"/>
      <c r="F811" s="79"/>
      <c r="G811" s="79"/>
      <c r="H811" s="79"/>
      <c r="I811" s="79"/>
      <c r="J811" s="79"/>
      <c r="K811" s="79"/>
      <c r="L811" s="79"/>
      <c r="M811" s="79"/>
      <c r="N811" s="79">
        <v>22</v>
      </c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80"/>
      <c r="AF811" s="17">
        <v>80</v>
      </c>
      <c r="AG811" s="18">
        <v>52</v>
      </c>
      <c r="AH811" s="19">
        <v>50</v>
      </c>
      <c r="AI811" s="20">
        <v>90</v>
      </c>
      <c r="AJ811" s="21">
        <v>50</v>
      </c>
      <c r="AK811" s="22">
        <v>89</v>
      </c>
      <c r="AL811" s="23">
        <f>SUM(AF811:AK811)</f>
        <v>411</v>
      </c>
      <c r="AM811" s="24" t="s">
        <v>124</v>
      </c>
      <c r="AN811" s="25" t="s">
        <v>104</v>
      </c>
      <c r="AO811" s="24" t="s">
        <v>125</v>
      </c>
      <c r="AP811" s="40" t="s">
        <v>1293</v>
      </c>
      <c r="AQ811" s="38" t="s">
        <v>225</v>
      </c>
      <c r="AR811" s="39" t="s">
        <v>176</v>
      </c>
      <c r="AS811" s="40">
        <v>1.2</v>
      </c>
      <c r="AT811" s="40">
        <v>37.5</v>
      </c>
      <c r="AU811" s="41">
        <v>17</v>
      </c>
      <c r="AV811" s="31">
        <v>1</v>
      </c>
      <c r="AW811" s="26"/>
      <c r="AX811" s="26"/>
      <c r="AY811" s="26">
        <v>1</v>
      </c>
      <c r="AZ811" s="26"/>
      <c r="BA811" s="25">
        <v>1</v>
      </c>
      <c r="BB811" s="24">
        <v>185</v>
      </c>
      <c r="BC811" s="26">
        <v>45</v>
      </c>
      <c r="BD811" s="32" t="s">
        <v>128</v>
      </c>
      <c r="BE811" s="32">
        <v>50</v>
      </c>
      <c r="BF811" s="35" t="s">
        <v>98</v>
      </c>
      <c r="BG811" s="26" t="s">
        <v>129</v>
      </c>
      <c r="BH811" s="29">
        <v>15</v>
      </c>
      <c r="BI811" s="26" t="s">
        <v>124</v>
      </c>
      <c r="BJ811" s="37"/>
      <c r="BK811" s="36"/>
      <c r="BL811" t="str">
        <f>IF(_xlfn.REGEXTEST(BK811,"Lv. [0-9]{0, 3}", 0),BM811,"")</f>
        <v/>
      </c>
      <c r="BM811" t="e" cm="1" vm="1">
        <f t="array" ref="BM811">_xlfn.REGEXEXTRACT(_xlfn.REGEXEXTRACT(BK811,"Lv. [0-9]{0,}", 0),"[0-9]{1,2}", 0)</f>
        <v>#N/A</v>
      </c>
      <c r="BN811" cm="1">
        <f t="array" ref="BN811">INDEX(A811:AE811,BQ811)</f>
        <v>22</v>
      </c>
      <c r="BO811">
        <v>810</v>
      </c>
      <c r="BP811" t="str">
        <f ca="1">IF(LEN(BL811) &gt; 0, _xlfn.XMATCH(BN811 + 1, INDIRECT(BR811):INDIRECT(BS811)), "")</f>
        <v/>
      </c>
      <c r="BQ811" cm="1">
        <f t="array" ref="BQ811">_xlfn.XMATCH(FALSE, ISBLANK(A811:AE811),,-1)</f>
        <v>14</v>
      </c>
      <c r="BR811" t="str">
        <f>ADDRESS(2, BQ811)</f>
        <v>$N$2</v>
      </c>
      <c r="BS811" t="str">
        <f>ADDRESS(1202, BQ811)</f>
        <v>$N$1202</v>
      </c>
      <c r="BT811" s="171" t="str">
        <f>"insert into Pokemon_Blueprint values ( "&amp;ROW()-1&amp;", '"&amp;B811&amp;"', '"&amp;C811&amp;"', "&amp;AF811&amp;",  "&amp;AG811&amp;",  "&amp;AH811&amp;", "&amp;AI811&amp;",  "&amp;AJ811&amp;",  "&amp;AK811&amp;", "&amp;IF(BC811 = "", "0", BC811)&amp;", "&amp;IF(BL811 = "","NULL, NULL",BP811&amp;", "&amp;BL811)&amp;");"</f>
        <v>insert into Pokemon_Blueprint values ( 810, 'Vivillon (Mod/Sun/Ocean/Poke Ball)', '', 80,  52,  50, 90,  50,  89, 45, NULL, NULL);</v>
      </c>
    </row>
    <row r="812" spans="1:72" ht="12.75" customHeight="1">
      <c r="A812" s="12">
        <v>666.7</v>
      </c>
      <c r="B812" s="77" t="s">
        <v>1304</v>
      </c>
      <c r="C812" s="77"/>
      <c r="D812" s="78"/>
      <c r="E812" s="79"/>
      <c r="F812" s="79"/>
      <c r="G812" s="79"/>
      <c r="H812" s="79"/>
      <c r="I812" s="79"/>
      <c r="J812" s="79"/>
      <c r="K812" s="79"/>
      <c r="L812" s="79"/>
      <c r="M812" s="79"/>
      <c r="N812" s="79">
        <v>22</v>
      </c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80"/>
      <c r="AF812" s="17">
        <v>80</v>
      </c>
      <c r="AG812" s="18">
        <v>52</v>
      </c>
      <c r="AH812" s="19">
        <v>50</v>
      </c>
      <c r="AI812" s="20">
        <v>90</v>
      </c>
      <c r="AJ812" s="21">
        <v>50</v>
      </c>
      <c r="AK812" s="22">
        <v>89</v>
      </c>
      <c r="AL812" s="23">
        <f>SUM(AF812:AK812)</f>
        <v>411</v>
      </c>
      <c r="AM812" s="24" t="s">
        <v>124</v>
      </c>
      <c r="AN812" s="25" t="s">
        <v>104</v>
      </c>
      <c r="AO812" s="24" t="s">
        <v>125</v>
      </c>
      <c r="AP812" s="40" t="s">
        <v>1293</v>
      </c>
      <c r="AQ812" s="38" t="s">
        <v>225</v>
      </c>
      <c r="AR812" s="39" t="s">
        <v>176</v>
      </c>
      <c r="AS812" s="40">
        <v>1.2</v>
      </c>
      <c r="AT812" s="40">
        <v>37.5</v>
      </c>
      <c r="AU812" s="41">
        <v>17</v>
      </c>
      <c r="AV812" s="31">
        <v>1</v>
      </c>
      <c r="AW812" s="26"/>
      <c r="AX812" s="26"/>
      <c r="AY812" s="26">
        <v>1</v>
      </c>
      <c r="AZ812" s="26"/>
      <c r="BA812" s="25">
        <v>1</v>
      </c>
      <c r="BB812" s="24">
        <v>185</v>
      </c>
      <c r="BC812" s="26">
        <v>45</v>
      </c>
      <c r="BD812" s="32" t="s">
        <v>128</v>
      </c>
      <c r="BE812" s="32">
        <v>50</v>
      </c>
      <c r="BF812" s="35" t="s">
        <v>139</v>
      </c>
      <c r="BG812" s="26" t="s">
        <v>129</v>
      </c>
      <c r="BH812" s="29">
        <v>15</v>
      </c>
      <c r="BI812" s="26" t="s">
        <v>124</v>
      </c>
      <c r="BJ812" s="37"/>
      <c r="BK812" s="36"/>
      <c r="BL812" t="str">
        <f>IF(_xlfn.REGEXTEST(BK812,"Lv. [0-9]{0, 3}", 0),BM812,"")</f>
        <v/>
      </c>
      <c r="BM812" t="e" cm="1" vm="1">
        <f t="array" ref="BM812">_xlfn.REGEXEXTRACT(_xlfn.REGEXEXTRACT(BK812,"Lv. [0-9]{0,}", 0),"[0-9]{1,2}", 0)</f>
        <v>#N/A</v>
      </c>
      <c r="BN812" cm="1">
        <f t="array" ref="BN812">INDEX(A812:AE812,BQ812)</f>
        <v>22</v>
      </c>
      <c r="BO812">
        <v>811</v>
      </c>
      <c r="BP812" t="str">
        <f ca="1">IF(LEN(BL812) &gt; 0, _xlfn.XMATCH(BN812 + 1, INDIRECT(BR812):INDIRECT(BS812)), "")</f>
        <v/>
      </c>
      <c r="BQ812" cm="1">
        <f t="array" ref="BQ812">_xlfn.XMATCH(FALSE, ISBLANK(A812:AE812),,-1)</f>
        <v>14</v>
      </c>
      <c r="BR812" t="str">
        <f>ADDRESS(2, BQ812)</f>
        <v>$N$2</v>
      </c>
      <c r="BS812" t="str">
        <f>ADDRESS(1202, BQ812)</f>
        <v>$N$1202</v>
      </c>
      <c r="BT812" s="171" t="str">
        <f>"insert into Pokemon_Blueprint values ( "&amp;ROW()-1&amp;", '"&amp;B812&amp;"', '"&amp;C812&amp;"', "&amp;AF812&amp;",  "&amp;AG812&amp;",  "&amp;AH812&amp;", "&amp;AI812&amp;",  "&amp;AJ812&amp;",  "&amp;AK812&amp;", "&amp;IF(BC812 = "", "0", BC812)&amp;", "&amp;IF(BL812 = "","NULL, NULL",BP812&amp;", "&amp;BL812)&amp;");"</f>
        <v>insert into Pokemon_Blueprint values ( 811, 'Vivillon (HiPl/SS/Arch/Riv)', '', 80,  52,  50, 90,  50,  89, 45, NULL, NULL);</v>
      </c>
    </row>
    <row r="813" spans="1:72" ht="12.75" customHeight="1">
      <c r="A813" s="12">
        <v>666.8</v>
      </c>
      <c r="B813" s="77" t="s">
        <v>1305</v>
      </c>
      <c r="C813" s="77"/>
      <c r="D813" s="78"/>
      <c r="E813" s="79"/>
      <c r="F813" s="79"/>
      <c r="G813" s="79"/>
      <c r="H813" s="79"/>
      <c r="I813" s="79"/>
      <c r="J813" s="79"/>
      <c r="K813" s="79"/>
      <c r="L813" s="79"/>
      <c r="M813" s="79"/>
      <c r="N813" s="79">
        <v>22</v>
      </c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  <c r="AA813" s="79"/>
      <c r="AB813" s="79"/>
      <c r="AC813" s="79"/>
      <c r="AD813" s="79"/>
      <c r="AE813" s="80"/>
      <c r="AF813" s="17">
        <v>80</v>
      </c>
      <c r="AG813" s="18">
        <v>52</v>
      </c>
      <c r="AH813" s="19">
        <v>50</v>
      </c>
      <c r="AI813" s="20">
        <v>90</v>
      </c>
      <c r="AJ813" s="21">
        <v>50</v>
      </c>
      <c r="AK813" s="22">
        <v>89</v>
      </c>
      <c r="AL813" s="23">
        <f>SUM(AF813:AK813)</f>
        <v>411</v>
      </c>
      <c r="AM813" s="24" t="s">
        <v>124</v>
      </c>
      <c r="AN813" s="25" t="s">
        <v>104</v>
      </c>
      <c r="AO813" s="24" t="s">
        <v>125</v>
      </c>
      <c r="AP813" s="40" t="s">
        <v>1293</v>
      </c>
      <c r="AQ813" s="38" t="s">
        <v>225</v>
      </c>
      <c r="AR813" s="39" t="s">
        <v>176</v>
      </c>
      <c r="AS813" s="40">
        <v>1.2</v>
      </c>
      <c r="AT813" s="40">
        <v>37.5</v>
      </c>
      <c r="AU813" s="41">
        <v>17</v>
      </c>
      <c r="AV813" s="31">
        <v>1</v>
      </c>
      <c r="AW813" s="26"/>
      <c r="AX813" s="26"/>
      <c r="AY813" s="26">
        <v>1</v>
      </c>
      <c r="AZ813" s="26"/>
      <c r="BA813" s="25">
        <v>1</v>
      </c>
      <c r="BB813" s="24">
        <v>185</v>
      </c>
      <c r="BC813" s="26">
        <v>45</v>
      </c>
      <c r="BD813" s="32" t="s">
        <v>128</v>
      </c>
      <c r="BE813" s="32">
        <v>50</v>
      </c>
      <c r="BF813" s="35" t="s">
        <v>322</v>
      </c>
      <c r="BG813" s="26" t="s">
        <v>129</v>
      </c>
      <c r="BH813" s="29">
        <v>15</v>
      </c>
      <c r="BI813" s="26" t="s">
        <v>124</v>
      </c>
      <c r="BJ813" s="37"/>
      <c r="BK813" s="36"/>
      <c r="BL813" t="str">
        <f>IF(_xlfn.REGEXTEST(BK813,"Lv. [0-9]{0, 3}", 0),BM813,"")</f>
        <v/>
      </c>
      <c r="BM813" t="e" cm="1" vm="1">
        <f t="array" ref="BM813">_xlfn.REGEXEXTRACT(_xlfn.REGEXEXTRACT(BK813,"Lv. [0-9]{0,}", 0),"[0-9]{1,2}", 0)</f>
        <v>#N/A</v>
      </c>
      <c r="BN813" cm="1">
        <f t="array" ref="BN813">INDEX(A813:AE813,BQ813)</f>
        <v>22</v>
      </c>
      <c r="BO813">
        <v>812</v>
      </c>
      <c r="BP813" t="str">
        <f ca="1">IF(LEN(BL813) &gt; 0, _xlfn.XMATCH(BN813 + 1, INDIRECT(BR813):INDIRECT(BS813)), "")</f>
        <v/>
      </c>
      <c r="BQ813" cm="1">
        <f t="array" ref="BQ813">_xlfn.XMATCH(FALSE, ISBLANK(A813:AE813),,-1)</f>
        <v>14</v>
      </c>
      <c r="BR813" t="str">
        <f>ADDRESS(2, BQ813)</f>
        <v>$N$2</v>
      </c>
      <c r="BS813" t="str">
        <f>ADDRESS(1202, BQ813)</f>
        <v>$N$1202</v>
      </c>
      <c r="BT813" s="171" t="str">
        <f>"insert into Pokemon_Blueprint values ( "&amp;ROW()-1&amp;", '"&amp;B813&amp;"', '"&amp;C813&amp;"', "&amp;AF813&amp;",  "&amp;AG813&amp;",  "&amp;AH813&amp;", "&amp;AI813&amp;",  "&amp;AJ813&amp;",  "&amp;AK813&amp;", "&amp;IF(BC813 = "", "0", BC813)&amp;", "&amp;IF(BL813 = "","NULL, NULL",BP813&amp;", "&amp;BL813)&amp;");"</f>
        <v>insert into Pokemon_Blueprint values ( 812, 'Vivillon (Monsoon)', '', 80,  52,  50, 90,  50,  89, 45, NULL, NULL);</v>
      </c>
    </row>
    <row r="814" spans="1:72" ht="12.75" customHeight="1">
      <c r="A814" s="12">
        <v>667</v>
      </c>
      <c r="B814" s="77" t="s">
        <v>1306</v>
      </c>
      <c r="C814" s="77"/>
      <c r="D814" s="78"/>
      <c r="E814" s="79"/>
      <c r="F814" s="79"/>
      <c r="G814" s="79"/>
      <c r="H814" s="79"/>
      <c r="I814" s="79"/>
      <c r="J814" s="79"/>
      <c r="K814" s="79"/>
      <c r="L814" s="79"/>
      <c r="M814" s="79"/>
      <c r="N814" s="79">
        <v>57</v>
      </c>
      <c r="O814" s="79"/>
      <c r="P814" s="79"/>
      <c r="Q814" s="79"/>
      <c r="R814" s="79"/>
      <c r="S814" s="79"/>
      <c r="T814" s="79"/>
      <c r="U814" s="79"/>
      <c r="V814" s="79">
        <v>370</v>
      </c>
      <c r="W814" s="79"/>
      <c r="X814" s="79"/>
      <c r="Y814" s="79"/>
      <c r="Z814" s="79">
        <v>117</v>
      </c>
      <c r="AA814" s="79"/>
      <c r="AB814" s="79"/>
      <c r="AC814" s="79"/>
      <c r="AD814" s="79"/>
      <c r="AE814" s="80">
        <v>224</v>
      </c>
      <c r="AF814" s="17">
        <v>62</v>
      </c>
      <c r="AG814" s="18">
        <v>50</v>
      </c>
      <c r="AH814" s="19">
        <v>58</v>
      </c>
      <c r="AI814" s="20">
        <v>73</v>
      </c>
      <c r="AJ814" s="21">
        <v>54</v>
      </c>
      <c r="AK814" s="22">
        <v>72</v>
      </c>
      <c r="AL814" s="23">
        <f>SUM(AF814:AK814)</f>
        <v>369</v>
      </c>
      <c r="AM814" s="24" t="s">
        <v>94</v>
      </c>
      <c r="AN814" s="25" t="s">
        <v>150</v>
      </c>
      <c r="AO814" s="24" t="s">
        <v>209</v>
      </c>
      <c r="AP814" s="40" t="s">
        <v>179</v>
      </c>
      <c r="AQ814" s="38" t="s">
        <v>483</v>
      </c>
      <c r="AR814" s="39" t="s">
        <v>97</v>
      </c>
      <c r="AS814" s="40">
        <v>0.6</v>
      </c>
      <c r="AT814" s="40">
        <v>29.8</v>
      </c>
      <c r="AU814" s="41">
        <v>13.5</v>
      </c>
      <c r="AV814" s="31"/>
      <c r="AW814" s="26"/>
      <c r="AX814" s="26"/>
      <c r="AY814" s="26">
        <v>1</v>
      </c>
      <c r="AZ814" s="26"/>
      <c r="BA814" s="25"/>
      <c r="BB814" s="24">
        <v>74</v>
      </c>
      <c r="BC814" s="26">
        <v>220</v>
      </c>
      <c r="BD814" s="32" t="s">
        <v>79</v>
      </c>
      <c r="BE814" s="32">
        <v>50</v>
      </c>
      <c r="BF814" s="35" t="s">
        <v>139</v>
      </c>
      <c r="BG814" s="26" t="s">
        <v>228</v>
      </c>
      <c r="BH814" s="29">
        <v>20</v>
      </c>
      <c r="BI814" s="26" t="s">
        <v>165</v>
      </c>
      <c r="BJ814" s="37"/>
      <c r="BK814" s="36" t="s">
        <v>441</v>
      </c>
      <c r="BL814" t="str">
        <f>IF(_xlfn.REGEXTEST(BK814,"Lv. [0-9]{0, 3}", 0),BM814,"")</f>
        <v>35</v>
      </c>
      <c r="BM814" t="str" cm="1">
        <f t="array" ref="BM814">_xlfn.REGEXEXTRACT(_xlfn.REGEXEXTRACT(BK814,"Lv. [0-9]{0,}", 0),"[0-9]{1,2}", 0)</f>
        <v>35</v>
      </c>
      <c r="BN814" cm="1">
        <f t="array" ref="BN814">INDEX(A814:AE814,BQ814)</f>
        <v>224</v>
      </c>
      <c r="BO814">
        <v>813</v>
      </c>
      <c r="BP814">
        <f ca="1">IF(LEN(BL814) &gt; 0, _xlfn.XMATCH(BN814 + 1, INDIRECT(BR814):INDIRECT(BS814)), "")</f>
        <v>814</v>
      </c>
      <c r="BQ814" cm="1">
        <f t="array" ref="BQ814">_xlfn.XMATCH(FALSE, ISBLANK(A814:AE814),,-1)</f>
        <v>31</v>
      </c>
      <c r="BR814" t="str">
        <f>ADDRESS(2, BQ814)</f>
        <v>$AE$2</v>
      </c>
      <c r="BS814" t="str">
        <f>ADDRESS(1202, BQ814)</f>
        <v>$AE$1202</v>
      </c>
      <c r="BT814" s="171" t="str">
        <f ca="1">"insert into Pokemon_Blueprint values ( "&amp;ROW()-1&amp;", '"&amp;B814&amp;"', '"&amp;C814&amp;"', "&amp;AF814&amp;",  "&amp;AG814&amp;",  "&amp;AH814&amp;", "&amp;AI814&amp;",  "&amp;AJ814&amp;",  "&amp;AK814&amp;", "&amp;IF(BC814 = "", "0", BC814)&amp;", "&amp;IF(BL814 = "","NULL, NULL",BP814&amp;", "&amp;BL814)&amp;");"</f>
        <v>insert into Pokemon_Blueprint values ( 813, 'Litleo', '', 62,  50,  58, 73,  54,  72, 220, 814, 35);</v>
      </c>
    </row>
    <row r="815" spans="1:72" ht="12.75" customHeight="1">
      <c r="A815" s="12">
        <v>668</v>
      </c>
      <c r="B815" s="77" t="s">
        <v>1307</v>
      </c>
      <c r="C815" s="77"/>
      <c r="D815" s="78"/>
      <c r="E815" s="79"/>
      <c r="F815" s="79"/>
      <c r="G815" s="79"/>
      <c r="H815" s="79"/>
      <c r="I815" s="79"/>
      <c r="J815" s="79"/>
      <c r="K815" s="79"/>
      <c r="L815" s="79"/>
      <c r="M815" s="79"/>
      <c r="N815" s="79">
        <v>58</v>
      </c>
      <c r="O815" s="79"/>
      <c r="P815" s="79"/>
      <c r="Q815" s="79"/>
      <c r="R815" s="79"/>
      <c r="S815" s="79"/>
      <c r="T815" s="79"/>
      <c r="U815" s="79"/>
      <c r="V815" s="79">
        <v>371</v>
      </c>
      <c r="W815" s="79"/>
      <c r="X815" s="79"/>
      <c r="Y815" s="79"/>
      <c r="Z815" s="79">
        <v>118</v>
      </c>
      <c r="AA815" s="79"/>
      <c r="AB815" s="79"/>
      <c r="AC815" s="79"/>
      <c r="AD815" s="79"/>
      <c r="AE815" s="80">
        <v>225</v>
      </c>
      <c r="AF815" s="17">
        <v>86</v>
      </c>
      <c r="AG815" s="18">
        <v>68</v>
      </c>
      <c r="AH815" s="19">
        <v>72</v>
      </c>
      <c r="AI815" s="20">
        <v>109</v>
      </c>
      <c r="AJ815" s="21">
        <v>66</v>
      </c>
      <c r="AK815" s="22">
        <v>106</v>
      </c>
      <c r="AL815" s="23">
        <f>SUM(AF815:AK815)</f>
        <v>507</v>
      </c>
      <c r="AM815" s="24" t="s">
        <v>94</v>
      </c>
      <c r="AN815" s="25" t="s">
        <v>150</v>
      </c>
      <c r="AO815" s="24" t="s">
        <v>209</v>
      </c>
      <c r="AP815" s="40" t="s">
        <v>179</v>
      </c>
      <c r="AQ815" s="38" t="s">
        <v>483</v>
      </c>
      <c r="AR815" s="39" t="s">
        <v>157</v>
      </c>
      <c r="AS815" s="40">
        <v>1.5</v>
      </c>
      <c r="AT815" s="40">
        <v>179.7</v>
      </c>
      <c r="AU815" s="41">
        <v>81.5</v>
      </c>
      <c r="AV815" s="31"/>
      <c r="AW815" s="26"/>
      <c r="AX815" s="26"/>
      <c r="AY815" s="26">
        <v>2</v>
      </c>
      <c r="AZ815" s="26"/>
      <c r="BA815" s="25"/>
      <c r="BB815" s="24">
        <v>177</v>
      </c>
      <c r="BC815" s="26">
        <v>65</v>
      </c>
      <c r="BD815" s="32" t="s">
        <v>79</v>
      </c>
      <c r="BE815" s="32">
        <v>50</v>
      </c>
      <c r="BF815" s="35" t="s">
        <v>139</v>
      </c>
      <c r="BG815" s="26" t="s">
        <v>228</v>
      </c>
      <c r="BH815" s="29">
        <v>20</v>
      </c>
      <c r="BI815" s="26" t="s">
        <v>165</v>
      </c>
      <c r="BJ815" s="37"/>
      <c r="BK815" s="36"/>
      <c r="BL815" t="str">
        <f>IF(_xlfn.REGEXTEST(BK815,"Lv. [0-9]{0, 3}", 0),BM815,"")</f>
        <v/>
      </c>
      <c r="BM815" t="e" cm="1" vm="1">
        <f t="array" ref="BM815">_xlfn.REGEXEXTRACT(_xlfn.REGEXEXTRACT(BK815,"Lv. [0-9]{0,}", 0),"[0-9]{1,2}", 0)</f>
        <v>#N/A</v>
      </c>
      <c r="BN815" cm="1">
        <f t="array" ref="BN815">INDEX(A815:AE815,BQ815)</f>
        <v>225</v>
      </c>
      <c r="BO815">
        <v>814</v>
      </c>
      <c r="BP815" t="str">
        <f ca="1">IF(LEN(BL815) &gt; 0, _xlfn.XMATCH(BN815 + 1, INDIRECT(BR815):INDIRECT(BS815)), "")</f>
        <v/>
      </c>
      <c r="BQ815" cm="1">
        <f t="array" ref="BQ815">_xlfn.XMATCH(FALSE, ISBLANK(A815:AE815),,-1)</f>
        <v>31</v>
      </c>
      <c r="BR815" t="str">
        <f>ADDRESS(2, BQ815)</f>
        <v>$AE$2</v>
      </c>
      <c r="BS815" t="str">
        <f>ADDRESS(1202, BQ815)</f>
        <v>$AE$1202</v>
      </c>
      <c r="BT815" s="171" t="str">
        <f>"insert into Pokemon_Blueprint values ( "&amp;ROW()-1&amp;", '"&amp;B815&amp;"', '"&amp;C815&amp;"', "&amp;AF815&amp;",  "&amp;AG815&amp;",  "&amp;AH815&amp;", "&amp;AI815&amp;",  "&amp;AJ815&amp;",  "&amp;AK815&amp;", "&amp;IF(BC815 = "", "0", BC815)&amp;", "&amp;IF(BL815 = "","NULL, NULL",BP815&amp;", "&amp;BL815)&amp;");"</f>
        <v>insert into Pokemon_Blueprint values ( 814, 'Pyroar', '', 86,  68,  72, 109,  66,  106, 65, NULL, NULL);</v>
      </c>
    </row>
    <row r="816" spans="1:72" ht="12.75" customHeight="1">
      <c r="A816" s="12">
        <v>669</v>
      </c>
      <c r="B816" s="77" t="s">
        <v>1308</v>
      </c>
      <c r="C816" s="77"/>
      <c r="D816" s="78"/>
      <c r="E816" s="79"/>
      <c r="F816" s="79"/>
      <c r="G816" s="79"/>
      <c r="H816" s="79"/>
      <c r="I816" s="79"/>
      <c r="J816" s="79"/>
      <c r="K816" s="79"/>
      <c r="L816" s="79"/>
      <c r="M816" s="79"/>
      <c r="N816" s="79">
        <v>68</v>
      </c>
      <c r="O816" s="79"/>
      <c r="P816" s="79"/>
      <c r="Q816" s="79"/>
      <c r="R816" s="79"/>
      <c r="S816" s="79"/>
      <c r="T816" s="79"/>
      <c r="U816" s="79"/>
      <c r="V816" s="79">
        <v>100</v>
      </c>
      <c r="W816" s="79">
        <v>100</v>
      </c>
      <c r="X816" s="79"/>
      <c r="Y816" s="79">
        <v>45</v>
      </c>
      <c r="Z816" s="79">
        <v>44</v>
      </c>
      <c r="AA816" s="79"/>
      <c r="AB816" s="79"/>
      <c r="AC816" s="79"/>
      <c r="AD816" s="79"/>
      <c r="AE816" s="80">
        <v>145</v>
      </c>
      <c r="AF816" s="17">
        <v>44</v>
      </c>
      <c r="AG816" s="18">
        <v>38</v>
      </c>
      <c r="AH816" s="19">
        <v>39</v>
      </c>
      <c r="AI816" s="20">
        <v>61</v>
      </c>
      <c r="AJ816" s="21">
        <v>79</v>
      </c>
      <c r="AK816" s="22">
        <v>42</v>
      </c>
      <c r="AL816" s="23">
        <f>SUM(AF816:AK816)</f>
        <v>303</v>
      </c>
      <c r="AM816" s="24" t="s">
        <v>188</v>
      </c>
      <c r="AN816" s="25"/>
      <c r="AO816" s="24" t="s">
        <v>1309</v>
      </c>
      <c r="AP816" s="34"/>
      <c r="AQ816" s="38" t="s">
        <v>1310</v>
      </c>
      <c r="AR816" s="39" t="s">
        <v>1192</v>
      </c>
      <c r="AS816" s="40">
        <v>0.1</v>
      </c>
      <c r="AT816" s="40">
        <v>0.2</v>
      </c>
      <c r="AU816" s="41">
        <v>0.1</v>
      </c>
      <c r="AV816" s="31"/>
      <c r="AW816" s="26"/>
      <c r="AX816" s="26"/>
      <c r="AY816" s="26"/>
      <c r="AZ816" s="26">
        <v>1</v>
      </c>
      <c r="BA816" s="25"/>
      <c r="BB816" s="24">
        <v>61</v>
      </c>
      <c r="BC816" s="26">
        <v>225</v>
      </c>
      <c r="BD816" s="32" t="s">
        <v>128</v>
      </c>
      <c r="BE816" s="32">
        <v>50</v>
      </c>
      <c r="BF816" s="35" t="s">
        <v>137</v>
      </c>
      <c r="BG816" s="26" t="s">
        <v>210</v>
      </c>
      <c r="BH816" s="29">
        <v>20</v>
      </c>
      <c r="BI816" s="26" t="s">
        <v>188</v>
      </c>
      <c r="BJ816" s="37"/>
      <c r="BK816" s="36" t="s">
        <v>1311</v>
      </c>
      <c r="BL816" t="str">
        <f>IF(_xlfn.REGEXTEST(BK816,"Lv. [0-9]{0, 3}", 0),BM816,"")</f>
        <v>19</v>
      </c>
      <c r="BM816" t="str" cm="1">
        <f t="array" ref="BM816">_xlfn.REGEXEXTRACT(_xlfn.REGEXEXTRACT(BK816,"Lv. [0-9]{0,}", 0),"[0-9]{1,2}", 0)</f>
        <v>19</v>
      </c>
      <c r="BN816" cm="1">
        <f t="array" ref="BN816">INDEX(A816:AE816,BQ816)</f>
        <v>145</v>
      </c>
      <c r="BO816">
        <v>815</v>
      </c>
      <c r="BP816">
        <f ca="1">IF(LEN(BL816) &gt; 0, _xlfn.XMATCH(BN816 + 1, INDIRECT(BR816):INDIRECT(BS816)), "")</f>
        <v>816</v>
      </c>
      <c r="BQ816" cm="1">
        <f t="array" ref="BQ816">_xlfn.XMATCH(FALSE, ISBLANK(A816:AE816),,-1)</f>
        <v>31</v>
      </c>
      <c r="BR816" t="str">
        <f>ADDRESS(2, BQ816)</f>
        <v>$AE$2</v>
      </c>
      <c r="BS816" t="str">
        <f>ADDRESS(1202, BQ816)</f>
        <v>$AE$1202</v>
      </c>
      <c r="BT816" s="171" t="str">
        <f ca="1">"insert into Pokemon_Blueprint values ( "&amp;ROW()-1&amp;", '"&amp;B816&amp;"', '"&amp;C816&amp;"', "&amp;AF816&amp;",  "&amp;AG816&amp;",  "&amp;AH816&amp;", "&amp;AI816&amp;",  "&amp;AJ816&amp;",  "&amp;AK816&amp;", "&amp;IF(BC816 = "", "0", BC816)&amp;", "&amp;IF(BL816 = "","NULL, NULL",BP816&amp;", "&amp;BL816)&amp;");"</f>
        <v>insert into Pokemon_Blueprint values ( 815, 'Flabébé', '', 44,  38,  39, 61,  79,  42, 225, 816, 19);</v>
      </c>
    </row>
    <row r="817" spans="1:72" ht="12.75" customHeight="1">
      <c r="A817" s="12">
        <v>670</v>
      </c>
      <c r="B817" s="77" t="s">
        <v>1312</v>
      </c>
      <c r="C817" s="77"/>
      <c r="D817" s="78"/>
      <c r="E817" s="79"/>
      <c r="F817" s="79"/>
      <c r="G817" s="79"/>
      <c r="H817" s="79"/>
      <c r="I817" s="79"/>
      <c r="J817" s="79"/>
      <c r="K817" s="79"/>
      <c r="L817" s="79"/>
      <c r="M817" s="79"/>
      <c r="N817" s="79">
        <v>69</v>
      </c>
      <c r="O817" s="79"/>
      <c r="P817" s="79"/>
      <c r="Q817" s="79"/>
      <c r="R817" s="79"/>
      <c r="S817" s="79"/>
      <c r="T817" s="79"/>
      <c r="U817" s="79"/>
      <c r="V817" s="79">
        <v>101</v>
      </c>
      <c r="W817" s="79">
        <v>101</v>
      </c>
      <c r="X817" s="79"/>
      <c r="Y817" s="79">
        <v>46</v>
      </c>
      <c r="Z817" s="79">
        <v>45</v>
      </c>
      <c r="AA817" s="79"/>
      <c r="AB817" s="79"/>
      <c r="AC817" s="79"/>
      <c r="AD817" s="79"/>
      <c r="AE817" s="80">
        <v>146</v>
      </c>
      <c r="AF817" s="17">
        <v>54</v>
      </c>
      <c r="AG817" s="18">
        <v>45</v>
      </c>
      <c r="AH817" s="19">
        <v>47</v>
      </c>
      <c r="AI817" s="20">
        <v>75</v>
      </c>
      <c r="AJ817" s="21">
        <v>98</v>
      </c>
      <c r="AK817" s="22">
        <v>52</v>
      </c>
      <c r="AL817" s="23">
        <f>SUM(AF817:AK817)</f>
        <v>371</v>
      </c>
      <c r="AM817" s="24" t="s">
        <v>188</v>
      </c>
      <c r="AN817" s="25"/>
      <c r="AO817" s="24" t="s">
        <v>1309</v>
      </c>
      <c r="AP817" s="34"/>
      <c r="AQ817" s="38" t="s">
        <v>1310</v>
      </c>
      <c r="AR817" s="39" t="s">
        <v>265</v>
      </c>
      <c r="AS817" s="40">
        <v>0.2</v>
      </c>
      <c r="AT817" s="40">
        <v>2</v>
      </c>
      <c r="AU817" s="41">
        <v>0.9</v>
      </c>
      <c r="AV817" s="31"/>
      <c r="AW817" s="26"/>
      <c r="AX817" s="26"/>
      <c r="AY817" s="26"/>
      <c r="AZ817" s="26">
        <v>2</v>
      </c>
      <c r="BA817" s="25"/>
      <c r="BB817" s="24">
        <v>130</v>
      </c>
      <c r="BC817" s="26">
        <v>120</v>
      </c>
      <c r="BD817" s="32" t="s">
        <v>128</v>
      </c>
      <c r="BE817" s="32">
        <v>50</v>
      </c>
      <c r="BF817" s="35" t="s">
        <v>137</v>
      </c>
      <c r="BG817" s="26" t="s">
        <v>210</v>
      </c>
      <c r="BH817" s="29">
        <v>20</v>
      </c>
      <c r="BI817" s="26" t="s">
        <v>188</v>
      </c>
      <c r="BJ817" s="37"/>
      <c r="BK817" s="36" t="s">
        <v>579</v>
      </c>
      <c r="BL817" t="str">
        <f>IF(_xlfn.REGEXTEST(BK817,"Lv. [0-9]{0, 3}", 0),BM817,"")</f>
        <v/>
      </c>
      <c r="BM817" t="e" cm="1" vm="1">
        <f t="array" ref="BM817">_xlfn.REGEXEXTRACT(_xlfn.REGEXEXTRACT(BK817,"Lv. [0-9]{0,}", 0),"[0-9]{1,2}", 0)</f>
        <v>#N/A</v>
      </c>
      <c r="BN817" cm="1">
        <f t="array" ref="BN817">INDEX(A817:AE817,BQ817)</f>
        <v>146</v>
      </c>
      <c r="BO817">
        <v>816</v>
      </c>
      <c r="BP817" t="str">
        <f ca="1">IF(LEN(BL817) &gt; 0, _xlfn.XMATCH(BN817 + 1, INDIRECT(BR817):INDIRECT(BS817)), "")</f>
        <v/>
      </c>
      <c r="BQ817" cm="1">
        <f t="array" ref="BQ817">_xlfn.XMATCH(FALSE, ISBLANK(A817:AE817),,-1)</f>
        <v>31</v>
      </c>
      <c r="BR817" t="str">
        <f>ADDRESS(2, BQ817)</f>
        <v>$AE$2</v>
      </c>
      <c r="BS817" t="str">
        <f>ADDRESS(1202, BQ817)</f>
        <v>$AE$1202</v>
      </c>
      <c r="BT817" s="171" t="str">
        <f>"insert into Pokemon_Blueprint values ( "&amp;ROW()-1&amp;", '"&amp;B817&amp;"', '"&amp;C817&amp;"', "&amp;AF817&amp;",  "&amp;AG817&amp;",  "&amp;AH817&amp;", "&amp;AI817&amp;",  "&amp;AJ817&amp;",  "&amp;AK817&amp;", "&amp;IF(BC817 = "", "0", BC817)&amp;", "&amp;IF(BL817 = "","NULL, NULL",BP817&amp;", "&amp;BL817)&amp;");"</f>
        <v>insert into Pokemon_Blueprint values ( 816, 'Floette', '', 54,  45,  47, 75,  98,  52, 120, NULL, NULL);</v>
      </c>
    </row>
    <row r="818" spans="1:72" ht="12.75" customHeight="1">
      <c r="A818" s="12">
        <v>671</v>
      </c>
      <c r="B818" s="77" t="s">
        <v>1313</v>
      </c>
      <c r="C818" s="77"/>
      <c r="D818" s="78"/>
      <c r="E818" s="79"/>
      <c r="F818" s="79"/>
      <c r="G818" s="79"/>
      <c r="H818" s="79"/>
      <c r="I818" s="79"/>
      <c r="J818" s="79"/>
      <c r="K818" s="79"/>
      <c r="L818" s="79"/>
      <c r="M818" s="79"/>
      <c r="N818" s="79">
        <v>70</v>
      </c>
      <c r="O818" s="79"/>
      <c r="P818" s="79"/>
      <c r="Q818" s="79"/>
      <c r="R818" s="79"/>
      <c r="S818" s="79"/>
      <c r="T818" s="79"/>
      <c r="U818" s="79"/>
      <c r="V818" s="79">
        <v>102</v>
      </c>
      <c r="W818" s="79">
        <v>102</v>
      </c>
      <c r="X818" s="79"/>
      <c r="Y818" s="79">
        <v>47</v>
      </c>
      <c r="Z818" s="79">
        <v>46</v>
      </c>
      <c r="AA818" s="79"/>
      <c r="AB818" s="79"/>
      <c r="AC818" s="79"/>
      <c r="AD818" s="79"/>
      <c r="AE818" s="80">
        <v>147</v>
      </c>
      <c r="AF818" s="17">
        <v>78</v>
      </c>
      <c r="AG818" s="18">
        <v>65</v>
      </c>
      <c r="AH818" s="19">
        <v>68</v>
      </c>
      <c r="AI818" s="20">
        <v>112</v>
      </c>
      <c r="AJ818" s="21">
        <v>154</v>
      </c>
      <c r="AK818" s="22">
        <v>75</v>
      </c>
      <c r="AL818" s="23">
        <f>SUM(AF818:AK818)</f>
        <v>552</v>
      </c>
      <c r="AM818" s="24" t="s">
        <v>188</v>
      </c>
      <c r="AN818" s="25"/>
      <c r="AO818" s="24" t="s">
        <v>1309</v>
      </c>
      <c r="AP818" s="34"/>
      <c r="AQ818" s="38" t="s">
        <v>1310</v>
      </c>
      <c r="AR818" s="39" t="s">
        <v>101</v>
      </c>
      <c r="AS818" s="40">
        <v>1.1000000000000001</v>
      </c>
      <c r="AT818" s="40">
        <v>22</v>
      </c>
      <c r="AU818" s="41">
        <v>10</v>
      </c>
      <c r="AV818" s="31"/>
      <c r="AW818" s="26"/>
      <c r="AX818" s="26"/>
      <c r="AY818" s="26"/>
      <c r="AZ818" s="26">
        <v>2</v>
      </c>
      <c r="BA818" s="25"/>
      <c r="BB818" s="24">
        <v>276</v>
      </c>
      <c r="BC818" s="26">
        <v>45</v>
      </c>
      <c r="BD818" s="32" t="s">
        <v>128</v>
      </c>
      <c r="BE818" s="32">
        <v>50</v>
      </c>
      <c r="BF818" s="35" t="s">
        <v>137</v>
      </c>
      <c r="BG818" s="26" t="s">
        <v>210</v>
      </c>
      <c r="BH818" s="29">
        <v>20</v>
      </c>
      <c r="BI818" s="26" t="s">
        <v>188</v>
      </c>
      <c r="BJ818" s="37"/>
      <c r="BK818" s="36"/>
      <c r="BL818" t="str">
        <f>IF(_xlfn.REGEXTEST(BK818,"Lv. [0-9]{0, 3}", 0),BM818,"")</f>
        <v/>
      </c>
      <c r="BM818" t="e" cm="1" vm="1">
        <f t="array" ref="BM818">_xlfn.REGEXEXTRACT(_xlfn.REGEXEXTRACT(BK818,"Lv. [0-9]{0,}", 0),"[0-9]{1,2}", 0)</f>
        <v>#N/A</v>
      </c>
      <c r="BN818" cm="1">
        <f t="array" ref="BN818">INDEX(A818:AE818,BQ818)</f>
        <v>147</v>
      </c>
      <c r="BO818">
        <v>817</v>
      </c>
      <c r="BP818" t="str">
        <f ca="1">IF(LEN(BL818) &gt; 0, _xlfn.XMATCH(BN818 + 1, INDIRECT(BR818):INDIRECT(BS818)), "")</f>
        <v/>
      </c>
      <c r="BQ818" cm="1">
        <f t="array" ref="BQ818">_xlfn.XMATCH(FALSE, ISBLANK(A818:AE818),,-1)</f>
        <v>31</v>
      </c>
      <c r="BR818" t="str">
        <f>ADDRESS(2, BQ818)</f>
        <v>$AE$2</v>
      </c>
      <c r="BS818" t="str">
        <f>ADDRESS(1202, BQ818)</f>
        <v>$AE$1202</v>
      </c>
      <c r="BT818" s="171" t="str">
        <f>"insert into Pokemon_Blueprint values ( "&amp;ROW()-1&amp;", '"&amp;B818&amp;"', '"&amp;C818&amp;"', "&amp;AF818&amp;",  "&amp;AG818&amp;",  "&amp;AH818&amp;", "&amp;AI818&amp;",  "&amp;AJ818&amp;",  "&amp;AK818&amp;", "&amp;IF(BC818 = "", "0", BC818)&amp;", "&amp;IF(BL818 = "","NULL, NULL",BP818&amp;", "&amp;BL818)&amp;");"</f>
        <v>insert into Pokemon_Blueprint values ( 817, 'Florges', '', 78,  65,  68, 112,  154,  75, 45, NULL, NULL);</v>
      </c>
    </row>
    <row r="819" spans="1:72" ht="12.75" customHeight="1">
      <c r="A819" s="12">
        <v>672</v>
      </c>
      <c r="B819" s="77" t="s">
        <v>1314</v>
      </c>
      <c r="C819" s="77"/>
      <c r="D819" s="78"/>
      <c r="E819" s="79"/>
      <c r="F819" s="79"/>
      <c r="G819" s="79"/>
      <c r="H819" s="79"/>
      <c r="I819" s="79"/>
      <c r="J819" s="79"/>
      <c r="K819" s="79"/>
      <c r="L819" s="79"/>
      <c r="M819" s="79"/>
      <c r="N819" s="79">
        <v>89</v>
      </c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80">
        <v>221</v>
      </c>
      <c r="AF819" s="17">
        <v>66</v>
      </c>
      <c r="AG819" s="18">
        <v>65</v>
      </c>
      <c r="AH819" s="19">
        <v>48</v>
      </c>
      <c r="AI819" s="20">
        <v>62</v>
      </c>
      <c r="AJ819" s="21">
        <v>57</v>
      </c>
      <c r="AK819" s="22">
        <v>52</v>
      </c>
      <c r="AL819" s="23">
        <f>SUM(AF819:AK819)</f>
        <v>350</v>
      </c>
      <c r="AM819" s="24" t="s">
        <v>74</v>
      </c>
      <c r="AN819" s="25"/>
      <c r="AO819" s="24" t="s">
        <v>591</v>
      </c>
      <c r="AP819" s="34"/>
      <c r="AQ819" s="38" t="s">
        <v>1315</v>
      </c>
      <c r="AR819" s="39" t="s">
        <v>220</v>
      </c>
      <c r="AS819" s="40">
        <v>0.9</v>
      </c>
      <c r="AT819" s="40">
        <v>68.3</v>
      </c>
      <c r="AU819" s="41">
        <v>31</v>
      </c>
      <c r="AV819" s="31">
        <v>1</v>
      </c>
      <c r="AW819" s="26"/>
      <c r="AX819" s="26"/>
      <c r="AY819" s="26"/>
      <c r="AZ819" s="26"/>
      <c r="BA819" s="25"/>
      <c r="BB819" s="24">
        <v>70</v>
      </c>
      <c r="BC819" s="26">
        <v>200</v>
      </c>
      <c r="BD819" s="32" t="s">
        <v>128</v>
      </c>
      <c r="BE819" s="32">
        <v>50</v>
      </c>
      <c r="BF819" s="35" t="s">
        <v>139</v>
      </c>
      <c r="BG819" s="26" t="s">
        <v>129</v>
      </c>
      <c r="BH819" s="29">
        <v>20</v>
      </c>
      <c r="BI819" s="26" t="s">
        <v>165</v>
      </c>
      <c r="BJ819" s="37"/>
      <c r="BK819" s="36" t="s">
        <v>86</v>
      </c>
      <c r="BL819" t="str">
        <f>IF(_xlfn.REGEXTEST(BK819,"Lv. [0-9]{0, 3}", 0),BM819,"")</f>
        <v>32</v>
      </c>
      <c r="BM819" t="str" cm="1">
        <f t="array" ref="BM819">_xlfn.REGEXEXTRACT(_xlfn.REGEXEXTRACT(BK819,"Lv. [0-9]{0,}", 0),"[0-9]{1,2}", 0)</f>
        <v>32</v>
      </c>
      <c r="BN819" cm="1">
        <f t="array" ref="BN819">INDEX(A819:AE819,BQ819)</f>
        <v>221</v>
      </c>
      <c r="BO819">
        <v>818</v>
      </c>
      <c r="BP819">
        <f ca="1">IF(LEN(BL819) &gt; 0, _xlfn.XMATCH(BN819 + 1, INDIRECT(BR819):INDIRECT(BS819)), "")</f>
        <v>819</v>
      </c>
      <c r="BQ819" cm="1">
        <f t="array" ref="BQ819">_xlfn.XMATCH(FALSE, ISBLANK(A819:AE819),,-1)</f>
        <v>31</v>
      </c>
      <c r="BR819" t="str">
        <f>ADDRESS(2, BQ819)</f>
        <v>$AE$2</v>
      </c>
      <c r="BS819" t="str">
        <f>ADDRESS(1202, BQ819)</f>
        <v>$AE$1202</v>
      </c>
      <c r="BT819" s="171" t="str">
        <f ca="1">"insert into Pokemon_Blueprint values ( "&amp;ROW()-1&amp;", '"&amp;B819&amp;"', '"&amp;C819&amp;"', "&amp;AF819&amp;",  "&amp;AG819&amp;",  "&amp;AH819&amp;", "&amp;AI819&amp;",  "&amp;AJ819&amp;",  "&amp;AK819&amp;", "&amp;IF(BC819 = "", "0", BC819)&amp;", "&amp;IF(BL819 = "","NULL, NULL",BP819&amp;", "&amp;BL819)&amp;");"</f>
        <v>insert into Pokemon_Blueprint values ( 818, 'Skiddo', '', 66,  65,  48, 62,  57,  52, 200, 819, 32);</v>
      </c>
    </row>
    <row r="820" spans="1:72" ht="12.75" customHeight="1">
      <c r="A820" s="12">
        <v>673</v>
      </c>
      <c r="B820" s="77" t="s">
        <v>1316</v>
      </c>
      <c r="C820" s="77"/>
      <c r="D820" s="78"/>
      <c r="E820" s="79"/>
      <c r="F820" s="79"/>
      <c r="G820" s="79"/>
      <c r="H820" s="79"/>
      <c r="I820" s="79"/>
      <c r="J820" s="79"/>
      <c r="K820" s="79"/>
      <c r="L820" s="79"/>
      <c r="M820" s="79"/>
      <c r="N820" s="79">
        <v>90</v>
      </c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80">
        <v>222</v>
      </c>
      <c r="AF820" s="17">
        <v>123</v>
      </c>
      <c r="AG820" s="18">
        <v>100</v>
      </c>
      <c r="AH820" s="19">
        <v>62</v>
      </c>
      <c r="AI820" s="20">
        <v>97</v>
      </c>
      <c r="AJ820" s="21">
        <v>81</v>
      </c>
      <c r="AK820" s="22">
        <v>68</v>
      </c>
      <c r="AL820" s="23">
        <f>SUM(AF820:AK820)</f>
        <v>531</v>
      </c>
      <c r="AM820" s="24" t="s">
        <v>74</v>
      </c>
      <c r="AN820" s="25"/>
      <c r="AO820" s="24" t="s">
        <v>591</v>
      </c>
      <c r="AP820" s="34"/>
      <c r="AQ820" s="38" t="s">
        <v>1315</v>
      </c>
      <c r="AR820" s="39" t="s">
        <v>105</v>
      </c>
      <c r="AS820" s="40">
        <v>1.7</v>
      </c>
      <c r="AT820" s="40">
        <v>200.6</v>
      </c>
      <c r="AU820" s="41">
        <v>91</v>
      </c>
      <c r="AV820" s="31">
        <v>2</v>
      </c>
      <c r="AW820" s="26"/>
      <c r="AX820" s="26"/>
      <c r="AY820" s="26"/>
      <c r="AZ820" s="26"/>
      <c r="BA820" s="25"/>
      <c r="BB820" s="24">
        <v>186</v>
      </c>
      <c r="BC820" s="26">
        <v>45</v>
      </c>
      <c r="BD820" s="32" t="s">
        <v>128</v>
      </c>
      <c r="BE820" s="32">
        <v>50</v>
      </c>
      <c r="BF820" s="35" t="s">
        <v>139</v>
      </c>
      <c r="BG820" s="26" t="s">
        <v>129</v>
      </c>
      <c r="BH820" s="29">
        <v>20</v>
      </c>
      <c r="BI820" s="26" t="s">
        <v>165</v>
      </c>
      <c r="BJ820" s="37"/>
      <c r="BK820" s="36"/>
      <c r="BL820" t="str">
        <f>IF(_xlfn.REGEXTEST(BK820,"Lv. [0-9]{0, 3}", 0),BM820,"")</f>
        <v/>
      </c>
      <c r="BM820" t="e" cm="1" vm="1">
        <f t="array" ref="BM820">_xlfn.REGEXEXTRACT(_xlfn.REGEXEXTRACT(BK820,"Lv. [0-9]{0,}", 0),"[0-9]{1,2}", 0)</f>
        <v>#N/A</v>
      </c>
      <c r="BN820" cm="1">
        <f t="array" ref="BN820">INDEX(A820:AE820,BQ820)</f>
        <v>222</v>
      </c>
      <c r="BO820">
        <v>819</v>
      </c>
      <c r="BP820" t="str">
        <f ca="1">IF(LEN(BL820) &gt; 0, _xlfn.XMATCH(BN820 + 1, INDIRECT(BR820):INDIRECT(BS820)), "")</f>
        <v/>
      </c>
      <c r="BQ820" cm="1">
        <f t="array" ref="BQ820">_xlfn.XMATCH(FALSE, ISBLANK(A820:AE820),,-1)</f>
        <v>31</v>
      </c>
      <c r="BR820" t="str">
        <f>ADDRESS(2, BQ820)</f>
        <v>$AE$2</v>
      </c>
      <c r="BS820" t="str">
        <f>ADDRESS(1202, BQ820)</f>
        <v>$AE$1202</v>
      </c>
      <c r="BT820" s="171" t="str">
        <f>"insert into Pokemon_Blueprint values ( "&amp;ROW()-1&amp;", '"&amp;B820&amp;"', '"&amp;C820&amp;"', "&amp;AF820&amp;",  "&amp;AG820&amp;",  "&amp;AH820&amp;", "&amp;AI820&amp;",  "&amp;AJ820&amp;",  "&amp;AK820&amp;", "&amp;IF(BC820 = "", "0", BC820)&amp;", "&amp;IF(BL820 = "","NULL, NULL",BP820&amp;", "&amp;BL820)&amp;");"</f>
        <v>insert into Pokemon_Blueprint values ( 819, 'Gogoat', '', 123,  100,  62, 97,  81,  68, 45, NULL, NULL);</v>
      </c>
    </row>
    <row r="821" spans="1:72" ht="12.75" customHeight="1">
      <c r="A821" s="12">
        <v>674</v>
      </c>
      <c r="B821" s="77" t="s">
        <v>1317</v>
      </c>
      <c r="C821" s="77"/>
      <c r="D821" s="78"/>
      <c r="E821" s="79"/>
      <c r="F821" s="79"/>
      <c r="G821" s="79"/>
      <c r="H821" s="79"/>
      <c r="I821" s="79"/>
      <c r="J821" s="79"/>
      <c r="K821" s="79"/>
      <c r="L821" s="79"/>
      <c r="M821" s="79"/>
      <c r="N821" s="79">
        <v>91</v>
      </c>
      <c r="O821" s="79"/>
      <c r="P821" s="79"/>
      <c r="Q821" s="79">
        <v>220</v>
      </c>
      <c r="R821" s="79"/>
      <c r="S821" s="79"/>
      <c r="T821" s="79">
        <v>92</v>
      </c>
      <c r="U821" s="79"/>
      <c r="V821" s="79">
        <v>284</v>
      </c>
      <c r="W821" s="79"/>
      <c r="X821" s="79"/>
      <c r="Y821" s="79">
        <v>105</v>
      </c>
      <c r="Z821" s="79"/>
      <c r="AA821" s="79">
        <v>111</v>
      </c>
      <c r="AB821" s="79"/>
      <c r="AC821" s="79"/>
      <c r="AD821" s="79"/>
      <c r="AE821" s="80"/>
      <c r="AF821" s="17">
        <v>67</v>
      </c>
      <c r="AG821" s="18">
        <v>82</v>
      </c>
      <c r="AH821" s="19">
        <v>62</v>
      </c>
      <c r="AI821" s="20">
        <v>46</v>
      </c>
      <c r="AJ821" s="21">
        <v>48</v>
      </c>
      <c r="AK821" s="22">
        <v>43</v>
      </c>
      <c r="AL821" s="23">
        <f>SUM(AF821:AK821)</f>
        <v>348</v>
      </c>
      <c r="AM821" s="24" t="s">
        <v>289</v>
      </c>
      <c r="AN821" s="25"/>
      <c r="AO821" s="24" t="s">
        <v>436</v>
      </c>
      <c r="AP821" s="40" t="s">
        <v>482</v>
      </c>
      <c r="AQ821" s="38" t="s">
        <v>372</v>
      </c>
      <c r="AR821" s="39" t="s">
        <v>97</v>
      </c>
      <c r="AS821" s="40">
        <v>0.6</v>
      </c>
      <c r="AT821" s="40">
        <v>17.600000000000001</v>
      </c>
      <c r="AU821" s="41">
        <v>8</v>
      </c>
      <c r="AV821" s="31"/>
      <c r="AW821" s="26">
        <v>1</v>
      </c>
      <c r="AX821" s="26"/>
      <c r="AY821" s="26"/>
      <c r="AZ821" s="26"/>
      <c r="BA821" s="25"/>
      <c r="BB821" s="24">
        <v>70</v>
      </c>
      <c r="BC821" s="26">
        <v>220</v>
      </c>
      <c r="BD821" s="32" t="s">
        <v>128</v>
      </c>
      <c r="BE821" s="32">
        <v>50</v>
      </c>
      <c r="BF821" s="35" t="s">
        <v>137</v>
      </c>
      <c r="BG821" s="26" t="s">
        <v>129</v>
      </c>
      <c r="BH821" s="29">
        <v>25</v>
      </c>
      <c r="BI821" s="26" t="s">
        <v>165</v>
      </c>
      <c r="BJ821" s="41" t="s">
        <v>314</v>
      </c>
      <c r="BK821" s="36" t="s">
        <v>1318</v>
      </c>
      <c r="BL821" t="str">
        <f>IF(_xlfn.REGEXTEST(BK821,"Lv. [0-9]{0, 3}", 0),BM821,"")</f>
        <v>32</v>
      </c>
      <c r="BM821" t="str" cm="1">
        <f t="array" ref="BM821">_xlfn.REGEXEXTRACT(_xlfn.REGEXEXTRACT(BK821,"Lv. [0-9]{0,}", 0),"[0-9]{1,2}", 0)</f>
        <v>32</v>
      </c>
      <c r="BN821" cm="1">
        <f t="array" ref="BN821">INDEX(A821:AE821,BQ821)</f>
        <v>111</v>
      </c>
      <c r="BO821">
        <v>820</v>
      </c>
      <c r="BP821">
        <f ca="1">IF(LEN(BL821) &gt; 0, _xlfn.XMATCH(BN821 + 1, INDIRECT(BR821):INDIRECT(BS821)), "")</f>
        <v>821</v>
      </c>
      <c r="BQ821" cm="1">
        <f t="array" ref="BQ821">_xlfn.XMATCH(FALSE, ISBLANK(A821:AE821),,-1)</f>
        <v>27</v>
      </c>
      <c r="BR821" t="str">
        <f>ADDRESS(2, BQ821)</f>
        <v>$AA$2</v>
      </c>
      <c r="BS821" t="str">
        <f>ADDRESS(1202, BQ821)</f>
        <v>$AA$1202</v>
      </c>
      <c r="BT821" s="171" t="str">
        <f ca="1">"insert into Pokemon_Blueprint values ( "&amp;ROW()-1&amp;", '"&amp;B821&amp;"', '"&amp;C821&amp;"', "&amp;AF821&amp;",  "&amp;AG821&amp;",  "&amp;AH821&amp;", "&amp;AI821&amp;",  "&amp;AJ821&amp;",  "&amp;AK821&amp;", "&amp;IF(BC821 = "", "0", BC821)&amp;", "&amp;IF(BL821 = "","NULL, NULL",BP821&amp;", "&amp;BL821)&amp;");"</f>
        <v>insert into Pokemon_Blueprint values ( 820, 'Pancham', '', 67,  82,  62, 46,  48,  43, 220, 821, 32);</v>
      </c>
    </row>
    <row r="822" spans="1:72" ht="12.75" customHeight="1">
      <c r="A822" s="12">
        <v>675</v>
      </c>
      <c r="B822" s="77" t="s">
        <v>1319</v>
      </c>
      <c r="C822" s="77"/>
      <c r="D822" s="78"/>
      <c r="E822" s="79"/>
      <c r="F822" s="79"/>
      <c r="G822" s="79"/>
      <c r="H822" s="79"/>
      <c r="I822" s="79"/>
      <c r="J822" s="79"/>
      <c r="K822" s="79"/>
      <c r="L822" s="79"/>
      <c r="M822" s="79"/>
      <c r="N822" s="79">
        <v>92</v>
      </c>
      <c r="O822" s="79"/>
      <c r="P822" s="79"/>
      <c r="Q822" s="79">
        <v>221</v>
      </c>
      <c r="R822" s="79"/>
      <c r="S822" s="79"/>
      <c r="T822" s="79">
        <v>93</v>
      </c>
      <c r="U822" s="79"/>
      <c r="V822" s="79">
        <v>285</v>
      </c>
      <c r="W822" s="79"/>
      <c r="X822" s="79"/>
      <c r="Y822" s="79">
        <v>106</v>
      </c>
      <c r="Z822" s="79"/>
      <c r="AA822" s="79">
        <v>112</v>
      </c>
      <c r="AB822" s="79"/>
      <c r="AC822" s="79"/>
      <c r="AD822" s="79"/>
      <c r="AE822" s="80"/>
      <c r="AF822" s="17">
        <v>95</v>
      </c>
      <c r="AG822" s="18">
        <v>124</v>
      </c>
      <c r="AH822" s="19">
        <v>78</v>
      </c>
      <c r="AI822" s="20">
        <v>69</v>
      </c>
      <c r="AJ822" s="21">
        <v>71</v>
      </c>
      <c r="AK822" s="22">
        <v>58</v>
      </c>
      <c r="AL822" s="23">
        <f>SUM(AF822:AK822)</f>
        <v>495</v>
      </c>
      <c r="AM822" s="24" t="s">
        <v>289</v>
      </c>
      <c r="AN822" s="25" t="s">
        <v>169</v>
      </c>
      <c r="AO822" s="24" t="s">
        <v>436</v>
      </c>
      <c r="AP822" s="40" t="s">
        <v>482</v>
      </c>
      <c r="AQ822" s="38" t="s">
        <v>372</v>
      </c>
      <c r="AR822" s="39" t="s">
        <v>519</v>
      </c>
      <c r="AS822" s="40">
        <v>2.1</v>
      </c>
      <c r="AT822" s="40">
        <v>299.8</v>
      </c>
      <c r="AU822" s="41">
        <v>136</v>
      </c>
      <c r="AV822" s="31"/>
      <c r="AW822" s="26">
        <v>2</v>
      </c>
      <c r="AX822" s="26"/>
      <c r="AY822" s="26"/>
      <c r="AZ822" s="26"/>
      <c r="BA822" s="25"/>
      <c r="BB822" s="24">
        <v>173</v>
      </c>
      <c r="BC822" s="26">
        <v>65</v>
      </c>
      <c r="BD822" s="32" t="s">
        <v>128</v>
      </c>
      <c r="BE822" s="32">
        <v>50</v>
      </c>
      <c r="BF822" s="35" t="s">
        <v>137</v>
      </c>
      <c r="BG822" s="26" t="s">
        <v>129</v>
      </c>
      <c r="BH822" s="29">
        <v>25</v>
      </c>
      <c r="BI822" s="26" t="s">
        <v>165</v>
      </c>
      <c r="BJ822" s="41" t="s">
        <v>314</v>
      </c>
      <c r="BK822" s="36"/>
      <c r="BL822" t="str">
        <f>IF(_xlfn.REGEXTEST(BK822,"Lv. [0-9]{0, 3}", 0),BM822,"")</f>
        <v/>
      </c>
      <c r="BM822" t="e" cm="1" vm="1">
        <f t="array" ref="BM822">_xlfn.REGEXEXTRACT(_xlfn.REGEXEXTRACT(BK822,"Lv. [0-9]{0,}", 0),"[0-9]{1,2}", 0)</f>
        <v>#N/A</v>
      </c>
      <c r="BN822" cm="1">
        <f t="array" ref="BN822">INDEX(A822:AE822,BQ822)</f>
        <v>112</v>
      </c>
      <c r="BO822">
        <v>821</v>
      </c>
      <c r="BP822" t="str">
        <f ca="1">IF(LEN(BL822) &gt; 0, _xlfn.XMATCH(BN822 + 1, INDIRECT(BR822):INDIRECT(BS822)), "")</f>
        <v/>
      </c>
      <c r="BQ822" cm="1">
        <f t="array" ref="BQ822">_xlfn.XMATCH(FALSE, ISBLANK(A822:AE822),,-1)</f>
        <v>27</v>
      </c>
      <c r="BR822" t="str">
        <f>ADDRESS(2, BQ822)</f>
        <v>$AA$2</v>
      </c>
      <c r="BS822" t="str">
        <f>ADDRESS(1202, BQ822)</f>
        <v>$AA$1202</v>
      </c>
      <c r="BT822" s="171" t="str">
        <f>"insert into Pokemon_Blueprint values ( "&amp;ROW()-1&amp;", '"&amp;B822&amp;"', '"&amp;C822&amp;"', "&amp;AF822&amp;",  "&amp;AG822&amp;",  "&amp;AH822&amp;", "&amp;AI822&amp;",  "&amp;AJ822&amp;",  "&amp;AK822&amp;", "&amp;IF(BC822 = "", "0", BC822)&amp;", "&amp;IF(BL822 = "","NULL, NULL",BP822&amp;", "&amp;BL822)&amp;");"</f>
        <v>insert into Pokemon_Blueprint values ( 821, 'Pangoro', '', 95,  124,  78, 69,  71,  58, 65, NULL, NULL);</v>
      </c>
    </row>
    <row r="823" spans="1:72" ht="12.75" customHeight="1">
      <c r="A823" s="12">
        <v>676</v>
      </c>
      <c r="B823" s="77" t="s">
        <v>1320</v>
      </c>
      <c r="C823" s="77"/>
      <c r="D823" s="78"/>
      <c r="E823" s="79"/>
      <c r="F823" s="79"/>
      <c r="G823" s="79"/>
      <c r="H823" s="79"/>
      <c r="I823" s="79"/>
      <c r="J823" s="79"/>
      <c r="K823" s="79"/>
      <c r="L823" s="79"/>
      <c r="M823" s="79"/>
      <c r="N823" s="79">
        <v>93</v>
      </c>
      <c r="O823" s="79"/>
      <c r="P823" s="79"/>
      <c r="Q823" s="79"/>
      <c r="R823" s="79"/>
      <c r="S823" s="79"/>
      <c r="T823" s="79"/>
      <c r="U823" s="79"/>
      <c r="V823" s="79">
        <v>30</v>
      </c>
      <c r="W823" s="79">
        <v>30</v>
      </c>
      <c r="X823" s="79"/>
      <c r="Y823" s="79"/>
      <c r="Z823" s="79">
        <v>14</v>
      </c>
      <c r="AA823" s="79"/>
      <c r="AB823" s="79"/>
      <c r="AC823" s="79"/>
      <c r="AD823" s="79"/>
      <c r="AE823" s="80"/>
      <c r="AF823" s="17">
        <v>75</v>
      </c>
      <c r="AG823" s="18">
        <v>80</v>
      </c>
      <c r="AH823" s="19">
        <v>60</v>
      </c>
      <c r="AI823" s="20">
        <v>65</v>
      </c>
      <c r="AJ823" s="21">
        <v>90</v>
      </c>
      <c r="AK823" s="22">
        <v>102</v>
      </c>
      <c r="AL823" s="23">
        <f>SUM(AF823:AK823)</f>
        <v>472</v>
      </c>
      <c r="AM823" s="24" t="s">
        <v>150</v>
      </c>
      <c r="AN823" s="25"/>
      <c r="AO823" s="24" t="s">
        <v>282</v>
      </c>
      <c r="AP823" s="34"/>
      <c r="AQ823" s="38"/>
      <c r="AR823" s="39" t="s">
        <v>176</v>
      </c>
      <c r="AS823" s="40">
        <v>1.2</v>
      </c>
      <c r="AT823" s="40">
        <v>61.7</v>
      </c>
      <c r="AU823" s="41">
        <v>28</v>
      </c>
      <c r="AV823" s="31"/>
      <c r="AW823" s="26"/>
      <c r="AX823" s="26"/>
      <c r="AY823" s="26"/>
      <c r="AZ823" s="26"/>
      <c r="BA823" s="25">
        <v>1</v>
      </c>
      <c r="BB823" s="24">
        <v>165</v>
      </c>
      <c r="BC823" s="26">
        <v>160</v>
      </c>
      <c r="BD823" s="32" t="s">
        <v>128</v>
      </c>
      <c r="BE823" s="32">
        <v>50</v>
      </c>
      <c r="BF823" s="35" t="s">
        <v>137</v>
      </c>
      <c r="BG823" s="26" t="s">
        <v>129</v>
      </c>
      <c r="BH823" s="29">
        <v>20</v>
      </c>
      <c r="BI823" s="26" t="s">
        <v>165</v>
      </c>
      <c r="BJ823" s="37"/>
      <c r="BK823" s="36"/>
      <c r="BL823" t="str">
        <f>IF(_xlfn.REGEXTEST(BK823,"Lv. [0-9]{0, 3}", 0),BM823,"")</f>
        <v/>
      </c>
      <c r="BM823" t="e" cm="1" vm="1">
        <f t="array" ref="BM823">_xlfn.REGEXEXTRACT(_xlfn.REGEXEXTRACT(BK823,"Lv. [0-9]{0,}", 0),"[0-9]{1,2}", 0)</f>
        <v>#N/A</v>
      </c>
      <c r="BN823" cm="1">
        <f t="array" ref="BN823">INDEX(A823:AE823,BQ823)</f>
        <v>14</v>
      </c>
      <c r="BO823">
        <v>822</v>
      </c>
      <c r="BP823" t="str">
        <f ca="1">IF(LEN(BL823) &gt; 0, _xlfn.XMATCH(BN823 + 1, INDIRECT(BR823):INDIRECT(BS823)), "")</f>
        <v/>
      </c>
      <c r="BQ823" cm="1">
        <f t="array" ref="BQ823">_xlfn.XMATCH(FALSE, ISBLANK(A823:AE823),,-1)</f>
        <v>26</v>
      </c>
      <c r="BR823" t="str">
        <f>ADDRESS(2, BQ823)</f>
        <v>$Z$2</v>
      </c>
      <c r="BS823" t="str">
        <f>ADDRESS(1202, BQ823)</f>
        <v>$Z$1202</v>
      </c>
      <c r="BT823" s="171" t="str">
        <f>"insert into Pokemon_Blueprint values ( "&amp;ROW()-1&amp;", '"&amp;B823&amp;"', '"&amp;C823&amp;"', "&amp;AF823&amp;",  "&amp;AG823&amp;",  "&amp;AH823&amp;", "&amp;AI823&amp;",  "&amp;AJ823&amp;",  "&amp;AK823&amp;", "&amp;IF(BC823 = "", "0", BC823)&amp;", "&amp;IF(BL823 = "","NULL, NULL",BP823&amp;", "&amp;BL823)&amp;");"</f>
        <v>insert into Pokemon_Blueprint values ( 822, 'Furfrou', '', 75,  80,  60, 65,  90,  102, 160, NULL, NULL);</v>
      </c>
    </row>
    <row r="824" spans="1:72" ht="12.75" customHeight="1">
      <c r="A824" s="12">
        <v>677</v>
      </c>
      <c r="B824" s="77" t="s">
        <v>1321</v>
      </c>
      <c r="C824" s="77"/>
      <c r="D824" s="78"/>
      <c r="E824" s="79"/>
      <c r="F824" s="79"/>
      <c r="G824" s="79"/>
      <c r="H824" s="79"/>
      <c r="I824" s="79"/>
      <c r="J824" s="79"/>
      <c r="K824" s="79"/>
      <c r="L824" s="79"/>
      <c r="M824" s="79"/>
      <c r="N824" s="79">
        <v>114</v>
      </c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>
        <v>208</v>
      </c>
      <c r="AB824" s="79"/>
      <c r="AC824" s="79"/>
      <c r="AD824" s="79"/>
      <c r="AE824" s="80"/>
      <c r="AF824" s="17">
        <v>62</v>
      </c>
      <c r="AG824" s="18">
        <v>48</v>
      </c>
      <c r="AH824" s="19">
        <v>54</v>
      </c>
      <c r="AI824" s="20">
        <v>63</v>
      </c>
      <c r="AJ824" s="21">
        <v>60</v>
      </c>
      <c r="AK824" s="22">
        <v>68</v>
      </c>
      <c r="AL824" s="23">
        <f>SUM(AF824:AK824)</f>
        <v>355</v>
      </c>
      <c r="AM824" s="24" t="s">
        <v>193</v>
      </c>
      <c r="AN824" s="25"/>
      <c r="AO824" s="24" t="s">
        <v>151</v>
      </c>
      <c r="AP824" s="40" t="s">
        <v>244</v>
      </c>
      <c r="AQ824" s="38" t="s">
        <v>356</v>
      </c>
      <c r="AR824" s="39" t="s">
        <v>127</v>
      </c>
      <c r="AS824" s="40">
        <v>0.3</v>
      </c>
      <c r="AT824" s="40">
        <v>7.7</v>
      </c>
      <c r="AU824" s="41">
        <v>3.5</v>
      </c>
      <c r="AV824" s="31"/>
      <c r="AW824" s="26"/>
      <c r="AX824" s="26"/>
      <c r="AY824" s="26"/>
      <c r="AZ824" s="26"/>
      <c r="BA824" s="25">
        <v>1</v>
      </c>
      <c r="BB824" s="24">
        <v>71</v>
      </c>
      <c r="BC824" s="26">
        <v>190</v>
      </c>
      <c r="BD824" s="32" t="s">
        <v>128</v>
      </c>
      <c r="BE824" s="32">
        <v>50</v>
      </c>
      <c r="BF824" s="35" t="s">
        <v>322</v>
      </c>
      <c r="BG824" s="26" t="s">
        <v>129</v>
      </c>
      <c r="BH824" s="29">
        <v>20</v>
      </c>
      <c r="BI824" s="26" t="s">
        <v>165</v>
      </c>
      <c r="BJ824" s="37"/>
      <c r="BK824" s="36" t="s">
        <v>1322</v>
      </c>
      <c r="BL824" t="str">
        <f>IF(_xlfn.REGEXTEST(BK824,"Lv. [0-9]{0, 3}", 0),BM824,"")</f>
        <v>25</v>
      </c>
      <c r="BM824" t="str" cm="1">
        <f t="array" ref="BM824">_xlfn.REGEXEXTRACT(_xlfn.REGEXEXTRACT(BK824,"Lv. [0-9]{0,}", 0),"[0-9]{1,2}", 0)</f>
        <v>25</v>
      </c>
      <c r="BN824" cm="1">
        <f t="array" ref="BN824">INDEX(A824:AE824,BQ824)</f>
        <v>208</v>
      </c>
      <c r="BO824">
        <v>823</v>
      </c>
      <c r="BP824">
        <f ca="1">IF(LEN(BL824) &gt; 0, _xlfn.XMATCH(BN824 + 1, INDIRECT(BR824):INDIRECT(BS824)), "")</f>
        <v>824</v>
      </c>
      <c r="BQ824" cm="1">
        <f t="array" ref="BQ824">_xlfn.XMATCH(FALSE, ISBLANK(A824:AE824),,-1)</f>
        <v>27</v>
      </c>
      <c r="BR824" t="str">
        <f>ADDRESS(2, BQ824)</f>
        <v>$AA$2</v>
      </c>
      <c r="BS824" t="str">
        <f>ADDRESS(1202, BQ824)</f>
        <v>$AA$1202</v>
      </c>
      <c r="BT824" s="171" t="str">
        <f ca="1">"insert into Pokemon_Blueprint values ( "&amp;ROW()-1&amp;", '"&amp;B824&amp;"', '"&amp;C824&amp;"', "&amp;AF824&amp;",  "&amp;AG824&amp;",  "&amp;AH824&amp;", "&amp;AI824&amp;",  "&amp;AJ824&amp;",  "&amp;AK824&amp;", "&amp;IF(BC824 = "", "0", BC824)&amp;", "&amp;IF(BL824 = "","NULL, NULL",BP824&amp;", "&amp;BL824)&amp;");"</f>
        <v>insert into Pokemon_Blueprint values ( 823, 'Espurr', '', 62,  48,  54, 63,  60,  68, 190, 824, 25);</v>
      </c>
    </row>
    <row r="825" spans="1:72" ht="12.75" customHeight="1">
      <c r="A825" s="12">
        <v>678</v>
      </c>
      <c r="B825" s="77" t="s">
        <v>1323</v>
      </c>
      <c r="C825" s="77"/>
      <c r="D825" s="78"/>
      <c r="E825" s="79"/>
      <c r="F825" s="79"/>
      <c r="G825" s="79"/>
      <c r="H825" s="79"/>
      <c r="I825" s="79"/>
      <c r="J825" s="79"/>
      <c r="K825" s="79"/>
      <c r="L825" s="79"/>
      <c r="M825" s="79"/>
      <c r="N825" s="79">
        <v>115</v>
      </c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>
        <v>209</v>
      </c>
      <c r="AB825" s="79"/>
      <c r="AC825" s="79"/>
      <c r="AD825" s="79"/>
      <c r="AE825" s="80"/>
      <c r="AF825" s="17">
        <v>74</v>
      </c>
      <c r="AG825" s="18">
        <v>48</v>
      </c>
      <c r="AH825" s="19">
        <v>76</v>
      </c>
      <c r="AI825" s="20">
        <v>83</v>
      </c>
      <c r="AJ825" s="21">
        <v>81</v>
      </c>
      <c r="AK825" s="22">
        <v>104</v>
      </c>
      <c r="AL825" s="23">
        <f>SUM(AF825:AK825)</f>
        <v>466</v>
      </c>
      <c r="AM825" s="24" t="s">
        <v>193</v>
      </c>
      <c r="AN825" s="25"/>
      <c r="AO825" s="24" t="s">
        <v>151</v>
      </c>
      <c r="AP825" s="40" t="s">
        <v>244</v>
      </c>
      <c r="AQ825" s="38" t="s">
        <v>239</v>
      </c>
      <c r="AR825" s="39" t="s">
        <v>97</v>
      </c>
      <c r="AS825" s="40">
        <v>0.6</v>
      </c>
      <c r="AT825" s="40">
        <v>18.7</v>
      </c>
      <c r="AU825" s="41">
        <v>8.5</v>
      </c>
      <c r="AV825" s="31"/>
      <c r="AW825" s="26"/>
      <c r="AX825" s="26"/>
      <c r="AY825" s="26"/>
      <c r="AZ825" s="26"/>
      <c r="BA825" s="25">
        <v>2</v>
      </c>
      <c r="BB825" s="24">
        <v>163</v>
      </c>
      <c r="BC825" s="26">
        <v>75</v>
      </c>
      <c r="BD825" s="32" t="s">
        <v>128</v>
      </c>
      <c r="BE825" s="32">
        <v>50</v>
      </c>
      <c r="BF825" s="35" t="s">
        <v>137</v>
      </c>
      <c r="BG825" s="26" t="s">
        <v>129</v>
      </c>
      <c r="BH825" s="29">
        <v>20</v>
      </c>
      <c r="BI825" s="26" t="s">
        <v>165</v>
      </c>
      <c r="BJ825" s="37"/>
      <c r="BK825" s="36"/>
      <c r="BL825" t="str">
        <f>IF(_xlfn.REGEXTEST(BK825,"Lv. [0-9]{0, 3}", 0),BM825,"")</f>
        <v/>
      </c>
      <c r="BM825" t="e" cm="1" vm="1">
        <f t="array" ref="BM825">_xlfn.REGEXEXTRACT(_xlfn.REGEXEXTRACT(BK825,"Lv. [0-9]{0,}", 0),"[0-9]{1,2}", 0)</f>
        <v>#N/A</v>
      </c>
      <c r="BN825" cm="1">
        <f t="array" ref="BN825">INDEX(A825:AE825,BQ825)</f>
        <v>209</v>
      </c>
      <c r="BO825">
        <v>824</v>
      </c>
      <c r="BP825" t="str">
        <f ca="1">IF(LEN(BL825) &gt; 0, _xlfn.XMATCH(BN825 + 1, INDIRECT(BR825):INDIRECT(BS825)), "")</f>
        <v/>
      </c>
      <c r="BQ825" cm="1">
        <f t="array" ref="BQ825">_xlfn.XMATCH(FALSE, ISBLANK(A825:AE825),,-1)</f>
        <v>27</v>
      </c>
      <c r="BR825" t="str">
        <f>ADDRESS(2, BQ825)</f>
        <v>$AA$2</v>
      </c>
      <c r="BS825" t="str">
        <f>ADDRESS(1202, BQ825)</f>
        <v>$AA$1202</v>
      </c>
      <c r="BT825" s="171" t="str">
        <f>"insert into Pokemon_Blueprint values ( "&amp;ROW()-1&amp;", '"&amp;B825&amp;"', '"&amp;C825&amp;"', "&amp;AF825&amp;",  "&amp;AG825&amp;",  "&amp;AH825&amp;", "&amp;AI825&amp;",  "&amp;AJ825&amp;",  "&amp;AK825&amp;", "&amp;IF(BC825 = "", "0", BC825)&amp;", "&amp;IF(BL825 = "","NULL, NULL",BP825&amp;", "&amp;BL825)&amp;");"</f>
        <v>insert into Pokemon_Blueprint values ( 824, 'Meowstic (Female)', '', 74,  48,  76, 83,  81,  104, 75, NULL, NULL);</v>
      </c>
    </row>
    <row r="826" spans="1:72" ht="12.75" customHeight="1">
      <c r="A826" s="12">
        <v>678.1</v>
      </c>
      <c r="B826" s="77" t="s">
        <v>1324</v>
      </c>
      <c r="C826" s="77"/>
      <c r="D826" s="78"/>
      <c r="E826" s="79"/>
      <c r="F826" s="79"/>
      <c r="G826" s="79"/>
      <c r="H826" s="79"/>
      <c r="I826" s="79"/>
      <c r="J826" s="79"/>
      <c r="K826" s="79"/>
      <c r="L826" s="79"/>
      <c r="M826" s="79"/>
      <c r="N826" s="79">
        <v>115</v>
      </c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>
        <v>209</v>
      </c>
      <c r="AB826" s="79"/>
      <c r="AC826" s="79"/>
      <c r="AD826" s="79"/>
      <c r="AE826" s="80"/>
      <c r="AF826" s="17">
        <v>74</v>
      </c>
      <c r="AG826" s="18">
        <v>48</v>
      </c>
      <c r="AH826" s="19">
        <v>76</v>
      </c>
      <c r="AI826" s="20">
        <v>83</v>
      </c>
      <c r="AJ826" s="21">
        <v>81</v>
      </c>
      <c r="AK826" s="22">
        <v>104</v>
      </c>
      <c r="AL826" s="23">
        <f>SUM(AF826:AK826)</f>
        <v>466</v>
      </c>
      <c r="AM826" s="24" t="s">
        <v>193</v>
      </c>
      <c r="AN826" s="25"/>
      <c r="AO826" s="24" t="s">
        <v>151</v>
      </c>
      <c r="AP826" s="40" t="s">
        <v>244</v>
      </c>
      <c r="AQ826" s="38" t="s">
        <v>612</v>
      </c>
      <c r="AR826" s="39" t="s">
        <v>97</v>
      </c>
      <c r="AS826" s="40">
        <v>0.6</v>
      </c>
      <c r="AT826" s="40">
        <v>18.7</v>
      </c>
      <c r="AU826" s="41">
        <v>8.5</v>
      </c>
      <c r="AV826" s="31"/>
      <c r="AW826" s="26"/>
      <c r="AX826" s="26"/>
      <c r="AY826" s="26"/>
      <c r="AZ826" s="26"/>
      <c r="BA826" s="25">
        <v>2</v>
      </c>
      <c r="BB826" s="24">
        <v>163</v>
      </c>
      <c r="BC826" s="26">
        <v>75</v>
      </c>
      <c r="BD826" s="32" t="s">
        <v>128</v>
      </c>
      <c r="BE826" s="32">
        <v>50</v>
      </c>
      <c r="BF826" s="35" t="s">
        <v>116</v>
      </c>
      <c r="BG826" s="26" t="s">
        <v>129</v>
      </c>
      <c r="BH826" s="29">
        <v>20</v>
      </c>
      <c r="BI826" s="26" t="s">
        <v>165</v>
      </c>
      <c r="BJ826" s="37"/>
      <c r="BK826" s="36"/>
      <c r="BL826" t="str">
        <f>IF(_xlfn.REGEXTEST(BK826,"Lv. [0-9]{0, 3}", 0),BM826,"")</f>
        <v/>
      </c>
      <c r="BM826" t="e" cm="1" vm="1">
        <f t="array" ref="BM826">_xlfn.REGEXEXTRACT(_xlfn.REGEXEXTRACT(BK826,"Lv. [0-9]{0,}", 0),"[0-9]{1,2}", 0)</f>
        <v>#N/A</v>
      </c>
      <c r="BN826" cm="1">
        <f t="array" ref="BN826">INDEX(A826:AE826,BQ826)</f>
        <v>209</v>
      </c>
      <c r="BO826">
        <v>825</v>
      </c>
      <c r="BP826" t="str">
        <f ca="1">IF(LEN(BL826) &gt; 0, _xlfn.XMATCH(BN826 + 1, INDIRECT(BR826):INDIRECT(BS826)), "")</f>
        <v/>
      </c>
      <c r="BQ826" cm="1">
        <f t="array" ref="BQ826">_xlfn.XMATCH(FALSE, ISBLANK(A826:AE826),,-1)</f>
        <v>27</v>
      </c>
      <c r="BR826" t="str">
        <f>ADDRESS(2, BQ826)</f>
        <v>$AA$2</v>
      </c>
      <c r="BS826" t="str">
        <f>ADDRESS(1202, BQ826)</f>
        <v>$AA$1202</v>
      </c>
      <c r="BT826" s="171" t="str">
        <f>"insert into Pokemon_Blueprint values ( "&amp;ROW()-1&amp;", '"&amp;B826&amp;"', '"&amp;C826&amp;"', "&amp;AF826&amp;",  "&amp;AG826&amp;",  "&amp;AH826&amp;", "&amp;AI826&amp;",  "&amp;AJ826&amp;",  "&amp;AK826&amp;", "&amp;IF(BC826 = "", "0", BC826)&amp;", "&amp;IF(BL826 = "","NULL, NULL",BP826&amp;", "&amp;BL826)&amp;");"</f>
        <v>insert into Pokemon_Blueprint values ( 825, 'Meowstic (Male)', '', 74,  48,  76, 83,  81,  104, 75, NULL, NULL);</v>
      </c>
    </row>
    <row r="827" spans="1:72" ht="12.75" customHeight="1">
      <c r="A827" s="12">
        <v>679</v>
      </c>
      <c r="B827" s="77" t="s">
        <v>1325</v>
      </c>
      <c r="C827" s="77"/>
      <c r="D827" s="78"/>
      <c r="E827" s="79"/>
      <c r="F827" s="79"/>
      <c r="G827" s="79"/>
      <c r="H827" s="79"/>
      <c r="I827" s="79"/>
      <c r="J827" s="79"/>
      <c r="K827" s="79"/>
      <c r="L827" s="79"/>
      <c r="M827" s="79"/>
      <c r="N827" s="79">
        <v>117</v>
      </c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>
        <v>330</v>
      </c>
      <c r="AB827" s="79"/>
      <c r="AC827" s="79"/>
      <c r="AD827" s="79"/>
      <c r="AE827" s="80"/>
      <c r="AF827" s="17">
        <v>45</v>
      </c>
      <c r="AG827" s="18">
        <v>80</v>
      </c>
      <c r="AH827" s="19">
        <v>100</v>
      </c>
      <c r="AI827" s="20">
        <v>35</v>
      </c>
      <c r="AJ827" s="21">
        <v>37</v>
      </c>
      <c r="AK827" s="22">
        <v>28</v>
      </c>
      <c r="AL827" s="23">
        <f>SUM(AF827:AK827)</f>
        <v>325</v>
      </c>
      <c r="AM827" s="24" t="s">
        <v>201</v>
      </c>
      <c r="AN827" s="25" t="s">
        <v>398</v>
      </c>
      <c r="AO827" s="24" t="s">
        <v>159</v>
      </c>
      <c r="AP827" s="34"/>
      <c r="AQ827" s="38"/>
      <c r="AR827" s="39" t="s">
        <v>191</v>
      </c>
      <c r="AS827" s="40">
        <v>0.8</v>
      </c>
      <c r="AT827" s="40">
        <v>4.4000000000000004</v>
      </c>
      <c r="AU827" s="41">
        <v>2</v>
      </c>
      <c r="AV827" s="31"/>
      <c r="AW827" s="26"/>
      <c r="AX827" s="26">
        <v>1</v>
      </c>
      <c r="AY827" s="26"/>
      <c r="AZ827" s="26"/>
      <c r="BA827" s="25"/>
      <c r="BB827" s="24">
        <v>65</v>
      </c>
      <c r="BC827" s="26">
        <v>180</v>
      </c>
      <c r="BD827" s="32" t="s">
        <v>128</v>
      </c>
      <c r="BE827" s="32">
        <v>50</v>
      </c>
      <c r="BF827" s="35" t="s">
        <v>139</v>
      </c>
      <c r="BG827" s="26" t="s">
        <v>129</v>
      </c>
      <c r="BH827" s="29">
        <v>20</v>
      </c>
      <c r="BI827" s="26" t="s">
        <v>338</v>
      </c>
      <c r="BJ827" s="37"/>
      <c r="BK827" s="36" t="s">
        <v>441</v>
      </c>
      <c r="BL827" t="str">
        <f>IF(_xlfn.REGEXTEST(BK827,"Lv. [0-9]{0, 3}", 0),BM827,"")</f>
        <v>35</v>
      </c>
      <c r="BM827" t="str" cm="1">
        <f t="array" ref="BM827">_xlfn.REGEXEXTRACT(_xlfn.REGEXEXTRACT(BK827,"Lv. [0-9]{0,}", 0),"[0-9]{1,2}", 0)</f>
        <v>35</v>
      </c>
      <c r="BN827" cm="1">
        <f t="array" ref="BN827">INDEX(A827:AE827,BQ827)</f>
        <v>330</v>
      </c>
      <c r="BO827">
        <v>826</v>
      </c>
      <c r="BP827">
        <f ca="1">IF(LEN(BL827) &gt; 0, _xlfn.XMATCH(BN827 + 1, INDIRECT(BR827):INDIRECT(BS827)), "")</f>
        <v>827</v>
      </c>
      <c r="BQ827" cm="1">
        <f t="array" ref="BQ827">_xlfn.XMATCH(FALSE, ISBLANK(A827:AE827),,-1)</f>
        <v>27</v>
      </c>
      <c r="BR827" t="str">
        <f>ADDRESS(2, BQ827)</f>
        <v>$AA$2</v>
      </c>
      <c r="BS827" t="str">
        <f>ADDRESS(1202, BQ827)</f>
        <v>$AA$1202</v>
      </c>
      <c r="BT827" s="171" t="str">
        <f ca="1">"insert into Pokemon_Blueprint values ( "&amp;ROW()-1&amp;", '"&amp;B827&amp;"', '"&amp;C827&amp;"', "&amp;AF827&amp;",  "&amp;AG827&amp;",  "&amp;AH827&amp;", "&amp;AI827&amp;",  "&amp;AJ827&amp;",  "&amp;AK827&amp;", "&amp;IF(BC827 = "", "0", BC827)&amp;", "&amp;IF(BL827 = "","NULL, NULL",BP827&amp;", "&amp;BL827)&amp;");"</f>
        <v>insert into Pokemon_Blueprint values ( 826, 'Honedge', '', 45,  80,  100, 35,  37,  28, 180, 827, 35);</v>
      </c>
    </row>
    <row r="828" spans="1:72" ht="12.75" customHeight="1">
      <c r="A828" s="12">
        <v>680</v>
      </c>
      <c r="B828" s="77" t="s">
        <v>1326</v>
      </c>
      <c r="C828" s="77"/>
      <c r="D828" s="78"/>
      <c r="E828" s="79"/>
      <c r="F828" s="79"/>
      <c r="G828" s="79"/>
      <c r="H828" s="79"/>
      <c r="I828" s="79"/>
      <c r="J828" s="79"/>
      <c r="K828" s="79"/>
      <c r="L828" s="79"/>
      <c r="M828" s="79"/>
      <c r="N828" s="79">
        <v>118</v>
      </c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>
        <v>331</v>
      </c>
      <c r="AB828" s="79"/>
      <c r="AC828" s="79"/>
      <c r="AD828" s="79"/>
      <c r="AE828" s="80"/>
      <c r="AF828" s="17">
        <v>59</v>
      </c>
      <c r="AG828" s="18">
        <v>110</v>
      </c>
      <c r="AH828" s="19">
        <v>150</v>
      </c>
      <c r="AI828" s="20">
        <v>45</v>
      </c>
      <c r="AJ828" s="21">
        <v>49</v>
      </c>
      <c r="AK828" s="22">
        <v>35</v>
      </c>
      <c r="AL828" s="23">
        <f>SUM(AF828:AK828)</f>
        <v>448</v>
      </c>
      <c r="AM828" s="24" t="s">
        <v>201</v>
      </c>
      <c r="AN828" s="25" t="s">
        <v>398</v>
      </c>
      <c r="AO828" s="24" t="s">
        <v>159</v>
      </c>
      <c r="AP828" s="34"/>
      <c r="AQ828" s="38"/>
      <c r="AR828" s="39" t="s">
        <v>191</v>
      </c>
      <c r="AS828" s="40">
        <v>0.8</v>
      </c>
      <c r="AT828" s="40">
        <v>9.9</v>
      </c>
      <c r="AU828" s="41">
        <v>4.5</v>
      </c>
      <c r="AV828" s="31"/>
      <c r="AW828" s="26"/>
      <c r="AX828" s="26">
        <v>2</v>
      </c>
      <c r="AY828" s="26"/>
      <c r="AZ828" s="26"/>
      <c r="BA828" s="25"/>
      <c r="BB828" s="24">
        <v>157</v>
      </c>
      <c r="BC828" s="26">
        <v>90</v>
      </c>
      <c r="BD828" s="32" t="s">
        <v>128</v>
      </c>
      <c r="BE828" s="32">
        <v>50</v>
      </c>
      <c r="BF828" s="35" t="s">
        <v>139</v>
      </c>
      <c r="BG828" s="26" t="s">
        <v>129</v>
      </c>
      <c r="BH828" s="29">
        <v>20</v>
      </c>
      <c r="BI828" s="26" t="s">
        <v>338</v>
      </c>
      <c r="BJ828" s="37"/>
      <c r="BK828" s="36" t="s">
        <v>613</v>
      </c>
      <c r="BL828" t="str">
        <f>IF(_xlfn.REGEXTEST(BK828,"Lv. [0-9]{0, 3}", 0),BM828,"")</f>
        <v/>
      </c>
      <c r="BM828" t="e" cm="1" vm="1">
        <f t="array" ref="BM828">_xlfn.REGEXEXTRACT(_xlfn.REGEXEXTRACT(BK828,"Lv. [0-9]{0,}", 0),"[0-9]{1,2}", 0)</f>
        <v>#N/A</v>
      </c>
      <c r="BN828" cm="1">
        <f t="array" ref="BN828">INDEX(A828:AE828,BQ828)</f>
        <v>331</v>
      </c>
      <c r="BO828">
        <v>827</v>
      </c>
      <c r="BP828" t="str">
        <f ca="1">IF(LEN(BL828) &gt; 0, _xlfn.XMATCH(BN828 + 1, INDIRECT(BR828):INDIRECT(BS828)), "")</f>
        <v/>
      </c>
      <c r="BQ828" cm="1">
        <f t="array" ref="BQ828">_xlfn.XMATCH(FALSE, ISBLANK(A828:AE828),,-1)</f>
        <v>27</v>
      </c>
      <c r="BR828" t="str">
        <f>ADDRESS(2, BQ828)</f>
        <v>$AA$2</v>
      </c>
      <c r="BS828" t="str">
        <f>ADDRESS(1202, BQ828)</f>
        <v>$AA$1202</v>
      </c>
      <c r="BT828" s="171" t="str">
        <f>"insert into Pokemon_Blueprint values ( "&amp;ROW()-1&amp;", '"&amp;B828&amp;"', '"&amp;C828&amp;"', "&amp;AF828&amp;",  "&amp;AG828&amp;",  "&amp;AH828&amp;", "&amp;AI828&amp;",  "&amp;AJ828&amp;",  "&amp;AK828&amp;", "&amp;IF(BC828 = "", "0", BC828)&amp;", "&amp;IF(BL828 = "","NULL, NULL",BP828&amp;", "&amp;BL828)&amp;");"</f>
        <v>insert into Pokemon_Blueprint values ( 827, 'Doublade', '', 59,  110,  150, 45,  49,  35, 90, NULL, NULL);</v>
      </c>
    </row>
    <row r="829" spans="1:72" ht="12.75" customHeight="1">
      <c r="A829" s="12">
        <v>681</v>
      </c>
      <c r="B829" s="77" t="s">
        <v>1327</v>
      </c>
      <c r="C829" s="77"/>
      <c r="D829" s="78"/>
      <c r="E829" s="79"/>
      <c r="F829" s="79"/>
      <c r="G829" s="79"/>
      <c r="H829" s="79"/>
      <c r="I829" s="79"/>
      <c r="J829" s="79"/>
      <c r="K829" s="79"/>
      <c r="L829" s="79"/>
      <c r="M829" s="79"/>
      <c r="N829" s="79">
        <v>119</v>
      </c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>
        <v>332</v>
      </c>
      <c r="AB829" s="79"/>
      <c r="AC829" s="79"/>
      <c r="AD829" s="79"/>
      <c r="AE829" s="80"/>
      <c r="AF829" s="17">
        <v>60</v>
      </c>
      <c r="AG829" s="18">
        <v>50</v>
      </c>
      <c r="AH829" s="19">
        <v>140</v>
      </c>
      <c r="AI829" s="20">
        <v>50</v>
      </c>
      <c r="AJ829" s="21">
        <v>140</v>
      </c>
      <c r="AK829" s="22">
        <v>60</v>
      </c>
      <c r="AL829" s="23">
        <f>SUM(AF829:AK829)</f>
        <v>500</v>
      </c>
      <c r="AM829" s="24" t="s">
        <v>201</v>
      </c>
      <c r="AN829" s="25" t="s">
        <v>398</v>
      </c>
      <c r="AO829" s="24" t="s">
        <v>1328</v>
      </c>
      <c r="AP829" s="34"/>
      <c r="AQ829" s="38"/>
      <c r="AR829" s="39" t="s">
        <v>105</v>
      </c>
      <c r="AS829" s="40">
        <v>1.7</v>
      </c>
      <c r="AT829" s="40">
        <v>116.8</v>
      </c>
      <c r="AU829" s="41">
        <v>53</v>
      </c>
      <c r="AV829" s="31"/>
      <c r="AW829" s="26"/>
      <c r="AX829" s="26">
        <v>2</v>
      </c>
      <c r="AY829" s="26"/>
      <c r="AZ829" s="26">
        <v>1</v>
      </c>
      <c r="BA829" s="25"/>
      <c r="BB829" s="24">
        <v>250</v>
      </c>
      <c r="BC829" s="26">
        <v>45</v>
      </c>
      <c r="BD829" s="32" t="s">
        <v>128</v>
      </c>
      <c r="BE829" s="32">
        <v>50</v>
      </c>
      <c r="BF829" s="35" t="s">
        <v>139</v>
      </c>
      <c r="BG829" s="26" t="s">
        <v>129</v>
      </c>
      <c r="BH829" s="29">
        <v>20</v>
      </c>
      <c r="BI829" s="26" t="s">
        <v>338</v>
      </c>
      <c r="BJ829" s="37"/>
      <c r="BK829" s="36"/>
      <c r="BL829" t="str">
        <f>IF(_xlfn.REGEXTEST(BK829,"Lv. [0-9]{0, 3}", 0),BM829,"")</f>
        <v/>
      </c>
      <c r="BM829" t="e" cm="1" vm="1">
        <f t="array" ref="BM829">_xlfn.REGEXEXTRACT(_xlfn.REGEXEXTRACT(BK829,"Lv. [0-9]{0,}", 0),"[0-9]{1,2}", 0)</f>
        <v>#N/A</v>
      </c>
      <c r="BN829" cm="1">
        <f t="array" ref="BN829">INDEX(A829:AE829,BQ829)</f>
        <v>332</v>
      </c>
      <c r="BO829">
        <v>828</v>
      </c>
      <c r="BP829" t="str">
        <f ca="1">IF(LEN(BL829) &gt; 0, _xlfn.XMATCH(BN829 + 1, INDIRECT(BR829):INDIRECT(BS829)), "")</f>
        <v/>
      </c>
      <c r="BQ829" cm="1">
        <f t="array" ref="BQ829">_xlfn.XMATCH(FALSE, ISBLANK(A829:AE829),,-1)</f>
        <v>27</v>
      </c>
      <c r="BR829" t="str">
        <f>ADDRESS(2, BQ829)</f>
        <v>$AA$2</v>
      </c>
      <c r="BS829" t="str">
        <f>ADDRESS(1202, BQ829)</f>
        <v>$AA$1202</v>
      </c>
      <c r="BT829" s="171" t="str">
        <f>"insert into Pokemon_Blueprint values ( "&amp;ROW()-1&amp;", '"&amp;B829&amp;"', '"&amp;C829&amp;"', "&amp;AF829&amp;",  "&amp;AG829&amp;",  "&amp;AH829&amp;", "&amp;AI829&amp;",  "&amp;AJ829&amp;",  "&amp;AK829&amp;", "&amp;IF(BC829 = "", "0", BC829)&amp;", "&amp;IF(BL829 = "","NULL, NULL",BP829&amp;", "&amp;BL829)&amp;");"</f>
        <v>insert into Pokemon_Blueprint values ( 828, 'Aegislash (Shield)', '', 60,  50,  140, 50,  140,  60, 45, NULL, NULL);</v>
      </c>
    </row>
    <row r="830" spans="1:72" ht="12.75" customHeight="1">
      <c r="A830" s="12">
        <v>681.1</v>
      </c>
      <c r="B830" s="77" t="s">
        <v>1329</v>
      </c>
      <c r="C830" s="77"/>
      <c r="D830" s="78"/>
      <c r="E830" s="79"/>
      <c r="F830" s="79"/>
      <c r="G830" s="79"/>
      <c r="H830" s="79"/>
      <c r="I830" s="79"/>
      <c r="J830" s="79"/>
      <c r="K830" s="79"/>
      <c r="L830" s="79"/>
      <c r="M830" s="79"/>
      <c r="N830" s="79">
        <v>119</v>
      </c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>
        <v>332</v>
      </c>
      <c r="AB830" s="79"/>
      <c r="AC830" s="79"/>
      <c r="AD830" s="79"/>
      <c r="AE830" s="80"/>
      <c r="AF830" s="17">
        <v>60</v>
      </c>
      <c r="AG830" s="18">
        <v>140</v>
      </c>
      <c r="AH830" s="19">
        <v>50</v>
      </c>
      <c r="AI830" s="20">
        <v>140</v>
      </c>
      <c r="AJ830" s="21">
        <v>50</v>
      </c>
      <c r="AK830" s="22">
        <v>60</v>
      </c>
      <c r="AL830" s="23">
        <f>SUM(AF830:AK830)</f>
        <v>500</v>
      </c>
      <c r="AM830" s="24" t="s">
        <v>201</v>
      </c>
      <c r="AN830" s="25" t="s">
        <v>398</v>
      </c>
      <c r="AO830" s="24" t="s">
        <v>1328</v>
      </c>
      <c r="AP830" s="34"/>
      <c r="AQ830" s="38"/>
      <c r="AR830" s="39" t="s">
        <v>105</v>
      </c>
      <c r="AS830" s="40">
        <v>1.7</v>
      </c>
      <c r="AT830" s="40">
        <v>116.8</v>
      </c>
      <c r="AU830" s="41">
        <v>53</v>
      </c>
      <c r="AV830" s="31"/>
      <c r="AW830" s="26">
        <v>2</v>
      </c>
      <c r="AX830" s="26"/>
      <c r="AY830" s="26">
        <v>1</v>
      </c>
      <c r="AZ830" s="26"/>
      <c r="BA830" s="25"/>
      <c r="BB830" s="24">
        <v>250</v>
      </c>
      <c r="BC830" s="26">
        <v>45</v>
      </c>
      <c r="BD830" s="32" t="s">
        <v>128</v>
      </c>
      <c r="BE830" s="32">
        <v>50</v>
      </c>
      <c r="BF830" s="35" t="s">
        <v>139</v>
      </c>
      <c r="BG830" s="26" t="s">
        <v>129</v>
      </c>
      <c r="BH830" s="29">
        <v>20</v>
      </c>
      <c r="BI830" s="26" t="s">
        <v>338</v>
      </c>
      <c r="BJ830" s="37"/>
      <c r="BK830" s="36"/>
      <c r="BL830" t="str">
        <f>IF(_xlfn.REGEXTEST(BK830,"Lv. [0-9]{0, 3}", 0),BM830,"")</f>
        <v/>
      </c>
      <c r="BM830" t="e" cm="1" vm="1">
        <f t="array" ref="BM830">_xlfn.REGEXEXTRACT(_xlfn.REGEXEXTRACT(BK830,"Lv. [0-9]{0,}", 0),"[0-9]{1,2}", 0)</f>
        <v>#N/A</v>
      </c>
      <c r="BN830" cm="1">
        <f t="array" ref="BN830">INDEX(A830:AE830,BQ830)</f>
        <v>332</v>
      </c>
      <c r="BO830">
        <v>829</v>
      </c>
      <c r="BP830" t="str">
        <f ca="1">IF(LEN(BL830) &gt; 0, _xlfn.XMATCH(BN830 + 1, INDIRECT(BR830):INDIRECT(BS830)), "")</f>
        <v/>
      </c>
      <c r="BQ830" cm="1">
        <f t="array" ref="BQ830">_xlfn.XMATCH(FALSE, ISBLANK(A830:AE830),,-1)</f>
        <v>27</v>
      </c>
      <c r="BR830" t="str">
        <f>ADDRESS(2, BQ830)</f>
        <v>$AA$2</v>
      </c>
      <c r="BS830" t="str">
        <f>ADDRESS(1202, BQ830)</f>
        <v>$AA$1202</v>
      </c>
      <c r="BT830" s="171" t="str">
        <f>"insert into Pokemon_Blueprint values ( "&amp;ROW()-1&amp;", '"&amp;B830&amp;"', '"&amp;C830&amp;"', "&amp;AF830&amp;",  "&amp;AG830&amp;",  "&amp;AH830&amp;", "&amp;AI830&amp;",  "&amp;AJ830&amp;",  "&amp;AK830&amp;", "&amp;IF(BC830 = "", "0", BC830)&amp;", "&amp;IF(BL830 = "","NULL, NULL",BP830&amp;", "&amp;BL830)&amp;");"</f>
        <v>insert into Pokemon_Blueprint values ( 829, 'Aegislash (Blade)', '', 60,  140,  50, 140,  50,  60, 45, NULL, NULL);</v>
      </c>
    </row>
    <row r="831" spans="1:72" ht="12.75" customHeight="1">
      <c r="A831" s="12">
        <v>682</v>
      </c>
      <c r="B831" s="77" t="s">
        <v>1330</v>
      </c>
      <c r="C831" s="77"/>
      <c r="D831" s="78"/>
      <c r="E831" s="79"/>
      <c r="F831" s="79"/>
      <c r="G831" s="79"/>
      <c r="H831" s="79"/>
      <c r="I831" s="79"/>
      <c r="J831" s="79"/>
      <c r="K831" s="79"/>
      <c r="L831" s="79"/>
      <c r="M831" s="79"/>
      <c r="N831" s="79">
        <v>129</v>
      </c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>
        <v>212</v>
      </c>
      <c r="AB831" s="79"/>
      <c r="AC831" s="79"/>
      <c r="AD831" s="79"/>
      <c r="AE831" s="80"/>
      <c r="AF831" s="17">
        <v>78</v>
      </c>
      <c r="AG831" s="18">
        <v>52</v>
      </c>
      <c r="AH831" s="19">
        <v>60</v>
      </c>
      <c r="AI831" s="20">
        <v>63</v>
      </c>
      <c r="AJ831" s="21">
        <v>65</v>
      </c>
      <c r="AK831" s="22">
        <v>23</v>
      </c>
      <c r="AL831" s="23">
        <f>SUM(AF831:AK831)</f>
        <v>341</v>
      </c>
      <c r="AM831" s="24" t="s">
        <v>188</v>
      </c>
      <c r="AN831" s="25"/>
      <c r="AO831" s="24" t="s">
        <v>453</v>
      </c>
      <c r="AP831" s="34"/>
      <c r="AQ831" s="38" t="s">
        <v>1331</v>
      </c>
      <c r="AR831" s="39" t="s">
        <v>265</v>
      </c>
      <c r="AS831" s="40">
        <v>0.2</v>
      </c>
      <c r="AT831" s="40">
        <v>1.1000000000000001</v>
      </c>
      <c r="AU831" s="41">
        <v>0.5</v>
      </c>
      <c r="AV831" s="31">
        <v>1</v>
      </c>
      <c r="AW831" s="26"/>
      <c r="AX831" s="26"/>
      <c r="AY831" s="26"/>
      <c r="AZ831" s="26"/>
      <c r="BA831" s="25"/>
      <c r="BB831" s="24">
        <v>68</v>
      </c>
      <c r="BC831" s="26">
        <v>200</v>
      </c>
      <c r="BD831" s="32" t="s">
        <v>128</v>
      </c>
      <c r="BE831" s="32">
        <v>50</v>
      </c>
      <c r="BF831" s="35" t="s">
        <v>227</v>
      </c>
      <c r="BG831" s="26" t="s">
        <v>129</v>
      </c>
      <c r="BH831" s="29">
        <v>20</v>
      </c>
      <c r="BI831" s="26" t="s">
        <v>188</v>
      </c>
      <c r="BJ831" s="37"/>
      <c r="BK831" s="36" t="s">
        <v>1332</v>
      </c>
      <c r="BL831" t="str">
        <f>IF(_xlfn.REGEXTEST(BK831,"Lv. [0-9]{0, 3}", 0),BM831,"")</f>
        <v/>
      </c>
      <c r="BM831" t="e" cm="1" vm="1">
        <f t="array" ref="BM831">_xlfn.REGEXEXTRACT(_xlfn.REGEXEXTRACT(BK831,"Lv. [0-9]{0,}", 0),"[0-9]{1,2}", 0)</f>
        <v>#N/A</v>
      </c>
      <c r="BN831" cm="1">
        <f t="array" ref="BN831">INDEX(A831:AE831,BQ831)</f>
        <v>212</v>
      </c>
      <c r="BO831">
        <v>830</v>
      </c>
      <c r="BP831" t="str">
        <f ca="1">IF(LEN(BL831) &gt; 0, _xlfn.XMATCH(BN831 + 1, INDIRECT(BR831):INDIRECT(BS831)), "")</f>
        <v/>
      </c>
      <c r="BQ831" cm="1">
        <f t="array" ref="BQ831">_xlfn.XMATCH(FALSE, ISBLANK(A831:AE831),,-1)</f>
        <v>27</v>
      </c>
      <c r="BR831" t="str">
        <f>ADDRESS(2, BQ831)</f>
        <v>$AA$2</v>
      </c>
      <c r="BS831" t="str">
        <f>ADDRESS(1202, BQ831)</f>
        <v>$AA$1202</v>
      </c>
      <c r="BT831" s="171" t="str">
        <f>"insert into Pokemon_Blueprint values ( "&amp;ROW()-1&amp;", '"&amp;B831&amp;"', '"&amp;C831&amp;"', "&amp;AF831&amp;",  "&amp;AG831&amp;",  "&amp;AH831&amp;", "&amp;AI831&amp;",  "&amp;AJ831&amp;",  "&amp;AK831&amp;", "&amp;IF(BC831 = "", "0", BC831)&amp;", "&amp;IF(BL831 = "","NULL, NULL",BP831&amp;", "&amp;BL831)&amp;");"</f>
        <v>insert into Pokemon_Blueprint values ( 830, 'Spritzee', '', 78,  52,  60, 63,  65,  23, 200, NULL, NULL);</v>
      </c>
    </row>
    <row r="832" spans="1:72" ht="12.75" customHeight="1">
      <c r="A832" s="12">
        <v>683</v>
      </c>
      <c r="B832" s="77" t="s">
        <v>1333</v>
      </c>
      <c r="C832" s="77"/>
      <c r="D832" s="78"/>
      <c r="E832" s="79"/>
      <c r="F832" s="79"/>
      <c r="G832" s="79"/>
      <c r="H832" s="79"/>
      <c r="I832" s="79"/>
      <c r="J832" s="79"/>
      <c r="K832" s="79"/>
      <c r="L832" s="79"/>
      <c r="M832" s="79"/>
      <c r="N832" s="79">
        <v>130</v>
      </c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>
        <v>213</v>
      </c>
      <c r="AB832" s="79"/>
      <c r="AC832" s="79"/>
      <c r="AD832" s="79"/>
      <c r="AE832" s="80"/>
      <c r="AF832" s="17">
        <v>101</v>
      </c>
      <c r="AG832" s="18">
        <v>72</v>
      </c>
      <c r="AH832" s="19">
        <v>72</v>
      </c>
      <c r="AI832" s="20">
        <v>99</v>
      </c>
      <c r="AJ832" s="21">
        <v>89</v>
      </c>
      <c r="AK832" s="22">
        <v>29</v>
      </c>
      <c r="AL832" s="23">
        <f>SUM(AF832:AK832)</f>
        <v>462</v>
      </c>
      <c r="AM832" s="24" t="s">
        <v>188</v>
      </c>
      <c r="AN832" s="25"/>
      <c r="AO832" s="24" t="s">
        <v>453</v>
      </c>
      <c r="AP832" s="34"/>
      <c r="AQ832" s="38" t="s">
        <v>1331</v>
      </c>
      <c r="AR832" s="39" t="s">
        <v>191</v>
      </c>
      <c r="AS832" s="40">
        <v>0.8</v>
      </c>
      <c r="AT832" s="40">
        <v>34.200000000000003</v>
      </c>
      <c r="AU832" s="41">
        <v>15.5</v>
      </c>
      <c r="AV832" s="31">
        <v>2</v>
      </c>
      <c r="AW832" s="26"/>
      <c r="AX832" s="26"/>
      <c r="AY832" s="26"/>
      <c r="AZ832" s="26"/>
      <c r="BA832" s="25"/>
      <c r="BB832" s="24">
        <v>162</v>
      </c>
      <c r="BC832" s="26">
        <v>140</v>
      </c>
      <c r="BD832" s="32" t="s">
        <v>128</v>
      </c>
      <c r="BE832" s="32">
        <v>50</v>
      </c>
      <c r="BF832" s="35" t="s">
        <v>227</v>
      </c>
      <c r="BG832" s="26" t="s">
        <v>129</v>
      </c>
      <c r="BH832" s="29">
        <v>20</v>
      </c>
      <c r="BI832" s="26" t="s">
        <v>188</v>
      </c>
      <c r="BJ832" s="37"/>
      <c r="BK832" s="36"/>
      <c r="BL832" t="str">
        <f>IF(_xlfn.REGEXTEST(BK832,"Lv. [0-9]{0, 3}", 0),BM832,"")</f>
        <v/>
      </c>
      <c r="BM832" t="e" cm="1" vm="1">
        <f t="array" ref="BM832">_xlfn.REGEXEXTRACT(_xlfn.REGEXEXTRACT(BK832,"Lv. [0-9]{0,}", 0),"[0-9]{1,2}", 0)</f>
        <v>#N/A</v>
      </c>
      <c r="BN832" cm="1">
        <f t="array" ref="BN832">INDEX(A832:AE832,BQ832)</f>
        <v>213</v>
      </c>
      <c r="BO832">
        <v>831</v>
      </c>
      <c r="BP832" t="str">
        <f ca="1">IF(LEN(BL832) &gt; 0, _xlfn.XMATCH(BN832 + 1, INDIRECT(BR832):INDIRECT(BS832)), "")</f>
        <v/>
      </c>
      <c r="BQ832" cm="1">
        <f t="array" ref="BQ832">_xlfn.XMATCH(FALSE, ISBLANK(A832:AE832),,-1)</f>
        <v>27</v>
      </c>
      <c r="BR832" t="str">
        <f>ADDRESS(2, BQ832)</f>
        <v>$AA$2</v>
      </c>
      <c r="BS832" t="str">
        <f>ADDRESS(1202, BQ832)</f>
        <v>$AA$1202</v>
      </c>
      <c r="BT832" s="171" t="str">
        <f>"insert into Pokemon_Blueprint values ( "&amp;ROW()-1&amp;", '"&amp;B832&amp;"', '"&amp;C832&amp;"', "&amp;AF832&amp;",  "&amp;AG832&amp;",  "&amp;AH832&amp;", "&amp;AI832&amp;",  "&amp;AJ832&amp;",  "&amp;AK832&amp;", "&amp;IF(BC832 = "", "0", BC832)&amp;", "&amp;IF(BL832 = "","NULL, NULL",BP832&amp;", "&amp;BL832)&amp;");"</f>
        <v>insert into Pokemon_Blueprint values ( 831, 'Aromatisse', '', 101,  72,  72, 99,  89,  29, 140, NULL, NULL);</v>
      </c>
    </row>
    <row r="833" spans="1:72" ht="12.75" customHeight="1">
      <c r="A833" s="12">
        <v>684</v>
      </c>
      <c r="B833" s="77" t="s">
        <v>1334</v>
      </c>
      <c r="C833" s="77"/>
      <c r="D833" s="78"/>
      <c r="E833" s="79"/>
      <c r="F833" s="79"/>
      <c r="G833" s="79"/>
      <c r="H833" s="79"/>
      <c r="I833" s="79"/>
      <c r="J833" s="79"/>
      <c r="K833" s="79"/>
      <c r="L833" s="79"/>
      <c r="M833" s="79"/>
      <c r="N833" s="79">
        <v>131</v>
      </c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>
        <v>210</v>
      </c>
      <c r="AB833" s="79"/>
      <c r="AC833" s="79"/>
      <c r="AD833" s="79"/>
      <c r="AE833" s="80"/>
      <c r="AF833" s="17">
        <v>62</v>
      </c>
      <c r="AG833" s="18">
        <v>48</v>
      </c>
      <c r="AH833" s="19">
        <v>66</v>
      </c>
      <c r="AI833" s="20">
        <v>59</v>
      </c>
      <c r="AJ833" s="21">
        <v>57</v>
      </c>
      <c r="AK833" s="22">
        <v>49</v>
      </c>
      <c r="AL833" s="23">
        <f>SUM(AF833:AK833)</f>
        <v>341</v>
      </c>
      <c r="AM833" s="24" t="s">
        <v>188</v>
      </c>
      <c r="AN833" s="25"/>
      <c r="AO833" s="24" t="s">
        <v>1335</v>
      </c>
      <c r="AP833" s="34"/>
      <c r="AQ833" s="38" t="s">
        <v>434</v>
      </c>
      <c r="AR833" s="39" t="s">
        <v>187</v>
      </c>
      <c r="AS833" s="40">
        <v>0.4</v>
      </c>
      <c r="AT833" s="40">
        <v>7.7</v>
      </c>
      <c r="AU833" s="41">
        <v>3.5</v>
      </c>
      <c r="AV833" s="31"/>
      <c r="AW833" s="26"/>
      <c r="AX833" s="26">
        <v>1</v>
      </c>
      <c r="AY833" s="26"/>
      <c r="AZ833" s="26"/>
      <c r="BA833" s="25"/>
      <c r="BB833" s="24">
        <v>68</v>
      </c>
      <c r="BC833" s="26">
        <v>200</v>
      </c>
      <c r="BD833" s="32" t="s">
        <v>128</v>
      </c>
      <c r="BE833" s="32">
        <v>50</v>
      </c>
      <c r="BF833" s="35" t="s">
        <v>137</v>
      </c>
      <c r="BG833" s="26" t="s">
        <v>129</v>
      </c>
      <c r="BH833" s="29">
        <v>20</v>
      </c>
      <c r="BI833" s="26" t="s">
        <v>188</v>
      </c>
      <c r="BJ833" s="37"/>
      <c r="BK833" s="36" t="s">
        <v>1336</v>
      </c>
      <c r="BL833" t="str">
        <f>IF(_xlfn.REGEXTEST(BK833,"Lv. [0-9]{0, 3}", 0),BM833,"")</f>
        <v/>
      </c>
      <c r="BM833" t="e" cm="1" vm="1">
        <f t="array" ref="BM833">_xlfn.REGEXEXTRACT(_xlfn.REGEXEXTRACT(BK833,"Lv. [0-9]{0,}", 0),"[0-9]{1,2}", 0)</f>
        <v>#N/A</v>
      </c>
      <c r="BN833" cm="1">
        <f t="array" ref="BN833">INDEX(A833:AE833,BQ833)</f>
        <v>210</v>
      </c>
      <c r="BO833">
        <v>832</v>
      </c>
      <c r="BP833" t="str">
        <f ca="1">IF(LEN(BL833) &gt; 0, _xlfn.XMATCH(BN833 + 1, INDIRECT(BR833):INDIRECT(BS833)), "")</f>
        <v/>
      </c>
      <c r="BQ833" cm="1">
        <f t="array" ref="BQ833">_xlfn.XMATCH(FALSE, ISBLANK(A833:AE833),,-1)</f>
        <v>27</v>
      </c>
      <c r="BR833" t="str">
        <f>ADDRESS(2, BQ833)</f>
        <v>$AA$2</v>
      </c>
      <c r="BS833" t="str">
        <f>ADDRESS(1202, BQ833)</f>
        <v>$AA$1202</v>
      </c>
      <c r="BT833" s="171" t="str">
        <f>"insert into Pokemon_Blueprint values ( "&amp;ROW()-1&amp;", '"&amp;B833&amp;"', '"&amp;C833&amp;"', "&amp;AF833&amp;",  "&amp;AG833&amp;",  "&amp;AH833&amp;", "&amp;AI833&amp;",  "&amp;AJ833&amp;",  "&amp;AK833&amp;", "&amp;IF(BC833 = "", "0", BC833)&amp;", "&amp;IF(BL833 = "","NULL, NULL",BP833&amp;", "&amp;BL833)&amp;");"</f>
        <v>insert into Pokemon_Blueprint values ( 832, 'Swirlix', '', 62,  48,  66, 59,  57,  49, 200, NULL, NULL);</v>
      </c>
    </row>
    <row r="834" spans="1:72" ht="12.75" customHeight="1">
      <c r="A834" s="12">
        <v>685</v>
      </c>
      <c r="B834" s="77" t="s">
        <v>1337</v>
      </c>
      <c r="C834" s="77"/>
      <c r="D834" s="78"/>
      <c r="E834" s="79"/>
      <c r="F834" s="79"/>
      <c r="G834" s="79"/>
      <c r="H834" s="79"/>
      <c r="I834" s="79"/>
      <c r="J834" s="79"/>
      <c r="K834" s="79"/>
      <c r="L834" s="79"/>
      <c r="M834" s="79"/>
      <c r="N834" s="79">
        <v>132</v>
      </c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  <c r="AA834" s="79">
        <v>211</v>
      </c>
      <c r="AB834" s="79"/>
      <c r="AC834" s="79"/>
      <c r="AD834" s="79"/>
      <c r="AE834" s="80"/>
      <c r="AF834" s="17">
        <v>82</v>
      </c>
      <c r="AG834" s="18">
        <v>80</v>
      </c>
      <c r="AH834" s="19">
        <v>86</v>
      </c>
      <c r="AI834" s="20">
        <v>85</v>
      </c>
      <c r="AJ834" s="21">
        <v>75</v>
      </c>
      <c r="AK834" s="22">
        <v>72</v>
      </c>
      <c r="AL834" s="23">
        <f>SUM(AF834:AK834)</f>
        <v>480</v>
      </c>
      <c r="AM834" s="24" t="s">
        <v>188</v>
      </c>
      <c r="AN834" s="25"/>
      <c r="AO834" s="24" t="s">
        <v>1335</v>
      </c>
      <c r="AP834" s="34"/>
      <c r="AQ834" s="38" t="s">
        <v>434</v>
      </c>
      <c r="AR834" s="39" t="s">
        <v>191</v>
      </c>
      <c r="AS834" s="40">
        <v>0.8</v>
      </c>
      <c r="AT834" s="40">
        <v>11</v>
      </c>
      <c r="AU834" s="41">
        <v>5</v>
      </c>
      <c r="AV834" s="31"/>
      <c r="AW834" s="26"/>
      <c r="AX834" s="26">
        <v>2</v>
      </c>
      <c r="AY834" s="26"/>
      <c r="AZ834" s="26"/>
      <c r="BA834" s="25"/>
      <c r="BB834" s="24">
        <v>168</v>
      </c>
      <c r="BC834" s="26">
        <v>140</v>
      </c>
      <c r="BD834" s="32" t="s">
        <v>128</v>
      </c>
      <c r="BE834" s="32">
        <v>50</v>
      </c>
      <c r="BF834" s="35" t="s">
        <v>137</v>
      </c>
      <c r="BG834" s="26" t="s">
        <v>129</v>
      </c>
      <c r="BH834" s="29">
        <v>20</v>
      </c>
      <c r="BI834" s="26" t="s">
        <v>188</v>
      </c>
      <c r="BJ834" s="37"/>
      <c r="BK834" s="36"/>
      <c r="BL834" t="str">
        <f>IF(_xlfn.REGEXTEST(BK834,"Lv. [0-9]{0, 3}", 0),BM834,"")</f>
        <v/>
      </c>
      <c r="BM834" t="e" cm="1" vm="1">
        <f t="array" ref="BM834">_xlfn.REGEXEXTRACT(_xlfn.REGEXEXTRACT(BK834,"Lv. [0-9]{0,}", 0),"[0-9]{1,2}", 0)</f>
        <v>#N/A</v>
      </c>
      <c r="BN834" cm="1">
        <f t="array" ref="BN834">INDEX(A834:AE834,BQ834)</f>
        <v>211</v>
      </c>
      <c r="BO834">
        <v>833</v>
      </c>
      <c r="BP834" t="str">
        <f ca="1">IF(LEN(BL834) &gt; 0, _xlfn.XMATCH(BN834 + 1, INDIRECT(BR834):INDIRECT(BS834)), "")</f>
        <v/>
      </c>
      <c r="BQ834" cm="1">
        <f t="array" ref="BQ834">_xlfn.XMATCH(FALSE, ISBLANK(A834:AE834),,-1)</f>
        <v>27</v>
      </c>
      <c r="BR834" t="str">
        <f>ADDRESS(2, BQ834)</f>
        <v>$AA$2</v>
      </c>
      <c r="BS834" t="str">
        <f>ADDRESS(1202, BQ834)</f>
        <v>$AA$1202</v>
      </c>
      <c r="BT834" s="171" t="str">
        <f>"insert into Pokemon_Blueprint values ( "&amp;ROW()-1&amp;", '"&amp;B834&amp;"', '"&amp;C834&amp;"', "&amp;AF834&amp;",  "&amp;AG834&amp;",  "&amp;AH834&amp;", "&amp;AI834&amp;",  "&amp;AJ834&amp;",  "&amp;AK834&amp;", "&amp;IF(BC834 = "", "0", BC834)&amp;", "&amp;IF(BL834 = "","NULL, NULL",BP834&amp;", "&amp;BL834)&amp;");"</f>
        <v>insert into Pokemon_Blueprint values ( 833, 'Slurpuff', '', 82,  80,  86, 85,  75,  72, 140, NULL, NULL);</v>
      </c>
    </row>
    <row r="835" spans="1:72" ht="12.75" customHeight="1">
      <c r="A835" s="12">
        <v>686</v>
      </c>
      <c r="B835" s="77" t="s">
        <v>1338</v>
      </c>
      <c r="C835" s="77"/>
      <c r="D835" s="78"/>
      <c r="E835" s="79"/>
      <c r="F835" s="79"/>
      <c r="G835" s="79"/>
      <c r="H835" s="79"/>
      <c r="I835" s="79"/>
      <c r="J835" s="79"/>
      <c r="K835" s="79"/>
      <c r="L835" s="79"/>
      <c r="M835" s="79"/>
      <c r="N835" s="79"/>
      <c r="O835" s="79">
        <v>10</v>
      </c>
      <c r="P835" s="79"/>
      <c r="Q835" s="79"/>
      <c r="R835" s="79"/>
      <c r="S835" s="79"/>
      <c r="T835" s="79"/>
      <c r="U835" s="79"/>
      <c r="V835" s="79">
        <v>26</v>
      </c>
      <c r="W835" s="79">
        <v>26</v>
      </c>
      <c r="X835" s="79"/>
      <c r="Y835" s="79"/>
      <c r="Z835" s="79">
        <v>10</v>
      </c>
      <c r="AA835" s="79">
        <v>290</v>
      </c>
      <c r="AB835" s="79">
        <v>108</v>
      </c>
      <c r="AC835" s="79"/>
      <c r="AD835" s="79"/>
      <c r="AE835" s="80"/>
      <c r="AF835" s="17">
        <v>53</v>
      </c>
      <c r="AG835" s="18">
        <v>54</v>
      </c>
      <c r="AH835" s="19">
        <v>53</v>
      </c>
      <c r="AI835" s="20">
        <v>37</v>
      </c>
      <c r="AJ835" s="21">
        <v>46</v>
      </c>
      <c r="AK835" s="22">
        <v>45</v>
      </c>
      <c r="AL835" s="23">
        <f>SUM(AF835:AK835)</f>
        <v>288</v>
      </c>
      <c r="AM835" s="24" t="s">
        <v>169</v>
      </c>
      <c r="AN835" s="25" t="s">
        <v>193</v>
      </c>
      <c r="AO835" s="24" t="s">
        <v>665</v>
      </c>
      <c r="AP835" s="40" t="s">
        <v>643</v>
      </c>
      <c r="AQ835" s="38" t="s">
        <v>244</v>
      </c>
      <c r="AR835" s="39" t="s">
        <v>187</v>
      </c>
      <c r="AS835" s="40">
        <v>0.4</v>
      </c>
      <c r="AT835" s="40">
        <v>7.7</v>
      </c>
      <c r="AU835" s="41">
        <v>3.5</v>
      </c>
      <c r="AV835" s="31"/>
      <c r="AW835" s="26">
        <v>1</v>
      </c>
      <c r="AX835" s="26"/>
      <c r="AY835" s="26"/>
      <c r="AZ835" s="26"/>
      <c r="BA835" s="25"/>
      <c r="BB835" s="24">
        <v>58</v>
      </c>
      <c r="BC835" s="26">
        <v>190</v>
      </c>
      <c r="BD835" s="32" t="s">
        <v>128</v>
      </c>
      <c r="BE835" s="32">
        <v>50</v>
      </c>
      <c r="BF835" s="35" t="s">
        <v>116</v>
      </c>
      <c r="BG835" s="26" t="s">
        <v>129</v>
      </c>
      <c r="BH835" s="29">
        <v>20</v>
      </c>
      <c r="BI835" s="26" t="s">
        <v>117</v>
      </c>
      <c r="BJ835" s="41" t="s">
        <v>465</v>
      </c>
      <c r="BK835" s="36" t="s">
        <v>1339</v>
      </c>
      <c r="BL835" t="str">
        <f>IF(_xlfn.REGEXTEST(BK835,"Lv. [0-9]{0, 3}", 0),BM835,"")</f>
        <v>30</v>
      </c>
      <c r="BM835" t="str" cm="1">
        <f t="array" ref="BM835">_xlfn.REGEXEXTRACT(_xlfn.REGEXEXTRACT(BK835,"Lv. [0-9]{0,}", 0),"[0-9]{1,2}", 0)</f>
        <v>30</v>
      </c>
      <c r="BN835" cm="1">
        <f t="array" ref="BN835">INDEX(A835:AE835,BQ835)</f>
        <v>108</v>
      </c>
      <c r="BO835">
        <v>834</v>
      </c>
      <c r="BP835">
        <f ca="1">IF(LEN(BL835) &gt; 0, _xlfn.XMATCH(BN835 + 1, INDIRECT(BR835):INDIRECT(BS835)), "")</f>
        <v>835</v>
      </c>
      <c r="BQ835" cm="1">
        <f t="array" ref="BQ835">_xlfn.XMATCH(FALSE, ISBLANK(A835:AE835),,-1)</f>
        <v>28</v>
      </c>
      <c r="BR835" t="str">
        <f>ADDRESS(2, BQ835)</f>
        <v>$AB$2</v>
      </c>
      <c r="BS835" t="str">
        <f>ADDRESS(1202, BQ835)</f>
        <v>$AB$1202</v>
      </c>
      <c r="BT835" s="171" t="str">
        <f ca="1">"insert into Pokemon_Blueprint values ( "&amp;ROW()-1&amp;", '"&amp;B835&amp;"', '"&amp;C835&amp;"', "&amp;AF835&amp;",  "&amp;AG835&amp;",  "&amp;AH835&amp;", "&amp;AI835&amp;",  "&amp;AJ835&amp;",  "&amp;AK835&amp;", "&amp;IF(BC835 = "", "0", BC835)&amp;", "&amp;IF(BL835 = "","NULL, NULL",BP835&amp;", "&amp;BL835)&amp;");"</f>
        <v>insert into Pokemon_Blueprint values ( 834, 'Inkay', '', 53,  54,  53, 37,  46,  45, 190, 835, 30);</v>
      </c>
    </row>
    <row r="836" spans="1:72" ht="12.75" customHeight="1">
      <c r="A836" s="12">
        <v>687</v>
      </c>
      <c r="B836" s="77" t="s">
        <v>1340</v>
      </c>
      <c r="C836" s="77"/>
      <c r="D836" s="78"/>
      <c r="E836" s="79"/>
      <c r="F836" s="79"/>
      <c r="G836" s="79"/>
      <c r="H836" s="79"/>
      <c r="I836" s="79"/>
      <c r="J836" s="79"/>
      <c r="K836" s="79"/>
      <c r="L836" s="79"/>
      <c r="M836" s="79"/>
      <c r="N836" s="79"/>
      <c r="O836" s="79">
        <v>11</v>
      </c>
      <c r="P836" s="79"/>
      <c r="Q836" s="79"/>
      <c r="R836" s="79"/>
      <c r="S836" s="79"/>
      <c r="T836" s="79"/>
      <c r="U836" s="79"/>
      <c r="V836" s="79">
        <v>27</v>
      </c>
      <c r="W836" s="79">
        <v>27</v>
      </c>
      <c r="X836" s="79"/>
      <c r="Y836" s="79"/>
      <c r="Z836" s="79">
        <v>11</v>
      </c>
      <c r="AA836" s="79">
        <v>291</v>
      </c>
      <c r="AB836" s="79">
        <v>109</v>
      </c>
      <c r="AC836" s="79"/>
      <c r="AD836" s="79"/>
      <c r="AE836" s="80"/>
      <c r="AF836" s="17">
        <v>86</v>
      </c>
      <c r="AG836" s="18">
        <v>92</v>
      </c>
      <c r="AH836" s="19">
        <v>88</v>
      </c>
      <c r="AI836" s="20">
        <v>68</v>
      </c>
      <c r="AJ836" s="21">
        <v>75</v>
      </c>
      <c r="AK836" s="22">
        <v>73</v>
      </c>
      <c r="AL836" s="23">
        <f>SUM(AF836:AK836)</f>
        <v>482</v>
      </c>
      <c r="AM836" s="24" t="s">
        <v>169</v>
      </c>
      <c r="AN836" s="25" t="s">
        <v>193</v>
      </c>
      <c r="AO836" s="24" t="s">
        <v>665</v>
      </c>
      <c r="AP836" s="40" t="s">
        <v>643</v>
      </c>
      <c r="AQ836" s="38" t="s">
        <v>244</v>
      </c>
      <c r="AR836" s="39" t="s">
        <v>157</v>
      </c>
      <c r="AS836" s="40">
        <v>1.5</v>
      </c>
      <c r="AT836" s="40">
        <v>103.6</v>
      </c>
      <c r="AU836" s="41">
        <v>47</v>
      </c>
      <c r="AV836" s="31"/>
      <c r="AW836" s="26">
        <v>2</v>
      </c>
      <c r="AX836" s="26"/>
      <c r="AY836" s="26"/>
      <c r="AZ836" s="26"/>
      <c r="BA836" s="25"/>
      <c r="BB836" s="24">
        <v>169</v>
      </c>
      <c r="BC836" s="26">
        <v>80</v>
      </c>
      <c r="BD836" s="32" t="s">
        <v>128</v>
      </c>
      <c r="BE836" s="32">
        <v>50</v>
      </c>
      <c r="BF836" s="35" t="s">
        <v>116</v>
      </c>
      <c r="BG836" s="26" t="s">
        <v>129</v>
      </c>
      <c r="BH836" s="29">
        <v>20</v>
      </c>
      <c r="BI836" s="26" t="s">
        <v>117</v>
      </c>
      <c r="BJ836" s="41" t="s">
        <v>465</v>
      </c>
      <c r="BK836" s="36"/>
      <c r="BL836" t="str">
        <f>IF(_xlfn.REGEXTEST(BK836,"Lv. [0-9]{0, 3}", 0),BM836,"")</f>
        <v/>
      </c>
      <c r="BM836" t="e" cm="1" vm="1">
        <f t="array" ref="BM836">_xlfn.REGEXEXTRACT(_xlfn.REGEXEXTRACT(BK836,"Lv. [0-9]{0,}", 0),"[0-9]{1,2}", 0)</f>
        <v>#N/A</v>
      </c>
      <c r="BN836" cm="1">
        <f t="array" ref="BN836">INDEX(A836:AE836,BQ836)</f>
        <v>109</v>
      </c>
      <c r="BO836">
        <v>835</v>
      </c>
      <c r="BP836" t="str">
        <f ca="1">IF(LEN(BL836) &gt; 0, _xlfn.XMATCH(BN836 + 1, INDIRECT(BR836):INDIRECT(BS836)), "")</f>
        <v/>
      </c>
      <c r="BQ836" cm="1">
        <f t="array" ref="BQ836">_xlfn.XMATCH(FALSE, ISBLANK(A836:AE836),,-1)</f>
        <v>28</v>
      </c>
      <c r="BR836" t="str">
        <f>ADDRESS(2, BQ836)</f>
        <v>$AB$2</v>
      </c>
      <c r="BS836" t="str">
        <f>ADDRESS(1202, BQ836)</f>
        <v>$AB$1202</v>
      </c>
      <c r="BT836" s="171" t="str">
        <f>"insert into Pokemon_Blueprint values ( "&amp;ROW()-1&amp;", '"&amp;B836&amp;"', '"&amp;C836&amp;"', "&amp;AF836&amp;",  "&amp;AG836&amp;",  "&amp;AH836&amp;", "&amp;AI836&amp;",  "&amp;AJ836&amp;",  "&amp;AK836&amp;", "&amp;IF(BC836 = "", "0", BC836)&amp;", "&amp;IF(BL836 = "","NULL, NULL",BP836&amp;", "&amp;BL836)&amp;");"</f>
        <v>insert into Pokemon_Blueprint values ( 835, 'Malamar', '', 86,  92,  88, 68,  75,  73, 80, NULL, NULL);</v>
      </c>
    </row>
    <row r="837" spans="1:72" ht="12.75" customHeight="1">
      <c r="A837" s="12">
        <v>688</v>
      </c>
      <c r="B837" s="77" t="s">
        <v>1341</v>
      </c>
      <c r="C837" s="77"/>
      <c r="D837" s="78"/>
      <c r="E837" s="79"/>
      <c r="F837" s="79"/>
      <c r="G837" s="79"/>
      <c r="H837" s="79"/>
      <c r="I837" s="79"/>
      <c r="J837" s="79"/>
      <c r="K837" s="79"/>
      <c r="L837" s="79"/>
      <c r="M837" s="79"/>
      <c r="N837" s="79"/>
      <c r="O837" s="79">
        <v>21</v>
      </c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  <c r="AA837" s="79">
        <v>234</v>
      </c>
      <c r="AB837" s="79"/>
      <c r="AC837" s="79"/>
      <c r="AD837" s="79"/>
      <c r="AE837" s="80"/>
      <c r="AF837" s="17">
        <v>42</v>
      </c>
      <c r="AG837" s="18">
        <v>52</v>
      </c>
      <c r="AH837" s="19">
        <v>67</v>
      </c>
      <c r="AI837" s="20">
        <v>39</v>
      </c>
      <c r="AJ837" s="21">
        <v>56</v>
      </c>
      <c r="AK837" s="22">
        <v>50</v>
      </c>
      <c r="AL837" s="23">
        <f>SUM(AF837:AK837)</f>
        <v>306</v>
      </c>
      <c r="AM837" s="24" t="s">
        <v>301</v>
      </c>
      <c r="AN837" s="25" t="s">
        <v>112</v>
      </c>
      <c r="AO837" s="24" t="s">
        <v>144</v>
      </c>
      <c r="AP837" s="40" t="s">
        <v>107</v>
      </c>
      <c r="AQ837" s="38" t="s">
        <v>647</v>
      </c>
      <c r="AR837" s="39" t="s">
        <v>115</v>
      </c>
      <c r="AS837" s="40">
        <v>0.5</v>
      </c>
      <c r="AT837" s="40">
        <v>68.3</v>
      </c>
      <c r="AU837" s="41">
        <v>31</v>
      </c>
      <c r="AV837" s="31"/>
      <c r="AW837" s="26">
        <v>1</v>
      </c>
      <c r="AX837" s="26"/>
      <c r="AY837" s="26"/>
      <c r="AZ837" s="26"/>
      <c r="BA837" s="25"/>
      <c r="BB837" s="24">
        <v>61</v>
      </c>
      <c r="BC837" s="26">
        <v>120</v>
      </c>
      <c r="BD837" s="32" t="s">
        <v>128</v>
      </c>
      <c r="BE837" s="32">
        <v>50</v>
      </c>
      <c r="BF837" s="35" t="s">
        <v>139</v>
      </c>
      <c r="BG837" s="26" t="s">
        <v>129</v>
      </c>
      <c r="BH837" s="29">
        <v>20</v>
      </c>
      <c r="BI837" s="26" t="s">
        <v>333</v>
      </c>
      <c r="BJ837" s="37"/>
      <c r="BK837" s="36" t="s">
        <v>1141</v>
      </c>
      <c r="BL837" t="str">
        <f>IF(_xlfn.REGEXTEST(BK837,"Lv. [0-9]{0, 3}", 0),BM837,"")</f>
        <v>39</v>
      </c>
      <c r="BM837" t="str" cm="1">
        <f t="array" ref="BM837">_xlfn.REGEXEXTRACT(_xlfn.REGEXEXTRACT(BK837,"Lv. [0-9]{0,}", 0),"[0-9]{1,2}", 0)</f>
        <v>39</v>
      </c>
      <c r="BN837" cm="1">
        <f t="array" ref="BN837">INDEX(A837:AE837,BQ837)</f>
        <v>234</v>
      </c>
      <c r="BO837">
        <v>836</v>
      </c>
      <c r="BP837">
        <f ca="1">IF(LEN(BL837) &gt; 0, _xlfn.XMATCH(BN837 + 1, INDIRECT(BR837):INDIRECT(BS837)), "")</f>
        <v>837</v>
      </c>
      <c r="BQ837" cm="1">
        <f t="array" ref="BQ837">_xlfn.XMATCH(FALSE, ISBLANK(A837:AE837),,-1)</f>
        <v>27</v>
      </c>
      <c r="BR837" t="str">
        <f>ADDRESS(2, BQ837)</f>
        <v>$AA$2</v>
      </c>
      <c r="BS837" t="str">
        <f>ADDRESS(1202, BQ837)</f>
        <v>$AA$1202</v>
      </c>
      <c r="BT837" s="171" t="str">
        <f ca="1">"insert into Pokemon_Blueprint values ( "&amp;ROW()-1&amp;", '"&amp;B837&amp;"', '"&amp;C837&amp;"', "&amp;AF837&amp;",  "&amp;AG837&amp;",  "&amp;AH837&amp;", "&amp;AI837&amp;",  "&amp;AJ837&amp;",  "&amp;AK837&amp;", "&amp;IF(BC837 = "", "0", BC837)&amp;", "&amp;IF(BL837 = "","NULL, NULL",BP837&amp;", "&amp;BL837)&amp;");"</f>
        <v>insert into Pokemon_Blueprint values ( 836, 'Binacle', '', 42,  52,  67, 39,  56,  50, 120, 837, 39);</v>
      </c>
    </row>
    <row r="838" spans="1:72" ht="12.75" customHeight="1">
      <c r="A838" s="12">
        <v>689</v>
      </c>
      <c r="B838" s="77" t="s">
        <v>1342</v>
      </c>
      <c r="C838" s="77"/>
      <c r="D838" s="78"/>
      <c r="E838" s="79"/>
      <c r="F838" s="79"/>
      <c r="G838" s="79"/>
      <c r="H838" s="79"/>
      <c r="I838" s="79"/>
      <c r="J838" s="79"/>
      <c r="K838" s="79"/>
      <c r="L838" s="79"/>
      <c r="M838" s="79"/>
      <c r="N838" s="79"/>
      <c r="O838" s="79">
        <v>22</v>
      </c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  <c r="AA838" s="79">
        <v>235</v>
      </c>
      <c r="AB838" s="79"/>
      <c r="AC838" s="79"/>
      <c r="AD838" s="79"/>
      <c r="AE838" s="80"/>
      <c r="AF838" s="17">
        <v>72</v>
      </c>
      <c r="AG838" s="18">
        <v>105</v>
      </c>
      <c r="AH838" s="19">
        <v>115</v>
      </c>
      <c r="AI838" s="20">
        <v>54</v>
      </c>
      <c r="AJ838" s="21">
        <v>86</v>
      </c>
      <c r="AK838" s="22">
        <v>68</v>
      </c>
      <c r="AL838" s="23">
        <f>SUM(AF838:AK838)</f>
        <v>500</v>
      </c>
      <c r="AM838" s="24" t="s">
        <v>301</v>
      </c>
      <c r="AN838" s="25" t="s">
        <v>112</v>
      </c>
      <c r="AO838" s="24" t="s">
        <v>144</v>
      </c>
      <c r="AP838" s="40" t="s">
        <v>107</v>
      </c>
      <c r="AQ838" s="38" t="s">
        <v>647</v>
      </c>
      <c r="AR838" s="39" t="s">
        <v>216</v>
      </c>
      <c r="AS838" s="40">
        <v>1.3</v>
      </c>
      <c r="AT838" s="40">
        <v>211.6</v>
      </c>
      <c r="AU838" s="41">
        <v>96</v>
      </c>
      <c r="AV838" s="31"/>
      <c r="AW838" s="26">
        <v>2</v>
      </c>
      <c r="AX838" s="26"/>
      <c r="AY838" s="26"/>
      <c r="AZ838" s="26"/>
      <c r="BA838" s="25"/>
      <c r="BB838" s="24">
        <v>175</v>
      </c>
      <c r="BC838" s="26">
        <v>45</v>
      </c>
      <c r="BD838" s="32" t="s">
        <v>128</v>
      </c>
      <c r="BE838" s="32">
        <v>50</v>
      </c>
      <c r="BF838" s="35" t="s">
        <v>139</v>
      </c>
      <c r="BG838" s="26" t="s">
        <v>129</v>
      </c>
      <c r="BH838" s="29">
        <v>20</v>
      </c>
      <c r="BI838" s="26" t="s">
        <v>333</v>
      </c>
      <c r="BJ838" s="37"/>
      <c r="BK838" s="36"/>
      <c r="BL838" t="str">
        <f>IF(_xlfn.REGEXTEST(BK838,"Lv. [0-9]{0, 3}", 0),BM838,"")</f>
        <v/>
      </c>
      <c r="BM838" t="e" cm="1" vm="1">
        <f t="array" ref="BM838">_xlfn.REGEXEXTRACT(_xlfn.REGEXEXTRACT(BK838,"Lv. [0-9]{0,}", 0),"[0-9]{1,2}", 0)</f>
        <v>#N/A</v>
      </c>
      <c r="BN838" cm="1">
        <f t="array" ref="BN838">INDEX(A838:AE838,BQ838)</f>
        <v>235</v>
      </c>
      <c r="BO838">
        <v>837</v>
      </c>
      <c r="BP838" t="str">
        <f ca="1">IF(LEN(BL838) &gt; 0, _xlfn.XMATCH(BN838 + 1, INDIRECT(BR838):INDIRECT(BS838)), "")</f>
        <v/>
      </c>
      <c r="BQ838" cm="1">
        <f t="array" ref="BQ838">_xlfn.XMATCH(FALSE, ISBLANK(A838:AE838),,-1)</f>
        <v>27</v>
      </c>
      <c r="BR838" t="str">
        <f>ADDRESS(2, BQ838)</f>
        <v>$AA$2</v>
      </c>
      <c r="BS838" t="str">
        <f>ADDRESS(1202, BQ838)</f>
        <v>$AA$1202</v>
      </c>
      <c r="BT838" s="171" t="str">
        <f>"insert into Pokemon_Blueprint values ( "&amp;ROW()-1&amp;", '"&amp;B838&amp;"', '"&amp;C838&amp;"', "&amp;AF838&amp;",  "&amp;AG838&amp;",  "&amp;AH838&amp;", "&amp;AI838&amp;",  "&amp;AJ838&amp;",  "&amp;AK838&amp;", "&amp;IF(BC838 = "", "0", BC838)&amp;", "&amp;IF(BL838 = "","NULL, NULL",BP838&amp;", "&amp;BL838)&amp;");"</f>
        <v>insert into Pokemon_Blueprint values ( 837, 'Barbaracle', '', 72,  105,  115, 54,  86,  68, 45, NULL, NULL);</v>
      </c>
    </row>
    <row r="839" spans="1:72" ht="12.75" customHeight="1">
      <c r="A839" s="12">
        <v>690</v>
      </c>
      <c r="B839" s="77" t="s">
        <v>1343</v>
      </c>
      <c r="C839" s="77"/>
      <c r="D839" s="78"/>
      <c r="E839" s="79"/>
      <c r="F839" s="79"/>
      <c r="G839" s="79"/>
      <c r="H839" s="79"/>
      <c r="I839" s="79"/>
      <c r="J839" s="79"/>
      <c r="K839" s="79"/>
      <c r="L839" s="79"/>
      <c r="M839" s="79"/>
      <c r="N839" s="79"/>
      <c r="O839" s="79">
        <v>30</v>
      </c>
      <c r="P839" s="79"/>
      <c r="Q839" s="79"/>
      <c r="R839" s="79"/>
      <c r="S839" s="79"/>
      <c r="T839" s="79"/>
      <c r="U839" s="79"/>
      <c r="V839" s="79">
        <v>347</v>
      </c>
      <c r="W839" s="79"/>
      <c r="X839" s="79"/>
      <c r="Y839" s="79"/>
      <c r="Z839" s="79">
        <v>94</v>
      </c>
      <c r="AA839" s="79"/>
      <c r="AB839" s="79">
        <v>194</v>
      </c>
      <c r="AC839" s="79"/>
      <c r="AD839" s="79"/>
      <c r="AE839" s="80">
        <v>337</v>
      </c>
      <c r="AF839" s="17">
        <v>50</v>
      </c>
      <c r="AG839" s="18">
        <v>60</v>
      </c>
      <c r="AH839" s="19">
        <v>60</v>
      </c>
      <c r="AI839" s="20">
        <v>60</v>
      </c>
      <c r="AJ839" s="21">
        <v>60</v>
      </c>
      <c r="AK839" s="22">
        <v>30</v>
      </c>
      <c r="AL839" s="23">
        <f>SUM(AF839:AK839)</f>
        <v>320</v>
      </c>
      <c r="AM839" s="24" t="s">
        <v>75</v>
      </c>
      <c r="AN839" s="25" t="s">
        <v>112</v>
      </c>
      <c r="AO839" s="24" t="s">
        <v>208</v>
      </c>
      <c r="AP839" s="40" t="s">
        <v>385</v>
      </c>
      <c r="AQ839" s="38" t="s">
        <v>147</v>
      </c>
      <c r="AR839" s="39" t="s">
        <v>115</v>
      </c>
      <c r="AS839" s="40">
        <v>0.5</v>
      </c>
      <c r="AT839" s="40">
        <v>16.100000000000001</v>
      </c>
      <c r="AU839" s="41">
        <v>7.3</v>
      </c>
      <c r="AV839" s="31"/>
      <c r="AW839" s="26"/>
      <c r="AX839" s="26"/>
      <c r="AY839" s="26"/>
      <c r="AZ839" s="26">
        <v>1</v>
      </c>
      <c r="BA839" s="25"/>
      <c r="BB839" s="24">
        <v>64</v>
      </c>
      <c r="BC839" s="26">
        <v>225</v>
      </c>
      <c r="BD839" s="32" t="s">
        <v>128</v>
      </c>
      <c r="BE839" s="32">
        <v>50</v>
      </c>
      <c r="BF839" s="35" t="s">
        <v>139</v>
      </c>
      <c r="BG839" s="26" t="s">
        <v>129</v>
      </c>
      <c r="BH839" s="29">
        <v>20</v>
      </c>
      <c r="BI839" s="26" t="s">
        <v>117</v>
      </c>
      <c r="BJ839" s="41" t="s">
        <v>99</v>
      </c>
      <c r="BK839" s="36" t="s">
        <v>984</v>
      </c>
      <c r="BL839" t="str">
        <f>IF(_xlfn.REGEXTEST(BK839,"Lv. [0-9]{0, 3}", 0),BM839,"")</f>
        <v>48</v>
      </c>
      <c r="BM839" t="str" cm="1">
        <f t="array" ref="BM839">_xlfn.REGEXEXTRACT(_xlfn.REGEXEXTRACT(BK839,"Lv. [0-9]{0,}", 0),"[0-9]{1,2}", 0)</f>
        <v>48</v>
      </c>
      <c r="BN839" cm="1">
        <f t="array" ref="BN839">INDEX(A839:AE839,BQ839)</f>
        <v>337</v>
      </c>
      <c r="BO839">
        <v>838</v>
      </c>
      <c r="BP839">
        <f ca="1">IF(LEN(BL839) &gt; 0, _xlfn.XMATCH(BN839 + 1, INDIRECT(BR839):INDIRECT(BS839)), "")</f>
        <v>839</v>
      </c>
      <c r="BQ839" cm="1">
        <f t="array" ref="BQ839">_xlfn.XMATCH(FALSE, ISBLANK(A839:AE839),,-1)</f>
        <v>31</v>
      </c>
      <c r="BR839" t="str">
        <f>ADDRESS(2, BQ839)</f>
        <v>$AE$2</v>
      </c>
      <c r="BS839" t="str">
        <f>ADDRESS(1202, BQ839)</f>
        <v>$AE$1202</v>
      </c>
      <c r="BT839" s="171" t="str">
        <f ca="1">"insert into Pokemon_Blueprint values ( "&amp;ROW()-1&amp;", '"&amp;B839&amp;"', '"&amp;C839&amp;"', "&amp;AF839&amp;",  "&amp;AG839&amp;",  "&amp;AH839&amp;", "&amp;AI839&amp;",  "&amp;AJ839&amp;",  "&amp;AK839&amp;", "&amp;IF(BC839 = "", "0", BC839)&amp;", "&amp;IF(BL839 = "","NULL, NULL",BP839&amp;", "&amp;BL839)&amp;");"</f>
        <v>insert into Pokemon_Blueprint values ( 838, 'Skrelp', '', 50,  60,  60, 60,  60,  30, 225, 839, 48);</v>
      </c>
    </row>
    <row r="840" spans="1:72" ht="12.75" customHeight="1">
      <c r="A840" s="12">
        <v>691</v>
      </c>
      <c r="B840" s="77" t="s">
        <v>1344</v>
      </c>
      <c r="C840" s="77"/>
      <c r="D840" s="78"/>
      <c r="E840" s="79"/>
      <c r="F840" s="79"/>
      <c r="G840" s="79"/>
      <c r="H840" s="79"/>
      <c r="I840" s="79"/>
      <c r="J840" s="79"/>
      <c r="K840" s="79"/>
      <c r="L840" s="79"/>
      <c r="M840" s="79"/>
      <c r="N840" s="79"/>
      <c r="O840" s="79">
        <v>31</v>
      </c>
      <c r="P840" s="79"/>
      <c r="Q840" s="79"/>
      <c r="R840" s="79"/>
      <c r="S840" s="79"/>
      <c r="T840" s="79"/>
      <c r="U840" s="79"/>
      <c r="V840" s="79">
        <v>348</v>
      </c>
      <c r="W840" s="79"/>
      <c r="X840" s="79"/>
      <c r="Y840" s="79"/>
      <c r="Z840" s="79">
        <v>95</v>
      </c>
      <c r="AA840" s="79"/>
      <c r="AB840" s="79">
        <v>195</v>
      </c>
      <c r="AC840" s="79"/>
      <c r="AD840" s="79"/>
      <c r="AE840" s="80">
        <v>338</v>
      </c>
      <c r="AF840" s="17">
        <v>65</v>
      </c>
      <c r="AG840" s="18">
        <v>75</v>
      </c>
      <c r="AH840" s="19">
        <v>90</v>
      </c>
      <c r="AI840" s="20">
        <v>97</v>
      </c>
      <c r="AJ840" s="21">
        <v>123</v>
      </c>
      <c r="AK840" s="22">
        <v>44</v>
      </c>
      <c r="AL840" s="23">
        <f>SUM(AF840:AK840)</f>
        <v>494</v>
      </c>
      <c r="AM840" s="24" t="s">
        <v>75</v>
      </c>
      <c r="AN840" s="25" t="s">
        <v>99</v>
      </c>
      <c r="AO840" s="24" t="s">
        <v>208</v>
      </c>
      <c r="AP840" s="40" t="s">
        <v>385</v>
      </c>
      <c r="AQ840" s="38" t="s">
        <v>147</v>
      </c>
      <c r="AR840" s="39" t="s">
        <v>377</v>
      </c>
      <c r="AS840" s="40">
        <v>1.8</v>
      </c>
      <c r="AT840" s="40">
        <v>179.7</v>
      </c>
      <c r="AU840" s="41">
        <v>81.5</v>
      </c>
      <c r="AV840" s="31"/>
      <c r="AW840" s="26"/>
      <c r="AX840" s="26"/>
      <c r="AY840" s="26"/>
      <c r="AZ840" s="26">
        <v>2</v>
      </c>
      <c r="BA840" s="25"/>
      <c r="BB840" s="24">
        <v>173</v>
      </c>
      <c r="BC840" s="26">
        <v>55</v>
      </c>
      <c r="BD840" s="32" t="s">
        <v>128</v>
      </c>
      <c r="BE840" s="32">
        <v>50</v>
      </c>
      <c r="BF840" s="35" t="s">
        <v>139</v>
      </c>
      <c r="BG840" s="26" t="s">
        <v>129</v>
      </c>
      <c r="BH840" s="29">
        <v>20</v>
      </c>
      <c r="BI840" s="26" t="s">
        <v>117</v>
      </c>
      <c r="BJ840" s="41" t="s">
        <v>99</v>
      </c>
      <c r="BK840" s="36"/>
      <c r="BL840" t="str">
        <f>IF(_xlfn.REGEXTEST(BK840,"Lv. [0-9]{0, 3}", 0),BM840,"")</f>
        <v/>
      </c>
      <c r="BM840" t="e" cm="1" vm="1">
        <f t="array" ref="BM840">_xlfn.REGEXEXTRACT(_xlfn.REGEXEXTRACT(BK840,"Lv. [0-9]{0,}", 0),"[0-9]{1,2}", 0)</f>
        <v>#N/A</v>
      </c>
      <c r="BN840" cm="1">
        <f t="array" ref="BN840">INDEX(A840:AE840,BQ840)</f>
        <v>338</v>
      </c>
      <c r="BO840">
        <v>839</v>
      </c>
      <c r="BP840" t="str">
        <f ca="1">IF(LEN(BL840) &gt; 0, _xlfn.XMATCH(BN840 + 1, INDIRECT(BR840):INDIRECT(BS840)), "")</f>
        <v/>
      </c>
      <c r="BQ840" cm="1">
        <f t="array" ref="BQ840">_xlfn.XMATCH(FALSE, ISBLANK(A840:AE840),,-1)</f>
        <v>31</v>
      </c>
      <c r="BR840" t="str">
        <f>ADDRESS(2, BQ840)</f>
        <v>$AE$2</v>
      </c>
      <c r="BS840" t="str">
        <f>ADDRESS(1202, BQ840)</f>
        <v>$AE$1202</v>
      </c>
      <c r="BT840" s="171" t="str">
        <f>"insert into Pokemon_Blueprint values ( "&amp;ROW()-1&amp;", '"&amp;B840&amp;"', '"&amp;C840&amp;"', "&amp;AF840&amp;",  "&amp;AG840&amp;",  "&amp;AH840&amp;", "&amp;AI840&amp;",  "&amp;AJ840&amp;",  "&amp;AK840&amp;", "&amp;IF(BC840 = "", "0", BC840)&amp;", "&amp;IF(BL840 = "","NULL, NULL",BP840&amp;", "&amp;BL840)&amp;");"</f>
        <v>insert into Pokemon_Blueprint values ( 839, 'Dragalge', '', 65,  75,  90, 97,  123,  44, 55, NULL, NULL);</v>
      </c>
    </row>
    <row r="841" spans="1:72" ht="12.75" customHeight="1">
      <c r="A841" s="12">
        <v>692</v>
      </c>
      <c r="B841" s="77" t="s">
        <v>1345</v>
      </c>
      <c r="C841" s="77"/>
      <c r="D841" s="78"/>
      <c r="E841" s="79"/>
      <c r="F841" s="79"/>
      <c r="G841" s="79"/>
      <c r="H841" s="79"/>
      <c r="I841" s="79"/>
      <c r="J841" s="79"/>
      <c r="K841" s="79"/>
      <c r="L841" s="79"/>
      <c r="M841" s="79"/>
      <c r="N841" s="79"/>
      <c r="O841" s="79">
        <v>32</v>
      </c>
      <c r="P841" s="79"/>
      <c r="Q841" s="79"/>
      <c r="R841" s="79"/>
      <c r="S841" s="79"/>
      <c r="T841" s="79"/>
      <c r="U841" s="79"/>
      <c r="V841" s="79">
        <v>349</v>
      </c>
      <c r="W841" s="79"/>
      <c r="X841" s="79"/>
      <c r="Y841" s="79"/>
      <c r="Z841" s="79">
        <v>96</v>
      </c>
      <c r="AA841" s="79"/>
      <c r="AB841" s="79">
        <v>196</v>
      </c>
      <c r="AC841" s="79"/>
      <c r="AD841" s="79"/>
      <c r="AE841" s="80">
        <v>339</v>
      </c>
      <c r="AF841" s="17">
        <v>50</v>
      </c>
      <c r="AG841" s="18">
        <v>53</v>
      </c>
      <c r="AH841" s="19">
        <v>62</v>
      </c>
      <c r="AI841" s="20">
        <v>58</v>
      </c>
      <c r="AJ841" s="21">
        <v>63</v>
      </c>
      <c r="AK841" s="22">
        <v>44</v>
      </c>
      <c r="AL841" s="23">
        <f>SUM(AF841:AK841)</f>
        <v>330</v>
      </c>
      <c r="AM841" s="24" t="s">
        <v>112</v>
      </c>
      <c r="AN841" s="25"/>
      <c r="AO841" s="24" t="s">
        <v>122</v>
      </c>
      <c r="AP841" s="34"/>
      <c r="AQ841" s="38"/>
      <c r="AR841" s="39" t="s">
        <v>115</v>
      </c>
      <c r="AS841" s="40">
        <v>0.5</v>
      </c>
      <c r="AT841" s="40">
        <v>18.3</v>
      </c>
      <c r="AU841" s="41">
        <v>8.3000000000000007</v>
      </c>
      <c r="AV841" s="31"/>
      <c r="AW841" s="26"/>
      <c r="AX841" s="26"/>
      <c r="AY841" s="26">
        <v>1</v>
      </c>
      <c r="AZ841" s="26"/>
      <c r="BA841" s="25"/>
      <c r="BB841" s="24">
        <v>66</v>
      </c>
      <c r="BC841" s="26">
        <v>225</v>
      </c>
      <c r="BD841" s="32" t="s">
        <v>297</v>
      </c>
      <c r="BE841" s="32">
        <v>50</v>
      </c>
      <c r="BF841" s="35" t="s">
        <v>116</v>
      </c>
      <c r="BG841" s="26" t="s">
        <v>129</v>
      </c>
      <c r="BH841" s="29">
        <v>15</v>
      </c>
      <c r="BI841" s="26" t="s">
        <v>117</v>
      </c>
      <c r="BJ841" s="41" t="s">
        <v>333</v>
      </c>
      <c r="BK841" s="36" t="s">
        <v>780</v>
      </c>
      <c r="BL841" t="str">
        <f>IF(_xlfn.REGEXTEST(BK841,"Lv. [0-9]{0, 3}", 0),BM841,"")</f>
        <v>37</v>
      </c>
      <c r="BM841" t="str" cm="1">
        <f t="array" ref="BM841">_xlfn.REGEXEXTRACT(_xlfn.REGEXEXTRACT(BK841,"Lv. [0-9]{0,}", 0),"[0-9]{1,2}", 0)</f>
        <v>37</v>
      </c>
      <c r="BN841" cm="1">
        <f t="array" ref="BN841">INDEX(A841:AE841,BQ841)</f>
        <v>339</v>
      </c>
      <c r="BO841">
        <v>840</v>
      </c>
      <c r="BP841">
        <f ca="1">IF(LEN(BL841) &gt; 0, _xlfn.XMATCH(BN841 + 1, INDIRECT(BR841):INDIRECT(BS841)), "")</f>
        <v>841</v>
      </c>
      <c r="BQ841" cm="1">
        <f t="array" ref="BQ841">_xlfn.XMATCH(FALSE, ISBLANK(A841:AE841),,-1)</f>
        <v>31</v>
      </c>
      <c r="BR841" t="str">
        <f>ADDRESS(2, BQ841)</f>
        <v>$AE$2</v>
      </c>
      <c r="BS841" t="str">
        <f>ADDRESS(1202, BQ841)</f>
        <v>$AE$1202</v>
      </c>
      <c r="BT841" s="171" t="str">
        <f ca="1">"insert into Pokemon_Blueprint values ( "&amp;ROW()-1&amp;", '"&amp;B841&amp;"', '"&amp;C841&amp;"', "&amp;AF841&amp;",  "&amp;AG841&amp;",  "&amp;AH841&amp;", "&amp;AI841&amp;",  "&amp;AJ841&amp;",  "&amp;AK841&amp;", "&amp;IF(BC841 = "", "0", BC841)&amp;", "&amp;IF(BL841 = "","NULL, NULL",BP841&amp;", "&amp;BL841)&amp;");"</f>
        <v>insert into Pokemon_Blueprint values ( 840, 'Clauncher', '', 50,  53,  62, 58,  63,  44, 225, 841, 37);</v>
      </c>
    </row>
    <row r="842" spans="1:72" ht="12.75" customHeight="1">
      <c r="A842" s="12">
        <v>693</v>
      </c>
      <c r="B842" s="77" t="s">
        <v>1346</v>
      </c>
      <c r="C842" s="77"/>
      <c r="D842" s="78"/>
      <c r="E842" s="79"/>
      <c r="F842" s="79"/>
      <c r="G842" s="79"/>
      <c r="H842" s="79"/>
      <c r="I842" s="79"/>
      <c r="J842" s="79"/>
      <c r="K842" s="79"/>
      <c r="L842" s="79"/>
      <c r="M842" s="79"/>
      <c r="N842" s="79"/>
      <c r="O842" s="79">
        <v>33</v>
      </c>
      <c r="P842" s="79"/>
      <c r="Q842" s="79"/>
      <c r="R842" s="79"/>
      <c r="S842" s="79"/>
      <c r="T842" s="79"/>
      <c r="U842" s="79"/>
      <c r="V842" s="79">
        <v>350</v>
      </c>
      <c r="W842" s="79"/>
      <c r="X842" s="79"/>
      <c r="Y842" s="79"/>
      <c r="Z842" s="79">
        <v>97</v>
      </c>
      <c r="AA842" s="79"/>
      <c r="AB842" s="79">
        <v>197</v>
      </c>
      <c r="AC842" s="79"/>
      <c r="AD842" s="79"/>
      <c r="AE842" s="80">
        <v>340</v>
      </c>
      <c r="AF842" s="17">
        <v>71</v>
      </c>
      <c r="AG842" s="18">
        <v>73</v>
      </c>
      <c r="AH842" s="19">
        <v>88</v>
      </c>
      <c r="AI842" s="20">
        <v>120</v>
      </c>
      <c r="AJ842" s="21">
        <v>89</v>
      </c>
      <c r="AK842" s="22">
        <v>59</v>
      </c>
      <c r="AL842" s="23">
        <f>SUM(AF842:AK842)</f>
        <v>500</v>
      </c>
      <c r="AM842" s="24" t="s">
        <v>112</v>
      </c>
      <c r="AN842" s="25"/>
      <c r="AO842" s="24" t="s">
        <v>122</v>
      </c>
      <c r="AP842" s="34"/>
      <c r="AQ842" s="38"/>
      <c r="AR842" s="39" t="s">
        <v>216</v>
      </c>
      <c r="AS842" s="40">
        <v>1.3</v>
      </c>
      <c r="AT842" s="40">
        <v>77.8</v>
      </c>
      <c r="AU842" s="41">
        <v>35.299999999999997</v>
      </c>
      <c r="AV842" s="31"/>
      <c r="AW842" s="26"/>
      <c r="AX842" s="26"/>
      <c r="AY842" s="26">
        <v>2</v>
      </c>
      <c r="AZ842" s="26"/>
      <c r="BA842" s="25"/>
      <c r="BB842" s="24">
        <v>100</v>
      </c>
      <c r="BC842" s="26">
        <v>55</v>
      </c>
      <c r="BD842" s="32" t="s">
        <v>297</v>
      </c>
      <c r="BE842" s="32">
        <v>50</v>
      </c>
      <c r="BF842" s="35" t="s">
        <v>116</v>
      </c>
      <c r="BG842" s="26" t="s">
        <v>129</v>
      </c>
      <c r="BH842" s="29">
        <v>15</v>
      </c>
      <c r="BI842" s="26" t="s">
        <v>117</v>
      </c>
      <c r="BJ842" s="41" t="s">
        <v>333</v>
      </c>
      <c r="BK842" s="36"/>
      <c r="BL842" t="str">
        <f>IF(_xlfn.REGEXTEST(BK842,"Lv. [0-9]{0, 3}", 0),BM842,"")</f>
        <v/>
      </c>
      <c r="BM842" t="e" cm="1" vm="1">
        <f t="array" ref="BM842">_xlfn.REGEXEXTRACT(_xlfn.REGEXEXTRACT(BK842,"Lv. [0-9]{0,}", 0),"[0-9]{1,2}", 0)</f>
        <v>#N/A</v>
      </c>
      <c r="BN842" cm="1">
        <f t="array" ref="BN842">INDEX(A842:AE842,BQ842)</f>
        <v>340</v>
      </c>
      <c r="BO842">
        <v>841</v>
      </c>
      <c r="BP842" t="str">
        <f ca="1">IF(LEN(BL842) &gt; 0, _xlfn.XMATCH(BN842 + 1, INDIRECT(BR842):INDIRECT(BS842)), "")</f>
        <v/>
      </c>
      <c r="BQ842" cm="1">
        <f t="array" ref="BQ842">_xlfn.XMATCH(FALSE, ISBLANK(A842:AE842),,-1)</f>
        <v>31</v>
      </c>
      <c r="BR842" t="str">
        <f>ADDRESS(2, BQ842)</f>
        <v>$AE$2</v>
      </c>
      <c r="BS842" t="str">
        <f>ADDRESS(1202, BQ842)</f>
        <v>$AE$1202</v>
      </c>
      <c r="BT842" s="171" t="str">
        <f>"insert into Pokemon_Blueprint values ( "&amp;ROW()-1&amp;", '"&amp;B842&amp;"', '"&amp;C842&amp;"', "&amp;AF842&amp;",  "&amp;AG842&amp;",  "&amp;AH842&amp;", "&amp;AI842&amp;",  "&amp;AJ842&amp;",  "&amp;AK842&amp;", "&amp;IF(BC842 = "", "0", BC842)&amp;", "&amp;IF(BL842 = "","NULL, NULL",BP842&amp;", "&amp;BL842)&amp;");"</f>
        <v>insert into Pokemon_Blueprint values ( 841, 'Clawitzer', '', 71,  73,  88, 120,  89,  59, 55, NULL, NULL);</v>
      </c>
    </row>
    <row r="843" spans="1:72" ht="12.75" customHeight="1">
      <c r="A843" s="12">
        <v>694</v>
      </c>
      <c r="B843" s="77" t="s">
        <v>1347</v>
      </c>
      <c r="C843" s="77"/>
      <c r="D843" s="78"/>
      <c r="E843" s="79"/>
      <c r="F843" s="79"/>
      <c r="G843" s="79"/>
      <c r="H843" s="79"/>
      <c r="I843" s="79"/>
      <c r="J843" s="79"/>
      <c r="K843" s="79"/>
      <c r="L843" s="79"/>
      <c r="M843" s="79"/>
      <c r="N843" s="79"/>
      <c r="O843" s="79">
        <v>46</v>
      </c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  <c r="AA843" s="79">
        <v>318</v>
      </c>
      <c r="AB843" s="79"/>
      <c r="AC843" s="79"/>
      <c r="AD843" s="79"/>
      <c r="AE843" s="80"/>
      <c r="AF843" s="17">
        <v>44</v>
      </c>
      <c r="AG843" s="18">
        <v>38</v>
      </c>
      <c r="AH843" s="19">
        <v>33</v>
      </c>
      <c r="AI843" s="20">
        <v>61</v>
      </c>
      <c r="AJ843" s="21">
        <v>43</v>
      </c>
      <c r="AK843" s="22">
        <v>70</v>
      </c>
      <c r="AL843" s="23">
        <f>SUM(AF843:AK843)</f>
        <v>289</v>
      </c>
      <c r="AM843" s="24" t="s">
        <v>184</v>
      </c>
      <c r="AN843" s="25" t="s">
        <v>150</v>
      </c>
      <c r="AO843" s="24" t="s">
        <v>254</v>
      </c>
      <c r="AP843" s="40" t="s">
        <v>197</v>
      </c>
      <c r="AQ843" s="38" t="s">
        <v>96</v>
      </c>
      <c r="AR843" s="39" t="s">
        <v>115</v>
      </c>
      <c r="AS843" s="40">
        <v>0.5</v>
      </c>
      <c r="AT843" s="40">
        <v>13.2</v>
      </c>
      <c r="AU843" s="41">
        <v>6</v>
      </c>
      <c r="AV843" s="31"/>
      <c r="AW843" s="26"/>
      <c r="AX843" s="26"/>
      <c r="AY843" s="26"/>
      <c r="AZ843" s="26"/>
      <c r="BA843" s="25">
        <v>1</v>
      </c>
      <c r="BB843" s="24">
        <v>58</v>
      </c>
      <c r="BC843" s="26">
        <v>190</v>
      </c>
      <c r="BD843" s="32" t="s">
        <v>128</v>
      </c>
      <c r="BE843" s="32">
        <v>50</v>
      </c>
      <c r="BF843" s="35" t="s">
        <v>141</v>
      </c>
      <c r="BG843" s="26" t="s">
        <v>129</v>
      </c>
      <c r="BH843" s="29">
        <v>20</v>
      </c>
      <c r="BI843" s="26" t="s">
        <v>82</v>
      </c>
      <c r="BJ843" s="41" t="s">
        <v>99</v>
      </c>
      <c r="BK843" s="36" t="s">
        <v>602</v>
      </c>
      <c r="BL843" t="str">
        <f>IF(_xlfn.REGEXTEST(BK843,"Lv. [0-9]{0, 3}", 0),BM843,"")</f>
        <v/>
      </c>
      <c r="BM843" t="e" cm="1" vm="1">
        <f t="array" ref="BM843">_xlfn.REGEXEXTRACT(_xlfn.REGEXEXTRACT(BK843,"Lv. [0-9]{0,}", 0),"[0-9]{1,2}", 0)</f>
        <v>#N/A</v>
      </c>
      <c r="BN843" cm="1">
        <f t="array" ref="BN843">INDEX(A843:AE843,BQ843)</f>
        <v>318</v>
      </c>
      <c r="BO843">
        <v>842</v>
      </c>
      <c r="BP843" t="str">
        <f ca="1">IF(LEN(BL843) &gt; 0, _xlfn.XMATCH(BN843 + 1, INDIRECT(BR843):INDIRECT(BS843)), "")</f>
        <v/>
      </c>
      <c r="BQ843" cm="1">
        <f t="array" ref="BQ843">_xlfn.XMATCH(FALSE, ISBLANK(A843:AE843),,-1)</f>
        <v>27</v>
      </c>
      <c r="BR843" t="str">
        <f>ADDRESS(2, BQ843)</f>
        <v>$AA$2</v>
      </c>
      <c r="BS843" t="str">
        <f>ADDRESS(1202, BQ843)</f>
        <v>$AA$1202</v>
      </c>
      <c r="BT843" s="171" t="str">
        <f>"insert into Pokemon_Blueprint values ( "&amp;ROW()-1&amp;", '"&amp;B843&amp;"', '"&amp;C843&amp;"', "&amp;AF843&amp;",  "&amp;AG843&amp;",  "&amp;AH843&amp;", "&amp;AI843&amp;",  "&amp;AJ843&amp;",  "&amp;AK843&amp;", "&amp;IF(BC843 = "", "0", BC843)&amp;", "&amp;IF(BL843 = "","NULL, NULL",BP843&amp;", "&amp;BL843)&amp;");"</f>
        <v>insert into Pokemon_Blueprint values ( 842, 'Helioptile', '', 44,  38,  33, 61,  43,  70, 190, NULL, NULL);</v>
      </c>
    </row>
    <row r="844" spans="1:72" ht="12.75" customHeight="1">
      <c r="A844" s="12">
        <v>695</v>
      </c>
      <c r="B844" s="77" t="s">
        <v>1348</v>
      </c>
      <c r="C844" s="77"/>
      <c r="D844" s="78"/>
      <c r="E844" s="79"/>
      <c r="F844" s="79"/>
      <c r="G844" s="79"/>
      <c r="H844" s="79"/>
      <c r="I844" s="79"/>
      <c r="J844" s="79"/>
      <c r="K844" s="79"/>
      <c r="L844" s="79"/>
      <c r="M844" s="79"/>
      <c r="N844" s="79"/>
      <c r="O844" s="79">
        <v>47</v>
      </c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  <c r="AA844" s="79">
        <v>319</v>
      </c>
      <c r="AB844" s="79"/>
      <c r="AC844" s="79"/>
      <c r="AD844" s="79"/>
      <c r="AE844" s="80"/>
      <c r="AF844" s="17">
        <v>62</v>
      </c>
      <c r="AG844" s="18">
        <v>55</v>
      </c>
      <c r="AH844" s="19">
        <v>52</v>
      </c>
      <c r="AI844" s="20">
        <v>109</v>
      </c>
      <c r="AJ844" s="21">
        <v>94</v>
      </c>
      <c r="AK844" s="22">
        <v>109</v>
      </c>
      <c r="AL844" s="23">
        <f>SUM(AF844:AK844)</f>
        <v>481</v>
      </c>
      <c r="AM844" s="24" t="s">
        <v>184</v>
      </c>
      <c r="AN844" s="25" t="s">
        <v>150</v>
      </c>
      <c r="AO844" s="24" t="s">
        <v>254</v>
      </c>
      <c r="AP844" s="40" t="s">
        <v>197</v>
      </c>
      <c r="AQ844" s="38" t="s">
        <v>96</v>
      </c>
      <c r="AR844" s="39" t="s">
        <v>85</v>
      </c>
      <c r="AS844" s="40">
        <v>1</v>
      </c>
      <c r="AT844" s="40">
        <v>46.3</v>
      </c>
      <c r="AU844" s="41">
        <v>21</v>
      </c>
      <c r="AV844" s="31"/>
      <c r="AW844" s="26"/>
      <c r="AX844" s="26"/>
      <c r="AY844" s="26">
        <v>1</v>
      </c>
      <c r="AZ844" s="26"/>
      <c r="BA844" s="25">
        <v>1</v>
      </c>
      <c r="BB844" s="24">
        <v>168</v>
      </c>
      <c r="BC844" s="26">
        <v>75</v>
      </c>
      <c r="BD844" s="32" t="s">
        <v>128</v>
      </c>
      <c r="BE844" s="32">
        <v>50</v>
      </c>
      <c r="BF844" s="35" t="s">
        <v>141</v>
      </c>
      <c r="BG844" s="26" t="s">
        <v>129</v>
      </c>
      <c r="BH844" s="29">
        <v>20</v>
      </c>
      <c r="BI844" s="26" t="s">
        <v>82</v>
      </c>
      <c r="BJ844" s="41" t="s">
        <v>99</v>
      </c>
      <c r="BK844" s="36"/>
      <c r="BL844" t="str">
        <f>IF(_xlfn.REGEXTEST(BK844,"Lv. [0-9]{0, 3}", 0),BM844,"")</f>
        <v/>
      </c>
      <c r="BM844" t="e" cm="1" vm="1">
        <f t="array" ref="BM844">_xlfn.REGEXEXTRACT(_xlfn.REGEXEXTRACT(BK844,"Lv. [0-9]{0,}", 0),"[0-9]{1,2}", 0)</f>
        <v>#N/A</v>
      </c>
      <c r="BN844" cm="1">
        <f t="array" ref="BN844">INDEX(A844:AE844,BQ844)</f>
        <v>319</v>
      </c>
      <c r="BO844">
        <v>843</v>
      </c>
      <c r="BP844" t="str">
        <f ca="1">IF(LEN(BL844) &gt; 0, _xlfn.XMATCH(BN844 + 1, INDIRECT(BR844):INDIRECT(BS844)), "")</f>
        <v/>
      </c>
      <c r="BQ844" cm="1">
        <f t="array" ref="BQ844">_xlfn.XMATCH(FALSE, ISBLANK(A844:AE844),,-1)</f>
        <v>27</v>
      </c>
      <c r="BR844" t="str">
        <f>ADDRESS(2, BQ844)</f>
        <v>$AA$2</v>
      </c>
      <c r="BS844" t="str">
        <f>ADDRESS(1202, BQ844)</f>
        <v>$AA$1202</v>
      </c>
      <c r="BT844" s="171" t="str">
        <f>"insert into Pokemon_Blueprint values ( "&amp;ROW()-1&amp;", '"&amp;B844&amp;"', '"&amp;C844&amp;"', "&amp;AF844&amp;",  "&amp;AG844&amp;",  "&amp;AH844&amp;", "&amp;AI844&amp;",  "&amp;AJ844&amp;",  "&amp;AK844&amp;", "&amp;IF(BC844 = "", "0", BC844)&amp;", "&amp;IF(BL844 = "","NULL, NULL",BP844&amp;", "&amp;BL844)&amp;");"</f>
        <v>insert into Pokemon_Blueprint values ( 843, 'Heliolisk', '', 62,  55,  52, 109,  94,  109, 75, NULL, NULL);</v>
      </c>
    </row>
    <row r="845" spans="1:72" ht="12.75" customHeight="1">
      <c r="A845" s="12">
        <v>696</v>
      </c>
      <c r="B845" s="77" t="s">
        <v>1349</v>
      </c>
      <c r="C845" s="77" t="s">
        <v>512</v>
      </c>
      <c r="D845" s="78"/>
      <c r="E845" s="79"/>
      <c r="F845" s="79"/>
      <c r="G845" s="79"/>
      <c r="H845" s="79"/>
      <c r="I845" s="79"/>
      <c r="J845" s="79"/>
      <c r="K845" s="79"/>
      <c r="L845" s="79"/>
      <c r="M845" s="79"/>
      <c r="N845" s="79"/>
      <c r="O845" s="79">
        <v>64</v>
      </c>
      <c r="P845" s="79"/>
      <c r="Q845" s="79"/>
      <c r="R845" s="79"/>
      <c r="S845" s="79"/>
      <c r="T845" s="79"/>
      <c r="U845" s="79"/>
      <c r="V845" s="79">
        <v>243</v>
      </c>
      <c r="W845" s="79"/>
      <c r="X845" s="79">
        <v>144</v>
      </c>
      <c r="Y845" s="79"/>
      <c r="Z845" s="79"/>
      <c r="AA845" s="79"/>
      <c r="AB845" s="79"/>
      <c r="AC845" s="79">
        <v>83</v>
      </c>
      <c r="AD845" s="79"/>
      <c r="AE845" s="80"/>
      <c r="AF845" s="17">
        <v>58</v>
      </c>
      <c r="AG845" s="18">
        <v>89</v>
      </c>
      <c r="AH845" s="19">
        <v>77</v>
      </c>
      <c r="AI845" s="20">
        <v>45</v>
      </c>
      <c r="AJ845" s="21">
        <v>45</v>
      </c>
      <c r="AK845" s="22">
        <v>48</v>
      </c>
      <c r="AL845" s="23">
        <f>SUM(AF845:AK845)</f>
        <v>362</v>
      </c>
      <c r="AM845" s="24" t="s">
        <v>301</v>
      </c>
      <c r="AN845" s="25" t="s">
        <v>99</v>
      </c>
      <c r="AO845" s="24" t="s">
        <v>798</v>
      </c>
      <c r="AP845" s="34"/>
      <c r="AQ845" s="38" t="s">
        <v>337</v>
      </c>
      <c r="AR845" s="39" t="s">
        <v>191</v>
      </c>
      <c r="AS845" s="40">
        <v>0.8</v>
      </c>
      <c r="AT845" s="40">
        <v>57.3</v>
      </c>
      <c r="AU845" s="41">
        <v>26</v>
      </c>
      <c r="AV845" s="31"/>
      <c r="AW845" s="26">
        <v>1</v>
      </c>
      <c r="AX845" s="26"/>
      <c r="AY845" s="26"/>
      <c r="AZ845" s="26"/>
      <c r="BA845" s="25"/>
      <c r="BB845" s="24">
        <v>72</v>
      </c>
      <c r="BC845" s="26">
        <v>45</v>
      </c>
      <c r="BD845" s="32" t="s">
        <v>128</v>
      </c>
      <c r="BE845" s="32">
        <v>50</v>
      </c>
      <c r="BF845" s="35" t="s">
        <v>139</v>
      </c>
      <c r="BG845" s="26" t="s">
        <v>81</v>
      </c>
      <c r="BH845" s="29">
        <v>30</v>
      </c>
      <c r="BI845" s="26" t="s">
        <v>82</v>
      </c>
      <c r="BJ845" s="41" t="s">
        <v>99</v>
      </c>
      <c r="BK845" s="36" t="s">
        <v>1350</v>
      </c>
      <c r="BL845" t="str">
        <f>IF(_xlfn.REGEXTEST(BK845,"Lv. [0-9]{0, 3}", 0),BM845,"")</f>
        <v>39</v>
      </c>
      <c r="BM845" t="str" cm="1">
        <f t="array" ref="BM845">_xlfn.REGEXEXTRACT(_xlfn.REGEXEXTRACT(BK845,"Lv. [0-9]{0,}", 0),"[0-9]{1,2}", 0)</f>
        <v>39</v>
      </c>
      <c r="BN845" cm="1">
        <f t="array" ref="BN845">INDEX(A845:AE845,BQ845)</f>
        <v>83</v>
      </c>
      <c r="BO845">
        <v>844</v>
      </c>
      <c r="BP845">
        <f ca="1">IF(LEN(BL845) &gt; 0, _xlfn.XMATCH(BN845 + 1, INDIRECT(BR845):INDIRECT(BS845)), "")</f>
        <v>845</v>
      </c>
      <c r="BQ845" cm="1">
        <f t="array" ref="BQ845">_xlfn.XMATCH(FALSE, ISBLANK(A845:AE845),,-1)</f>
        <v>29</v>
      </c>
      <c r="BR845" t="str">
        <f>ADDRESS(2, BQ845)</f>
        <v>$AC$2</v>
      </c>
      <c r="BS845" t="str">
        <f>ADDRESS(1202, BQ845)</f>
        <v>$AC$1202</v>
      </c>
      <c r="BT845" s="171" t="str">
        <f ca="1">"insert into Pokemon_Blueprint values ( "&amp;ROW()-1&amp;", '"&amp;B845&amp;"', '"&amp;C845&amp;"', "&amp;AF845&amp;",  "&amp;AG845&amp;",  "&amp;AH845&amp;", "&amp;AI845&amp;",  "&amp;AJ845&amp;",  "&amp;AK845&amp;", "&amp;IF(BC845 = "", "0", BC845)&amp;", "&amp;IF(BL845 = "","NULL, NULL",BP845&amp;", "&amp;BL845)&amp;");"</f>
        <v>insert into Pokemon_Blueprint values ( 844, 'Tyrunt', 'Fossil', 58,  89,  77, 45,  45,  48, 45, 845, 39);</v>
      </c>
    </row>
    <row r="846" spans="1:72" ht="12.75" customHeight="1">
      <c r="A846" s="12">
        <v>697</v>
      </c>
      <c r="B846" s="77" t="s">
        <v>1351</v>
      </c>
      <c r="C846" s="77" t="s">
        <v>512</v>
      </c>
      <c r="D846" s="78"/>
      <c r="E846" s="79"/>
      <c r="F846" s="79"/>
      <c r="G846" s="79"/>
      <c r="H846" s="79"/>
      <c r="I846" s="79"/>
      <c r="J846" s="79"/>
      <c r="K846" s="79"/>
      <c r="L846" s="79"/>
      <c r="M846" s="79"/>
      <c r="N846" s="79"/>
      <c r="O846" s="79">
        <v>65</v>
      </c>
      <c r="P846" s="79"/>
      <c r="Q846" s="79"/>
      <c r="R846" s="79"/>
      <c r="S846" s="79"/>
      <c r="T846" s="79"/>
      <c r="U846" s="79"/>
      <c r="V846" s="79">
        <v>244</v>
      </c>
      <c r="W846" s="79"/>
      <c r="X846" s="79">
        <v>145</v>
      </c>
      <c r="Y846" s="79"/>
      <c r="Z846" s="79"/>
      <c r="AA846" s="79"/>
      <c r="AB846" s="79"/>
      <c r="AC846" s="79">
        <v>84</v>
      </c>
      <c r="AD846" s="79"/>
      <c r="AE846" s="80"/>
      <c r="AF846" s="17">
        <v>82</v>
      </c>
      <c r="AG846" s="18">
        <v>121</v>
      </c>
      <c r="AH846" s="19">
        <v>119</v>
      </c>
      <c r="AI846" s="20">
        <v>69</v>
      </c>
      <c r="AJ846" s="21">
        <v>59</v>
      </c>
      <c r="AK846" s="22">
        <v>71</v>
      </c>
      <c r="AL846" s="23">
        <f>SUM(AF846:AK846)</f>
        <v>521</v>
      </c>
      <c r="AM846" s="24" t="s">
        <v>301</v>
      </c>
      <c r="AN846" s="25" t="s">
        <v>99</v>
      </c>
      <c r="AO846" s="24" t="s">
        <v>798</v>
      </c>
      <c r="AP846" s="34"/>
      <c r="AQ846" s="38" t="s">
        <v>302</v>
      </c>
      <c r="AR846" s="39" t="s">
        <v>497</v>
      </c>
      <c r="AS846" s="40">
        <v>2.5</v>
      </c>
      <c r="AT846" s="40">
        <v>595.20000000000005</v>
      </c>
      <c r="AU846" s="41">
        <v>270</v>
      </c>
      <c r="AV846" s="31"/>
      <c r="AW846" s="26">
        <v>2</v>
      </c>
      <c r="AX846" s="26"/>
      <c r="AY846" s="26"/>
      <c r="AZ846" s="26"/>
      <c r="BA846" s="25"/>
      <c r="BB846" s="24">
        <v>182</v>
      </c>
      <c r="BC846" s="26">
        <v>45</v>
      </c>
      <c r="BD846" s="32" t="s">
        <v>128</v>
      </c>
      <c r="BE846" s="32">
        <v>50</v>
      </c>
      <c r="BF846" s="35" t="s">
        <v>98</v>
      </c>
      <c r="BG846" s="26" t="s">
        <v>81</v>
      </c>
      <c r="BH846" s="29">
        <v>30</v>
      </c>
      <c r="BI846" s="26" t="s">
        <v>82</v>
      </c>
      <c r="BJ846" s="41" t="s">
        <v>99</v>
      </c>
      <c r="BK846" s="36"/>
      <c r="BL846" t="str">
        <f>IF(_xlfn.REGEXTEST(BK846,"Lv. [0-9]{0, 3}", 0),BM846,"")</f>
        <v/>
      </c>
      <c r="BM846" t="e" cm="1" vm="1">
        <f t="array" ref="BM846">_xlfn.REGEXEXTRACT(_xlfn.REGEXEXTRACT(BK846,"Lv. [0-9]{0,}", 0),"[0-9]{1,2}", 0)</f>
        <v>#N/A</v>
      </c>
      <c r="BN846" cm="1">
        <f t="array" ref="BN846">INDEX(A846:AE846,BQ846)</f>
        <v>84</v>
      </c>
      <c r="BO846">
        <v>845</v>
      </c>
      <c r="BP846" t="str">
        <f ca="1">IF(LEN(BL846) &gt; 0, _xlfn.XMATCH(BN846 + 1, INDIRECT(BR846):INDIRECT(BS846)), "")</f>
        <v/>
      </c>
      <c r="BQ846" cm="1">
        <f t="array" ref="BQ846">_xlfn.XMATCH(FALSE, ISBLANK(A846:AE846),,-1)</f>
        <v>29</v>
      </c>
      <c r="BR846" t="str">
        <f>ADDRESS(2, BQ846)</f>
        <v>$AC$2</v>
      </c>
      <c r="BS846" t="str">
        <f>ADDRESS(1202, BQ846)</f>
        <v>$AC$1202</v>
      </c>
      <c r="BT846" s="171" t="str">
        <f>"insert into Pokemon_Blueprint values ( "&amp;ROW()-1&amp;", '"&amp;B846&amp;"', '"&amp;C846&amp;"', "&amp;AF846&amp;",  "&amp;AG846&amp;",  "&amp;AH846&amp;", "&amp;AI846&amp;",  "&amp;AJ846&amp;",  "&amp;AK846&amp;", "&amp;IF(BC846 = "", "0", BC846)&amp;", "&amp;IF(BL846 = "","NULL, NULL",BP846&amp;", "&amp;BL846)&amp;");"</f>
        <v>insert into Pokemon_Blueprint values ( 845, 'Tyrantrum', 'Fossil', 82,  121,  119, 69,  59,  71, 45, NULL, NULL);</v>
      </c>
    </row>
    <row r="847" spans="1:72" ht="12.75" customHeight="1">
      <c r="A847" s="12">
        <v>698</v>
      </c>
      <c r="B847" s="77" t="s">
        <v>1352</v>
      </c>
      <c r="C847" s="77" t="s">
        <v>512</v>
      </c>
      <c r="D847" s="78"/>
      <c r="E847" s="79"/>
      <c r="F847" s="79"/>
      <c r="G847" s="79"/>
      <c r="H847" s="79"/>
      <c r="I847" s="79"/>
      <c r="J847" s="79"/>
      <c r="K847" s="79"/>
      <c r="L847" s="79"/>
      <c r="M847" s="79"/>
      <c r="N847" s="79"/>
      <c r="O847" s="79">
        <v>66</v>
      </c>
      <c r="P847" s="79"/>
      <c r="Q847" s="79"/>
      <c r="R847" s="79"/>
      <c r="S847" s="79"/>
      <c r="T847" s="79"/>
      <c r="U847" s="79"/>
      <c r="V847" s="79">
        <v>245</v>
      </c>
      <c r="W847" s="79"/>
      <c r="X847" s="79">
        <v>146</v>
      </c>
      <c r="Y847" s="79"/>
      <c r="Z847" s="79"/>
      <c r="AA847" s="79"/>
      <c r="AB847" s="79"/>
      <c r="AC847" s="79">
        <v>85</v>
      </c>
      <c r="AD847" s="79"/>
      <c r="AE847" s="80"/>
      <c r="AF847" s="17">
        <v>77</v>
      </c>
      <c r="AG847" s="18">
        <v>59</v>
      </c>
      <c r="AH847" s="19">
        <v>50</v>
      </c>
      <c r="AI847" s="20">
        <v>67</v>
      </c>
      <c r="AJ847" s="21">
        <v>63</v>
      </c>
      <c r="AK847" s="22">
        <v>46</v>
      </c>
      <c r="AL847" s="23">
        <f>SUM(AF847:AK847)</f>
        <v>362</v>
      </c>
      <c r="AM847" s="24" t="s">
        <v>301</v>
      </c>
      <c r="AN847" s="25" t="s">
        <v>200</v>
      </c>
      <c r="AO847" s="24" t="s">
        <v>864</v>
      </c>
      <c r="AP847" s="34"/>
      <c r="AQ847" s="38" t="s">
        <v>235</v>
      </c>
      <c r="AR847" s="39" t="s">
        <v>216</v>
      </c>
      <c r="AS847" s="40">
        <v>1.3</v>
      </c>
      <c r="AT847" s="40">
        <v>55.6</v>
      </c>
      <c r="AU847" s="41">
        <v>25.2</v>
      </c>
      <c r="AV847" s="31">
        <v>1</v>
      </c>
      <c r="AW847" s="26"/>
      <c r="AX847" s="26"/>
      <c r="AY847" s="26"/>
      <c r="AZ847" s="26"/>
      <c r="BA847" s="25"/>
      <c r="BB847" s="24">
        <v>72</v>
      </c>
      <c r="BC847" s="26">
        <v>45</v>
      </c>
      <c r="BD847" s="32" t="s">
        <v>128</v>
      </c>
      <c r="BE847" s="32">
        <v>50</v>
      </c>
      <c r="BF847" s="35" t="s">
        <v>116</v>
      </c>
      <c r="BG847" s="26" t="s">
        <v>81</v>
      </c>
      <c r="BH847" s="29">
        <v>30</v>
      </c>
      <c r="BI847" s="26" t="s">
        <v>82</v>
      </c>
      <c r="BJ847" s="37"/>
      <c r="BK847" s="36" t="s">
        <v>1353</v>
      </c>
      <c r="BL847" t="str">
        <f>IF(_xlfn.REGEXTEST(BK847,"Lv. [0-9]{0, 3}", 0),BM847,"")</f>
        <v>39</v>
      </c>
      <c r="BM847" t="str" cm="1">
        <f t="array" ref="BM847">_xlfn.REGEXEXTRACT(_xlfn.REGEXEXTRACT(BK847,"Lv. [0-9]{0,}", 0),"[0-9]{1,2}", 0)</f>
        <v>39</v>
      </c>
      <c r="BN847" cm="1">
        <f t="array" ref="BN847">INDEX(A847:AE847,BQ847)</f>
        <v>85</v>
      </c>
      <c r="BO847">
        <v>846</v>
      </c>
      <c r="BP847">
        <f ca="1">IF(LEN(BL847) &gt; 0, _xlfn.XMATCH(BN847 + 1, INDIRECT(BR847):INDIRECT(BS847)), "")</f>
        <v>847</v>
      </c>
      <c r="BQ847" cm="1">
        <f t="array" ref="BQ847">_xlfn.XMATCH(FALSE, ISBLANK(A847:AE847),,-1)</f>
        <v>29</v>
      </c>
      <c r="BR847" t="str">
        <f>ADDRESS(2, BQ847)</f>
        <v>$AC$2</v>
      </c>
      <c r="BS847" t="str">
        <f>ADDRESS(1202, BQ847)</f>
        <v>$AC$1202</v>
      </c>
      <c r="BT847" s="171" t="str">
        <f ca="1">"insert into Pokemon_Blueprint values ( "&amp;ROW()-1&amp;", '"&amp;B847&amp;"', '"&amp;C847&amp;"', "&amp;AF847&amp;",  "&amp;AG847&amp;",  "&amp;AH847&amp;", "&amp;AI847&amp;",  "&amp;AJ847&amp;",  "&amp;AK847&amp;", "&amp;IF(BC847 = "", "0", BC847)&amp;", "&amp;IF(BL847 = "","NULL, NULL",BP847&amp;", "&amp;BL847)&amp;");"</f>
        <v>insert into Pokemon_Blueprint values ( 846, 'Amaura', 'Fossil', 77,  59,  50, 67,  63,  46, 45, 847, 39);</v>
      </c>
    </row>
    <row r="848" spans="1:72" ht="12.75" customHeight="1">
      <c r="A848" s="12">
        <v>699</v>
      </c>
      <c r="B848" s="77" t="s">
        <v>1354</v>
      </c>
      <c r="C848" s="77" t="s">
        <v>512</v>
      </c>
      <c r="D848" s="78"/>
      <c r="E848" s="79"/>
      <c r="F848" s="79"/>
      <c r="G848" s="79"/>
      <c r="H848" s="79"/>
      <c r="I848" s="79"/>
      <c r="J848" s="79"/>
      <c r="K848" s="79"/>
      <c r="L848" s="79"/>
      <c r="M848" s="79"/>
      <c r="N848" s="79"/>
      <c r="O848" s="79">
        <v>67</v>
      </c>
      <c r="P848" s="79"/>
      <c r="Q848" s="79"/>
      <c r="R848" s="79"/>
      <c r="S848" s="79"/>
      <c r="T848" s="79"/>
      <c r="U848" s="79"/>
      <c r="V848" s="79">
        <v>246</v>
      </c>
      <c r="W848" s="79"/>
      <c r="X848" s="79">
        <v>147</v>
      </c>
      <c r="Y848" s="79"/>
      <c r="Z848" s="79"/>
      <c r="AA848" s="79"/>
      <c r="AB848" s="79"/>
      <c r="AC848" s="79">
        <v>86</v>
      </c>
      <c r="AD848" s="79"/>
      <c r="AE848" s="80"/>
      <c r="AF848" s="17">
        <v>123</v>
      </c>
      <c r="AG848" s="18">
        <v>77</v>
      </c>
      <c r="AH848" s="19">
        <v>72</v>
      </c>
      <c r="AI848" s="20">
        <v>99</v>
      </c>
      <c r="AJ848" s="21">
        <v>92</v>
      </c>
      <c r="AK848" s="22">
        <v>58</v>
      </c>
      <c r="AL848" s="23">
        <f>SUM(AF848:AK848)</f>
        <v>521</v>
      </c>
      <c r="AM848" s="24" t="s">
        <v>301</v>
      </c>
      <c r="AN848" s="25" t="s">
        <v>200</v>
      </c>
      <c r="AO848" s="24" t="s">
        <v>864</v>
      </c>
      <c r="AP848" s="34"/>
      <c r="AQ848" s="38" t="s">
        <v>235</v>
      </c>
      <c r="AR848" s="39" t="s">
        <v>824</v>
      </c>
      <c r="AS848" s="40">
        <v>2.7</v>
      </c>
      <c r="AT848" s="40">
        <v>496</v>
      </c>
      <c r="AU848" s="41">
        <v>225</v>
      </c>
      <c r="AV848" s="31">
        <v>2</v>
      </c>
      <c r="AW848" s="26"/>
      <c r="AX848" s="26"/>
      <c r="AY848" s="26"/>
      <c r="AZ848" s="26"/>
      <c r="BA848" s="25"/>
      <c r="BB848" s="24">
        <v>104</v>
      </c>
      <c r="BC848" s="26">
        <v>45</v>
      </c>
      <c r="BD848" s="32" t="s">
        <v>128</v>
      </c>
      <c r="BE848" s="32">
        <v>50</v>
      </c>
      <c r="BF848" s="35" t="s">
        <v>116</v>
      </c>
      <c r="BG848" s="26" t="s">
        <v>81</v>
      </c>
      <c r="BH848" s="29">
        <v>30</v>
      </c>
      <c r="BI848" s="26" t="s">
        <v>82</v>
      </c>
      <c r="BJ848" s="37"/>
      <c r="BK848" s="36"/>
      <c r="BL848" t="str">
        <f>IF(_xlfn.REGEXTEST(BK848,"Lv. [0-9]{0, 3}", 0),BM848,"")</f>
        <v/>
      </c>
      <c r="BM848" t="e" cm="1" vm="1">
        <f t="array" ref="BM848">_xlfn.REGEXEXTRACT(_xlfn.REGEXEXTRACT(BK848,"Lv. [0-9]{0,}", 0),"[0-9]{1,2}", 0)</f>
        <v>#N/A</v>
      </c>
      <c r="BN848" cm="1">
        <f t="array" ref="BN848">INDEX(A848:AE848,BQ848)</f>
        <v>86</v>
      </c>
      <c r="BO848">
        <v>847</v>
      </c>
      <c r="BP848" t="str">
        <f ca="1">IF(LEN(BL848) &gt; 0, _xlfn.XMATCH(BN848 + 1, INDIRECT(BR848):INDIRECT(BS848)), "")</f>
        <v/>
      </c>
      <c r="BQ848" cm="1">
        <f t="array" ref="BQ848">_xlfn.XMATCH(FALSE, ISBLANK(A848:AE848),,-1)</f>
        <v>29</v>
      </c>
      <c r="BR848" t="str">
        <f>ADDRESS(2, BQ848)</f>
        <v>$AC$2</v>
      </c>
      <c r="BS848" t="str">
        <f>ADDRESS(1202, BQ848)</f>
        <v>$AC$1202</v>
      </c>
      <c r="BT848" s="171" t="str">
        <f>"insert into Pokemon_Blueprint values ( "&amp;ROW()-1&amp;", '"&amp;B848&amp;"', '"&amp;C848&amp;"', "&amp;AF848&amp;",  "&amp;AG848&amp;",  "&amp;AH848&amp;", "&amp;AI848&amp;",  "&amp;AJ848&amp;",  "&amp;AK848&amp;", "&amp;IF(BC848 = "", "0", BC848)&amp;", "&amp;IF(BL848 = "","NULL, NULL",BP848&amp;", "&amp;BL848)&amp;");"</f>
        <v>insert into Pokemon_Blueprint values ( 847, 'Aurorus', 'Fossil', 123,  77,  72, 99,  92,  58, 45, NULL, NULL);</v>
      </c>
    </row>
    <row r="849" spans="1:72" ht="12.75" customHeight="1">
      <c r="A849" s="12">
        <v>700</v>
      </c>
      <c r="B849" s="77" t="s">
        <v>1355</v>
      </c>
      <c r="C849" s="77" t="s">
        <v>503</v>
      </c>
      <c r="D849" s="78"/>
      <c r="E849" s="79"/>
      <c r="F849" s="79"/>
      <c r="G849" s="79"/>
      <c r="H849" s="79"/>
      <c r="I849" s="79"/>
      <c r="J849" s="79"/>
      <c r="K849" s="79"/>
      <c r="L849" s="79"/>
      <c r="M849" s="79"/>
      <c r="N849" s="79"/>
      <c r="O849" s="79">
        <v>85</v>
      </c>
      <c r="P849" s="79"/>
      <c r="Q849" s="79">
        <v>131</v>
      </c>
      <c r="R849" s="79"/>
      <c r="S849" s="79">
        <v>58</v>
      </c>
      <c r="T849" s="79"/>
      <c r="U849" s="79"/>
      <c r="V849" s="79">
        <v>161</v>
      </c>
      <c r="W849" s="79"/>
      <c r="X849" s="79">
        <v>62</v>
      </c>
      <c r="Y849" s="79"/>
      <c r="Z849" s="79"/>
      <c r="AA849" s="79">
        <v>204</v>
      </c>
      <c r="AB849" s="79"/>
      <c r="AC849" s="79">
        <v>82</v>
      </c>
      <c r="AD849" s="79">
        <v>33</v>
      </c>
      <c r="AE849" s="80">
        <v>187</v>
      </c>
      <c r="AF849" s="17">
        <v>95</v>
      </c>
      <c r="AG849" s="18">
        <v>65</v>
      </c>
      <c r="AH849" s="19">
        <v>65</v>
      </c>
      <c r="AI849" s="20">
        <v>110</v>
      </c>
      <c r="AJ849" s="21">
        <v>130</v>
      </c>
      <c r="AK849" s="22">
        <v>60</v>
      </c>
      <c r="AL849" s="23">
        <f>SUM(AF849:AK849)</f>
        <v>525</v>
      </c>
      <c r="AM849" s="24" t="s">
        <v>188</v>
      </c>
      <c r="AN849" s="25"/>
      <c r="AO849" s="24" t="s">
        <v>223</v>
      </c>
      <c r="AP849" s="34"/>
      <c r="AQ849" s="38" t="s">
        <v>741</v>
      </c>
      <c r="AR849" s="39" t="s">
        <v>85</v>
      </c>
      <c r="AS849" s="40">
        <v>1</v>
      </c>
      <c r="AT849" s="40">
        <v>51.8</v>
      </c>
      <c r="AU849" s="41">
        <v>23.5</v>
      </c>
      <c r="AV849" s="31"/>
      <c r="AW849" s="26"/>
      <c r="AX849" s="26"/>
      <c r="AY849" s="26"/>
      <c r="AZ849" s="26">
        <v>2</v>
      </c>
      <c r="BA849" s="25"/>
      <c r="BB849" s="24">
        <v>184</v>
      </c>
      <c r="BC849" s="26">
        <v>45</v>
      </c>
      <c r="BD849" s="32" t="s">
        <v>128</v>
      </c>
      <c r="BE849" s="32">
        <v>50</v>
      </c>
      <c r="BF849" s="35" t="s">
        <v>227</v>
      </c>
      <c r="BG849" s="26" t="s">
        <v>81</v>
      </c>
      <c r="BH849" s="29">
        <v>35</v>
      </c>
      <c r="BI849" s="26" t="s">
        <v>165</v>
      </c>
      <c r="BJ849" s="37"/>
      <c r="BK849" s="36"/>
      <c r="BL849" t="str">
        <f>IF(_xlfn.REGEXTEST(BK849,"Lv. [0-9]{0, 3}", 0),BM849,"")</f>
        <v/>
      </c>
      <c r="BM849" t="e" cm="1" vm="1">
        <f t="array" ref="BM849">_xlfn.REGEXEXTRACT(_xlfn.REGEXEXTRACT(BK849,"Lv. [0-9]{0,}", 0),"[0-9]{1,2}", 0)</f>
        <v>#N/A</v>
      </c>
      <c r="BN849" cm="1">
        <f t="array" ref="BN849">INDEX(A849:AE849,BQ849)</f>
        <v>187</v>
      </c>
      <c r="BO849">
        <v>848</v>
      </c>
      <c r="BP849" t="str">
        <f ca="1">IF(LEN(BL849) &gt; 0, _xlfn.XMATCH(BN849 + 1, INDIRECT(BR849):INDIRECT(BS849)), "")</f>
        <v/>
      </c>
      <c r="BQ849" cm="1">
        <f t="array" ref="BQ849">_xlfn.XMATCH(FALSE, ISBLANK(A849:AE849),,-1)</f>
        <v>31</v>
      </c>
      <c r="BR849" t="str">
        <f>ADDRESS(2, BQ849)</f>
        <v>$AE$2</v>
      </c>
      <c r="BS849" t="str">
        <f>ADDRESS(1202, BQ849)</f>
        <v>$AE$1202</v>
      </c>
      <c r="BT849" s="171" t="str">
        <f>"insert into Pokemon_Blueprint values ( "&amp;ROW()-1&amp;", '"&amp;B849&amp;"', '"&amp;C849&amp;"', "&amp;AF849&amp;",  "&amp;AG849&amp;",  "&amp;AH849&amp;", "&amp;AI849&amp;",  "&amp;AJ849&amp;",  "&amp;AK849&amp;", "&amp;IF(BC849 = "", "0", BC849)&amp;", "&amp;IF(BL849 = "","NULL, NULL",BP849&amp;", "&amp;BL849)&amp;");"</f>
        <v>insert into Pokemon_Blueprint values ( 848, 'Sylveon', 'Eeveelution', 95,  65,  65, 110,  130,  60, 45, NULL, NULL);</v>
      </c>
    </row>
    <row r="850" spans="1:72" ht="12.75" customHeight="1">
      <c r="A850" s="12">
        <v>701</v>
      </c>
      <c r="B850" s="77" t="s">
        <v>1356</v>
      </c>
      <c r="C850" s="77"/>
      <c r="D850" s="78"/>
      <c r="E850" s="79"/>
      <c r="F850" s="79"/>
      <c r="G850" s="79"/>
      <c r="H850" s="79"/>
      <c r="I850" s="79"/>
      <c r="J850" s="79"/>
      <c r="K850" s="79"/>
      <c r="L850" s="79"/>
      <c r="M850" s="79"/>
      <c r="N850" s="79"/>
      <c r="O850" s="79">
        <v>89</v>
      </c>
      <c r="P850" s="79"/>
      <c r="Q850" s="79"/>
      <c r="R850" s="79"/>
      <c r="S850" s="79"/>
      <c r="T850" s="79"/>
      <c r="U850" s="79"/>
      <c r="V850" s="79">
        <v>96</v>
      </c>
      <c r="W850" s="79">
        <v>96</v>
      </c>
      <c r="X850" s="79"/>
      <c r="Y850" s="79"/>
      <c r="Z850" s="79"/>
      <c r="AA850" s="79">
        <v>320</v>
      </c>
      <c r="AB850" s="79"/>
      <c r="AC850" s="79"/>
      <c r="AD850" s="79"/>
      <c r="AE850" s="80">
        <v>301</v>
      </c>
      <c r="AF850" s="17">
        <v>78</v>
      </c>
      <c r="AG850" s="18">
        <v>92</v>
      </c>
      <c r="AH850" s="19">
        <v>75</v>
      </c>
      <c r="AI850" s="20">
        <v>74</v>
      </c>
      <c r="AJ850" s="21">
        <v>63</v>
      </c>
      <c r="AK850" s="22">
        <v>118</v>
      </c>
      <c r="AL850" s="23">
        <f>SUM(AF850:AK850)</f>
        <v>500</v>
      </c>
      <c r="AM850" s="24" t="s">
        <v>289</v>
      </c>
      <c r="AN850" s="25" t="s">
        <v>104</v>
      </c>
      <c r="AO850" s="24" t="s">
        <v>434</v>
      </c>
      <c r="AP850" s="40" t="s">
        <v>280</v>
      </c>
      <c r="AQ850" s="38" t="s">
        <v>482</v>
      </c>
      <c r="AR850" s="39" t="s">
        <v>191</v>
      </c>
      <c r="AS850" s="40">
        <v>0.8</v>
      </c>
      <c r="AT850" s="40">
        <v>47.4</v>
      </c>
      <c r="AU850" s="41">
        <v>21.5</v>
      </c>
      <c r="AV850" s="31"/>
      <c r="AW850" s="26">
        <v>2</v>
      </c>
      <c r="AX850" s="26"/>
      <c r="AY850" s="26"/>
      <c r="AZ850" s="26"/>
      <c r="BA850" s="25"/>
      <c r="BB850" s="24">
        <v>175</v>
      </c>
      <c r="BC850" s="26">
        <v>100</v>
      </c>
      <c r="BD850" s="32" t="s">
        <v>128</v>
      </c>
      <c r="BE850" s="32">
        <v>50</v>
      </c>
      <c r="BF850" s="35" t="s">
        <v>80</v>
      </c>
      <c r="BG850" s="26" t="s">
        <v>129</v>
      </c>
      <c r="BH850" s="29">
        <v>20</v>
      </c>
      <c r="BI850" s="26" t="s">
        <v>104</v>
      </c>
      <c r="BJ850" s="37" t="s">
        <v>314</v>
      </c>
      <c r="BK850" s="36"/>
      <c r="BL850" t="str">
        <f>IF(_xlfn.REGEXTEST(BK850,"Lv. [0-9]{0, 3}", 0),BM850,"")</f>
        <v/>
      </c>
      <c r="BM850" t="e" cm="1" vm="1">
        <f t="array" ref="BM850">_xlfn.REGEXEXTRACT(_xlfn.REGEXEXTRACT(BK850,"Lv. [0-9]{0,}", 0),"[0-9]{1,2}", 0)</f>
        <v>#N/A</v>
      </c>
      <c r="BN850" cm="1">
        <f t="array" ref="BN850">INDEX(A850:AE850,BQ850)</f>
        <v>301</v>
      </c>
      <c r="BO850">
        <v>849</v>
      </c>
      <c r="BP850" t="str">
        <f ca="1">IF(LEN(BL850) &gt; 0, _xlfn.XMATCH(BN850 + 1, INDIRECT(BR850):INDIRECT(BS850)), "")</f>
        <v/>
      </c>
      <c r="BQ850" cm="1">
        <f t="array" ref="BQ850">_xlfn.XMATCH(FALSE, ISBLANK(A850:AE850),,-1)</f>
        <v>31</v>
      </c>
      <c r="BR850" t="str">
        <f>ADDRESS(2, BQ850)</f>
        <v>$AE$2</v>
      </c>
      <c r="BS850" t="str">
        <f>ADDRESS(1202, BQ850)</f>
        <v>$AE$1202</v>
      </c>
      <c r="BT850" s="171" t="str">
        <f>"insert into Pokemon_Blueprint values ( "&amp;ROW()-1&amp;", '"&amp;B850&amp;"', '"&amp;C850&amp;"', "&amp;AF850&amp;",  "&amp;AG850&amp;",  "&amp;AH850&amp;", "&amp;AI850&amp;",  "&amp;AJ850&amp;",  "&amp;AK850&amp;", "&amp;IF(BC850 = "", "0", BC850)&amp;", "&amp;IF(BL850 = "","NULL, NULL",BP850&amp;", "&amp;BL850)&amp;");"</f>
        <v>insert into Pokemon_Blueprint values ( 849, 'Hawlucha', '', 78,  92,  75, 74,  63,  118, 100, NULL, NULL);</v>
      </c>
    </row>
    <row r="851" spans="1:72" ht="12.75" customHeight="1">
      <c r="A851" s="12">
        <v>702</v>
      </c>
      <c r="B851" s="77" t="s">
        <v>1357</v>
      </c>
      <c r="C851" s="77"/>
      <c r="D851" s="78"/>
      <c r="E851" s="79"/>
      <c r="F851" s="79"/>
      <c r="G851" s="79"/>
      <c r="H851" s="79"/>
      <c r="I851" s="79"/>
      <c r="J851" s="79"/>
      <c r="K851" s="79"/>
      <c r="L851" s="79"/>
      <c r="M851" s="79"/>
      <c r="N851" s="79"/>
      <c r="O851" s="79">
        <v>110</v>
      </c>
      <c r="P851" s="79"/>
      <c r="Q851" s="79"/>
      <c r="R851" s="79"/>
      <c r="S851" s="79"/>
      <c r="T851" s="79"/>
      <c r="U851" s="79"/>
      <c r="V851" s="79">
        <v>291</v>
      </c>
      <c r="W851" s="79"/>
      <c r="X851" s="79"/>
      <c r="Y851" s="79">
        <v>112</v>
      </c>
      <c r="Z851" s="79"/>
      <c r="AA851" s="79"/>
      <c r="AB851" s="79">
        <v>103</v>
      </c>
      <c r="AC851" s="79"/>
      <c r="AD851" s="79"/>
      <c r="AE851" s="80">
        <v>200</v>
      </c>
      <c r="AF851" s="17">
        <v>67</v>
      </c>
      <c r="AG851" s="18">
        <v>58</v>
      </c>
      <c r="AH851" s="19">
        <v>57</v>
      </c>
      <c r="AI851" s="20">
        <v>81</v>
      </c>
      <c r="AJ851" s="21">
        <v>67</v>
      </c>
      <c r="AK851" s="22">
        <v>101</v>
      </c>
      <c r="AL851" s="23">
        <f>SUM(AF851:AK851)</f>
        <v>431</v>
      </c>
      <c r="AM851" s="24" t="s">
        <v>184</v>
      </c>
      <c r="AN851" s="25" t="s">
        <v>188</v>
      </c>
      <c r="AO851" s="24" t="s">
        <v>1286</v>
      </c>
      <c r="AP851" s="40" t="s">
        <v>272</v>
      </c>
      <c r="AQ851" s="38" t="s">
        <v>584</v>
      </c>
      <c r="AR851" s="39" t="s">
        <v>265</v>
      </c>
      <c r="AS851" s="40">
        <v>0.2</v>
      </c>
      <c r="AT851" s="40">
        <v>4.9000000000000004</v>
      </c>
      <c r="AU851" s="41">
        <v>2.2000000000000002</v>
      </c>
      <c r="AV851" s="31"/>
      <c r="AW851" s="26"/>
      <c r="AX851" s="26"/>
      <c r="AY851" s="26"/>
      <c r="AZ851" s="26"/>
      <c r="BA851" s="25">
        <v>2</v>
      </c>
      <c r="BB851" s="24">
        <v>151</v>
      </c>
      <c r="BC851" s="26">
        <v>100</v>
      </c>
      <c r="BD851" s="32" t="s">
        <v>128</v>
      </c>
      <c r="BE851" s="32">
        <v>50</v>
      </c>
      <c r="BF851" s="35" t="s">
        <v>141</v>
      </c>
      <c r="BG851" s="26" t="s">
        <v>129</v>
      </c>
      <c r="BH851" s="29">
        <v>20</v>
      </c>
      <c r="BI851" s="26" t="s">
        <v>165</v>
      </c>
      <c r="BJ851" s="41" t="s">
        <v>188</v>
      </c>
      <c r="BK851" s="36"/>
      <c r="BL851" t="str">
        <f>IF(_xlfn.REGEXTEST(BK851,"Lv. [0-9]{0, 3}", 0),BM851,"")</f>
        <v/>
      </c>
      <c r="BM851" t="e" cm="1" vm="1">
        <f t="array" ref="BM851">_xlfn.REGEXEXTRACT(_xlfn.REGEXEXTRACT(BK851,"Lv. [0-9]{0,}", 0),"[0-9]{1,2}", 0)</f>
        <v>#N/A</v>
      </c>
      <c r="BN851" cm="1">
        <f t="array" ref="BN851">INDEX(A851:AE851,BQ851)</f>
        <v>200</v>
      </c>
      <c r="BO851">
        <v>850</v>
      </c>
      <c r="BP851" t="str">
        <f ca="1">IF(LEN(BL851) &gt; 0, _xlfn.XMATCH(BN851 + 1, INDIRECT(BR851):INDIRECT(BS851)), "")</f>
        <v/>
      </c>
      <c r="BQ851" cm="1">
        <f t="array" ref="BQ851">_xlfn.XMATCH(FALSE, ISBLANK(A851:AE851),,-1)</f>
        <v>31</v>
      </c>
      <c r="BR851" t="str">
        <f>ADDRESS(2, BQ851)</f>
        <v>$AE$2</v>
      </c>
      <c r="BS851" t="str">
        <f>ADDRESS(1202, BQ851)</f>
        <v>$AE$1202</v>
      </c>
      <c r="BT851" s="171" t="str">
        <f>"insert into Pokemon_Blueprint values ( "&amp;ROW()-1&amp;", '"&amp;B851&amp;"', '"&amp;C851&amp;"', "&amp;AF851&amp;",  "&amp;AG851&amp;",  "&amp;AH851&amp;", "&amp;AI851&amp;",  "&amp;AJ851&amp;",  "&amp;AK851&amp;", "&amp;IF(BC851 = "", "0", BC851)&amp;", "&amp;IF(BL851 = "","NULL, NULL",BP851&amp;", "&amp;BL851)&amp;");"</f>
        <v>insert into Pokemon_Blueprint values ( 850, 'Dedenne', '', 67,  58,  57, 81,  67,  101, 100, NULL, NULL);</v>
      </c>
    </row>
    <row r="852" spans="1:72" ht="12.75" customHeight="1">
      <c r="A852" s="12">
        <v>703</v>
      </c>
      <c r="B852" s="77" t="s">
        <v>1358</v>
      </c>
      <c r="C852" s="77"/>
      <c r="D852" s="78"/>
      <c r="E852" s="79"/>
      <c r="F852" s="79"/>
      <c r="G852" s="79"/>
      <c r="H852" s="79"/>
      <c r="I852" s="79"/>
      <c r="J852" s="79"/>
      <c r="K852" s="79"/>
      <c r="L852" s="79"/>
      <c r="M852" s="79"/>
      <c r="N852" s="79"/>
      <c r="O852" s="79">
        <v>124</v>
      </c>
      <c r="P852" s="79"/>
      <c r="Q852" s="79">
        <v>101</v>
      </c>
      <c r="R852" s="79">
        <v>101</v>
      </c>
      <c r="S852" s="79"/>
      <c r="T852" s="79"/>
      <c r="U852" s="79">
        <v>51</v>
      </c>
      <c r="V852" s="79">
        <v>123</v>
      </c>
      <c r="W852" s="79">
        <v>123</v>
      </c>
      <c r="X852" s="79"/>
      <c r="Y852" s="79"/>
      <c r="Z852" s="79">
        <v>63</v>
      </c>
      <c r="AA852" s="79"/>
      <c r="AB852" s="79"/>
      <c r="AC852" s="79">
        <v>128</v>
      </c>
      <c r="AD852" s="79"/>
      <c r="AE852" s="80"/>
      <c r="AF852" s="17">
        <v>50</v>
      </c>
      <c r="AG852" s="18">
        <v>50</v>
      </c>
      <c r="AH852" s="19">
        <v>150</v>
      </c>
      <c r="AI852" s="20">
        <v>50</v>
      </c>
      <c r="AJ852" s="21">
        <v>150</v>
      </c>
      <c r="AK852" s="22">
        <v>50</v>
      </c>
      <c r="AL852" s="23">
        <f>SUM(AF852:AK852)</f>
        <v>500</v>
      </c>
      <c r="AM852" s="24" t="s">
        <v>301</v>
      </c>
      <c r="AN852" s="25" t="s">
        <v>188</v>
      </c>
      <c r="AO852" s="24" t="s">
        <v>331</v>
      </c>
      <c r="AP852" s="34"/>
      <c r="AQ852" s="38" t="s">
        <v>337</v>
      </c>
      <c r="AR852" s="39" t="s">
        <v>127</v>
      </c>
      <c r="AS852" s="40">
        <v>0.3</v>
      </c>
      <c r="AT852" s="40">
        <v>12.6</v>
      </c>
      <c r="AU852" s="41">
        <v>5.7</v>
      </c>
      <c r="AV852" s="31"/>
      <c r="AW852" s="26"/>
      <c r="AX852" s="26">
        <v>1</v>
      </c>
      <c r="AY852" s="26"/>
      <c r="AZ852" s="26">
        <v>1</v>
      </c>
      <c r="BA852" s="25"/>
      <c r="BB852" s="24">
        <v>100</v>
      </c>
      <c r="BC852" s="26">
        <v>60</v>
      </c>
      <c r="BD852" s="32" t="s">
        <v>297</v>
      </c>
      <c r="BE852" s="32">
        <v>50</v>
      </c>
      <c r="BF852" s="35" t="s">
        <v>322</v>
      </c>
      <c r="BG852" s="26" t="s">
        <v>368</v>
      </c>
      <c r="BH852" s="29">
        <v>25</v>
      </c>
      <c r="BI852" s="26" t="s">
        <v>188</v>
      </c>
      <c r="BJ852" s="41" t="s">
        <v>338</v>
      </c>
      <c r="BK852" s="36"/>
      <c r="BL852" t="str">
        <f>IF(_xlfn.REGEXTEST(BK852,"Lv. [0-9]{0, 3}", 0),BM852,"")</f>
        <v/>
      </c>
      <c r="BM852" t="e" cm="1" vm="1">
        <f t="array" ref="BM852">_xlfn.REGEXEXTRACT(_xlfn.REGEXEXTRACT(BK852,"Lv. [0-9]{0,}", 0),"[0-9]{1,2}", 0)</f>
        <v>#N/A</v>
      </c>
      <c r="BN852" cm="1">
        <f t="array" ref="BN852">INDEX(A852:AE852,BQ852)</f>
        <v>128</v>
      </c>
      <c r="BO852">
        <v>851</v>
      </c>
      <c r="BP852" t="str">
        <f ca="1">IF(LEN(BL852) &gt; 0, _xlfn.XMATCH(BN852 + 1, INDIRECT(BR852):INDIRECT(BS852)), "")</f>
        <v/>
      </c>
      <c r="BQ852" cm="1">
        <f t="array" ref="BQ852">_xlfn.XMATCH(FALSE, ISBLANK(A852:AE852),,-1)</f>
        <v>29</v>
      </c>
      <c r="BR852" t="str">
        <f>ADDRESS(2, BQ852)</f>
        <v>$AC$2</v>
      </c>
      <c r="BS852" t="str">
        <f>ADDRESS(1202, BQ852)</f>
        <v>$AC$1202</v>
      </c>
      <c r="BT852" s="171" t="str">
        <f>"insert into Pokemon_Blueprint values ( "&amp;ROW()-1&amp;", '"&amp;B852&amp;"', '"&amp;C852&amp;"', "&amp;AF852&amp;",  "&amp;AG852&amp;",  "&amp;AH852&amp;", "&amp;AI852&amp;",  "&amp;AJ852&amp;",  "&amp;AK852&amp;", "&amp;IF(BC852 = "", "0", BC852)&amp;", "&amp;IF(BL852 = "","NULL, NULL",BP852&amp;", "&amp;BL852)&amp;");"</f>
        <v>insert into Pokemon_Blueprint values ( 851, 'Carbink', '', 50,  50,  150, 50,  150,  50, 60, NULL, NULL);</v>
      </c>
    </row>
    <row r="853" spans="1:72" ht="12.75" customHeight="1">
      <c r="A853" s="12">
        <v>704</v>
      </c>
      <c r="B853" s="77" t="s">
        <v>1359</v>
      </c>
      <c r="C853" s="77" t="s">
        <v>532</v>
      </c>
      <c r="D853" s="78"/>
      <c r="E853" s="79"/>
      <c r="F853" s="79"/>
      <c r="G853" s="79"/>
      <c r="H853" s="79"/>
      <c r="I853" s="79"/>
      <c r="J853" s="79"/>
      <c r="K853" s="79"/>
      <c r="L853" s="79"/>
      <c r="M853" s="79"/>
      <c r="N853" s="79"/>
      <c r="O853" s="79"/>
      <c r="P853" s="79">
        <v>19</v>
      </c>
      <c r="Q853" s="79">
        <v>178</v>
      </c>
      <c r="R853" s="79"/>
      <c r="S853" s="79">
        <v>105</v>
      </c>
      <c r="T853" s="79">
        <v>74</v>
      </c>
      <c r="U853" s="79">
        <v>66</v>
      </c>
      <c r="V853" s="79">
        <v>217</v>
      </c>
      <c r="W853" s="79"/>
      <c r="X853" s="79">
        <v>118</v>
      </c>
      <c r="Y853" s="79">
        <v>81</v>
      </c>
      <c r="Z853" s="79">
        <v>79</v>
      </c>
      <c r="AA853" s="79">
        <v>389</v>
      </c>
      <c r="AB853" s="79">
        <v>60</v>
      </c>
      <c r="AC853" s="79"/>
      <c r="AD853" s="79">
        <v>115</v>
      </c>
      <c r="AE853" s="80">
        <v>172</v>
      </c>
      <c r="AF853" s="17">
        <v>45</v>
      </c>
      <c r="AG853" s="18">
        <v>50</v>
      </c>
      <c r="AH853" s="19">
        <v>35</v>
      </c>
      <c r="AI853" s="20">
        <v>55</v>
      </c>
      <c r="AJ853" s="21">
        <v>75</v>
      </c>
      <c r="AK853" s="22">
        <v>40</v>
      </c>
      <c r="AL853" s="23">
        <f>SUM(AF853:AK853)</f>
        <v>300</v>
      </c>
      <c r="AM853" s="24" t="s">
        <v>99</v>
      </c>
      <c r="AN853" s="25"/>
      <c r="AO853" s="24" t="s">
        <v>591</v>
      </c>
      <c r="AP853" s="40" t="s">
        <v>379</v>
      </c>
      <c r="AQ853" s="38" t="s">
        <v>1360</v>
      </c>
      <c r="AR853" s="39" t="s">
        <v>127</v>
      </c>
      <c r="AS853" s="40">
        <v>0.3</v>
      </c>
      <c r="AT853" s="40">
        <v>6.2</v>
      </c>
      <c r="AU853" s="41">
        <v>2.8</v>
      </c>
      <c r="AV853" s="31"/>
      <c r="AW853" s="26"/>
      <c r="AX853" s="26"/>
      <c r="AY853" s="26"/>
      <c r="AZ853" s="26">
        <v>1</v>
      </c>
      <c r="BA853" s="25"/>
      <c r="BB853" s="24">
        <v>60</v>
      </c>
      <c r="BC853" s="26">
        <v>45</v>
      </c>
      <c r="BD853" s="32" t="s">
        <v>297</v>
      </c>
      <c r="BE853" s="32">
        <v>35</v>
      </c>
      <c r="BF853" s="35" t="s">
        <v>164</v>
      </c>
      <c r="BG853" s="26" t="s">
        <v>129</v>
      </c>
      <c r="BH853" s="29">
        <v>40</v>
      </c>
      <c r="BI853" s="26" t="s">
        <v>99</v>
      </c>
      <c r="BJ853" s="37"/>
      <c r="BK853" s="36" t="s">
        <v>348</v>
      </c>
      <c r="BL853" t="str">
        <f>IF(_xlfn.REGEXTEST(BK853,"Lv. [0-9]{0, 3}", 0),BM853,"")</f>
        <v>40</v>
      </c>
      <c r="BM853" t="str" cm="1">
        <f t="array" ref="BM853">_xlfn.REGEXEXTRACT(_xlfn.REGEXEXTRACT(BK853,"Lv. [0-9]{0,}", 0),"[0-9]{1,2}", 0)</f>
        <v>40</v>
      </c>
      <c r="BN853" cm="1">
        <f t="array" ref="BN853">INDEX(A853:AE853,BQ853)</f>
        <v>172</v>
      </c>
      <c r="BO853">
        <v>852</v>
      </c>
      <c r="BP853">
        <f ca="1">IF(LEN(BL853) &gt; 0, _xlfn.XMATCH(BN853 + 1, INDIRECT(BR853):INDIRECT(BS853)), "")</f>
        <v>853</v>
      </c>
      <c r="BQ853" cm="1">
        <f t="array" ref="BQ853">_xlfn.XMATCH(FALSE, ISBLANK(A853:AE853),,-1)</f>
        <v>31</v>
      </c>
      <c r="BR853" t="str">
        <f>ADDRESS(2, BQ853)</f>
        <v>$AE$2</v>
      </c>
      <c r="BS853" t="str">
        <f>ADDRESS(1202, BQ853)</f>
        <v>$AE$1202</v>
      </c>
      <c r="BT853" s="171" t="str">
        <f ca="1">"insert into Pokemon_Blueprint values ( "&amp;ROW()-1&amp;", '"&amp;B853&amp;"', '"&amp;C853&amp;"', "&amp;AF853&amp;",  "&amp;AG853&amp;",  "&amp;AH853&amp;", "&amp;AI853&amp;",  "&amp;AJ853&amp;",  "&amp;AK853&amp;", "&amp;IF(BC853 = "", "0", BC853)&amp;", "&amp;IF(BL853 = "","NULL, NULL",BP853&amp;", "&amp;BL853)&amp;");"</f>
        <v>insert into Pokemon_Blueprint values ( 852, 'Goomy', 'Pseudo Legendary', 45,  50,  35, 55,  75,  40, 45, 853, 40);</v>
      </c>
    </row>
    <row r="854" spans="1:72" ht="12.75" customHeight="1">
      <c r="A854" s="12">
        <v>705</v>
      </c>
      <c r="B854" s="77" t="s">
        <v>1361</v>
      </c>
      <c r="C854" s="77" t="s">
        <v>532</v>
      </c>
      <c r="D854" s="78"/>
      <c r="E854" s="79"/>
      <c r="F854" s="79"/>
      <c r="G854" s="79"/>
      <c r="H854" s="79"/>
      <c r="I854" s="79"/>
      <c r="J854" s="79"/>
      <c r="K854" s="79"/>
      <c r="L854" s="79"/>
      <c r="M854" s="79"/>
      <c r="N854" s="79"/>
      <c r="O854" s="79"/>
      <c r="P854" s="79">
        <v>20</v>
      </c>
      <c r="Q854" s="79">
        <v>179</v>
      </c>
      <c r="R854" s="79"/>
      <c r="S854" s="79">
        <v>106</v>
      </c>
      <c r="T854" s="79">
        <v>75</v>
      </c>
      <c r="U854" s="79">
        <v>67</v>
      </c>
      <c r="V854" s="79">
        <v>218</v>
      </c>
      <c r="W854" s="79"/>
      <c r="X854" s="79">
        <v>119</v>
      </c>
      <c r="Y854" s="79">
        <v>82</v>
      </c>
      <c r="Z854" s="79">
        <v>80</v>
      </c>
      <c r="AA854" s="79">
        <v>390</v>
      </c>
      <c r="AB854" s="79">
        <v>61</v>
      </c>
      <c r="AC854" s="79"/>
      <c r="AD854" s="79"/>
      <c r="AE854" s="80">
        <v>173</v>
      </c>
      <c r="AF854" s="17">
        <v>68</v>
      </c>
      <c r="AG854" s="18">
        <v>75</v>
      </c>
      <c r="AH854" s="19">
        <v>53</v>
      </c>
      <c r="AI854" s="20">
        <v>83</v>
      </c>
      <c r="AJ854" s="21">
        <v>113</v>
      </c>
      <c r="AK854" s="22">
        <v>60</v>
      </c>
      <c r="AL854" s="23">
        <f>SUM(AF854:AK854)</f>
        <v>452</v>
      </c>
      <c r="AM854" s="24" t="s">
        <v>99</v>
      </c>
      <c r="AN854" s="25"/>
      <c r="AO854" s="24" t="s">
        <v>591</v>
      </c>
      <c r="AP854" s="40" t="s">
        <v>379</v>
      </c>
      <c r="AQ854" s="38" t="s">
        <v>1360</v>
      </c>
      <c r="AR854" s="39" t="s">
        <v>191</v>
      </c>
      <c r="AS854" s="40">
        <v>0.8</v>
      </c>
      <c r="AT854" s="40">
        <v>38.6</v>
      </c>
      <c r="AU854" s="41">
        <v>17.5</v>
      </c>
      <c r="AV854" s="31"/>
      <c r="AW854" s="26"/>
      <c r="AX854" s="26"/>
      <c r="AY854" s="26"/>
      <c r="AZ854" s="26">
        <v>2</v>
      </c>
      <c r="BA854" s="25"/>
      <c r="BB854" s="24">
        <v>158</v>
      </c>
      <c r="BC854" s="26">
        <v>45</v>
      </c>
      <c r="BD854" s="32" t="s">
        <v>297</v>
      </c>
      <c r="BE854" s="32">
        <v>35</v>
      </c>
      <c r="BF854" s="35" t="s">
        <v>164</v>
      </c>
      <c r="BG854" s="26" t="s">
        <v>129</v>
      </c>
      <c r="BH854" s="29">
        <v>40</v>
      </c>
      <c r="BI854" s="26" t="s">
        <v>99</v>
      </c>
      <c r="BJ854" s="37"/>
      <c r="BK854" s="36" t="s">
        <v>1362</v>
      </c>
      <c r="BL854" t="str">
        <f>IF(_xlfn.REGEXTEST(BK854,"Lv. [0-9]{0, 3}", 0),BM854,"")</f>
        <v>50</v>
      </c>
      <c r="BM854" t="str" cm="1">
        <f t="array" ref="BM854">_xlfn.REGEXEXTRACT(_xlfn.REGEXEXTRACT(BK854,"Lv. [0-9]{0,}", 0),"[0-9]{1,2}", 0)</f>
        <v>50</v>
      </c>
      <c r="BN854" cm="1">
        <f t="array" ref="BN854">INDEX(A854:AE854,BQ854)</f>
        <v>173</v>
      </c>
      <c r="BO854">
        <v>853</v>
      </c>
      <c r="BP854">
        <f ca="1">IF(LEN(BL854) &gt; 0, _xlfn.XMATCH(BN854 + 1, INDIRECT(BR854):INDIRECT(BS854)), "")</f>
        <v>855</v>
      </c>
      <c r="BQ854" cm="1">
        <f t="array" ref="BQ854">_xlfn.XMATCH(FALSE, ISBLANK(A854:AE854),,-1)</f>
        <v>31</v>
      </c>
      <c r="BR854" t="str">
        <f>ADDRESS(2, BQ854)</f>
        <v>$AE$2</v>
      </c>
      <c r="BS854" t="str">
        <f>ADDRESS(1202, BQ854)</f>
        <v>$AE$1202</v>
      </c>
      <c r="BT854" s="171" t="str">
        <f ca="1">"insert into Pokemon_Blueprint values ( "&amp;ROW()-1&amp;", '"&amp;B854&amp;"', '"&amp;C854&amp;"', "&amp;AF854&amp;",  "&amp;AG854&amp;",  "&amp;AH854&amp;", "&amp;AI854&amp;",  "&amp;AJ854&amp;",  "&amp;AK854&amp;", "&amp;IF(BC854 = "", "0", BC854)&amp;", "&amp;IF(BL854 = "","NULL, NULL",BP854&amp;", "&amp;BL854)&amp;");"</f>
        <v>insert into Pokemon_Blueprint values ( 853, 'Sliggoo', 'Pseudo Legendary', 68,  75,  53, 83,  113,  60, 45, 855, 50);</v>
      </c>
    </row>
    <row r="855" spans="1:72" ht="12.75" customHeight="1">
      <c r="A855" s="12">
        <v>705.1</v>
      </c>
      <c r="B855" s="77" t="s">
        <v>1363</v>
      </c>
      <c r="C855" s="77" t="s">
        <v>1364</v>
      </c>
      <c r="D855" s="78"/>
      <c r="E855" s="79"/>
      <c r="F855" s="79"/>
      <c r="G855" s="79"/>
      <c r="H855" s="79"/>
      <c r="I855" s="79"/>
      <c r="J855" s="79"/>
      <c r="K855" s="79"/>
      <c r="L855" s="79"/>
      <c r="M855" s="79"/>
      <c r="N855" s="79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  <c r="AA855" s="79"/>
      <c r="AB855" s="79"/>
      <c r="AC855" s="79"/>
      <c r="AD855" s="79">
        <v>116</v>
      </c>
      <c r="AE855" s="80"/>
      <c r="AF855" s="17">
        <v>58</v>
      </c>
      <c r="AG855" s="18">
        <v>75</v>
      </c>
      <c r="AH855" s="19">
        <v>83</v>
      </c>
      <c r="AI855" s="20">
        <v>83</v>
      </c>
      <c r="AJ855" s="21">
        <v>113</v>
      </c>
      <c r="AK855" s="22">
        <v>40</v>
      </c>
      <c r="AL855" s="23">
        <f>SUM(AF855:AK855)</f>
        <v>452</v>
      </c>
      <c r="AM855" s="24" t="s">
        <v>201</v>
      </c>
      <c r="AN855" s="25" t="s">
        <v>99</v>
      </c>
      <c r="AO855" s="24" t="s">
        <v>591</v>
      </c>
      <c r="AP855" s="40" t="s">
        <v>363</v>
      </c>
      <c r="AQ855" s="38" t="s">
        <v>1360</v>
      </c>
      <c r="AR855" s="39" t="s">
        <v>78</v>
      </c>
      <c r="AS855" s="40">
        <v>0.7</v>
      </c>
      <c r="AT855" s="40">
        <v>151</v>
      </c>
      <c r="AU855" s="41">
        <v>68.5</v>
      </c>
      <c r="AV855" s="31"/>
      <c r="AW855" s="26"/>
      <c r="AX855" s="26"/>
      <c r="AY855" s="26"/>
      <c r="AZ855" s="26">
        <v>2</v>
      </c>
      <c r="BA855" s="25"/>
      <c r="BB855" s="24">
        <v>158</v>
      </c>
      <c r="BC855" s="26">
        <v>45</v>
      </c>
      <c r="BD855" s="32" t="s">
        <v>297</v>
      </c>
      <c r="BE855" s="32">
        <v>35</v>
      </c>
      <c r="BF855" s="35" t="s">
        <v>164</v>
      </c>
      <c r="BG855" s="26" t="s">
        <v>129</v>
      </c>
      <c r="BH855" s="29">
        <v>40</v>
      </c>
      <c r="BI855" s="26" t="s">
        <v>99</v>
      </c>
      <c r="BJ855" s="37"/>
      <c r="BK855" s="36" t="s">
        <v>1362</v>
      </c>
      <c r="BL855" t="str">
        <f>IF(_xlfn.REGEXTEST(BK855,"Lv. [0-9]{0, 3}", 0),BM855,"")</f>
        <v>50</v>
      </c>
      <c r="BM855" t="str" cm="1">
        <f t="array" ref="BM855">_xlfn.REGEXEXTRACT(_xlfn.REGEXEXTRACT(BK855,"Lv. [0-9]{0,}", 0),"[0-9]{1,2}", 0)</f>
        <v>50</v>
      </c>
      <c r="BN855" cm="1">
        <f t="array" ref="BN855">INDEX(A855:AE855,BQ855)</f>
        <v>116</v>
      </c>
      <c r="BO855">
        <v>854</v>
      </c>
      <c r="BP855">
        <f ca="1">IF(LEN(BL855) &gt; 0, _xlfn.XMATCH(BN855 + 1, INDIRECT(BR855):INDIRECT(BS855)), "")</f>
        <v>856</v>
      </c>
      <c r="BQ855" cm="1">
        <f t="array" ref="BQ855">_xlfn.XMATCH(FALSE, ISBLANK(A855:AE855),,-1)</f>
        <v>30</v>
      </c>
      <c r="BR855" t="str">
        <f>ADDRESS(2, BQ855)</f>
        <v>$AD$2</v>
      </c>
      <c r="BS855" t="str">
        <f>ADDRESS(1202, BQ855)</f>
        <v>$AD$1202</v>
      </c>
      <c r="BT855" s="171" t="str">
        <f ca="1">"insert into Pokemon_Blueprint values ( "&amp;ROW()-1&amp;", '"&amp;B855&amp;"', '"&amp;C855&amp;"', "&amp;AF855&amp;",  "&amp;AG855&amp;",  "&amp;AH855&amp;", "&amp;AI855&amp;",  "&amp;AJ855&amp;",  "&amp;AK855&amp;", "&amp;IF(BC855 = "", "0", BC855)&amp;", "&amp;IF(BL855 = "","NULL, NULL",BP855&amp;", "&amp;BL855)&amp;");"</f>
        <v>insert into Pokemon_Blueprint values ( 854, 'Sliggoo (Hisuian)', 'Pseudo Legendary, Hisuian Form', 58,  75,  83, 83,  113,  40, 45, 856, 50);</v>
      </c>
    </row>
    <row r="856" spans="1:72" ht="12.75" customHeight="1">
      <c r="A856" s="12">
        <v>706</v>
      </c>
      <c r="B856" s="77" t="s">
        <v>1365</v>
      </c>
      <c r="C856" s="77" t="s">
        <v>532</v>
      </c>
      <c r="D856" s="78"/>
      <c r="E856" s="79"/>
      <c r="F856" s="79"/>
      <c r="G856" s="79"/>
      <c r="H856" s="79"/>
      <c r="I856" s="79"/>
      <c r="J856" s="79"/>
      <c r="K856" s="79"/>
      <c r="L856" s="79"/>
      <c r="M856" s="79"/>
      <c r="N856" s="79"/>
      <c r="O856" s="79"/>
      <c r="P856" s="79">
        <v>21</v>
      </c>
      <c r="Q856" s="79">
        <v>180</v>
      </c>
      <c r="R856" s="79"/>
      <c r="S856" s="79">
        <v>107</v>
      </c>
      <c r="T856" s="79">
        <v>76</v>
      </c>
      <c r="U856" s="79">
        <v>68</v>
      </c>
      <c r="V856" s="79">
        <v>219</v>
      </c>
      <c r="W856" s="79"/>
      <c r="X856" s="79">
        <v>120</v>
      </c>
      <c r="Y856" s="79">
        <v>83</v>
      </c>
      <c r="Z856" s="79">
        <v>81</v>
      </c>
      <c r="AA856" s="79">
        <v>391</v>
      </c>
      <c r="AB856" s="79">
        <v>62</v>
      </c>
      <c r="AC856" s="79"/>
      <c r="AD856" s="79"/>
      <c r="AE856" s="80">
        <v>174</v>
      </c>
      <c r="AF856" s="17">
        <v>90</v>
      </c>
      <c r="AG856" s="18">
        <v>100</v>
      </c>
      <c r="AH856" s="19">
        <v>70</v>
      </c>
      <c r="AI856" s="20">
        <v>110</v>
      </c>
      <c r="AJ856" s="21">
        <v>150</v>
      </c>
      <c r="AK856" s="22">
        <v>80</v>
      </c>
      <c r="AL856" s="23">
        <f>SUM(AF856:AK856)</f>
        <v>600</v>
      </c>
      <c r="AM856" s="24" t="s">
        <v>99</v>
      </c>
      <c r="AN856" s="25"/>
      <c r="AO856" s="24" t="s">
        <v>591</v>
      </c>
      <c r="AP856" s="40" t="s">
        <v>379</v>
      </c>
      <c r="AQ856" s="38" t="s">
        <v>1360</v>
      </c>
      <c r="AR856" s="39" t="s">
        <v>88</v>
      </c>
      <c r="AS856" s="40">
        <v>2</v>
      </c>
      <c r="AT856" s="40">
        <v>331.8</v>
      </c>
      <c r="AU856" s="41">
        <v>150.5</v>
      </c>
      <c r="AV856" s="31"/>
      <c r="AW856" s="26"/>
      <c r="AX856" s="26"/>
      <c r="AY856" s="26"/>
      <c r="AZ856" s="26">
        <v>3</v>
      </c>
      <c r="BA856" s="25"/>
      <c r="BB856" s="24">
        <v>300</v>
      </c>
      <c r="BC856" s="26">
        <v>45</v>
      </c>
      <c r="BD856" s="32" t="s">
        <v>297</v>
      </c>
      <c r="BE856" s="32">
        <v>35</v>
      </c>
      <c r="BF856" s="35" t="s">
        <v>164</v>
      </c>
      <c r="BG856" s="26" t="s">
        <v>129</v>
      </c>
      <c r="BH856" s="29">
        <v>40</v>
      </c>
      <c r="BI856" s="26" t="s">
        <v>99</v>
      </c>
      <c r="BJ856" s="37"/>
      <c r="BK856" s="36"/>
      <c r="BL856" t="str">
        <f>IF(_xlfn.REGEXTEST(BK856,"Lv. [0-9]{0, 3}", 0),BM856,"")</f>
        <v/>
      </c>
      <c r="BM856" t="e" cm="1" vm="1">
        <f t="array" ref="BM856">_xlfn.REGEXEXTRACT(_xlfn.REGEXEXTRACT(BK856,"Lv. [0-9]{0,}", 0),"[0-9]{1,2}", 0)</f>
        <v>#N/A</v>
      </c>
      <c r="BN856" cm="1">
        <f t="array" ref="BN856">INDEX(A856:AE856,BQ856)</f>
        <v>174</v>
      </c>
      <c r="BO856">
        <v>855</v>
      </c>
      <c r="BP856" t="str">
        <f ca="1">IF(LEN(BL856) &gt; 0, _xlfn.XMATCH(BN856 + 1, INDIRECT(BR856):INDIRECT(BS856)), "")</f>
        <v/>
      </c>
      <c r="BQ856" cm="1">
        <f t="array" ref="BQ856">_xlfn.XMATCH(FALSE, ISBLANK(A856:AE856),,-1)</f>
        <v>31</v>
      </c>
      <c r="BR856" t="str">
        <f>ADDRESS(2, BQ856)</f>
        <v>$AE$2</v>
      </c>
      <c r="BS856" t="str">
        <f>ADDRESS(1202, BQ856)</f>
        <v>$AE$1202</v>
      </c>
      <c r="BT856" s="171" t="str">
        <f>"insert into Pokemon_Blueprint values ( "&amp;ROW()-1&amp;", '"&amp;B856&amp;"', '"&amp;C856&amp;"', "&amp;AF856&amp;",  "&amp;AG856&amp;",  "&amp;AH856&amp;", "&amp;AI856&amp;",  "&amp;AJ856&amp;",  "&amp;AK856&amp;", "&amp;IF(BC856 = "", "0", BC856)&amp;", "&amp;IF(BL856 = "","NULL, NULL",BP856&amp;", "&amp;BL856)&amp;");"</f>
        <v>insert into Pokemon_Blueprint values ( 855, 'Goodra', 'Pseudo Legendary', 90,  100,  70, 110,  150,  80, 45, NULL, NULL);</v>
      </c>
    </row>
    <row r="857" spans="1:72" ht="12.75" customHeight="1">
      <c r="A857" s="12">
        <v>706.1</v>
      </c>
      <c r="B857" s="77" t="s">
        <v>1366</v>
      </c>
      <c r="C857" s="77" t="s">
        <v>1364</v>
      </c>
      <c r="D857" s="78"/>
      <c r="E857" s="79"/>
      <c r="F857" s="79"/>
      <c r="G857" s="79"/>
      <c r="H857" s="79"/>
      <c r="I857" s="79"/>
      <c r="J857" s="79"/>
      <c r="K857" s="79"/>
      <c r="L857" s="79"/>
      <c r="M857" s="79"/>
      <c r="N857" s="79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  <c r="AA857" s="79"/>
      <c r="AB857" s="79"/>
      <c r="AC857" s="79"/>
      <c r="AD857" s="79">
        <v>117</v>
      </c>
      <c r="AE857" s="80"/>
      <c r="AF857" s="17">
        <v>80</v>
      </c>
      <c r="AG857" s="18">
        <v>100</v>
      </c>
      <c r="AH857" s="19">
        <v>100</v>
      </c>
      <c r="AI857" s="20">
        <v>110</v>
      </c>
      <c r="AJ857" s="21">
        <v>150</v>
      </c>
      <c r="AK857" s="22">
        <v>60</v>
      </c>
      <c r="AL857" s="23">
        <f>SUM(AF857:AK857)</f>
        <v>600</v>
      </c>
      <c r="AM857" s="24" t="s">
        <v>201</v>
      </c>
      <c r="AN857" s="25" t="s">
        <v>99</v>
      </c>
      <c r="AO857" s="24" t="s">
        <v>591</v>
      </c>
      <c r="AP857" s="40" t="s">
        <v>363</v>
      </c>
      <c r="AQ857" s="38" t="s">
        <v>1360</v>
      </c>
      <c r="AR857" s="39" t="s">
        <v>105</v>
      </c>
      <c r="AS857" s="40">
        <v>1.7</v>
      </c>
      <c r="AT857" s="40">
        <v>736.6</v>
      </c>
      <c r="AU857" s="41">
        <v>334.1</v>
      </c>
      <c r="AV857" s="31"/>
      <c r="AW857" s="26"/>
      <c r="AX857" s="26"/>
      <c r="AY857" s="26"/>
      <c r="AZ857" s="26">
        <v>3</v>
      </c>
      <c r="BA857" s="25"/>
      <c r="BB857" s="24">
        <v>300</v>
      </c>
      <c r="BC857" s="26">
        <v>45</v>
      </c>
      <c r="BD857" s="32" t="s">
        <v>297</v>
      </c>
      <c r="BE857" s="32">
        <v>35</v>
      </c>
      <c r="BF857" s="35" t="s">
        <v>164</v>
      </c>
      <c r="BG857" s="26" t="s">
        <v>129</v>
      </c>
      <c r="BH857" s="29">
        <v>40</v>
      </c>
      <c r="BI857" s="26" t="s">
        <v>99</v>
      </c>
      <c r="BJ857" s="37"/>
      <c r="BK857" s="36"/>
      <c r="BL857" t="str">
        <f>IF(_xlfn.REGEXTEST(BK857,"Lv. [0-9]{0, 3}", 0),BM857,"")</f>
        <v/>
      </c>
      <c r="BM857" t="e" cm="1" vm="1">
        <f t="array" ref="BM857">_xlfn.REGEXEXTRACT(_xlfn.REGEXEXTRACT(BK857,"Lv. [0-9]{0,}", 0),"[0-9]{1,2}", 0)</f>
        <v>#N/A</v>
      </c>
      <c r="BN857" cm="1">
        <f t="array" ref="BN857">INDEX(A857:AE857,BQ857)</f>
        <v>117</v>
      </c>
      <c r="BO857">
        <v>856</v>
      </c>
      <c r="BP857" t="str">
        <f ca="1">IF(LEN(BL857) &gt; 0, _xlfn.XMATCH(BN857 + 1, INDIRECT(BR857):INDIRECT(BS857)), "")</f>
        <v/>
      </c>
      <c r="BQ857" cm="1">
        <f t="array" ref="BQ857">_xlfn.XMATCH(FALSE, ISBLANK(A857:AE857),,-1)</f>
        <v>30</v>
      </c>
      <c r="BR857" t="str">
        <f>ADDRESS(2, BQ857)</f>
        <v>$AD$2</v>
      </c>
      <c r="BS857" t="str">
        <f>ADDRESS(1202, BQ857)</f>
        <v>$AD$1202</v>
      </c>
      <c r="BT857" s="171" t="str">
        <f>"insert into Pokemon_Blueprint values ( "&amp;ROW()-1&amp;", '"&amp;B857&amp;"', '"&amp;C857&amp;"', "&amp;AF857&amp;",  "&amp;AG857&amp;",  "&amp;AH857&amp;", "&amp;AI857&amp;",  "&amp;AJ857&amp;",  "&amp;AK857&amp;", "&amp;IF(BC857 = "", "0", BC857)&amp;", "&amp;IF(BL857 = "","NULL, NULL",BP857&amp;", "&amp;BL857)&amp;");"</f>
        <v>insert into Pokemon_Blueprint values ( 856, 'Goodra (Hisuian)', 'Pseudo Legendary, Hisuian Form', 80,  100,  100, 110,  150,  60, 45, NULL, NULL);</v>
      </c>
    </row>
    <row r="858" spans="1:72" ht="12.75" customHeight="1">
      <c r="A858" s="12">
        <v>707</v>
      </c>
      <c r="B858" s="77" t="s">
        <v>1367</v>
      </c>
      <c r="C858" s="77"/>
      <c r="D858" s="78"/>
      <c r="E858" s="79"/>
      <c r="F858" s="79"/>
      <c r="G858" s="79"/>
      <c r="H858" s="79"/>
      <c r="I858" s="79"/>
      <c r="J858" s="79"/>
      <c r="K858" s="79"/>
      <c r="L858" s="79"/>
      <c r="M858" s="79"/>
      <c r="N858" s="79"/>
      <c r="O858" s="79"/>
      <c r="P858" s="79">
        <v>50</v>
      </c>
      <c r="Q858" s="79">
        <v>241</v>
      </c>
      <c r="R858" s="79"/>
      <c r="S858" s="79"/>
      <c r="T858" s="79">
        <v>113</v>
      </c>
      <c r="U858" s="79"/>
      <c r="V858" s="79">
        <v>314</v>
      </c>
      <c r="W858" s="79"/>
      <c r="X858" s="79"/>
      <c r="Y858" s="79">
        <v>135</v>
      </c>
      <c r="Z858" s="79"/>
      <c r="AA858" s="79"/>
      <c r="AB858" s="79">
        <v>28</v>
      </c>
      <c r="AC858" s="79"/>
      <c r="AD858" s="79"/>
      <c r="AE858" s="80">
        <v>240</v>
      </c>
      <c r="AF858" s="17">
        <v>57</v>
      </c>
      <c r="AG858" s="18">
        <v>80</v>
      </c>
      <c r="AH858" s="19">
        <v>91</v>
      </c>
      <c r="AI858" s="20">
        <v>80</v>
      </c>
      <c r="AJ858" s="21">
        <v>87</v>
      </c>
      <c r="AK858" s="22">
        <v>75</v>
      </c>
      <c r="AL858" s="23">
        <f>SUM(AF858:AK858)</f>
        <v>470</v>
      </c>
      <c r="AM858" s="24" t="s">
        <v>201</v>
      </c>
      <c r="AN858" s="25" t="s">
        <v>188</v>
      </c>
      <c r="AO858" s="24" t="s">
        <v>612</v>
      </c>
      <c r="AP858" s="34"/>
      <c r="AQ858" s="38" t="s">
        <v>1276</v>
      </c>
      <c r="AR858" s="39" t="s">
        <v>265</v>
      </c>
      <c r="AS858" s="40">
        <v>0.2</v>
      </c>
      <c r="AT858" s="40">
        <v>6.6</v>
      </c>
      <c r="AU858" s="41">
        <v>3</v>
      </c>
      <c r="AV858" s="31"/>
      <c r="AW858" s="26"/>
      <c r="AX858" s="26">
        <v>1</v>
      </c>
      <c r="AY858" s="26"/>
      <c r="AZ858" s="26"/>
      <c r="BA858" s="25"/>
      <c r="BB858" s="24">
        <v>165</v>
      </c>
      <c r="BC858" s="26">
        <v>75</v>
      </c>
      <c r="BD858" s="32" t="s">
        <v>226</v>
      </c>
      <c r="BE858" s="32">
        <v>50</v>
      </c>
      <c r="BF858" s="35" t="s">
        <v>322</v>
      </c>
      <c r="BG858" s="26" t="s">
        <v>129</v>
      </c>
      <c r="BH858" s="29">
        <v>20</v>
      </c>
      <c r="BI858" s="26" t="s">
        <v>338</v>
      </c>
      <c r="BJ858" s="37"/>
      <c r="BK858" s="36"/>
      <c r="BL858" t="str">
        <f>IF(_xlfn.REGEXTEST(BK858,"Lv. [0-9]{0, 3}", 0),BM858,"")</f>
        <v/>
      </c>
      <c r="BM858" t="e" cm="1" vm="1">
        <f t="array" ref="BM858">_xlfn.REGEXEXTRACT(_xlfn.REGEXEXTRACT(BK858,"Lv. [0-9]{0,}", 0),"[0-9]{1,2}", 0)</f>
        <v>#N/A</v>
      </c>
      <c r="BN858" cm="1">
        <f t="array" ref="BN858">INDEX(A858:AE858,BQ858)</f>
        <v>240</v>
      </c>
      <c r="BO858">
        <v>857</v>
      </c>
      <c r="BP858" t="str">
        <f ca="1">IF(LEN(BL858) &gt; 0, _xlfn.XMATCH(BN858 + 1, INDIRECT(BR858):INDIRECT(BS858)), "")</f>
        <v/>
      </c>
      <c r="BQ858" cm="1">
        <f t="array" ref="BQ858">_xlfn.XMATCH(FALSE, ISBLANK(A858:AE858),,-1)</f>
        <v>31</v>
      </c>
      <c r="BR858" t="str">
        <f>ADDRESS(2, BQ858)</f>
        <v>$AE$2</v>
      </c>
      <c r="BS858" t="str">
        <f>ADDRESS(1202, BQ858)</f>
        <v>$AE$1202</v>
      </c>
      <c r="BT858" s="171" t="str">
        <f>"insert into Pokemon_Blueprint values ( "&amp;ROW()-1&amp;", '"&amp;B858&amp;"', '"&amp;C858&amp;"', "&amp;AF858&amp;",  "&amp;AG858&amp;",  "&amp;AH858&amp;", "&amp;AI858&amp;",  "&amp;AJ858&amp;",  "&amp;AK858&amp;", "&amp;IF(BC858 = "", "0", BC858)&amp;", "&amp;IF(BL858 = "","NULL, NULL",BP858&amp;", "&amp;BL858)&amp;");"</f>
        <v>insert into Pokemon_Blueprint values ( 857, 'Klefki', '', 57,  80,  91, 80,  87,  75, 75, NULL, NULL);</v>
      </c>
    </row>
    <row r="859" spans="1:72" ht="12.75" customHeight="1">
      <c r="A859" s="12">
        <v>708</v>
      </c>
      <c r="B859" s="77" t="s">
        <v>1368</v>
      </c>
      <c r="C859" s="77"/>
      <c r="D859" s="78"/>
      <c r="E859" s="79"/>
      <c r="F859" s="79"/>
      <c r="G859" s="79"/>
      <c r="H859" s="79"/>
      <c r="I859" s="79"/>
      <c r="J859" s="79"/>
      <c r="K859" s="79"/>
      <c r="L859" s="79"/>
      <c r="M859" s="79"/>
      <c r="N859" s="79"/>
      <c r="O859" s="79"/>
      <c r="P859" s="79">
        <v>61</v>
      </c>
      <c r="Q859" s="79">
        <v>196</v>
      </c>
      <c r="R859" s="79"/>
      <c r="S859" s="79">
        <v>123</v>
      </c>
      <c r="T859" s="79"/>
      <c r="U859" s="79"/>
      <c r="V859" s="79">
        <v>250</v>
      </c>
      <c r="W859" s="79"/>
      <c r="X859" s="79">
        <v>151</v>
      </c>
      <c r="Y859" s="79"/>
      <c r="Z859" s="79"/>
      <c r="AA859" s="79">
        <v>338</v>
      </c>
      <c r="AB859" s="79"/>
      <c r="AC859" s="79">
        <v>33</v>
      </c>
      <c r="AD859" s="79"/>
      <c r="AE859" s="80"/>
      <c r="AF859" s="17">
        <v>43</v>
      </c>
      <c r="AG859" s="18">
        <v>70</v>
      </c>
      <c r="AH859" s="19">
        <v>48</v>
      </c>
      <c r="AI859" s="20">
        <v>50</v>
      </c>
      <c r="AJ859" s="21">
        <v>60</v>
      </c>
      <c r="AK859" s="22">
        <v>38</v>
      </c>
      <c r="AL859" s="23">
        <f>SUM(AF859:AK859)</f>
        <v>309</v>
      </c>
      <c r="AM859" s="24" t="s">
        <v>398</v>
      </c>
      <c r="AN859" s="25" t="s">
        <v>74</v>
      </c>
      <c r="AO859" s="24" t="s">
        <v>451</v>
      </c>
      <c r="AP859" s="40" t="s">
        <v>241</v>
      </c>
      <c r="AQ859" s="38" t="s">
        <v>423</v>
      </c>
      <c r="AR859" s="39" t="s">
        <v>187</v>
      </c>
      <c r="AS859" s="40">
        <v>0.4</v>
      </c>
      <c r="AT859" s="40">
        <v>15.4</v>
      </c>
      <c r="AU859" s="41">
        <v>7</v>
      </c>
      <c r="AV859" s="31"/>
      <c r="AW859" s="26">
        <v>1</v>
      </c>
      <c r="AX859" s="26"/>
      <c r="AY859" s="26"/>
      <c r="AZ859" s="26"/>
      <c r="BA859" s="25"/>
      <c r="BB859" s="24">
        <v>62</v>
      </c>
      <c r="BC859" s="26">
        <v>120</v>
      </c>
      <c r="BD859" s="32" t="s">
        <v>128</v>
      </c>
      <c r="BE859" s="32">
        <v>50</v>
      </c>
      <c r="BF859" s="35" t="s">
        <v>139</v>
      </c>
      <c r="BG859" s="26" t="s">
        <v>129</v>
      </c>
      <c r="BH859" s="29">
        <v>20</v>
      </c>
      <c r="BI859" s="26" t="s">
        <v>74</v>
      </c>
      <c r="BJ859" s="41" t="s">
        <v>386</v>
      </c>
      <c r="BK859" s="36" t="s">
        <v>316</v>
      </c>
      <c r="BL859" t="str">
        <f>IF(_xlfn.REGEXTEST(BK859,"Lv. [0-9]{0, 3}", 0),BM859,"")</f>
        <v/>
      </c>
      <c r="BM859" t="e" cm="1" vm="1">
        <f t="array" ref="BM859">_xlfn.REGEXEXTRACT(_xlfn.REGEXEXTRACT(BK859,"Lv. [0-9]{0,}", 0),"[0-9]{1,2}", 0)</f>
        <v>#N/A</v>
      </c>
      <c r="BN859" cm="1">
        <f t="array" ref="BN859">INDEX(A859:AE859,BQ859)</f>
        <v>33</v>
      </c>
      <c r="BO859">
        <v>858</v>
      </c>
      <c r="BP859" t="str">
        <f ca="1">IF(LEN(BL859) &gt; 0, _xlfn.XMATCH(BN859 + 1, INDIRECT(BR859):INDIRECT(BS859)), "")</f>
        <v/>
      </c>
      <c r="BQ859" cm="1">
        <f t="array" ref="BQ859">_xlfn.XMATCH(FALSE, ISBLANK(A859:AE859),,-1)</f>
        <v>29</v>
      </c>
      <c r="BR859" t="str">
        <f>ADDRESS(2, BQ859)</f>
        <v>$AC$2</v>
      </c>
      <c r="BS859" t="str">
        <f>ADDRESS(1202, BQ859)</f>
        <v>$AC$1202</v>
      </c>
      <c r="BT859" s="171" t="str">
        <f>"insert into Pokemon_Blueprint values ( "&amp;ROW()-1&amp;", '"&amp;B859&amp;"', '"&amp;C859&amp;"', "&amp;AF859&amp;",  "&amp;AG859&amp;",  "&amp;AH859&amp;", "&amp;AI859&amp;",  "&amp;AJ859&amp;",  "&amp;AK859&amp;", "&amp;IF(BC859 = "", "0", BC859)&amp;", "&amp;IF(BL859 = "","NULL, NULL",BP859&amp;", "&amp;BL859)&amp;");"</f>
        <v>insert into Pokemon_Blueprint values ( 858, 'Phantump', '', 43,  70,  48, 50,  60,  38, 120, NULL, NULL);</v>
      </c>
    </row>
    <row r="860" spans="1:72" ht="12.75" customHeight="1">
      <c r="A860" s="12">
        <v>709</v>
      </c>
      <c r="B860" s="77" t="s">
        <v>1369</v>
      </c>
      <c r="C860" s="77"/>
      <c r="D860" s="78"/>
      <c r="E860" s="79"/>
      <c r="F860" s="79"/>
      <c r="G860" s="79"/>
      <c r="H860" s="79"/>
      <c r="I860" s="79"/>
      <c r="J860" s="79"/>
      <c r="K860" s="79"/>
      <c r="L860" s="79"/>
      <c r="M860" s="79"/>
      <c r="N860" s="79"/>
      <c r="O860" s="79"/>
      <c r="P860" s="79">
        <v>62</v>
      </c>
      <c r="Q860" s="79">
        <v>197</v>
      </c>
      <c r="R860" s="79"/>
      <c r="S860" s="79">
        <v>124</v>
      </c>
      <c r="T860" s="79"/>
      <c r="U860" s="79"/>
      <c r="V860" s="79">
        <v>251</v>
      </c>
      <c r="W860" s="79"/>
      <c r="X860" s="79">
        <v>152</v>
      </c>
      <c r="Y860" s="79"/>
      <c r="Z860" s="79"/>
      <c r="AA860" s="79">
        <v>339</v>
      </c>
      <c r="AB860" s="79"/>
      <c r="AC860" s="79">
        <v>34</v>
      </c>
      <c r="AD860" s="79"/>
      <c r="AE860" s="80"/>
      <c r="AF860" s="17">
        <v>85</v>
      </c>
      <c r="AG860" s="18">
        <v>110</v>
      </c>
      <c r="AH860" s="19">
        <v>76</v>
      </c>
      <c r="AI860" s="20">
        <v>65</v>
      </c>
      <c r="AJ860" s="21">
        <v>82</v>
      </c>
      <c r="AK860" s="22">
        <v>56</v>
      </c>
      <c r="AL860" s="23">
        <f>SUM(AF860:AK860)</f>
        <v>474</v>
      </c>
      <c r="AM860" s="24" t="s">
        <v>398</v>
      </c>
      <c r="AN860" s="25" t="s">
        <v>74</v>
      </c>
      <c r="AO860" s="24" t="s">
        <v>451</v>
      </c>
      <c r="AP860" s="40" t="s">
        <v>241</v>
      </c>
      <c r="AQ860" s="38" t="s">
        <v>423</v>
      </c>
      <c r="AR860" s="39" t="s">
        <v>157</v>
      </c>
      <c r="AS860" s="40">
        <v>1.5</v>
      </c>
      <c r="AT860" s="40">
        <v>156.5</v>
      </c>
      <c r="AU860" s="41">
        <v>71</v>
      </c>
      <c r="AV860" s="31"/>
      <c r="AW860" s="26">
        <v>2</v>
      </c>
      <c r="AX860" s="26"/>
      <c r="AY860" s="26"/>
      <c r="AZ860" s="26"/>
      <c r="BA860" s="25"/>
      <c r="BB860" s="24">
        <v>166</v>
      </c>
      <c r="BC860" s="26">
        <v>60</v>
      </c>
      <c r="BD860" s="32" t="s">
        <v>128</v>
      </c>
      <c r="BE860" s="32">
        <v>50</v>
      </c>
      <c r="BF860" s="35" t="s">
        <v>139</v>
      </c>
      <c r="BG860" s="26" t="s">
        <v>129</v>
      </c>
      <c r="BH860" s="29">
        <v>20</v>
      </c>
      <c r="BI860" s="26" t="s">
        <v>74</v>
      </c>
      <c r="BJ860" s="41" t="s">
        <v>386</v>
      </c>
      <c r="BK860" s="36"/>
      <c r="BL860" t="str">
        <f>IF(_xlfn.REGEXTEST(BK860,"Lv. [0-9]{0, 3}", 0),BM860,"")</f>
        <v/>
      </c>
      <c r="BM860" t="e" cm="1" vm="1">
        <f t="array" ref="BM860">_xlfn.REGEXEXTRACT(_xlfn.REGEXEXTRACT(BK860,"Lv. [0-9]{0,}", 0),"[0-9]{1,2}", 0)</f>
        <v>#N/A</v>
      </c>
      <c r="BN860" cm="1">
        <f t="array" ref="BN860">INDEX(A860:AE860,BQ860)</f>
        <v>34</v>
      </c>
      <c r="BO860">
        <v>859</v>
      </c>
      <c r="BP860" t="str">
        <f ca="1">IF(LEN(BL860) &gt; 0, _xlfn.XMATCH(BN860 + 1, INDIRECT(BR860):INDIRECT(BS860)), "")</f>
        <v/>
      </c>
      <c r="BQ860" cm="1">
        <f t="array" ref="BQ860">_xlfn.XMATCH(FALSE, ISBLANK(A860:AE860),,-1)</f>
        <v>29</v>
      </c>
      <c r="BR860" t="str">
        <f>ADDRESS(2, BQ860)</f>
        <v>$AC$2</v>
      </c>
      <c r="BS860" t="str">
        <f>ADDRESS(1202, BQ860)</f>
        <v>$AC$1202</v>
      </c>
      <c r="BT860" s="171" t="str">
        <f>"insert into Pokemon_Blueprint values ( "&amp;ROW()-1&amp;", '"&amp;B860&amp;"', '"&amp;C860&amp;"', "&amp;AF860&amp;",  "&amp;AG860&amp;",  "&amp;AH860&amp;", "&amp;AI860&amp;",  "&amp;AJ860&amp;",  "&amp;AK860&amp;", "&amp;IF(BC860 = "", "0", BC860)&amp;", "&amp;IF(BL860 = "","NULL, NULL",BP860&amp;", "&amp;BL860)&amp;");"</f>
        <v>insert into Pokemon_Blueprint values ( 859, 'Trevenant', '', 85,  110,  76, 65,  82,  56, 60, NULL, NULL);</v>
      </c>
    </row>
    <row r="861" spans="1:72" ht="12.75" customHeight="1">
      <c r="A861" s="12">
        <v>710</v>
      </c>
      <c r="B861" s="77" t="s">
        <v>1370</v>
      </c>
      <c r="C861" s="77"/>
      <c r="D861" s="78"/>
      <c r="E861" s="79"/>
      <c r="F861" s="79"/>
      <c r="G861" s="79"/>
      <c r="H861" s="79"/>
      <c r="I861" s="79"/>
      <c r="J861" s="79"/>
      <c r="K861" s="79"/>
      <c r="L861" s="79"/>
      <c r="M861" s="79"/>
      <c r="N861" s="79"/>
      <c r="O861" s="79"/>
      <c r="P861" s="79">
        <v>63</v>
      </c>
      <c r="Q861" s="79"/>
      <c r="R861" s="79"/>
      <c r="S861" s="79"/>
      <c r="T861" s="79"/>
      <c r="U861" s="79"/>
      <c r="V861" s="79"/>
      <c r="W861" s="79"/>
      <c r="X861" s="79"/>
      <c r="Y861" s="79"/>
      <c r="Z861" s="79"/>
      <c r="AA861" s="79">
        <v>191</v>
      </c>
      <c r="AB861" s="79"/>
      <c r="AC861" s="79"/>
      <c r="AD861" s="79"/>
      <c r="AE861" s="80"/>
      <c r="AF861" s="17">
        <v>44</v>
      </c>
      <c r="AG861" s="18">
        <v>66</v>
      </c>
      <c r="AH861" s="19">
        <v>70</v>
      </c>
      <c r="AI861" s="20">
        <v>44</v>
      </c>
      <c r="AJ861" s="21">
        <v>55</v>
      </c>
      <c r="AK861" s="22">
        <v>56</v>
      </c>
      <c r="AL861" s="23">
        <f>SUM(AF861:AK861)</f>
        <v>335</v>
      </c>
      <c r="AM861" s="24" t="s">
        <v>398</v>
      </c>
      <c r="AN861" s="25" t="s">
        <v>74</v>
      </c>
      <c r="AO861" s="24" t="s">
        <v>272</v>
      </c>
      <c r="AP861" s="40" t="s">
        <v>241</v>
      </c>
      <c r="AQ861" s="38" t="s">
        <v>410</v>
      </c>
      <c r="AR861" s="39" t="s">
        <v>127</v>
      </c>
      <c r="AS861" s="40">
        <v>0.3</v>
      </c>
      <c r="AT861" s="40">
        <v>7.7</v>
      </c>
      <c r="AU861" s="41">
        <v>3.5</v>
      </c>
      <c r="AV861" s="31"/>
      <c r="AW861" s="26"/>
      <c r="AX861" s="26">
        <v>1</v>
      </c>
      <c r="AY861" s="26"/>
      <c r="AZ861" s="26"/>
      <c r="BA861" s="25"/>
      <c r="BB861" s="24">
        <v>67</v>
      </c>
      <c r="BC861" s="26">
        <v>120</v>
      </c>
      <c r="BD861" s="32" t="s">
        <v>128</v>
      </c>
      <c r="BE861" s="32">
        <v>50</v>
      </c>
      <c r="BF861" s="35" t="s">
        <v>139</v>
      </c>
      <c r="BG861" s="26" t="s">
        <v>129</v>
      </c>
      <c r="BH861" s="29">
        <v>20</v>
      </c>
      <c r="BI861" s="26" t="s">
        <v>386</v>
      </c>
      <c r="BJ861" s="37"/>
      <c r="BK861" s="36" t="s">
        <v>316</v>
      </c>
      <c r="BL861" t="str">
        <f>IF(_xlfn.REGEXTEST(BK861,"Lv. [0-9]{0, 3}", 0),BM861,"")</f>
        <v/>
      </c>
      <c r="BM861" t="e" cm="1" vm="1">
        <f t="array" ref="BM861">_xlfn.REGEXEXTRACT(_xlfn.REGEXEXTRACT(BK861,"Lv. [0-9]{0,}", 0),"[0-9]{1,2}", 0)</f>
        <v>#N/A</v>
      </c>
      <c r="BN861" cm="1">
        <f t="array" ref="BN861">INDEX(A861:AE861,BQ861)</f>
        <v>191</v>
      </c>
      <c r="BO861">
        <v>860</v>
      </c>
      <c r="BP861" t="str">
        <f ca="1">IF(LEN(BL861) &gt; 0, _xlfn.XMATCH(BN861 + 1, INDIRECT(BR861):INDIRECT(BS861)), "")</f>
        <v/>
      </c>
      <c r="BQ861" cm="1">
        <f t="array" ref="BQ861">_xlfn.XMATCH(FALSE, ISBLANK(A861:AE861),,-1)</f>
        <v>27</v>
      </c>
      <c r="BR861" t="str">
        <f>ADDRESS(2, BQ861)</f>
        <v>$AA$2</v>
      </c>
      <c r="BS861" t="str">
        <f>ADDRESS(1202, BQ861)</f>
        <v>$AA$1202</v>
      </c>
      <c r="BT861" s="171" t="str">
        <f>"insert into Pokemon_Blueprint values ( "&amp;ROW()-1&amp;", '"&amp;B861&amp;"', '"&amp;C861&amp;"', "&amp;AF861&amp;",  "&amp;AG861&amp;",  "&amp;AH861&amp;", "&amp;AI861&amp;",  "&amp;AJ861&amp;",  "&amp;AK861&amp;", "&amp;IF(BC861 = "", "0", BC861)&amp;", "&amp;IF(BL861 = "","NULL, NULL",BP861&amp;", "&amp;BL861)&amp;");"</f>
        <v>insert into Pokemon_Blueprint values ( 860, 'Pumpkaboo (Small)', '', 44,  66,  70, 44,  55,  56, 120, NULL, NULL);</v>
      </c>
    </row>
    <row r="862" spans="1:72" ht="12.75" customHeight="1">
      <c r="A862" s="12">
        <v>710.1</v>
      </c>
      <c r="B862" s="77" t="s">
        <v>1371</v>
      </c>
      <c r="C862" s="77"/>
      <c r="D862" s="78"/>
      <c r="E862" s="79"/>
      <c r="F862" s="79"/>
      <c r="G862" s="79"/>
      <c r="H862" s="79"/>
      <c r="I862" s="79"/>
      <c r="J862" s="79"/>
      <c r="K862" s="79"/>
      <c r="L862" s="79"/>
      <c r="M862" s="79"/>
      <c r="N862" s="79"/>
      <c r="O862" s="79"/>
      <c r="P862" s="79">
        <v>63</v>
      </c>
      <c r="Q862" s="79"/>
      <c r="R862" s="79"/>
      <c r="S862" s="79"/>
      <c r="T862" s="79"/>
      <c r="U862" s="79"/>
      <c r="V862" s="79"/>
      <c r="W862" s="79"/>
      <c r="X862" s="79"/>
      <c r="Y862" s="79"/>
      <c r="Z862" s="79"/>
      <c r="AA862" s="79">
        <v>191</v>
      </c>
      <c r="AB862" s="79"/>
      <c r="AC862" s="79"/>
      <c r="AD862" s="79"/>
      <c r="AE862" s="80"/>
      <c r="AF862" s="17">
        <v>49</v>
      </c>
      <c r="AG862" s="18">
        <v>66</v>
      </c>
      <c r="AH862" s="19">
        <v>70</v>
      </c>
      <c r="AI862" s="20">
        <v>44</v>
      </c>
      <c r="AJ862" s="21">
        <v>55</v>
      </c>
      <c r="AK862" s="22">
        <v>51</v>
      </c>
      <c r="AL862" s="23">
        <f>SUM(AF862:AK862)</f>
        <v>335</v>
      </c>
      <c r="AM862" s="24" t="s">
        <v>398</v>
      </c>
      <c r="AN862" s="25" t="s">
        <v>74</v>
      </c>
      <c r="AO862" s="24" t="s">
        <v>272</v>
      </c>
      <c r="AP862" s="40" t="s">
        <v>241</v>
      </c>
      <c r="AQ862" s="38" t="s">
        <v>410</v>
      </c>
      <c r="AR862" s="39" t="s">
        <v>187</v>
      </c>
      <c r="AS862" s="40">
        <v>0.4</v>
      </c>
      <c r="AT862" s="40">
        <v>11</v>
      </c>
      <c r="AU862" s="41">
        <v>5</v>
      </c>
      <c r="AV862" s="31"/>
      <c r="AW862" s="26"/>
      <c r="AX862" s="26">
        <v>1</v>
      </c>
      <c r="AY862" s="26"/>
      <c r="AZ862" s="26"/>
      <c r="BA862" s="25"/>
      <c r="BB862" s="24">
        <v>67</v>
      </c>
      <c r="BC862" s="26">
        <v>120</v>
      </c>
      <c r="BD862" s="32" t="s">
        <v>128</v>
      </c>
      <c r="BE862" s="32">
        <v>50</v>
      </c>
      <c r="BF862" s="35" t="s">
        <v>139</v>
      </c>
      <c r="BG862" s="26" t="s">
        <v>129</v>
      </c>
      <c r="BH862" s="29">
        <v>20</v>
      </c>
      <c r="BI862" s="26" t="s">
        <v>386</v>
      </c>
      <c r="BJ862" s="37"/>
      <c r="BK862" s="36" t="s">
        <v>316</v>
      </c>
      <c r="BL862" t="str">
        <f>IF(_xlfn.REGEXTEST(BK862,"Lv. [0-9]{0, 3}", 0),BM862,"")</f>
        <v/>
      </c>
      <c r="BM862" t="e" cm="1" vm="1">
        <f t="array" ref="BM862">_xlfn.REGEXEXTRACT(_xlfn.REGEXEXTRACT(BK862,"Lv. [0-9]{0,}", 0),"[0-9]{1,2}", 0)</f>
        <v>#N/A</v>
      </c>
      <c r="BN862" cm="1">
        <f t="array" ref="BN862">INDEX(A862:AE862,BQ862)</f>
        <v>191</v>
      </c>
      <c r="BO862">
        <v>861</v>
      </c>
      <c r="BP862" t="str">
        <f ca="1">IF(LEN(BL862) &gt; 0, _xlfn.XMATCH(BN862 + 1, INDIRECT(BR862):INDIRECT(BS862)), "")</f>
        <v/>
      </c>
      <c r="BQ862" cm="1">
        <f t="array" ref="BQ862">_xlfn.XMATCH(FALSE, ISBLANK(A862:AE862),,-1)</f>
        <v>27</v>
      </c>
      <c r="BR862" t="str">
        <f>ADDRESS(2, BQ862)</f>
        <v>$AA$2</v>
      </c>
      <c r="BS862" t="str">
        <f>ADDRESS(1202, BQ862)</f>
        <v>$AA$1202</v>
      </c>
      <c r="BT862" s="171" t="str">
        <f>"insert into Pokemon_Blueprint values ( "&amp;ROW()-1&amp;", '"&amp;B862&amp;"', '"&amp;C862&amp;"', "&amp;AF862&amp;",  "&amp;AG862&amp;",  "&amp;AH862&amp;", "&amp;AI862&amp;",  "&amp;AJ862&amp;",  "&amp;AK862&amp;", "&amp;IF(BC862 = "", "0", BC862)&amp;", "&amp;IF(BL862 = "","NULL, NULL",BP862&amp;", "&amp;BL862)&amp;");"</f>
        <v>insert into Pokemon_Blueprint values ( 861, 'Pumpkaboo (Average)', '', 49,  66,  70, 44,  55,  51, 120, NULL, NULL);</v>
      </c>
    </row>
    <row r="863" spans="1:72" ht="12.75" customHeight="1">
      <c r="A863" s="12">
        <v>710.2</v>
      </c>
      <c r="B863" s="77" t="s">
        <v>1372</v>
      </c>
      <c r="C863" s="77"/>
      <c r="D863" s="78"/>
      <c r="E863" s="79"/>
      <c r="F863" s="79"/>
      <c r="G863" s="79"/>
      <c r="H863" s="79"/>
      <c r="I863" s="79"/>
      <c r="J863" s="79"/>
      <c r="K863" s="79"/>
      <c r="L863" s="79"/>
      <c r="M863" s="79"/>
      <c r="N863" s="79"/>
      <c r="O863" s="79"/>
      <c r="P863" s="79">
        <v>63</v>
      </c>
      <c r="Q863" s="79"/>
      <c r="R863" s="79"/>
      <c r="S863" s="79"/>
      <c r="T863" s="79"/>
      <c r="U863" s="79"/>
      <c r="V863" s="79"/>
      <c r="W863" s="79"/>
      <c r="X863" s="79"/>
      <c r="Y863" s="79"/>
      <c r="Z863" s="79"/>
      <c r="AA863" s="79">
        <v>191</v>
      </c>
      <c r="AB863" s="79"/>
      <c r="AC863" s="79"/>
      <c r="AD863" s="79"/>
      <c r="AE863" s="80"/>
      <c r="AF863" s="17">
        <v>54</v>
      </c>
      <c r="AG863" s="18">
        <v>66</v>
      </c>
      <c r="AH863" s="19">
        <v>70</v>
      </c>
      <c r="AI863" s="20">
        <v>44</v>
      </c>
      <c r="AJ863" s="21">
        <v>55</v>
      </c>
      <c r="AK863" s="22">
        <v>46</v>
      </c>
      <c r="AL863" s="23">
        <f>SUM(AF863:AK863)</f>
        <v>335</v>
      </c>
      <c r="AM863" s="24" t="s">
        <v>398</v>
      </c>
      <c r="AN863" s="25" t="s">
        <v>74</v>
      </c>
      <c r="AO863" s="24" t="s">
        <v>272</v>
      </c>
      <c r="AP863" s="40" t="s">
        <v>241</v>
      </c>
      <c r="AQ863" s="38" t="s">
        <v>410</v>
      </c>
      <c r="AR863" s="39" t="s">
        <v>115</v>
      </c>
      <c r="AS863" s="40">
        <v>0.5</v>
      </c>
      <c r="AT863" s="40">
        <v>16.5</v>
      </c>
      <c r="AU863" s="41">
        <v>7.5</v>
      </c>
      <c r="AV863" s="31"/>
      <c r="AW863" s="26"/>
      <c r="AX863" s="26">
        <v>1</v>
      </c>
      <c r="AY863" s="26"/>
      <c r="AZ863" s="26"/>
      <c r="BA863" s="25"/>
      <c r="BB863" s="24">
        <v>67</v>
      </c>
      <c r="BC863" s="26">
        <v>120</v>
      </c>
      <c r="BD863" s="32" t="s">
        <v>128</v>
      </c>
      <c r="BE863" s="32">
        <v>50</v>
      </c>
      <c r="BF863" s="35" t="s">
        <v>139</v>
      </c>
      <c r="BG863" s="26" t="s">
        <v>129</v>
      </c>
      <c r="BH863" s="29">
        <v>20</v>
      </c>
      <c r="BI863" s="26" t="s">
        <v>386</v>
      </c>
      <c r="BJ863" s="37"/>
      <c r="BK863" s="36" t="s">
        <v>316</v>
      </c>
      <c r="BL863" t="str">
        <f>IF(_xlfn.REGEXTEST(BK863,"Lv. [0-9]{0, 3}", 0),BM863,"")</f>
        <v/>
      </c>
      <c r="BM863" t="e" cm="1" vm="1">
        <f t="array" ref="BM863">_xlfn.REGEXEXTRACT(_xlfn.REGEXEXTRACT(BK863,"Lv. [0-9]{0,}", 0),"[0-9]{1,2}", 0)</f>
        <v>#N/A</v>
      </c>
      <c r="BN863" cm="1">
        <f t="array" ref="BN863">INDEX(A863:AE863,BQ863)</f>
        <v>191</v>
      </c>
      <c r="BO863">
        <v>862</v>
      </c>
      <c r="BP863" t="str">
        <f ca="1">IF(LEN(BL863) &gt; 0, _xlfn.XMATCH(BN863 + 1, INDIRECT(BR863):INDIRECT(BS863)), "")</f>
        <v/>
      </c>
      <c r="BQ863" cm="1">
        <f t="array" ref="BQ863">_xlfn.XMATCH(FALSE, ISBLANK(A863:AE863),,-1)</f>
        <v>27</v>
      </c>
      <c r="BR863" t="str">
        <f>ADDRESS(2, BQ863)</f>
        <v>$AA$2</v>
      </c>
      <c r="BS863" t="str">
        <f>ADDRESS(1202, BQ863)</f>
        <v>$AA$1202</v>
      </c>
      <c r="BT863" s="171" t="str">
        <f>"insert into Pokemon_Blueprint values ( "&amp;ROW()-1&amp;", '"&amp;B863&amp;"', '"&amp;C863&amp;"', "&amp;AF863&amp;",  "&amp;AG863&amp;",  "&amp;AH863&amp;", "&amp;AI863&amp;",  "&amp;AJ863&amp;",  "&amp;AK863&amp;", "&amp;IF(BC863 = "", "0", BC863)&amp;", "&amp;IF(BL863 = "","NULL, NULL",BP863&amp;", "&amp;BL863)&amp;");"</f>
        <v>insert into Pokemon_Blueprint values ( 862, 'Pumpkaboo (Large)', '', 54,  66,  70, 44,  55,  46, 120, NULL, NULL);</v>
      </c>
    </row>
    <row r="864" spans="1:72" ht="12.75" customHeight="1">
      <c r="A864" s="12">
        <v>710.3</v>
      </c>
      <c r="B864" s="77" t="s">
        <v>1373</v>
      </c>
      <c r="C864" s="77"/>
      <c r="D864" s="78"/>
      <c r="E864" s="79"/>
      <c r="F864" s="79"/>
      <c r="G864" s="79"/>
      <c r="H864" s="79"/>
      <c r="I864" s="79"/>
      <c r="J864" s="79"/>
      <c r="K864" s="79"/>
      <c r="L864" s="79"/>
      <c r="M864" s="79"/>
      <c r="N864" s="79"/>
      <c r="O864" s="79"/>
      <c r="P864" s="79">
        <v>63</v>
      </c>
      <c r="Q864" s="79"/>
      <c r="R864" s="79"/>
      <c r="S864" s="79"/>
      <c r="T864" s="79"/>
      <c r="U864" s="79"/>
      <c r="V864" s="79"/>
      <c r="W864" s="79"/>
      <c r="X864" s="79"/>
      <c r="Y864" s="79"/>
      <c r="Z864" s="79"/>
      <c r="AA864" s="79">
        <v>191</v>
      </c>
      <c r="AB864" s="79"/>
      <c r="AC864" s="79"/>
      <c r="AD864" s="79"/>
      <c r="AE864" s="80"/>
      <c r="AF864" s="17">
        <v>59</v>
      </c>
      <c r="AG864" s="18">
        <v>66</v>
      </c>
      <c r="AH864" s="19">
        <v>70</v>
      </c>
      <c r="AI864" s="20">
        <v>44</v>
      </c>
      <c r="AJ864" s="21">
        <v>55</v>
      </c>
      <c r="AK864" s="22">
        <v>41</v>
      </c>
      <c r="AL864" s="23">
        <f>SUM(AF864:AK864)</f>
        <v>335</v>
      </c>
      <c r="AM864" s="24" t="s">
        <v>398</v>
      </c>
      <c r="AN864" s="25" t="s">
        <v>74</v>
      </c>
      <c r="AO864" s="24" t="s">
        <v>272</v>
      </c>
      <c r="AP864" s="40" t="s">
        <v>241</v>
      </c>
      <c r="AQ864" s="38" t="s">
        <v>410</v>
      </c>
      <c r="AR864" s="39" t="s">
        <v>191</v>
      </c>
      <c r="AS864" s="40">
        <v>0.8</v>
      </c>
      <c r="AT864" s="40">
        <v>33.1</v>
      </c>
      <c r="AU864" s="41">
        <v>15</v>
      </c>
      <c r="AV864" s="31"/>
      <c r="AW864" s="26"/>
      <c r="AX864" s="26">
        <v>1</v>
      </c>
      <c r="AY864" s="26"/>
      <c r="AZ864" s="26"/>
      <c r="BA864" s="25"/>
      <c r="BB864" s="24">
        <v>67</v>
      </c>
      <c r="BC864" s="26">
        <v>120</v>
      </c>
      <c r="BD864" s="32" t="s">
        <v>128</v>
      </c>
      <c r="BE864" s="32">
        <v>50</v>
      </c>
      <c r="BF864" s="35" t="s">
        <v>139</v>
      </c>
      <c r="BG864" s="26" t="s">
        <v>129</v>
      </c>
      <c r="BH864" s="29">
        <v>20</v>
      </c>
      <c r="BI864" s="26" t="s">
        <v>386</v>
      </c>
      <c r="BJ864" s="37"/>
      <c r="BK864" s="36" t="s">
        <v>316</v>
      </c>
      <c r="BL864" t="str">
        <f>IF(_xlfn.REGEXTEST(BK864,"Lv. [0-9]{0, 3}", 0),BM864,"")</f>
        <v/>
      </c>
      <c r="BM864" t="e" cm="1" vm="1">
        <f t="array" ref="BM864">_xlfn.REGEXEXTRACT(_xlfn.REGEXEXTRACT(BK864,"Lv. [0-9]{0,}", 0),"[0-9]{1,2}", 0)</f>
        <v>#N/A</v>
      </c>
      <c r="BN864" cm="1">
        <f t="array" ref="BN864">INDEX(A864:AE864,BQ864)</f>
        <v>191</v>
      </c>
      <c r="BO864">
        <v>863</v>
      </c>
      <c r="BP864" t="str">
        <f ca="1">IF(LEN(BL864) &gt; 0, _xlfn.XMATCH(BN864 + 1, INDIRECT(BR864):INDIRECT(BS864)), "")</f>
        <v/>
      </c>
      <c r="BQ864" cm="1">
        <f t="array" ref="BQ864">_xlfn.XMATCH(FALSE, ISBLANK(A864:AE864),,-1)</f>
        <v>27</v>
      </c>
      <c r="BR864" t="str">
        <f>ADDRESS(2, BQ864)</f>
        <v>$AA$2</v>
      </c>
      <c r="BS864" t="str">
        <f>ADDRESS(1202, BQ864)</f>
        <v>$AA$1202</v>
      </c>
      <c r="BT864" s="171" t="str">
        <f>"insert into Pokemon_Blueprint values ( "&amp;ROW()-1&amp;", '"&amp;B864&amp;"', '"&amp;C864&amp;"', "&amp;AF864&amp;",  "&amp;AG864&amp;",  "&amp;AH864&amp;", "&amp;AI864&amp;",  "&amp;AJ864&amp;",  "&amp;AK864&amp;", "&amp;IF(BC864 = "", "0", BC864)&amp;", "&amp;IF(BL864 = "","NULL, NULL",BP864&amp;", "&amp;BL864)&amp;");"</f>
        <v>insert into Pokemon_Blueprint values ( 863, 'Pumpkaboo (Super Size)', '', 59,  66,  70, 44,  55,  41, 120, NULL, NULL);</v>
      </c>
    </row>
    <row r="865" spans="1:72" ht="12.75" customHeight="1">
      <c r="A865" s="12">
        <v>711</v>
      </c>
      <c r="B865" s="77" t="s">
        <v>1374</v>
      </c>
      <c r="C865" s="77"/>
      <c r="D865" s="78"/>
      <c r="E865" s="79"/>
      <c r="F865" s="79"/>
      <c r="G865" s="79"/>
      <c r="H865" s="79"/>
      <c r="I865" s="79"/>
      <c r="J865" s="79"/>
      <c r="K865" s="79"/>
      <c r="L865" s="79"/>
      <c r="M865" s="79"/>
      <c r="N865" s="79"/>
      <c r="O865" s="79"/>
      <c r="P865" s="79">
        <v>64</v>
      </c>
      <c r="Q865" s="79"/>
      <c r="R865" s="79"/>
      <c r="S865" s="79"/>
      <c r="T865" s="79"/>
      <c r="U865" s="79"/>
      <c r="V865" s="79"/>
      <c r="W865" s="79"/>
      <c r="X865" s="79"/>
      <c r="Y865" s="79"/>
      <c r="Z865" s="79"/>
      <c r="AA865" s="79">
        <v>192</v>
      </c>
      <c r="AB865" s="79"/>
      <c r="AC865" s="79"/>
      <c r="AD865" s="79"/>
      <c r="AE865" s="80"/>
      <c r="AF865" s="17">
        <v>55</v>
      </c>
      <c r="AG865" s="18">
        <v>85</v>
      </c>
      <c r="AH865" s="19">
        <v>122</v>
      </c>
      <c r="AI865" s="20">
        <v>58</v>
      </c>
      <c r="AJ865" s="21">
        <v>75</v>
      </c>
      <c r="AK865" s="22">
        <v>99</v>
      </c>
      <c r="AL865" s="23">
        <f>SUM(AF865:AK865)</f>
        <v>494</v>
      </c>
      <c r="AM865" s="24" t="s">
        <v>398</v>
      </c>
      <c r="AN865" s="25" t="s">
        <v>74</v>
      </c>
      <c r="AO865" s="24" t="s">
        <v>272</v>
      </c>
      <c r="AP865" s="40" t="s">
        <v>241</v>
      </c>
      <c r="AQ865" s="38" t="s">
        <v>410</v>
      </c>
      <c r="AR865" s="39" t="s">
        <v>78</v>
      </c>
      <c r="AS865" s="40">
        <v>0.7</v>
      </c>
      <c r="AT865" s="40">
        <v>20.9</v>
      </c>
      <c r="AU865" s="41">
        <v>9.5</v>
      </c>
      <c r="AV865" s="31"/>
      <c r="AW865" s="26"/>
      <c r="AX865" s="26">
        <v>2</v>
      </c>
      <c r="AY865" s="26"/>
      <c r="AZ865" s="26"/>
      <c r="BA865" s="25"/>
      <c r="BB865" s="24">
        <v>173</v>
      </c>
      <c r="BC865" s="26">
        <v>60</v>
      </c>
      <c r="BD865" s="32" t="s">
        <v>128</v>
      </c>
      <c r="BE865" s="32">
        <v>50</v>
      </c>
      <c r="BF865" s="35" t="s">
        <v>139</v>
      </c>
      <c r="BG865" s="26" t="s">
        <v>129</v>
      </c>
      <c r="BH865" s="29">
        <v>20</v>
      </c>
      <c r="BI865" s="26" t="s">
        <v>386</v>
      </c>
      <c r="BJ865" s="37"/>
      <c r="BK865" s="36"/>
      <c r="BL865" t="str">
        <f>IF(_xlfn.REGEXTEST(BK865,"Lv. [0-9]{0, 3}", 0),BM865,"")</f>
        <v/>
      </c>
      <c r="BM865" t="e" cm="1" vm="1">
        <f t="array" ref="BM865">_xlfn.REGEXEXTRACT(_xlfn.REGEXEXTRACT(BK865,"Lv. [0-9]{0,}", 0),"[0-9]{1,2}", 0)</f>
        <v>#N/A</v>
      </c>
      <c r="BN865" cm="1">
        <f t="array" ref="BN865">INDEX(A865:AE865,BQ865)</f>
        <v>192</v>
      </c>
      <c r="BO865">
        <v>864</v>
      </c>
      <c r="BP865" t="str">
        <f ca="1">IF(LEN(BL865) &gt; 0, _xlfn.XMATCH(BN865 + 1, INDIRECT(BR865):INDIRECT(BS865)), "")</f>
        <v/>
      </c>
      <c r="BQ865" cm="1">
        <f t="array" ref="BQ865">_xlfn.XMATCH(FALSE, ISBLANK(A865:AE865),,-1)</f>
        <v>27</v>
      </c>
      <c r="BR865" t="str">
        <f>ADDRESS(2, BQ865)</f>
        <v>$AA$2</v>
      </c>
      <c r="BS865" t="str">
        <f>ADDRESS(1202, BQ865)</f>
        <v>$AA$1202</v>
      </c>
      <c r="BT865" s="171" t="str">
        <f>"insert into Pokemon_Blueprint values ( "&amp;ROW()-1&amp;", '"&amp;B865&amp;"', '"&amp;C865&amp;"', "&amp;AF865&amp;",  "&amp;AG865&amp;",  "&amp;AH865&amp;", "&amp;AI865&amp;",  "&amp;AJ865&amp;",  "&amp;AK865&amp;", "&amp;IF(BC865 = "", "0", BC865)&amp;", "&amp;IF(BL865 = "","NULL, NULL",BP865&amp;", "&amp;BL865)&amp;");"</f>
        <v>insert into Pokemon_Blueprint values ( 864, 'Gourgeist (Small)', '', 55,  85,  122, 58,  75,  99, 60, NULL, NULL);</v>
      </c>
    </row>
    <row r="866" spans="1:72" ht="12.75" customHeight="1">
      <c r="A866" s="12">
        <v>711.1</v>
      </c>
      <c r="B866" s="77" t="s">
        <v>1375</v>
      </c>
      <c r="C866" s="77"/>
      <c r="D866" s="78"/>
      <c r="E866" s="79"/>
      <c r="F866" s="79"/>
      <c r="G866" s="79"/>
      <c r="H866" s="79"/>
      <c r="I866" s="79"/>
      <c r="J866" s="79"/>
      <c r="K866" s="79"/>
      <c r="L866" s="79"/>
      <c r="M866" s="79"/>
      <c r="N866" s="79"/>
      <c r="O866" s="79"/>
      <c r="P866" s="79">
        <v>64</v>
      </c>
      <c r="Q866" s="79"/>
      <c r="R866" s="79"/>
      <c r="S866" s="79"/>
      <c r="T866" s="79"/>
      <c r="U866" s="79"/>
      <c r="V866" s="79"/>
      <c r="W866" s="79"/>
      <c r="X866" s="79"/>
      <c r="Y866" s="79"/>
      <c r="Z866" s="79"/>
      <c r="AA866" s="79">
        <v>192</v>
      </c>
      <c r="AB866" s="79"/>
      <c r="AC866" s="79"/>
      <c r="AD866" s="79"/>
      <c r="AE866" s="80"/>
      <c r="AF866" s="17">
        <v>65</v>
      </c>
      <c r="AG866" s="18">
        <v>90</v>
      </c>
      <c r="AH866" s="19">
        <v>122</v>
      </c>
      <c r="AI866" s="20">
        <v>58</v>
      </c>
      <c r="AJ866" s="21">
        <v>75</v>
      </c>
      <c r="AK866" s="22">
        <v>84</v>
      </c>
      <c r="AL866" s="23">
        <f>SUM(AF866:AK866)</f>
        <v>494</v>
      </c>
      <c r="AM866" s="24" t="s">
        <v>398</v>
      </c>
      <c r="AN866" s="25" t="s">
        <v>74</v>
      </c>
      <c r="AO866" s="24" t="s">
        <v>272</v>
      </c>
      <c r="AP866" s="40" t="s">
        <v>241</v>
      </c>
      <c r="AQ866" s="38" t="s">
        <v>410</v>
      </c>
      <c r="AR866" s="39" t="s">
        <v>220</v>
      </c>
      <c r="AS866" s="40">
        <v>0.9</v>
      </c>
      <c r="AT866" s="40">
        <v>27.6</v>
      </c>
      <c r="AU866" s="41">
        <v>12.5</v>
      </c>
      <c r="AV866" s="31"/>
      <c r="AW866" s="26"/>
      <c r="AX866" s="26">
        <v>2</v>
      </c>
      <c r="AY866" s="26"/>
      <c r="AZ866" s="26"/>
      <c r="BA866" s="25"/>
      <c r="BB866" s="24">
        <v>173</v>
      </c>
      <c r="BC866" s="26">
        <v>60</v>
      </c>
      <c r="BD866" s="32" t="s">
        <v>128</v>
      </c>
      <c r="BE866" s="32">
        <v>50</v>
      </c>
      <c r="BF866" s="35" t="s">
        <v>139</v>
      </c>
      <c r="BG866" s="26" t="s">
        <v>129</v>
      </c>
      <c r="BH866" s="29">
        <v>20</v>
      </c>
      <c r="BI866" s="26" t="s">
        <v>386</v>
      </c>
      <c r="BJ866" s="37"/>
      <c r="BK866" s="36"/>
      <c r="BL866" t="str">
        <f>IF(_xlfn.REGEXTEST(BK866,"Lv. [0-9]{0, 3}", 0),BM866,"")</f>
        <v/>
      </c>
      <c r="BM866" t="e" cm="1" vm="1">
        <f t="array" ref="BM866">_xlfn.REGEXEXTRACT(_xlfn.REGEXEXTRACT(BK866,"Lv. [0-9]{0,}", 0),"[0-9]{1,2}", 0)</f>
        <v>#N/A</v>
      </c>
      <c r="BN866" cm="1">
        <f t="array" ref="BN866">INDEX(A866:AE866,BQ866)</f>
        <v>192</v>
      </c>
      <c r="BO866">
        <v>865</v>
      </c>
      <c r="BP866" t="str">
        <f ca="1">IF(LEN(BL866) &gt; 0, _xlfn.XMATCH(BN866 + 1, INDIRECT(BR866):INDIRECT(BS866)), "")</f>
        <v/>
      </c>
      <c r="BQ866" cm="1">
        <f t="array" ref="BQ866">_xlfn.XMATCH(FALSE, ISBLANK(A866:AE866),,-1)</f>
        <v>27</v>
      </c>
      <c r="BR866" t="str">
        <f>ADDRESS(2, BQ866)</f>
        <v>$AA$2</v>
      </c>
      <c r="BS866" t="str">
        <f>ADDRESS(1202, BQ866)</f>
        <v>$AA$1202</v>
      </c>
      <c r="BT866" s="171" t="str">
        <f>"insert into Pokemon_Blueprint values ( "&amp;ROW()-1&amp;", '"&amp;B866&amp;"', '"&amp;C866&amp;"', "&amp;AF866&amp;",  "&amp;AG866&amp;",  "&amp;AH866&amp;", "&amp;AI866&amp;",  "&amp;AJ866&amp;",  "&amp;AK866&amp;", "&amp;IF(BC866 = "", "0", BC866)&amp;", "&amp;IF(BL866 = "","NULL, NULL",BP866&amp;", "&amp;BL866)&amp;");"</f>
        <v>insert into Pokemon_Blueprint values ( 865, 'Gourgeist (Average)', '', 65,  90,  122, 58,  75,  84, 60, NULL, NULL);</v>
      </c>
    </row>
    <row r="867" spans="1:72" ht="12.75" customHeight="1">
      <c r="A867" s="12">
        <v>711.2</v>
      </c>
      <c r="B867" s="77" t="s">
        <v>1376</v>
      </c>
      <c r="C867" s="77"/>
      <c r="D867" s="78"/>
      <c r="E867" s="79"/>
      <c r="F867" s="79"/>
      <c r="G867" s="79"/>
      <c r="H867" s="79"/>
      <c r="I867" s="79"/>
      <c r="J867" s="79"/>
      <c r="K867" s="79"/>
      <c r="L867" s="79"/>
      <c r="M867" s="79"/>
      <c r="N867" s="79"/>
      <c r="O867" s="79"/>
      <c r="P867" s="79">
        <v>64</v>
      </c>
      <c r="Q867" s="79"/>
      <c r="R867" s="79"/>
      <c r="S867" s="79"/>
      <c r="T867" s="79"/>
      <c r="U867" s="79"/>
      <c r="V867" s="79"/>
      <c r="W867" s="79"/>
      <c r="X867" s="79"/>
      <c r="Y867" s="79"/>
      <c r="Z867" s="79"/>
      <c r="AA867" s="79">
        <v>192</v>
      </c>
      <c r="AB867" s="79"/>
      <c r="AC867" s="79"/>
      <c r="AD867" s="79"/>
      <c r="AE867" s="80"/>
      <c r="AF867" s="17">
        <v>75</v>
      </c>
      <c r="AG867" s="18">
        <v>95</v>
      </c>
      <c r="AH867" s="19">
        <v>122</v>
      </c>
      <c r="AI867" s="20">
        <v>58</v>
      </c>
      <c r="AJ867" s="21">
        <v>75</v>
      </c>
      <c r="AK867" s="22">
        <v>69</v>
      </c>
      <c r="AL867" s="23">
        <f>SUM(AF867:AK867)</f>
        <v>494</v>
      </c>
      <c r="AM867" s="24" t="s">
        <v>398</v>
      </c>
      <c r="AN867" s="25" t="s">
        <v>74</v>
      </c>
      <c r="AO867" s="24" t="s">
        <v>272</v>
      </c>
      <c r="AP867" s="40" t="s">
        <v>241</v>
      </c>
      <c r="AQ867" s="38" t="s">
        <v>410</v>
      </c>
      <c r="AR867" s="39" t="s">
        <v>101</v>
      </c>
      <c r="AS867" s="40">
        <v>1.1000000000000001</v>
      </c>
      <c r="AT867" s="40">
        <v>30.9</v>
      </c>
      <c r="AU867" s="41">
        <v>14</v>
      </c>
      <c r="AV867" s="31"/>
      <c r="AW867" s="26"/>
      <c r="AX867" s="26">
        <v>2</v>
      </c>
      <c r="AY867" s="26"/>
      <c r="AZ867" s="26"/>
      <c r="BA867" s="25"/>
      <c r="BB867" s="24">
        <v>173</v>
      </c>
      <c r="BC867" s="26">
        <v>60</v>
      </c>
      <c r="BD867" s="32" t="s">
        <v>128</v>
      </c>
      <c r="BE867" s="32">
        <v>50</v>
      </c>
      <c r="BF867" s="35" t="s">
        <v>139</v>
      </c>
      <c r="BG867" s="26" t="s">
        <v>129</v>
      </c>
      <c r="BH867" s="29">
        <v>20</v>
      </c>
      <c r="BI867" s="26" t="s">
        <v>386</v>
      </c>
      <c r="BJ867" s="37"/>
      <c r="BK867" s="36"/>
      <c r="BL867" t="str">
        <f>IF(_xlfn.REGEXTEST(BK867,"Lv. [0-9]{0, 3}", 0),BM867,"")</f>
        <v/>
      </c>
      <c r="BM867" t="e" cm="1" vm="1">
        <f t="array" ref="BM867">_xlfn.REGEXEXTRACT(_xlfn.REGEXEXTRACT(BK867,"Lv. [0-9]{0,}", 0),"[0-9]{1,2}", 0)</f>
        <v>#N/A</v>
      </c>
      <c r="BN867" cm="1">
        <f t="array" ref="BN867">INDEX(A867:AE867,BQ867)</f>
        <v>192</v>
      </c>
      <c r="BO867">
        <v>866</v>
      </c>
      <c r="BP867" t="str">
        <f ca="1">IF(LEN(BL867) &gt; 0, _xlfn.XMATCH(BN867 + 1, INDIRECT(BR867):INDIRECT(BS867)), "")</f>
        <v/>
      </c>
      <c r="BQ867" cm="1">
        <f t="array" ref="BQ867">_xlfn.XMATCH(FALSE, ISBLANK(A867:AE867),,-1)</f>
        <v>27</v>
      </c>
      <c r="BR867" t="str">
        <f>ADDRESS(2, BQ867)</f>
        <v>$AA$2</v>
      </c>
      <c r="BS867" t="str">
        <f>ADDRESS(1202, BQ867)</f>
        <v>$AA$1202</v>
      </c>
      <c r="BT867" s="171" t="str">
        <f>"insert into Pokemon_Blueprint values ( "&amp;ROW()-1&amp;", '"&amp;B867&amp;"', '"&amp;C867&amp;"', "&amp;AF867&amp;",  "&amp;AG867&amp;",  "&amp;AH867&amp;", "&amp;AI867&amp;",  "&amp;AJ867&amp;",  "&amp;AK867&amp;", "&amp;IF(BC867 = "", "0", BC867)&amp;", "&amp;IF(BL867 = "","NULL, NULL",BP867&amp;", "&amp;BL867)&amp;");"</f>
        <v>insert into Pokemon_Blueprint values ( 866, 'Gourgeist (Large)', '', 75,  95,  122, 58,  75,  69, 60, NULL, NULL);</v>
      </c>
    </row>
    <row r="868" spans="1:72" ht="12.75" customHeight="1">
      <c r="A868" s="12">
        <v>711.3</v>
      </c>
      <c r="B868" s="77" t="s">
        <v>1377</v>
      </c>
      <c r="C868" s="77"/>
      <c r="D868" s="78"/>
      <c r="E868" s="79"/>
      <c r="F868" s="79"/>
      <c r="G868" s="79"/>
      <c r="H868" s="79"/>
      <c r="I868" s="79"/>
      <c r="J868" s="79"/>
      <c r="K868" s="79"/>
      <c r="L868" s="79"/>
      <c r="M868" s="79"/>
      <c r="N868" s="79"/>
      <c r="O868" s="79"/>
      <c r="P868" s="79">
        <v>64</v>
      </c>
      <c r="Q868" s="79"/>
      <c r="R868" s="79"/>
      <c r="S868" s="79"/>
      <c r="T868" s="79"/>
      <c r="U868" s="79"/>
      <c r="V868" s="79"/>
      <c r="W868" s="79"/>
      <c r="X868" s="79"/>
      <c r="Y868" s="79"/>
      <c r="Z868" s="79"/>
      <c r="AA868" s="79">
        <v>192</v>
      </c>
      <c r="AB868" s="79"/>
      <c r="AC868" s="79"/>
      <c r="AD868" s="79"/>
      <c r="AE868" s="80"/>
      <c r="AF868" s="17">
        <v>85</v>
      </c>
      <c r="AG868" s="18">
        <v>100</v>
      </c>
      <c r="AH868" s="19">
        <v>122</v>
      </c>
      <c r="AI868" s="20">
        <v>58</v>
      </c>
      <c r="AJ868" s="21">
        <v>75</v>
      </c>
      <c r="AK868" s="22">
        <v>54</v>
      </c>
      <c r="AL868" s="23">
        <f>SUM(AF868:AK868)</f>
        <v>494</v>
      </c>
      <c r="AM868" s="24" t="s">
        <v>398</v>
      </c>
      <c r="AN868" s="25" t="s">
        <v>74</v>
      </c>
      <c r="AO868" s="24" t="s">
        <v>272</v>
      </c>
      <c r="AP868" s="40" t="s">
        <v>241</v>
      </c>
      <c r="AQ868" s="38" t="s">
        <v>410</v>
      </c>
      <c r="AR868" s="39" t="s">
        <v>105</v>
      </c>
      <c r="AS868" s="40">
        <v>1.7</v>
      </c>
      <c r="AT868" s="40">
        <v>86</v>
      </c>
      <c r="AU868" s="41">
        <v>39</v>
      </c>
      <c r="AV868" s="31"/>
      <c r="AW868" s="26"/>
      <c r="AX868" s="26">
        <v>2</v>
      </c>
      <c r="AY868" s="26"/>
      <c r="AZ868" s="26"/>
      <c r="BA868" s="25"/>
      <c r="BB868" s="24">
        <v>173</v>
      </c>
      <c r="BC868" s="26">
        <v>60</v>
      </c>
      <c r="BD868" s="32" t="s">
        <v>128</v>
      </c>
      <c r="BE868" s="32">
        <v>50</v>
      </c>
      <c r="BF868" s="35" t="s">
        <v>139</v>
      </c>
      <c r="BG868" s="26" t="s">
        <v>129</v>
      </c>
      <c r="BH868" s="29">
        <v>20</v>
      </c>
      <c r="BI868" s="26" t="s">
        <v>386</v>
      </c>
      <c r="BJ868" s="37"/>
      <c r="BK868" s="36"/>
      <c r="BL868" t="str">
        <f>IF(_xlfn.REGEXTEST(BK868,"Lv. [0-9]{0, 3}", 0),BM868,"")</f>
        <v/>
      </c>
      <c r="BM868" t="e" cm="1" vm="1">
        <f t="array" ref="BM868">_xlfn.REGEXEXTRACT(_xlfn.REGEXEXTRACT(BK868,"Lv. [0-9]{0,}", 0),"[0-9]{1,2}", 0)</f>
        <v>#N/A</v>
      </c>
      <c r="BN868" cm="1">
        <f t="array" ref="BN868">INDEX(A868:AE868,BQ868)</f>
        <v>192</v>
      </c>
      <c r="BO868">
        <v>867</v>
      </c>
      <c r="BP868" t="str">
        <f ca="1">IF(LEN(BL868) &gt; 0, _xlfn.XMATCH(BN868 + 1, INDIRECT(BR868):INDIRECT(BS868)), "")</f>
        <v/>
      </c>
      <c r="BQ868" cm="1">
        <f t="array" ref="BQ868">_xlfn.XMATCH(FALSE, ISBLANK(A868:AE868),,-1)</f>
        <v>27</v>
      </c>
      <c r="BR868" t="str">
        <f>ADDRESS(2, BQ868)</f>
        <v>$AA$2</v>
      </c>
      <c r="BS868" t="str">
        <f>ADDRESS(1202, BQ868)</f>
        <v>$AA$1202</v>
      </c>
      <c r="BT868" s="171" t="str">
        <f>"insert into Pokemon_Blueprint values ( "&amp;ROW()-1&amp;", '"&amp;B868&amp;"', '"&amp;C868&amp;"', "&amp;AF868&amp;",  "&amp;AG868&amp;",  "&amp;AH868&amp;", "&amp;AI868&amp;",  "&amp;AJ868&amp;",  "&amp;AK868&amp;", "&amp;IF(BC868 = "", "0", BC868)&amp;", "&amp;IF(BL868 = "","NULL, NULL",BP868&amp;", "&amp;BL868)&amp;");"</f>
        <v>insert into Pokemon_Blueprint values ( 867, 'Gourgeist (Super Size)', '', 85,  100,  122, 58,  75,  54, 60, NULL, NULL);</v>
      </c>
    </row>
    <row r="869" spans="1:72" ht="12.75" customHeight="1">
      <c r="A869" s="12">
        <v>712</v>
      </c>
      <c r="B869" s="77" t="s">
        <v>1378</v>
      </c>
      <c r="C869" s="77"/>
      <c r="D869" s="78"/>
      <c r="E869" s="79"/>
      <c r="F869" s="79"/>
      <c r="G869" s="79"/>
      <c r="H869" s="79"/>
      <c r="I869" s="79"/>
      <c r="J869" s="79"/>
      <c r="K869" s="79"/>
      <c r="L869" s="79"/>
      <c r="M869" s="79"/>
      <c r="N869" s="79"/>
      <c r="O869" s="79"/>
      <c r="P869" s="79">
        <v>79</v>
      </c>
      <c r="Q869" s="79"/>
      <c r="R869" s="79"/>
      <c r="S869" s="79"/>
      <c r="T869" s="79"/>
      <c r="U869" s="79"/>
      <c r="V869" s="79"/>
      <c r="W869" s="79"/>
      <c r="X869" s="79"/>
      <c r="Y869" s="79"/>
      <c r="Z869" s="79"/>
      <c r="AA869" s="79">
        <v>358</v>
      </c>
      <c r="AB869" s="79"/>
      <c r="AC869" s="79">
        <v>142</v>
      </c>
      <c r="AD869" s="79">
        <v>215</v>
      </c>
      <c r="AE869" s="80">
        <v>363</v>
      </c>
      <c r="AF869" s="17">
        <v>55</v>
      </c>
      <c r="AG869" s="18">
        <v>69</v>
      </c>
      <c r="AH869" s="19">
        <v>85</v>
      </c>
      <c r="AI869" s="20">
        <v>32</v>
      </c>
      <c r="AJ869" s="21">
        <v>35</v>
      </c>
      <c r="AK869" s="22">
        <v>28</v>
      </c>
      <c r="AL869" s="23">
        <f>SUM(AF869:AK869)</f>
        <v>304</v>
      </c>
      <c r="AM869" s="24" t="s">
        <v>200</v>
      </c>
      <c r="AN869" s="25"/>
      <c r="AO869" s="24" t="s">
        <v>356</v>
      </c>
      <c r="AP869" s="40" t="s">
        <v>380</v>
      </c>
      <c r="AQ869" s="38" t="s">
        <v>337</v>
      </c>
      <c r="AR869" s="39" t="s">
        <v>85</v>
      </c>
      <c r="AS869" s="40">
        <v>1</v>
      </c>
      <c r="AT869" s="40">
        <v>219.4</v>
      </c>
      <c r="AU869" s="41">
        <v>99.5</v>
      </c>
      <c r="AV869" s="31"/>
      <c r="AW869" s="26"/>
      <c r="AX869" s="26">
        <v>1</v>
      </c>
      <c r="AY869" s="26"/>
      <c r="AZ869" s="26"/>
      <c r="BA869" s="25"/>
      <c r="BB869" s="24">
        <v>61</v>
      </c>
      <c r="BC869" s="26">
        <v>190</v>
      </c>
      <c r="BD869" s="32" t="s">
        <v>128</v>
      </c>
      <c r="BE869" s="32">
        <v>50</v>
      </c>
      <c r="BF869" s="35" t="s">
        <v>116</v>
      </c>
      <c r="BG869" s="26" t="s">
        <v>129</v>
      </c>
      <c r="BH869" s="29">
        <v>20</v>
      </c>
      <c r="BI869" s="26" t="s">
        <v>82</v>
      </c>
      <c r="BJ869" s="37" t="s">
        <v>338</v>
      </c>
      <c r="BK869" s="36" t="s">
        <v>780</v>
      </c>
      <c r="BL869" t="str">
        <f>IF(_xlfn.REGEXTEST(BK869,"Lv. [0-9]{0, 3}", 0),BM869,"")</f>
        <v>37</v>
      </c>
      <c r="BM869" t="str" cm="1">
        <f t="array" ref="BM869">_xlfn.REGEXEXTRACT(_xlfn.REGEXEXTRACT(BK869,"Lv. [0-9]{0,}", 0),"[0-9]{1,2}", 0)</f>
        <v>37</v>
      </c>
      <c r="BN869" cm="1">
        <f t="array" ref="BN869">INDEX(A869:AE869,BQ869)</f>
        <v>363</v>
      </c>
      <c r="BO869">
        <v>868</v>
      </c>
      <c r="BP869">
        <f ca="1">IF(LEN(BL869) &gt; 0, _xlfn.XMATCH(BN869 + 1, INDIRECT(BR869):INDIRECT(BS869)), "")</f>
        <v>869</v>
      </c>
      <c r="BQ869" cm="1">
        <f t="array" ref="BQ869">_xlfn.XMATCH(FALSE, ISBLANK(A869:AE869),,-1)</f>
        <v>31</v>
      </c>
      <c r="BR869" t="str">
        <f>ADDRESS(2, BQ869)</f>
        <v>$AE$2</v>
      </c>
      <c r="BS869" t="str">
        <f>ADDRESS(1202, BQ869)</f>
        <v>$AE$1202</v>
      </c>
      <c r="BT869" s="171" t="str">
        <f ca="1">"insert into Pokemon_Blueprint values ( "&amp;ROW()-1&amp;", '"&amp;B869&amp;"', '"&amp;C869&amp;"', "&amp;AF869&amp;",  "&amp;AG869&amp;",  "&amp;AH869&amp;", "&amp;AI869&amp;",  "&amp;AJ869&amp;",  "&amp;AK869&amp;", "&amp;IF(BC869 = "", "0", BC869)&amp;", "&amp;IF(BL869 = "","NULL, NULL",BP869&amp;", "&amp;BL869)&amp;");"</f>
        <v>insert into Pokemon_Blueprint values ( 868, 'Bergmite', '', 55,  69,  85, 32,  35,  28, 190, 869, 37);</v>
      </c>
    </row>
    <row r="870" spans="1:72" ht="12.75" customHeight="1">
      <c r="A870" s="12">
        <v>713</v>
      </c>
      <c r="B870" s="77" t="s">
        <v>1379</v>
      </c>
      <c r="C870" s="77"/>
      <c r="D870" s="78"/>
      <c r="E870" s="79"/>
      <c r="F870" s="79"/>
      <c r="G870" s="79"/>
      <c r="H870" s="79"/>
      <c r="I870" s="79"/>
      <c r="J870" s="79"/>
      <c r="K870" s="79"/>
      <c r="L870" s="79"/>
      <c r="M870" s="79"/>
      <c r="N870" s="79"/>
      <c r="O870" s="79"/>
      <c r="P870" s="79">
        <v>80</v>
      </c>
      <c r="Q870" s="79"/>
      <c r="R870" s="79"/>
      <c r="S870" s="79"/>
      <c r="T870" s="79"/>
      <c r="U870" s="79"/>
      <c r="V870" s="79"/>
      <c r="W870" s="79"/>
      <c r="X870" s="79"/>
      <c r="Y870" s="79"/>
      <c r="Z870" s="79"/>
      <c r="AA870" s="79">
        <v>359</v>
      </c>
      <c r="AB870" s="79"/>
      <c r="AC870" s="79">
        <v>143</v>
      </c>
      <c r="AD870" s="79"/>
      <c r="AE870" s="80">
        <v>364</v>
      </c>
      <c r="AF870" s="17">
        <v>95</v>
      </c>
      <c r="AG870" s="18">
        <v>117</v>
      </c>
      <c r="AH870" s="19">
        <v>184</v>
      </c>
      <c r="AI870" s="20">
        <v>44</v>
      </c>
      <c r="AJ870" s="21">
        <v>46</v>
      </c>
      <c r="AK870" s="22">
        <v>28</v>
      </c>
      <c r="AL870" s="23">
        <f>SUM(AF870:AK870)</f>
        <v>514</v>
      </c>
      <c r="AM870" s="24" t="s">
        <v>200</v>
      </c>
      <c r="AN870" s="25"/>
      <c r="AO870" s="24" t="s">
        <v>356</v>
      </c>
      <c r="AP870" s="40" t="s">
        <v>380</v>
      </c>
      <c r="AQ870" s="38" t="s">
        <v>337</v>
      </c>
      <c r="AR870" s="39" t="s">
        <v>88</v>
      </c>
      <c r="AS870" s="40">
        <v>2</v>
      </c>
      <c r="AT870" s="40">
        <v>1113.3</v>
      </c>
      <c r="AU870" s="41">
        <v>505</v>
      </c>
      <c r="AV870" s="31"/>
      <c r="AW870" s="26"/>
      <c r="AX870" s="26">
        <v>2</v>
      </c>
      <c r="AY870" s="26"/>
      <c r="AZ870" s="26"/>
      <c r="BA870" s="25"/>
      <c r="BB870" s="24">
        <v>180</v>
      </c>
      <c r="BC870" s="26">
        <v>55</v>
      </c>
      <c r="BD870" s="32" t="s">
        <v>128</v>
      </c>
      <c r="BE870" s="32">
        <v>50</v>
      </c>
      <c r="BF870" s="35" t="s">
        <v>116</v>
      </c>
      <c r="BG870" s="26" t="s">
        <v>129</v>
      </c>
      <c r="BH870" s="29">
        <v>20</v>
      </c>
      <c r="BI870" s="26" t="s">
        <v>82</v>
      </c>
      <c r="BJ870" s="37" t="s">
        <v>338</v>
      </c>
      <c r="BK870" s="36"/>
      <c r="BL870" t="str">
        <f>IF(_xlfn.REGEXTEST(BK870,"Lv. [0-9]{0, 3}", 0),BM870,"")</f>
        <v/>
      </c>
      <c r="BM870" t="e" cm="1" vm="1">
        <f t="array" ref="BM870">_xlfn.REGEXEXTRACT(_xlfn.REGEXEXTRACT(BK870,"Lv. [0-9]{0,}", 0),"[0-9]{1,2}", 0)</f>
        <v>#N/A</v>
      </c>
      <c r="BN870" cm="1">
        <f t="array" ref="BN870">INDEX(A870:AE870,BQ870)</f>
        <v>364</v>
      </c>
      <c r="BO870">
        <v>869</v>
      </c>
      <c r="BP870" t="str">
        <f ca="1">IF(LEN(BL870) &gt; 0, _xlfn.XMATCH(BN870 + 1, INDIRECT(BR870):INDIRECT(BS870)), "")</f>
        <v/>
      </c>
      <c r="BQ870" cm="1">
        <f t="array" ref="BQ870">_xlfn.XMATCH(FALSE, ISBLANK(A870:AE870),,-1)</f>
        <v>31</v>
      </c>
      <c r="BR870" t="str">
        <f>ADDRESS(2, BQ870)</f>
        <v>$AE$2</v>
      </c>
      <c r="BS870" t="str">
        <f>ADDRESS(1202, BQ870)</f>
        <v>$AE$1202</v>
      </c>
      <c r="BT870" s="171" t="str">
        <f>"insert into Pokemon_Blueprint values ( "&amp;ROW()-1&amp;", '"&amp;B870&amp;"', '"&amp;C870&amp;"', "&amp;AF870&amp;",  "&amp;AG870&amp;",  "&amp;AH870&amp;", "&amp;AI870&amp;",  "&amp;AJ870&amp;",  "&amp;AK870&amp;", "&amp;IF(BC870 = "", "0", BC870)&amp;", "&amp;IF(BL870 = "","NULL, NULL",BP870&amp;", "&amp;BL870)&amp;");"</f>
        <v>insert into Pokemon_Blueprint values ( 869, 'Avalugg', '', 95,  117,  184, 44,  46,  28, 55, NULL, NULL);</v>
      </c>
    </row>
    <row r="871" spans="1:72" ht="12.75" customHeight="1">
      <c r="A871" s="12">
        <v>713.1</v>
      </c>
      <c r="B871" s="77" t="s">
        <v>1380</v>
      </c>
      <c r="C871" s="77" t="s">
        <v>300</v>
      </c>
      <c r="D871" s="78"/>
      <c r="E871" s="79"/>
      <c r="F871" s="79"/>
      <c r="G871" s="79"/>
      <c r="H871" s="79"/>
      <c r="I871" s="79"/>
      <c r="J871" s="79"/>
      <c r="K871" s="79"/>
      <c r="L871" s="79"/>
      <c r="M871" s="79"/>
      <c r="N871" s="79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  <c r="AA871" s="79"/>
      <c r="AB871" s="79"/>
      <c r="AC871" s="79"/>
      <c r="AD871" s="79">
        <v>216</v>
      </c>
      <c r="AE871" s="80"/>
      <c r="AF871" s="17">
        <v>95</v>
      </c>
      <c r="AG871" s="18">
        <v>127</v>
      </c>
      <c r="AH871" s="19">
        <v>184</v>
      </c>
      <c r="AI871" s="20">
        <v>34</v>
      </c>
      <c r="AJ871" s="21">
        <v>36</v>
      </c>
      <c r="AK871" s="22">
        <v>38</v>
      </c>
      <c r="AL871" s="23">
        <f>SUM(AF871:AK871)</f>
        <v>514</v>
      </c>
      <c r="AM871" s="24" t="s">
        <v>200</v>
      </c>
      <c r="AN871" s="25" t="s">
        <v>301</v>
      </c>
      <c r="AO871" s="24" t="s">
        <v>798</v>
      </c>
      <c r="AP871" s="40" t="s">
        <v>380</v>
      </c>
      <c r="AQ871" s="38" t="s">
        <v>337</v>
      </c>
      <c r="AR871" s="39" t="s">
        <v>148</v>
      </c>
      <c r="AS871" s="40">
        <v>1.4</v>
      </c>
      <c r="AT871" s="40">
        <v>578.5</v>
      </c>
      <c r="AU871" s="41">
        <v>262.39999999999998</v>
      </c>
      <c r="AV871" s="31"/>
      <c r="AW871" s="26"/>
      <c r="AX871" s="26">
        <v>2</v>
      </c>
      <c r="AY871" s="26"/>
      <c r="AZ871" s="26"/>
      <c r="BA871" s="25"/>
      <c r="BB871" s="24">
        <v>180</v>
      </c>
      <c r="BC871" s="26">
        <v>55</v>
      </c>
      <c r="BD871" s="32" t="s">
        <v>128</v>
      </c>
      <c r="BE871" s="32">
        <v>50</v>
      </c>
      <c r="BF871" s="35" t="s">
        <v>116</v>
      </c>
      <c r="BG871" s="26" t="s">
        <v>129</v>
      </c>
      <c r="BH871" s="29">
        <v>20</v>
      </c>
      <c r="BI871" s="26" t="s">
        <v>82</v>
      </c>
      <c r="BJ871" s="37" t="s">
        <v>338</v>
      </c>
      <c r="BK871" s="36"/>
      <c r="BL871" t="str">
        <f>IF(_xlfn.REGEXTEST(BK871,"Lv. [0-9]{0, 3}", 0),BM871,"")</f>
        <v/>
      </c>
      <c r="BM871" t="e" cm="1" vm="1">
        <f t="array" ref="BM871">_xlfn.REGEXEXTRACT(_xlfn.REGEXEXTRACT(BK871,"Lv. [0-9]{0,}", 0),"[0-9]{1,2}", 0)</f>
        <v>#N/A</v>
      </c>
      <c r="BN871" cm="1">
        <f t="array" ref="BN871">INDEX(A871:AE871,BQ871)</f>
        <v>216</v>
      </c>
      <c r="BO871">
        <v>870</v>
      </c>
      <c r="BP871" t="str">
        <f ca="1">IF(LEN(BL871) &gt; 0, _xlfn.XMATCH(BN871 + 1, INDIRECT(BR871):INDIRECT(BS871)), "")</f>
        <v/>
      </c>
      <c r="BQ871" cm="1">
        <f t="array" ref="BQ871">_xlfn.XMATCH(FALSE, ISBLANK(A871:AE871),,-1)</f>
        <v>30</v>
      </c>
      <c r="BR871" t="str">
        <f>ADDRESS(2, BQ871)</f>
        <v>$AD$2</v>
      </c>
      <c r="BS871" t="str">
        <f>ADDRESS(1202, BQ871)</f>
        <v>$AD$1202</v>
      </c>
      <c r="BT871" s="171" t="str">
        <f>"insert into Pokemon_Blueprint values ( "&amp;ROW()-1&amp;", '"&amp;B871&amp;"', '"&amp;C871&amp;"', "&amp;AF871&amp;",  "&amp;AG871&amp;",  "&amp;AH871&amp;", "&amp;AI871&amp;",  "&amp;AJ871&amp;",  "&amp;AK871&amp;", "&amp;IF(BC871 = "", "0", BC871)&amp;", "&amp;IF(BL871 = "","NULL, NULL",BP871&amp;", "&amp;BL871)&amp;");"</f>
        <v>insert into Pokemon_Blueprint values ( 870, 'Avalugg (Hisuian)', 'Hisuian Form', 95,  127,  184, 34,  36,  38, 55, NULL, NULL);</v>
      </c>
    </row>
    <row r="872" spans="1:72" ht="12.75" customHeight="1">
      <c r="A872" s="12">
        <v>714</v>
      </c>
      <c r="B872" s="77" t="s">
        <v>1381</v>
      </c>
      <c r="C872" s="77"/>
      <c r="D872" s="78"/>
      <c r="E872" s="79"/>
      <c r="F872" s="79"/>
      <c r="G872" s="79"/>
      <c r="H872" s="79"/>
      <c r="I872" s="79"/>
      <c r="J872" s="79"/>
      <c r="K872" s="79"/>
      <c r="L872" s="79"/>
      <c r="M872" s="79"/>
      <c r="N872" s="79"/>
      <c r="O872" s="79"/>
      <c r="P872" s="79">
        <v>113</v>
      </c>
      <c r="Q872" s="79"/>
      <c r="R872" s="79"/>
      <c r="S872" s="79"/>
      <c r="T872" s="79"/>
      <c r="U872" s="79"/>
      <c r="V872" s="79">
        <v>83</v>
      </c>
      <c r="W872" s="79">
        <v>83</v>
      </c>
      <c r="X872" s="79"/>
      <c r="Y872" s="79"/>
      <c r="Z872" s="79">
        <v>29</v>
      </c>
      <c r="AA872" s="79">
        <v>176</v>
      </c>
      <c r="AB872" s="79"/>
      <c r="AC872" s="79">
        <v>181</v>
      </c>
      <c r="AD872" s="79"/>
      <c r="AE872" s="80">
        <v>303</v>
      </c>
      <c r="AF872" s="17">
        <v>40</v>
      </c>
      <c r="AG872" s="18">
        <v>30</v>
      </c>
      <c r="AH872" s="19">
        <v>35</v>
      </c>
      <c r="AI872" s="20">
        <v>45</v>
      </c>
      <c r="AJ872" s="21">
        <v>40</v>
      </c>
      <c r="AK872" s="22">
        <v>55</v>
      </c>
      <c r="AL872" s="23">
        <f>SUM(AF872:AK872)</f>
        <v>245</v>
      </c>
      <c r="AM872" s="24" t="s">
        <v>104</v>
      </c>
      <c r="AN872" s="25" t="s">
        <v>99</v>
      </c>
      <c r="AO872" s="24" t="s">
        <v>241</v>
      </c>
      <c r="AP872" s="40" t="s">
        <v>244</v>
      </c>
      <c r="AQ872" s="38" t="s">
        <v>620</v>
      </c>
      <c r="AR872" s="39" t="s">
        <v>115</v>
      </c>
      <c r="AS872" s="40">
        <v>0.5</v>
      </c>
      <c r="AT872" s="40">
        <v>17.600000000000001</v>
      </c>
      <c r="AU872" s="41">
        <v>8</v>
      </c>
      <c r="AV872" s="31"/>
      <c r="AW872" s="26"/>
      <c r="AX872" s="26"/>
      <c r="AY872" s="26"/>
      <c r="AZ872" s="26"/>
      <c r="BA872" s="25">
        <v>1</v>
      </c>
      <c r="BB872" s="24">
        <v>49</v>
      </c>
      <c r="BC872" s="26">
        <v>190</v>
      </c>
      <c r="BD872" s="32" t="s">
        <v>128</v>
      </c>
      <c r="BE872" s="32">
        <v>50</v>
      </c>
      <c r="BF872" s="35" t="s">
        <v>164</v>
      </c>
      <c r="BG872" s="26" t="s">
        <v>129</v>
      </c>
      <c r="BH872" s="29">
        <v>20</v>
      </c>
      <c r="BI872" s="26" t="s">
        <v>104</v>
      </c>
      <c r="BJ872" s="37" t="s">
        <v>99</v>
      </c>
      <c r="BK872" s="36" t="s">
        <v>984</v>
      </c>
      <c r="BL872" t="str">
        <f>IF(_xlfn.REGEXTEST(BK872,"Lv. [0-9]{0, 3}", 0),BM872,"")</f>
        <v>48</v>
      </c>
      <c r="BM872" t="str" cm="1">
        <f t="array" ref="BM872">_xlfn.REGEXEXTRACT(_xlfn.REGEXEXTRACT(BK872,"Lv. [0-9]{0,}", 0),"[0-9]{1,2}", 0)</f>
        <v>48</v>
      </c>
      <c r="BN872" cm="1">
        <f t="array" ref="BN872">INDEX(A872:AE872,BQ872)</f>
        <v>303</v>
      </c>
      <c r="BO872">
        <v>871</v>
      </c>
      <c r="BP872">
        <f ca="1">IF(LEN(BL872) &gt; 0, _xlfn.XMATCH(BN872 + 1, INDIRECT(BR872):INDIRECT(BS872)), "")</f>
        <v>872</v>
      </c>
      <c r="BQ872" cm="1">
        <f t="array" ref="BQ872">_xlfn.XMATCH(FALSE, ISBLANK(A872:AE872),,-1)</f>
        <v>31</v>
      </c>
      <c r="BR872" t="str">
        <f>ADDRESS(2, BQ872)</f>
        <v>$AE$2</v>
      </c>
      <c r="BS872" t="str">
        <f>ADDRESS(1202, BQ872)</f>
        <v>$AE$1202</v>
      </c>
      <c r="BT872" s="171" t="str">
        <f ca="1">"insert into Pokemon_Blueprint values ( "&amp;ROW()-1&amp;", '"&amp;B872&amp;"', '"&amp;C872&amp;"', "&amp;AF872&amp;",  "&amp;AG872&amp;",  "&amp;AH872&amp;", "&amp;AI872&amp;",  "&amp;AJ872&amp;",  "&amp;AK872&amp;", "&amp;IF(BC872 = "", "0", BC872)&amp;", "&amp;IF(BL872 = "","NULL, NULL",BP872&amp;", "&amp;BL872)&amp;");"</f>
        <v>insert into Pokemon_Blueprint values ( 871, 'Noibat', '', 40,  30,  35, 45,  40,  55, 190, 872, 48);</v>
      </c>
    </row>
    <row r="873" spans="1:72" ht="12.75" customHeight="1">
      <c r="A873" s="12">
        <v>715</v>
      </c>
      <c r="B873" s="77" t="s">
        <v>1382</v>
      </c>
      <c r="C873" s="77"/>
      <c r="D873" s="78"/>
      <c r="E873" s="79"/>
      <c r="F873" s="79"/>
      <c r="G873" s="79"/>
      <c r="H873" s="79"/>
      <c r="I873" s="79"/>
      <c r="J873" s="79"/>
      <c r="K873" s="79"/>
      <c r="L873" s="79"/>
      <c r="M873" s="79"/>
      <c r="N873" s="79"/>
      <c r="O873" s="79"/>
      <c r="P873" s="79">
        <v>114</v>
      </c>
      <c r="Q873" s="79"/>
      <c r="R873" s="79"/>
      <c r="S873" s="79"/>
      <c r="T873" s="79"/>
      <c r="U873" s="79"/>
      <c r="V873" s="79">
        <v>84</v>
      </c>
      <c r="W873" s="79">
        <v>84</v>
      </c>
      <c r="X873" s="79"/>
      <c r="Y873" s="79"/>
      <c r="Z873" s="79">
        <v>30</v>
      </c>
      <c r="AA873" s="79">
        <v>177</v>
      </c>
      <c r="AB873" s="79"/>
      <c r="AC873" s="79">
        <v>182</v>
      </c>
      <c r="AD873" s="79"/>
      <c r="AE873" s="80">
        <v>304</v>
      </c>
      <c r="AF873" s="17">
        <v>85</v>
      </c>
      <c r="AG873" s="18">
        <v>70</v>
      </c>
      <c r="AH873" s="19">
        <v>80</v>
      </c>
      <c r="AI873" s="20">
        <v>97</v>
      </c>
      <c r="AJ873" s="21">
        <v>80</v>
      </c>
      <c r="AK873" s="22">
        <v>123</v>
      </c>
      <c r="AL873" s="23">
        <f>SUM(AF873:AK873)</f>
        <v>535</v>
      </c>
      <c r="AM873" s="24" t="s">
        <v>104</v>
      </c>
      <c r="AN873" s="25" t="s">
        <v>99</v>
      </c>
      <c r="AO873" s="24" t="s">
        <v>241</v>
      </c>
      <c r="AP873" s="40" t="s">
        <v>244</v>
      </c>
      <c r="AQ873" s="38" t="s">
        <v>620</v>
      </c>
      <c r="AR873" s="39" t="s">
        <v>157</v>
      </c>
      <c r="AS873" s="40">
        <v>1.5</v>
      </c>
      <c r="AT873" s="40">
        <v>187.4</v>
      </c>
      <c r="AU873" s="41">
        <v>85</v>
      </c>
      <c r="AV873" s="31"/>
      <c r="AW873" s="26"/>
      <c r="AX873" s="26"/>
      <c r="AY873" s="26"/>
      <c r="AZ873" s="26"/>
      <c r="BA873" s="25">
        <v>2</v>
      </c>
      <c r="BB873" s="24">
        <v>187</v>
      </c>
      <c r="BC873" s="26">
        <v>45</v>
      </c>
      <c r="BD873" s="32" t="s">
        <v>128</v>
      </c>
      <c r="BE873" s="32">
        <v>50</v>
      </c>
      <c r="BF873" s="35" t="s">
        <v>164</v>
      </c>
      <c r="BG873" s="26" t="s">
        <v>129</v>
      </c>
      <c r="BH873" s="29">
        <v>20</v>
      </c>
      <c r="BI873" s="26" t="s">
        <v>104</v>
      </c>
      <c r="BJ873" s="37" t="s">
        <v>99</v>
      </c>
      <c r="BK873" s="36"/>
      <c r="BL873" t="str">
        <f>IF(_xlfn.REGEXTEST(BK873,"Lv. [0-9]{0, 3}", 0),BM873,"")</f>
        <v/>
      </c>
      <c r="BM873" t="e" cm="1" vm="1">
        <f t="array" ref="BM873">_xlfn.REGEXEXTRACT(_xlfn.REGEXEXTRACT(BK873,"Lv. [0-9]{0,}", 0),"[0-9]{1,2}", 0)</f>
        <v>#N/A</v>
      </c>
      <c r="BN873" cm="1">
        <f t="array" ref="BN873">INDEX(A873:AE873,BQ873)</f>
        <v>304</v>
      </c>
      <c r="BO873">
        <v>872</v>
      </c>
      <c r="BP873" t="str">
        <f ca="1">IF(LEN(BL873) &gt; 0, _xlfn.XMATCH(BN873 + 1, INDIRECT(BR873):INDIRECT(BS873)), "")</f>
        <v/>
      </c>
      <c r="BQ873" cm="1">
        <f t="array" ref="BQ873">_xlfn.XMATCH(FALSE, ISBLANK(A873:AE873),,-1)</f>
        <v>31</v>
      </c>
      <c r="BR873" t="str">
        <f>ADDRESS(2, BQ873)</f>
        <v>$AE$2</v>
      </c>
      <c r="BS873" t="str">
        <f>ADDRESS(1202, BQ873)</f>
        <v>$AE$1202</v>
      </c>
      <c r="BT873" s="171" t="str">
        <f>"insert into Pokemon_Blueprint values ( "&amp;ROW()-1&amp;", '"&amp;B873&amp;"', '"&amp;C873&amp;"', "&amp;AF873&amp;",  "&amp;AG873&amp;",  "&amp;AH873&amp;", "&amp;AI873&amp;",  "&amp;AJ873&amp;",  "&amp;AK873&amp;", "&amp;IF(BC873 = "", "0", BC873)&amp;", "&amp;IF(BL873 = "","NULL, NULL",BP873&amp;", "&amp;BL873)&amp;");"</f>
        <v>insert into Pokemon_Blueprint values ( 872, 'Noivern', '', 85,  70,  80, 97,  80,  123, 45, NULL, NULL);</v>
      </c>
    </row>
    <row r="874" spans="1:72" ht="12.75" customHeight="1">
      <c r="A874" s="12">
        <v>716</v>
      </c>
      <c r="B874" s="77" t="s">
        <v>1383</v>
      </c>
      <c r="C874" s="77" t="s">
        <v>540</v>
      </c>
      <c r="D874" s="78"/>
      <c r="E874" s="79"/>
      <c r="F874" s="79"/>
      <c r="G874" s="79"/>
      <c r="H874" s="79"/>
      <c r="I874" s="79"/>
      <c r="J874" s="79"/>
      <c r="K874" s="79"/>
      <c r="L874" s="79"/>
      <c r="M874" s="79"/>
      <c r="N874" s="79"/>
      <c r="O874" s="79"/>
      <c r="P874" s="79">
        <v>148</v>
      </c>
      <c r="Q874" s="79"/>
      <c r="R874" s="79"/>
      <c r="S874" s="79"/>
      <c r="T874" s="79"/>
      <c r="U874" s="79"/>
      <c r="V874" s="79"/>
      <c r="W874" s="79"/>
      <c r="X874" s="79"/>
      <c r="Y874" s="79"/>
      <c r="Z874" s="79"/>
      <c r="AA874" s="79"/>
      <c r="AB874" s="79"/>
      <c r="AC874" s="79"/>
      <c r="AD874" s="79"/>
      <c r="AE874" s="80"/>
      <c r="AF874" s="17">
        <v>126</v>
      </c>
      <c r="AG874" s="18">
        <v>131</v>
      </c>
      <c r="AH874" s="19">
        <v>95</v>
      </c>
      <c r="AI874" s="20">
        <v>131</v>
      </c>
      <c r="AJ874" s="21">
        <v>98</v>
      </c>
      <c r="AK874" s="22">
        <v>99</v>
      </c>
      <c r="AL874" s="23">
        <f>SUM(AF874:AK874)</f>
        <v>680</v>
      </c>
      <c r="AM874" s="24" t="s">
        <v>188</v>
      </c>
      <c r="AN874" s="30"/>
      <c r="AO874" s="24" t="s">
        <v>1384</v>
      </c>
      <c r="AP874" s="34"/>
      <c r="AQ874" s="38"/>
      <c r="AR874" s="39" t="s">
        <v>445</v>
      </c>
      <c r="AS874" s="40">
        <v>3</v>
      </c>
      <c r="AT874" s="40">
        <v>474</v>
      </c>
      <c r="AU874" s="41">
        <v>215</v>
      </c>
      <c r="AV874" s="31">
        <v>3</v>
      </c>
      <c r="AW874" s="26"/>
      <c r="AX874" s="26"/>
      <c r="AY874" s="26"/>
      <c r="AZ874" s="26"/>
      <c r="BA874" s="25"/>
      <c r="BB874" s="24">
        <v>340</v>
      </c>
      <c r="BC874" s="26">
        <v>45</v>
      </c>
      <c r="BD874" s="32" t="s">
        <v>297</v>
      </c>
      <c r="BE874" s="32">
        <v>0</v>
      </c>
      <c r="BF874" s="35" t="s">
        <v>116</v>
      </c>
      <c r="BG874" s="26" t="s">
        <v>368</v>
      </c>
      <c r="BH874" s="29">
        <v>120</v>
      </c>
      <c r="BI874" s="26" t="s">
        <v>212</v>
      </c>
      <c r="BJ874" s="37"/>
      <c r="BK874" s="36"/>
      <c r="BL874" t="str">
        <f>IF(_xlfn.REGEXTEST(BK874,"Lv. [0-9]{0, 3}", 0),BM874,"")</f>
        <v/>
      </c>
      <c r="BM874" t="e" cm="1" vm="1">
        <f t="array" ref="BM874">_xlfn.REGEXEXTRACT(_xlfn.REGEXEXTRACT(BK874,"Lv. [0-9]{0,}", 0),"[0-9]{1,2}", 0)</f>
        <v>#N/A</v>
      </c>
      <c r="BN874" cm="1">
        <f t="array" ref="BN874">INDEX(A874:AE874,BQ874)</f>
        <v>148</v>
      </c>
      <c r="BO874">
        <v>873</v>
      </c>
      <c r="BP874" t="str">
        <f ca="1">IF(LEN(BL874) &gt; 0, _xlfn.XMATCH(BN874 + 1, INDIRECT(BR874):INDIRECT(BS874)), "")</f>
        <v/>
      </c>
      <c r="BQ874" cm="1">
        <f t="array" ref="BQ874">_xlfn.XMATCH(FALSE, ISBLANK(A874:AE874),,-1)</f>
        <v>16</v>
      </c>
      <c r="BR874" t="str">
        <f>ADDRESS(2, BQ874)</f>
        <v>$P$2</v>
      </c>
      <c r="BS874" t="str">
        <f>ADDRESS(1202, BQ874)</f>
        <v>$P$1202</v>
      </c>
      <c r="BT874" s="171" t="str">
        <f>"insert into Pokemon_Blueprint values ( "&amp;ROW()-1&amp;", '"&amp;B874&amp;"', '"&amp;C874&amp;"', "&amp;AF874&amp;",  "&amp;AG874&amp;",  "&amp;AH874&amp;", "&amp;AI874&amp;",  "&amp;AJ874&amp;",  "&amp;AK874&amp;", "&amp;IF(BC874 = "", "0", BC874)&amp;", "&amp;IF(BL874 = "","NULL, NULL",BP874&amp;", "&amp;BL874)&amp;");"</f>
        <v>insert into Pokemon_Blueprint values ( 873, 'Xerneas', 'Legendary', 126,  131,  95, 131,  98,  99, 45, NULL, NULL);</v>
      </c>
    </row>
    <row r="875" spans="1:72" ht="12.75" customHeight="1">
      <c r="A875" s="12">
        <v>717</v>
      </c>
      <c r="B875" s="77" t="s">
        <v>1385</v>
      </c>
      <c r="C875" s="77" t="s">
        <v>540</v>
      </c>
      <c r="D875" s="78"/>
      <c r="E875" s="79"/>
      <c r="F875" s="79"/>
      <c r="G875" s="79"/>
      <c r="H875" s="79"/>
      <c r="I875" s="79"/>
      <c r="J875" s="79"/>
      <c r="K875" s="79"/>
      <c r="L875" s="79"/>
      <c r="M875" s="79"/>
      <c r="N875" s="79"/>
      <c r="O875" s="79"/>
      <c r="P875" s="79">
        <v>149</v>
      </c>
      <c r="Q875" s="79"/>
      <c r="R875" s="79"/>
      <c r="S875" s="79"/>
      <c r="T875" s="79"/>
      <c r="U875" s="79"/>
      <c r="V875" s="79"/>
      <c r="W875" s="79"/>
      <c r="X875" s="79"/>
      <c r="Y875" s="79"/>
      <c r="Z875" s="79"/>
      <c r="AA875" s="79"/>
      <c r="AB875" s="79"/>
      <c r="AC875" s="79"/>
      <c r="AD875" s="79"/>
      <c r="AE875" s="80"/>
      <c r="AF875" s="17">
        <v>126</v>
      </c>
      <c r="AG875" s="18">
        <v>131</v>
      </c>
      <c r="AH875" s="19">
        <v>95</v>
      </c>
      <c r="AI875" s="20">
        <v>131</v>
      </c>
      <c r="AJ875" s="21">
        <v>98</v>
      </c>
      <c r="AK875" s="22">
        <v>99</v>
      </c>
      <c r="AL875" s="23">
        <f>SUM(AF875:AK875)</f>
        <v>680</v>
      </c>
      <c r="AM875" s="24" t="s">
        <v>169</v>
      </c>
      <c r="AN875" s="25" t="s">
        <v>104</v>
      </c>
      <c r="AO875" s="24" t="s">
        <v>1386</v>
      </c>
      <c r="AP875" s="34"/>
      <c r="AQ875" s="38"/>
      <c r="AR875" s="39" t="s">
        <v>1387</v>
      </c>
      <c r="AS875" s="40">
        <v>5.8</v>
      </c>
      <c r="AT875" s="40">
        <v>447.5</v>
      </c>
      <c r="AU875" s="41">
        <v>203</v>
      </c>
      <c r="AV875" s="31">
        <v>3</v>
      </c>
      <c r="AW875" s="26"/>
      <c r="AX875" s="26"/>
      <c r="AY875" s="26"/>
      <c r="AZ875" s="26"/>
      <c r="BA875" s="25"/>
      <c r="BB875" s="24">
        <v>340</v>
      </c>
      <c r="BC875" s="26">
        <v>45</v>
      </c>
      <c r="BD875" s="32" t="s">
        <v>297</v>
      </c>
      <c r="BE875" s="32">
        <v>0</v>
      </c>
      <c r="BF875" s="35" t="s">
        <v>98</v>
      </c>
      <c r="BG875" s="26" t="s">
        <v>368</v>
      </c>
      <c r="BH875" s="29">
        <v>120</v>
      </c>
      <c r="BI875" s="26" t="s">
        <v>212</v>
      </c>
      <c r="BJ875" s="37"/>
      <c r="BK875" s="36"/>
      <c r="BL875" t="str">
        <f>IF(_xlfn.REGEXTEST(BK875,"Lv. [0-9]{0, 3}", 0),BM875,"")</f>
        <v/>
      </c>
      <c r="BM875" t="e" cm="1" vm="1">
        <f t="array" ref="BM875">_xlfn.REGEXEXTRACT(_xlfn.REGEXEXTRACT(BK875,"Lv. [0-9]{0,}", 0),"[0-9]{1,2}", 0)</f>
        <v>#N/A</v>
      </c>
      <c r="BN875" cm="1">
        <f t="array" ref="BN875">INDEX(A875:AE875,BQ875)</f>
        <v>149</v>
      </c>
      <c r="BO875">
        <v>874</v>
      </c>
      <c r="BP875" t="str">
        <f ca="1">IF(LEN(BL875) &gt; 0, _xlfn.XMATCH(BN875 + 1, INDIRECT(BR875):INDIRECT(BS875)), "")</f>
        <v/>
      </c>
      <c r="BQ875" cm="1">
        <f t="array" ref="BQ875">_xlfn.XMATCH(FALSE, ISBLANK(A875:AE875),,-1)</f>
        <v>16</v>
      </c>
      <c r="BR875" t="str">
        <f>ADDRESS(2, BQ875)</f>
        <v>$P$2</v>
      </c>
      <c r="BS875" t="str">
        <f>ADDRESS(1202, BQ875)</f>
        <v>$P$1202</v>
      </c>
      <c r="BT875" s="171" t="str">
        <f>"insert into Pokemon_Blueprint values ( "&amp;ROW()-1&amp;", '"&amp;B875&amp;"', '"&amp;C875&amp;"', "&amp;AF875&amp;",  "&amp;AG875&amp;",  "&amp;AH875&amp;", "&amp;AI875&amp;",  "&amp;AJ875&amp;",  "&amp;AK875&amp;", "&amp;IF(BC875 = "", "0", BC875)&amp;", "&amp;IF(BL875 = "","NULL, NULL",BP875&amp;", "&amp;BL875)&amp;");"</f>
        <v>insert into Pokemon_Blueprint values ( 874, 'Yveltal', 'Legendary', 126,  131,  95, 131,  98,  99, 45, NULL, NULL);</v>
      </c>
    </row>
    <row r="876" spans="1:72" ht="12.75" customHeight="1">
      <c r="A876" s="12">
        <v>718</v>
      </c>
      <c r="B876" s="77" t="s">
        <v>1388</v>
      </c>
      <c r="C876" s="77" t="s">
        <v>540</v>
      </c>
      <c r="D876" s="78"/>
      <c r="E876" s="79"/>
      <c r="F876" s="79"/>
      <c r="G876" s="79"/>
      <c r="H876" s="79"/>
      <c r="I876" s="79"/>
      <c r="J876" s="79"/>
      <c r="K876" s="79"/>
      <c r="L876" s="79"/>
      <c r="M876" s="79"/>
      <c r="N876" s="79"/>
      <c r="O876" s="79"/>
      <c r="P876" s="79"/>
      <c r="Q876" s="79">
        <v>205</v>
      </c>
      <c r="R876" s="79"/>
      <c r="S876" s="79"/>
      <c r="T876" s="79"/>
      <c r="U876" s="79"/>
      <c r="V876" s="79">
        <v>263</v>
      </c>
      <c r="W876" s="79"/>
      <c r="X876" s="79"/>
      <c r="Y876" s="79"/>
      <c r="Z876" s="79"/>
      <c r="AA876" s="79"/>
      <c r="AB876" s="79"/>
      <c r="AC876" s="79"/>
      <c r="AD876" s="79"/>
      <c r="AE876" s="80"/>
      <c r="AF876" s="17">
        <v>54</v>
      </c>
      <c r="AG876" s="18">
        <v>100</v>
      </c>
      <c r="AH876" s="19">
        <v>71</v>
      </c>
      <c r="AI876" s="20">
        <v>61</v>
      </c>
      <c r="AJ876" s="21">
        <v>85</v>
      </c>
      <c r="AK876" s="22">
        <v>115</v>
      </c>
      <c r="AL876" s="23">
        <f>SUM(AF876:AK876)</f>
        <v>486</v>
      </c>
      <c r="AM876" s="24" t="s">
        <v>99</v>
      </c>
      <c r="AN876" s="25" t="s">
        <v>196</v>
      </c>
      <c r="AO876" s="24" t="s">
        <v>1389</v>
      </c>
      <c r="AP876" s="34" t="s">
        <v>1390</v>
      </c>
      <c r="AQ876" s="38"/>
      <c r="AR876" s="39" t="s">
        <v>176</v>
      </c>
      <c r="AS876" s="40">
        <v>1.2</v>
      </c>
      <c r="AT876" s="40">
        <v>73.900000000000006</v>
      </c>
      <c r="AU876" s="41">
        <v>33.5</v>
      </c>
      <c r="AV876" s="31">
        <v>3</v>
      </c>
      <c r="AW876" s="26"/>
      <c r="AX876" s="26"/>
      <c r="AY876" s="26"/>
      <c r="AZ876" s="26"/>
      <c r="BA876" s="25"/>
      <c r="BB876" s="24">
        <v>243</v>
      </c>
      <c r="BC876" s="26">
        <v>3</v>
      </c>
      <c r="BD876" s="32" t="s">
        <v>297</v>
      </c>
      <c r="BE876" s="32">
        <v>0</v>
      </c>
      <c r="BF876" s="35" t="s">
        <v>108</v>
      </c>
      <c r="BG876" s="26" t="s">
        <v>368</v>
      </c>
      <c r="BH876" s="29">
        <v>120</v>
      </c>
      <c r="BI876" s="26" t="s">
        <v>212</v>
      </c>
      <c r="BJ876" s="37"/>
      <c r="BK876" s="36"/>
      <c r="BL876" t="str">
        <f>IF(_xlfn.REGEXTEST(BK876,"Lv. [0-9]{0, 3}", 0),BM876,"")</f>
        <v/>
      </c>
      <c r="BM876" t="e" cm="1" vm="1">
        <f t="array" ref="BM876">_xlfn.REGEXEXTRACT(_xlfn.REGEXEXTRACT(BK876,"Lv. [0-9]{0,}", 0),"[0-9]{1,2}", 0)</f>
        <v>#N/A</v>
      </c>
      <c r="BN876" cm="1">
        <f t="array" ref="BN876">INDEX(A876:AE876,BQ876)</f>
        <v>263</v>
      </c>
      <c r="BO876">
        <v>875</v>
      </c>
      <c r="BP876" t="str">
        <f ca="1">IF(LEN(BL876) &gt; 0, _xlfn.XMATCH(BN876 + 1, INDIRECT(BR876):INDIRECT(BS876)), "")</f>
        <v/>
      </c>
      <c r="BQ876" cm="1">
        <f t="array" ref="BQ876">_xlfn.XMATCH(FALSE, ISBLANK(A876:AE876),,-1)</f>
        <v>22</v>
      </c>
      <c r="BR876" t="str">
        <f>ADDRESS(2, BQ876)</f>
        <v>$V$2</v>
      </c>
      <c r="BS876" t="str">
        <f>ADDRESS(1202, BQ876)</f>
        <v>$V$1202</v>
      </c>
      <c r="BT876" s="171" t="str">
        <f>"insert into Pokemon_Blueprint values ( "&amp;ROW()-1&amp;", '"&amp;B876&amp;"', '"&amp;C876&amp;"', "&amp;AF876&amp;",  "&amp;AG876&amp;",  "&amp;AH876&amp;", "&amp;AI876&amp;",  "&amp;AJ876&amp;",  "&amp;AK876&amp;", "&amp;IF(BC876 = "", "0", BC876)&amp;", "&amp;IF(BL876 = "","NULL, NULL",BP876&amp;", "&amp;BL876)&amp;");"</f>
        <v>insert into Pokemon_Blueprint values ( 875, 'Zygarde (10%)', 'Legendary', 54,  100,  71, 61,  85,  115, 3, NULL, NULL);</v>
      </c>
    </row>
    <row r="877" spans="1:72" ht="12.75" customHeight="1">
      <c r="A877" s="12">
        <v>718.1</v>
      </c>
      <c r="B877" s="77" t="s">
        <v>1391</v>
      </c>
      <c r="C877" s="77" t="s">
        <v>540</v>
      </c>
      <c r="D877" s="78"/>
      <c r="E877" s="79"/>
      <c r="F877" s="79"/>
      <c r="G877" s="79"/>
      <c r="H877" s="79"/>
      <c r="I877" s="79"/>
      <c r="J877" s="79"/>
      <c r="K877" s="79"/>
      <c r="L877" s="79"/>
      <c r="M877" s="79"/>
      <c r="N877" s="79"/>
      <c r="O877" s="79"/>
      <c r="P877" s="79">
        <v>150</v>
      </c>
      <c r="Q877" s="79">
        <v>205</v>
      </c>
      <c r="R877" s="79"/>
      <c r="S877" s="79"/>
      <c r="T877" s="79"/>
      <c r="U877" s="79"/>
      <c r="V877" s="79">
        <v>263</v>
      </c>
      <c r="W877" s="79"/>
      <c r="X877" s="79"/>
      <c r="Y877" s="79"/>
      <c r="Z877" s="79"/>
      <c r="AA877" s="79"/>
      <c r="AB877" s="79"/>
      <c r="AC877" s="79"/>
      <c r="AD877" s="79"/>
      <c r="AE877" s="80"/>
      <c r="AF877" s="17">
        <v>108</v>
      </c>
      <c r="AG877" s="18">
        <v>100</v>
      </c>
      <c r="AH877" s="19">
        <v>121</v>
      </c>
      <c r="AI877" s="20">
        <v>81</v>
      </c>
      <c r="AJ877" s="21">
        <v>95</v>
      </c>
      <c r="AK877" s="22">
        <v>95</v>
      </c>
      <c r="AL877" s="23">
        <f>SUM(AF877:AK877)</f>
        <v>600</v>
      </c>
      <c r="AM877" s="24" t="s">
        <v>99</v>
      </c>
      <c r="AN877" s="25" t="s">
        <v>196</v>
      </c>
      <c r="AO877" s="24" t="s">
        <v>1389</v>
      </c>
      <c r="AP877" s="34" t="s">
        <v>1390</v>
      </c>
      <c r="AQ877" s="38"/>
      <c r="AR877" s="39" t="s">
        <v>898</v>
      </c>
      <c r="AS877" s="40">
        <v>5</v>
      </c>
      <c r="AT877" s="40">
        <v>672.4</v>
      </c>
      <c r="AU877" s="41">
        <v>305</v>
      </c>
      <c r="AV877" s="31">
        <v>3</v>
      </c>
      <c r="AW877" s="26"/>
      <c r="AX877" s="26"/>
      <c r="AY877" s="26"/>
      <c r="AZ877" s="26"/>
      <c r="BA877" s="25"/>
      <c r="BB877" s="24">
        <v>300</v>
      </c>
      <c r="BC877" s="26">
        <v>3</v>
      </c>
      <c r="BD877" s="32" t="s">
        <v>297</v>
      </c>
      <c r="BE877" s="32">
        <v>0</v>
      </c>
      <c r="BF877" s="35" t="s">
        <v>80</v>
      </c>
      <c r="BG877" s="26" t="s">
        <v>368</v>
      </c>
      <c r="BH877" s="29">
        <v>120</v>
      </c>
      <c r="BI877" s="26" t="s">
        <v>212</v>
      </c>
      <c r="BJ877" s="37"/>
      <c r="BK877" s="36"/>
      <c r="BL877" t="str">
        <f>IF(_xlfn.REGEXTEST(BK877,"Lv. [0-9]{0, 3}", 0),BM877,"")</f>
        <v/>
      </c>
      <c r="BM877" t="e" cm="1" vm="1">
        <f t="array" ref="BM877">_xlfn.REGEXEXTRACT(_xlfn.REGEXEXTRACT(BK877,"Lv. [0-9]{0,}", 0),"[0-9]{1,2}", 0)</f>
        <v>#N/A</v>
      </c>
      <c r="BN877" cm="1">
        <f t="array" ref="BN877">INDEX(A877:AE877,BQ877)</f>
        <v>263</v>
      </c>
      <c r="BO877">
        <v>876</v>
      </c>
      <c r="BP877" t="str">
        <f ca="1">IF(LEN(BL877) &gt; 0, _xlfn.XMATCH(BN877 + 1, INDIRECT(BR877):INDIRECT(BS877)), "")</f>
        <v/>
      </c>
      <c r="BQ877" cm="1">
        <f t="array" ref="BQ877">_xlfn.XMATCH(FALSE, ISBLANK(A877:AE877),,-1)</f>
        <v>22</v>
      </c>
      <c r="BR877" t="str">
        <f>ADDRESS(2, BQ877)</f>
        <v>$V$2</v>
      </c>
      <c r="BS877" t="str">
        <f>ADDRESS(1202, BQ877)</f>
        <v>$V$1202</v>
      </c>
      <c r="BT877" s="171" t="str">
        <f>"insert into Pokemon_Blueprint values ( "&amp;ROW()-1&amp;", '"&amp;B877&amp;"', '"&amp;C877&amp;"', "&amp;AF877&amp;",  "&amp;AG877&amp;",  "&amp;AH877&amp;", "&amp;AI877&amp;",  "&amp;AJ877&amp;",  "&amp;AK877&amp;", "&amp;IF(BC877 = "", "0", BC877)&amp;", "&amp;IF(BL877 = "","NULL, NULL",BP877&amp;", "&amp;BL877)&amp;");"</f>
        <v>insert into Pokemon_Blueprint values ( 876, 'Zygarde (50%)', 'Legendary', 108,  100,  121, 81,  95,  95, 3, NULL, NULL);</v>
      </c>
    </row>
    <row r="878" spans="1:72" ht="12.75" customHeight="1">
      <c r="A878" s="12">
        <v>718.2</v>
      </c>
      <c r="B878" s="77" t="s">
        <v>1392</v>
      </c>
      <c r="C878" s="77" t="s">
        <v>540</v>
      </c>
      <c r="D878" s="78"/>
      <c r="E878" s="79"/>
      <c r="F878" s="79"/>
      <c r="G878" s="79"/>
      <c r="H878" s="79"/>
      <c r="I878" s="79"/>
      <c r="J878" s="79"/>
      <c r="K878" s="79"/>
      <c r="L878" s="79"/>
      <c r="M878" s="79"/>
      <c r="N878" s="79"/>
      <c r="O878" s="79"/>
      <c r="P878" s="79"/>
      <c r="Q878" s="79">
        <v>205</v>
      </c>
      <c r="R878" s="79"/>
      <c r="S878" s="79"/>
      <c r="T878" s="79"/>
      <c r="U878" s="79"/>
      <c r="V878" s="79">
        <v>263</v>
      </c>
      <c r="W878" s="79"/>
      <c r="X878" s="79"/>
      <c r="Y878" s="79"/>
      <c r="Z878" s="79"/>
      <c r="AA878" s="79"/>
      <c r="AB878" s="79"/>
      <c r="AC878" s="79"/>
      <c r="AD878" s="79"/>
      <c r="AE878" s="80"/>
      <c r="AF878" s="17">
        <v>216</v>
      </c>
      <c r="AG878" s="18">
        <v>100</v>
      </c>
      <c r="AH878" s="19">
        <v>121</v>
      </c>
      <c r="AI878" s="20">
        <v>81</v>
      </c>
      <c r="AJ878" s="21">
        <v>95</v>
      </c>
      <c r="AK878" s="22">
        <v>95</v>
      </c>
      <c r="AL878" s="23">
        <f>SUM(AF878:AK878)</f>
        <v>708</v>
      </c>
      <c r="AM878" s="24" t="s">
        <v>99</v>
      </c>
      <c r="AN878" s="25" t="s">
        <v>196</v>
      </c>
      <c r="AO878" s="24" t="s">
        <v>1390</v>
      </c>
      <c r="AP878" s="34"/>
      <c r="AQ878" s="38"/>
      <c r="AR878" s="39" t="s">
        <v>890</v>
      </c>
      <c r="AS878" s="40">
        <v>4.5</v>
      </c>
      <c r="AT878" s="40">
        <v>1344.8</v>
      </c>
      <c r="AU878" s="41">
        <v>610</v>
      </c>
      <c r="AV878" s="31">
        <v>3</v>
      </c>
      <c r="AW878" s="26"/>
      <c r="AX878" s="26"/>
      <c r="AY878" s="26"/>
      <c r="AZ878" s="26"/>
      <c r="BA878" s="25"/>
      <c r="BB878" s="24">
        <v>354</v>
      </c>
      <c r="BC878" s="26">
        <v>3</v>
      </c>
      <c r="BD878" s="32" t="s">
        <v>297</v>
      </c>
      <c r="BE878" s="32">
        <v>0</v>
      </c>
      <c r="BF878" s="35" t="s">
        <v>108</v>
      </c>
      <c r="BG878" s="26" t="s">
        <v>368</v>
      </c>
      <c r="BH878" s="29">
        <v>120</v>
      </c>
      <c r="BI878" s="26" t="s">
        <v>212</v>
      </c>
      <c r="BJ878" s="37"/>
      <c r="BK878" s="36"/>
      <c r="BL878" t="str">
        <f>IF(_xlfn.REGEXTEST(BK878,"Lv. [0-9]{0, 3}", 0),BM878,"")</f>
        <v/>
      </c>
      <c r="BM878" t="e" cm="1" vm="1">
        <f t="array" ref="BM878">_xlfn.REGEXEXTRACT(_xlfn.REGEXEXTRACT(BK878,"Lv. [0-9]{0,}", 0),"[0-9]{1,2}", 0)</f>
        <v>#N/A</v>
      </c>
      <c r="BN878" cm="1">
        <f t="array" ref="BN878">INDEX(A878:AE878,BQ878)</f>
        <v>263</v>
      </c>
      <c r="BO878">
        <v>877</v>
      </c>
      <c r="BP878" t="str">
        <f ca="1">IF(LEN(BL878) &gt; 0, _xlfn.XMATCH(BN878 + 1, INDIRECT(BR878):INDIRECT(BS878)), "")</f>
        <v/>
      </c>
      <c r="BQ878" cm="1">
        <f t="array" ref="BQ878">_xlfn.XMATCH(FALSE, ISBLANK(A878:AE878),,-1)</f>
        <v>22</v>
      </c>
      <c r="BR878" t="str">
        <f>ADDRESS(2, BQ878)</f>
        <v>$V$2</v>
      </c>
      <c r="BS878" t="str">
        <f>ADDRESS(1202, BQ878)</f>
        <v>$V$1202</v>
      </c>
      <c r="BT878" s="171" t="str">
        <f>"insert into Pokemon_Blueprint values ( "&amp;ROW()-1&amp;", '"&amp;B878&amp;"', '"&amp;C878&amp;"', "&amp;AF878&amp;",  "&amp;AG878&amp;",  "&amp;AH878&amp;", "&amp;AI878&amp;",  "&amp;AJ878&amp;",  "&amp;AK878&amp;", "&amp;IF(BC878 = "", "0", BC878)&amp;", "&amp;IF(BL878 = "","NULL, NULL",BP878&amp;", "&amp;BL878)&amp;");"</f>
        <v>insert into Pokemon_Blueprint values ( 877, 'Zygarde (Complete)', 'Legendary', 216,  100,  121, 81,  95,  95, 3, NULL, NULL);</v>
      </c>
    </row>
    <row r="879" spans="1:72" ht="12.75" customHeight="1">
      <c r="A879" s="12">
        <v>719</v>
      </c>
      <c r="B879" s="77" t="s">
        <v>1393</v>
      </c>
      <c r="C879" s="77" t="s">
        <v>546</v>
      </c>
      <c r="D879" s="78"/>
      <c r="E879" s="79"/>
      <c r="F879" s="79"/>
      <c r="G879" s="79"/>
      <c r="H879" s="79"/>
      <c r="I879" s="79"/>
      <c r="J879" s="79"/>
      <c r="K879" s="79"/>
      <c r="L879" s="79"/>
      <c r="M879" s="79"/>
      <c r="N879" s="79">
        <v>151</v>
      </c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  <c r="AA879" s="79"/>
      <c r="AB879" s="79"/>
      <c r="AC879" s="79"/>
      <c r="AD879" s="79"/>
      <c r="AE879" s="80"/>
      <c r="AF879" s="17">
        <v>50</v>
      </c>
      <c r="AG879" s="18">
        <v>100</v>
      </c>
      <c r="AH879" s="19">
        <v>150</v>
      </c>
      <c r="AI879" s="20">
        <v>100</v>
      </c>
      <c r="AJ879" s="21">
        <v>150</v>
      </c>
      <c r="AK879" s="22">
        <v>50</v>
      </c>
      <c r="AL879" s="23">
        <f>SUM(AF879:AK879)</f>
        <v>600</v>
      </c>
      <c r="AM879" s="24" t="s">
        <v>301</v>
      </c>
      <c r="AN879" s="25" t="s">
        <v>188</v>
      </c>
      <c r="AO879" s="24" t="s">
        <v>331</v>
      </c>
      <c r="AP879" s="34"/>
      <c r="AQ879" s="38"/>
      <c r="AR879" s="39" t="s">
        <v>78</v>
      </c>
      <c r="AS879" s="40">
        <v>0.7</v>
      </c>
      <c r="AT879" s="40">
        <v>19.399999999999999</v>
      </c>
      <c r="AU879" s="41">
        <v>8.8000000000000007</v>
      </c>
      <c r="AV879" s="31"/>
      <c r="AW879" s="26"/>
      <c r="AX879" s="26">
        <v>1</v>
      </c>
      <c r="AY879" s="26"/>
      <c r="AZ879" s="26">
        <v>2</v>
      </c>
      <c r="BA879" s="25"/>
      <c r="BB879" s="24">
        <v>300</v>
      </c>
      <c r="BC879" s="26">
        <v>3</v>
      </c>
      <c r="BD879" s="32" t="s">
        <v>297</v>
      </c>
      <c r="BE879" s="32">
        <v>50</v>
      </c>
      <c r="BF879" s="35" t="s">
        <v>227</v>
      </c>
      <c r="BG879" s="26" t="s">
        <v>368</v>
      </c>
      <c r="BH879" s="29">
        <v>25</v>
      </c>
      <c r="BI879" s="26" t="s">
        <v>212</v>
      </c>
      <c r="BJ879" s="37"/>
      <c r="BK879" s="36"/>
      <c r="BL879" t="str">
        <f>IF(_xlfn.REGEXTEST(BK879,"Lv. [0-9]{0, 3}", 0),BM879,"")</f>
        <v/>
      </c>
      <c r="BM879" t="e" cm="1" vm="1">
        <f t="array" ref="BM879">_xlfn.REGEXEXTRACT(_xlfn.REGEXEXTRACT(BK879,"Lv. [0-9]{0,}", 0),"[0-9]{1,2}", 0)</f>
        <v>#N/A</v>
      </c>
      <c r="BN879" cm="1">
        <f t="array" ref="BN879">INDEX(A879:AE879,BQ879)</f>
        <v>151</v>
      </c>
      <c r="BO879">
        <v>878</v>
      </c>
      <c r="BP879" t="str">
        <f ca="1">IF(LEN(BL879) &gt; 0, _xlfn.XMATCH(BN879 + 1, INDIRECT(BR879):INDIRECT(BS879)), "")</f>
        <v/>
      </c>
      <c r="BQ879" cm="1">
        <f t="array" ref="BQ879">_xlfn.XMATCH(FALSE, ISBLANK(A879:AE879),,-1)</f>
        <v>14</v>
      </c>
      <c r="BR879" t="str">
        <f>ADDRESS(2, BQ879)</f>
        <v>$N$2</v>
      </c>
      <c r="BS879" t="str">
        <f>ADDRESS(1202, BQ879)</f>
        <v>$N$1202</v>
      </c>
      <c r="BT879" s="171" t="str">
        <f>"insert into Pokemon_Blueprint values ( "&amp;ROW()-1&amp;", '"&amp;B879&amp;"', '"&amp;C879&amp;"', "&amp;AF879&amp;",  "&amp;AG879&amp;",  "&amp;AH879&amp;", "&amp;AI879&amp;",  "&amp;AJ879&amp;",  "&amp;AK879&amp;", "&amp;IF(BC879 = "", "0", BC879)&amp;", "&amp;IF(BL879 = "","NULL, NULL",BP879&amp;", "&amp;BL879)&amp;");"</f>
        <v>insert into Pokemon_Blueprint values ( 878, 'Diancie', 'Mythical', 50,  100,  150, 100,  150,  50, 3, NULL, NULL);</v>
      </c>
    </row>
    <row r="880" spans="1:72" ht="12.75" customHeight="1">
      <c r="A880" s="12">
        <v>719.1</v>
      </c>
      <c r="B880" s="77" t="s">
        <v>1394</v>
      </c>
      <c r="C880" s="77" t="s">
        <v>1395</v>
      </c>
      <c r="D880" s="78"/>
      <c r="E880" s="79"/>
      <c r="F880" s="79"/>
      <c r="G880" s="79"/>
      <c r="H880" s="79"/>
      <c r="I880" s="79"/>
      <c r="J880" s="79"/>
      <c r="K880" s="79"/>
      <c r="L880" s="79"/>
      <c r="M880" s="79"/>
      <c r="N880" s="79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  <c r="AA880" s="79"/>
      <c r="AB880" s="79"/>
      <c r="AC880" s="79"/>
      <c r="AD880" s="79"/>
      <c r="AE880" s="80"/>
      <c r="AF880" s="17">
        <v>50</v>
      </c>
      <c r="AG880" s="18">
        <v>160</v>
      </c>
      <c r="AH880" s="19">
        <v>110</v>
      </c>
      <c r="AI880" s="20">
        <v>160</v>
      </c>
      <c r="AJ880" s="21">
        <v>110</v>
      </c>
      <c r="AK880" s="22">
        <v>110</v>
      </c>
      <c r="AL880" s="23">
        <f>SUM(AF880:AK880)</f>
        <v>700</v>
      </c>
      <c r="AM880" s="24" t="s">
        <v>301</v>
      </c>
      <c r="AN880" s="25" t="s">
        <v>188</v>
      </c>
      <c r="AO880" s="24" t="s">
        <v>581</v>
      </c>
      <c r="AP880" s="34"/>
      <c r="AQ880" s="38"/>
      <c r="AR880" s="39" t="s">
        <v>101</v>
      </c>
      <c r="AS880" s="40">
        <v>1.1000000000000001</v>
      </c>
      <c r="AT880" s="40">
        <v>61.3</v>
      </c>
      <c r="AU880" s="41">
        <v>27.8</v>
      </c>
      <c r="AV880" s="31"/>
      <c r="AW880" s="26"/>
      <c r="AX880" s="26">
        <v>1</v>
      </c>
      <c r="AY880" s="26"/>
      <c r="AZ880" s="26">
        <v>2</v>
      </c>
      <c r="BA880" s="25"/>
      <c r="BB880" s="24">
        <v>350</v>
      </c>
      <c r="BC880" s="26">
        <v>3</v>
      </c>
      <c r="BD880" s="32" t="s">
        <v>297</v>
      </c>
      <c r="BE880" s="32">
        <v>50</v>
      </c>
      <c r="BF880" s="35" t="s">
        <v>227</v>
      </c>
      <c r="BG880" s="26" t="s">
        <v>368</v>
      </c>
      <c r="BH880" s="40">
        <v>25</v>
      </c>
      <c r="BI880" s="26" t="s">
        <v>212</v>
      </c>
      <c r="BJ880" s="25"/>
      <c r="BK880" s="36"/>
      <c r="BL880" t="str">
        <f>IF(_xlfn.REGEXTEST(BK880,"Lv. [0-9]{0, 3}", 0),BM880,"")</f>
        <v/>
      </c>
      <c r="BM880" t="e" cm="1" vm="1">
        <f t="array" ref="BM880">_xlfn.REGEXEXTRACT(_xlfn.REGEXEXTRACT(BK880,"Lv. [0-9]{0,}", 0),"[0-9]{1,2}", 0)</f>
        <v>#N/A</v>
      </c>
      <c r="BN880" t="str" cm="1">
        <f t="array" ref="BN880">INDEX(A880:AE880,BQ880)</f>
        <v>Mythical, Mega Evolution</v>
      </c>
      <c r="BO880">
        <v>879</v>
      </c>
      <c r="BP880" t="str">
        <f ca="1">IF(LEN(BL880) &gt; 0, _xlfn.XMATCH(BN880 + 1, INDIRECT(BR880):INDIRECT(BS880)), "")</f>
        <v/>
      </c>
      <c r="BQ880" cm="1">
        <f t="array" ref="BQ880">_xlfn.XMATCH(FALSE, ISBLANK(A880:AE880),,-1)</f>
        <v>3</v>
      </c>
      <c r="BR880" t="str">
        <f>ADDRESS(2, BQ880)</f>
        <v>$C$2</v>
      </c>
      <c r="BS880" t="str">
        <f>ADDRESS(1202, BQ880)</f>
        <v>$C$1202</v>
      </c>
      <c r="BT880" s="171" t="str">
        <f>"insert into Pokemon_Blueprint values ( "&amp;ROW()-1&amp;", '"&amp;B880&amp;"', '"&amp;C880&amp;"', "&amp;AF880&amp;",  "&amp;AG880&amp;",  "&amp;AH880&amp;", "&amp;AI880&amp;",  "&amp;AJ880&amp;",  "&amp;AK880&amp;", "&amp;IF(BC880 = "", "0", BC880)&amp;", "&amp;IF(BL880 = "","NULL, NULL",BP880&amp;", "&amp;BL880)&amp;");"</f>
        <v>insert into Pokemon_Blueprint values ( 879, 'Diancie (Mega)', 'Mythical, Mega Evolution', 50,  160,  110, 160,  110,  110, 3, NULL, NULL);</v>
      </c>
    </row>
    <row r="881" spans="1:72" ht="12.75" customHeight="1">
      <c r="A881" s="12">
        <v>720</v>
      </c>
      <c r="B881" s="77" t="s">
        <v>1396</v>
      </c>
      <c r="C881" s="77" t="s">
        <v>546</v>
      </c>
      <c r="D881" s="78"/>
      <c r="E881" s="79"/>
      <c r="F881" s="79"/>
      <c r="G881" s="79"/>
      <c r="H881" s="79"/>
      <c r="I881" s="79"/>
      <c r="J881" s="79"/>
      <c r="K881" s="79"/>
      <c r="L881" s="79"/>
      <c r="M881" s="79"/>
      <c r="N881" s="79">
        <v>152</v>
      </c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  <c r="AA881" s="79"/>
      <c r="AB881" s="79"/>
      <c r="AC881" s="79"/>
      <c r="AD881" s="79"/>
      <c r="AE881" s="80"/>
      <c r="AF881" s="17">
        <v>80</v>
      </c>
      <c r="AG881" s="18">
        <v>110</v>
      </c>
      <c r="AH881" s="19">
        <v>60</v>
      </c>
      <c r="AI881" s="20">
        <v>150</v>
      </c>
      <c r="AJ881" s="21">
        <v>130</v>
      </c>
      <c r="AK881" s="22">
        <v>70</v>
      </c>
      <c r="AL881" s="23">
        <f>SUM(AF881:AK881)</f>
        <v>600</v>
      </c>
      <c r="AM881" s="24" t="s">
        <v>193</v>
      </c>
      <c r="AN881" s="25" t="s">
        <v>398</v>
      </c>
      <c r="AO881" s="24" t="s">
        <v>1276</v>
      </c>
      <c r="AP881" s="34"/>
      <c r="AQ881" s="38"/>
      <c r="AR881" s="39" t="s">
        <v>115</v>
      </c>
      <c r="AS881" s="40">
        <v>0.5</v>
      </c>
      <c r="AT881" s="40">
        <v>19.8</v>
      </c>
      <c r="AU881" s="41">
        <v>9</v>
      </c>
      <c r="AV881" s="31"/>
      <c r="AW881" s="26"/>
      <c r="AX881" s="26"/>
      <c r="AY881" s="26">
        <v>3</v>
      </c>
      <c r="AZ881" s="26"/>
      <c r="BA881" s="25"/>
      <c r="BB881" s="24">
        <v>300</v>
      </c>
      <c r="BC881" s="26">
        <v>3</v>
      </c>
      <c r="BD881" s="32" t="s">
        <v>297</v>
      </c>
      <c r="BE881" s="32">
        <v>100</v>
      </c>
      <c r="BF881" s="35" t="s">
        <v>164</v>
      </c>
      <c r="BG881" s="26" t="s">
        <v>368</v>
      </c>
      <c r="BH881" s="40">
        <v>120</v>
      </c>
      <c r="BI881" s="26" t="s">
        <v>212</v>
      </c>
      <c r="BJ881" s="37"/>
      <c r="BK881" s="36"/>
      <c r="BL881" t="str">
        <f>IF(_xlfn.REGEXTEST(BK881,"Lv. [0-9]{0, 3}", 0),BM881,"")</f>
        <v/>
      </c>
      <c r="BM881" t="e" cm="1" vm="1">
        <f t="array" ref="BM881">_xlfn.REGEXEXTRACT(_xlfn.REGEXEXTRACT(BK881,"Lv. [0-9]{0,}", 0),"[0-9]{1,2}", 0)</f>
        <v>#N/A</v>
      </c>
      <c r="BN881" cm="1">
        <f t="array" ref="BN881">INDEX(A881:AE881,BQ881)</f>
        <v>152</v>
      </c>
      <c r="BO881">
        <v>880</v>
      </c>
      <c r="BP881" t="str">
        <f ca="1">IF(LEN(BL881) &gt; 0, _xlfn.XMATCH(BN881 + 1, INDIRECT(BR881):INDIRECT(BS881)), "")</f>
        <v/>
      </c>
      <c r="BQ881" cm="1">
        <f t="array" ref="BQ881">_xlfn.XMATCH(FALSE, ISBLANK(A881:AE881),,-1)</f>
        <v>14</v>
      </c>
      <c r="BR881" t="str">
        <f>ADDRESS(2, BQ881)</f>
        <v>$N$2</v>
      </c>
      <c r="BS881" t="str">
        <f>ADDRESS(1202, BQ881)</f>
        <v>$N$1202</v>
      </c>
      <c r="BT881" s="171" t="str">
        <f>"insert into Pokemon_Blueprint values ( "&amp;ROW()-1&amp;", '"&amp;B881&amp;"', '"&amp;C881&amp;"', "&amp;AF881&amp;",  "&amp;AG881&amp;",  "&amp;AH881&amp;", "&amp;AI881&amp;",  "&amp;AJ881&amp;",  "&amp;AK881&amp;", "&amp;IF(BC881 = "", "0", BC881)&amp;", "&amp;IF(BL881 = "","NULL, NULL",BP881&amp;", "&amp;BL881)&amp;");"</f>
        <v>insert into Pokemon_Blueprint values ( 880, 'Hoopa (Confined)', 'Mythical', 80,  110,  60, 150,  130,  70, 3, NULL, NULL);</v>
      </c>
    </row>
    <row r="882" spans="1:72" ht="12.75" customHeight="1">
      <c r="A882" s="12">
        <v>720.1</v>
      </c>
      <c r="B882" s="77" t="s">
        <v>1397</v>
      </c>
      <c r="C882" s="77" t="s">
        <v>546</v>
      </c>
      <c r="D882" s="78"/>
      <c r="E882" s="79"/>
      <c r="F882" s="79"/>
      <c r="G882" s="79"/>
      <c r="H882" s="79"/>
      <c r="I882" s="79"/>
      <c r="J882" s="79"/>
      <c r="K882" s="79"/>
      <c r="L882" s="79"/>
      <c r="M882" s="79"/>
      <c r="N882" s="79">
        <v>152</v>
      </c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  <c r="AA882" s="79"/>
      <c r="AB882" s="79"/>
      <c r="AC882" s="79"/>
      <c r="AD882" s="79"/>
      <c r="AE882" s="80"/>
      <c r="AF882" s="17">
        <v>80</v>
      </c>
      <c r="AG882" s="18">
        <v>160</v>
      </c>
      <c r="AH882" s="19">
        <v>60</v>
      </c>
      <c r="AI882" s="20">
        <v>170</v>
      </c>
      <c r="AJ882" s="21">
        <v>130</v>
      </c>
      <c r="AK882" s="22">
        <v>80</v>
      </c>
      <c r="AL882" s="23">
        <f>SUM(AF882:AK882)</f>
        <v>680</v>
      </c>
      <c r="AM882" s="24" t="s">
        <v>193</v>
      </c>
      <c r="AN882" s="25" t="s">
        <v>169</v>
      </c>
      <c r="AO882" s="24" t="s">
        <v>1276</v>
      </c>
      <c r="AP882" s="34"/>
      <c r="AQ882" s="38"/>
      <c r="AR882" s="39" t="s">
        <v>494</v>
      </c>
      <c r="AS882" s="40">
        <v>6.5</v>
      </c>
      <c r="AT882" s="40">
        <v>1080.3</v>
      </c>
      <c r="AU882" s="41">
        <v>490</v>
      </c>
      <c r="AV882" s="31"/>
      <c r="AW882" s="26"/>
      <c r="AX882" s="26"/>
      <c r="AY882" s="26">
        <v>3</v>
      </c>
      <c r="AZ882" s="26"/>
      <c r="BA882" s="25"/>
      <c r="BB882" s="24">
        <v>340</v>
      </c>
      <c r="BC882" s="26">
        <v>3</v>
      </c>
      <c r="BD882" s="32" t="s">
        <v>297</v>
      </c>
      <c r="BE882" s="32">
        <v>100</v>
      </c>
      <c r="BF882" s="35" t="s">
        <v>164</v>
      </c>
      <c r="BG882" s="26" t="s">
        <v>368</v>
      </c>
      <c r="BH882" s="40">
        <v>120</v>
      </c>
      <c r="BI882" s="26" t="s">
        <v>212</v>
      </c>
      <c r="BJ882" s="37"/>
      <c r="BK882" s="36"/>
      <c r="BL882" t="str">
        <f>IF(_xlfn.REGEXTEST(BK882,"Lv. [0-9]{0, 3}", 0),BM882,"")</f>
        <v/>
      </c>
      <c r="BM882" t="e" cm="1" vm="1">
        <f t="array" ref="BM882">_xlfn.REGEXEXTRACT(_xlfn.REGEXEXTRACT(BK882,"Lv. [0-9]{0,}", 0),"[0-9]{1,2}", 0)</f>
        <v>#N/A</v>
      </c>
      <c r="BN882" cm="1">
        <f t="array" ref="BN882">INDEX(A882:AE882,BQ882)</f>
        <v>152</v>
      </c>
      <c r="BO882">
        <v>881</v>
      </c>
      <c r="BP882" t="str">
        <f ca="1">IF(LEN(BL882) &gt; 0, _xlfn.XMATCH(BN882 + 1, INDIRECT(BR882):INDIRECT(BS882)), "")</f>
        <v/>
      </c>
      <c r="BQ882" cm="1">
        <f t="array" ref="BQ882">_xlfn.XMATCH(FALSE, ISBLANK(A882:AE882),,-1)</f>
        <v>14</v>
      </c>
      <c r="BR882" t="str">
        <f>ADDRESS(2, BQ882)</f>
        <v>$N$2</v>
      </c>
      <c r="BS882" t="str">
        <f>ADDRESS(1202, BQ882)</f>
        <v>$N$1202</v>
      </c>
      <c r="BT882" s="171" t="str">
        <f>"insert into Pokemon_Blueprint values ( "&amp;ROW()-1&amp;", '"&amp;B882&amp;"', '"&amp;C882&amp;"', "&amp;AF882&amp;",  "&amp;AG882&amp;",  "&amp;AH882&amp;", "&amp;AI882&amp;",  "&amp;AJ882&amp;",  "&amp;AK882&amp;", "&amp;IF(BC882 = "", "0", BC882)&amp;", "&amp;IF(BL882 = "","NULL, NULL",BP882&amp;", "&amp;BL882)&amp;");"</f>
        <v>insert into Pokemon_Blueprint values ( 881, 'Hoopa (Unbound)', 'Mythical', 80,  160,  60, 170,  130,  80, 3, NULL, NULL);</v>
      </c>
    </row>
    <row r="883" spans="1:72" ht="12.75" customHeight="1">
      <c r="A883" s="12">
        <v>721</v>
      </c>
      <c r="B883" s="77" t="s">
        <v>1398</v>
      </c>
      <c r="C883" s="77" t="s">
        <v>546</v>
      </c>
      <c r="D883" s="78"/>
      <c r="E883" s="79"/>
      <c r="F883" s="79"/>
      <c r="G883" s="79"/>
      <c r="H883" s="79"/>
      <c r="I883" s="79"/>
      <c r="J883" s="79"/>
      <c r="K883" s="79"/>
      <c r="L883" s="79"/>
      <c r="M883" s="79"/>
      <c r="N883" s="79">
        <v>153</v>
      </c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  <c r="AA883" s="79"/>
      <c r="AB883" s="79"/>
      <c r="AC883" s="79"/>
      <c r="AD883" s="79"/>
      <c r="AE883" s="80"/>
      <c r="AF883" s="17">
        <v>80</v>
      </c>
      <c r="AG883" s="18">
        <v>110</v>
      </c>
      <c r="AH883" s="19">
        <v>120</v>
      </c>
      <c r="AI883" s="20">
        <v>130</v>
      </c>
      <c r="AJ883" s="21">
        <v>90</v>
      </c>
      <c r="AK883" s="22">
        <v>70</v>
      </c>
      <c r="AL883" s="23">
        <f>SUM(AF883:AK883)</f>
        <v>600</v>
      </c>
      <c r="AM883" s="24" t="s">
        <v>94</v>
      </c>
      <c r="AN883" s="25" t="s">
        <v>112</v>
      </c>
      <c r="AO883" s="24" t="s">
        <v>307</v>
      </c>
      <c r="AP883" s="40"/>
      <c r="AQ883" s="38"/>
      <c r="AR883" s="39" t="s">
        <v>105</v>
      </c>
      <c r="AS883" s="40">
        <v>1.7</v>
      </c>
      <c r="AT883" s="40">
        <v>429.9</v>
      </c>
      <c r="AU883" s="41">
        <v>195</v>
      </c>
      <c r="AV883" s="31"/>
      <c r="AW883" s="26"/>
      <c r="AX883" s="26"/>
      <c r="AY883" s="26">
        <v>3</v>
      </c>
      <c r="AZ883" s="26"/>
      <c r="BA883" s="25"/>
      <c r="BB883" s="24">
        <v>300</v>
      </c>
      <c r="BC883" s="26">
        <v>3</v>
      </c>
      <c r="BD883" s="32" t="s">
        <v>297</v>
      </c>
      <c r="BE883" s="32">
        <v>100</v>
      </c>
      <c r="BF883" s="35" t="s">
        <v>139</v>
      </c>
      <c r="BG883" s="26" t="s">
        <v>368</v>
      </c>
      <c r="BH883" s="40">
        <v>120</v>
      </c>
      <c r="BI883" s="26" t="s">
        <v>212</v>
      </c>
      <c r="BJ883" s="37"/>
      <c r="BK883" s="36"/>
      <c r="BL883" t="str">
        <f>IF(_xlfn.REGEXTEST(BK883,"Lv. [0-9]{0, 3}", 0),BM883,"")</f>
        <v/>
      </c>
      <c r="BM883" t="e" cm="1" vm="1">
        <f t="array" ref="BM883">_xlfn.REGEXEXTRACT(_xlfn.REGEXEXTRACT(BK883,"Lv. [0-9]{0,}", 0),"[0-9]{1,2}", 0)</f>
        <v>#N/A</v>
      </c>
      <c r="BN883" cm="1">
        <f t="array" ref="BN883">INDEX(A883:AE883,BQ883)</f>
        <v>153</v>
      </c>
      <c r="BO883">
        <v>882</v>
      </c>
      <c r="BP883" t="str">
        <f ca="1">IF(LEN(BL883) &gt; 0, _xlfn.XMATCH(BN883 + 1, INDIRECT(BR883):INDIRECT(BS883)), "")</f>
        <v/>
      </c>
      <c r="BQ883" cm="1">
        <f t="array" ref="BQ883">_xlfn.XMATCH(FALSE, ISBLANK(A883:AE883),,-1)</f>
        <v>14</v>
      </c>
      <c r="BR883" t="str">
        <f>ADDRESS(2, BQ883)</f>
        <v>$N$2</v>
      </c>
      <c r="BS883" t="str">
        <f>ADDRESS(1202, BQ883)</f>
        <v>$N$1202</v>
      </c>
      <c r="BT883" s="171" t="str">
        <f>"insert into Pokemon_Blueprint values ( "&amp;ROW()-1&amp;", '"&amp;B883&amp;"', '"&amp;C883&amp;"', "&amp;AF883&amp;",  "&amp;AG883&amp;",  "&amp;AH883&amp;", "&amp;AI883&amp;",  "&amp;AJ883&amp;",  "&amp;AK883&amp;", "&amp;IF(BC883 = "", "0", BC883)&amp;", "&amp;IF(BL883 = "","NULL, NULL",BP883&amp;", "&amp;BL883)&amp;");"</f>
        <v>insert into Pokemon_Blueprint values ( 882, 'Volcanion', 'Mythical', 80,  110,  120, 130,  90,  70, 3, NULL, NULL);</v>
      </c>
    </row>
    <row r="884" spans="1:72" ht="12.75" customHeight="1">
      <c r="A884" s="81">
        <v>722</v>
      </c>
      <c r="B884" s="82" t="s">
        <v>1399</v>
      </c>
      <c r="C884" s="82" t="s">
        <v>73</v>
      </c>
      <c r="D884" s="83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>
        <v>1</v>
      </c>
      <c r="R884" s="84">
        <v>1</v>
      </c>
      <c r="S884" s="84"/>
      <c r="T884" s="84"/>
      <c r="U884" s="84"/>
      <c r="V884" s="84">
        <v>1</v>
      </c>
      <c r="W884" s="84">
        <v>1</v>
      </c>
      <c r="X884" s="84"/>
      <c r="Y884" s="84"/>
      <c r="Z884" s="84"/>
      <c r="AA884" s="84"/>
      <c r="AB884" s="84"/>
      <c r="AC884" s="84"/>
      <c r="AD884" s="84">
        <v>1</v>
      </c>
      <c r="AE884" s="85"/>
      <c r="AF884" s="17">
        <v>68</v>
      </c>
      <c r="AG884" s="18">
        <v>55</v>
      </c>
      <c r="AH884" s="19">
        <v>55</v>
      </c>
      <c r="AI884" s="20">
        <v>50</v>
      </c>
      <c r="AJ884" s="21">
        <v>50</v>
      </c>
      <c r="AK884" s="22">
        <v>42</v>
      </c>
      <c r="AL884" s="23">
        <f>SUM(AF884:AK884)</f>
        <v>320</v>
      </c>
      <c r="AM884" s="24" t="s">
        <v>74</v>
      </c>
      <c r="AN884" s="25" t="s">
        <v>104</v>
      </c>
      <c r="AO884" s="28" t="s">
        <v>1400</v>
      </c>
      <c r="AP884" s="29"/>
      <c r="AQ884" s="27" t="s">
        <v>1401</v>
      </c>
      <c r="AR884" s="28" t="s">
        <v>127</v>
      </c>
      <c r="AS884" s="29">
        <v>0.3</v>
      </c>
      <c r="AT884" s="29">
        <v>3.3</v>
      </c>
      <c r="AU884" s="30">
        <v>1.5</v>
      </c>
      <c r="AV884" s="31">
        <v>1</v>
      </c>
      <c r="AW884" s="26"/>
      <c r="AX884" s="26"/>
      <c r="AY884" s="26"/>
      <c r="AZ884" s="26"/>
      <c r="BA884" s="25"/>
      <c r="BB884" s="24">
        <v>64</v>
      </c>
      <c r="BC884" s="26">
        <v>45</v>
      </c>
      <c r="BD884" s="32" t="s">
        <v>79</v>
      </c>
      <c r="BE884" s="32">
        <v>50</v>
      </c>
      <c r="BF884" s="33" t="s">
        <v>139</v>
      </c>
      <c r="BG884" s="26" t="s">
        <v>81</v>
      </c>
      <c r="BH884" s="29">
        <v>15</v>
      </c>
      <c r="BI884" s="26" t="s">
        <v>104</v>
      </c>
      <c r="BJ884" s="30"/>
      <c r="BK884" s="12" t="s">
        <v>1062</v>
      </c>
      <c r="BL884" t="str">
        <f>IF(_xlfn.REGEXTEST(BK884,"Lv. [0-9]{0, 3}", 0),BM884,"")</f>
        <v>17</v>
      </c>
      <c r="BM884" t="str" cm="1">
        <f t="array" ref="BM884">_xlfn.REGEXEXTRACT(_xlfn.REGEXEXTRACT(BK884,"Lv. [0-9]{0,}", 0),"[0-9]{1,2}", 0)</f>
        <v>17</v>
      </c>
      <c r="BN884" cm="1">
        <f t="array" ref="BN884">INDEX(A884:AE884,BQ884)</f>
        <v>1</v>
      </c>
      <c r="BO884">
        <v>883</v>
      </c>
      <c r="BP884">
        <f ca="1">IF(LEN(BL884) &gt; 0, _xlfn.XMATCH(BN884 + 1, INDIRECT(BR884):INDIRECT(BS884)), "")</f>
        <v>884</v>
      </c>
      <c r="BQ884" cm="1">
        <f t="array" ref="BQ884">_xlfn.XMATCH(FALSE, ISBLANK(A884:AE884),,-1)</f>
        <v>30</v>
      </c>
      <c r="BR884" t="str">
        <f>ADDRESS(2, BQ884)</f>
        <v>$AD$2</v>
      </c>
      <c r="BS884" t="str">
        <f>ADDRESS(1202, BQ884)</f>
        <v>$AD$1202</v>
      </c>
      <c r="BT884" s="171" t="str">
        <f ca="1">"insert into Pokemon_Blueprint values ( "&amp;ROW()-1&amp;", '"&amp;B884&amp;"', '"&amp;C884&amp;"', "&amp;AF884&amp;",  "&amp;AG884&amp;",  "&amp;AH884&amp;", "&amp;AI884&amp;",  "&amp;AJ884&amp;",  "&amp;AK884&amp;", "&amp;IF(BC884 = "", "0", BC884)&amp;", "&amp;IF(BL884 = "","NULL, NULL",BP884&amp;", "&amp;BL884)&amp;");"</f>
        <v>insert into Pokemon_Blueprint values ( 883, 'Rowlet', 'Starter', 68,  55,  55, 50,  50,  42, 45, 884, 17);</v>
      </c>
    </row>
    <row r="885" spans="1:72" ht="12.75" customHeight="1">
      <c r="A885" s="81">
        <v>723</v>
      </c>
      <c r="B885" s="82" t="s">
        <v>1402</v>
      </c>
      <c r="C885" s="82" t="s">
        <v>73</v>
      </c>
      <c r="D885" s="83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>
        <v>2</v>
      </c>
      <c r="R885" s="84">
        <v>2</v>
      </c>
      <c r="S885" s="84"/>
      <c r="T885" s="84"/>
      <c r="U885" s="84"/>
      <c r="V885" s="84">
        <v>2</v>
      </c>
      <c r="W885" s="84">
        <v>2</v>
      </c>
      <c r="X885" s="84"/>
      <c r="Y885" s="84"/>
      <c r="Z885" s="84"/>
      <c r="AA885" s="84"/>
      <c r="AB885" s="84"/>
      <c r="AC885" s="84"/>
      <c r="AD885" s="84">
        <v>2</v>
      </c>
      <c r="AE885" s="85"/>
      <c r="AF885" s="17">
        <v>78</v>
      </c>
      <c r="AG885" s="18">
        <v>75</v>
      </c>
      <c r="AH885" s="19">
        <v>75</v>
      </c>
      <c r="AI885" s="20">
        <v>70</v>
      </c>
      <c r="AJ885" s="21">
        <v>70</v>
      </c>
      <c r="AK885" s="22">
        <v>52</v>
      </c>
      <c r="AL885" s="23">
        <f>SUM(AF885:AK885)</f>
        <v>420</v>
      </c>
      <c r="AM885" s="24" t="s">
        <v>74</v>
      </c>
      <c r="AN885" s="25" t="s">
        <v>104</v>
      </c>
      <c r="AO885" s="28" t="s">
        <v>1400</v>
      </c>
      <c r="AP885" s="29"/>
      <c r="AQ885" s="27" t="s">
        <v>1401</v>
      </c>
      <c r="AR885" s="28" t="s">
        <v>78</v>
      </c>
      <c r="AS885" s="29">
        <v>0.7</v>
      </c>
      <c r="AT885" s="29">
        <v>35.299999999999997</v>
      </c>
      <c r="AU885" s="30">
        <v>16</v>
      </c>
      <c r="AV885" s="31">
        <v>2</v>
      </c>
      <c r="AW885" s="26"/>
      <c r="AX885" s="26"/>
      <c r="AY885" s="26"/>
      <c r="AZ885" s="26"/>
      <c r="BA885" s="25"/>
      <c r="BB885" s="24">
        <v>147</v>
      </c>
      <c r="BC885" s="26">
        <v>45</v>
      </c>
      <c r="BD885" s="32" t="s">
        <v>79</v>
      </c>
      <c r="BE885" s="32">
        <v>50</v>
      </c>
      <c r="BF885" s="33" t="s">
        <v>139</v>
      </c>
      <c r="BG885" s="26" t="s">
        <v>81</v>
      </c>
      <c r="BH885" s="29">
        <v>15</v>
      </c>
      <c r="BI885" s="26" t="s">
        <v>104</v>
      </c>
      <c r="BJ885" s="30"/>
      <c r="BK885" s="12" t="s">
        <v>381</v>
      </c>
      <c r="BL885" t="str">
        <f>IF(_xlfn.REGEXTEST(BK885,"Lv. [0-9]{0, 3}", 0),BM885,"")</f>
        <v>34</v>
      </c>
      <c r="BM885" t="str" cm="1">
        <f t="array" ref="BM885">_xlfn.REGEXEXTRACT(_xlfn.REGEXEXTRACT(BK885,"Lv. [0-9]{0,}", 0),"[0-9]{1,2}", 0)</f>
        <v>34</v>
      </c>
      <c r="BN885" cm="1">
        <f t="array" ref="BN885">INDEX(A885:AE885,BQ885)</f>
        <v>2</v>
      </c>
      <c r="BO885">
        <v>884</v>
      </c>
      <c r="BP885">
        <f ca="1">IF(LEN(BL885) &gt; 0, _xlfn.XMATCH(BN885 + 1, INDIRECT(BR885):INDIRECT(BS885)), "")</f>
        <v>886</v>
      </c>
      <c r="BQ885" cm="1">
        <f t="array" ref="BQ885">_xlfn.XMATCH(FALSE, ISBLANK(A885:AE885),,-1)</f>
        <v>30</v>
      </c>
      <c r="BR885" t="str">
        <f>ADDRESS(2, BQ885)</f>
        <v>$AD$2</v>
      </c>
      <c r="BS885" t="str">
        <f>ADDRESS(1202, BQ885)</f>
        <v>$AD$1202</v>
      </c>
      <c r="BT885" s="171" t="str">
        <f ca="1">"insert into Pokemon_Blueprint values ( "&amp;ROW()-1&amp;", '"&amp;B885&amp;"', '"&amp;C885&amp;"', "&amp;AF885&amp;",  "&amp;AG885&amp;",  "&amp;AH885&amp;", "&amp;AI885&amp;",  "&amp;AJ885&amp;",  "&amp;AK885&amp;", "&amp;IF(BC885 = "", "0", BC885)&amp;", "&amp;IF(BL885 = "","NULL, NULL",BP885&amp;", "&amp;BL885)&amp;");"</f>
        <v>insert into Pokemon_Blueprint values ( 884, 'Dartrix', 'Starter', 78,  75,  75, 70,  70,  52, 45, 886, 34);</v>
      </c>
    </row>
    <row r="886" spans="1:72" ht="12.75" customHeight="1">
      <c r="A886" s="81">
        <v>724</v>
      </c>
      <c r="B886" s="82" t="s">
        <v>1403</v>
      </c>
      <c r="C886" s="82" t="s">
        <v>73</v>
      </c>
      <c r="D886" s="83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>
        <v>3</v>
      </c>
      <c r="R886" s="84">
        <v>3</v>
      </c>
      <c r="S886" s="84"/>
      <c r="T886" s="84"/>
      <c r="U886" s="84"/>
      <c r="V886" s="84">
        <v>3</v>
      </c>
      <c r="W886" s="84">
        <v>3</v>
      </c>
      <c r="X886" s="84"/>
      <c r="Y886" s="84"/>
      <c r="Z886" s="84"/>
      <c r="AA886" s="84"/>
      <c r="AB886" s="84"/>
      <c r="AC886" s="84"/>
      <c r="AD886" s="84"/>
      <c r="AE886" s="85"/>
      <c r="AF886" s="17">
        <v>78</v>
      </c>
      <c r="AG886" s="18">
        <v>107</v>
      </c>
      <c r="AH886" s="19">
        <v>75</v>
      </c>
      <c r="AI886" s="20">
        <v>100</v>
      </c>
      <c r="AJ886" s="21">
        <v>100</v>
      </c>
      <c r="AK886" s="22">
        <v>70</v>
      </c>
      <c r="AL886" s="23">
        <f>SUM(AF886:AK886)</f>
        <v>530</v>
      </c>
      <c r="AM886" s="24" t="s">
        <v>74</v>
      </c>
      <c r="AN886" s="25" t="s">
        <v>398</v>
      </c>
      <c r="AO886" s="28" t="s">
        <v>1400</v>
      </c>
      <c r="AP886" s="29"/>
      <c r="AQ886" s="27" t="s">
        <v>1401</v>
      </c>
      <c r="AR886" s="28" t="s">
        <v>120</v>
      </c>
      <c r="AS886" s="29">
        <v>1.6</v>
      </c>
      <c r="AT886" s="29">
        <v>80.7</v>
      </c>
      <c r="AU886" s="30">
        <v>36.6</v>
      </c>
      <c r="AV886" s="31"/>
      <c r="AW886" s="26">
        <v>3</v>
      </c>
      <c r="AX886" s="26"/>
      <c r="AY886" s="26"/>
      <c r="AZ886" s="26"/>
      <c r="BA886" s="25"/>
      <c r="BB886" s="24">
        <v>265</v>
      </c>
      <c r="BC886" s="26">
        <v>45</v>
      </c>
      <c r="BD886" s="32" t="s">
        <v>79</v>
      </c>
      <c r="BE886" s="32">
        <v>50</v>
      </c>
      <c r="BF886" s="33" t="s">
        <v>139</v>
      </c>
      <c r="BG886" s="26" t="s">
        <v>81</v>
      </c>
      <c r="BH886" s="29">
        <v>15</v>
      </c>
      <c r="BI886" s="26" t="s">
        <v>104</v>
      </c>
      <c r="BJ886" s="30"/>
      <c r="BK886" s="12"/>
      <c r="BL886" t="str">
        <f>IF(_xlfn.REGEXTEST(BK886,"Lv. [0-9]{0, 3}", 0),BM886,"")</f>
        <v/>
      </c>
      <c r="BM886" t="e" cm="1" vm="1">
        <f t="array" ref="BM886">_xlfn.REGEXEXTRACT(_xlfn.REGEXEXTRACT(BK886,"Lv. [0-9]{0,}", 0),"[0-9]{1,2}", 0)</f>
        <v>#N/A</v>
      </c>
      <c r="BN886" cm="1">
        <f t="array" ref="BN886">INDEX(A886:AE886,BQ886)</f>
        <v>3</v>
      </c>
      <c r="BO886">
        <v>885</v>
      </c>
      <c r="BP886" t="str">
        <f ca="1">IF(LEN(BL886) &gt; 0, _xlfn.XMATCH(BN886 + 1, INDIRECT(BR886):INDIRECT(BS886)), "")</f>
        <v/>
      </c>
      <c r="BQ886" cm="1">
        <f t="array" ref="BQ886">_xlfn.XMATCH(FALSE, ISBLANK(A886:AE886),,-1)</f>
        <v>23</v>
      </c>
      <c r="BR886" t="str">
        <f>ADDRESS(2, BQ886)</f>
        <v>$W$2</v>
      </c>
      <c r="BS886" t="str">
        <f>ADDRESS(1202, BQ886)</f>
        <v>$W$1202</v>
      </c>
      <c r="BT886" s="171" t="str">
        <f>"insert into Pokemon_Blueprint values ( "&amp;ROW()-1&amp;", '"&amp;B886&amp;"', '"&amp;C886&amp;"', "&amp;AF886&amp;",  "&amp;AG886&amp;",  "&amp;AH886&amp;", "&amp;AI886&amp;",  "&amp;AJ886&amp;",  "&amp;AK886&amp;", "&amp;IF(BC886 = "", "0", BC886)&amp;", "&amp;IF(BL886 = "","NULL, NULL",BP886&amp;", "&amp;BL886)&amp;");"</f>
        <v>insert into Pokemon_Blueprint values ( 885, 'Decidueye', 'Starter', 78,  107,  75, 100,  100,  70, 45, NULL, NULL);</v>
      </c>
    </row>
    <row r="887" spans="1:72" ht="12.75" customHeight="1">
      <c r="A887" s="12">
        <v>724.1</v>
      </c>
      <c r="B887" s="82" t="s">
        <v>1404</v>
      </c>
      <c r="C887" s="82" t="s">
        <v>555</v>
      </c>
      <c r="D887" s="83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>
        <v>3</v>
      </c>
      <c r="AE887" s="85"/>
      <c r="AF887" s="17">
        <v>88</v>
      </c>
      <c r="AG887" s="18">
        <v>112</v>
      </c>
      <c r="AH887" s="19">
        <v>80</v>
      </c>
      <c r="AI887" s="20">
        <v>95</v>
      </c>
      <c r="AJ887" s="21">
        <v>95</v>
      </c>
      <c r="AK887" s="22">
        <v>60</v>
      </c>
      <c r="AL887" s="23">
        <f>SUM(AF887:AK887)</f>
        <v>530</v>
      </c>
      <c r="AM887" s="24" t="s">
        <v>74</v>
      </c>
      <c r="AN887" s="25" t="s">
        <v>289</v>
      </c>
      <c r="AO887" s="28" t="s">
        <v>76</v>
      </c>
      <c r="AP887" s="29"/>
      <c r="AQ887" s="27" t="s">
        <v>372</v>
      </c>
      <c r="AR887" s="28" t="s">
        <v>120</v>
      </c>
      <c r="AS887" s="29">
        <v>1.6</v>
      </c>
      <c r="AT887" s="29">
        <v>81.599999999999994</v>
      </c>
      <c r="AU887" s="30">
        <v>37</v>
      </c>
      <c r="AV887" s="31"/>
      <c r="AW887" s="26">
        <v>3</v>
      </c>
      <c r="AX887" s="26"/>
      <c r="AY887" s="26"/>
      <c r="AZ887" s="26"/>
      <c r="BA887" s="25"/>
      <c r="BB887" s="24">
        <v>265</v>
      </c>
      <c r="BC887" s="26">
        <v>45</v>
      </c>
      <c r="BD887" s="32" t="s">
        <v>79</v>
      </c>
      <c r="BE887" s="32">
        <v>50</v>
      </c>
      <c r="BF887" s="33" t="s">
        <v>139</v>
      </c>
      <c r="BG887" s="26" t="s">
        <v>81</v>
      </c>
      <c r="BH887" s="29">
        <v>15</v>
      </c>
      <c r="BI887" s="26" t="s">
        <v>104</v>
      </c>
      <c r="BJ887" s="30"/>
      <c r="BK887" s="12"/>
      <c r="BL887" t="str">
        <f>IF(_xlfn.REGEXTEST(BK887,"Lv. [0-9]{0, 3}", 0),BM887,"")</f>
        <v/>
      </c>
      <c r="BM887" t="e" cm="1" vm="1">
        <f t="array" ref="BM887">_xlfn.REGEXEXTRACT(_xlfn.REGEXEXTRACT(BK887,"Lv. [0-9]{0,}", 0),"[0-9]{1,2}", 0)</f>
        <v>#N/A</v>
      </c>
      <c r="BN887" cm="1">
        <f t="array" ref="BN887">INDEX(A887:AE887,BQ887)</f>
        <v>3</v>
      </c>
      <c r="BO887">
        <v>886</v>
      </c>
      <c r="BP887" t="str">
        <f ca="1">IF(LEN(BL887) &gt; 0, _xlfn.XMATCH(BN887 + 1, INDIRECT(BR887):INDIRECT(BS887)), "")</f>
        <v/>
      </c>
      <c r="BQ887" cm="1">
        <f t="array" ref="BQ887">_xlfn.XMATCH(FALSE, ISBLANK(A887:AE887),,-1)</f>
        <v>30</v>
      </c>
      <c r="BR887" t="str">
        <f>ADDRESS(2, BQ887)</f>
        <v>$AD$2</v>
      </c>
      <c r="BS887" t="str">
        <f>ADDRESS(1202, BQ887)</f>
        <v>$AD$1202</v>
      </c>
      <c r="BT887" s="171" t="str">
        <f>"insert into Pokemon_Blueprint values ( "&amp;ROW()-1&amp;", '"&amp;B887&amp;"', '"&amp;C887&amp;"', "&amp;AF887&amp;",  "&amp;AG887&amp;",  "&amp;AH887&amp;", "&amp;AI887&amp;",  "&amp;AJ887&amp;",  "&amp;AK887&amp;", "&amp;IF(BC887 = "", "0", BC887)&amp;", "&amp;IF(BL887 = "","NULL, NULL",BP887&amp;", "&amp;BL887)&amp;");"</f>
        <v>insert into Pokemon_Blueprint values ( 886, 'Decidueye (Hisuian)', 'Starter, Hisuian Variant', 88,  112,  80, 95,  95,  60, 45, NULL, NULL);</v>
      </c>
    </row>
    <row r="888" spans="1:72" ht="12.75" customHeight="1">
      <c r="A888" s="81">
        <v>725</v>
      </c>
      <c r="B888" s="82" t="s">
        <v>1405</v>
      </c>
      <c r="C888" s="82" t="s">
        <v>73</v>
      </c>
      <c r="D888" s="83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>
        <v>4</v>
      </c>
      <c r="R888" s="84">
        <v>4</v>
      </c>
      <c r="S888" s="84"/>
      <c r="T888" s="84"/>
      <c r="U888" s="84"/>
      <c r="V888" s="84">
        <v>4</v>
      </c>
      <c r="W888" s="84">
        <v>4</v>
      </c>
      <c r="X888" s="84"/>
      <c r="Y888" s="84"/>
      <c r="Z888" s="84"/>
      <c r="AA888" s="84"/>
      <c r="AB888" s="84"/>
      <c r="AC888" s="84"/>
      <c r="AD888" s="84"/>
      <c r="AE888" s="85"/>
      <c r="AF888" s="17">
        <v>45</v>
      </c>
      <c r="AG888" s="18">
        <v>65</v>
      </c>
      <c r="AH888" s="19">
        <v>40</v>
      </c>
      <c r="AI888" s="20">
        <v>60</v>
      </c>
      <c r="AJ888" s="21">
        <v>40</v>
      </c>
      <c r="AK888" s="22">
        <v>70</v>
      </c>
      <c r="AL888" s="23">
        <f>SUM(AF888:AK888)</f>
        <v>320</v>
      </c>
      <c r="AM888" s="24" t="s">
        <v>94</v>
      </c>
      <c r="AN888" s="30"/>
      <c r="AO888" s="28" t="s">
        <v>95</v>
      </c>
      <c r="AP888" s="29"/>
      <c r="AQ888" s="27" t="s">
        <v>178</v>
      </c>
      <c r="AR888" s="28" t="s">
        <v>187</v>
      </c>
      <c r="AS888" s="29">
        <v>0.4</v>
      </c>
      <c r="AT888" s="29">
        <v>9.5</v>
      </c>
      <c r="AU888" s="30">
        <v>4.3</v>
      </c>
      <c r="AV888" s="31"/>
      <c r="AW888" s="26"/>
      <c r="AX888" s="26"/>
      <c r="AY888" s="26"/>
      <c r="AZ888" s="26"/>
      <c r="BA888" s="25">
        <v>1</v>
      </c>
      <c r="BB888" s="24">
        <v>64</v>
      </c>
      <c r="BC888" s="26">
        <v>45</v>
      </c>
      <c r="BD888" s="32" t="s">
        <v>79</v>
      </c>
      <c r="BE888" s="32">
        <v>50</v>
      </c>
      <c r="BF888" s="33" t="s">
        <v>98</v>
      </c>
      <c r="BG888" s="26" t="s">
        <v>81</v>
      </c>
      <c r="BH888" s="29">
        <v>15</v>
      </c>
      <c r="BI888" s="26" t="s">
        <v>165</v>
      </c>
      <c r="BJ888" s="30"/>
      <c r="BK888" s="12" t="s">
        <v>1062</v>
      </c>
      <c r="BL888" t="str">
        <f>IF(_xlfn.REGEXTEST(BK888,"Lv. [0-9]{0, 3}", 0),BM888,"")</f>
        <v>17</v>
      </c>
      <c r="BM888" t="str" cm="1">
        <f t="array" ref="BM888">_xlfn.REGEXEXTRACT(_xlfn.REGEXEXTRACT(BK888,"Lv. [0-9]{0,}", 0),"[0-9]{1,2}", 0)</f>
        <v>17</v>
      </c>
      <c r="BN888" cm="1">
        <f t="array" ref="BN888">INDEX(A888:AE888,BQ888)</f>
        <v>4</v>
      </c>
      <c r="BO888">
        <v>887</v>
      </c>
      <c r="BP888">
        <f ca="1">IF(LEN(BL888) &gt; 0, _xlfn.XMATCH(BN888 + 1, INDIRECT(BR888):INDIRECT(BS888)), "")</f>
        <v>888</v>
      </c>
      <c r="BQ888" cm="1">
        <f t="array" ref="BQ888">_xlfn.XMATCH(FALSE, ISBLANK(A888:AE888),,-1)</f>
        <v>23</v>
      </c>
      <c r="BR888" t="str">
        <f>ADDRESS(2, BQ888)</f>
        <v>$W$2</v>
      </c>
      <c r="BS888" t="str">
        <f>ADDRESS(1202, BQ888)</f>
        <v>$W$1202</v>
      </c>
      <c r="BT888" s="171" t="str">
        <f ca="1">"insert into Pokemon_Blueprint values ( "&amp;ROW()-1&amp;", '"&amp;B888&amp;"', '"&amp;C888&amp;"', "&amp;AF888&amp;",  "&amp;AG888&amp;",  "&amp;AH888&amp;", "&amp;AI888&amp;",  "&amp;AJ888&amp;",  "&amp;AK888&amp;", "&amp;IF(BC888 = "", "0", BC888)&amp;", "&amp;IF(BL888 = "","NULL, NULL",BP888&amp;", "&amp;BL888)&amp;");"</f>
        <v>insert into Pokemon_Blueprint values ( 887, 'Litten', 'Starter', 45,  65,  40, 60,  40,  70, 45, 888, 17);</v>
      </c>
    </row>
    <row r="889" spans="1:72" ht="12.75" customHeight="1">
      <c r="A889" s="81">
        <v>726</v>
      </c>
      <c r="B889" s="82" t="s">
        <v>1406</v>
      </c>
      <c r="C889" s="82" t="s">
        <v>73</v>
      </c>
      <c r="D889" s="83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>
        <v>5</v>
      </c>
      <c r="R889" s="84">
        <v>5</v>
      </c>
      <c r="S889" s="84"/>
      <c r="T889" s="84"/>
      <c r="U889" s="84"/>
      <c r="V889" s="84">
        <v>5</v>
      </c>
      <c r="W889" s="84">
        <v>5</v>
      </c>
      <c r="X889" s="84"/>
      <c r="Y889" s="84"/>
      <c r="Z889" s="84"/>
      <c r="AA889" s="84"/>
      <c r="AB889" s="84"/>
      <c r="AC889" s="84"/>
      <c r="AD889" s="84"/>
      <c r="AE889" s="85"/>
      <c r="AF889" s="17">
        <v>65</v>
      </c>
      <c r="AG889" s="18">
        <v>85</v>
      </c>
      <c r="AH889" s="19">
        <v>50</v>
      </c>
      <c r="AI889" s="20">
        <v>80</v>
      </c>
      <c r="AJ889" s="21">
        <v>50</v>
      </c>
      <c r="AK889" s="22">
        <v>90</v>
      </c>
      <c r="AL889" s="23">
        <f>SUM(AF889:AK889)</f>
        <v>420</v>
      </c>
      <c r="AM889" s="24" t="s">
        <v>94</v>
      </c>
      <c r="AN889" s="30"/>
      <c r="AO889" s="28" t="s">
        <v>95</v>
      </c>
      <c r="AP889" s="29"/>
      <c r="AQ889" s="27" t="s">
        <v>178</v>
      </c>
      <c r="AR889" s="28" t="s">
        <v>78</v>
      </c>
      <c r="AS889" s="29">
        <v>0.7</v>
      </c>
      <c r="AT889" s="29">
        <v>55.1</v>
      </c>
      <c r="AU889" s="30">
        <v>25</v>
      </c>
      <c r="AV889" s="31"/>
      <c r="AW889" s="26"/>
      <c r="AX889" s="26"/>
      <c r="AY889" s="26"/>
      <c r="AZ889" s="26"/>
      <c r="BA889" s="25">
        <v>2</v>
      </c>
      <c r="BB889" s="24">
        <v>147</v>
      </c>
      <c r="BC889" s="26">
        <v>45</v>
      </c>
      <c r="BD889" s="32" t="s">
        <v>79</v>
      </c>
      <c r="BE889" s="32">
        <v>50</v>
      </c>
      <c r="BF889" s="33" t="s">
        <v>98</v>
      </c>
      <c r="BG889" s="26" t="s">
        <v>81</v>
      </c>
      <c r="BH889" s="29">
        <v>15</v>
      </c>
      <c r="BI889" s="26" t="s">
        <v>165</v>
      </c>
      <c r="BJ889" s="30"/>
      <c r="BK889" s="12" t="s">
        <v>381</v>
      </c>
      <c r="BL889" t="str">
        <f>IF(_xlfn.REGEXTEST(BK889,"Lv. [0-9]{0, 3}", 0),BM889,"")</f>
        <v>34</v>
      </c>
      <c r="BM889" t="str" cm="1">
        <f t="array" ref="BM889">_xlfn.REGEXEXTRACT(_xlfn.REGEXEXTRACT(BK889,"Lv. [0-9]{0,}", 0),"[0-9]{1,2}", 0)</f>
        <v>34</v>
      </c>
      <c r="BN889" cm="1">
        <f t="array" ref="BN889">INDEX(A889:AE889,BQ889)</f>
        <v>5</v>
      </c>
      <c r="BO889">
        <v>888</v>
      </c>
      <c r="BP889">
        <f ca="1">IF(LEN(BL889) &gt; 0, _xlfn.XMATCH(BN889 + 1, INDIRECT(BR889):INDIRECT(BS889)), "")</f>
        <v>889</v>
      </c>
      <c r="BQ889" cm="1">
        <f t="array" ref="BQ889">_xlfn.XMATCH(FALSE, ISBLANK(A889:AE889),,-1)</f>
        <v>23</v>
      </c>
      <c r="BR889" t="str">
        <f>ADDRESS(2, BQ889)</f>
        <v>$W$2</v>
      </c>
      <c r="BS889" t="str">
        <f>ADDRESS(1202, BQ889)</f>
        <v>$W$1202</v>
      </c>
      <c r="BT889" s="171" t="str">
        <f ca="1">"insert into Pokemon_Blueprint values ( "&amp;ROW()-1&amp;", '"&amp;B889&amp;"', '"&amp;C889&amp;"', "&amp;AF889&amp;",  "&amp;AG889&amp;",  "&amp;AH889&amp;", "&amp;AI889&amp;",  "&amp;AJ889&amp;",  "&amp;AK889&amp;", "&amp;IF(BC889 = "", "0", BC889)&amp;", "&amp;IF(BL889 = "","NULL, NULL",BP889&amp;", "&amp;BL889)&amp;");"</f>
        <v>insert into Pokemon_Blueprint values ( 888, 'Torracat', 'Starter', 65,  85,  50, 80,  50,  90, 45, 889, 34);</v>
      </c>
    </row>
    <row r="890" spans="1:72" ht="12.75" customHeight="1">
      <c r="A890" s="81">
        <v>727</v>
      </c>
      <c r="B890" s="82" t="s">
        <v>1407</v>
      </c>
      <c r="C890" s="82" t="s">
        <v>73</v>
      </c>
      <c r="D890" s="83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>
        <v>6</v>
      </c>
      <c r="R890" s="84">
        <v>6</v>
      </c>
      <c r="S890" s="84"/>
      <c r="T890" s="84"/>
      <c r="U890" s="84"/>
      <c r="V890" s="84">
        <v>6</v>
      </c>
      <c r="W890" s="84">
        <v>6</v>
      </c>
      <c r="X890" s="84"/>
      <c r="Y890" s="84"/>
      <c r="Z890" s="84"/>
      <c r="AA890" s="84"/>
      <c r="AB890" s="84"/>
      <c r="AC890" s="84"/>
      <c r="AD890" s="84"/>
      <c r="AE890" s="85"/>
      <c r="AF890" s="17">
        <v>95</v>
      </c>
      <c r="AG890" s="18">
        <v>115</v>
      </c>
      <c r="AH890" s="19">
        <v>90</v>
      </c>
      <c r="AI890" s="20">
        <v>80</v>
      </c>
      <c r="AJ890" s="21">
        <v>90</v>
      </c>
      <c r="AK890" s="22">
        <v>60</v>
      </c>
      <c r="AL890" s="23">
        <f>SUM(AF890:AK890)</f>
        <v>530</v>
      </c>
      <c r="AM890" s="24" t="s">
        <v>94</v>
      </c>
      <c r="AN890" s="25" t="s">
        <v>169</v>
      </c>
      <c r="AO890" s="28" t="s">
        <v>95</v>
      </c>
      <c r="AP890" s="29"/>
      <c r="AQ890" s="27" t="s">
        <v>178</v>
      </c>
      <c r="AR890" s="28" t="s">
        <v>377</v>
      </c>
      <c r="AS890" s="29">
        <v>1.8</v>
      </c>
      <c r="AT890" s="29">
        <v>183</v>
      </c>
      <c r="AU890" s="30">
        <v>83</v>
      </c>
      <c r="AV890" s="31"/>
      <c r="AW890" s="26">
        <v>3</v>
      </c>
      <c r="AX890" s="26"/>
      <c r="AY890" s="26"/>
      <c r="AZ890" s="26"/>
      <c r="BA890" s="25"/>
      <c r="BB890" s="24">
        <v>265</v>
      </c>
      <c r="BC890" s="26">
        <v>45</v>
      </c>
      <c r="BD890" s="32" t="s">
        <v>79</v>
      </c>
      <c r="BE890" s="32">
        <v>50</v>
      </c>
      <c r="BF890" s="33" t="s">
        <v>98</v>
      </c>
      <c r="BG890" s="26" t="s">
        <v>81</v>
      </c>
      <c r="BH890" s="29">
        <v>15</v>
      </c>
      <c r="BI890" s="26" t="s">
        <v>165</v>
      </c>
      <c r="BJ890" s="30"/>
      <c r="BK890" s="12"/>
      <c r="BL890" t="str">
        <f>IF(_xlfn.REGEXTEST(BK890,"Lv. [0-9]{0, 3}", 0),BM890,"")</f>
        <v/>
      </c>
      <c r="BM890" t="e" cm="1" vm="1">
        <f t="array" ref="BM890">_xlfn.REGEXEXTRACT(_xlfn.REGEXEXTRACT(BK890,"Lv. [0-9]{0,}", 0),"[0-9]{1,2}", 0)</f>
        <v>#N/A</v>
      </c>
      <c r="BN890" cm="1">
        <f t="array" ref="BN890">INDEX(A890:AE890,BQ890)</f>
        <v>6</v>
      </c>
      <c r="BO890">
        <v>889</v>
      </c>
      <c r="BP890" t="str">
        <f ca="1">IF(LEN(BL890) &gt; 0, _xlfn.XMATCH(BN890 + 1, INDIRECT(BR890):INDIRECT(BS890)), "")</f>
        <v/>
      </c>
      <c r="BQ890" cm="1">
        <f t="array" ref="BQ890">_xlfn.XMATCH(FALSE, ISBLANK(A890:AE890),,-1)</f>
        <v>23</v>
      </c>
      <c r="BR890" t="str">
        <f>ADDRESS(2, BQ890)</f>
        <v>$W$2</v>
      </c>
      <c r="BS890" t="str">
        <f>ADDRESS(1202, BQ890)</f>
        <v>$W$1202</v>
      </c>
      <c r="BT890" s="171" t="str">
        <f>"insert into Pokemon_Blueprint values ( "&amp;ROW()-1&amp;", '"&amp;B890&amp;"', '"&amp;C890&amp;"', "&amp;AF890&amp;",  "&amp;AG890&amp;",  "&amp;AH890&amp;", "&amp;AI890&amp;",  "&amp;AJ890&amp;",  "&amp;AK890&amp;", "&amp;IF(BC890 = "", "0", BC890)&amp;", "&amp;IF(BL890 = "","NULL, NULL",BP890&amp;", "&amp;BL890)&amp;");"</f>
        <v>insert into Pokemon_Blueprint values ( 889, 'Incineroar', 'Starter', 95,  115,  90, 80,  90,  60, 45, NULL, NULL);</v>
      </c>
    </row>
    <row r="891" spans="1:72" ht="12.75" customHeight="1">
      <c r="A891" s="81">
        <v>728</v>
      </c>
      <c r="B891" s="82" t="s">
        <v>1408</v>
      </c>
      <c r="C891" s="82" t="s">
        <v>73</v>
      </c>
      <c r="D891" s="83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>
        <v>7</v>
      </c>
      <c r="R891" s="84">
        <v>7</v>
      </c>
      <c r="S891" s="84"/>
      <c r="T891" s="84"/>
      <c r="U891" s="84"/>
      <c r="V891" s="84">
        <v>7</v>
      </c>
      <c r="W891" s="84">
        <v>7</v>
      </c>
      <c r="X891" s="84"/>
      <c r="Y891" s="84"/>
      <c r="Z891" s="84"/>
      <c r="AA891" s="84"/>
      <c r="AB891" s="84"/>
      <c r="AC891" s="84"/>
      <c r="AD891" s="84"/>
      <c r="AE891" s="85"/>
      <c r="AF891" s="17">
        <v>50</v>
      </c>
      <c r="AG891" s="18">
        <v>54</v>
      </c>
      <c r="AH891" s="19">
        <v>54</v>
      </c>
      <c r="AI891" s="20">
        <v>66</v>
      </c>
      <c r="AJ891" s="21">
        <v>56</v>
      </c>
      <c r="AK891" s="22">
        <v>40</v>
      </c>
      <c r="AL891" s="23">
        <f>SUM(AF891:AK891)</f>
        <v>320</v>
      </c>
      <c r="AM891" s="24" t="s">
        <v>112</v>
      </c>
      <c r="AN891" s="30"/>
      <c r="AO891" s="28" t="s">
        <v>113</v>
      </c>
      <c r="AP891" s="29"/>
      <c r="AQ891" s="27" t="s">
        <v>1409</v>
      </c>
      <c r="AR891" s="28" t="s">
        <v>187</v>
      </c>
      <c r="AS891" s="29">
        <v>0.4</v>
      </c>
      <c r="AT891" s="29">
        <v>16.5</v>
      </c>
      <c r="AU891" s="30">
        <v>7.5</v>
      </c>
      <c r="AV891" s="31"/>
      <c r="AW891" s="26"/>
      <c r="AX891" s="26"/>
      <c r="AY891" s="26">
        <v>1</v>
      </c>
      <c r="AZ891" s="26"/>
      <c r="BA891" s="25"/>
      <c r="BB891" s="24">
        <v>64</v>
      </c>
      <c r="BC891" s="26">
        <v>45</v>
      </c>
      <c r="BD891" s="32" t="s">
        <v>79</v>
      </c>
      <c r="BE891" s="32">
        <v>50</v>
      </c>
      <c r="BF891" s="33" t="s">
        <v>116</v>
      </c>
      <c r="BG891" s="26" t="s">
        <v>81</v>
      </c>
      <c r="BH891" s="29">
        <v>15</v>
      </c>
      <c r="BI891" s="26" t="s">
        <v>117</v>
      </c>
      <c r="BJ891" s="25" t="s">
        <v>165</v>
      </c>
      <c r="BK891" s="12" t="s">
        <v>1062</v>
      </c>
      <c r="BL891" t="str">
        <f>IF(_xlfn.REGEXTEST(BK891,"Lv. [0-9]{0, 3}", 0),BM891,"")</f>
        <v>17</v>
      </c>
      <c r="BM891" t="str" cm="1">
        <f t="array" ref="BM891">_xlfn.REGEXEXTRACT(_xlfn.REGEXEXTRACT(BK891,"Lv. [0-9]{0,}", 0),"[0-9]{1,2}", 0)</f>
        <v>17</v>
      </c>
      <c r="BN891" cm="1">
        <f t="array" ref="BN891">INDEX(A891:AE891,BQ891)</f>
        <v>7</v>
      </c>
      <c r="BO891">
        <v>890</v>
      </c>
      <c r="BP891">
        <f ca="1">IF(LEN(BL891) &gt; 0, _xlfn.XMATCH(BN891 + 1, INDIRECT(BR891):INDIRECT(BS891)), "")</f>
        <v>891</v>
      </c>
      <c r="BQ891" cm="1">
        <f t="array" ref="BQ891">_xlfn.XMATCH(FALSE, ISBLANK(A891:AE891),,-1)</f>
        <v>23</v>
      </c>
      <c r="BR891" t="str">
        <f>ADDRESS(2, BQ891)</f>
        <v>$W$2</v>
      </c>
      <c r="BS891" t="str">
        <f>ADDRESS(1202, BQ891)</f>
        <v>$W$1202</v>
      </c>
      <c r="BT891" s="171" t="str">
        <f ca="1">"insert into Pokemon_Blueprint values ( "&amp;ROW()-1&amp;", '"&amp;B891&amp;"', '"&amp;C891&amp;"', "&amp;AF891&amp;",  "&amp;AG891&amp;",  "&amp;AH891&amp;", "&amp;AI891&amp;",  "&amp;AJ891&amp;",  "&amp;AK891&amp;", "&amp;IF(BC891 = "", "0", BC891)&amp;", "&amp;IF(BL891 = "","NULL, NULL",BP891&amp;", "&amp;BL891)&amp;");"</f>
        <v>insert into Pokemon_Blueprint values ( 890, 'Popplio', 'Starter', 50,  54,  54, 66,  56,  40, 45, 891, 17);</v>
      </c>
    </row>
    <row r="892" spans="1:72" ht="12.75" customHeight="1">
      <c r="A892" s="81">
        <v>729</v>
      </c>
      <c r="B892" s="82" t="s">
        <v>1410</v>
      </c>
      <c r="C892" s="82" t="s">
        <v>73</v>
      </c>
      <c r="D892" s="83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>
        <v>8</v>
      </c>
      <c r="R892" s="84">
        <v>8</v>
      </c>
      <c r="S892" s="84"/>
      <c r="T892" s="84"/>
      <c r="U892" s="84"/>
      <c r="V892" s="84">
        <v>8</v>
      </c>
      <c r="W892" s="84">
        <v>8</v>
      </c>
      <c r="X892" s="84"/>
      <c r="Y892" s="84"/>
      <c r="Z892" s="84"/>
      <c r="AA892" s="84"/>
      <c r="AB892" s="84"/>
      <c r="AC892" s="84"/>
      <c r="AD892" s="84"/>
      <c r="AE892" s="85"/>
      <c r="AF892" s="17">
        <v>60</v>
      </c>
      <c r="AG892" s="18">
        <v>69</v>
      </c>
      <c r="AH892" s="19">
        <v>69</v>
      </c>
      <c r="AI892" s="20">
        <v>91</v>
      </c>
      <c r="AJ892" s="21">
        <v>81</v>
      </c>
      <c r="AK892" s="22">
        <v>50</v>
      </c>
      <c r="AL892" s="23">
        <f>SUM(AF892:AK892)</f>
        <v>420</v>
      </c>
      <c r="AM892" s="24" t="s">
        <v>112</v>
      </c>
      <c r="AN892" s="30"/>
      <c r="AO892" s="28" t="s">
        <v>113</v>
      </c>
      <c r="AP892" s="29"/>
      <c r="AQ892" s="27" t="s">
        <v>1409</v>
      </c>
      <c r="AR892" s="28" t="s">
        <v>97</v>
      </c>
      <c r="AS892" s="29">
        <v>0.6</v>
      </c>
      <c r="AT892" s="29">
        <v>38.6</v>
      </c>
      <c r="AU892" s="30">
        <v>17.5</v>
      </c>
      <c r="AV892" s="31"/>
      <c r="AW892" s="26"/>
      <c r="AX892" s="26"/>
      <c r="AY892" s="26">
        <v>2</v>
      </c>
      <c r="AZ892" s="26"/>
      <c r="BA892" s="25"/>
      <c r="BB892" s="24">
        <v>147</v>
      </c>
      <c r="BC892" s="26">
        <v>45</v>
      </c>
      <c r="BD892" s="32" t="s">
        <v>79</v>
      </c>
      <c r="BE892" s="32">
        <v>50</v>
      </c>
      <c r="BF892" s="33" t="s">
        <v>116</v>
      </c>
      <c r="BG892" s="26" t="s">
        <v>81</v>
      </c>
      <c r="BH892" s="29">
        <v>15</v>
      </c>
      <c r="BI892" s="26" t="s">
        <v>117</v>
      </c>
      <c r="BJ892" s="25" t="s">
        <v>165</v>
      </c>
      <c r="BK892" s="12" t="s">
        <v>381</v>
      </c>
      <c r="BL892" t="str">
        <f>IF(_xlfn.REGEXTEST(BK892,"Lv. [0-9]{0, 3}", 0),BM892,"")</f>
        <v>34</v>
      </c>
      <c r="BM892" t="str" cm="1">
        <f t="array" ref="BM892">_xlfn.REGEXEXTRACT(_xlfn.REGEXEXTRACT(BK892,"Lv. [0-9]{0,}", 0),"[0-9]{1,2}", 0)</f>
        <v>34</v>
      </c>
      <c r="BN892" cm="1">
        <f t="array" ref="BN892">INDEX(A892:AE892,BQ892)</f>
        <v>8</v>
      </c>
      <c r="BO892">
        <v>891</v>
      </c>
      <c r="BP892">
        <f ca="1">IF(LEN(BL892) &gt; 0, _xlfn.XMATCH(BN892 + 1, INDIRECT(BR892):INDIRECT(BS892)), "")</f>
        <v>892</v>
      </c>
      <c r="BQ892" cm="1">
        <f t="array" ref="BQ892">_xlfn.XMATCH(FALSE, ISBLANK(A892:AE892),,-1)</f>
        <v>23</v>
      </c>
      <c r="BR892" t="str">
        <f>ADDRESS(2, BQ892)</f>
        <v>$W$2</v>
      </c>
      <c r="BS892" t="str">
        <f>ADDRESS(1202, BQ892)</f>
        <v>$W$1202</v>
      </c>
      <c r="BT892" s="171" t="str">
        <f ca="1">"insert into Pokemon_Blueprint values ( "&amp;ROW()-1&amp;", '"&amp;B892&amp;"', '"&amp;C892&amp;"', "&amp;AF892&amp;",  "&amp;AG892&amp;",  "&amp;AH892&amp;", "&amp;AI892&amp;",  "&amp;AJ892&amp;",  "&amp;AK892&amp;", "&amp;IF(BC892 = "", "0", BC892)&amp;", "&amp;IF(BL892 = "","NULL, NULL",BP892&amp;", "&amp;BL892)&amp;");"</f>
        <v>insert into Pokemon_Blueprint values ( 891, 'Brionne', 'Starter', 60,  69,  69, 91,  81,  50, 45, 892, 34);</v>
      </c>
    </row>
    <row r="893" spans="1:72" ht="12.75" customHeight="1">
      <c r="A893" s="81">
        <v>730</v>
      </c>
      <c r="B893" s="82" t="s">
        <v>1411</v>
      </c>
      <c r="C893" s="82" t="s">
        <v>73</v>
      </c>
      <c r="D893" s="83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>
        <v>9</v>
      </c>
      <c r="R893" s="84">
        <v>9</v>
      </c>
      <c r="S893" s="84"/>
      <c r="T893" s="84"/>
      <c r="U893" s="84"/>
      <c r="V893" s="84">
        <v>9</v>
      </c>
      <c r="W893" s="84">
        <v>9</v>
      </c>
      <c r="X893" s="84"/>
      <c r="Y893" s="84"/>
      <c r="Z893" s="84"/>
      <c r="AA893" s="84"/>
      <c r="AB893" s="84"/>
      <c r="AC893" s="84"/>
      <c r="AD893" s="84"/>
      <c r="AE893" s="85"/>
      <c r="AF893" s="17">
        <v>80</v>
      </c>
      <c r="AG893" s="18">
        <v>74</v>
      </c>
      <c r="AH893" s="19">
        <v>74</v>
      </c>
      <c r="AI893" s="20">
        <v>126</v>
      </c>
      <c r="AJ893" s="21">
        <v>116</v>
      </c>
      <c r="AK893" s="22">
        <v>60</v>
      </c>
      <c r="AL893" s="23">
        <f>SUM(AF893:AK893)</f>
        <v>530</v>
      </c>
      <c r="AM893" s="24" t="s">
        <v>112</v>
      </c>
      <c r="AN893" s="25" t="s">
        <v>188</v>
      </c>
      <c r="AO893" s="28" t="s">
        <v>113</v>
      </c>
      <c r="AP893" s="29"/>
      <c r="AQ893" s="27" t="s">
        <v>1409</v>
      </c>
      <c r="AR893" s="28" t="s">
        <v>377</v>
      </c>
      <c r="AS893" s="29">
        <v>1.8</v>
      </c>
      <c r="AT893" s="29">
        <v>97</v>
      </c>
      <c r="AU893" s="30">
        <v>44</v>
      </c>
      <c r="AV893" s="31"/>
      <c r="AW893" s="26"/>
      <c r="AX893" s="26"/>
      <c r="AY893" s="26">
        <v>3</v>
      </c>
      <c r="AZ893" s="26"/>
      <c r="BA893" s="25"/>
      <c r="BB893" s="24">
        <v>265</v>
      </c>
      <c r="BC893" s="26">
        <v>45</v>
      </c>
      <c r="BD893" s="32" t="s">
        <v>79</v>
      </c>
      <c r="BE893" s="32">
        <v>50</v>
      </c>
      <c r="BF893" s="33" t="s">
        <v>116</v>
      </c>
      <c r="BG893" s="26" t="s">
        <v>81</v>
      </c>
      <c r="BH893" s="29">
        <v>15</v>
      </c>
      <c r="BI893" s="26" t="s">
        <v>117</v>
      </c>
      <c r="BJ893" s="25" t="s">
        <v>165</v>
      </c>
      <c r="BK893" s="12"/>
      <c r="BL893" t="str">
        <f>IF(_xlfn.REGEXTEST(BK893,"Lv. [0-9]{0, 3}", 0),BM893,"")</f>
        <v/>
      </c>
      <c r="BM893" t="e" cm="1" vm="1">
        <f t="array" ref="BM893">_xlfn.REGEXEXTRACT(_xlfn.REGEXEXTRACT(BK893,"Lv. [0-9]{0,}", 0),"[0-9]{1,2}", 0)</f>
        <v>#N/A</v>
      </c>
      <c r="BN893" cm="1">
        <f t="array" ref="BN893">INDEX(A893:AE893,BQ893)</f>
        <v>9</v>
      </c>
      <c r="BO893">
        <v>892</v>
      </c>
      <c r="BP893" t="str">
        <f ca="1">IF(LEN(BL893) &gt; 0, _xlfn.XMATCH(BN893 + 1, INDIRECT(BR893):INDIRECT(BS893)), "")</f>
        <v/>
      </c>
      <c r="BQ893" cm="1">
        <f t="array" ref="BQ893">_xlfn.XMATCH(FALSE, ISBLANK(A893:AE893),,-1)</f>
        <v>23</v>
      </c>
      <c r="BR893" t="str">
        <f>ADDRESS(2, BQ893)</f>
        <v>$W$2</v>
      </c>
      <c r="BS893" t="str">
        <f>ADDRESS(1202, BQ893)</f>
        <v>$W$1202</v>
      </c>
      <c r="BT893" s="171" t="str">
        <f>"insert into Pokemon_Blueprint values ( "&amp;ROW()-1&amp;", '"&amp;B893&amp;"', '"&amp;C893&amp;"', "&amp;AF893&amp;",  "&amp;AG893&amp;",  "&amp;AH893&amp;", "&amp;AI893&amp;",  "&amp;AJ893&amp;",  "&amp;AK893&amp;", "&amp;IF(BC893 = "", "0", BC893)&amp;", "&amp;IF(BL893 = "","NULL, NULL",BP893&amp;", "&amp;BL893)&amp;");"</f>
        <v>insert into Pokemon_Blueprint values ( 892, 'Primarina', 'Starter', 80,  74,  74, 126,  116,  60, 45, NULL, NULL);</v>
      </c>
    </row>
    <row r="894" spans="1:72" ht="12.75" customHeight="1">
      <c r="A894" s="86">
        <v>731</v>
      </c>
      <c r="B894" s="82" t="s">
        <v>1412</v>
      </c>
      <c r="C894" s="82"/>
      <c r="D894" s="83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>
        <v>10</v>
      </c>
      <c r="R894" s="84">
        <v>10</v>
      </c>
      <c r="S894" s="84">
        <v>1</v>
      </c>
      <c r="T894" s="84">
        <v>1</v>
      </c>
      <c r="U894" s="84">
        <v>1</v>
      </c>
      <c r="V894" s="84">
        <v>10</v>
      </c>
      <c r="W894" s="84">
        <v>10</v>
      </c>
      <c r="X894" s="84">
        <v>1</v>
      </c>
      <c r="Y894" s="84">
        <v>1</v>
      </c>
      <c r="Z894" s="84">
        <v>1</v>
      </c>
      <c r="AA894" s="84"/>
      <c r="AB894" s="84"/>
      <c r="AC894" s="84"/>
      <c r="AD894" s="84"/>
      <c r="AE894" s="85"/>
      <c r="AF894" s="17">
        <v>35</v>
      </c>
      <c r="AG894" s="18">
        <v>75</v>
      </c>
      <c r="AH894" s="19">
        <v>30</v>
      </c>
      <c r="AI894" s="20">
        <v>30</v>
      </c>
      <c r="AJ894" s="21">
        <v>30</v>
      </c>
      <c r="AK894" s="22">
        <v>65</v>
      </c>
      <c r="AL894" s="23">
        <f>SUM(AF894:AK894)</f>
        <v>265</v>
      </c>
      <c r="AM894" s="24" t="s">
        <v>150</v>
      </c>
      <c r="AN894" s="25" t="s">
        <v>104</v>
      </c>
      <c r="AO894" s="39" t="s">
        <v>151</v>
      </c>
      <c r="AP894" s="40" t="s">
        <v>1413</v>
      </c>
      <c r="AQ894" s="38" t="s">
        <v>272</v>
      </c>
      <c r="AR894" s="39" t="s">
        <v>127</v>
      </c>
      <c r="AS894" s="40">
        <v>0.3</v>
      </c>
      <c r="AT894" s="40">
        <v>2.6</v>
      </c>
      <c r="AU894" s="41">
        <v>1.2</v>
      </c>
      <c r="AV894" s="31"/>
      <c r="AW894" s="26">
        <v>1</v>
      </c>
      <c r="AX894" s="26"/>
      <c r="AY894" s="26"/>
      <c r="AZ894" s="26"/>
      <c r="BA894" s="25"/>
      <c r="BB894" s="24">
        <v>53</v>
      </c>
      <c r="BC894" s="26">
        <v>255</v>
      </c>
      <c r="BD894" s="32" t="s">
        <v>128</v>
      </c>
      <c r="BE894" s="32">
        <v>50</v>
      </c>
      <c r="BF894" s="35" t="s">
        <v>108</v>
      </c>
      <c r="BG894" s="26" t="s">
        <v>129</v>
      </c>
      <c r="BH894" s="29">
        <v>15</v>
      </c>
      <c r="BI894" s="26" t="s">
        <v>104</v>
      </c>
      <c r="BJ894" s="41"/>
      <c r="BK894" s="36" t="s">
        <v>551</v>
      </c>
      <c r="BL894" t="str">
        <f>IF(_xlfn.REGEXTEST(BK894,"Lv. [0-9]{0, 3}", 0),BM894,"")</f>
        <v>14</v>
      </c>
      <c r="BM894" t="str" cm="1">
        <f t="array" ref="BM894">_xlfn.REGEXEXTRACT(_xlfn.REGEXEXTRACT(BK894,"Lv. [0-9]{0,}", 0),"[0-9]{1,2}", 0)</f>
        <v>14</v>
      </c>
      <c r="BN894" cm="1">
        <f t="array" ref="BN894">INDEX(A894:AE894,BQ894)</f>
        <v>1</v>
      </c>
      <c r="BO894">
        <v>893</v>
      </c>
      <c r="BP894">
        <f ca="1">IF(LEN(BL894) &gt; 0, _xlfn.XMATCH(BN894 + 1, INDIRECT(BR894):INDIRECT(BS894)), "")</f>
        <v>894</v>
      </c>
      <c r="BQ894" cm="1">
        <f t="array" ref="BQ894">_xlfn.XMATCH(FALSE, ISBLANK(A894:AE894),,-1)</f>
        <v>26</v>
      </c>
      <c r="BR894" t="str">
        <f>ADDRESS(2, BQ894)</f>
        <v>$Z$2</v>
      </c>
      <c r="BS894" t="str">
        <f>ADDRESS(1202, BQ894)</f>
        <v>$Z$1202</v>
      </c>
      <c r="BT894" s="171" t="str">
        <f ca="1">"insert into Pokemon_Blueprint values ( "&amp;ROW()-1&amp;", '"&amp;B894&amp;"', '"&amp;C894&amp;"', "&amp;AF894&amp;",  "&amp;AG894&amp;",  "&amp;AH894&amp;", "&amp;AI894&amp;",  "&amp;AJ894&amp;",  "&amp;AK894&amp;", "&amp;IF(BC894 = "", "0", BC894)&amp;", "&amp;IF(BL894 = "","NULL, NULL",BP894&amp;", "&amp;BL894)&amp;");"</f>
        <v>insert into Pokemon_Blueprint values ( 893, 'Pikipek', '', 35,  75,  30, 30,  30,  65, 255, 894, 14);</v>
      </c>
    </row>
    <row r="895" spans="1:72" ht="12.75" customHeight="1">
      <c r="A895" s="86">
        <v>732</v>
      </c>
      <c r="B895" s="82" t="s">
        <v>1414</v>
      </c>
      <c r="C895" s="82"/>
      <c r="D895" s="83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>
        <v>11</v>
      </c>
      <c r="R895" s="84">
        <v>11</v>
      </c>
      <c r="S895" s="84">
        <v>2</v>
      </c>
      <c r="T895" s="84">
        <v>2</v>
      </c>
      <c r="U895" s="84">
        <v>2</v>
      </c>
      <c r="V895" s="84">
        <v>11</v>
      </c>
      <c r="W895" s="84">
        <v>11</v>
      </c>
      <c r="X895" s="84">
        <v>2</v>
      </c>
      <c r="Y895" s="84">
        <v>2</v>
      </c>
      <c r="Z895" s="84">
        <v>2</v>
      </c>
      <c r="AA895" s="84"/>
      <c r="AB895" s="84"/>
      <c r="AC895" s="84"/>
      <c r="AD895" s="84"/>
      <c r="AE895" s="85"/>
      <c r="AF895" s="17">
        <v>55</v>
      </c>
      <c r="AG895" s="18">
        <v>85</v>
      </c>
      <c r="AH895" s="19">
        <v>50</v>
      </c>
      <c r="AI895" s="20">
        <v>40</v>
      </c>
      <c r="AJ895" s="21">
        <v>50</v>
      </c>
      <c r="AK895" s="22">
        <v>75</v>
      </c>
      <c r="AL895" s="23">
        <f>SUM(AF895:AK895)</f>
        <v>355</v>
      </c>
      <c r="AM895" s="24" t="s">
        <v>150</v>
      </c>
      <c r="AN895" s="25" t="s">
        <v>104</v>
      </c>
      <c r="AO895" s="39" t="s">
        <v>151</v>
      </c>
      <c r="AP895" s="40" t="s">
        <v>1413</v>
      </c>
      <c r="AQ895" s="38" t="s">
        <v>272</v>
      </c>
      <c r="AR895" s="39" t="s">
        <v>97</v>
      </c>
      <c r="AS895" s="40">
        <v>0.6</v>
      </c>
      <c r="AT895" s="40">
        <v>32.6</v>
      </c>
      <c r="AU895" s="41">
        <v>14.8</v>
      </c>
      <c r="AV895" s="31"/>
      <c r="AW895" s="26">
        <v>2</v>
      </c>
      <c r="AX895" s="26"/>
      <c r="AY895" s="26"/>
      <c r="AZ895" s="26"/>
      <c r="BA895" s="25"/>
      <c r="BB895" s="24">
        <v>124</v>
      </c>
      <c r="BC895" s="26">
        <v>120</v>
      </c>
      <c r="BD895" s="32" t="s">
        <v>128</v>
      </c>
      <c r="BE895" s="32">
        <v>50</v>
      </c>
      <c r="BF895" s="35" t="s">
        <v>108</v>
      </c>
      <c r="BG895" s="26" t="s">
        <v>129</v>
      </c>
      <c r="BH895" s="29">
        <v>15</v>
      </c>
      <c r="BI895" s="26" t="s">
        <v>104</v>
      </c>
      <c r="BJ895" s="41"/>
      <c r="BK895" s="36" t="s">
        <v>274</v>
      </c>
      <c r="BL895" t="str">
        <f>IF(_xlfn.REGEXTEST(BK895,"Lv. [0-9]{0, 3}", 0),BM895,"")</f>
        <v>28</v>
      </c>
      <c r="BM895" t="str" cm="1">
        <f t="array" ref="BM895">_xlfn.REGEXEXTRACT(_xlfn.REGEXEXTRACT(BK895,"Lv. [0-9]{0,}", 0),"[0-9]{1,2}", 0)</f>
        <v>28</v>
      </c>
      <c r="BN895" cm="1">
        <f t="array" ref="BN895">INDEX(A895:AE895,BQ895)</f>
        <v>2</v>
      </c>
      <c r="BO895">
        <v>894</v>
      </c>
      <c r="BP895">
        <f ca="1">IF(LEN(BL895) &gt; 0, _xlfn.XMATCH(BN895 + 1, INDIRECT(BR895):INDIRECT(BS895)), "")</f>
        <v>895</v>
      </c>
      <c r="BQ895" cm="1">
        <f t="array" ref="BQ895">_xlfn.XMATCH(FALSE, ISBLANK(A895:AE895),,-1)</f>
        <v>26</v>
      </c>
      <c r="BR895" t="str">
        <f>ADDRESS(2, BQ895)</f>
        <v>$Z$2</v>
      </c>
      <c r="BS895" t="str">
        <f>ADDRESS(1202, BQ895)</f>
        <v>$Z$1202</v>
      </c>
      <c r="BT895" s="171" t="str">
        <f ca="1">"insert into Pokemon_Blueprint values ( "&amp;ROW()-1&amp;", '"&amp;B895&amp;"', '"&amp;C895&amp;"', "&amp;AF895&amp;",  "&amp;AG895&amp;",  "&amp;AH895&amp;", "&amp;AI895&amp;",  "&amp;AJ895&amp;",  "&amp;AK895&amp;", "&amp;IF(BC895 = "", "0", BC895)&amp;", "&amp;IF(BL895 = "","NULL, NULL",BP895&amp;", "&amp;BL895)&amp;");"</f>
        <v>insert into Pokemon_Blueprint values ( 894, 'Trumbeak', '', 55,  85,  50, 40,  50,  75, 120, 895, 28);</v>
      </c>
    </row>
    <row r="896" spans="1:72" ht="12.75" customHeight="1">
      <c r="A896" s="86">
        <v>733</v>
      </c>
      <c r="B896" s="82" t="s">
        <v>1415</v>
      </c>
      <c r="C896" s="82"/>
      <c r="D896" s="83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>
        <v>12</v>
      </c>
      <c r="R896" s="84">
        <v>12</v>
      </c>
      <c r="S896" s="84">
        <v>3</v>
      </c>
      <c r="T896" s="84">
        <v>3</v>
      </c>
      <c r="U896" s="84">
        <v>3</v>
      </c>
      <c r="V896" s="84">
        <v>12</v>
      </c>
      <c r="W896" s="84">
        <v>12</v>
      </c>
      <c r="X896" s="84">
        <v>3</v>
      </c>
      <c r="Y896" s="84">
        <v>3</v>
      </c>
      <c r="Z896" s="84">
        <v>3</v>
      </c>
      <c r="AA896" s="84"/>
      <c r="AB896" s="84"/>
      <c r="AC896" s="84"/>
      <c r="AD896" s="84"/>
      <c r="AE896" s="85"/>
      <c r="AF896" s="17">
        <v>80</v>
      </c>
      <c r="AG896" s="18">
        <v>120</v>
      </c>
      <c r="AH896" s="19">
        <v>75</v>
      </c>
      <c r="AI896" s="20">
        <v>75</v>
      </c>
      <c r="AJ896" s="21">
        <v>75</v>
      </c>
      <c r="AK896" s="22">
        <v>60</v>
      </c>
      <c r="AL896" s="23">
        <f>SUM(AF896:AK896)</f>
        <v>485</v>
      </c>
      <c r="AM896" s="24" t="s">
        <v>150</v>
      </c>
      <c r="AN896" s="25" t="s">
        <v>104</v>
      </c>
      <c r="AO896" s="39" t="s">
        <v>151</v>
      </c>
      <c r="AP896" s="40" t="s">
        <v>1413</v>
      </c>
      <c r="AQ896" s="38" t="s">
        <v>215</v>
      </c>
      <c r="AR896" s="39" t="s">
        <v>101</v>
      </c>
      <c r="AS896" s="40">
        <v>1.1000000000000001</v>
      </c>
      <c r="AT896" s="40">
        <v>57.3</v>
      </c>
      <c r="AU896" s="41">
        <v>26</v>
      </c>
      <c r="AV896" s="31"/>
      <c r="AW896" s="26">
        <v>3</v>
      </c>
      <c r="AX896" s="26"/>
      <c r="AY896" s="26"/>
      <c r="AZ896" s="26"/>
      <c r="BA896" s="25"/>
      <c r="BB896" s="24">
        <v>243</v>
      </c>
      <c r="BC896" s="26">
        <v>45</v>
      </c>
      <c r="BD896" s="32" t="s">
        <v>128</v>
      </c>
      <c r="BE896" s="32">
        <v>50</v>
      </c>
      <c r="BF896" s="35" t="s">
        <v>108</v>
      </c>
      <c r="BG896" s="26" t="s">
        <v>129</v>
      </c>
      <c r="BH896" s="29">
        <v>15</v>
      </c>
      <c r="BI896" s="26" t="s">
        <v>104</v>
      </c>
      <c r="BJ896" s="41"/>
      <c r="BK896" s="36"/>
      <c r="BL896" t="str">
        <f>IF(_xlfn.REGEXTEST(BK896,"Lv. [0-9]{0, 3}", 0),BM896,"")</f>
        <v/>
      </c>
      <c r="BM896" t="e" cm="1" vm="1">
        <f t="array" ref="BM896">_xlfn.REGEXEXTRACT(_xlfn.REGEXEXTRACT(BK896,"Lv. [0-9]{0,}", 0),"[0-9]{1,2}", 0)</f>
        <v>#N/A</v>
      </c>
      <c r="BN896" cm="1">
        <f t="array" ref="BN896">INDEX(A896:AE896,BQ896)</f>
        <v>3</v>
      </c>
      <c r="BO896">
        <v>895</v>
      </c>
      <c r="BP896" t="str">
        <f ca="1">IF(LEN(BL896) &gt; 0, _xlfn.XMATCH(BN896 + 1, INDIRECT(BR896):INDIRECT(BS896)), "")</f>
        <v/>
      </c>
      <c r="BQ896" cm="1">
        <f t="array" ref="BQ896">_xlfn.XMATCH(FALSE, ISBLANK(A896:AE896),,-1)</f>
        <v>26</v>
      </c>
      <c r="BR896" t="str">
        <f>ADDRESS(2, BQ896)</f>
        <v>$Z$2</v>
      </c>
      <c r="BS896" t="str">
        <f>ADDRESS(1202, BQ896)</f>
        <v>$Z$1202</v>
      </c>
      <c r="BT896" s="171" t="str">
        <f>"insert into Pokemon_Blueprint values ( "&amp;ROW()-1&amp;", '"&amp;B896&amp;"', '"&amp;C896&amp;"', "&amp;AF896&amp;",  "&amp;AG896&amp;",  "&amp;AH896&amp;", "&amp;AI896&amp;",  "&amp;AJ896&amp;",  "&amp;AK896&amp;", "&amp;IF(BC896 = "", "0", BC896)&amp;", "&amp;IF(BL896 = "","NULL, NULL",BP896&amp;", "&amp;BL896)&amp;");"</f>
        <v>insert into Pokemon_Blueprint values ( 895, 'Toucannon', '', 80,  120,  75, 75,  75,  60, 45, NULL, NULL);</v>
      </c>
    </row>
    <row r="897" spans="1:72" ht="12.75" customHeight="1">
      <c r="A897" s="86">
        <v>734</v>
      </c>
      <c r="B897" s="82" t="s">
        <v>1416</v>
      </c>
      <c r="C897" s="82"/>
      <c r="D897" s="83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>
        <v>13</v>
      </c>
      <c r="R897" s="84">
        <v>13</v>
      </c>
      <c r="S897" s="84">
        <v>4</v>
      </c>
      <c r="T897" s="84">
        <v>4</v>
      </c>
      <c r="U897" s="84">
        <v>4</v>
      </c>
      <c r="V897" s="84">
        <v>13</v>
      </c>
      <c r="W897" s="84">
        <v>13</v>
      </c>
      <c r="X897" s="84">
        <v>4</v>
      </c>
      <c r="Y897" s="84">
        <v>4</v>
      </c>
      <c r="Z897" s="84">
        <v>4</v>
      </c>
      <c r="AA897" s="84"/>
      <c r="AB897" s="84"/>
      <c r="AC897" s="84"/>
      <c r="AD897" s="84"/>
      <c r="AE897" s="85">
        <v>27</v>
      </c>
      <c r="AF897" s="17">
        <v>48</v>
      </c>
      <c r="AG897" s="18">
        <v>70</v>
      </c>
      <c r="AH897" s="19">
        <v>30</v>
      </c>
      <c r="AI897" s="20">
        <v>30</v>
      </c>
      <c r="AJ897" s="21">
        <v>30</v>
      </c>
      <c r="AK897" s="22">
        <v>45</v>
      </c>
      <c r="AL897" s="23">
        <f>SUM(AF897:AK897)</f>
        <v>253</v>
      </c>
      <c r="AM897" s="24" t="s">
        <v>150</v>
      </c>
      <c r="AN897" s="41"/>
      <c r="AO897" s="39" t="s">
        <v>1417</v>
      </c>
      <c r="AP897" s="40" t="s">
        <v>1418</v>
      </c>
      <c r="AQ897" s="38" t="s">
        <v>147</v>
      </c>
      <c r="AR897" s="39" t="s">
        <v>187</v>
      </c>
      <c r="AS897" s="40">
        <v>0.4</v>
      </c>
      <c r="AT897" s="40">
        <v>13.2</v>
      </c>
      <c r="AU897" s="41">
        <v>6</v>
      </c>
      <c r="AV897" s="31"/>
      <c r="AW897" s="26">
        <v>1</v>
      </c>
      <c r="AX897" s="26"/>
      <c r="AY897" s="26"/>
      <c r="AZ897" s="26"/>
      <c r="BA897" s="25"/>
      <c r="BB897" s="24">
        <v>51</v>
      </c>
      <c r="BC897" s="26">
        <v>255</v>
      </c>
      <c r="BD897" s="32" t="s">
        <v>128</v>
      </c>
      <c r="BE897" s="32">
        <v>50</v>
      </c>
      <c r="BF897" s="35" t="s">
        <v>139</v>
      </c>
      <c r="BG897" s="26" t="s">
        <v>129</v>
      </c>
      <c r="BH897" s="29">
        <v>15</v>
      </c>
      <c r="BI897" s="26" t="s">
        <v>165</v>
      </c>
      <c r="BJ897" s="41"/>
      <c r="BK897" s="36" t="s">
        <v>1419</v>
      </c>
      <c r="BL897" t="str">
        <f>IF(_xlfn.REGEXTEST(BK897,"Lv. [0-9]{0, 3}", 0),BM897,"")</f>
        <v>20</v>
      </c>
      <c r="BM897" t="str" cm="1">
        <f t="array" ref="BM897">_xlfn.REGEXEXTRACT(_xlfn.REGEXEXTRACT(BK897,"Lv. [0-9]{0,}", 0),"[0-9]{1,2}", 0)</f>
        <v>20</v>
      </c>
      <c r="BN897" cm="1">
        <f t="array" ref="BN897">INDEX(A897:AE897,BQ897)</f>
        <v>27</v>
      </c>
      <c r="BO897">
        <v>896</v>
      </c>
      <c r="BP897">
        <f ca="1">IF(LEN(BL897) &gt; 0, _xlfn.XMATCH(BN897 + 1, INDIRECT(BR897):INDIRECT(BS897)), "")</f>
        <v>897</v>
      </c>
      <c r="BQ897" cm="1">
        <f t="array" ref="BQ897">_xlfn.XMATCH(FALSE, ISBLANK(A897:AE897),,-1)</f>
        <v>31</v>
      </c>
      <c r="BR897" t="str">
        <f>ADDRESS(2, BQ897)</f>
        <v>$AE$2</v>
      </c>
      <c r="BS897" t="str">
        <f>ADDRESS(1202, BQ897)</f>
        <v>$AE$1202</v>
      </c>
      <c r="BT897" s="171" t="str">
        <f ca="1">"insert into Pokemon_Blueprint values ( "&amp;ROW()-1&amp;", '"&amp;B897&amp;"', '"&amp;C897&amp;"', "&amp;AF897&amp;",  "&amp;AG897&amp;",  "&amp;AH897&amp;", "&amp;AI897&amp;",  "&amp;AJ897&amp;",  "&amp;AK897&amp;", "&amp;IF(BC897 = "", "0", BC897)&amp;", "&amp;IF(BL897 = "","NULL, NULL",BP897&amp;", "&amp;BL897)&amp;");"</f>
        <v>insert into Pokemon_Blueprint values ( 896, 'Yungoos', '', 48,  70,  30, 30,  30,  45, 255, 897, 20);</v>
      </c>
    </row>
    <row r="898" spans="1:72" ht="12.75" customHeight="1">
      <c r="A898" s="86">
        <v>735</v>
      </c>
      <c r="B898" s="82" t="s">
        <v>1420</v>
      </c>
      <c r="C898" s="82"/>
      <c r="D898" s="83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>
        <v>14</v>
      </c>
      <c r="R898" s="84">
        <v>14</v>
      </c>
      <c r="S898" s="84">
        <v>5</v>
      </c>
      <c r="T898" s="84">
        <v>5</v>
      </c>
      <c r="U898" s="84">
        <v>5</v>
      </c>
      <c r="V898" s="84">
        <v>14</v>
      </c>
      <c r="W898" s="84">
        <v>14</v>
      </c>
      <c r="X898" s="84">
        <v>5</v>
      </c>
      <c r="Y898" s="84">
        <v>5</v>
      </c>
      <c r="Z898" s="84">
        <v>5</v>
      </c>
      <c r="AA898" s="84"/>
      <c r="AB898" s="84"/>
      <c r="AC898" s="84"/>
      <c r="AD898" s="84"/>
      <c r="AE898" s="85">
        <v>28</v>
      </c>
      <c r="AF898" s="17">
        <v>88</v>
      </c>
      <c r="AG898" s="18">
        <v>110</v>
      </c>
      <c r="AH898" s="19">
        <v>60</v>
      </c>
      <c r="AI898" s="20">
        <v>55</v>
      </c>
      <c r="AJ898" s="21">
        <v>60</v>
      </c>
      <c r="AK898" s="22">
        <v>45</v>
      </c>
      <c r="AL898" s="23">
        <f>SUM(AF898:AK898)</f>
        <v>418</v>
      </c>
      <c r="AM898" s="24" t="s">
        <v>150</v>
      </c>
      <c r="AN898" s="41"/>
      <c r="AO898" s="39" t="s">
        <v>1417</v>
      </c>
      <c r="AP898" s="40" t="s">
        <v>1418</v>
      </c>
      <c r="AQ898" s="38" t="s">
        <v>147</v>
      </c>
      <c r="AR898" s="39" t="s">
        <v>78</v>
      </c>
      <c r="AS898" s="40">
        <v>0.7</v>
      </c>
      <c r="AT898" s="40">
        <v>31.3</v>
      </c>
      <c r="AU898" s="41">
        <v>14.2</v>
      </c>
      <c r="AV898" s="31"/>
      <c r="AW898" s="26">
        <v>2</v>
      </c>
      <c r="AX898" s="26"/>
      <c r="AY898" s="26"/>
      <c r="AZ898" s="26"/>
      <c r="BA898" s="25"/>
      <c r="BB898" s="24">
        <v>146</v>
      </c>
      <c r="BC898" s="26">
        <v>127</v>
      </c>
      <c r="BD898" s="32" t="s">
        <v>128</v>
      </c>
      <c r="BE898" s="32">
        <v>50</v>
      </c>
      <c r="BF898" s="35" t="s">
        <v>139</v>
      </c>
      <c r="BG898" s="26" t="s">
        <v>129</v>
      </c>
      <c r="BH898" s="29">
        <v>15</v>
      </c>
      <c r="BI898" s="26" t="s">
        <v>165</v>
      </c>
      <c r="BJ898" s="41"/>
      <c r="BK898" s="36"/>
      <c r="BL898" t="str">
        <f>IF(_xlfn.REGEXTEST(BK898,"Lv. [0-9]{0, 3}", 0),BM898,"")</f>
        <v/>
      </c>
      <c r="BM898" t="e" cm="1" vm="1">
        <f t="array" ref="BM898">_xlfn.REGEXEXTRACT(_xlfn.REGEXEXTRACT(BK898,"Lv. [0-9]{0,}", 0),"[0-9]{1,2}", 0)</f>
        <v>#N/A</v>
      </c>
      <c r="BN898" cm="1">
        <f t="array" ref="BN898">INDEX(A898:AE898,BQ898)</f>
        <v>28</v>
      </c>
      <c r="BO898">
        <v>897</v>
      </c>
      <c r="BP898" t="str">
        <f ca="1">IF(LEN(BL898) &gt; 0, _xlfn.XMATCH(BN898 + 1, INDIRECT(BR898):INDIRECT(BS898)), "")</f>
        <v/>
      </c>
      <c r="BQ898" cm="1">
        <f t="array" ref="BQ898">_xlfn.XMATCH(FALSE, ISBLANK(A898:AE898),,-1)</f>
        <v>31</v>
      </c>
      <c r="BR898" t="str">
        <f>ADDRESS(2, BQ898)</f>
        <v>$AE$2</v>
      </c>
      <c r="BS898" t="str">
        <f>ADDRESS(1202, BQ898)</f>
        <v>$AE$1202</v>
      </c>
      <c r="BT898" s="171" t="str">
        <f>"insert into Pokemon_Blueprint values ( "&amp;ROW()-1&amp;", '"&amp;B898&amp;"', '"&amp;C898&amp;"', "&amp;AF898&amp;",  "&amp;AG898&amp;",  "&amp;AH898&amp;", "&amp;AI898&amp;",  "&amp;AJ898&amp;",  "&amp;AK898&amp;", "&amp;IF(BC898 = "", "0", BC898)&amp;", "&amp;IF(BL898 = "","NULL, NULL",BP898&amp;", "&amp;BL898)&amp;");"</f>
        <v>insert into Pokemon_Blueprint values ( 897, 'Gumshoos', '', 88,  110,  60, 55,  60,  45, 127, NULL, NULL);</v>
      </c>
    </row>
    <row r="899" spans="1:72" ht="12.75" customHeight="1">
      <c r="A899" s="86">
        <v>736</v>
      </c>
      <c r="B899" s="82" t="s">
        <v>1421</v>
      </c>
      <c r="C899" s="82"/>
      <c r="D899" s="83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>
        <v>27</v>
      </c>
      <c r="R899" s="84">
        <v>27</v>
      </c>
      <c r="S899" s="84">
        <v>11</v>
      </c>
      <c r="T899" s="84">
        <v>12</v>
      </c>
      <c r="U899" s="84"/>
      <c r="V899" s="84">
        <v>34</v>
      </c>
      <c r="W899" s="84">
        <v>34</v>
      </c>
      <c r="X899" s="84">
        <v>11</v>
      </c>
      <c r="Y899" s="84">
        <v>12</v>
      </c>
      <c r="Z899" s="84"/>
      <c r="AA899" s="84">
        <v>16</v>
      </c>
      <c r="AB899" s="84"/>
      <c r="AC899" s="84"/>
      <c r="AD899" s="84"/>
      <c r="AE899" s="85"/>
      <c r="AF899" s="17">
        <v>47</v>
      </c>
      <c r="AG899" s="18">
        <v>62</v>
      </c>
      <c r="AH899" s="19">
        <v>45</v>
      </c>
      <c r="AI899" s="20">
        <v>55</v>
      </c>
      <c r="AJ899" s="21">
        <v>45</v>
      </c>
      <c r="AK899" s="22">
        <v>46</v>
      </c>
      <c r="AL899" s="23">
        <f>SUM(AF899:AK899)</f>
        <v>300</v>
      </c>
      <c r="AM899" s="24" t="s">
        <v>124</v>
      </c>
      <c r="AN899" s="41"/>
      <c r="AO899" s="39" t="s">
        <v>143</v>
      </c>
      <c r="AP899" s="40"/>
      <c r="AQ899" s="38"/>
      <c r="AR899" s="39" t="s">
        <v>187</v>
      </c>
      <c r="AS899" s="40">
        <v>0.4</v>
      </c>
      <c r="AT899" s="40">
        <v>9.6999999999999993</v>
      </c>
      <c r="AU899" s="41">
        <v>4.4000000000000004</v>
      </c>
      <c r="AV899" s="31"/>
      <c r="AW899" s="26">
        <v>1</v>
      </c>
      <c r="AX899" s="26"/>
      <c r="AY899" s="26"/>
      <c r="AZ899" s="26"/>
      <c r="BA899" s="25"/>
      <c r="BB899" s="24">
        <v>60</v>
      </c>
      <c r="BC899" s="26">
        <v>255</v>
      </c>
      <c r="BD899" s="32" t="s">
        <v>128</v>
      </c>
      <c r="BE899" s="32">
        <v>50</v>
      </c>
      <c r="BF899" s="35" t="s">
        <v>322</v>
      </c>
      <c r="BG899" s="26" t="s">
        <v>129</v>
      </c>
      <c r="BH899" s="29">
        <v>15</v>
      </c>
      <c r="BI899" s="26" t="s">
        <v>124</v>
      </c>
      <c r="BJ899" s="41"/>
      <c r="BK899" s="36" t="s">
        <v>166</v>
      </c>
      <c r="BL899" t="str">
        <f>IF(_xlfn.REGEXTEST(BK899,"Lv. [0-9]{0, 3}", 0),BM899,"")</f>
        <v>20</v>
      </c>
      <c r="BM899" t="str" cm="1">
        <f t="array" ref="BM899">_xlfn.REGEXEXTRACT(_xlfn.REGEXEXTRACT(BK899,"Lv. [0-9]{0,}", 0),"[0-9]{1,2}", 0)</f>
        <v>20</v>
      </c>
      <c r="BN899" cm="1">
        <f t="array" ref="BN899">INDEX(A899:AE899,BQ899)</f>
        <v>16</v>
      </c>
      <c r="BO899">
        <v>898</v>
      </c>
      <c r="BP899">
        <f ca="1">IF(LEN(BL899) &gt; 0, _xlfn.XMATCH(BN899 + 1, INDIRECT(BR899):INDIRECT(BS899)), "")</f>
        <v>899</v>
      </c>
      <c r="BQ899" cm="1">
        <f t="array" ref="BQ899">_xlfn.XMATCH(FALSE, ISBLANK(A899:AE899),,-1)</f>
        <v>27</v>
      </c>
      <c r="BR899" t="str">
        <f>ADDRESS(2, BQ899)</f>
        <v>$AA$2</v>
      </c>
      <c r="BS899" t="str">
        <f>ADDRESS(1202, BQ899)</f>
        <v>$AA$1202</v>
      </c>
      <c r="BT899" s="171" t="str">
        <f ca="1">"insert into Pokemon_Blueprint values ( "&amp;ROW()-1&amp;", '"&amp;B899&amp;"', '"&amp;C899&amp;"', "&amp;AF899&amp;",  "&amp;AG899&amp;",  "&amp;AH899&amp;", "&amp;AI899&amp;",  "&amp;AJ899&amp;",  "&amp;AK899&amp;", "&amp;IF(BC899 = "", "0", BC899)&amp;", "&amp;IF(BL899 = "","NULL, NULL",BP899&amp;", "&amp;BL899)&amp;");"</f>
        <v>insert into Pokemon_Blueprint values ( 898, 'Grubbin', '', 47,  62,  45, 55,  45,  46, 255, 899, 20);</v>
      </c>
    </row>
    <row r="900" spans="1:72" ht="12.75" customHeight="1">
      <c r="A900" s="86">
        <v>737</v>
      </c>
      <c r="B900" s="82" t="s">
        <v>1422</v>
      </c>
      <c r="C900" s="82"/>
      <c r="D900" s="83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>
        <v>28</v>
      </c>
      <c r="R900" s="84">
        <v>28</v>
      </c>
      <c r="S900" s="84">
        <v>12</v>
      </c>
      <c r="T900" s="84">
        <v>13</v>
      </c>
      <c r="U900" s="84"/>
      <c r="V900" s="84">
        <v>35</v>
      </c>
      <c r="W900" s="84">
        <v>35</v>
      </c>
      <c r="X900" s="84">
        <v>12</v>
      </c>
      <c r="Y900" s="84">
        <v>13</v>
      </c>
      <c r="Z900" s="84"/>
      <c r="AA900" s="84">
        <v>17</v>
      </c>
      <c r="AB900" s="84"/>
      <c r="AC900" s="84"/>
      <c r="AD900" s="84"/>
      <c r="AE900" s="85"/>
      <c r="AF900" s="17">
        <v>57</v>
      </c>
      <c r="AG900" s="18">
        <v>82</v>
      </c>
      <c r="AH900" s="19">
        <v>95</v>
      </c>
      <c r="AI900" s="20">
        <v>55</v>
      </c>
      <c r="AJ900" s="21">
        <v>75</v>
      </c>
      <c r="AK900" s="22">
        <v>36</v>
      </c>
      <c r="AL900" s="23">
        <f>SUM(AF900:AK900)</f>
        <v>400</v>
      </c>
      <c r="AM900" s="24" t="s">
        <v>124</v>
      </c>
      <c r="AN900" s="25" t="s">
        <v>184</v>
      </c>
      <c r="AO900" s="39" t="s">
        <v>1423</v>
      </c>
      <c r="AP900" s="40"/>
      <c r="AQ900" s="38"/>
      <c r="AR900" s="39" t="s">
        <v>115</v>
      </c>
      <c r="AS900" s="40">
        <v>0.5</v>
      </c>
      <c r="AT900" s="40">
        <v>23.1</v>
      </c>
      <c r="AU900" s="41">
        <v>10.5</v>
      </c>
      <c r="AV900" s="31"/>
      <c r="AW900" s="26"/>
      <c r="AX900" s="26">
        <v>2</v>
      </c>
      <c r="AY900" s="26"/>
      <c r="AZ900" s="26"/>
      <c r="BA900" s="25"/>
      <c r="BB900" s="24">
        <v>140</v>
      </c>
      <c r="BC900" s="26">
        <v>120</v>
      </c>
      <c r="BD900" s="32" t="s">
        <v>128</v>
      </c>
      <c r="BE900" s="32">
        <v>50</v>
      </c>
      <c r="BF900" s="35" t="s">
        <v>80</v>
      </c>
      <c r="BG900" s="26" t="s">
        <v>129</v>
      </c>
      <c r="BH900" s="29">
        <v>15</v>
      </c>
      <c r="BI900" s="26" t="s">
        <v>124</v>
      </c>
      <c r="BJ900" s="41"/>
      <c r="BK900" s="36" t="s">
        <v>189</v>
      </c>
      <c r="BL900" t="str">
        <f>IF(_xlfn.REGEXTEST(BK900,"Lv. [0-9]{0, 3}", 0),BM900,"")</f>
        <v/>
      </c>
      <c r="BM900" t="e" cm="1" vm="1">
        <f t="array" ref="BM900">_xlfn.REGEXEXTRACT(_xlfn.REGEXEXTRACT(BK900,"Lv. [0-9]{0,}", 0),"[0-9]{1,2}", 0)</f>
        <v>#N/A</v>
      </c>
      <c r="BN900" cm="1">
        <f t="array" ref="BN900">INDEX(A900:AE900,BQ900)</f>
        <v>17</v>
      </c>
      <c r="BO900">
        <v>899</v>
      </c>
      <c r="BP900" t="str">
        <f ca="1">IF(LEN(BL900) &gt; 0, _xlfn.XMATCH(BN900 + 1, INDIRECT(BR900):INDIRECT(BS900)), "")</f>
        <v/>
      </c>
      <c r="BQ900" cm="1">
        <f t="array" ref="BQ900">_xlfn.XMATCH(FALSE, ISBLANK(A900:AE900),,-1)</f>
        <v>27</v>
      </c>
      <c r="BR900" t="str">
        <f>ADDRESS(2, BQ900)</f>
        <v>$AA$2</v>
      </c>
      <c r="BS900" t="str">
        <f>ADDRESS(1202, BQ900)</f>
        <v>$AA$1202</v>
      </c>
      <c r="BT900" s="171" t="str">
        <f>"insert into Pokemon_Blueprint values ( "&amp;ROW()-1&amp;", '"&amp;B900&amp;"', '"&amp;C900&amp;"', "&amp;AF900&amp;",  "&amp;AG900&amp;",  "&amp;AH900&amp;", "&amp;AI900&amp;",  "&amp;AJ900&amp;",  "&amp;AK900&amp;", "&amp;IF(BC900 = "", "0", BC900)&amp;", "&amp;IF(BL900 = "","NULL, NULL",BP900&amp;", "&amp;BL900)&amp;");"</f>
        <v>insert into Pokemon_Blueprint values ( 899, 'Charjabug', '', 57,  82,  95, 55,  75,  36, 120, NULL, NULL);</v>
      </c>
    </row>
    <row r="901" spans="1:72" ht="12.75" customHeight="1">
      <c r="A901" s="86">
        <v>738</v>
      </c>
      <c r="B901" s="82" t="s">
        <v>1424</v>
      </c>
      <c r="C901" s="82"/>
      <c r="D901" s="83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>
        <v>29</v>
      </c>
      <c r="R901" s="84">
        <v>29</v>
      </c>
      <c r="S901" s="84">
        <v>13</v>
      </c>
      <c r="T901" s="84">
        <v>14</v>
      </c>
      <c r="U901" s="84"/>
      <c r="V901" s="84">
        <v>36</v>
      </c>
      <c r="W901" s="84">
        <v>36</v>
      </c>
      <c r="X901" s="84">
        <v>13</v>
      </c>
      <c r="Y901" s="84">
        <v>14</v>
      </c>
      <c r="Z901" s="84"/>
      <c r="AA901" s="84">
        <v>18</v>
      </c>
      <c r="AB901" s="84"/>
      <c r="AC901" s="84"/>
      <c r="AD901" s="84"/>
      <c r="AE901" s="85"/>
      <c r="AF901" s="17">
        <v>77</v>
      </c>
      <c r="AG901" s="18">
        <v>70</v>
      </c>
      <c r="AH901" s="19">
        <v>90</v>
      </c>
      <c r="AI901" s="20">
        <v>145</v>
      </c>
      <c r="AJ901" s="21">
        <v>75</v>
      </c>
      <c r="AK901" s="22">
        <v>43</v>
      </c>
      <c r="AL901" s="23">
        <f>SUM(AF901:AK901)</f>
        <v>500</v>
      </c>
      <c r="AM901" s="24" t="s">
        <v>124</v>
      </c>
      <c r="AN901" s="25" t="s">
        <v>184</v>
      </c>
      <c r="AO901" s="39" t="s">
        <v>399</v>
      </c>
      <c r="AP901" s="40"/>
      <c r="AQ901" s="38"/>
      <c r="AR901" s="39" t="s">
        <v>157</v>
      </c>
      <c r="AS901" s="40">
        <v>1.5</v>
      </c>
      <c r="AT901" s="40">
        <v>99.2</v>
      </c>
      <c r="AU901" s="41">
        <v>45</v>
      </c>
      <c r="AV901" s="31"/>
      <c r="AW901" s="26"/>
      <c r="AX901" s="26"/>
      <c r="AY901" s="26">
        <v>3</v>
      </c>
      <c r="AZ901" s="26"/>
      <c r="BA901" s="25"/>
      <c r="BB901" s="24">
        <v>250</v>
      </c>
      <c r="BC901" s="26">
        <v>45</v>
      </c>
      <c r="BD901" s="32" t="s">
        <v>128</v>
      </c>
      <c r="BE901" s="32">
        <v>50</v>
      </c>
      <c r="BF901" s="35" t="s">
        <v>116</v>
      </c>
      <c r="BG901" s="26" t="s">
        <v>129</v>
      </c>
      <c r="BH901" s="29">
        <v>15</v>
      </c>
      <c r="BI901" s="26" t="s">
        <v>124</v>
      </c>
      <c r="BJ901" s="41"/>
      <c r="BK901" s="36"/>
      <c r="BL901" t="str">
        <f>IF(_xlfn.REGEXTEST(BK901,"Lv. [0-9]{0, 3}", 0),BM901,"")</f>
        <v/>
      </c>
      <c r="BM901" t="e" cm="1" vm="1">
        <f t="array" ref="BM901">_xlfn.REGEXEXTRACT(_xlfn.REGEXEXTRACT(BK901,"Lv. [0-9]{0,}", 0),"[0-9]{1,2}", 0)</f>
        <v>#N/A</v>
      </c>
      <c r="BN901" cm="1">
        <f t="array" ref="BN901">INDEX(A901:AE901,BQ901)</f>
        <v>18</v>
      </c>
      <c r="BO901">
        <v>900</v>
      </c>
      <c r="BP901" t="str">
        <f ca="1">IF(LEN(BL901) &gt; 0, _xlfn.XMATCH(BN901 + 1, INDIRECT(BR901):INDIRECT(BS901)), "")</f>
        <v/>
      </c>
      <c r="BQ901" cm="1">
        <f t="array" ref="BQ901">_xlfn.XMATCH(FALSE, ISBLANK(A901:AE901),,-1)</f>
        <v>27</v>
      </c>
      <c r="BR901" t="str">
        <f>ADDRESS(2, BQ901)</f>
        <v>$AA$2</v>
      </c>
      <c r="BS901" t="str">
        <f>ADDRESS(1202, BQ901)</f>
        <v>$AA$1202</v>
      </c>
      <c r="BT901" s="171" t="str">
        <f>"insert into Pokemon_Blueprint values ( "&amp;ROW()-1&amp;", '"&amp;B901&amp;"', '"&amp;C901&amp;"', "&amp;AF901&amp;",  "&amp;AG901&amp;",  "&amp;AH901&amp;", "&amp;AI901&amp;",  "&amp;AJ901&amp;",  "&amp;AK901&amp;", "&amp;IF(BC901 = "", "0", BC901)&amp;", "&amp;IF(BL901 = "","NULL, NULL",BP901&amp;", "&amp;BL901)&amp;");"</f>
        <v>insert into Pokemon_Blueprint values ( 900, 'Vikavolt', '', 77,  70,  90, 145,  75,  43, 45, NULL, NULL);</v>
      </c>
    </row>
    <row r="902" spans="1:72" ht="12.75" customHeight="1">
      <c r="A902" s="86">
        <v>739</v>
      </c>
      <c r="B902" s="82" t="s">
        <v>1425</v>
      </c>
      <c r="C902" s="82"/>
      <c r="D902" s="83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>
        <v>59</v>
      </c>
      <c r="R902" s="84">
        <v>59</v>
      </c>
      <c r="S902" s="84">
        <v>21</v>
      </c>
      <c r="T902" s="84">
        <v>30</v>
      </c>
      <c r="U902" s="84">
        <v>17</v>
      </c>
      <c r="V902" s="84">
        <v>71</v>
      </c>
      <c r="W902" s="84">
        <v>71</v>
      </c>
      <c r="X902" s="84">
        <v>21</v>
      </c>
      <c r="Y902" s="84">
        <v>30</v>
      </c>
      <c r="Z902" s="84">
        <v>24</v>
      </c>
      <c r="AA902" s="84"/>
      <c r="AB902" s="84"/>
      <c r="AC902" s="84"/>
      <c r="AD902" s="84"/>
      <c r="AE902" s="85">
        <v>118</v>
      </c>
      <c r="AF902" s="17">
        <v>47</v>
      </c>
      <c r="AG902" s="18">
        <v>82</v>
      </c>
      <c r="AH902" s="19">
        <v>57</v>
      </c>
      <c r="AI902" s="20">
        <v>42</v>
      </c>
      <c r="AJ902" s="21">
        <v>47</v>
      </c>
      <c r="AK902" s="22">
        <v>63</v>
      </c>
      <c r="AL902" s="23">
        <f>SUM(AF902:AK902)</f>
        <v>338</v>
      </c>
      <c r="AM902" s="24" t="s">
        <v>289</v>
      </c>
      <c r="AN902" s="41"/>
      <c r="AO902" s="39" t="s">
        <v>1426</v>
      </c>
      <c r="AP902" s="40" t="s">
        <v>1427</v>
      </c>
      <c r="AQ902" s="38" t="s">
        <v>291</v>
      </c>
      <c r="AR902" s="39" t="s">
        <v>97</v>
      </c>
      <c r="AS902" s="40">
        <v>0.6</v>
      </c>
      <c r="AT902" s="40">
        <v>15.4</v>
      </c>
      <c r="AU902" s="41">
        <v>7</v>
      </c>
      <c r="AV902" s="31"/>
      <c r="AW902" s="26">
        <v>1</v>
      </c>
      <c r="AX902" s="26"/>
      <c r="AY902" s="26"/>
      <c r="AZ902" s="26"/>
      <c r="BA902" s="25"/>
      <c r="BB902" s="24">
        <v>68</v>
      </c>
      <c r="BC902" s="26">
        <v>225</v>
      </c>
      <c r="BD902" s="32" t="s">
        <v>128</v>
      </c>
      <c r="BE902" s="32">
        <v>50</v>
      </c>
      <c r="BF902" s="35" t="s">
        <v>164</v>
      </c>
      <c r="BG902" s="26" t="s">
        <v>129</v>
      </c>
      <c r="BH902" s="29">
        <v>20</v>
      </c>
      <c r="BI902" s="26" t="s">
        <v>333</v>
      </c>
      <c r="BJ902" s="41"/>
      <c r="BK902" s="36" t="s">
        <v>204</v>
      </c>
      <c r="BL902" t="str">
        <f>IF(_xlfn.REGEXTEST(BK902,"Lv. [0-9]{0, 3}", 0),BM902,"")</f>
        <v/>
      </c>
      <c r="BM902" t="e" cm="1" vm="1">
        <f t="array" ref="BM902">_xlfn.REGEXEXTRACT(_xlfn.REGEXEXTRACT(BK902,"Lv. [0-9]{0,}", 0),"[0-9]{1,2}", 0)</f>
        <v>#N/A</v>
      </c>
      <c r="BN902" cm="1">
        <f t="array" ref="BN902">INDEX(A902:AE902,BQ902)</f>
        <v>118</v>
      </c>
      <c r="BO902">
        <v>901</v>
      </c>
      <c r="BP902" t="str">
        <f ca="1">IF(LEN(BL902) &gt; 0, _xlfn.XMATCH(BN902 + 1, INDIRECT(BR902):INDIRECT(BS902)), "")</f>
        <v/>
      </c>
      <c r="BQ902" cm="1">
        <f t="array" ref="BQ902">_xlfn.XMATCH(FALSE, ISBLANK(A902:AE902),,-1)</f>
        <v>31</v>
      </c>
      <c r="BR902" t="str">
        <f>ADDRESS(2, BQ902)</f>
        <v>$AE$2</v>
      </c>
      <c r="BS902" t="str">
        <f>ADDRESS(1202, BQ902)</f>
        <v>$AE$1202</v>
      </c>
      <c r="BT902" s="171" t="str">
        <f>"insert into Pokemon_Blueprint values ( "&amp;ROW()-1&amp;", '"&amp;B902&amp;"', '"&amp;C902&amp;"', "&amp;AF902&amp;",  "&amp;AG902&amp;",  "&amp;AH902&amp;", "&amp;AI902&amp;",  "&amp;AJ902&amp;",  "&amp;AK902&amp;", "&amp;IF(BC902 = "", "0", BC902)&amp;", "&amp;IF(BL902 = "","NULL, NULL",BP902&amp;", "&amp;BL902)&amp;");"</f>
        <v>insert into Pokemon_Blueprint values ( 901, 'Crabrawler', '', 47,  82,  57, 42,  47,  63, 225, NULL, NULL);</v>
      </c>
    </row>
    <row r="903" spans="1:72" ht="12.75" customHeight="1">
      <c r="A903" s="86">
        <v>740</v>
      </c>
      <c r="B903" s="82" t="s">
        <v>1428</v>
      </c>
      <c r="C903" s="82"/>
      <c r="D903" s="83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>
        <v>60</v>
      </c>
      <c r="R903" s="84">
        <v>60</v>
      </c>
      <c r="S903" s="84">
        <v>22</v>
      </c>
      <c r="T903" s="84">
        <v>31</v>
      </c>
      <c r="U903" s="84">
        <v>18</v>
      </c>
      <c r="V903" s="84">
        <v>72</v>
      </c>
      <c r="W903" s="84">
        <v>72</v>
      </c>
      <c r="X903" s="84">
        <v>22</v>
      </c>
      <c r="Y903" s="84">
        <v>31</v>
      </c>
      <c r="Z903" s="84">
        <v>25</v>
      </c>
      <c r="AA903" s="84"/>
      <c r="AB903" s="84"/>
      <c r="AC903" s="84"/>
      <c r="AD903" s="84"/>
      <c r="AE903" s="85">
        <v>119</v>
      </c>
      <c r="AF903" s="17">
        <v>97</v>
      </c>
      <c r="AG903" s="18">
        <v>132</v>
      </c>
      <c r="AH903" s="19">
        <v>77</v>
      </c>
      <c r="AI903" s="20">
        <v>62</v>
      </c>
      <c r="AJ903" s="21">
        <v>67</v>
      </c>
      <c r="AK903" s="22">
        <v>43</v>
      </c>
      <c r="AL903" s="23">
        <f>SUM(AF903:AK903)</f>
        <v>478</v>
      </c>
      <c r="AM903" s="24" t="s">
        <v>289</v>
      </c>
      <c r="AN903" s="25" t="s">
        <v>200</v>
      </c>
      <c r="AO903" s="39" t="s">
        <v>1426</v>
      </c>
      <c r="AP903" s="40" t="s">
        <v>1427</v>
      </c>
      <c r="AQ903" s="38" t="s">
        <v>291</v>
      </c>
      <c r="AR903" s="39" t="s">
        <v>105</v>
      </c>
      <c r="AS903" s="40">
        <v>1.7</v>
      </c>
      <c r="AT903" s="40">
        <v>396.8</v>
      </c>
      <c r="AU903" s="41">
        <v>180</v>
      </c>
      <c r="AV903" s="31"/>
      <c r="AW903" s="26">
        <v>2</v>
      </c>
      <c r="AX903" s="26"/>
      <c r="AY903" s="26"/>
      <c r="AZ903" s="26"/>
      <c r="BA903" s="25"/>
      <c r="BB903" s="24">
        <v>167</v>
      </c>
      <c r="BC903" s="26">
        <v>60</v>
      </c>
      <c r="BD903" s="32" t="s">
        <v>128</v>
      </c>
      <c r="BE903" s="32">
        <v>50</v>
      </c>
      <c r="BF903" s="35" t="s">
        <v>137</v>
      </c>
      <c r="BG903" s="26" t="s">
        <v>129</v>
      </c>
      <c r="BH903" s="29">
        <v>20</v>
      </c>
      <c r="BI903" s="26" t="s">
        <v>333</v>
      </c>
      <c r="BJ903" s="41"/>
      <c r="BK903" s="36"/>
      <c r="BL903" t="str">
        <f>IF(_xlfn.REGEXTEST(BK903,"Lv. [0-9]{0, 3}", 0),BM903,"")</f>
        <v/>
      </c>
      <c r="BM903" t="e" cm="1" vm="1">
        <f t="array" ref="BM903">_xlfn.REGEXEXTRACT(_xlfn.REGEXEXTRACT(BK903,"Lv. [0-9]{0,}", 0),"[0-9]{1,2}", 0)</f>
        <v>#N/A</v>
      </c>
      <c r="BN903" cm="1">
        <f t="array" ref="BN903">INDEX(A903:AE903,BQ903)</f>
        <v>119</v>
      </c>
      <c r="BO903">
        <v>902</v>
      </c>
      <c r="BP903" t="str">
        <f ca="1">IF(LEN(BL903) &gt; 0, _xlfn.XMATCH(BN903 + 1, INDIRECT(BR903):INDIRECT(BS903)), "")</f>
        <v/>
      </c>
      <c r="BQ903" cm="1">
        <f t="array" ref="BQ903">_xlfn.XMATCH(FALSE, ISBLANK(A903:AE903),,-1)</f>
        <v>31</v>
      </c>
      <c r="BR903" t="str">
        <f>ADDRESS(2, BQ903)</f>
        <v>$AE$2</v>
      </c>
      <c r="BS903" t="str">
        <f>ADDRESS(1202, BQ903)</f>
        <v>$AE$1202</v>
      </c>
      <c r="BT903" s="171" t="str">
        <f>"insert into Pokemon_Blueprint values ( "&amp;ROW()-1&amp;", '"&amp;B903&amp;"', '"&amp;C903&amp;"', "&amp;AF903&amp;",  "&amp;AG903&amp;",  "&amp;AH903&amp;", "&amp;AI903&amp;",  "&amp;AJ903&amp;",  "&amp;AK903&amp;", "&amp;IF(BC903 = "", "0", BC903)&amp;", "&amp;IF(BL903 = "","NULL, NULL",BP903&amp;", "&amp;BL903)&amp;");"</f>
        <v>insert into Pokemon_Blueprint values ( 902, 'Crabominable', '', 97,  132,  77, 62,  67,  43, 60, NULL, NULL);</v>
      </c>
    </row>
    <row r="904" spans="1:72" ht="12.75" customHeight="1">
      <c r="A904" s="86">
        <v>741</v>
      </c>
      <c r="B904" s="82" t="s">
        <v>1429</v>
      </c>
      <c r="C904" s="82"/>
      <c r="D904" s="83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>
        <v>82</v>
      </c>
      <c r="R904" s="84">
        <v>82</v>
      </c>
      <c r="S904" s="84">
        <v>31</v>
      </c>
      <c r="T904" s="84">
        <v>42</v>
      </c>
      <c r="U904" s="84">
        <v>32</v>
      </c>
      <c r="V904" s="84">
        <v>97</v>
      </c>
      <c r="W904" s="84"/>
      <c r="X904" s="84"/>
      <c r="Y904" s="84">
        <v>42</v>
      </c>
      <c r="Z904" s="84"/>
      <c r="AA904" s="84"/>
      <c r="AB904" s="84"/>
      <c r="AC904" s="84"/>
      <c r="AD904" s="84"/>
      <c r="AE904" s="85">
        <v>100</v>
      </c>
      <c r="AF904" s="17">
        <v>75</v>
      </c>
      <c r="AG904" s="18">
        <v>70</v>
      </c>
      <c r="AH904" s="19">
        <v>70</v>
      </c>
      <c r="AI904" s="20">
        <v>98</v>
      </c>
      <c r="AJ904" s="21">
        <v>70</v>
      </c>
      <c r="AK904" s="22">
        <v>93</v>
      </c>
      <c r="AL904" s="23">
        <f>SUM(AF904:AK904)</f>
        <v>476</v>
      </c>
      <c r="AM904" s="24" t="s">
        <v>94</v>
      </c>
      <c r="AN904" s="25" t="s">
        <v>104</v>
      </c>
      <c r="AO904" s="39" t="s">
        <v>1430</v>
      </c>
      <c r="AP904" s="40"/>
      <c r="AQ904" s="38"/>
      <c r="AR904" s="39" t="s">
        <v>97</v>
      </c>
      <c r="AS904" s="40">
        <v>0.6</v>
      </c>
      <c r="AT904" s="40">
        <v>7.5</v>
      </c>
      <c r="AU904" s="41">
        <v>3.4</v>
      </c>
      <c r="AV904" s="31"/>
      <c r="AW904" s="26"/>
      <c r="AX904" s="26"/>
      <c r="AY904" s="26">
        <v>2</v>
      </c>
      <c r="AZ904" s="26"/>
      <c r="BA904" s="25"/>
      <c r="BB904" s="24">
        <v>167</v>
      </c>
      <c r="BC904" s="26">
        <v>45</v>
      </c>
      <c r="BD904" s="32" t="s">
        <v>128</v>
      </c>
      <c r="BE904" s="32">
        <v>50</v>
      </c>
      <c r="BF904" s="35" t="s">
        <v>98</v>
      </c>
      <c r="BG904" s="26" t="s">
        <v>228</v>
      </c>
      <c r="BH904" s="29">
        <v>20</v>
      </c>
      <c r="BI904" s="26" t="s">
        <v>104</v>
      </c>
      <c r="BJ904" s="41"/>
      <c r="BK904" s="36"/>
      <c r="BL904" t="str">
        <f>IF(_xlfn.REGEXTEST(BK904,"Lv. [0-9]{0, 3}", 0),BM904,"")</f>
        <v/>
      </c>
      <c r="BM904" t="e" cm="1" vm="1">
        <f t="array" ref="BM904">_xlfn.REGEXEXTRACT(_xlfn.REGEXEXTRACT(BK904,"Lv. [0-9]{0,}", 0),"[0-9]{1,2}", 0)</f>
        <v>#N/A</v>
      </c>
      <c r="BN904" cm="1">
        <f t="array" ref="BN904">INDEX(A904:AE904,BQ904)</f>
        <v>100</v>
      </c>
      <c r="BO904">
        <v>903</v>
      </c>
      <c r="BP904" t="str">
        <f ca="1">IF(LEN(BL904) &gt; 0, _xlfn.XMATCH(BN904 + 1, INDIRECT(BR904):INDIRECT(BS904)), "")</f>
        <v/>
      </c>
      <c r="BQ904" cm="1">
        <f t="array" ref="BQ904">_xlfn.XMATCH(FALSE, ISBLANK(A904:AE904),,-1)</f>
        <v>31</v>
      </c>
      <c r="BR904" t="str">
        <f>ADDRESS(2, BQ904)</f>
        <v>$AE$2</v>
      </c>
      <c r="BS904" t="str">
        <f>ADDRESS(1202, BQ904)</f>
        <v>$AE$1202</v>
      </c>
      <c r="BT904" s="171" t="str">
        <f>"insert into Pokemon_Blueprint values ( "&amp;ROW()-1&amp;", '"&amp;B904&amp;"', '"&amp;C904&amp;"', "&amp;AF904&amp;",  "&amp;AG904&amp;",  "&amp;AH904&amp;", "&amp;AI904&amp;",  "&amp;AJ904&amp;",  "&amp;AK904&amp;", "&amp;IF(BC904 = "", "0", BC904)&amp;", "&amp;IF(BL904 = "","NULL, NULL",BP904&amp;", "&amp;BL904)&amp;");"</f>
        <v>insert into Pokemon_Blueprint values ( 903, 'Oricorio (Baile)', '', 75,  70,  70, 98,  70,  93, 45, NULL, NULL);</v>
      </c>
    </row>
    <row r="905" spans="1:72" ht="12.75" customHeight="1">
      <c r="A905" s="86">
        <v>741.1</v>
      </c>
      <c r="B905" s="82" t="s">
        <v>1431</v>
      </c>
      <c r="C905" s="82"/>
      <c r="D905" s="83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>
        <v>82</v>
      </c>
      <c r="R905" s="84">
        <v>82</v>
      </c>
      <c r="S905" s="84">
        <v>31</v>
      </c>
      <c r="T905" s="84">
        <v>42</v>
      </c>
      <c r="U905" s="84">
        <v>32</v>
      </c>
      <c r="V905" s="84">
        <v>97</v>
      </c>
      <c r="W905" s="84"/>
      <c r="X905" s="84">
        <v>31</v>
      </c>
      <c r="Y905" s="84"/>
      <c r="Z905" s="84"/>
      <c r="AA905" s="84"/>
      <c r="AB905" s="84"/>
      <c r="AC905" s="84"/>
      <c r="AD905" s="84"/>
      <c r="AE905" s="85">
        <v>100</v>
      </c>
      <c r="AF905" s="17">
        <v>75</v>
      </c>
      <c r="AG905" s="18">
        <v>70</v>
      </c>
      <c r="AH905" s="19">
        <v>70</v>
      </c>
      <c r="AI905" s="20">
        <v>98</v>
      </c>
      <c r="AJ905" s="21">
        <v>70</v>
      </c>
      <c r="AK905" s="22">
        <v>93</v>
      </c>
      <c r="AL905" s="23">
        <f>SUM(AF905:AK905)</f>
        <v>476</v>
      </c>
      <c r="AM905" s="24" t="s">
        <v>193</v>
      </c>
      <c r="AN905" s="25" t="s">
        <v>104</v>
      </c>
      <c r="AO905" s="39" t="s">
        <v>1430</v>
      </c>
      <c r="AP905" s="40"/>
      <c r="AQ905" s="38"/>
      <c r="AR905" s="39" t="s">
        <v>97</v>
      </c>
      <c r="AS905" s="40">
        <v>0.6</v>
      </c>
      <c r="AT905" s="40">
        <v>7.5</v>
      </c>
      <c r="AU905" s="41">
        <v>3.4</v>
      </c>
      <c r="AV905" s="31"/>
      <c r="AW905" s="26"/>
      <c r="AX905" s="26"/>
      <c r="AY905" s="26">
        <v>2</v>
      </c>
      <c r="AZ905" s="26"/>
      <c r="BA905" s="25"/>
      <c r="BB905" s="24">
        <v>167</v>
      </c>
      <c r="BC905" s="26">
        <v>45</v>
      </c>
      <c r="BD905" s="32" t="s">
        <v>128</v>
      </c>
      <c r="BE905" s="32">
        <v>50</v>
      </c>
      <c r="BF905" s="35" t="s">
        <v>227</v>
      </c>
      <c r="BG905" s="26" t="s">
        <v>228</v>
      </c>
      <c r="BH905" s="29">
        <v>20</v>
      </c>
      <c r="BI905" s="26" t="s">
        <v>104</v>
      </c>
      <c r="BJ905" s="41"/>
      <c r="BK905" s="36"/>
      <c r="BL905" t="str">
        <f>IF(_xlfn.REGEXTEST(BK905,"Lv. [0-9]{0, 3}", 0),BM905,"")</f>
        <v/>
      </c>
      <c r="BM905" t="e" cm="1" vm="1">
        <f t="array" ref="BM905">_xlfn.REGEXEXTRACT(_xlfn.REGEXEXTRACT(BK905,"Lv. [0-9]{0,}", 0),"[0-9]{1,2}", 0)</f>
        <v>#N/A</v>
      </c>
      <c r="BN905" cm="1">
        <f t="array" ref="BN905">INDEX(A905:AE905,BQ905)</f>
        <v>100</v>
      </c>
      <c r="BO905">
        <v>904</v>
      </c>
      <c r="BP905" t="str">
        <f ca="1">IF(LEN(BL905) &gt; 0, _xlfn.XMATCH(BN905 + 1, INDIRECT(BR905):INDIRECT(BS905)), "")</f>
        <v/>
      </c>
      <c r="BQ905" cm="1">
        <f t="array" ref="BQ905">_xlfn.XMATCH(FALSE, ISBLANK(A905:AE905),,-1)</f>
        <v>31</v>
      </c>
      <c r="BR905" t="str">
        <f>ADDRESS(2, BQ905)</f>
        <v>$AE$2</v>
      </c>
      <c r="BS905" t="str">
        <f>ADDRESS(1202, BQ905)</f>
        <v>$AE$1202</v>
      </c>
      <c r="BT905" s="171" t="str">
        <f>"insert into Pokemon_Blueprint values ( "&amp;ROW()-1&amp;", '"&amp;B905&amp;"', '"&amp;C905&amp;"', "&amp;AF905&amp;",  "&amp;AG905&amp;",  "&amp;AH905&amp;", "&amp;AI905&amp;",  "&amp;AJ905&amp;",  "&amp;AK905&amp;", "&amp;IF(BC905 = "", "0", BC905)&amp;", "&amp;IF(BL905 = "","NULL, NULL",BP905&amp;", "&amp;BL905)&amp;");"</f>
        <v>insert into Pokemon_Blueprint values ( 904, 'Oricorio (Pa´u)', '', 75,  70,  70, 98,  70,  93, 45, NULL, NULL);</v>
      </c>
    </row>
    <row r="906" spans="1:72" ht="12.75" customHeight="1">
      <c r="A906" s="86">
        <v>741.2</v>
      </c>
      <c r="B906" s="82" t="s">
        <v>1432</v>
      </c>
      <c r="C906" s="82"/>
      <c r="D906" s="83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>
        <v>82</v>
      </c>
      <c r="R906" s="84">
        <v>82</v>
      </c>
      <c r="S906" s="84">
        <v>31</v>
      </c>
      <c r="T906" s="84">
        <v>42</v>
      </c>
      <c r="U906" s="84">
        <v>32</v>
      </c>
      <c r="V906" s="84">
        <v>97</v>
      </c>
      <c r="W906" s="84">
        <v>97</v>
      </c>
      <c r="X906" s="84"/>
      <c r="Y906" s="84"/>
      <c r="Z906" s="84"/>
      <c r="AA906" s="84"/>
      <c r="AB906" s="84"/>
      <c r="AC906" s="84"/>
      <c r="AD906" s="84"/>
      <c r="AE906" s="85">
        <v>100</v>
      </c>
      <c r="AF906" s="17">
        <v>75</v>
      </c>
      <c r="AG906" s="18">
        <v>70</v>
      </c>
      <c r="AH906" s="19">
        <v>70</v>
      </c>
      <c r="AI906" s="20">
        <v>98</v>
      </c>
      <c r="AJ906" s="21">
        <v>70</v>
      </c>
      <c r="AK906" s="22">
        <v>93</v>
      </c>
      <c r="AL906" s="23">
        <f>SUM(AF906:AK906)</f>
        <v>476</v>
      </c>
      <c r="AM906" s="24" t="s">
        <v>184</v>
      </c>
      <c r="AN906" s="25" t="s">
        <v>104</v>
      </c>
      <c r="AO906" s="39" t="s">
        <v>1430</v>
      </c>
      <c r="AP906" s="40"/>
      <c r="AQ906" s="38"/>
      <c r="AR906" s="39" t="s">
        <v>97</v>
      </c>
      <c r="AS906" s="40">
        <v>0.6</v>
      </c>
      <c r="AT906" s="40">
        <v>7.5</v>
      </c>
      <c r="AU906" s="41">
        <v>3.4</v>
      </c>
      <c r="AV906" s="31"/>
      <c r="AW906" s="26"/>
      <c r="AX906" s="26"/>
      <c r="AY906" s="26">
        <v>2</v>
      </c>
      <c r="AZ906" s="26"/>
      <c r="BA906" s="25"/>
      <c r="BB906" s="24">
        <v>167</v>
      </c>
      <c r="BC906" s="26">
        <v>45</v>
      </c>
      <c r="BD906" s="32" t="s">
        <v>128</v>
      </c>
      <c r="BE906" s="32">
        <v>50</v>
      </c>
      <c r="BF906" s="35" t="s">
        <v>141</v>
      </c>
      <c r="BG906" s="26" t="s">
        <v>228</v>
      </c>
      <c r="BH906" s="29">
        <v>20</v>
      </c>
      <c r="BI906" s="26" t="s">
        <v>104</v>
      </c>
      <c r="BJ906" s="41"/>
      <c r="BK906" s="36"/>
      <c r="BL906" t="str">
        <f>IF(_xlfn.REGEXTEST(BK906,"Lv. [0-9]{0, 3}", 0),BM906,"")</f>
        <v/>
      </c>
      <c r="BM906" t="e" cm="1" vm="1">
        <f t="array" ref="BM906">_xlfn.REGEXEXTRACT(_xlfn.REGEXEXTRACT(BK906,"Lv. [0-9]{0,}", 0),"[0-9]{1,2}", 0)</f>
        <v>#N/A</v>
      </c>
      <c r="BN906" cm="1">
        <f t="array" ref="BN906">INDEX(A906:AE906,BQ906)</f>
        <v>100</v>
      </c>
      <c r="BO906">
        <v>905</v>
      </c>
      <c r="BP906" t="str">
        <f ca="1">IF(LEN(BL906) &gt; 0, _xlfn.XMATCH(BN906 + 1, INDIRECT(BR906):INDIRECT(BS906)), "")</f>
        <v/>
      </c>
      <c r="BQ906" cm="1">
        <f t="array" ref="BQ906">_xlfn.XMATCH(FALSE, ISBLANK(A906:AE906),,-1)</f>
        <v>31</v>
      </c>
      <c r="BR906" t="str">
        <f>ADDRESS(2, BQ906)</f>
        <v>$AE$2</v>
      </c>
      <c r="BS906" t="str">
        <f>ADDRESS(1202, BQ906)</f>
        <v>$AE$1202</v>
      </c>
      <c r="BT906" s="171" t="str">
        <f>"insert into Pokemon_Blueprint values ( "&amp;ROW()-1&amp;", '"&amp;B906&amp;"', '"&amp;C906&amp;"', "&amp;AF906&amp;",  "&amp;AG906&amp;",  "&amp;AH906&amp;", "&amp;AI906&amp;",  "&amp;AJ906&amp;",  "&amp;AK906&amp;", "&amp;IF(BC906 = "", "0", BC906)&amp;", "&amp;IF(BL906 = "","NULL, NULL",BP906&amp;", "&amp;BL906)&amp;");"</f>
        <v>insert into Pokemon_Blueprint values ( 905, 'Oricorio (Pom-Pom)', '', 75,  70,  70, 98,  70,  93, 45, NULL, NULL);</v>
      </c>
    </row>
    <row r="907" spans="1:72" ht="12.75" customHeight="1">
      <c r="A907" s="86">
        <v>741.3</v>
      </c>
      <c r="B907" s="82" t="s">
        <v>1433</v>
      </c>
      <c r="C907" s="82"/>
      <c r="D907" s="83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>
        <v>82</v>
      </c>
      <c r="R907" s="84">
        <v>82</v>
      </c>
      <c r="S907" s="84">
        <v>31</v>
      </c>
      <c r="T907" s="84">
        <v>42</v>
      </c>
      <c r="U907" s="84">
        <v>32</v>
      </c>
      <c r="V907" s="84">
        <v>97</v>
      </c>
      <c r="W907" s="84"/>
      <c r="X907" s="84"/>
      <c r="Y907" s="84"/>
      <c r="Z907" s="84">
        <v>41</v>
      </c>
      <c r="AA907" s="84"/>
      <c r="AB907" s="84"/>
      <c r="AC907" s="84"/>
      <c r="AD907" s="84"/>
      <c r="AE907" s="85">
        <v>100</v>
      </c>
      <c r="AF907" s="17">
        <v>75</v>
      </c>
      <c r="AG907" s="18">
        <v>70</v>
      </c>
      <c r="AH907" s="19">
        <v>70</v>
      </c>
      <c r="AI907" s="20">
        <v>98</v>
      </c>
      <c r="AJ907" s="21">
        <v>70</v>
      </c>
      <c r="AK907" s="22">
        <v>93</v>
      </c>
      <c r="AL907" s="23">
        <f>SUM(AF907:AK907)</f>
        <v>476</v>
      </c>
      <c r="AM907" s="24" t="s">
        <v>398</v>
      </c>
      <c r="AN907" s="25" t="s">
        <v>104</v>
      </c>
      <c r="AO907" s="39" t="s">
        <v>1430</v>
      </c>
      <c r="AP907" s="40"/>
      <c r="AQ907" s="38"/>
      <c r="AR907" s="39" t="s">
        <v>97</v>
      </c>
      <c r="AS907" s="40">
        <v>0.6</v>
      </c>
      <c r="AT907" s="40">
        <v>7.5</v>
      </c>
      <c r="AU907" s="41">
        <v>3.4</v>
      </c>
      <c r="AV907" s="31"/>
      <c r="AW907" s="26"/>
      <c r="AX907" s="26"/>
      <c r="AY907" s="26">
        <v>2</v>
      </c>
      <c r="AZ907" s="26"/>
      <c r="BA907" s="25"/>
      <c r="BB907" s="24">
        <v>167</v>
      </c>
      <c r="BC907" s="26">
        <v>45</v>
      </c>
      <c r="BD907" s="32" t="s">
        <v>128</v>
      </c>
      <c r="BE907" s="32">
        <v>50</v>
      </c>
      <c r="BF907" s="35" t="s">
        <v>164</v>
      </c>
      <c r="BG907" s="26" t="s">
        <v>228</v>
      </c>
      <c r="BH907" s="29">
        <v>20</v>
      </c>
      <c r="BI907" s="26" t="s">
        <v>104</v>
      </c>
      <c r="BJ907" s="41"/>
      <c r="BK907" s="36"/>
      <c r="BL907" t="str">
        <f>IF(_xlfn.REGEXTEST(BK907,"Lv. [0-9]{0, 3}", 0),BM907,"")</f>
        <v/>
      </c>
      <c r="BM907" t="e" cm="1" vm="1">
        <f t="array" ref="BM907">_xlfn.REGEXEXTRACT(_xlfn.REGEXEXTRACT(BK907,"Lv. [0-9]{0,}", 0),"[0-9]{1,2}", 0)</f>
        <v>#N/A</v>
      </c>
      <c r="BN907" cm="1">
        <f t="array" ref="BN907">INDEX(A907:AE907,BQ907)</f>
        <v>100</v>
      </c>
      <c r="BO907">
        <v>906</v>
      </c>
      <c r="BP907" t="str">
        <f ca="1">IF(LEN(BL907) &gt; 0, _xlfn.XMATCH(BN907 + 1, INDIRECT(BR907):INDIRECT(BS907)), "")</f>
        <v/>
      </c>
      <c r="BQ907" cm="1">
        <f t="array" ref="BQ907">_xlfn.XMATCH(FALSE, ISBLANK(A907:AE907),,-1)</f>
        <v>31</v>
      </c>
      <c r="BR907" t="str">
        <f>ADDRESS(2, BQ907)</f>
        <v>$AE$2</v>
      </c>
      <c r="BS907" t="str">
        <f>ADDRESS(1202, BQ907)</f>
        <v>$AE$1202</v>
      </c>
      <c r="BT907" s="171" t="str">
        <f>"insert into Pokemon_Blueprint values ( "&amp;ROW()-1&amp;", '"&amp;B907&amp;"', '"&amp;C907&amp;"', "&amp;AF907&amp;",  "&amp;AG907&amp;",  "&amp;AH907&amp;", "&amp;AI907&amp;",  "&amp;AJ907&amp;",  "&amp;AK907&amp;", "&amp;IF(BC907 = "", "0", BC907)&amp;", "&amp;IF(BL907 = "","NULL, NULL",BP907&amp;", "&amp;BL907)&amp;");"</f>
        <v>insert into Pokemon_Blueprint values ( 906, 'Oricorio (Sensu)', '', 75,  70,  70, 98,  70,  93, 45, NULL, NULL);</v>
      </c>
    </row>
    <row r="908" spans="1:72" ht="12.75" customHeight="1">
      <c r="A908" s="86">
        <v>742</v>
      </c>
      <c r="B908" s="82" t="s">
        <v>1434</v>
      </c>
      <c r="C908" s="82"/>
      <c r="D908" s="83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>
        <v>83</v>
      </c>
      <c r="R908" s="84">
        <v>83</v>
      </c>
      <c r="S908" s="84"/>
      <c r="T908" s="84">
        <v>43</v>
      </c>
      <c r="U908" s="84">
        <v>33</v>
      </c>
      <c r="V908" s="84">
        <v>98</v>
      </c>
      <c r="W908" s="84">
        <v>98</v>
      </c>
      <c r="X908" s="84"/>
      <c r="Y908" s="84">
        <v>43</v>
      </c>
      <c r="Z908" s="84">
        <v>42</v>
      </c>
      <c r="AA908" s="84">
        <v>187</v>
      </c>
      <c r="AB908" s="84"/>
      <c r="AC908" s="84"/>
      <c r="AD908" s="84"/>
      <c r="AE908" s="85"/>
      <c r="AF908" s="17">
        <v>40</v>
      </c>
      <c r="AG908" s="18">
        <v>45</v>
      </c>
      <c r="AH908" s="19">
        <v>40</v>
      </c>
      <c r="AI908" s="20">
        <v>55</v>
      </c>
      <c r="AJ908" s="21">
        <v>40</v>
      </c>
      <c r="AK908" s="22">
        <v>84</v>
      </c>
      <c r="AL908" s="23">
        <f>SUM(AF908:AK908)</f>
        <v>304</v>
      </c>
      <c r="AM908" s="24" t="s">
        <v>124</v>
      </c>
      <c r="AN908" s="25" t="s">
        <v>188</v>
      </c>
      <c r="AO908" s="39" t="s">
        <v>1435</v>
      </c>
      <c r="AP908" s="40" t="s">
        <v>1436</v>
      </c>
      <c r="AQ908" s="38" t="s">
        <v>1335</v>
      </c>
      <c r="AR908" s="39" t="s">
        <v>1192</v>
      </c>
      <c r="AS908" s="40">
        <v>0.1</v>
      </c>
      <c r="AT908" s="40">
        <v>0.4</v>
      </c>
      <c r="AU908" s="41">
        <v>0.2</v>
      </c>
      <c r="AV908" s="31"/>
      <c r="AW908" s="26"/>
      <c r="AX908" s="26"/>
      <c r="AY908" s="26"/>
      <c r="AZ908" s="26"/>
      <c r="BA908" s="25">
        <v>1</v>
      </c>
      <c r="BB908" s="24">
        <v>61</v>
      </c>
      <c r="BC908" s="26">
        <v>190</v>
      </c>
      <c r="BD908" s="32" t="s">
        <v>128</v>
      </c>
      <c r="BE908" s="32">
        <v>50</v>
      </c>
      <c r="BF908" s="35" t="s">
        <v>141</v>
      </c>
      <c r="BG908" s="26" t="s">
        <v>129</v>
      </c>
      <c r="BH908" s="29">
        <v>20</v>
      </c>
      <c r="BI908" s="26" t="s">
        <v>124</v>
      </c>
      <c r="BJ908" s="25" t="s">
        <v>188</v>
      </c>
      <c r="BK908" s="36" t="s">
        <v>308</v>
      </c>
      <c r="BL908" t="str">
        <f>IF(_xlfn.REGEXTEST(BK908,"Lv. [0-9]{0, 3}", 0),BM908,"")</f>
        <v>25</v>
      </c>
      <c r="BM908" t="str" cm="1">
        <f t="array" ref="BM908">_xlfn.REGEXEXTRACT(_xlfn.REGEXEXTRACT(BK908,"Lv. [0-9]{0,}", 0),"[0-9]{1,2}", 0)</f>
        <v>25</v>
      </c>
      <c r="BN908" cm="1">
        <f t="array" ref="BN908">INDEX(A908:AE908,BQ908)</f>
        <v>187</v>
      </c>
      <c r="BO908">
        <v>907</v>
      </c>
      <c r="BP908">
        <f ca="1">IF(LEN(BL908) &gt; 0, _xlfn.XMATCH(BN908 + 1, INDIRECT(BR908):INDIRECT(BS908)), "")</f>
        <v>908</v>
      </c>
      <c r="BQ908" cm="1">
        <f t="array" ref="BQ908">_xlfn.XMATCH(FALSE, ISBLANK(A908:AE908),,-1)</f>
        <v>27</v>
      </c>
      <c r="BR908" t="str">
        <f>ADDRESS(2, BQ908)</f>
        <v>$AA$2</v>
      </c>
      <c r="BS908" t="str">
        <f>ADDRESS(1202, BQ908)</f>
        <v>$AA$1202</v>
      </c>
      <c r="BT908" s="171" t="str">
        <f ca="1">"insert into Pokemon_Blueprint values ( "&amp;ROW()-1&amp;", '"&amp;B908&amp;"', '"&amp;C908&amp;"', "&amp;AF908&amp;",  "&amp;AG908&amp;",  "&amp;AH908&amp;", "&amp;AI908&amp;",  "&amp;AJ908&amp;",  "&amp;AK908&amp;", "&amp;IF(BC908 = "", "0", BC908)&amp;", "&amp;IF(BL908 = "","NULL, NULL",BP908&amp;", "&amp;BL908)&amp;");"</f>
        <v>insert into Pokemon_Blueprint values ( 907, 'Cutiefly', '', 40,  45,  40, 55,  40,  84, 190, 908, 25);</v>
      </c>
    </row>
    <row r="909" spans="1:72" ht="12.75" customHeight="1">
      <c r="A909" s="86">
        <v>743</v>
      </c>
      <c r="B909" s="82" t="s">
        <v>1437</v>
      </c>
      <c r="C909" s="82"/>
      <c r="D909" s="83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>
        <v>84</v>
      </c>
      <c r="R909" s="84">
        <v>84</v>
      </c>
      <c r="S909" s="84"/>
      <c r="T909" s="84">
        <v>44</v>
      </c>
      <c r="U909" s="84">
        <v>34</v>
      </c>
      <c r="V909" s="84">
        <v>99</v>
      </c>
      <c r="W909" s="84">
        <v>99</v>
      </c>
      <c r="X909" s="84"/>
      <c r="Y909" s="84">
        <v>44</v>
      </c>
      <c r="Z909" s="84">
        <v>43</v>
      </c>
      <c r="AA909" s="84">
        <v>188</v>
      </c>
      <c r="AB909" s="84"/>
      <c r="AC909" s="84"/>
      <c r="AD909" s="84"/>
      <c r="AE909" s="85"/>
      <c r="AF909" s="17">
        <v>60</v>
      </c>
      <c r="AG909" s="18">
        <v>55</v>
      </c>
      <c r="AH909" s="19">
        <v>60</v>
      </c>
      <c r="AI909" s="20">
        <v>95</v>
      </c>
      <c r="AJ909" s="21">
        <v>70</v>
      </c>
      <c r="AK909" s="22">
        <v>124</v>
      </c>
      <c r="AL909" s="23">
        <f>SUM(AF909:AK909)</f>
        <v>464</v>
      </c>
      <c r="AM909" s="24" t="s">
        <v>124</v>
      </c>
      <c r="AN909" s="25" t="s">
        <v>188</v>
      </c>
      <c r="AO909" s="39" t="s">
        <v>1435</v>
      </c>
      <c r="AP909" s="40" t="s">
        <v>1436</v>
      </c>
      <c r="AQ909" s="38" t="s">
        <v>1335</v>
      </c>
      <c r="AR909" s="39" t="s">
        <v>265</v>
      </c>
      <c r="AS909" s="40">
        <v>0.2</v>
      </c>
      <c r="AT909" s="40">
        <v>1.1000000000000001</v>
      </c>
      <c r="AU909" s="41">
        <v>0.5</v>
      </c>
      <c r="AV909" s="31"/>
      <c r="AW909" s="26"/>
      <c r="AX909" s="26"/>
      <c r="AY909" s="26"/>
      <c r="AZ909" s="26"/>
      <c r="BA909" s="25">
        <v>2</v>
      </c>
      <c r="BB909" s="24">
        <v>162</v>
      </c>
      <c r="BC909" s="26">
        <v>75</v>
      </c>
      <c r="BD909" s="32" t="s">
        <v>128</v>
      </c>
      <c r="BE909" s="32">
        <v>50</v>
      </c>
      <c r="BF909" s="35" t="s">
        <v>141</v>
      </c>
      <c r="BG909" s="26" t="s">
        <v>129</v>
      </c>
      <c r="BH909" s="29">
        <v>20</v>
      </c>
      <c r="BI909" s="26" t="s">
        <v>124</v>
      </c>
      <c r="BJ909" s="25" t="s">
        <v>188</v>
      </c>
      <c r="BK909" s="36"/>
      <c r="BL909" t="str">
        <f>IF(_xlfn.REGEXTEST(BK909,"Lv. [0-9]{0, 3}", 0),BM909,"")</f>
        <v/>
      </c>
      <c r="BM909" t="e" cm="1" vm="1">
        <f t="array" ref="BM909">_xlfn.REGEXEXTRACT(_xlfn.REGEXEXTRACT(BK909,"Lv. [0-9]{0,}", 0),"[0-9]{1,2}", 0)</f>
        <v>#N/A</v>
      </c>
      <c r="BN909" cm="1">
        <f t="array" ref="BN909">INDEX(A909:AE909,BQ909)</f>
        <v>188</v>
      </c>
      <c r="BO909">
        <v>908</v>
      </c>
      <c r="BP909" t="str">
        <f ca="1">IF(LEN(BL909) &gt; 0, _xlfn.XMATCH(BN909 + 1, INDIRECT(BR909):INDIRECT(BS909)), "")</f>
        <v/>
      </c>
      <c r="BQ909" cm="1">
        <f t="array" ref="BQ909">_xlfn.XMATCH(FALSE, ISBLANK(A909:AE909),,-1)</f>
        <v>27</v>
      </c>
      <c r="BR909" t="str">
        <f>ADDRESS(2, BQ909)</f>
        <v>$AA$2</v>
      </c>
      <c r="BS909" t="str">
        <f>ADDRESS(1202, BQ909)</f>
        <v>$AA$1202</v>
      </c>
      <c r="BT909" s="171" t="str">
        <f>"insert into Pokemon_Blueprint values ( "&amp;ROW()-1&amp;", '"&amp;B909&amp;"', '"&amp;C909&amp;"', "&amp;AF909&amp;",  "&amp;AG909&amp;",  "&amp;AH909&amp;", "&amp;AI909&amp;",  "&amp;AJ909&amp;",  "&amp;AK909&amp;", "&amp;IF(BC909 = "", "0", BC909)&amp;", "&amp;IF(BL909 = "","NULL, NULL",BP909&amp;", "&amp;BL909)&amp;");"</f>
        <v>insert into Pokemon_Blueprint values ( 908, 'Ribombee', '', 60,  55,  60, 95,  70,  124, 75, NULL, NULL);</v>
      </c>
    </row>
    <row r="910" spans="1:72" ht="12.75" customHeight="1">
      <c r="A910" s="86">
        <v>744</v>
      </c>
      <c r="B910" s="82" t="s">
        <v>1438</v>
      </c>
      <c r="C910" s="82"/>
      <c r="D910" s="83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>
        <v>103</v>
      </c>
      <c r="R910" s="84">
        <v>103</v>
      </c>
      <c r="S910" s="84"/>
      <c r="T910" s="84"/>
      <c r="U910" s="84">
        <v>53</v>
      </c>
      <c r="V910" s="84">
        <v>126</v>
      </c>
      <c r="W910" s="84">
        <v>126</v>
      </c>
      <c r="X910" s="84"/>
      <c r="Y910" s="84"/>
      <c r="Z910" s="84">
        <v>65</v>
      </c>
      <c r="AA910" s="84"/>
      <c r="AB910" s="84">
        <v>157</v>
      </c>
      <c r="AC910" s="84"/>
      <c r="AD910" s="84"/>
      <c r="AE910" s="85">
        <v>89</v>
      </c>
      <c r="AF910" s="17">
        <v>45</v>
      </c>
      <c r="AG910" s="18">
        <v>65</v>
      </c>
      <c r="AH910" s="19">
        <v>40</v>
      </c>
      <c r="AI910" s="20">
        <v>30</v>
      </c>
      <c r="AJ910" s="21">
        <v>40</v>
      </c>
      <c r="AK910" s="22">
        <v>60</v>
      </c>
      <c r="AL910" s="23">
        <f>SUM(AF910:AK910)</f>
        <v>280</v>
      </c>
      <c r="AM910" s="24" t="s">
        <v>301</v>
      </c>
      <c r="AN910" s="41"/>
      <c r="AO910" s="39" t="s">
        <v>1439</v>
      </c>
      <c r="AP910" s="40" t="s">
        <v>1440</v>
      </c>
      <c r="AQ910" s="38" t="s">
        <v>321</v>
      </c>
      <c r="AR910" s="39" t="s">
        <v>115</v>
      </c>
      <c r="AS910" s="40">
        <v>0.5</v>
      </c>
      <c r="AT910" s="40">
        <v>20.3</v>
      </c>
      <c r="AU910" s="41">
        <v>9.1999999999999993</v>
      </c>
      <c r="AV910" s="31"/>
      <c r="AW910" s="26">
        <v>1</v>
      </c>
      <c r="AX910" s="26"/>
      <c r="AY910" s="26"/>
      <c r="AZ910" s="26"/>
      <c r="BA910" s="25"/>
      <c r="BB910" s="24">
        <v>56</v>
      </c>
      <c r="BC910" s="26">
        <v>190</v>
      </c>
      <c r="BD910" s="32" t="s">
        <v>128</v>
      </c>
      <c r="BE910" s="32">
        <v>50</v>
      </c>
      <c r="BF910" s="35" t="s">
        <v>139</v>
      </c>
      <c r="BG910" s="26" t="s">
        <v>129</v>
      </c>
      <c r="BH910" s="29">
        <v>15</v>
      </c>
      <c r="BI910" s="26" t="s">
        <v>165</v>
      </c>
      <c r="BJ910" s="41"/>
      <c r="BK910" s="36" t="s">
        <v>1441</v>
      </c>
      <c r="BL910" t="str">
        <f>IF(_xlfn.REGEXTEST(BK910,"Lv. [0-9]{0, 3}", 0),BM910,"")</f>
        <v>25</v>
      </c>
      <c r="BM910" t="str" cm="1">
        <f t="array" ref="BM910">_xlfn.REGEXEXTRACT(_xlfn.REGEXEXTRACT(BK910,"Lv. [0-9]{0,}", 0),"[0-9]{1,2}", 0)</f>
        <v>25</v>
      </c>
      <c r="BN910" cm="1">
        <f t="array" ref="BN910">INDEX(A910:AE910,BQ910)</f>
        <v>89</v>
      </c>
      <c r="BO910">
        <v>909</v>
      </c>
      <c r="BP910">
        <f ca="1">IF(LEN(BL910) &gt; 0, _xlfn.XMATCH(BN910 + 1, INDIRECT(BR910):INDIRECT(BS910)), "")</f>
        <v>911</v>
      </c>
      <c r="BQ910" cm="1">
        <f t="array" ref="BQ910">_xlfn.XMATCH(FALSE, ISBLANK(A910:AE910),,-1)</f>
        <v>31</v>
      </c>
      <c r="BR910" t="str">
        <f>ADDRESS(2, BQ910)</f>
        <v>$AE$2</v>
      </c>
      <c r="BS910" t="str">
        <f>ADDRESS(1202, BQ910)</f>
        <v>$AE$1202</v>
      </c>
      <c r="BT910" s="171" t="str">
        <f ca="1">"insert into Pokemon_Blueprint values ( "&amp;ROW()-1&amp;", '"&amp;B910&amp;"', '"&amp;C910&amp;"', "&amp;AF910&amp;",  "&amp;AG910&amp;",  "&amp;AH910&amp;", "&amp;AI910&amp;",  "&amp;AJ910&amp;",  "&amp;AK910&amp;", "&amp;IF(BC910 = "", "0", BC910)&amp;", "&amp;IF(BL910 = "","NULL, NULL",BP910&amp;", "&amp;BL910)&amp;");"</f>
        <v>insert into Pokemon_Blueprint values ( 909, 'Rockruff', '', 45,  65,  40, 30,  40,  60, 190, 911, 25);</v>
      </c>
    </row>
    <row r="911" spans="1:72" ht="12.75" customHeight="1">
      <c r="A911" s="86">
        <v>744.1</v>
      </c>
      <c r="B911" s="82" t="s">
        <v>1442</v>
      </c>
      <c r="C911" s="82"/>
      <c r="D911" s="83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5">
        <v>89</v>
      </c>
      <c r="AF911" s="17">
        <v>45</v>
      </c>
      <c r="AG911" s="18">
        <v>65</v>
      </c>
      <c r="AH911" s="19">
        <v>40</v>
      </c>
      <c r="AI911" s="20">
        <v>30</v>
      </c>
      <c r="AJ911" s="21">
        <v>40</v>
      </c>
      <c r="AK911" s="22">
        <v>60</v>
      </c>
      <c r="AL911" s="23">
        <f>SUM(AF911:AK911)</f>
        <v>280</v>
      </c>
      <c r="AM911" s="24" t="s">
        <v>301</v>
      </c>
      <c r="AN911" s="41"/>
      <c r="AO911" s="39" t="s">
        <v>1439</v>
      </c>
      <c r="AP911" s="40" t="s">
        <v>1440</v>
      </c>
      <c r="AQ911" s="38" t="s">
        <v>356</v>
      </c>
      <c r="AR911" s="39" t="s">
        <v>115</v>
      </c>
      <c r="AS911" s="40">
        <v>0.5</v>
      </c>
      <c r="AT911" s="40">
        <v>20.3</v>
      </c>
      <c r="AU911" s="41">
        <v>9.1999999999999993</v>
      </c>
      <c r="AV911" s="31"/>
      <c r="AW911" s="26">
        <v>1</v>
      </c>
      <c r="AX911" s="26"/>
      <c r="AY911" s="26"/>
      <c r="AZ911" s="26"/>
      <c r="BA911" s="25"/>
      <c r="BB911" s="24">
        <v>56</v>
      </c>
      <c r="BC911" s="26">
        <v>190</v>
      </c>
      <c r="BD911" s="32" t="s">
        <v>128</v>
      </c>
      <c r="BE911" s="32">
        <v>50</v>
      </c>
      <c r="BF911" s="35" t="s">
        <v>139</v>
      </c>
      <c r="BG911" s="26" t="s">
        <v>129</v>
      </c>
      <c r="BH911" s="29">
        <v>15</v>
      </c>
      <c r="BI911" s="26" t="s">
        <v>165</v>
      </c>
      <c r="BJ911" s="41"/>
      <c r="BK911" s="36" t="s">
        <v>1443</v>
      </c>
      <c r="BL911" t="str">
        <f>IF(_xlfn.REGEXTEST(BK911,"Lv. [0-9]{0, 3}", 0),BM911,"")</f>
        <v>25</v>
      </c>
      <c r="BM911" t="str" cm="1">
        <f t="array" ref="BM911">_xlfn.REGEXEXTRACT(_xlfn.REGEXEXTRACT(BK911,"Lv. [0-9]{0,}", 0),"[0-9]{1,2}", 0)</f>
        <v>25</v>
      </c>
      <c r="BN911" cm="1">
        <f t="array" ref="BN911">INDEX(A911:AE911,BQ911)</f>
        <v>89</v>
      </c>
      <c r="BO911">
        <v>910</v>
      </c>
      <c r="BP911">
        <f ca="1">IF(LEN(BL911) &gt; 0, _xlfn.XMATCH(BN911 + 1, INDIRECT(BR911):INDIRECT(BS911)), "")</f>
        <v>911</v>
      </c>
      <c r="BQ911" cm="1">
        <f t="array" ref="BQ911">_xlfn.XMATCH(FALSE, ISBLANK(A911:AE911),,-1)</f>
        <v>31</v>
      </c>
      <c r="BR911" t="str">
        <f>ADDRESS(2, BQ911)</f>
        <v>$AE$2</v>
      </c>
      <c r="BS911" t="str">
        <f>ADDRESS(1202, BQ911)</f>
        <v>$AE$1202</v>
      </c>
      <c r="BT911" s="171" t="str">
        <f ca="1">"insert into Pokemon_Blueprint values ( "&amp;ROW()-1&amp;", '"&amp;B911&amp;"', '"&amp;C911&amp;"', "&amp;AF911&amp;",  "&amp;AG911&amp;",  "&amp;AH911&amp;", "&amp;AI911&amp;",  "&amp;AJ911&amp;",  "&amp;AK911&amp;", "&amp;IF(BC911 = "", "0", BC911)&amp;", "&amp;IF(BL911 = "","NULL, NULL",BP911&amp;", "&amp;BL911)&amp;");"</f>
        <v>insert into Pokemon_Blueprint values ( 910, 'Rockruff (Own Tempo)', '', 45,  65,  40, 30,  40,  60, 190, 911, 25);</v>
      </c>
    </row>
    <row r="912" spans="1:72" ht="12.75" customHeight="1">
      <c r="A912" s="86">
        <v>745</v>
      </c>
      <c r="B912" s="82" t="s">
        <v>1444</v>
      </c>
      <c r="C912" s="82"/>
      <c r="D912" s="83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>
        <v>104</v>
      </c>
      <c r="R912" s="84">
        <v>104</v>
      </c>
      <c r="S912" s="84"/>
      <c r="T912" s="84"/>
      <c r="U912" s="84">
        <v>54</v>
      </c>
      <c r="V912" s="84">
        <v>127</v>
      </c>
      <c r="W912" s="84">
        <v>127</v>
      </c>
      <c r="X912" s="84"/>
      <c r="Y912" s="84"/>
      <c r="Z912" s="84">
        <v>66</v>
      </c>
      <c r="AA912" s="84"/>
      <c r="AB912" s="84">
        <v>158</v>
      </c>
      <c r="AC912" s="84"/>
      <c r="AD912" s="84"/>
      <c r="AE912" s="85">
        <v>90</v>
      </c>
      <c r="AF912" s="17">
        <v>75</v>
      </c>
      <c r="AG912" s="18">
        <v>115</v>
      </c>
      <c r="AH912" s="19">
        <v>65</v>
      </c>
      <c r="AI912" s="20">
        <v>55</v>
      </c>
      <c r="AJ912" s="21">
        <v>65</v>
      </c>
      <c r="AK912" s="22">
        <v>112</v>
      </c>
      <c r="AL912" s="23">
        <f>SUM(AF912:AK912)</f>
        <v>487</v>
      </c>
      <c r="AM912" s="24" t="s">
        <v>301</v>
      </c>
      <c r="AN912" s="41"/>
      <c r="AO912" s="39" t="s">
        <v>1439</v>
      </c>
      <c r="AP912" s="40" t="s">
        <v>1445</v>
      </c>
      <c r="AQ912" s="38" t="s">
        <v>321</v>
      </c>
      <c r="AR912" s="39" t="s">
        <v>191</v>
      </c>
      <c r="AS912" s="40">
        <v>0.8</v>
      </c>
      <c r="AT912" s="40">
        <v>55.1</v>
      </c>
      <c r="AU912" s="41">
        <v>25</v>
      </c>
      <c r="AV912" s="31"/>
      <c r="AW912" s="26">
        <v>2</v>
      </c>
      <c r="AX912" s="26"/>
      <c r="AY912" s="26"/>
      <c r="AZ912" s="26"/>
      <c r="BA912" s="25"/>
      <c r="BB912" s="24">
        <v>170</v>
      </c>
      <c r="BC912" s="26">
        <v>90</v>
      </c>
      <c r="BD912" s="32" t="s">
        <v>128</v>
      </c>
      <c r="BE912" s="32">
        <v>50</v>
      </c>
      <c r="BF912" s="35" t="s">
        <v>139</v>
      </c>
      <c r="BG912" s="26" t="s">
        <v>129</v>
      </c>
      <c r="BH912" s="29">
        <v>15</v>
      </c>
      <c r="BI912" s="26" t="s">
        <v>165</v>
      </c>
      <c r="BJ912" s="41"/>
      <c r="BK912" s="36"/>
      <c r="BL912" t="str">
        <f>IF(_xlfn.REGEXTEST(BK912,"Lv. [0-9]{0, 3}", 0),BM912,"")</f>
        <v/>
      </c>
      <c r="BM912" t="e" cm="1" vm="1">
        <f t="array" ref="BM912">_xlfn.REGEXEXTRACT(_xlfn.REGEXEXTRACT(BK912,"Lv. [0-9]{0,}", 0),"[0-9]{1,2}", 0)</f>
        <v>#N/A</v>
      </c>
      <c r="BN912" cm="1">
        <f t="array" ref="BN912">INDEX(A912:AE912,BQ912)</f>
        <v>90</v>
      </c>
      <c r="BO912">
        <v>911</v>
      </c>
      <c r="BP912" t="str">
        <f ca="1">IF(LEN(BL912) &gt; 0, _xlfn.XMATCH(BN912 + 1, INDIRECT(BR912):INDIRECT(BS912)), "")</f>
        <v/>
      </c>
      <c r="BQ912" cm="1">
        <f t="array" ref="BQ912">_xlfn.XMATCH(FALSE, ISBLANK(A912:AE912),,-1)</f>
        <v>31</v>
      </c>
      <c r="BR912" t="str">
        <f>ADDRESS(2, BQ912)</f>
        <v>$AE$2</v>
      </c>
      <c r="BS912" t="str">
        <f>ADDRESS(1202, BQ912)</f>
        <v>$AE$1202</v>
      </c>
      <c r="BT912" s="171" t="str">
        <f>"insert into Pokemon_Blueprint values ( "&amp;ROW()-1&amp;", '"&amp;B912&amp;"', '"&amp;C912&amp;"', "&amp;AF912&amp;",  "&amp;AG912&amp;",  "&amp;AH912&amp;", "&amp;AI912&amp;",  "&amp;AJ912&amp;",  "&amp;AK912&amp;", "&amp;IF(BC912 = "", "0", BC912)&amp;", "&amp;IF(BL912 = "","NULL, NULL",BP912&amp;", "&amp;BL912)&amp;");"</f>
        <v>insert into Pokemon_Blueprint values ( 911, 'Lycanroc (Midday)', '', 75,  115,  65, 55,  65,  112, 90, NULL, NULL);</v>
      </c>
    </row>
    <row r="913" spans="1:72" ht="12.75" customHeight="1">
      <c r="A913" s="86">
        <v>745.1</v>
      </c>
      <c r="B913" s="82" t="s">
        <v>1446</v>
      </c>
      <c r="C913" s="82"/>
      <c r="D913" s="83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>
        <v>104</v>
      </c>
      <c r="R913" s="84">
        <v>104</v>
      </c>
      <c r="S913" s="84"/>
      <c r="T913" s="84"/>
      <c r="U913" s="84">
        <v>54</v>
      </c>
      <c r="V913" s="84">
        <v>127</v>
      </c>
      <c r="W913" s="84">
        <v>127</v>
      </c>
      <c r="X913" s="84"/>
      <c r="Y913" s="84"/>
      <c r="Z913" s="84">
        <v>66</v>
      </c>
      <c r="AA913" s="84"/>
      <c r="AB913" s="84">
        <v>158</v>
      </c>
      <c r="AC913" s="84"/>
      <c r="AD913" s="84"/>
      <c r="AE913" s="85">
        <v>90</v>
      </c>
      <c r="AF913" s="17">
        <v>85</v>
      </c>
      <c r="AG913" s="18">
        <v>115</v>
      </c>
      <c r="AH913" s="19">
        <v>75</v>
      </c>
      <c r="AI913" s="20">
        <v>55</v>
      </c>
      <c r="AJ913" s="21">
        <v>75</v>
      </c>
      <c r="AK913" s="22">
        <v>82</v>
      </c>
      <c r="AL913" s="23">
        <f>SUM(AF913:AK913)</f>
        <v>487</v>
      </c>
      <c r="AM913" s="39" t="s">
        <v>301</v>
      </c>
      <c r="AN913" s="41"/>
      <c r="AO913" s="39" t="s">
        <v>1439</v>
      </c>
      <c r="AP913" s="40" t="s">
        <v>1440</v>
      </c>
      <c r="AQ913" s="38" t="s">
        <v>159</v>
      </c>
      <c r="AR913" s="39" t="s">
        <v>101</v>
      </c>
      <c r="AS913" s="40">
        <v>1.1000000000000001</v>
      </c>
      <c r="AT913" s="40">
        <v>55.1</v>
      </c>
      <c r="AU913" s="41">
        <v>25</v>
      </c>
      <c r="AV913" s="31"/>
      <c r="AW913" s="26">
        <v>2</v>
      </c>
      <c r="AX913" s="26"/>
      <c r="AY913" s="26"/>
      <c r="AZ913" s="26"/>
      <c r="BA913" s="25"/>
      <c r="BB913" s="24">
        <v>170</v>
      </c>
      <c r="BC913" s="26">
        <v>90</v>
      </c>
      <c r="BD913" s="32" t="s">
        <v>128</v>
      </c>
      <c r="BE913" s="32">
        <v>50</v>
      </c>
      <c r="BF913" s="35" t="s">
        <v>98</v>
      </c>
      <c r="BG913" s="26" t="s">
        <v>129</v>
      </c>
      <c r="BH913" s="29">
        <v>15</v>
      </c>
      <c r="BI913" s="26" t="s">
        <v>165</v>
      </c>
      <c r="BJ913" s="41"/>
      <c r="BK913" s="36"/>
      <c r="BL913" t="str">
        <f>IF(_xlfn.REGEXTEST(BK913,"Lv. [0-9]{0, 3}", 0),BM913,"")</f>
        <v/>
      </c>
      <c r="BM913" t="e" cm="1" vm="1">
        <f t="array" ref="BM913">_xlfn.REGEXEXTRACT(_xlfn.REGEXEXTRACT(BK913,"Lv. [0-9]{0,}", 0),"[0-9]{1,2}", 0)</f>
        <v>#N/A</v>
      </c>
      <c r="BN913" cm="1">
        <f t="array" ref="BN913">INDEX(A913:AE913,BQ913)</f>
        <v>90</v>
      </c>
      <c r="BO913">
        <v>912</v>
      </c>
      <c r="BP913" t="str">
        <f ca="1">IF(LEN(BL913) &gt; 0, _xlfn.XMATCH(BN913 + 1, INDIRECT(BR913):INDIRECT(BS913)), "")</f>
        <v/>
      </c>
      <c r="BQ913" cm="1">
        <f t="array" ref="BQ913">_xlfn.XMATCH(FALSE, ISBLANK(A913:AE913),,-1)</f>
        <v>31</v>
      </c>
      <c r="BR913" t="str">
        <f>ADDRESS(2, BQ913)</f>
        <v>$AE$2</v>
      </c>
      <c r="BS913" t="str">
        <f>ADDRESS(1202, BQ913)</f>
        <v>$AE$1202</v>
      </c>
      <c r="BT913" s="171" t="str">
        <f>"insert into Pokemon_Blueprint values ( "&amp;ROW()-1&amp;", '"&amp;B913&amp;"', '"&amp;C913&amp;"', "&amp;AF913&amp;",  "&amp;AG913&amp;",  "&amp;AH913&amp;", "&amp;AI913&amp;",  "&amp;AJ913&amp;",  "&amp;AK913&amp;", "&amp;IF(BC913 = "", "0", BC913)&amp;", "&amp;IF(BL913 = "","NULL, NULL",BP913&amp;", "&amp;BL913)&amp;");"</f>
        <v>insert into Pokemon_Blueprint values ( 912, 'Lycanroc (Midnight)', '', 85,  115,  75, 55,  75,  82, 90, NULL, NULL);</v>
      </c>
    </row>
    <row r="914" spans="1:72" ht="12.75" customHeight="1">
      <c r="A914" s="86">
        <v>745.2</v>
      </c>
      <c r="B914" s="82" t="s">
        <v>1447</v>
      </c>
      <c r="C914" s="82"/>
      <c r="D914" s="83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>
        <v>127</v>
      </c>
      <c r="W914" s="84">
        <v>127</v>
      </c>
      <c r="X914" s="84"/>
      <c r="Y914" s="84"/>
      <c r="Z914" s="84">
        <v>66</v>
      </c>
      <c r="AA914" s="84"/>
      <c r="AB914" s="84">
        <v>158</v>
      </c>
      <c r="AC914" s="84"/>
      <c r="AD914" s="84"/>
      <c r="AE914" s="85">
        <v>90</v>
      </c>
      <c r="AF914" s="17">
        <v>75</v>
      </c>
      <c r="AG914" s="18">
        <v>117</v>
      </c>
      <c r="AH914" s="19">
        <v>65</v>
      </c>
      <c r="AI914" s="20">
        <v>55</v>
      </c>
      <c r="AJ914" s="21">
        <v>65</v>
      </c>
      <c r="AK914" s="22">
        <v>110</v>
      </c>
      <c r="AL914" s="23">
        <f>SUM(AF914:AK914)</f>
        <v>487</v>
      </c>
      <c r="AM914" s="39" t="s">
        <v>301</v>
      </c>
      <c r="AN914" s="41"/>
      <c r="AO914" s="39" t="s">
        <v>107</v>
      </c>
      <c r="AP914" s="40"/>
      <c r="AQ914" s="38"/>
      <c r="AR914" s="39" t="s">
        <v>191</v>
      </c>
      <c r="AS914" s="40">
        <v>0.8</v>
      </c>
      <c r="AT914" s="40">
        <v>55.1</v>
      </c>
      <c r="AU914" s="41">
        <v>25</v>
      </c>
      <c r="AV914" s="31"/>
      <c r="AW914" s="26">
        <v>2</v>
      </c>
      <c r="AX914" s="26"/>
      <c r="AY914" s="26"/>
      <c r="AZ914" s="26"/>
      <c r="BA914" s="25"/>
      <c r="BB914" s="24">
        <v>170</v>
      </c>
      <c r="BC914" s="26">
        <v>90</v>
      </c>
      <c r="BD914" s="32" t="s">
        <v>128</v>
      </c>
      <c r="BE914" s="32">
        <v>50</v>
      </c>
      <c r="BF914" s="35" t="s">
        <v>139</v>
      </c>
      <c r="BG914" s="26" t="s">
        <v>129</v>
      </c>
      <c r="BH914" s="29">
        <v>15</v>
      </c>
      <c r="BI914" s="26" t="s">
        <v>165</v>
      </c>
      <c r="BJ914" s="41"/>
      <c r="BK914" s="36"/>
      <c r="BL914" t="str">
        <f>IF(_xlfn.REGEXTEST(BK914,"Lv. [0-9]{0, 3}", 0),BM914,"")</f>
        <v/>
      </c>
      <c r="BM914" t="e" cm="1" vm="1">
        <f t="array" ref="BM914">_xlfn.REGEXEXTRACT(_xlfn.REGEXEXTRACT(BK914,"Lv. [0-9]{0,}", 0),"[0-9]{1,2}", 0)</f>
        <v>#N/A</v>
      </c>
      <c r="BN914" cm="1">
        <f t="array" ref="BN914">INDEX(A914:AE914,BQ914)</f>
        <v>90</v>
      </c>
      <c r="BO914">
        <v>913</v>
      </c>
      <c r="BP914" t="str">
        <f ca="1">IF(LEN(BL914) &gt; 0, _xlfn.XMATCH(BN914 + 1, INDIRECT(BR914):INDIRECT(BS914)), "")</f>
        <v/>
      </c>
      <c r="BQ914" cm="1">
        <f t="array" ref="BQ914">_xlfn.XMATCH(FALSE, ISBLANK(A914:AE914),,-1)</f>
        <v>31</v>
      </c>
      <c r="BR914" t="str">
        <f>ADDRESS(2, BQ914)</f>
        <v>$AE$2</v>
      </c>
      <c r="BS914" t="str">
        <f>ADDRESS(1202, BQ914)</f>
        <v>$AE$1202</v>
      </c>
      <c r="BT914" s="171" t="str">
        <f>"insert into Pokemon_Blueprint values ( "&amp;ROW()-1&amp;", '"&amp;B914&amp;"', '"&amp;C914&amp;"', "&amp;AF914&amp;",  "&amp;AG914&amp;",  "&amp;AH914&amp;", "&amp;AI914&amp;",  "&amp;AJ914&amp;",  "&amp;AK914&amp;", "&amp;IF(BC914 = "", "0", BC914)&amp;", "&amp;IF(BL914 = "","NULL, NULL",BP914&amp;", "&amp;BL914)&amp;");"</f>
        <v>insert into Pokemon_Blueprint values ( 913, 'Lycanroc (Dusk)', '', 75,  117,  65, 55,  65,  110, 90, NULL, NULL);</v>
      </c>
    </row>
    <row r="915" spans="1:72" ht="12.75" customHeight="1">
      <c r="A915" s="86">
        <v>746</v>
      </c>
      <c r="B915" s="82" t="s">
        <v>1448</v>
      </c>
      <c r="C915" s="82"/>
      <c r="D915" s="83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>
        <v>110</v>
      </c>
      <c r="R915" s="84">
        <v>110</v>
      </c>
      <c r="S915" s="84">
        <v>42</v>
      </c>
      <c r="T915" s="84">
        <v>57</v>
      </c>
      <c r="U915" s="84"/>
      <c r="V915" s="84">
        <v>133</v>
      </c>
      <c r="W915" s="84">
        <v>133</v>
      </c>
      <c r="X915" s="84">
        <v>42</v>
      </c>
      <c r="Y915" s="84">
        <v>60</v>
      </c>
      <c r="Z915" s="84"/>
      <c r="AA915" s="84">
        <v>155</v>
      </c>
      <c r="AB915" s="84">
        <v>110</v>
      </c>
      <c r="AC915" s="84"/>
      <c r="AD915" s="84"/>
      <c r="AE915" s="85"/>
      <c r="AF915" s="17">
        <v>45</v>
      </c>
      <c r="AG915" s="18">
        <v>20</v>
      </c>
      <c r="AH915" s="19">
        <v>20</v>
      </c>
      <c r="AI915" s="20">
        <v>25</v>
      </c>
      <c r="AJ915" s="21">
        <v>25</v>
      </c>
      <c r="AK915" s="22">
        <v>40</v>
      </c>
      <c r="AL915" s="23">
        <f>SUM(AF915:AK915)</f>
        <v>175</v>
      </c>
      <c r="AM915" s="24" t="s">
        <v>112</v>
      </c>
      <c r="AN915" s="41"/>
      <c r="AO915" s="39" t="s">
        <v>1449</v>
      </c>
      <c r="AP915" s="40"/>
      <c r="AQ915" s="38"/>
      <c r="AR915" s="39" t="s">
        <v>265</v>
      </c>
      <c r="AS915" s="40">
        <v>0.2</v>
      </c>
      <c r="AT915" s="40">
        <v>0.7</v>
      </c>
      <c r="AU915" s="41">
        <v>0.3</v>
      </c>
      <c r="AV915" s="31">
        <v>1</v>
      </c>
      <c r="AW915" s="26"/>
      <c r="AX915" s="26"/>
      <c r="AY915" s="26"/>
      <c r="AZ915" s="26"/>
      <c r="BA915" s="25"/>
      <c r="BB915" s="24">
        <v>61</v>
      </c>
      <c r="BC915" s="26">
        <v>60</v>
      </c>
      <c r="BD915" s="32" t="s">
        <v>226</v>
      </c>
      <c r="BE915" s="32">
        <v>50</v>
      </c>
      <c r="BF915" s="35" t="s">
        <v>116</v>
      </c>
      <c r="BG915" s="26" t="s">
        <v>129</v>
      </c>
      <c r="BH915" s="29">
        <v>15</v>
      </c>
      <c r="BI915" s="26" t="s">
        <v>465</v>
      </c>
      <c r="BJ915" s="41"/>
      <c r="BK915" s="36"/>
      <c r="BL915" t="str">
        <f>IF(_xlfn.REGEXTEST(BK915,"Lv. [0-9]{0, 3}", 0),BM915,"")</f>
        <v/>
      </c>
      <c r="BM915" t="e" cm="1" vm="1">
        <f t="array" ref="BM915">_xlfn.REGEXEXTRACT(_xlfn.REGEXEXTRACT(BK915,"Lv. [0-9]{0,}", 0),"[0-9]{1,2}", 0)</f>
        <v>#N/A</v>
      </c>
      <c r="BN915" cm="1">
        <f t="array" ref="BN915">INDEX(A915:AE915,BQ915)</f>
        <v>110</v>
      </c>
      <c r="BO915">
        <v>914</v>
      </c>
      <c r="BP915" t="str">
        <f ca="1">IF(LEN(BL915) &gt; 0, _xlfn.XMATCH(BN915 + 1, INDIRECT(BR915):INDIRECT(BS915)), "")</f>
        <v/>
      </c>
      <c r="BQ915" cm="1">
        <f t="array" ref="BQ915">_xlfn.XMATCH(FALSE, ISBLANK(A915:AE915),,-1)</f>
        <v>28</v>
      </c>
      <c r="BR915" t="str">
        <f>ADDRESS(2, BQ915)</f>
        <v>$AB$2</v>
      </c>
      <c r="BS915" t="str">
        <f>ADDRESS(1202, BQ915)</f>
        <v>$AB$1202</v>
      </c>
      <c r="BT915" s="171" t="str">
        <f>"insert into Pokemon_Blueprint values ( "&amp;ROW()-1&amp;", '"&amp;B915&amp;"', '"&amp;C915&amp;"', "&amp;AF915&amp;",  "&amp;AG915&amp;",  "&amp;AH915&amp;", "&amp;AI915&amp;",  "&amp;AJ915&amp;",  "&amp;AK915&amp;", "&amp;IF(BC915 = "", "0", BC915)&amp;", "&amp;IF(BL915 = "","NULL, NULL",BP915&amp;", "&amp;BL915)&amp;");"</f>
        <v>insert into Pokemon_Blueprint values ( 914, 'Wishiwashi (Solo)', '', 45,  20,  20, 25,  25,  40, 60, NULL, NULL);</v>
      </c>
    </row>
    <row r="916" spans="1:72" ht="12.75" customHeight="1">
      <c r="A916" s="86">
        <v>746.1</v>
      </c>
      <c r="B916" s="82" t="s">
        <v>1450</v>
      </c>
      <c r="C916" s="82"/>
      <c r="D916" s="83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>
        <v>110</v>
      </c>
      <c r="R916" s="84">
        <v>110</v>
      </c>
      <c r="S916" s="84">
        <v>42</v>
      </c>
      <c r="T916" s="84">
        <v>57</v>
      </c>
      <c r="U916" s="84"/>
      <c r="V916" s="84">
        <v>133</v>
      </c>
      <c r="W916" s="84">
        <v>133</v>
      </c>
      <c r="X916" s="84">
        <v>42</v>
      </c>
      <c r="Y916" s="84">
        <v>60</v>
      </c>
      <c r="Z916" s="84"/>
      <c r="AA916" s="84">
        <v>155</v>
      </c>
      <c r="AB916" s="84">
        <v>110</v>
      </c>
      <c r="AC916" s="84"/>
      <c r="AD916" s="84"/>
      <c r="AE916" s="85"/>
      <c r="AF916" s="17">
        <v>45</v>
      </c>
      <c r="AG916" s="18">
        <v>140</v>
      </c>
      <c r="AH916" s="19">
        <v>130</v>
      </c>
      <c r="AI916" s="20">
        <v>140</v>
      </c>
      <c r="AJ916" s="21">
        <v>135</v>
      </c>
      <c r="AK916" s="22">
        <v>30</v>
      </c>
      <c r="AL916" s="23">
        <f>SUM(AF916:AK916)</f>
        <v>620</v>
      </c>
      <c r="AM916" s="39" t="s">
        <v>112</v>
      </c>
      <c r="AN916" s="41"/>
      <c r="AO916" s="39" t="s">
        <v>1449</v>
      </c>
      <c r="AP916" s="40"/>
      <c r="AQ916" s="38"/>
      <c r="AR916" s="39" t="s">
        <v>1451</v>
      </c>
      <c r="AS916" s="40">
        <v>8.1999999999999993</v>
      </c>
      <c r="AT916" s="40">
        <v>173.3</v>
      </c>
      <c r="AU916" s="41">
        <v>78.599999999999994</v>
      </c>
      <c r="AV916" s="31">
        <v>1</v>
      </c>
      <c r="AW916" s="26"/>
      <c r="AX916" s="26"/>
      <c r="AY916" s="26"/>
      <c r="AZ916" s="26"/>
      <c r="BA916" s="25"/>
      <c r="BB916" s="24">
        <v>217</v>
      </c>
      <c r="BC916" s="26">
        <v>60</v>
      </c>
      <c r="BD916" s="32" t="s">
        <v>226</v>
      </c>
      <c r="BE916" s="32">
        <v>50</v>
      </c>
      <c r="BF916" s="35" t="s">
        <v>116</v>
      </c>
      <c r="BG916" s="26" t="s">
        <v>129</v>
      </c>
      <c r="BH916" s="29">
        <v>15</v>
      </c>
      <c r="BI916" s="26" t="s">
        <v>465</v>
      </c>
      <c r="BJ916" s="41"/>
      <c r="BK916" s="36"/>
      <c r="BL916" t="str">
        <f>IF(_xlfn.REGEXTEST(BK916,"Lv. [0-9]{0, 3}", 0),BM916,"")</f>
        <v/>
      </c>
      <c r="BM916" t="e" cm="1" vm="1">
        <f t="array" ref="BM916">_xlfn.REGEXEXTRACT(_xlfn.REGEXEXTRACT(BK916,"Lv. [0-9]{0,}", 0),"[0-9]{1,2}", 0)</f>
        <v>#N/A</v>
      </c>
      <c r="BN916" cm="1">
        <f t="array" ref="BN916">INDEX(A916:AE916,BQ916)</f>
        <v>110</v>
      </c>
      <c r="BO916">
        <v>915</v>
      </c>
      <c r="BP916" t="str">
        <f ca="1">IF(LEN(BL916) &gt; 0, _xlfn.XMATCH(BN916 + 1, INDIRECT(BR916):INDIRECT(BS916)), "")</f>
        <v/>
      </c>
      <c r="BQ916" cm="1">
        <f t="array" ref="BQ916">_xlfn.XMATCH(FALSE, ISBLANK(A916:AE916),,-1)</f>
        <v>28</v>
      </c>
      <c r="BR916" t="str">
        <f>ADDRESS(2, BQ916)</f>
        <v>$AB$2</v>
      </c>
      <c r="BS916" t="str">
        <f>ADDRESS(1202, BQ916)</f>
        <v>$AB$1202</v>
      </c>
      <c r="BT916" s="171" t="str">
        <f>"insert into Pokemon_Blueprint values ( "&amp;ROW()-1&amp;", '"&amp;B916&amp;"', '"&amp;C916&amp;"', "&amp;AF916&amp;",  "&amp;AG916&amp;",  "&amp;AH916&amp;", "&amp;AI916&amp;",  "&amp;AJ916&amp;",  "&amp;AK916&amp;", "&amp;IF(BC916 = "", "0", BC916)&amp;", "&amp;IF(BL916 = "","NULL, NULL",BP916&amp;", "&amp;BL916)&amp;");"</f>
        <v>insert into Pokemon_Blueprint values ( 915, 'Wishiwashi (School)', '', 45,  140,  130, 140,  135,  30, 60, NULL, NULL);</v>
      </c>
    </row>
    <row r="917" spans="1:72" ht="12.75" customHeight="1">
      <c r="A917" s="86">
        <v>747</v>
      </c>
      <c r="B917" s="82" t="s">
        <v>1452</v>
      </c>
      <c r="C917" s="82"/>
      <c r="D917" s="83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>
        <v>113</v>
      </c>
      <c r="R917" s="84">
        <v>113</v>
      </c>
      <c r="S917" s="84">
        <v>45</v>
      </c>
      <c r="T917" s="84"/>
      <c r="U917" s="84"/>
      <c r="V917" s="84">
        <v>136</v>
      </c>
      <c r="W917" s="84">
        <v>136</v>
      </c>
      <c r="X917" s="84">
        <v>45</v>
      </c>
      <c r="Y917" s="84"/>
      <c r="Z917" s="84"/>
      <c r="AA917" s="84">
        <v>307</v>
      </c>
      <c r="AB917" s="84">
        <v>127</v>
      </c>
      <c r="AC917" s="84"/>
      <c r="AD917" s="84"/>
      <c r="AE917" s="85">
        <v>344</v>
      </c>
      <c r="AF917" s="17">
        <v>50</v>
      </c>
      <c r="AG917" s="18">
        <v>53</v>
      </c>
      <c r="AH917" s="19">
        <v>62</v>
      </c>
      <c r="AI917" s="20">
        <v>43</v>
      </c>
      <c r="AJ917" s="21">
        <v>52</v>
      </c>
      <c r="AK917" s="22">
        <v>45</v>
      </c>
      <c r="AL917" s="23">
        <f>SUM(AF917:AK917)</f>
        <v>305</v>
      </c>
      <c r="AM917" s="24" t="s">
        <v>75</v>
      </c>
      <c r="AN917" s="25" t="s">
        <v>112</v>
      </c>
      <c r="AO917" s="39" t="s">
        <v>1453</v>
      </c>
      <c r="AP917" s="40" t="s">
        <v>1454</v>
      </c>
      <c r="AQ917" s="38" t="s">
        <v>357</v>
      </c>
      <c r="AR917" s="39" t="s">
        <v>187</v>
      </c>
      <c r="AS917" s="40">
        <v>0.4</v>
      </c>
      <c r="AT917" s="40">
        <v>17.600000000000001</v>
      </c>
      <c r="AU917" s="41">
        <v>8</v>
      </c>
      <c r="AV917" s="31"/>
      <c r="AW917" s="26"/>
      <c r="AX917" s="26">
        <v>1</v>
      </c>
      <c r="AY917" s="26"/>
      <c r="AZ917" s="26"/>
      <c r="BA917" s="25"/>
      <c r="BB917" s="24">
        <v>61</v>
      </c>
      <c r="BC917" s="26">
        <v>190</v>
      </c>
      <c r="BD917" s="32" t="s">
        <v>128</v>
      </c>
      <c r="BE917" s="32">
        <v>50</v>
      </c>
      <c r="BF917" s="35" t="s">
        <v>116</v>
      </c>
      <c r="BG917" s="26" t="s">
        <v>129</v>
      </c>
      <c r="BH917" s="29">
        <v>20</v>
      </c>
      <c r="BI917" s="26" t="s">
        <v>117</v>
      </c>
      <c r="BJ917" s="41"/>
      <c r="BK917" s="36" t="s">
        <v>387</v>
      </c>
      <c r="BL917" t="str">
        <f>IF(_xlfn.REGEXTEST(BK917,"Lv. [0-9]{0, 3}", 0),BM917,"")</f>
        <v>38</v>
      </c>
      <c r="BM917" t="str" cm="1">
        <f t="array" ref="BM917">_xlfn.REGEXEXTRACT(_xlfn.REGEXEXTRACT(BK917,"Lv. [0-9]{0,}", 0),"[0-9]{1,2}", 0)</f>
        <v>38</v>
      </c>
      <c r="BN917" cm="1">
        <f t="array" ref="BN917">INDEX(A917:AE917,BQ917)</f>
        <v>344</v>
      </c>
      <c r="BO917">
        <v>916</v>
      </c>
      <c r="BP917">
        <f ca="1">IF(LEN(BL917) &gt; 0, _xlfn.XMATCH(BN917 + 1, INDIRECT(BR917):INDIRECT(BS917)), "")</f>
        <v>917</v>
      </c>
      <c r="BQ917" cm="1">
        <f t="array" ref="BQ917">_xlfn.XMATCH(FALSE, ISBLANK(A917:AE917),,-1)</f>
        <v>31</v>
      </c>
      <c r="BR917" t="str">
        <f>ADDRESS(2, BQ917)</f>
        <v>$AE$2</v>
      </c>
      <c r="BS917" t="str">
        <f>ADDRESS(1202, BQ917)</f>
        <v>$AE$1202</v>
      </c>
      <c r="BT917" s="171" t="str">
        <f ca="1">"insert into Pokemon_Blueprint values ( "&amp;ROW()-1&amp;", '"&amp;B917&amp;"', '"&amp;C917&amp;"', "&amp;AF917&amp;",  "&amp;AG917&amp;",  "&amp;AH917&amp;", "&amp;AI917&amp;",  "&amp;AJ917&amp;",  "&amp;AK917&amp;", "&amp;IF(BC917 = "", "0", BC917)&amp;", "&amp;IF(BL917 = "","NULL, NULL",BP917&amp;", "&amp;BL917)&amp;");"</f>
        <v>insert into Pokemon_Blueprint values ( 916, 'Mareanie', '', 50,  53,  62, 43,  52,  45, 190, 917, 38);</v>
      </c>
    </row>
    <row r="918" spans="1:72" ht="12.75" customHeight="1">
      <c r="A918" s="86">
        <v>748</v>
      </c>
      <c r="B918" s="82" t="s">
        <v>1455</v>
      </c>
      <c r="C918" s="82"/>
      <c r="D918" s="83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>
        <v>114</v>
      </c>
      <c r="R918" s="84">
        <v>114</v>
      </c>
      <c r="S918" s="84">
        <v>46</v>
      </c>
      <c r="T918" s="84"/>
      <c r="U918" s="84"/>
      <c r="V918" s="84">
        <v>137</v>
      </c>
      <c r="W918" s="84">
        <v>137</v>
      </c>
      <c r="X918" s="84">
        <v>46</v>
      </c>
      <c r="Y918" s="84"/>
      <c r="Z918" s="84"/>
      <c r="AA918" s="84">
        <v>308</v>
      </c>
      <c r="AB918" s="84">
        <v>128</v>
      </c>
      <c r="AC918" s="84"/>
      <c r="AD918" s="84"/>
      <c r="AE918" s="85">
        <v>345</v>
      </c>
      <c r="AF918" s="17">
        <v>50</v>
      </c>
      <c r="AG918" s="18">
        <v>63</v>
      </c>
      <c r="AH918" s="19">
        <v>152</v>
      </c>
      <c r="AI918" s="20">
        <v>53</v>
      </c>
      <c r="AJ918" s="21">
        <v>142</v>
      </c>
      <c r="AK918" s="22">
        <v>35</v>
      </c>
      <c r="AL918" s="23">
        <f>SUM(AF918:AK918)</f>
        <v>495</v>
      </c>
      <c r="AM918" s="24" t="s">
        <v>75</v>
      </c>
      <c r="AN918" s="25" t="s">
        <v>112</v>
      </c>
      <c r="AO918" s="39" t="s">
        <v>1453</v>
      </c>
      <c r="AP918" s="40" t="s">
        <v>1454</v>
      </c>
      <c r="AQ918" s="38" t="s">
        <v>357</v>
      </c>
      <c r="AR918" s="39" t="s">
        <v>78</v>
      </c>
      <c r="AS918" s="40">
        <v>0.7</v>
      </c>
      <c r="AT918" s="40">
        <v>32</v>
      </c>
      <c r="AU918" s="41">
        <v>14.5</v>
      </c>
      <c r="AV918" s="31"/>
      <c r="AW918" s="26"/>
      <c r="AX918" s="26">
        <v>2</v>
      </c>
      <c r="AY918" s="26"/>
      <c r="AZ918" s="26"/>
      <c r="BA918" s="25"/>
      <c r="BB918" s="24">
        <v>173</v>
      </c>
      <c r="BC918" s="26">
        <v>75</v>
      </c>
      <c r="BD918" s="32" t="s">
        <v>128</v>
      </c>
      <c r="BE918" s="32">
        <v>50</v>
      </c>
      <c r="BF918" s="35" t="s">
        <v>116</v>
      </c>
      <c r="BG918" s="26" t="s">
        <v>129</v>
      </c>
      <c r="BH918" s="29">
        <v>20</v>
      </c>
      <c r="BI918" s="26" t="s">
        <v>117</v>
      </c>
      <c r="BJ918" s="41"/>
      <c r="BK918" s="36"/>
      <c r="BL918" t="str">
        <f>IF(_xlfn.REGEXTEST(BK918,"Lv. [0-9]{0, 3}", 0),BM918,"")</f>
        <v/>
      </c>
      <c r="BM918" t="e" cm="1" vm="1">
        <f t="array" ref="BM918">_xlfn.REGEXEXTRACT(_xlfn.REGEXEXTRACT(BK918,"Lv. [0-9]{0,}", 0),"[0-9]{1,2}", 0)</f>
        <v>#N/A</v>
      </c>
      <c r="BN918" cm="1">
        <f t="array" ref="BN918">INDEX(A918:AE918,BQ918)</f>
        <v>345</v>
      </c>
      <c r="BO918">
        <v>917</v>
      </c>
      <c r="BP918" t="str">
        <f ca="1">IF(LEN(BL918) &gt; 0, _xlfn.XMATCH(BN918 + 1, INDIRECT(BR918):INDIRECT(BS918)), "")</f>
        <v/>
      </c>
      <c r="BQ918" cm="1">
        <f t="array" ref="BQ918">_xlfn.XMATCH(FALSE, ISBLANK(A918:AE918),,-1)</f>
        <v>31</v>
      </c>
      <c r="BR918" t="str">
        <f>ADDRESS(2, BQ918)</f>
        <v>$AE$2</v>
      </c>
      <c r="BS918" t="str">
        <f>ADDRESS(1202, BQ918)</f>
        <v>$AE$1202</v>
      </c>
      <c r="BT918" s="171" t="str">
        <f>"insert into Pokemon_Blueprint values ( "&amp;ROW()-1&amp;", '"&amp;B918&amp;"', '"&amp;C918&amp;"', "&amp;AF918&amp;",  "&amp;AG918&amp;",  "&amp;AH918&amp;", "&amp;AI918&amp;",  "&amp;AJ918&amp;",  "&amp;AK918&amp;", "&amp;IF(BC918 = "", "0", BC918)&amp;", "&amp;IF(BL918 = "","NULL, NULL",BP918&amp;", "&amp;BL918)&amp;");"</f>
        <v>insert into Pokemon_Blueprint values ( 917, 'Toxapex', '', 50,  63,  152, 53,  142,  35, 75, NULL, NULL);</v>
      </c>
    </row>
    <row r="919" spans="1:72" ht="12.75" customHeight="1">
      <c r="A919" s="86">
        <v>749</v>
      </c>
      <c r="B919" s="82" t="s">
        <v>1456</v>
      </c>
      <c r="C919" s="82"/>
      <c r="D919" s="83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>
        <v>132</v>
      </c>
      <c r="R919" s="84"/>
      <c r="S919" s="84">
        <v>59</v>
      </c>
      <c r="T919" s="84">
        <v>58</v>
      </c>
      <c r="U919" s="84">
        <v>59</v>
      </c>
      <c r="V919" s="84">
        <v>165</v>
      </c>
      <c r="W919" s="84"/>
      <c r="X919" s="84">
        <v>66</v>
      </c>
      <c r="Y919" s="84">
        <v>64</v>
      </c>
      <c r="Z919" s="84">
        <v>71</v>
      </c>
      <c r="AA919" s="84">
        <v>84</v>
      </c>
      <c r="AB919" s="84"/>
      <c r="AC919" s="84"/>
      <c r="AD919" s="84"/>
      <c r="AE919" s="85">
        <v>272</v>
      </c>
      <c r="AF919" s="17">
        <v>70</v>
      </c>
      <c r="AG919" s="18">
        <v>100</v>
      </c>
      <c r="AH919" s="19">
        <v>70</v>
      </c>
      <c r="AI919" s="20">
        <v>45</v>
      </c>
      <c r="AJ919" s="21">
        <v>55</v>
      </c>
      <c r="AK919" s="22">
        <v>45</v>
      </c>
      <c r="AL919" s="23">
        <f>SUM(AF919:AK919)</f>
        <v>385</v>
      </c>
      <c r="AM919" s="24" t="s">
        <v>196</v>
      </c>
      <c r="AN919" s="41"/>
      <c r="AO919" s="39" t="s">
        <v>356</v>
      </c>
      <c r="AP919" s="40" t="s">
        <v>1457</v>
      </c>
      <c r="AQ919" s="38" t="s">
        <v>243</v>
      </c>
      <c r="AR919" s="39" t="s">
        <v>85</v>
      </c>
      <c r="AS919" s="40">
        <v>1</v>
      </c>
      <c r="AT919" s="40">
        <v>242.5</v>
      </c>
      <c r="AU919" s="41">
        <v>110</v>
      </c>
      <c r="AV919" s="31"/>
      <c r="AW919" s="26">
        <v>1</v>
      </c>
      <c r="AX919" s="26"/>
      <c r="AY919" s="26"/>
      <c r="AZ919" s="26"/>
      <c r="BA919" s="25"/>
      <c r="BB919" s="24">
        <v>77</v>
      </c>
      <c r="BC919" s="26">
        <v>190</v>
      </c>
      <c r="BD919" s="32" t="s">
        <v>128</v>
      </c>
      <c r="BE919" s="32">
        <v>50</v>
      </c>
      <c r="BF919" s="35" t="s">
        <v>139</v>
      </c>
      <c r="BG919" s="26" t="s">
        <v>129</v>
      </c>
      <c r="BH919" s="29">
        <v>20</v>
      </c>
      <c r="BI919" s="26" t="s">
        <v>165</v>
      </c>
      <c r="BJ919" s="41"/>
      <c r="BK919" s="36" t="s">
        <v>334</v>
      </c>
      <c r="BL919" t="str">
        <f>IF(_xlfn.REGEXTEST(BK919,"Lv. [0-9]{0, 3}", 0),BM919,"")</f>
        <v>30</v>
      </c>
      <c r="BM919" t="str" cm="1">
        <f t="array" ref="BM919">_xlfn.REGEXEXTRACT(_xlfn.REGEXEXTRACT(BK919,"Lv. [0-9]{0,}", 0),"[0-9]{1,2}", 0)</f>
        <v>30</v>
      </c>
      <c r="BN919" cm="1">
        <f t="array" ref="BN919">INDEX(A919:AE919,BQ919)</f>
        <v>272</v>
      </c>
      <c r="BO919">
        <v>918</v>
      </c>
      <c r="BP919">
        <f ca="1">IF(LEN(BL919) &gt; 0, _xlfn.XMATCH(BN919 + 1, INDIRECT(BR919):INDIRECT(BS919)), "")</f>
        <v>919</v>
      </c>
      <c r="BQ919" cm="1">
        <f t="array" ref="BQ919">_xlfn.XMATCH(FALSE, ISBLANK(A919:AE919),,-1)</f>
        <v>31</v>
      </c>
      <c r="BR919" t="str">
        <f>ADDRESS(2, BQ919)</f>
        <v>$AE$2</v>
      </c>
      <c r="BS919" t="str">
        <f>ADDRESS(1202, BQ919)</f>
        <v>$AE$1202</v>
      </c>
      <c r="BT919" s="171" t="str">
        <f ca="1">"insert into Pokemon_Blueprint values ( "&amp;ROW()-1&amp;", '"&amp;B919&amp;"', '"&amp;C919&amp;"', "&amp;AF919&amp;",  "&amp;AG919&amp;",  "&amp;AH919&amp;", "&amp;AI919&amp;",  "&amp;AJ919&amp;",  "&amp;AK919&amp;", "&amp;IF(BC919 = "", "0", BC919)&amp;", "&amp;IF(BL919 = "","NULL, NULL",BP919&amp;", "&amp;BL919)&amp;");"</f>
        <v>insert into Pokemon_Blueprint values ( 918, 'Mudbray', '', 70,  100,  70, 45,  55,  45, 190, 919, 30);</v>
      </c>
    </row>
    <row r="920" spans="1:72" ht="12.75" customHeight="1">
      <c r="A920" s="86">
        <v>750</v>
      </c>
      <c r="B920" s="82" t="s">
        <v>1458</v>
      </c>
      <c r="C920" s="82"/>
      <c r="D920" s="83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>
        <v>133</v>
      </c>
      <c r="R920" s="84"/>
      <c r="S920" s="84">
        <v>60</v>
      </c>
      <c r="T920" s="84">
        <v>59</v>
      </c>
      <c r="U920" s="84">
        <v>60</v>
      </c>
      <c r="V920" s="84">
        <v>166</v>
      </c>
      <c r="W920" s="84"/>
      <c r="X920" s="84">
        <v>67</v>
      </c>
      <c r="Y920" s="84">
        <v>65</v>
      </c>
      <c r="Z920" s="84">
        <v>72</v>
      </c>
      <c r="AA920" s="84">
        <v>85</v>
      </c>
      <c r="AB920" s="84"/>
      <c r="AC920" s="84"/>
      <c r="AD920" s="84"/>
      <c r="AE920" s="85">
        <v>273</v>
      </c>
      <c r="AF920" s="17">
        <v>100</v>
      </c>
      <c r="AG920" s="18">
        <v>125</v>
      </c>
      <c r="AH920" s="19">
        <v>100</v>
      </c>
      <c r="AI920" s="20">
        <v>55</v>
      </c>
      <c r="AJ920" s="21">
        <v>85</v>
      </c>
      <c r="AK920" s="22">
        <v>35</v>
      </c>
      <c r="AL920" s="23">
        <f>SUM(AF920:AK920)</f>
        <v>500</v>
      </c>
      <c r="AM920" s="24" t="s">
        <v>196</v>
      </c>
      <c r="AN920" s="41"/>
      <c r="AO920" s="39" t="s">
        <v>356</v>
      </c>
      <c r="AP920" s="40" t="s">
        <v>1457</v>
      </c>
      <c r="AQ920" s="38" t="s">
        <v>243</v>
      </c>
      <c r="AR920" s="39" t="s">
        <v>497</v>
      </c>
      <c r="AS920" s="40">
        <v>2.5</v>
      </c>
      <c r="AT920" s="40">
        <v>2028.3</v>
      </c>
      <c r="AU920" s="41">
        <v>920</v>
      </c>
      <c r="AV920" s="31"/>
      <c r="AW920" s="26">
        <v>2</v>
      </c>
      <c r="AX920" s="26"/>
      <c r="AY920" s="26"/>
      <c r="AZ920" s="26"/>
      <c r="BA920" s="25"/>
      <c r="BB920" s="24">
        <v>175</v>
      </c>
      <c r="BC920" s="26">
        <v>60</v>
      </c>
      <c r="BD920" s="32" t="s">
        <v>128</v>
      </c>
      <c r="BE920" s="32">
        <v>50</v>
      </c>
      <c r="BF920" s="35" t="s">
        <v>139</v>
      </c>
      <c r="BG920" s="26" t="s">
        <v>129</v>
      </c>
      <c r="BH920" s="29">
        <v>20</v>
      </c>
      <c r="BI920" s="26" t="s">
        <v>165</v>
      </c>
      <c r="BJ920" s="41"/>
      <c r="BK920" s="36"/>
      <c r="BL920" t="str">
        <f>IF(_xlfn.REGEXTEST(BK920,"Lv. [0-9]{0, 3}", 0),BM920,"")</f>
        <v/>
      </c>
      <c r="BM920" t="e" cm="1" vm="1">
        <f t="array" ref="BM920">_xlfn.REGEXEXTRACT(_xlfn.REGEXEXTRACT(BK920,"Lv. [0-9]{0,}", 0),"[0-9]{1,2}", 0)</f>
        <v>#N/A</v>
      </c>
      <c r="BN920" cm="1">
        <f t="array" ref="BN920">INDEX(A920:AE920,BQ920)</f>
        <v>273</v>
      </c>
      <c r="BO920">
        <v>919</v>
      </c>
      <c r="BP920" t="str">
        <f ca="1">IF(LEN(BL920) &gt; 0, _xlfn.XMATCH(BN920 + 1, INDIRECT(BR920):INDIRECT(BS920)), "")</f>
        <v/>
      </c>
      <c r="BQ920" cm="1">
        <f t="array" ref="BQ920">_xlfn.XMATCH(FALSE, ISBLANK(A920:AE920),,-1)</f>
        <v>31</v>
      </c>
      <c r="BR920" t="str">
        <f>ADDRESS(2, BQ920)</f>
        <v>$AE$2</v>
      </c>
      <c r="BS920" t="str">
        <f>ADDRESS(1202, BQ920)</f>
        <v>$AE$1202</v>
      </c>
      <c r="BT920" s="171" t="str">
        <f>"insert into Pokemon_Blueprint values ( "&amp;ROW()-1&amp;", '"&amp;B920&amp;"', '"&amp;C920&amp;"', "&amp;AF920&amp;",  "&amp;AG920&amp;",  "&amp;AH920&amp;", "&amp;AI920&amp;",  "&amp;AJ920&amp;",  "&amp;AK920&amp;", "&amp;IF(BC920 = "", "0", BC920)&amp;", "&amp;IF(BL920 = "","NULL, NULL",BP920&amp;", "&amp;BL920)&amp;");"</f>
        <v>insert into Pokemon_Blueprint values ( 919, 'Mudsdale', '', 100,  125,  100, 55,  85,  35, 60, NULL, NULL);</v>
      </c>
    </row>
    <row r="921" spans="1:72" ht="12.75" customHeight="1">
      <c r="A921" s="86">
        <v>751</v>
      </c>
      <c r="B921" s="82" t="s">
        <v>1459</v>
      </c>
      <c r="C921" s="82"/>
      <c r="D921" s="83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>
        <v>141</v>
      </c>
      <c r="R921" s="84"/>
      <c r="S921" s="84">
        <v>68</v>
      </c>
      <c r="T921" s="84">
        <v>62</v>
      </c>
      <c r="U921" s="84"/>
      <c r="V921" s="84">
        <v>174</v>
      </c>
      <c r="W921" s="84"/>
      <c r="X921" s="84">
        <v>75</v>
      </c>
      <c r="Y921" s="84">
        <v>68</v>
      </c>
      <c r="Z921" s="84"/>
      <c r="AA921" s="84">
        <v>214</v>
      </c>
      <c r="AB921" s="84"/>
      <c r="AC921" s="84">
        <v>91</v>
      </c>
      <c r="AD921" s="84"/>
      <c r="AE921" s="85"/>
      <c r="AF921" s="17">
        <v>38</v>
      </c>
      <c r="AG921" s="18">
        <v>40</v>
      </c>
      <c r="AH921" s="19">
        <v>52</v>
      </c>
      <c r="AI921" s="20">
        <v>40</v>
      </c>
      <c r="AJ921" s="21">
        <v>72</v>
      </c>
      <c r="AK921" s="22">
        <v>27</v>
      </c>
      <c r="AL921" s="23">
        <f>SUM(AF921:AK921)</f>
        <v>269</v>
      </c>
      <c r="AM921" s="24" t="s">
        <v>112</v>
      </c>
      <c r="AN921" s="25" t="s">
        <v>124</v>
      </c>
      <c r="AO921" s="39" t="s">
        <v>1460</v>
      </c>
      <c r="AP921" s="40"/>
      <c r="AQ921" s="38" t="s">
        <v>307</v>
      </c>
      <c r="AR921" s="39" t="s">
        <v>127</v>
      </c>
      <c r="AS921" s="40">
        <v>0.3</v>
      </c>
      <c r="AT921" s="40">
        <v>8.8000000000000007</v>
      </c>
      <c r="AU921" s="41">
        <v>4</v>
      </c>
      <c r="AV921" s="31"/>
      <c r="AW921" s="26"/>
      <c r="AX921" s="26"/>
      <c r="AY921" s="26"/>
      <c r="AZ921" s="26">
        <v>1</v>
      </c>
      <c r="BA921" s="25"/>
      <c r="BB921" s="24">
        <v>54</v>
      </c>
      <c r="BC921" s="26">
        <v>200</v>
      </c>
      <c r="BD921" s="32" t="s">
        <v>128</v>
      </c>
      <c r="BE921" s="32">
        <v>50</v>
      </c>
      <c r="BF921" s="35" t="s">
        <v>80</v>
      </c>
      <c r="BG921" s="26" t="s">
        <v>129</v>
      </c>
      <c r="BH921" s="29">
        <v>15</v>
      </c>
      <c r="BI921" s="26" t="s">
        <v>117</v>
      </c>
      <c r="BJ921" s="25" t="s">
        <v>124</v>
      </c>
      <c r="BK921" s="36" t="s">
        <v>180</v>
      </c>
      <c r="BL921" t="str">
        <f>IF(_xlfn.REGEXTEST(BK921,"Lv. [0-9]{0, 3}", 0),BM921,"")</f>
        <v>22</v>
      </c>
      <c r="BM921" t="str" cm="1">
        <f t="array" ref="BM921">_xlfn.REGEXEXTRACT(_xlfn.REGEXEXTRACT(BK921,"Lv. [0-9]{0,}", 0),"[0-9]{1,2}", 0)</f>
        <v>22</v>
      </c>
      <c r="BN921" cm="1">
        <f t="array" ref="BN921">INDEX(A921:AE921,BQ921)</f>
        <v>91</v>
      </c>
      <c r="BO921">
        <v>920</v>
      </c>
      <c r="BP921">
        <f ca="1">IF(LEN(BL921) &gt; 0, _xlfn.XMATCH(BN921 + 1, INDIRECT(BR921):INDIRECT(BS921)), "")</f>
        <v>921</v>
      </c>
      <c r="BQ921" cm="1">
        <f t="array" ref="BQ921">_xlfn.XMATCH(FALSE, ISBLANK(A921:AE921),,-1)</f>
        <v>29</v>
      </c>
      <c r="BR921" t="str">
        <f>ADDRESS(2, BQ921)</f>
        <v>$AC$2</v>
      </c>
      <c r="BS921" t="str">
        <f>ADDRESS(1202, BQ921)</f>
        <v>$AC$1202</v>
      </c>
      <c r="BT921" s="171" t="str">
        <f ca="1">"insert into Pokemon_Blueprint values ( "&amp;ROW()-1&amp;", '"&amp;B921&amp;"', '"&amp;C921&amp;"', "&amp;AF921&amp;",  "&amp;AG921&amp;",  "&amp;AH921&amp;", "&amp;AI921&amp;",  "&amp;AJ921&amp;",  "&amp;AK921&amp;", "&amp;IF(BC921 = "", "0", BC921)&amp;", "&amp;IF(BL921 = "","NULL, NULL",BP921&amp;", "&amp;BL921)&amp;");"</f>
        <v>insert into Pokemon_Blueprint values ( 920, 'Dewpider', '', 38,  40,  52, 40,  72,  27, 200, 921, 22);</v>
      </c>
    </row>
    <row r="922" spans="1:72" ht="12.75" customHeight="1">
      <c r="A922" s="86">
        <v>752</v>
      </c>
      <c r="B922" s="82" t="s">
        <v>1461</v>
      </c>
      <c r="C922" s="82"/>
      <c r="D922" s="83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>
        <v>142</v>
      </c>
      <c r="R922" s="84"/>
      <c r="S922" s="84">
        <v>69</v>
      </c>
      <c r="T922" s="84">
        <v>63</v>
      </c>
      <c r="U922" s="84"/>
      <c r="V922" s="84">
        <v>175</v>
      </c>
      <c r="W922" s="84"/>
      <c r="X922" s="84">
        <v>76</v>
      </c>
      <c r="Y922" s="84">
        <v>69</v>
      </c>
      <c r="Z922" s="84"/>
      <c r="AA922" s="84">
        <v>215</v>
      </c>
      <c r="AB922" s="84"/>
      <c r="AC922" s="84">
        <v>92</v>
      </c>
      <c r="AD922" s="84"/>
      <c r="AE922" s="85"/>
      <c r="AF922" s="17">
        <v>68</v>
      </c>
      <c r="AG922" s="18">
        <v>70</v>
      </c>
      <c r="AH922" s="19">
        <v>92</v>
      </c>
      <c r="AI922" s="20">
        <v>50</v>
      </c>
      <c r="AJ922" s="21">
        <v>132</v>
      </c>
      <c r="AK922" s="22">
        <v>42</v>
      </c>
      <c r="AL922" s="23">
        <f>SUM(AF922:AK922)</f>
        <v>454</v>
      </c>
      <c r="AM922" s="24" t="s">
        <v>112</v>
      </c>
      <c r="AN922" s="25" t="s">
        <v>124</v>
      </c>
      <c r="AO922" s="39" t="s">
        <v>1460</v>
      </c>
      <c r="AP922" s="40"/>
      <c r="AQ922" s="38" t="s">
        <v>307</v>
      </c>
      <c r="AR922" s="39" t="s">
        <v>377</v>
      </c>
      <c r="AS922" s="40">
        <v>1.8</v>
      </c>
      <c r="AT922" s="40">
        <v>180.8</v>
      </c>
      <c r="AU922" s="41">
        <v>82</v>
      </c>
      <c r="AV922" s="31"/>
      <c r="AW922" s="26"/>
      <c r="AX922" s="26"/>
      <c r="AY922" s="26"/>
      <c r="AZ922" s="26">
        <v>2</v>
      </c>
      <c r="BA922" s="25"/>
      <c r="BB922" s="24">
        <v>159</v>
      </c>
      <c r="BC922" s="26">
        <v>100</v>
      </c>
      <c r="BD922" s="32" t="s">
        <v>128</v>
      </c>
      <c r="BE922" s="32">
        <v>50</v>
      </c>
      <c r="BF922" s="35" t="s">
        <v>80</v>
      </c>
      <c r="BG922" s="26" t="s">
        <v>129</v>
      </c>
      <c r="BH922" s="29">
        <v>15</v>
      </c>
      <c r="BI922" s="26" t="s">
        <v>117</v>
      </c>
      <c r="BJ922" s="25" t="s">
        <v>124</v>
      </c>
      <c r="BK922" s="36"/>
      <c r="BL922" t="str">
        <f>IF(_xlfn.REGEXTEST(BK922,"Lv. [0-9]{0, 3}", 0),BM922,"")</f>
        <v/>
      </c>
      <c r="BM922" t="e" cm="1" vm="1">
        <f t="array" ref="BM922">_xlfn.REGEXEXTRACT(_xlfn.REGEXEXTRACT(BK922,"Lv. [0-9]{0,}", 0),"[0-9]{1,2}", 0)</f>
        <v>#N/A</v>
      </c>
      <c r="BN922" cm="1">
        <f t="array" ref="BN922">INDEX(A922:AE922,BQ922)</f>
        <v>92</v>
      </c>
      <c r="BO922">
        <v>921</v>
      </c>
      <c r="BP922" t="str">
        <f ca="1">IF(LEN(BL922) &gt; 0, _xlfn.XMATCH(BN922 + 1, INDIRECT(BR922):INDIRECT(BS922)), "")</f>
        <v/>
      </c>
      <c r="BQ922" cm="1">
        <f t="array" ref="BQ922">_xlfn.XMATCH(FALSE, ISBLANK(A922:AE922),,-1)</f>
        <v>29</v>
      </c>
      <c r="BR922" t="str">
        <f>ADDRESS(2, BQ922)</f>
        <v>$AC$2</v>
      </c>
      <c r="BS922" t="str">
        <f>ADDRESS(1202, BQ922)</f>
        <v>$AC$1202</v>
      </c>
      <c r="BT922" s="171" t="str">
        <f>"insert into Pokemon_Blueprint values ( "&amp;ROW()-1&amp;", '"&amp;B922&amp;"', '"&amp;C922&amp;"', "&amp;AF922&amp;",  "&amp;AG922&amp;",  "&amp;AH922&amp;", "&amp;AI922&amp;",  "&amp;AJ922&amp;",  "&amp;AK922&amp;", "&amp;IF(BC922 = "", "0", BC922)&amp;", "&amp;IF(BL922 = "","NULL, NULL",BP922&amp;", "&amp;BL922)&amp;");"</f>
        <v>insert into Pokemon_Blueprint values ( 921, 'Araquanid', '', 68,  70,  92, 50,  132,  42, 100, NULL, NULL);</v>
      </c>
    </row>
    <row r="923" spans="1:72" ht="12.75" customHeight="1">
      <c r="A923" s="86">
        <v>753</v>
      </c>
      <c r="B923" s="82" t="s">
        <v>1462</v>
      </c>
      <c r="C923" s="82"/>
      <c r="D923" s="83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>
        <v>143</v>
      </c>
      <c r="R923" s="84"/>
      <c r="S923" s="84">
        <v>70</v>
      </c>
      <c r="T923" s="84"/>
      <c r="U923" s="84"/>
      <c r="V923" s="84">
        <v>176</v>
      </c>
      <c r="W923" s="84"/>
      <c r="X923" s="84">
        <v>77</v>
      </c>
      <c r="Y923" s="84"/>
      <c r="Z923" s="84"/>
      <c r="AA923" s="84"/>
      <c r="AB923" s="84">
        <v>17</v>
      </c>
      <c r="AC923" s="84"/>
      <c r="AD923" s="84"/>
      <c r="AE923" s="85">
        <v>247</v>
      </c>
      <c r="AF923" s="17">
        <v>40</v>
      </c>
      <c r="AG923" s="18">
        <v>55</v>
      </c>
      <c r="AH923" s="19">
        <v>35</v>
      </c>
      <c r="AI923" s="20">
        <v>50</v>
      </c>
      <c r="AJ923" s="21">
        <v>35</v>
      </c>
      <c r="AK923" s="22">
        <v>35</v>
      </c>
      <c r="AL923" s="23">
        <f>SUM(AF923:AK923)</f>
        <v>250</v>
      </c>
      <c r="AM923" s="24" t="s">
        <v>74</v>
      </c>
      <c r="AN923" s="41"/>
      <c r="AO923" s="39" t="s">
        <v>1463</v>
      </c>
      <c r="AP923" s="40"/>
      <c r="AQ923" s="38" t="s">
        <v>643</v>
      </c>
      <c r="AR923" s="39" t="s">
        <v>127</v>
      </c>
      <c r="AS923" s="40">
        <v>0.3</v>
      </c>
      <c r="AT923" s="40">
        <v>3.3</v>
      </c>
      <c r="AU923" s="41">
        <v>1.5</v>
      </c>
      <c r="AV923" s="31"/>
      <c r="AW923" s="26">
        <v>1</v>
      </c>
      <c r="AX923" s="26"/>
      <c r="AY923" s="26"/>
      <c r="AZ923" s="26"/>
      <c r="BA923" s="25"/>
      <c r="BB923" s="24">
        <v>50</v>
      </c>
      <c r="BC923" s="26">
        <v>190</v>
      </c>
      <c r="BD923" s="32" t="s">
        <v>128</v>
      </c>
      <c r="BE923" s="32">
        <v>50</v>
      </c>
      <c r="BF923" s="35" t="s">
        <v>227</v>
      </c>
      <c r="BG923" s="26" t="s">
        <v>129</v>
      </c>
      <c r="BH923" s="29">
        <v>20</v>
      </c>
      <c r="BI923" s="26" t="s">
        <v>74</v>
      </c>
      <c r="BJ923" s="41"/>
      <c r="BK923" s="36" t="s">
        <v>1464</v>
      </c>
      <c r="BL923" t="str">
        <f>IF(_xlfn.REGEXTEST(BK923,"Lv. [0-9]{0, 3}", 0),BM923,"")</f>
        <v>34</v>
      </c>
      <c r="BM923" t="str" cm="1">
        <f t="array" ref="BM923">_xlfn.REGEXEXTRACT(_xlfn.REGEXEXTRACT(BK923,"Lv. [0-9]{0,}", 0),"[0-9]{1,2}", 0)</f>
        <v>34</v>
      </c>
      <c r="BN923" cm="1">
        <f t="array" ref="BN923">INDEX(A923:AE923,BQ923)</f>
        <v>247</v>
      </c>
      <c r="BO923">
        <v>922</v>
      </c>
      <c r="BP923">
        <f ca="1">IF(LEN(BL923) &gt; 0, _xlfn.XMATCH(BN923 + 1, INDIRECT(BR923):INDIRECT(BS923)), "")</f>
        <v>923</v>
      </c>
      <c r="BQ923" cm="1">
        <f t="array" ref="BQ923">_xlfn.XMATCH(FALSE, ISBLANK(A923:AE923),,-1)</f>
        <v>31</v>
      </c>
      <c r="BR923" t="str">
        <f>ADDRESS(2, BQ923)</f>
        <v>$AE$2</v>
      </c>
      <c r="BS923" t="str">
        <f>ADDRESS(1202, BQ923)</f>
        <v>$AE$1202</v>
      </c>
      <c r="BT923" s="171" t="str">
        <f ca="1">"insert into Pokemon_Blueprint values ( "&amp;ROW()-1&amp;", '"&amp;B923&amp;"', '"&amp;C923&amp;"', "&amp;AF923&amp;",  "&amp;AG923&amp;",  "&amp;AH923&amp;", "&amp;AI923&amp;",  "&amp;AJ923&amp;",  "&amp;AK923&amp;", "&amp;IF(BC923 = "", "0", BC923)&amp;", "&amp;IF(BL923 = "","NULL, NULL",BP923&amp;", "&amp;BL923)&amp;");"</f>
        <v>insert into Pokemon_Blueprint values ( 922, 'Fomantis', '', 40,  55,  35, 50,  35,  35, 190, 923, 34);</v>
      </c>
    </row>
    <row r="924" spans="1:72" ht="12.75" customHeight="1">
      <c r="A924" s="86">
        <v>754</v>
      </c>
      <c r="B924" s="82" t="s">
        <v>1465</v>
      </c>
      <c r="C924" s="82"/>
      <c r="D924" s="83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>
        <v>144</v>
      </c>
      <c r="R924" s="84"/>
      <c r="S924" s="84">
        <v>71</v>
      </c>
      <c r="T924" s="84"/>
      <c r="U924" s="84"/>
      <c r="V924" s="84">
        <v>177</v>
      </c>
      <c r="W924" s="84"/>
      <c r="X924" s="84">
        <v>78</v>
      </c>
      <c r="Y924" s="84"/>
      <c r="Z924" s="84"/>
      <c r="AA924" s="84"/>
      <c r="AB924" s="84">
        <v>18</v>
      </c>
      <c r="AC924" s="84"/>
      <c r="AD924" s="84"/>
      <c r="AE924" s="85">
        <v>248</v>
      </c>
      <c r="AF924" s="17">
        <v>70</v>
      </c>
      <c r="AG924" s="18">
        <v>105</v>
      </c>
      <c r="AH924" s="19">
        <v>90</v>
      </c>
      <c r="AI924" s="20">
        <v>80</v>
      </c>
      <c r="AJ924" s="21">
        <v>90</v>
      </c>
      <c r="AK924" s="22">
        <v>45</v>
      </c>
      <c r="AL924" s="23">
        <f>SUM(AF924:AK924)</f>
        <v>480</v>
      </c>
      <c r="AM924" s="24" t="s">
        <v>74</v>
      </c>
      <c r="AN924" s="41"/>
      <c r="AO924" s="39" t="s">
        <v>1463</v>
      </c>
      <c r="AP924" s="40"/>
      <c r="AQ924" s="38" t="s">
        <v>643</v>
      </c>
      <c r="AR924" s="39" t="s">
        <v>220</v>
      </c>
      <c r="AS924" s="40">
        <v>0.9</v>
      </c>
      <c r="AT924" s="40">
        <v>40.799999999999997</v>
      </c>
      <c r="AU924" s="41">
        <v>18.5</v>
      </c>
      <c r="AV924" s="31"/>
      <c r="AW924" s="26">
        <v>2</v>
      </c>
      <c r="AX924" s="26"/>
      <c r="AY924" s="26"/>
      <c r="AZ924" s="26"/>
      <c r="BA924" s="25"/>
      <c r="BB924" s="24">
        <v>168</v>
      </c>
      <c r="BC924" s="26">
        <v>75</v>
      </c>
      <c r="BD924" s="32" t="s">
        <v>128</v>
      </c>
      <c r="BE924" s="32">
        <v>50</v>
      </c>
      <c r="BF924" s="35" t="s">
        <v>227</v>
      </c>
      <c r="BG924" s="26" t="s">
        <v>129</v>
      </c>
      <c r="BH924" s="29">
        <v>20</v>
      </c>
      <c r="BI924" s="26" t="s">
        <v>74</v>
      </c>
      <c r="BJ924" s="41"/>
      <c r="BK924" s="36"/>
      <c r="BL924" t="str">
        <f>IF(_xlfn.REGEXTEST(BK924,"Lv. [0-9]{0, 3}", 0),BM924,"")</f>
        <v/>
      </c>
      <c r="BM924" t="e" cm="1" vm="1">
        <f t="array" ref="BM924">_xlfn.REGEXEXTRACT(_xlfn.REGEXEXTRACT(BK924,"Lv. [0-9]{0,}", 0),"[0-9]{1,2}", 0)</f>
        <v>#N/A</v>
      </c>
      <c r="BN924" cm="1">
        <f t="array" ref="BN924">INDEX(A924:AE924,BQ924)</f>
        <v>248</v>
      </c>
      <c r="BO924">
        <v>923</v>
      </c>
      <c r="BP924" t="str">
        <f ca="1">IF(LEN(BL924) &gt; 0, _xlfn.XMATCH(BN924 + 1, INDIRECT(BR924):INDIRECT(BS924)), "")</f>
        <v/>
      </c>
      <c r="BQ924" cm="1">
        <f t="array" ref="BQ924">_xlfn.XMATCH(FALSE, ISBLANK(A924:AE924),,-1)</f>
        <v>31</v>
      </c>
      <c r="BR924" t="str">
        <f>ADDRESS(2, BQ924)</f>
        <v>$AE$2</v>
      </c>
      <c r="BS924" t="str">
        <f>ADDRESS(1202, BQ924)</f>
        <v>$AE$1202</v>
      </c>
      <c r="BT924" s="171" t="str">
        <f>"insert into Pokemon_Blueprint values ( "&amp;ROW()-1&amp;", '"&amp;B924&amp;"', '"&amp;C924&amp;"', "&amp;AF924&amp;",  "&amp;AG924&amp;",  "&amp;AH924&amp;", "&amp;AI924&amp;",  "&amp;AJ924&amp;",  "&amp;AK924&amp;", "&amp;IF(BC924 = "", "0", BC924)&amp;", "&amp;IF(BL924 = "","NULL, NULL",BP924&amp;", "&amp;BL924)&amp;");"</f>
        <v>insert into Pokemon_Blueprint values ( 923, 'Lurantis', '', 70,  105,  90, 80,  90,  45, 75, NULL, NULL);</v>
      </c>
    </row>
    <row r="925" spans="1:72" ht="12.75" customHeight="1">
      <c r="A925" s="86">
        <v>755</v>
      </c>
      <c r="B925" s="82" t="s">
        <v>1466</v>
      </c>
      <c r="C925" s="82"/>
      <c r="D925" s="83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>
        <v>145</v>
      </c>
      <c r="R925" s="84"/>
      <c r="S925" s="84">
        <v>72</v>
      </c>
      <c r="T925" s="84">
        <v>64</v>
      </c>
      <c r="U925" s="84"/>
      <c r="V925" s="84">
        <v>178</v>
      </c>
      <c r="W925" s="84"/>
      <c r="X925" s="84">
        <v>79</v>
      </c>
      <c r="Y925" s="84">
        <v>70</v>
      </c>
      <c r="Z925" s="84"/>
      <c r="AA925" s="84">
        <v>340</v>
      </c>
      <c r="AB925" s="84"/>
      <c r="AC925" s="84"/>
      <c r="AD925" s="84"/>
      <c r="AE925" s="85"/>
      <c r="AF925" s="17">
        <v>40</v>
      </c>
      <c r="AG925" s="18">
        <v>35</v>
      </c>
      <c r="AH925" s="19">
        <v>55</v>
      </c>
      <c r="AI925" s="20">
        <v>65</v>
      </c>
      <c r="AJ925" s="21">
        <v>75</v>
      </c>
      <c r="AK925" s="22">
        <v>15</v>
      </c>
      <c r="AL925" s="23">
        <f>SUM(AF925:AK925)</f>
        <v>285</v>
      </c>
      <c r="AM925" s="24" t="s">
        <v>74</v>
      </c>
      <c r="AN925" s="25" t="s">
        <v>188</v>
      </c>
      <c r="AO925" s="39" t="s">
        <v>1467</v>
      </c>
      <c r="AP925" s="40" t="s">
        <v>252</v>
      </c>
      <c r="AQ925" s="38" t="s">
        <v>114</v>
      </c>
      <c r="AR925" s="39" t="s">
        <v>265</v>
      </c>
      <c r="AS925" s="40">
        <v>0.2</v>
      </c>
      <c r="AT925" s="40">
        <v>3.3</v>
      </c>
      <c r="AU925" s="41">
        <v>1.5</v>
      </c>
      <c r="AV925" s="31"/>
      <c r="AW925" s="26"/>
      <c r="AX925" s="26"/>
      <c r="AY925" s="26"/>
      <c r="AZ925" s="26">
        <v>1</v>
      </c>
      <c r="BA925" s="25"/>
      <c r="BB925" s="24">
        <v>57</v>
      </c>
      <c r="BC925" s="26">
        <v>190</v>
      </c>
      <c r="BD925" s="32" t="s">
        <v>128</v>
      </c>
      <c r="BE925" s="32">
        <v>50</v>
      </c>
      <c r="BF925" s="35" t="s">
        <v>164</v>
      </c>
      <c r="BG925" s="26" t="s">
        <v>129</v>
      </c>
      <c r="BH925" s="29">
        <v>20</v>
      </c>
      <c r="BI925" s="26" t="s">
        <v>74</v>
      </c>
      <c r="BJ925" s="41"/>
      <c r="BK925" s="36" t="s">
        <v>256</v>
      </c>
      <c r="BL925" t="str">
        <f>IF(_xlfn.REGEXTEST(BK925,"Lv. [0-9]{0, 3}", 0),BM925,"")</f>
        <v>24</v>
      </c>
      <c r="BM925" t="str" cm="1">
        <f t="array" ref="BM925">_xlfn.REGEXEXTRACT(_xlfn.REGEXEXTRACT(BK925,"Lv. [0-9]{0,}", 0),"[0-9]{1,2}", 0)</f>
        <v>24</v>
      </c>
      <c r="BN925" cm="1">
        <f t="array" ref="BN925">INDEX(A925:AE925,BQ925)</f>
        <v>340</v>
      </c>
      <c r="BO925">
        <v>924</v>
      </c>
      <c r="BP925">
        <f ca="1">IF(LEN(BL925) &gt; 0, _xlfn.XMATCH(BN925 + 1, INDIRECT(BR925):INDIRECT(BS925)), "")</f>
        <v>925</v>
      </c>
      <c r="BQ925" cm="1">
        <f t="array" ref="BQ925">_xlfn.XMATCH(FALSE, ISBLANK(A925:AE925),,-1)</f>
        <v>27</v>
      </c>
      <c r="BR925" t="str">
        <f>ADDRESS(2, BQ925)</f>
        <v>$AA$2</v>
      </c>
      <c r="BS925" t="str">
        <f>ADDRESS(1202, BQ925)</f>
        <v>$AA$1202</v>
      </c>
      <c r="BT925" s="171" t="str">
        <f ca="1">"insert into Pokemon_Blueprint values ( "&amp;ROW()-1&amp;", '"&amp;B925&amp;"', '"&amp;C925&amp;"', "&amp;AF925&amp;",  "&amp;AG925&amp;",  "&amp;AH925&amp;", "&amp;AI925&amp;",  "&amp;AJ925&amp;",  "&amp;AK925&amp;", "&amp;IF(BC925 = "", "0", BC925)&amp;", "&amp;IF(BL925 = "","NULL, NULL",BP925&amp;", "&amp;BL925)&amp;");"</f>
        <v>insert into Pokemon_Blueprint values ( 924, 'Morelull', '', 40,  35,  55, 65,  75,  15, 190, 925, 24);</v>
      </c>
    </row>
    <row r="926" spans="1:72" ht="12.75" customHeight="1">
      <c r="A926" s="86">
        <v>756</v>
      </c>
      <c r="B926" s="82" t="s">
        <v>1468</v>
      </c>
      <c r="C926" s="82"/>
      <c r="D926" s="83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>
        <v>146</v>
      </c>
      <c r="R926" s="84"/>
      <c r="S926" s="84">
        <v>73</v>
      </c>
      <c r="T926" s="84">
        <v>65</v>
      </c>
      <c r="U926" s="84"/>
      <c r="V926" s="84">
        <v>179</v>
      </c>
      <c r="W926" s="84"/>
      <c r="X926" s="84">
        <v>80</v>
      </c>
      <c r="Y926" s="84">
        <v>71</v>
      </c>
      <c r="Z926" s="84"/>
      <c r="AA926" s="84">
        <v>341</v>
      </c>
      <c r="AB926" s="84"/>
      <c r="AC926" s="84"/>
      <c r="AD926" s="84"/>
      <c r="AE926" s="85"/>
      <c r="AF926" s="17">
        <v>60</v>
      </c>
      <c r="AG926" s="18">
        <v>45</v>
      </c>
      <c r="AH926" s="19">
        <v>80</v>
      </c>
      <c r="AI926" s="20">
        <v>90</v>
      </c>
      <c r="AJ926" s="21">
        <v>100</v>
      </c>
      <c r="AK926" s="22">
        <v>30</v>
      </c>
      <c r="AL926" s="23">
        <f>SUM(AF926:AK926)</f>
        <v>405</v>
      </c>
      <c r="AM926" s="24" t="s">
        <v>74</v>
      </c>
      <c r="AN926" s="25" t="s">
        <v>188</v>
      </c>
      <c r="AO926" s="39" t="s">
        <v>1467</v>
      </c>
      <c r="AP926" s="40" t="s">
        <v>252</v>
      </c>
      <c r="AQ926" s="38" t="s">
        <v>114</v>
      </c>
      <c r="AR926" s="39" t="s">
        <v>85</v>
      </c>
      <c r="AS926" s="40">
        <v>1</v>
      </c>
      <c r="AT926" s="40">
        <v>25.4</v>
      </c>
      <c r="AU926" s="41">
        <v>11.5</v>
      </c>
      <c r="AV926" s="31"/>
      <c r="AW926" s="26"/>
      <c r="AX926" s="26"/>
      <c r="AY926" s="26"/>
      <c r="AZ926" s="26">
        <v>2</v>
      </c>
      <c r="BA926" s="25"/>
      <c r="BB926" s="24">
        <v>142</v>
      </c>
      <c r="BC926" s="26">
        <v>75</v>
      </c>
      <c r="BD926" s="32" t="s">
        <v>128</v>
      </c>
      <c r="BE926" s="32">
        <v>50</v>
      </c>
      <c r="BF926" s="35" t="s">
        <v>164</v>
      </c>
      <c r="BG926" s="26" t="s">
        <v>129</v>
      </c>
      <c r="BH926" s="29">
        <v>20</v>
      </c>
      <c r="BI926" s="26" t="s">
        <v>74</v>
      </c>
      <c r="BJ926" s="41"/>
      <c r="BK926" s="36"/>
      <c r="BL926" t="str">
        <f>IF(_xlfn.REGEXTEST(BK926,"Lv. [0-9]{0, 3}", 0),BM926,"")</f>
        <v/>
      </c>
      <c r="BM926" t="e" cm="1" vm="1">
        <f t="array" ref="BM926">_xlfn.REGEXEXTRACT(_xlfn.REGEXEXTRACT(BK926,"Lv. [0-9]{0,}", 0),"[0-9]{1,2}", 0)</f>
        <v>#N/A</v>
      </c>
      <c r="BN926" cm="1">
        <f t="array" ref="BN926">INDEX(A926:AE926,BQ926)</f>
        <v>341</v>
      </c>
      <c r="BO926">
        <v>925</v>
      </c>
      <c r="BP926" t="str">
        <f ca="1">IF(LEN(BL926) &gt; 0, _xlfn.XMATCH(BN926 + 1, INDIRECT(BR926):INDIRECT(BS926)), "")</f>
        <v/>
      </c>
      <c r="BQ926" cm="1">
        <f t="array" ref="BQ926">_xlfn.XMATCH(FALSE, ISBLANK(A926:AE926),,-1)</f>
        <v>27</v>
      </c>
      <c r="BR926" t="str">
        <f>ADDRESS(2, BQ926)</f>
        <v>$AA$2</v>
      </c>
      <c r="BS926" t="str">
        <f>ADDRESS(1202, BQ926)</f>
        <v>$AA$1202</v>
      </c>
      <c r="BT926" s="171" t="str">
        <f>"insert into Pokemon_Blueprint values ( "&amp;ROW()-1&amp;", '"&amp;B926&amp;"', '"&amp;C926&amp;"', "&amp;AF926&amp;",  "&amp;AG926&amp;",  "&amp;AH926&amp;", "&amp;AI926&amp;",  "&amp;AJ926&amp;",  "&amp;AK926&amp;", "&amp;IF(BC926 = "", "0", BC926)&amp;", "&amp;IF(BL926 = "","NULL, NULL",BP926&amp;", "&amp;BL926)&amp;");"</f>
        <v>insert into Pokemon_Blueprint values ( 925, 'Shiinotic', '', 60,  45,  80, 90,  100,  30, 75, NULL, NULL);</v>
      </c>
    </row>
    <row r="927" spans="1:72" ht="12.75" customHeight="1">
      <c r="A927" s="86">
        <v>757</v>
      </c>
      <c r="B927" s="82" t="s">
        <v>1469</v>
      </c>
      <c r="C927" s="82"/>
      <c r="D927" s="83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>
        <v>161</v>
      </c>
      <c r="R927" s="84"/>
      <c r="S927" s="84">
        <v>88</v>
      </c>
      <c r="T927" s="84"/>
      <c r="U927" s="84"/>
      <c r="V927" s="84">
        <v>195</v>
      </c>
      <c r="W927" s="84"/>
      <c r="X927" s="84">
        <v>96</v>
      </c>
      <c r="Y927" s="84"/>
      <c r="Z927" s="84"/>
      <c r="AA927" s="84">
        <v>244</v>
      </c>
      <c r="AB927" s="84">
        <v>159</v>
      </c>
      <c r="AC927" s="84"/>
      <c r="AD927" s="84"/>
      <c r="AE927" s="85">
        <v>120</v>
      </c>
      <c r="AF927" s="17">
        <v>48</v>
      </c>
      <c r="AG927" s="18">
        <v>44</v>
      </c>
      <c r="AH927" s="19">
        <v>40</v>
      </c>
      <c r="AI927" s="20">
        <v>71</v>
      </c>
      <c r="AJ927" s="21">
        <v>40</v>
      </c>
      <c r="AK927" s="22">
        <v>77</v>
      </c>
      <c r="AL927" s="23">
        <f>SUM(AF927:AK927)</f>
        <v>320</v>
      </c>
      <c r="AM927" s="24" t="s">
        <v>75</v>
      </c>
      <c r="AN927" s="25" t="s">
        <v>94</v>
      </c>
      <c r="AO927" s="39" t="s">
        <v>1470</v>
      </c>
      <c r="AP927" s="40"/>
      <c r="AQ927" s="38" t="s">
        <v>355</v>
      </c>
      <c r="AR927" s="39" t="s">
        <v>97</v>
      </c>
      <c r="AS927" s="40">
        <v>0.6</v>
      </c>
      <c r="AT927" s="40">
        <v>10.6</v>
      </c>
      <c r="AU927" s="41">
        <v>4.8</v>
      </c>
      <c r="AV927" s="31"/>
      <c r="AW927" s="26"/>
      <c r="AX927" s="26"/>
      <c r="AY927" s="26"/>
      <c r="AZ927" s="26"/>
      <c r="BA927" s="25">
        <v>1</v>
      </c>
      <c r="BB927" s="24">
        <v>64</v>
      </c>
      <c r="BC927" s="26">
        <v>120</v>
      </c>
      <c r="BD927" s="32" t="s">
        <v>128</v>
      </c>
      <c r="BE927" s="32">
        <v>50</v>
      </c>
      <c r="BF927" s="35" t="s">
        <v>108</v>
      </c>
      <c r="BG927" s="26" t="s">
        <v>81</v>
      </c>
      <c r="BH927" s="29">
        <v>20</v>
      </c>
      <c r="BI927" s="26" t="s">
        <v>82</v>
      </c>
      <c r="BJ927" s="25" t="s">
        <v>99</v>
      </c>
      <c r="BK927" s="36" t="s">
        <v>1471</v>
      </c>
      <c r="BL927" t="str">
        <f>IF(_xlfn.REGEXTEST(BK927,"Lv. [0-9]{0, 3}", 0),BM927,"")</f>
        <v>33</v>
      </c>
      <c r="BM927" t="str" cm="1">
        <f t="array" ref="BM927">_xlfn.REGEXEXTRACT(_xlfn.REGEXEXTRACT(BK927,"Lv. [0-9]{0,}", 0),"[0-9]{1,2}", 0)</f>
        <v>33</v>
      </c>
      <c r="BN927" cm="1">
        <f t="array" ref="BN927">INDEX(A927:AE927,BQ927)</f>
        <v>120</v>
      </c>
      <c r="BO927">
        <v>926</v>
      </c>
      <c r="BP927">
        <f ca="1">IF(LEN(BL927) &gt; 0, _xlfn.XMATCH(BN927 + 1, INDIRECT(BR927):INDIRECT(BS927)), "")</f>
        <v>927</v>
      </c>
      <c r="BQ927" cm="1">
        <f t="array" ref="BQ927">_xlfn.XMATCH(FALSE, ISBLANK(A927:AE927),,-1)</f>
        <v>31</v>
      </c>
      <c r="BR927" t="str">
        <f>ADDRESS(2, BQ927)</f>
        <v>$AE$2</v>
      </c>
      <c r="BS927" t="str">
        <f>ADDRESS(1202, BQ927)</f>
        <v>$AE$1202</v>
      </c>
      <c r="BT927" s="171" t="str">
        <f ca="1">"insert into Pokemon_Blueprint values ( "&amp;ROW()-1&amp;", '"&amp;B927&amp;"', '"&amp;C927&amp;"', "&amp;AF927&amp;",  "&amp;AG927&amp;",  "&amp;AH927&amp;", "&amp;AI927&amp;",  "&amp;AJ927&amp;",  "&amp;AK927&amp;", "&amp;IF(BC927 = "", "0", BC927)&amp;", "&amp;IF(BL927 = "","NULL, NULL",BP927&amp;", "&amp;BL927)&amp;");"</f>
        <v>insert into Pokemon_Blueprint values ( 926, 'Salandit', '', 48,  44,  40, 71,  40,  77, 120, 927, 33);</v>
      </c>
    </row>
    <row r="928" spans="1:72" ht="12.75" customHeight="1">
      <c r="A928" s="86">
        <v>758</v>
      </c>
      <c r="B928" s="82" t="s">
        <v>1472</v>
      </c>
      <c r="C928" s="82"/>
      <c r="D928" s="83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>
        <v>162</v>
      </c>
      <c r="R928" s="84"/>
      <c r="S928" s="84">
        <v>89</v>
      </c>
      <c r="T928" s="84"/>
      <c r="U928" s="84"/>
      <c r="V928" s="84">
        <v>196</v>
      </c>
      <c r="W928" s="84"/>
      <c r="X928" s="84">
        <v>97</v>
      </c>
      <c r="Y928" s="84"/>
      <c r="Z928" s="84"/>
      <c r="AA928" s="84">
        <v>245</v>
      </c>
      <c r="AB928" s="84">
        <v>160</v>
      </c>
      <c r="AC928" s="84"/>
      <c r="AD928" s="84"/>
      <c r="AE928" s="85">
        <v>121</v>
      </c>
      <c r="AF928" s="17">
        <v>68</v>
      </c>
      <c r="AG928" s="18">
        <v>64</v>
      </c>
      <c r="AH928" s="19">
        <v>60</v>
      </c>
      <c r="AI928" s="20">
        <v>111</v>
      </c>
      <c r="AJ928" s="21">
        <v>60</v>
      </c>
      <c r="AK928" s="22">
        <v>117</v>
      </c>
      <c r="AL928" s="23">
        <f>SUM(AF928:AK928)</f>
        <v>480</v>
      </c>
      <c r="AM928" s="24" t="s">
        <v>75</v>
      </c>
      <c r="AN928" s="25" t="s">
        <v>94</v>
      </c>
      <c r="AO928" s="39" t="s">
        <v>1470</v>
      </c>
      <c r="AP928" s="40"/>
      <c r="AQ928" s="38" t="s">
        <v>355</v>
      </c>
      <c r="AR928" s="39" t="s">
        <v>176</v>
      </c>
      <c r="AS928" s="40">
        <v>1.2</v>
      </c>
      <c r="AT928" s="40">
        <v>48.9</v>
      </c>
      <c r="AU928" s="41">
        <v>22.2</v>
      </c>
      <c r="AV928" s="31"/>
      <c r="AW928" s="26"/>
      <c r="AX928" s="26"/>
      <c r="AY928" s="26"/>
      <c r="AZ928" s="26"/>
      <c r="BA928" s="25">
        <v>2</v>
      </c>
      <c r="BB928" s="24">
        <v>168</v>
      </c>
      <c r="BC928" s="26">
        <v>45</v>
      </c>
      <c r="BD928" s="32" t="s">
        <v>128</v>
      </c>
      <c r="BE928" s="32">
        <v>50</v>
      </c>
      <c r="BF928" s="35" t="s">
        <v>108</v>
      </c>
      <c r="BG928" s="26" t="s">
        <v>210</v>
      </c>
      <c r="BH928" s="29">
        <v>20</v>
      </c>
      <c r="BI928" s="26" t="s">
        <v>82</v>
      </c>
      <c r="BJ928" s="25" t="s">
        <v>99</v>
      </c>
      <c r="BK928" s="36"/>
      <c r="BL928" t="str">
        <f>IF(_xlfn.REGEXTEST(BK928,"Lv. [0-9]{0, 3}", 0),BM928,"")</f>
        <v/>
      </c>
      <c r="BM928" t="e" cm="1" vm="1">
        <f t="array" ref="BM928">_xlfn.REGEXEXTRACT(_xlfn.REGEXEXTRACT(BK928,"Lv. [0-9]{0,}", 0),"[0-9]{1,2}", 0)</f>
        <v>#N/A</v>
      </c>
      <c r="BN928" cm="1">
        <f t="array" ref="BN928">INDEX(A928:AE928,BQ928)</f>
        <v>121</v>
      </c>
      <c r="BO928">
        <v>927</v>
      </c>
      <c r="BP928" t="str">
        <f ca="1">IF(LEN(BL928) &gt; 0, _xlfn.XMATCH(BN928 + 1, INDIRECT(BR928):INDIRECT(BS928)), "")</f>
        <v/>
      </c>
      <c r="BQ928" cm="1">
        <f t="array" ref="BQ928">_xlfn.XMATCH(FALSE, ISBLANK(A928:AE928),,-1)</f>
        <v>31</v>
      </c>
      <c r="BR928" t="str">
        <f>ADDRESS(2, BQ928)</f>
        <v>$AE$2</v>
      </c>
      <c r="BS928" t="str">
        <f>ADDRESS(1202, BQ928)</f>
        <v>$AE$1202</v>
      </c>
      <c r="BT928" s="171" t="str">
        <f>"insert into Pokemon_Blueprint values ( "&amp;ROW()-1&amp;", '"&amp;B928&amp;"', '"&amp;C928&amp;"', "&amp;AF928&amp;",  "&amp;AG928&amp;",  "&amp;AH928&amp;", "&amp;AI928&amp;",  "&amp;AJ928&amp;",  "&amp;AK928&amp;", "&amp;IF(BC928 = "", "0", BC928)&amp;", "&amp;IF(BL928 = "","NULL, NULL",BP928&amp;", "&amp;BL928)&amp;");"</f>
        <v>insert into Pokemon_Blueprint values ( 927, 'Salazzle', '', 68,  64,  60, 111,  60,  117, 45, NULL, NULL);</v>
      </c>
    </row>
    <row r="929" spans="1:72" ht="12.75" customHeight="1">
      <c r="A929" s="86">
        <v>759</v>
      </c>
      <c r="B929" s="82" t="s">
        <v>1473</v>
      </c>
      <c r="C929" s="82"/>
      <c r="D929" s="83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>
        <v>169</v>
      </c>
      <c r="R929" s="84"/>
      <c r="S929" s="84">
        <v>96</v>
      </c>
      <c r="T929" s="84"/>
      <c r="U929" s="84">
        <v>63</v>
      </c>
      <c r="V929" s="84">
        <v>205</v>
      </c>
      <c r="W929" s="84"/>
      <c r="X929" s="84">
        <v>106</v>
      </c>
      <c r="Y929" s="84"/>
      <c r="Z929" s="84">
        <v>76</v>
      </c>
      <c r="AA929" s="84">
        <v>94</v>
      </c>
      <c r="AB929" s="84"/>
      <c r="AC929" s="84"/>
      <c r="AD929" s="84"/>
      <c r="AE929" s="85"/>
      <c r="AF929" s="17">
        <v>70</v>
      </c>
      <c r="AG929" s="18">
        <v>75</v>
      </c>
      <c r="AH929" s="19">
        <v>50</v>
      </c>
      <c r="AI929" s="20">
        <v>45</v>
      </c>
      <c r="AJ929" s="21">
        <v>50</v>
      </c>
      <c r="AK929" s="22">
        <v>50</v>
      </c>
      <c r="AL929" s="23">
        <f>SUM(AF929:AK929)</f>
        <v>340</v>
      </c>
      <c r="AM929" s="24" t="s">
        <v>150</v>
      </c>
      <c r="AN929" s="25" t="s">
        <v>289</v>
      </c>
      <c r="AO929" s="39" t="s">
        <v>1474</v>
      </c>
      <c r="AP929" s="40" t="s">
        <v>1475</v>
      </c>
      <c r="AQ929" s="38" t="s">
        <v>223</v>
      </c>
      <c r="AR929" s="39" t="s">
        <v>115</v>
      </c>
      <c r="AS929" s="40">
        <v>0.5</v>
      </c>
      <c r="AT929" s="40">
        <v>15</v>
      </c>
      <c r="AU929" s="41">
        <v>6.8</v>
      </c>
      <c r="AV929" s="31"/>
      <c r="AW929" s="26">
        <v>1</v>
      </c>
      <c r="AX929" s="26"/>
      <c r="AY929" s="26"/>
      <c r="AZ929" s="26"/>
      <c r="BA929" s="25"/>
      <c r="BB929" s="24">
        <v>68</v>
      </c>
      <c r="BC929" s="26">
        <v>140</v>
      </c>
      <c r="BD929" s="32" t="s">
        <v>128</v>
      </c>
      <c r="BE929" s="32">
        <v>50</v>
      </c>
      <c r="BF929" s="35" t="s">
        <v>227</v>
      </c>
      <c r="BG929" s="26" t="s">
        <v>129</v>
      </c>
      <c r="BH929" s="29">
        <v>15</v>
      </c>
      <c r="BI929" s="26" t="s">
        <v>165</v>
      </c>
      <c r="BJ929" s="41"/>
      <c r="BK929" s="36" t="s">
        <v>570</v>
      </c>
      <c r="BL929" t="str">
        <f>IF(_xlfn.REGEXTEST(BK929,"Lv. [0-9]{0, 3}", 0),BM929,"")</f>
        <v>27</v>
      </c>
      <c r="BM929" t="str" cm="1">
        <f t="array" ref="BM929">_xlfn.REGEXEXTRACT(_xlfn.REGEXEXTRACT(BK929,"Lv. [0-9]{0,}", 0),"[0-9]{1,2}", 0)</f>
        <v>27</v>
      </c>
      <c r="BN929" cm="1">
        <f t="array" ref="BN929">INDEX(A929:AE929,BQ929)</f>
        <v>94</v>
      </c>
      <c r="BO929">
        <v>928</v>
      </c>
      <c r="BP929">
        <f ca="1">IF(LEN(BL929) &gt; 0, _xlfn.XMATCH(BN929 + 1, INDIRECT(BR929):INDIRECT(BS929)), "")</f>
        <v>929</v>
      </c>
      <c r="BQ929" cm="1">
        <f t="array" ref="BQ929">_xlfn.XMATCH(FALSE, ISBLANK(A929:AE929),,-1)</f>
        <v>27</v>
      </c>
      <c r="BR929" t="str">
        <f>ADDRESS(2, BQ929)</f>
        <v>$AA$2</v>
      </c>
      <c r="BS929" t="str">
        <f>ADDRESS(1202, BQ929)</f>
        <v>$AA$1202</v>
      </c>
      <c r="BT929" s="171" t="str">
        <f ca="1">"insert into Pokemon_Blueprint values ( "&amp;ROW()-1&amp;", '"&amp;B929&amp;"', '"&amp;C929&amp;"', "&amp;AF929&amp;",  "&amp;AG929&amp;",  "&amp;AH929&amp;", "&amp;AI929&amp;",  "&amp;AJ929&amp;",  "&amp;AK929&amp;", "&amp;IF(BC929 = "", "0", BC929)&amp;", "&amp;IF(BL929 = "","NULL, NULL",BP929&amp;", "&amp;BL929)&amp;");"</f>
        <v>insert into Pokemon_Blueprint values ( 928, 'Stufful', '', 70,  75,  50, 45,  50,  50, 140, 929, 27);</v>
      </c>
    </row>
    <row r="930" spans="1:72" ht="12.75" customHeight="1">
      <c r="A930" s="86">
        <v>760</v>
      </c>
      <c r="B930" s="82" t="s">
        <v>1476</v>
      </c>
      <c r="C930" s="82"/>
      <c r="D930" s="83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>
        <v>170</v>
      </c>
      <c r="R930" s="84"/>
      <c r="S930" s="84">
        <v>97</v>
      </c>
      <c r="T930" s="84"/>
      <c r="U930" s="84">
        <v>64</v>
      </c>
      <c r="V930" s="84">
        <v>206</v>
      </c>
      <c r="W930" s="84"/>
      <c r="X930" s="84">
        <v>107</v>
      </c>
      <c r="Y930" s="84"/>
      <c r="Z930" s="84">
        <v>77</v>
      </c>
      <c r="AA930" s="84">
        <v>95</v>
      </c>
      <c r="AB930" s="84"/>
      <c r="AC930" s="84"/>
      <c r="AD930" s="84"/>
      <c r="AE930" s="85"/>
      <c r="AF930" s="17">
        <v>120</v>
      </c>
      <c r="AG930" s="18">
        <v>125</v>
      </c>
      <c r="AH930" s="19">
        <v>80</v>
      </c>
      <c r="AI930" s="20">
        <v>55</v>
      </c>
      <c r="AJ930" s="21">
        <v>60</v>
      </c>
      <c r="AK930" s="22">
        <v>60</v>
      </c>
      <c r="AL930" s="23">
        <f>SUM(AF930:AK930)</f>
        <v>500</v>
      </c>
      <c r="AM930" s="24" t="s">
        <v>150</v>
      </c>
      <c r="AN930" s="25" t="s">
        <v>289</v>
      </c>
      <c r="AO930" s="39" t="s">
        <v>1474</v>
      </c>
      <c r="AP930" s="40" t="s">
        <v>1475</v>
      </c>
      <c r="AQ930" s="38" t="s">
        <v>179</v>
      </c>
      <c r="AR930" s="39" t="s">
        <v>519</v>
      </c>
      <c r="AS930" s="40">
        <v>2.1</v>
      </c>
      <c r="AT930" s="40">
        <v>297.60000000000002</v>
      </c>
      <c r="AU930" s="41">
        <v>135</v>
      </c>
      <c r="AV930" s="31"/>
      <c r="AW930" s="26">
        <v>2</v>
      </c>
      <c r="AX930" s="26"/>
      <c r="AY930" s="26"/>
      <c r="AZ930" s="26"/>
      <c r="BA930" s="25"/>
      <c r="BB930" s="24">
        <v>175</v>
      </c>
      <c r="BC930" s="26">
        <v>70</v>
      </c>
      <c r="BD930" s="32" t="s">
        <v>128</v>
      </c>
      <c r="BE930" s="32">
        <v>50</v>
      </c>
      <c r="BF930" s="35" t="s">
        <v>227</v>
      </c>
      <c r="BG930" s="26" t="s">
        <v>129</v>
      </c>
      <c r="BH930" s="29">
        <v>15</v>
      </c>
      <c r="BI930" s="26" t="s">
        <v>165</v>
      </c>
      <c r="BJ930" s="41"/>
      <c r="BK930" s="36"/>
      <c r="BL930" t="str">
        <f>IF(_xlfn.REGEXTEST(BK930,"Lv. [0-9]{0, 3}", 0),BM930,"")</f>
        <v/>
      </c>
      <c r="BM930" t="e" cm="1" vm="1">
        <f t="array" ref="BM930">_xlfn.REGEXEXTRACT(_xlfn.REGEXEXTRACT(BK930,"Lv. [0-9]{0,}", 0),"[0-9]{1,2}", 0)</f>
        <v>#N/A</v>
      </c>
      <c r="BN930" cm="1">
        <f t="array" ref="BN930">INDEX(A930:AE930,BQ930)</f>
        <v>95</v>
      </c>
      <c r="BO930">
        <v>929</v>
      </c>
      <c r="BP930" t="str">
        <f ca="1">IF(LEN(BL930) &gt; 0, _xlfn.XMATCH(BN930 + 1, INDIRECT(BR930):INDIRECT(BS930)), "")</f>
        <v/>
      </c>
      <c r="BQ930" cm="1">
        <f t="array" ref="BQ930">_xlfn.XMATCH(FALSE, ISBLANK(A930:AE930),,-1)</f>
        <v>27</v>
      </c>
      <c r="BR930" t="str">
        <f>ADDRESS(2, BQ930)</f>
        <v>$AA$2</v>
      </c>
      <c r="BS930" t="str">
        <f>ADDRESS(1202, BQ930)</f>
        <v>$AA$1202</v>
      </c>
      <c r="BT930" s="171" t="str">
        <f>"insert into Pokemon_Blueprint values ( "&amp;ROW()-1&amp;", '"&amp;B930&amp;"', '"&amp;C930&amp;"', "&amp;AF930&amp;",  "&amp;AG930&amp;",  "&amp;AH930&amp;", "&amp;AI930&amp;",  "&amp;AJ930&amp;",  "&amp;AK930&amp;", "&amp;IF(BC930 = "", "0", BC930)&amp;", "&amp;IF(BL930 = "","NULL, NULL",BP930&amp;", "&amp;BL930)&amp;");"</f>
        <v>insert into Pokemon_Blueprint values ( 929, 'Bewear', '', 120,  125,  80, 55,  60,  60, 70, NULL, NULL);</v>
      </c>
    </row>
    <row r="931" spans="1:72" ht="12.75" customHeight="1">
      <c r="A931" s="86">
        <v>761</v>
      </c>
      <c r="B931" s="82" t="s">
        <v>1477</v>
      </c>
      <c r="C931" s="82"/>
      <c r="D931" s="83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>
        <v>171</v>
      </c>
      <c r="R931" s="84"/>
      <c r="S931" s="84">
        <v>98</v>
      </c>
      <c r="T931" s="84"/>
      <c r="U931" s="84"/>
      <c r="V931" s="84">
        <v>207</v>
      </c>
      <c r="W931" s="84"/>
      <c r="X931" s="84">
        <v>108</v>
      </c>
      <c r="Y931" s="84"/>
      <c r="Z931" s="84"/>
      <c r="AA931" s="84">
        <v>52</v>
      </c>
      <c r="AB931" s="84"/>
      <c r="AC931" s="84"/>
      <c r="AD931" s="84"/>
      <c r="AE931" s="85">
        <v>81</v>
      </c>
      <c r="AF931" s="17">
        <v>42</v>
      </c>
      <c r="AG931" s="18">
        <v>30</v>
      </c>
      <c r="AH931" s="19">
        <v>38</v>
      </c>
      <c r="AI931" s="20">
        <v>30</v>
      </c>
      <c r="AJ931" s="21">
        <v>38</v>
      </c>
      <c r="AK931" s="22">
        <v>32</v>
      </c>
      <c r="AL931" s="23">
        <f>SUM(AF931:AK931)</f>
        <v>210</v>
      </c>
      <c r="AM931" s="24" t="s">
        <v>74</v>
      </c>
      <c r="AN931" s="41"/>
      <c r="AO931" s="39" t="s">
        <v>1463</v>
      </c>
      <c r="AP931" s="40" t="s">
        <v>1478</v>
      </c>
      <c r="AQ931" s="38" t="s">
        <v>1335</v>
      </c>
      <c r="AR931" s="39" t="s">
        <v>127</v>
      </c>
      <c r="AS931" s="40">
        <v>0.3</v>
      </c>
      <c r="AT931" s="40">
        <v>7.1</v>
      </c>
      <c r="AU931" s="41">
        <v>3.2</v>
      </c>
      <c r="AV931" s="31">
        <v>1</v>
      </c>
      <c r="AW931" s="26"/>
      <c r="AX931" s="26"/>
      <c r="AY931" s="26"/>
      <c r="AZ931" s="26"/>
      <c r="BA931" s="25"/>
      <c r="BB931" s="24">
        <v>42</v>
      </c>
      <c r="BC931" s="26">
        <v>235</v>
      </c>
      <c r="BD931" s="32" t="s">
        <v>79</v>
      </c>
      <c r="BE931" s="32">
        <v>50</v>
      </c>
      <c r="BF931" s="35" t="s">
        <v>164</v>
      </c>
      <c r="BG931" s="26" t="s">
        <v>210</v>
      </c>
      <c r="BH931" s="29">
        <v>20</v>
      </c>
      <c r="BI931" s="26" t="s">
        <v>74</v>
      </c>
      <c r="BJ931" s="41"/>
      <c r="BK931" s="36" t="s">
        <v>154</v>
      </c>
      <c r="BL931" t="str">
        <f>IF(_xlfn.REGEXTEST(BK931,"Lv. [0-9]{0, 3}", 0),BM931,"")</f>
        <v>18</v>
      </c>
      <c r="BM931" t="str" cm="1">
        <f t="array" ref="BM931">_xlfn.REGEXEXTRACT(_xlfn.REGEXEXTRACT(BK931,"Lv. [0-9]{0,}", 0),"[0-9]{1,2}", 0)</f>
        <v>18</v>
      </c>
      <c r="BN931" cm="1">
        <f t="array" ref="BN931">INDEX(A931:AE931,BQ931)</f>
        <v>81</v>
      </c>
      <c r="BO931">
        <v>930</v>
      </c>
      <c r="BP931">
        <f ca="1">IF(LEN(BL931) &gt; 0, _xlfn.XMATCH(BN931 + 1, INDIRECT(BR931):INDIRECT(BS931)), "")</f>
        <v>931</v>
      </c>
      <c r="BQ931" cm="1">
        <f t="array" ref="BQ931">_xlfn.XMATCH(FALSE, ISBLANK(A931:AE931),,-1)</f>
        <v>31</v>
      </c>
      <c r="BR931" t="str">
        <f>ADDRESS(2, BQ931)</f>
        <v>$AE$2</v>
      </c>
      <c r="BS931" t="str">
        <f>ADDRESS(1202, BQ931)</f>
        <v>$AE$1202</v>
      </c>
      <c r="BT931" s="171" t="str">
        <f ca="1">"insert into Pokemon_Blueprint values ( "&amp;ROW()-1&amp;", '"&amp;B931&amp;"', '"&amp;C931&amp;"', "&amp;AF931&amp;",  "&amp;AG931&amp;",  "&amp;AH931&amp;", "&amp;AI931&amp;",  "&amp;AJ931&amp;",  "&amp;AK931&amp;", "&amp;IF(BC931 = "", "0", BC931)&amp;", "&amp;IF(BL931 = "","NULL, NULL",BP931&amp;", "&amp;BL931)&amp;");"</f>
        <v>insert into Pokemon_Blueprint values ( 930, 'Bounsweet', '', 42,  30,  38, 30,  38,  32, 235, 931, 18);</v>
      </c>
    </row>
    <row r="932" spans="1:72" ht="12.75" customHeight="1">
      <c r="A932" s="86">
        <v>762</v>
      </c>
      <c r="B932" s="82" t="s">
        <v>1479</v>
      </c>
      <c r="C932" s="82"/>
      <c r="D932" s="83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>
        <v>172</v>
      </c>
      <c r="R932" s="84"/>
      <c r="S932" s="84">
        <v>99</v>
      </c>
      <c r="T932" s="84"/>
      <c r="U932" s="84"/>
      <c r="V932" s="84">
        <v>208</v>
      </c>
      <c r="W932" s="84"/>
      <c r="X932" s="84">
        <v>109</v>
      </c>
      <c r="Y932" s="84"/>
      <c r="Z932" s="84"/>
      <c r="AA932" s="84">
        <v>53</v>
      </c>
      <c r="AB932" s="84"/>
      <c r="AC932" s="84"/>
      <c r="AD932" s="84"/>
      <c r="AE932" s="85">
        <v>82</v>
      </c>
      <c r="AF932" s="17">
        <v>52</v>
      </c>
      <c r="AG932" s="18">
        <v>40</v>
      </c>
      <c r="AH932" s="19">
        <v>48</v>
      </c>
      <c r="AI932" s="20">
        <v>40</v>
      </c>
      <c r="AJ932" s="21">
        <v>48</v>
      </c>
      <c r="AK932" s="22">
        <v>62</v>
      </c>
      <c r="AL932" s="23">
        <f>SUM(AF932:AK932)</f>
        <v>290</v>
      </c>
      <c r="AM932" s="24" t="s">
        <v>74</v>
      </c>
      <c r="AN932" s="41"/>
      <c r="AO932" s="39" t="s">
        <v>1463</v>
      </c>
      <c r="AP932" s="40" t="s">
        <v>1478</v>
      </c>
      <c r="AQ932" s="38" t="s">
        <v>1335</v>
      </c>
      <c r="AR932" s="39" t="s">
        <v>78</v>
      </c>
      <c r="AS932" s="40">
        <v>0.7</v>
      </c>
      <c r="AT932" s="40">
        <v>18.100000000000001</v>
      </c>
      <c r="AU932" s="41">
        <v>8.1999999999999993</v>
      </c>
      <c r="AV932" s="31"/>
      <c r="AW932" s="26"/>
      <c r="AX932" s="26"/>
      <c r="AY932" s="26"/>
      <c r="AZ932" s="26"/>
      <c r="BA932" s="25">
        <v>2</v>
      </c>
      <c r="BB932" s="24">
        <v>102</v>
      </c>
      <c r="BC932" s="26">
        <v>120</v>
      </c>
      <c r="BD932" s="32" t="s">
        <v>79</v>
      </c>
      <c r="BE932" s="32">
        <v>50</v>
      </c>
      <c r="BF932" s="35" t="s">
        <v>164</v>
      </c>
      <c r="BG932" s="26" t="s">
        <v>210</v>
      </c>
      <c r="BH932" s="29">
        <v>20</v>
      </c>
      <c r="BI932" s="26" t="s">
        <v>74</v>
      </c>
      <c r="BJ932" s="41"/>
      <c r="BK932" s="36" t="s">
        <v>1480</v>
      </c>
      <c r="BL932" t="str">
        <f>IF(_xlfn.REGEXTEST(BK932,"Lv. [0-9]{0, 3}", 0),BM932,"")</f>
        <v/>
      </c>
      <c r="BM932" t="e" cm="1" vm="1">
        <f t="array" ref="BM932">_xlfn.REGEXEXTRACT(_xlfn.REGEXEXTRACT(BK932,"Lv. [0-9]{0,}", 0),"[0-9]{1,2}", 0)</f>
        <v>#N/A</v>
      </c>
      <c r="BN932" cm="1">
        <f t="array" ref="BN932">INDEX(A932:AE932,BQ932)</f>
        <v>82</v>
      </c>
      <c r="BO932">
        <v>931</v>
      </c>
      <c r="BP932" t="str">
        <f ca="1">IF(LEN(BL932) &gt; 0, _xlfn.XMATCH(BN932 + 1, INDIRECT(BR932):INDIRECT(BS932)), "")</f>
        <v/>
      </c>
      <c r="BQ932" cm="1">
        <f t="array" ref="BQ932">_xlfn.XMATCH(FALSE, ISBLANK(A932:AE932),,-1)</f>
        <v>31</v>
      </c>
      <c r="BR932" t="str">
        <f>ADDRESS(2, BQ932)</f>
        <v>$AE$2</v>
      </c>
      <c r="BS932" t="str">
        <f>ADDRESS(1202, BQ932)</f>
        <v>$AE$1202</v>
      </c>
      <c r="BT932" s="171" t="str">
        <f>"insert into Pokemon_Blueprint values ( "&amp;ROW()-1&amp;", '"&amp;B932&amp;"', '"&amp;C932&amp;"', "&amp;AF932&amp;",  "&amp;AG932&amp;",  "&amp;AH932&amp;", "&amp;AI932&amp;",  "&amp;AJ932&amp;",  "&amp;AK932&amp;", "&amp;IF(BC932 = "", "0", BC932)&amp;", "&amp;IF(BL932 = "","NULL, NULL",BP932&amp;", "&amp;BL932)&amp;");"</f>
        <v>insert into Pokemon_Blueprint values ( 931, 'Steenee', '', 52,  40,  48, 40,  48,  62, 120, NULL, NULL);</v>
      </c>
    </row>
    <row r="933" spans="1:72" ht="12.75" customHeight="1">
      <c r="A933" s="86">
        <v>763</v>
      </c>
      <c r="B933" s="82" t="s">
        <v>1481</v>
      </c>
      <c r="C933" s="82"/>
      <c r="D933" s="83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>
        <v>173</v>
      </c>
      <c r="R933" s="84"/>
      <c r="S933" s="84">
        <v>100</v>
      </c>
      <c r="T933" s="84"/>
      <c r="U933" s="84"/>
      <c r="V933" s="84">
        <v>209</v>
      </c>
      <c r="W933" s="84"/>
      <c r="X933" s="84">
        <v>110</v>
      </c>
      <c r="Y933" s="84"/>
      <c r="Z933" s="84"/>
      <c r="AA933" s="84">
        <v>54</v>
      </c>
      <c r="AB933" s="84"/>
      <c r="AC933" s="84"/>
      <c r="AD933" s="84"/>
      <c r="AE933" s="85">
        <v>83</v>
      </c>
      <c r="AF933" s="17">
        <v>72</v>
      </c>
      <c r="AG933" s="18">
        <v>120</v>
      </c>
      <c r="AH933" s="19">
        <v>98</v>
      </c>
      <c r="AI933" s="20">
        <v>50</v>
      </c>
      <c r="AJ933" s="21">
        <v>98</v>
      </c>
      <c r="AK933" s="22">
        <v>72</v>
      </c>
      <c r="AL933" s="23">
        <f>SUM(AF933:AK933)</f>
        <v>510</v>
      </c>
      <c r="AM933" s="24" t="s">
        <v>74</v>
      </c>
      <c r="AN933" s="41"/>
      <c r="AO933" s="39" t="s">
        <v>1463</v>
      </c>
      <c r="AP933" s="40" t="s">
        <v>1482</v>
      </c>
      <c r="AQ933" s="38" t="s">
        <v>1335</v>
      </c>
      <c r="AR933" s="39" t="s">
        <v>176</v>
      </c>
      <c r="AS933" s="40">
        <v>1.2</v>
      </c>
      <c r="AT933" s="40">
        <v>47.2</v>
      </c>
      <c r="AU933" s="41">
        <v>21.4</v>
      </c>
      <c r="AV933" s="31"/>
      <c r="AW933" s="26">
        <v>3</v>
      </c>
      <c r="AX933" s="26"/>
      <c r="AY933" s="26"/>
      <c r="AZ933" s="26"/>
      <c r="BA933" s="25"/>
      <c r="BB933" s="24">
        <v>255</v>
      </c>
      <c r="BC933" s="26">
        <v>45</v>
      </c>
      <c r="BD933" s="32" t="s">
        <v>79</v>
      </c>
      <c r="BE933" s="32">
        <v>50</v>
      </c>
      <c r="BF933" s="35" t="s">
        <v>164</v>
      </c>
      <c r="BG933" s="26" t="s">
        <v>210</v>
      </c>
      <c r="BH933" s="29">
        <v>20</v>
      </c>
      <c r="BI933" s="26" t="s">
        <v>74</v>
      </c>
      <c r="BJ933" s="41"/>
      <c r="BK933" s="36"/>
      <c r="BL933" t="str">
        <f>IF(_xlfn.REGEXTEST(BK933,"Lv. [0-9]{0, 3}", 0),BM933,"")</f>
        <v/>
      </c>
      <c r="BM933" t="e" cm="1" vm="1">
        <f t="array" ref="BM933">_xlfn.REGEXEXTRACT(_xlfn.REGEXEXTRACT(BK933,"Lv. [0-9]{0,}", 0),"[0-9]{1,2}", 0)</f>
        <v>#N/A</v>
      </c>
      <c r="BN933" cm="1">
        <f t="array" ref="BN933">INDEX(A933:AE933,BQ933)</f>
        <v>83</v>
      </c>
      <c r="BO933">
        <v>932</v>
      </c>
      <c r="BP933" t="str">
        <f ca="1">IF(LEN(BL933) &gt; 0, _xlfn.XMATCH(BN933 + 1, INDIRECT(BR933):INDIRECT(BS933)), "")</f>
        <v/>
      </c>
      <c r="BQ933" cm="1">
        <f t="array" ref="BQ933">_xlfn.XMATCH(FALSE, ISBLANK(A933:AE933),,-1)</f>
        <v>31</v>
      </c>
      <c r="BR933" t="str">
        <f>ADDRESS(2, BQ933)</f>
        <v>$AE$2</v>
      </c>
      <c r="BS933" t="str">
        <f>ADDRESS(1202, BQ933)</f>
        <v>$AE$1202</v>
      </c>
      <c r="BT933" s="171" t="str">
        <f>"insert into Pokemon_Blueprint values ( "&amp;ROW()-1&amp;", '"&amp;B933&amp;"', '"&amp;C933&amp;"', "&amp;AF933&amp;",  "&amp;AG933&amp;",  "&amp;AH933&amp;", "&amp;AI933&amp;",  "&amp;AJ933&amp;",  "&amp;AK933&amp;", "&amp;IF(BC933 = "", "0", BC933)&amp;", "&amp;IF(BL933 = "","NULL, NULL",BP933&amp;", "&amp;BL933)&amp;");"</f>
        <v>insert into Pokemon_Blueprint values ( 932, 'Tsareena', '', 72,  120,  98, 50,  98,  72, 45, NULL, NULL);</v>
      </c>
    </row>
    <row r="934" spans="1:72" ht="12.75" customHeight="1">
      <c r="A934" s="86">
        <v>764</v>
      </c>
      <c r="B934" s="82" t="s">
        <v>1483</v>
      </c>
      <c r="C934" s="82"/>
      <c r="D934" s="83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>
        <v>174</v>
      </c>
      <c r="R934" s="84"/>
      <c r="S934" s="84">
        <v>101</v>
      </c>
      <c r="T934" s="84"/>
      <c r="U934" s="84"/>
      <c r="V934" s="84">
        <v>210</v>
      </c>
      <c r="W934" s="84"/>
      <c r="X934" s="84">
        <v>111</v>
      </c>
      <c r="Y934" s="84"/>
      <c r="Z934" s="84"/>
      <c r="AA934" s="84"/>
      <c r="AB934" s="84">
        <v>79</v>
      </c>
      <c r="AC934" s="84"/>
      <c r="AD934" s="84"/>
      <c r="AE934" s="85"/>
      <c r="AF934" s="17">
        <v>51</v>
      </c>
      <c r="AG934" s="18">
        <v>52</v>
      </c>
      <c r="AH934" s="19">
        <v>90</v>
      </c>
      <c r="AI934" s="20">
        <v>82</v>
      </c>
      <c r="AJ934" s="21">
        <v>110</v>
      </c>
      <c r="AK934" s="22">
        <v>100</v>
      </c>
      <c r="AL934" s="23">
        <f>SUM(AF934:AK934)</f>
        <v>485</v>
      </c>
      <c r="AM934" s="24" t="s">
        <v>188</v>
      </c>
      <c r="AN934" s="41"/>
      <c r="AO934" s="39" t="s">
        <v>1484</v>
      </c>
      <c r="AP934" s="40" t="s">
        <v>1485</v>
      </c>
      <c r="AQ934" s="38" t="s">
        <v>451</v>
      </c>
      <c r="AR934" s="39" t="s">
        <v>1192</v>
      </c>
      <c r="AS934" s="40">
        <v>0.1</v>
      </c>
      <c r="AT934" s="40">
        <v>0.7</v>
      </c>
      <c r="AU934" s="41">
        <v>0.3</v>
      </c>
      <c r="AV934" s="31"/>
      <c r="AW934" s="26"/>
      <c r="AX934" s="26"/>
      <c r="AY934" s="26"/>
      <c r="AZ934" s="26">
        <v>2</v>
      </c>
      <c r="BA934" s="25"/>
      <c r="BB934" s="24">
        <v>170</v>
      </c>
      <c r="BC934" s="26">
        <v>60</v>
      </c>
      <c r="BD934" s="32" t="s">
        <v>226</v>
      </c>
      <c r="BE934" s="32">
        <v>50</v>
      </c>
      <c r="BF934" s="35" t="s">
        <v>80</v>
      </c>
      <c r="BG934" s="26" t="s">
        <v>228</v>
      </c>
      <c r="BH934" s="29">
        <v>20</v>
      </c>
      <c r="BI934" s="26" t="s">
        <v>74</v>
      </c>
      <c r="BJ934" s="41"/>
      <c r="BK934" s="36"/>
      <c r="BL934" t="str">
        <f>IF(_xlfn.REGEXTEST(BK934,"Lv. [0-9]{0, 3}", 0),BM934,"")</f>
        <v/>
      </c>
      <c r="BM934" t="e" cm="1" vm="1">
        <f t="array" ref="BM934">_xlfn.REGEXEXTRACT(_xlfn.REGEXEXTRACT(BK934,"Lv. [0-9]{0,}", 0),"[0-9]{1,2}", 0)</f>
        <v>#N/A</v>
      </c>
      <c r="BN934" cm="1">
        <f t="array" ref="BN934">INDEX(A934:AE934,BQ934)</f>
        <v>79</v>
      </c>
      <c r="BO934">
        <v>933</v>
      </c>
      <c r="BP934" t="str">
        <f ca="1">IF(LEN(BL934) &gt; 0, _xlfn.XMATCH(BN934 + 1, INDIRECT(BR934):INDIRECT(BS934)), "")</f>
        <v/>
      </c>
      <c r="BQ934" cm="1">
        <f t="array" ref="BQ934">_xlfn.XMATCH(FALSE, ISBLANK(A934:AE934),,-1)</f>
        <v>28</v>
      </c>
      <c r="BR934" t="str">
        <f>ADDRESS(2, BQ934)</f>
        <v>$AB$2</v>
      </c>
      <c r="BS934" t="str">
        <f>ADDRESS(1202, BQ934)</f>
        <v>$AB$1202</v>
      </c>
      <c r="BT934" s="171" t="str">
        <f>"insert into Pokemon_Blueprint values ( "&amp;ROW()-1&amp;", '"&amp;B934&amp;"', '"&amp;C934&amp;"', "&amp;AF934&amp;",  "&amp;AG934&amp;",  "&amp;AH934&amp;", "&amp;AI934&amp;",  "&amp;AJ934&amp;",  "&amp;AK934&amp;", "&amp;IF(BC934 = "", "0", BC934)&amp;", "&amp;IF(BL934 = "","NULL, NULL",BP934&amp;", "&amp;BL934)&amp;");"</f>
        <v>insert into Pokemon_Blueprint values ( 933, 'Comfey', '', 51,  52,  90, 82,  110,  100, 60, NULL, NULL);</v>
      </c>
    </row>
    <row r="935" spans="1:72" ht="12.75" customHeight="1">
      <c r="A935" s="86">
        <v>765</v>
      </c>
      <c r="B935" s="82" t="s">
        <v>1486</v>
      </c>
      <c r="C935" s="82"/>
      <c r="D935" s="83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>
        <v>176</v>
      </c>
      <c r="R935" s="84"/>
      <c r="S935" s="84">
        <v>103</v>
      </c>
      <c r="T935" s="84"/>
      <c r="U935" s="84"/>
      <c r="V935" s="84">
        <v>215</v>
      </c>
      <c r="W935" s="84"/>
      <c r="X935" s="84">
        <v>116</v>
      </c>
      <c r="Y935" s="84"/>
      <c r="Z935" s="84"/>
      <c r="AA935" s="84">
        <v>342</v>
      </c>
      <c r="AB935" s="84">
        <v>89</v>
      </c>
      <c r="AC935" s="84"/>
      <c r="AD935" s="84"/>
      <c r="AE935" s="85">
        <v>313</v>
      </c>
      <c r="AF935" s="17">
        <v>90</v>
      </c>
      <c r="AG935" s="18">
        <v>60</v>
      </c>
      <c r="AH935" s="19">
        <v>80</v>
      </c>
      <c r="AI935" s="20">
        <v>90</v>
      </c>
      <c r="AJ935" s="21">
        <v>110</v>
      </c>
      <c r="AK935" s="22">
        <v>60</v>
      </c>
      <c r="AL935" s="23">
        <f>SUM(AF935:AK935)</f>
        <v>490</v>
      </c>
      <c r="AM935" s="24" t="s">
        <v>150</v>
      </c>
      <c r="AN935" s="25" t="s">
        <v>193</v>
      </c>
      <c r="AO935" s="39" t="s">
        <v>1487</v>
      </c>
      <c r="AP935" s="40" t="s">
        <v>1488</v>
      </c>
      <c r="AQ935" s="38" t="s">
        <v>1310</v>
      </c>
      <c r="AR935" s="39" t="s">
        <v>157</v>
      </c>
      <c r="AS935" s="40">
        <v>1.5</v>
      </c>
      <c r="AT935" s="40">
        <v>167.6</v>
      </c>
      <c r="AU935" s="41">
        <v>76</v>
      </c>
      <c r="AV935" s="31"/>
      <c r="AW935" s="26"/>
      <c r="AX935" s="26"/>
      <c r="AY935" s="26"/>
      <c r="AZ935" s="26">
        <v>2</v>
      </c>
      <c r="BA935" s="25"/>
      <c r="BB935" s="24">
        <v>172</v>
      </c>
      <c r="BC935" s="26">
        <v>45</v>
      </c>
      <c r="BD935" s="32" t="s">
        <v>297</v>
      </c>
      <c r="BE935" s="32">
        <v>50</v>
      </c>
      <c r="BF935" s="35" t="s">
        <v>137</v>
      </c>
      <c r="BG935" s="26" t="s">
        <v>129</v>
      </c>
      <c r="BH935" s="29">
        <v>20</v>
      </c>
      <c r="BI935" s="26" t="s">
        <v>165</v>
      </c>
      <c r="BJ935" s="41"/>
      <c r="BK935" s="36"/>
      <c r="BL935" t="str">
        <f>IF(_xlfn.REGEXTEST(BK935,"Lv. [0-9]{0, 3}", 0),BM935,"")</f>
        <v/>
      </c>
      <c r="BM935" t="e" cm="1" vm="1">
        <f t="array" ref="BM935">_xlfn.REGEXEXTRACT(_xlfn.REGEXEXTRACT(BK935,"Lv. [0-9]{0,}", 0),"[0-9]{1,2}", 0)</f>
        <v>#N/A</v>
      </c>
      <c r="BN935" cm="1">
        <f t="array" ref="BN935">INDEX(A935:AE935,BQ935)</f>
        <v>313</v>
      </c>
      <c r="BO935">
        <v>934</v>
      </c>
      <c r="BP935" t="str">
        <f ca="1">IF(LEN(BL935) &gt; 0, _xlfn.XMATCH(BN935 + 1, INDIRECT(BR935):INDIRECT(BS935)), "")</f>
        <v/>
      </c>
      <c r="BQ935" cm="1">
        <f t="array" ref="BQ935">_xlfn.XMATCH(FALSE, ISBLANK(A935:AE935),,-1)</f>
        <v>31</v>
      </c>
      <c r="BR935" t="str">
        <f>ADDRESS(2, BQ935)</f>
        <v>$AE$2</v>
      </c>
      <c r="BS935" t="str">
        <f>ADDRESS(1202, BQ935)</f>
        <v>$AE$1202</v>
      </c>
      <c r="BT935" s="171" t="str">
        <f>"insert into Pokemon_Blueprint values ( "&amp;ROW()-1&amp;", '"&amp;B935&amp;"', '"&amp;C935&amp;"', "&amp;AF935&amp;",  "&amp;AG935&amp;",  "&amp;AH935&amp;", "&amp;AI935&amp;",  "&amp;AJ935&amp;",  "&amp;AK935&amp;", "&amp;IF(BC935 = "", "0", BC935)&amp;", "&amp;IF(BL935 = "","NULL, NULL",BP935&amp;", "&amp;BL935)&amp;");"</f>
        <v>insert into Pokemon_Blueprint values ( 934, 'Oranguru', '', 90,  60,  80, 90,  110,  60, 45, NULL, NULL);</v>
      </c>
    </row>
    <row r="936" spans="1:72" ht="12.75" customHeight="1">
      <c r="A936" s="86">
        <v>766</v>
      </c>
      <c r="B936" s="82" t="s">
        <v>1489</v>
      </c>
      <c r="C936" s="82"/>
      <c r="D936" s="83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>
        <v>177</v>
      </c>
      <c r="R936" s="84"/>
      <c r="S936" s="84">
        <v>104</v>
      </c>
      <c r="T936" s="84"/>
      <c r="U936" s="84"/>
      <c r="V936" s="84">
        <v>216</v>
      </c>
      <c r="W936" s="84"/>
      <c r="X936" s="84">
        <v>117</v>
      </c>
      <c r="Y936" s="84"/>
      <c r="Z936" s="84"/>
      <c r="AA936" s="84">
        <v>343</v>
      </c>
      <c r="AB936" s="84">
        <v>90</v>
      </c>
      <c r="AC936" s="84"/>
      <c r="AD936" s="84"/>
      <c r="AE936" s="85">
        <v>314</v>
      </c>
      <c r="AF936" s="17">
        <v>100</v>
      </c>
      <c r="AG936" s="18">
        <v>120</v>
      </c>
      <c r="AH936" s="19">
        <v>90</v>
      </c>
      <c r="AI936" s="20">
        <v>40</v>
      </c>
      <c r="AJ936" s="21">
        <v>60</v>
      </c>
      <c r="AK936" s="22">
        <v>80</v>
      </c>
      <c r="AL936" s="23">
        <f>SUM(AF936:AK936)</f>
        <v>490</v>
      </c>
      <c r="AM936" s="24" t="s">
        <v>289</v>
      </c>
      <c r="AN936" s="41"/>
      <c r="AO936" s="39" t="s">
        <v>1490</v>
      </c>
      <c r="AP936" s="40"/>
      <c r="AQ936" s="38" t="s">
        <v>292</v>
      </c>
      <c r="AR936" s="39" t="s">
        <v>88</v>
      </c>
      <c r="AS936" s="40">
        <v>2</v>
      </c>
      <c r="AT936" s="40">
        <v>182.5</v>
      </c>
      <c r="AU936" s="41">
        <v>82.8</v>
      </c>
      <c r="AV936" s="31"/>
      <c r="AW936" s="26">
        <v>2</v>
      </c>
      <c r="AX936" s="26"/>
      <c r="AY936" s="26"/>
      <c r="AZ936" s="26"/>
      <c r="BA936" s="25"/>
      <c r="BB936" s="24">
        <v>172</v>
      </c>
      <c r="BC936" s="26">
        <v>45</v>
      </c>
      <c r="BD936" s="32" t="s">
        <v>297</v>
      </c>
      <c r="BE936" s="32">
        <v>50</v>
      </c>
      <c r="BF936" s="35" t="s">
        <v>137</v>
      </c>
      <c r="BG936" s="26" t="s">
        <v>129</v>
      </c>
      <c r="BH936" s="29">
        <v>20</v>
      </c>
      <c r="BI936" s="26" t="s">
        <v>165</v>
      </c>
      <c r="BJ936" s="41"/>
      <c r="BK936" s="36"/>
      <c r="BL936" t="str">
        <f>IF(_xlfn.REGEXTEST(BK936,"Lv. [0-9]{0, 3}", 0),BM936,"")</f>
        <v/>
      </c>
      <c r="BM936" t="e" cm="1" vm="1">
        <f t="array" ref="BM936">_xlfn.REGEXEXTRACT(_xlfn.REGEXEXTRACT(BK936,"Lv. [0-9]{0,}", 0),"[0-9]{1,2}", 0)</f>
        <v>#N/A</v>
      </c>
      <c r="BN936" cm="1">
        <f t="array" ref="BN936">INDEX(A936:AE936,BQ936)</f>
        <v>314</v>
      </c>
      <c r="BO936">
        <v>935</v>
      </c>
      <c r="BP936" t="str">
        <f ca="1">IF(LEN(BL936) &gt; 0, _xlfn.XMATCH(BN936 + 1, INDIRECT(BR936):INDIRECT(BS936)), "")</f>
        <v/>
      </c>
      <c r="BQ936" cm="1">
        <f t="array" ref="BQ936">_xlfn.XMATCH(FALSE, ISBLANK(A936:AE936),,-1)</f>
        <v>31</v>
      </c>
      <c r="BR936" t="str">
        <f>ADDRESS(2, BQ936)</f>
        <v>$AE$2</v>
      </c>
      <c r="BS936" t="str">
        <f>ADDRESS(1202, BQ936)</f>
        <v>$AE$1202</v>
      </c>
      <c r="BT936" s="171" t="str">
        <f>"insert into Pokemon_Blueprint values ( "&amp;ROW()-1&amp;", '"&amp;B936&amp;"', '"&amp;C936&amp;"', "&amp;AF936&amp;",  "&amp;AG936&amp;",  "&amp;AH936&amp;", "&amp;AI936&amp;",  "&amp;AJ936&amp;",  "&amp;AK936&amp;", "&amp;IF(BC936 = "", "0", BC936)&amp;", "&amp;IF(BL936 = "","NULL, NULL",BP936&amp;", "&amp;BL936)&amp;");"</f>
        <v>insert into Pokemon_Blueprint values ( 935, 'Passimian', '', 100,  120,  90, 40,  60,  80, 45, NULL, NULL);</v>
      </c>
    </row>
    <row r="937" spans="1:72" ht="12.75" customHeight="1">
      <c r="A937" s="86">
        <v>767</v>
      </c>
      <c r="B937" s="82" t="s">
        <v>1491</v>
      </c>
      <c r="C937" s="82"/>
      <c r="D937" s="83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>
        <v>182</v>
      </c>
      <c r="R937" s="84"/>
      <c r="S937" s="84">
        <v>109</v>
      </c>
      <c r="T937" s="84"/>
      <c r="U937" s="84">
        <v>70</v>
      </c>
      <c r="V937" s="84">
        <v>221</v>
      </c>
      <c r="W937" s="84"/>
      <c r="X937" s="84">
        <v>122</v>
      </c>
      <c r="Y937" s="84"/>
      <c r="Z937" s="84">
        <v>83</v>
      </c>
      <c r="AA937" s="84">
        <v>232</v>
      </c>
      <c r="AB937" s="84">
        <v>124</v>
      </c>
      <c r="AC937" s="84"/>
      <c r="AD937" s="84"/>
      <c r="AE937" s="85"/>
      <c r="AF937" s="17">
        <v>25</v>
      </c>
      <c r="AG937" s="18">
        <v>35</v>
      </c>
      <c r="AH937" s="19">
        <v>40</v>
      </c>
      <c r="AI937" s="20">
        <v>20</v>
      </c>
      <c r="AJ937" s="21">
        <v>30</v>
      </c>
      <c r="AK937" s="22">
        <v>80</v>
      </c>
      <c r="AL937" s="23">
        <f>SUM(AF937:AK937)</f>
        <v>230</v>
      </c>
      <c r="AM937" s="24" t="s">
        <v>124</v>
      </c>
      <c r="AN937" s="25" t="s">
        <v>112</v>
      </c>
      <c r="AO937" s="39" t="s">
        <v>1492</v>
      </c>
      <c r="AP937" s="40"/>
      <c r="AQ937" s="38"/>
      <c r="AR937" s="39" t="s">
        <v>115</v>
      </c>
      <c r="AS937" s="40">
        <v>0.5</v>
      </c>
      <c r="AT937" s="40">
        <v>26.5</v>
      </c>
      <c r="AU937" s="41">
        <v>12</v>
      </c>
      <c r="AV937" s="31"/>
      <c r="AW937" s="26"/>
      <c r="AX937" s="26"/>
      <c r="AY937" s="26"/>
      <c r="AZ937" s="26"/>
      <c r="BA937" s="25">
        <v>1</v>
      </c>
      <c r="BB937" s="24">
        <v>46</v>
      </c>
      <c r="BC937" s="26">
        <v>90</v>
      </c>
      <c r="BD937" s="32" t="s">
        <v>128</v>
      </c>
      <c r="BE937" s="32">
        <v>50</v>
      </c>
      <c r="BF937" s="35" t="s">
        <v>322</v>
      </c>
      <c r="BG937" s="26" t="s">
        <v>129</v>
      </c>
      <c r="BH937" s="29">
        <v>20</v>
      </c>
      <c r="BI937" s="26" t="s">
        <v>124</v>
      </c>
      <c r="BJ937" s="25" t="s">
        <v>333</v>
      </c>
      <c r="BK937" s="36" t="s">
        <v>334</v>
      </c>
      <c r="BL937" t="str">
        <f>IF(_xlfn.REGEXTEST(BK937,"Lv. [0-9]{0, 3}", 0),BM937,"")</f>
        <v>30</v>
      </c>
      <c r="BM937" t="str" cm="1">
        <f t="array" ref="BM937">_xlfn.REGEXEXTRACT(_xlfn.REGEXEXTRACT(BK937,"Lv. [0-9]{0,}", 0),"[0-9]{1,2}", 0)</f>
        <v>30</v>
      </c>
      <c r="BN937" cm="1">
        <f t="array" ref="BN937">INDEX(A937:AE937,BQ937)</f>
        <v>124</v>
      </c>
      <c r="BO937">
        <v>936</v>
      </c>
      <c r="BP937">
        <f ca="1">IF(LEN(BL937) &gt; 0, _xlfn.XMATCH(BN937 + 1, INDIRECT(BR937):INDIRECT(BS937)), "")</f>
        <v>937</v>
      </c>
      <c r="BQ937" cm="1">
        <f t="array" ref="BQ937">_xlfn.XMATCH(FALSE, ISBLANK(A937:AE937),,-1)</f>
        <v>28</v>
      </c>
      <c r="BR937" t="str">
        <f>ADDRESS(2, BQ937)</f>
        <v>$AB$2</v>
      </c>
      <c r="BS937" t="str">
        <f>ADDRESS(1202, BQ937)</f>
        <v>$AB$1202</v>
      </c>
      <c r="BT937" s="171" t="str">
        <f ca="1">"insert into Pokemon_Blueprint values ( "&amp;ROW()-1&amp;", '"&amp;B937&amp;"', '"&amp;C937&amp;"', "&amp;AF937&amp;",  "&amp;AG937&amp;",  "&amp;AH937&amp;", "&amp;AI937&amp;",  "&amp;AJ937&amp;",  "&amp;AK937&amp;", "&amp;IF(BC937 = "", "0", BC937)&amp;", "&amp;IF(BL937 = "","NULL, NULL",BP937&amp;", "&amp;BL937)&amp;");"</f>
        <v>insert into Pokemon_Blueprint values ( 936, 'Wimpod', '', 25,  35,  40, 20,  30,  80, 90, 937, 30);</v>
      </c>
    </row>
    <row r="938" spans="1:72" ht="12.75" customHeight="1">
      <c r="A938" s="86">
        <v>768</v>
      </c>
      <c r="B938" s="82" t="s">
        <v>1493</v>
      </c>
      <c r="C938" s="82"/>
      <c r="D938" s="83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>
        <v>183</v>
      </c>
      <c r="R938" s="84"/>
      <c r="S938" s="84">
        <v>110</v>
      </c>
      <c r="T938" s="84"/>
      <c r="U938" s="84">
        <v>71</v>
      </c>
      <c r="V938" s="84">
        <v>222</v>
      </c>
      <c r="W938" s="84"/>
      <c r="X938" s="84">
        <v>123</v>
      </c>
      <c r="Y938" s="84"/>
      <c r="Z938" s="84">
        <v>84</v>
      </c>
      <c r="AA938" s="84">
        <v>233</v>
      </c>
      <c r="AB938" s="84">
        <v>125</v>
      </c>
      <c r="AC938" s="84"/>
      <c r="AD938" s="84"/>
      <c r="AE938" s="85"/>
      <c r="AF938" s="17">
        <v>75</v>
      </c>
      <c r="AG938" s="18">
        <v>125</v>
      </c>
      <c r="AH938" s="19">
        <v>140</v>
      </c>
      <c r="AI938" s="20">
        <v>60</v>
      </c>
      <c r="AJ938" s="21">
        <v>90</v>
      </c>
      <c r="AK938" s="22">
        <v>40</v>
      </c>
      <c r="AL938" s="23">
        <f>SUM(AF938:AK938)</f>
        <v>530</v>
      </c>
      <c r="AM938" s="24" t="s">
        <v>124</v>
      </c>
      <c r="AN938" s="25" t="s">
        <v>112</v>
      </c>
      <c r="AO938" s="39" t="s">
        <v>1494</v>
      </c>
      <c r="AP938" s="40"/>
      <c r="AQ938" s="38"/>
      <c r="AR938" s="39" t="s">
        <v>88</v>
      </c>
      <c r="AS938" s="40">
        <v>2</v>
      </c>
      <c r="AT938" s="40">
        <v>238.1</v>
      </c>
      <c r="AU938" s="41">
        <v>108</v>
      </c>
      <c r="AV938" s="31"/>
      <c r="AW938" s="26"/>
      <c r="AX938" s="26">
        <v>2</v>
      </c>
      <c r="AY938" s="26"/>
      <c r="AZ938" s="26"/>
      <c r="BA938" s="25"/>
      <c r="BB938" s="24">
        <v>186</v>
      </c>
      <c r="BC938" s="26">
        <v>45</v>
      </c>
      <c r="BD938" s="32" t="s">
        <v>128</v>
      </c>
      <c r="BE938" s="32">
        <v>50</v>
      </c>
      <c r="BF938" s="35" t="s">
        <v>322</v>
      </c>
      <c r="BG938" s="26" t="s">
        <v>129</v>
      </c>
      <c r="BH938" s="29">
        <v>20</v>
      </c>
      <c r="BI938" s="26" t="s">
        <v>124</v>
      </c>
      <c r="BJ938" s="25" t="s">
        <v>333</v>
      </c>
      <c r="BK938" s="36"/>
      <c r="BL938" t="str">
        <f>IF(_xlfn.REGEXTEST(BK938,"Lv. [0-9]{0, 3}", 0),BM938,"")</f>
        <v/>
      </c>
      <c r="BM938" t="e" cm="1" vm="1">
        <f t="array" ref="BM938">_xlfn.REGEXEXTRACT(_xlfn.REGEXEXTRACT(BK938,"Lv. [0-9]{0,}", 0),"[0-9]{1,2}", 0)</f>
        <v>#N/A</v>
      </c>
      <c r="BN938" cm="1">
        <f t="array" ref="BN938">INDEX(A938:AE938,BQ938)</f>
        <v>125</v>
      </c>
      <c r="BO938">
        <v>937</v>
      </c>
      <c r="BP938" t="str">
        <f ca="1">IF(LEN(BL938) &gt; 0, _xlfn.XMATCH(BN938 + 1, INDIRECT(BR938):INDIRECT(BS938)), "")</f>
        <v/>
      </c>
      <c r="BQ938" cm="1">
        <f t="array" ref="BQ938">_xlfn.XMATCH(FALSE, ISBLANK(A938:AE938),,-1)</f>
        <v>28</v>
      </c>
      <c r="BR938" t="str">
        <f>ADDRESS(2, BQ938)</f>
        <v>$AB$2</v>
      </c>
      <c r="BS938" t="str">
        <f>ADDRESS(1202, BQ938)</f>
        <v>$AB$1202</v>
      </c>
      <c r="BT938" s="171" t="str">
        <f>"insert into Pokemon_Blueprint values ( "&amp;ROW()-1&amp;", '"&amp;B938&amp;"', '"&amp;C938&amp;"', "&amp;AF938&amp;",  "&amp;AG938&amp;",  "&amp;AH938&amp;", "&amp;AI938&amp;",  "&amp;AJ938&amp;",  "&amp;AK938&amp;", "&amp;IF(BC938 = "", "0", BC938)&amp;", "&amp;IF(BL938 = "","NULL, NULL",BP938&amp;", "&amp;BL938)&amp;");"</f>
        <v>insert into Pokemon_Blueprint values ( 937, 'Golisopod', '', 75,  125,  140, 60,  90,  40, 45, NULL, NULL);</v>
      </c>
    </row>
    <row r="939" spans="1:72" ht="12.75" customHeight="1">
      <c r="A939" s="86">
        <v>769</v>
      </c>
      <c r="B939" s="82" t="s">
        <v>1495</v>
      </c>
      <c r="C939" s="82"/>
      <c r="D939" s="83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>
        <v>186</v>
      </c>
      <c r="R939" s="84"/>
      <c r="S939" s="84">
        <v>113</v>
      </c>
      <c r="T939" s="84"/>
      <c r="U939" s="84"/>
      <c r="V939" s="84">
        <v>225</v>
      </c>
      <c r="W939" s="84"/>
      <c r="X939" s="84">
        <v>126</v>
      </c>
      <c r="Y939" s="84"/>
      <c r="Z939" s="84"/>
      <c r="AA939" s="84"/>
      <c r="AB939" s="84">
        <v>133</v>
      </c>
      <c r="AC939" s="84"/>
      <c r="AD939" s="84"/>
      <c r="AE939" s="85">
        <v>322</v>
      </c>
      <c r="AF939" s="17">
        <v>55</v>
      </c>
      <c r="AG939" s="18">
        <v>55</v>
      </c>
      <c r="AH939" s="19">
        <v>80</v>
      </c>
      <c r="AI939" s="20">
        <v>70</v>
      </c>
      <c r="AJ939" s="21">
        <v>45</v>
      </c>
      <c r="AK939" s="22">
        <v>15</v>
      </c>
      <c r="AL939" s="23">
        <f>SUM(AF939:AK939)</f>
        <v>320</v>
      </c>
      <c r="AM939" s="24" t="s">
        <v>398</v>
      </c>
      <c r="AN939" s="25" t="s">
        <v>196</v>
      </c>
      <c r="AO939" s="39" t="s">
        <v>1496</v>
      </c>
      <c r="AP939" s="40"/>
      <c r="AQ939" s="38" t="s">
        <v>197</v>
      </c>
      <c r="AR939" s="39" t="s">
        <v>115</v>
      </c>
      <c r="AS939" s="40">
        <v>0.5</v>
      </c>
      <c r="AT939" s="40">
        <v>154.30000000000001</v>
      </c>
      <c r="AU939" s="41">
        <v>70</v>
      </c>
      <c r="AV939" s="31"/>
      <c r="AW939" s="26"/>
      <c r="AX939" s="26">
        <v>1</v>
      </c>
      <c r="AY939" s="26"/>
      <c r="AZ939" s="26"/>
      <c r="BA939" s="25"/>
      <c r="BB939" s="24">
        <v>64</v>
      </c>
      <c r="BC939" s="26">
        <v>140</v>
      </c>
      <c r="BD939" s="32" t="s">
        <v>128</v>
      </c>
      <c r="BE939" s="32">
        <v>50</v>
      </c>
      <c r="BF939" s="35" t="s">
        <v>139</v>
      </c>
      <c r="BG939" s="26" t="s">
        <v>129</v>
      </c>
      <c r="BH939" s="29">
        <v>15</v>
      </c>
      <c r="BI939" s="26" t="s">
        <v>386</v>
      </c>
      <c r="BJ939" s="41"/>
      <c r="BK939" s="36" t="s">
        <v>447</v>
      </c>
      <c r="BL939" t="str">
        <f>IF(_xlfn.REGEXTEST(BK939,"Lv. [0-9]{0, 3}", 0),BM939,"")</f>
        <v>42</v>
      </c>
      <c r="BM939" t="str" cm="1">
        <f t="array" ref="BM939">_xlfn.REGEXEXTRACT(_xlfn.REGEXEXTRACT(BK939,"Lv. [0-9]{0,}", 0),"[0-9]{1,2}", 0)</f>
        <v>42</v>
      </c>
      <c r="BN939" cm="1">
        <f t="array" ref="BN939">INDEX(A939:AE939,BQ939)</f>
        <v>322</v>
      </c>
      <c r="BO939">
        <v>938</v>
      </c>
      <c r="BP939">
        <f ca="1">IF(LEN(BL939) &gt; 0, _xlfn.XMATCH(BN939 + 1, INDIRECT(BR939):INDIRECT(BS939)), "")</f>
        <v>939</v>
      </c>
      <c r="BQ939" cm="1">
        <f t="array" ref="BQ939">_xlfn.XMATCH(FALSE, ISBLANK(A939:AE939),,-1)</f>
        <v>31</v>
      </c>
      <c r="BR939" t="str">
        <f>ADDRESS(2, BQ939)</f>
        <v>$AE$2</v>
      </c>
      <c r="BS939" t="str">
        <f>ADDRESS(1202, BQ939)</f>
        <v>$AE$1202</v>
      </c>
      <c r="BT939" s="171" t="str">
        <f ca="1">"insert into Pokemon_Blueprint values ( "&amp;ROW()-1&amp;", '"&amp;B939&amp;"', '"&amp;C939&amp;"', "&amp;AF939&amp;",  "&amp;AG939&amp;",  "&amp;AH939&amp;", "&amp;AI939&amp;",  "&amp;AJ939&amp;",  "&amp;AK939&amp;", "&amp;IF(BC939 = "", "0", BC939)&amp;", "&amp;IF(BL939 = "","NULL, NULL",BP939&amp;", "&amp;BL939)&amp;");"</f>
        <v>insert into Pokemon_Blueprint values ( 938, 'Sandygast', '', 55,  55,  80, 70,  45,  15, 140, 939, 42);</v>
      </c>
    </row>
    <row r="940" spans="1:72" ht="12.75" customHeight="1">
      <c r="A940" s="86">
        <v>770</v>
      </c>
      <c r="B940" s="82" t="s">
        <v>1497</v>
      </c>
      <c r="C940" s="82"/>
      <c r="D940" s="83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>
        <v>187</v>
      </c>
      <c r="R940" s="84"/>
      <c r="S940" s="84">
        <v>114</v>
      </c>
      <c r="T940" s="84"/>
      <c r="U940" s="84"/>
      <c r="V940" s="84">
        <v>226</v>
      </c>
      <c r="W940" s="84"/>
      <c r="X940" s="84">
        <v>127</v>
      </c>
      <c r="Y940" s="84"/>
      <c r="Z940" s="84"/>
      <c r="AA940" s="84"/>
      <c r="AB940" s="84">
        <v>134</v>
      </c>
      <c r="AC940" s="84"/>
      <c r="AD940" s="84"/>
      <c r="AE940" s="85">
        <v>323</v>
      </c>
      <c r="AF940" s="17">
        <v>85</v>
      </c>
      <c r="AG940" s="18">
        <v>75</v>
      </c>
      <c r="AH940" s="19">
        <v>110</v>
      </c>
      <c r="AI940" s="20">
        <v>100</v>
      </c>
      <c r="AJ940" s="21">
        <v>75</v>
      </c>
      <c r="AK940" s="22">
        <v>35</v>
      </c>
      <c r="AL940" s="23">
        <f>SUM(AF940:AK940)</f>
        <v>480</v>
      </c>
      <c r="AM940" s="24" t="s">
        <v>398</v>
      </c>
      <c r="AN940" s="25" t="s">
        <v>196</v>
      </c>
      <c r="AO940" s="39" t="s">
        <v>1496</v>
      </c>
      <c r="AP940" s="40"/>
      <c r="AQ940" s="38" t="s">
        <v>197</v>
      </c>
      <c r="AR940" s="39" t="s">
        <v>216</v>
      </c>
      <c r="AS940" s="40">
        <v>1.3</v>
      </c>
      <c r="AT940" s="40">
        <v>551.20000000000005</v>
      </c>
      <c r="AU940" s="41">
        <v>250</v>
      </c>
      <c r="AV940" s="31"/>
      <c r="AW940" s="26"/>
      <c r="AX940" s="26">
        <v>2</v>
      </c>
      <c r="AY940" s="26"/>
      <c r="AZ940" s="26"/>
      <c r="BA940" s="25"/>
      <c r="BB940" s="24">
        <v>168</v>
      </c>
      <c r="BC940" s="26">
        <v>60</v>
      </c>
      <c r="BD940" s="32" t="s">
        <v>128</v>
      </c>
      <c r="BE940" s="32">
        <v>50</v>
      </c>
      <c r="BF940" s="35" t="s">
        <v>139</v>
      </c>
      <c r="BG940" s="26" t="s">
        <v>129</v>
      </c>
      <c r="BH940" s="29">
        <v>15</v>
      </c>
      <c r="BI940" s="26" t="s">
        <v>386</v>
      </c>
      <c r="BJ940" s="41"/>
      <c r="BK940" s="36"/>
      <c r="BL940" t="str">
        <f>IF(_xlfn.REGEXTEST(BK940,"Lv. [0-9]{0, 3}", 0),BM940,"")</f>
        <v/>
      </c>
      <c r="BM940" t="e" cm="1" vm="1">
        <f t="array" ref="BM940">_xlfn.REGEXEXTRACT(_xlfn.REGEXEXTRACT(BK940,"Lv. [0-9]{0,}", 0),"[0-9]{1,2}", 0)</f>
        <v>#N/A</v>
      </c>
      <c r="BN940" cm="1">
        <f t="array" ref="BN940">INDEX(A940:AE940,BQ940)</f>
        <v>323</v>
      </c>
      <c r="BO940">
        <v>939</v>
      </c>
      <c r="BP940" t="str">
        <f ca="1">IF(LEN(BL940) &gt; 0, _xlfn.XMATCH(BN940 + 1, INDIRECT(BR940):INDIRECT(BS940)), "")</f>
        <v/>
      </c>
      <c r="BQ940" cm="1">
        <f t="array" ref="BQ940">_xlfn.XMATCH(FALSE, ISBLANK(A940:AE940),,-1)</f>
        <v>31</v>
      </c>
      <c r="BR940" t="str">
        <f>ADDRESS(2, BQ940)</f>
        <v>$AE$2</v>
      </c>
      <c r="BS940" t="str">
        <f>ADDRESS(1202, BQ940)</f>
        <v>$AE$1202</v>
      </c>
      <c r="BT940" s="171" t="str">
        <f>"insert into Pokemon_Blueprint values ( "&amp;ROW()-1&amp;", '"&amp;B940&amp;"', '"&amp;C940&amp;"', "&amp;AF940&amp;",  "&amp;AG940&amp;",  "&amp;AH940&amp;", "&amp;AI940&amp;",  "&amp;AJ940&amp;",  "&amp;AK940&amp;", "&amp;IF(BC940 = "", "0", BC940)&amp;", "&amp;IF(BL940 = "","NULL, NULL",BP940&amp;", "&amp;BL940)&amp;");"</f>
        <v>insert into Pokemon_Blueprint values ( 939, 'Palossand', '', 85,  75,  110, 100,  75,  35, 60, NULL, NULL);</v>
      </c>
    </row>
    <row r="941" spans="1:72" ht="12.75" customHeight="1">
      <c r="A941" s="86">
        <v>771</v>
      </c>
      <c r="B941" s="82" t="s">
        <v>1498</v>
      </c>
      <c r="C941" s="82"/>
      <c r="D941" s="83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>
        <v>200</v>
      </c>
      <c r="R941" s="84"/>
      <c r="S941" s="84">
        <v>127</v>
      </c>
      <c r="T941" s="84"/>
      <c r="U941" s="84"/>
      <c r="V941" s="84">
        <v>256</v>
      </c>
      <c r="W941" s="84"/>
      <c r="X941" s="84">
        <v>157</v>
      </c>
      <c r="Y941" s="84"/>
      <c r="Z941" s="84"/>
      <c r="AA941" s="84">
        <v>156</v>
      </c>
      <c r="AB941" s="84"/>
      <c r="AC941" s="84"/>
      <c r="AD941" s="84"/>
      <c r="AE941" s="85"/>
      <c r="AF941" s="17">
        <v>55</v>
      </c>
      <c r="AG941" s="18">
        <v>60</v>
      </c>
      <c r="AH941" s="19">
        <v>130</v>
      </c>
      <c r="AI941" s="20">
        <v>30</v>
      </c>
      <c r="AJ941" s="21">
        <v>130</v>
      </c>
      <c r="AK941" s="22">
        <v>5</v>
      </c>
      <c r="AL941" s="23">
        <f>SUM(AF941:AK941)</f>
        <v>410</v>
      </c>
      <c r="AM941" s="24" t="s">
        <v>112</v>
      </c>
      <c r="AN941" s="41"/>
      <c r="AO941" s="39" t="s">
        <v>1499</v>
      </c>
      <c r="AP941" s="40" t="s">
        <v>230</v>
      </c>
      <c r="AQ941" s="38" t="s">
        <v>230</v>
      </c>
      <c r="AR941" s="39" t="s">
        <v>127</v>
      </c>
      <c r="AS941" s="40">
        <v>0.3</v>
      </c>
      <c r="AT941" s="40">
        <v>2.6</v>
      </c>
      <c r="AU941" s="41">
        <v>1.2</v>
      </c>
      <c r="AV941" s="31"/>
      <c r="AW941" s="26"/>
      <c r="AX941" s="26"/>
      <c r="AY941" s="26"/>
      <c r="AZ941" s="26">
        <v>2</v>
      </c>
      <c r="BA941" s="25"/>
      <c r="BB941" s="24">
        <v>144</v>
      </c>
      <c r="BC941" s="26">
        <v>60</v>
      </c>
      <c r="BD941" s="32" t="s">
        <v>226</v>
      </c>
      <c r="BE941" s="32">
        <v>50</v>
      </c>
      <c r="BF941" s="35" t="s">
        <v>108</v>
      </c>
      <c r="BG941" s="26" t="s">
        <v>129</v>
      </c>
      <c r="BH941" s="29">
        <v>15</v>
      </c>
      <c r="BI941" s="26" t="s">
        <v>117</v>
      </c>
      <c r="BJ941" s="41"/>
      <c r="BK941" s="36"/>
      <c r="BL941" t="str">
        <f>IF(_xlfn.REGEXTEST(BK941,"Lv. [0-9]{0, 3}", 0),BM941,"")</f>
        <v/>
      </c>
      <c r="BM941" t="e" cm="1" vm="1">
        <f t="array" ref="BM941">_xlfn.REGEXEXTRACT(_xlfn.REGEXEXTRACT(BK941,"Lv. [0-9]{0,}", 0),"[0-9]{1,2}", 0)</f>
        <v>#N/A</v>
      </c>
      <c r="BN941" cm="1">
        <f t="array" ref="BN941">INDEX(A941:AE941,BQ941)</f>
        <v>156</v>
      </c>
      <c r="BO941">
        <v>940</v>
      </c>
      <c r="BP941" t="str">
        <f ca="1">IF(LEN(BL941) &gt; 0, _xlfn.XMATCH(BN941 + 1, INDIRECT(BR941):INDIRECT(BS941)), "")</f>
        <v/>
      </c>
      <c r="BQ941" cm="1">
        <f t="array" ref="BQ941">_xlfn.XMATCH(FALSE, ISBLANK(A941:AE941),,-1)</f>
        <v>27</v>
      </c>
      <c r="BR941" t="str">
        <f>ADDRESS(2, BQ941)</f>
        <v>$AA$2</v>
      </c>
      <c r="BS941" t="str">
        <f>ADDRESS(1202, BQ941)</f>
        <v>$AA$1202</v>
      </c>
      <c r="BT941" s="171" t="str">
        <f>"insert into Pokemon_Blueprint values ( "&amp;ROW()-1&amp;", '"&amp;B941&amp;"', '"&amp;C941&amp;"', "&amp;AF941&amp;",  "&amp;AG941&amp;",  "&amp;AH941&amp;", "&amp;AI941&amp;",  "&amp;AJ941&amp;",  "&amp;AK941&amp;", "&amp;IF(BC941 = "", "0", BC941)&amp;", "&amp;IF(BL941 = "","NULL, NULL",BP941&amp;", "&amp;BL941)&amp;");"</f>
        <v>insert into Pokemon_Blueprint values ( 940, 'Pyukumuku', '', 55,  60,  130, 30,  130,  5, 60, NULL, NULL);</v>
      </c>
    </row>
    <row r="942" spans="1:72" ht="12.75" customHeight="1">
      <c r="A942" s="86">
        <v>772</v>
      </c>
      <c r="B942" s="82" t="s">
        <v>1500</v>
      </c>
      <c r="C942" s="82" t="s">
        <v>523</v>
      </c>
      <c r="D942" s="83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>
        <v>203</v>
      </c>
      <c r="R942" s="84"/>
      <c r="S942" s="84"/>
      <c r="T942" s="84"/>
      <c r="U942" s="84"/>
      <c r="V942" s="84">
        <v>259</v>
      </c>
      <c r="W942" s="84"/>
      <c r="X942" s="84"/>
      <c r="Y942" s="84"/>
      <c r="Z942" s="84"/>
      <c r="AA942" s="84">
        <v>381</v>
      </c>
      <c r="AB942" s="84"/>
      <c r="AC942" s="84"/>
      <c r="AD942" s="84"/>
      <c r="AE942" s="85"/>
      <c r="AF942" s="17">
        <v>95</v>
      </c>
      <c r="AG942" s="18">
        <v>95</v>
      </c>
      <c r="AH942" s="19">
        <v>95</v>
      </c>
      <c r="AI942" s="20">
        <v>95</v>
      </c>
      <c r="AJ942" s="21">
        <v>95</v>
      </c>
      <c r="AK942" s="22">
        <v>59</v>
      </c>
      <c r="AL942" s="23">
        <f>SUM(AF942:AK942)</f>
        <v>534</v>
      </c>
      <c r="AM942" s="24" t="s">
        <v>150</v>
      </c>
      <c r="AN942" s="41"/>
      <c r="AO942" s="39" t="s">
        <v>428</v>
      </c>
      <c r="AP942" s="40"/>
      <c r="AQ942" s="38"/>
      <c r="AR942" s="39" t="s">
        <v>304</v>
      </c>
      <c r="AS942" s="40">
        <v>1.9</v>
      </c>
      <c r="AT942" s="40">
        <v>265.7</v>
      </c>
      <c r="AU942" s="41">
        <v>120.5</v>
      </c>
      <c r="AV942" s="31">
        <v>2</v>
      </c>
      <c r="AW942" s="26"/>
      <c r="AX942" s="26"/>
      <c r="AY942" s="26"/>
      <c r="AZ942" s="26"/>
      <c r="BA942" s="25"/>
      <c r="BB942" s="24">
        <v>107</v>
      </c>
      <c r="BC942" s="26">
        <v>3</v>
      </c>
      <c r="BD942" s="32" t="s">
        <v>297</v>
      </c>
      <c r="BE942" s="32">
        <v>0</v>
      </c>
      <c r="BF942" s="35" t="s">
        <v>322</v>
      </c>
      <c r="BG942" s="26" t="s">
        <v>368</v>
      </c>
      <c r="BH942" s="29">
        <v>120</v>
      </c>
      <c r="BI942" s="26" t="s">
        <v>212</v>
      </c>
      <c r="BJ942" s="41"/>
      <c r="BK942" s="36" t="s">
        <v>246</v>
      </c>
      <c r="BL942" t="str">
        <f>IF(_xlfn.REGEXTEST(BK942,"Lv. [0-9]{0, 3}", 0),BM942,"")</f>
        <v/>
      </c>
      <c r="BM942" t="e" cm="1" vm="1">
        <f t="array" ref="BM942">_xlfn.REGEXEXTRACT(_xlfn.REGEXEXTRACT(BK942,"Lv. [0-9]{0,}", 0),"[0-9]{1,2}", 0)</f>
        <v>#N/A</v>
      </c>
      <c r="BN942" cm="1">
        <f t="array" ref="BN942">INDEX(A942:AE942,BQ942)</f>
        <v>381</v>
      </c>
      <c r="BO942">
        <v>941</v>
      </c>
      <c r="BP942" t="str">
        <f ca="1">IF(LEN(BL942) &gt; 0, _xlfn.XMATCH(BN942 + 1, INDIRECT(BR942):INDIRECT(BS942)), "")</f>
        <v/>
      </c>
      <c r="BQ942" cm="1">
        <f t="array" ref="BQ942">_xlfn.XMATCH(FALSE, ISBLANK(A942:AE942),,-1)</f>
        <v>27</v>
      </c>
      <c r="BR942" t="str">
        <f>ADDRESS(2, BQ942)</f>
        <v>$AA$2</v>
      </c>
      <c r="BS942" t="str">
        <f>ADDRESS(1202, BQ942)</f>
        <v>$AA$1202</v>
      </c>
      <c r="BT942" s="171" t="str">
        <f>"insert into Pokemon_Blueprint values ( "&amp;ROW()-1&amp;", '"&amp;B942&amp;"', '"&amp;C942&amp;"', "&amp;AF942&amp;",  "&amp;AG942&amp;",  "&amp;AH942&amp;", "&amp;AI942&amp;",  "&amp;AJ942&amp;",  "&amp;AK942&amp;", "&amp;IF(BC942 = "", "0", BC942)&amp;", "&amp;IF(BL942 = "","NULL, NULL",BP942&amp;", "&amp;BL942)&amp;");"</f>
        <v>insert into Pokemon_Blueprint values ( 941, 'Type: Null', 'Sub-Legendary', 95,  95,  95, 95,  95,  59, 3, NULL, NULL);</v>
      </c>
    </row>
    <row r="943" spans="1:72" ht="12.75" customHeight="1">
      <c r="A943" s="86">
        <v>773</v>
      </c>
      <c r="B943" s="82" t="s">
        <v>1501</v>
      </c>
      <c r="C943" s="82" t="s">
        <v>523</v>
      </c>
      <c r="D943" s="83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>
        <v>204</v>
      </c>
      <c r="R943" s="84"/>
      <c r="S943" s="84"/>
      <c r="T943" s="84"/>
      <c r="U943" s="84"/>
      <c r="V943" s="84">
        <v>260</v>
      </c>
      <c r="W943" s="84"/>
      <c r="X943" s="84"/>
      <c r="Y943" s="84"/>
      <c r="Z943" s="84"/>
      <c r="AA943" s="84">
        <v>382</v>
      </c>
      <c r="AB943" s="84"/>
      <c r="AC943" s="84"/>
      <c r="AD943" s="84"/>
      <c r="AE943" s="85"/>
      <c r="AF943" s="17">
        <v>95</v>
      </c>
      <c r="AG943" s="18">
        <v>95</v>
      </c>
      <c r="AH943" s="19">
        <v>95</v>
      </c>
      <c r="AI943" s="20">
        <v>95</v>
      </c>
      <c r="AJ943" s="21">
        <v>95</v>
      </c>
      <c r="AK943" s="22">
        <v>95</v>
      </c>
      <c r="AL943" s="23">
        <f>SUM(AF943:AK943)</f>
        <v>570</v>
      </c>
      <c r="AM943" s="24" t="s">
        <v>150</v>
      </c>
      <c r="AN943" s="41"/>
      <c r="AO943" s="39" t="s">
        <v>1502</v>
      </c>
      <c r="AP943" s="40"/>
      <c r="AQ943" s="38"/>
      <c r="AR943" s="39" t="s">
        <v>543</v>
      </c>
      <c r="AS943" s="40">
        <v>2.2999999999999998</v>
      </c>
      <c r="AT943" s="40">
        <v>221.6</v>
      </c>
      <c r="AU943" s="41">
        <v>100.5</v>
      </c>
      <c r="AV943" s="31">
        <v>3</v>
      </c>
      <c r="AW943" s="26"/>
      <c r="AX943" s="26"/>
      <c r="AY943" s="26"/>
      <c r="AZ943" s="26"/>
      <c r="BA943" s="25"/>
      <c r="BB943" s="24">
        <v>285</v>
      </c>
      <c r="BC943" s="26">
        <v>3</v>
      </c>
      <c r="BD943" s="32" t="s">
        <v>297</v>
      </c>
      <c r="BE943" s="32">
        <v>0</v>
      </c>
      <c r="BF943" s="35" t="s">
        <v>322</v>
      </c>
      <c r="BG943" s="26" t="s">
        <v>368</v>
      </c>
      <c r="BH943" s="29">
        <v>120</v>
      </c>
      <c r="BI943" s="26" t="s">
        <v>212</v>
      </c>
      <c r="BJ943" s="41"/>
      <c r="BK943" s="36"/>
      <c r="BL943" t="str">
        <f>IF(_xlfn.REGEXTEST(BK943,"Lv. [0-9]{0, 3}", 0),BM943,"")</f>
        <v/>
      </c>
      <c r="BM943" t="e" cm="1" vm="1">
        <f t="array" ref="BM943">_xlfn.REGEXEXTRACT(_xlfn.REGEXEXTRACT(BK943,"Lv. [0-9]{0,}", 0),"[0-9]{1,2}", 0)</f>
        <v>#N/A</v>
      </c>
      <c r="BN943" cm="1">
        <f t="array" ref="BN943">INDEX(A943:AE943,BQ943)</f>
        <v>382</v>
      </c>
      <c r="BO943">
        <v>942</v>
      </c>
      <c r="BP943" t="str">
        <f ca="1">IF(LEN(BL943) &gt; 0, _xlfn.XMATCH(BN943 + 1, INDIRECT(BR943):INDIRECT(BS943)), "")</f>
        <v/>
      </c>
      <c r="BQ943" cm="1">
        <f t="array" ref="BQ943">_xlfn.XMATCH(FALSE, ISBLANK(A943:AE943),,-1)</f>
        <v>27</v>
      </c>
      <c r="BR943" t="str">
        <f>ADDRESS(2, BQ943)</f>
        <v>$AA$2</v>
      </c>
      <c r="BS943" t="str">
        <f>ADDRESS(1202, BQ943)</f>
        <v>$AA$1202</v>
      </c>
      <c r="BT943" s="171" t="str">
        <f>"insert into Pokemon_Blueprint values ( "&amp;ROW()-1&amp;", '"&amp;B943&amp;"', '"&amp;C943&amp;"', "&amp;AF943&amp;",  "&amp;AG943&amp;",  "&amp;AH943&amp;", "&amp;AI943&amp;",  "&amp;AJ943&amp;",  "&amp;AK943&amp;", "&amp;IF(BC943 = "", "0", BC943)&amp;", "&amp;IF(BL943 = "","NULL, NULL",BP943&amp;", "&amp;BL943)&amp;");"</f>
        <v>insert into Pokemon_Blueprint values ( 942, 'Silvally', 'Sub-Legendary', 95,  95,  95, 95,  95,  95, 3, NULL, NULL);</v>
      </c>
    </row>
    <row r="944" spans="1:72" ht="12.75" customHeight="1">
      <c r="A944" s="86">
        <v>774</v>
      </c>
      <c r="B944" s="82" t="s">
        <v>1503</v>
      </c>
      <c r="C944" s="82"/>
      <c r="D944" s="83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>
        <v>213</v>
      </c>
      <c r="R944" s="84"/>
      <c r="S944" s="84"/>
      <c r="T944" s="84">
        <v>85</v>
      </c>
      <c r="U944" s="84"/>
      <c r="V944" s="84">
        <v>277</v>
      </c>
      <c r="W944" s="84"/>
      <c r="X944" s="84"/>
      <c r="Y944" s="84">
        <v>98</v>
      </c>
      <c r="Z944" s="84"/>
      <c r="AA944" s="84"/>
      <c r="AB944" s="84"/>
      <c r="AC944" s="84"/>
      <c r="AD944" s="84"/>
      <c r="AE944" s="85"/>
      <c r="AF944" s="17">
        <v>60</v>
      </c>
      <c r="AG944" s="18">
        <v>60</v>
      </c>
      <c r="AH944" s="19">
        <v>100</v>
      </c>
      <c r="AI944" s="20">
        <v>60</v>
      </c>
      <c r="AJ944" s="21">
        <v>100</v>
      </c>
      <c r="AK944" s="22">
        <v>60</v>
      </c>
      <c r="AL944" s="23">
        <f>SUM(AF944:AK944)</f>
        <v>440</v>
      </c>
      <c r="AM944" s="24" t="s">
        <v>301</v>
      </c>
      <c r="AN944" s="25" t="s">
        <v>104</v>
      </c>
      <c r="AO944" s="39" t="s">
        <v>1504</v>
      </c>
      <c r="AP944" s="40"/>
      <c r="AQ944" s="38"/>
      <c r="AR944" s="39" t="s">
        <v>127</v>
      </c>
      <c r="AS944" s="40">
        <v>0.3</v>
      </c>
      <c r="AT944" s="40">
        <v>88.2</v>
      </c>
      <c r="AU944" s="41">
        <v>40</v>
      </c>
      <c r="AV944" s="31"/>
      <c r="AW944" s="26"/>
      <c r="AX944" s="26">
        <v>1</v>
      </c>
      <c r="AY944" s="26"/>
      <c r="AZ944" s="26">
        <v>1</v>
      </c>
      <c r="BA944" s="25"/>
      <c r="BB944" s="24">
        <v>154</v>
      </c>
      <c r="BC944" s="26">
        <v>30</v>
      </c>
      <c r="BD944" s="32" t="s">
        <v>79</v>
      </c>
      <c r="BE944" s="32">
        <v>50</v>
      </c>
      <c r="BF944" s="35" t="s">
        <v>139</v>
      </c>
      <c r="BG944" s="26" t="s">
        <v>368</v>
      </c>
      <c r="BH944" s="29">
        <v>25</v>
      </c>
      <c r="BI944" s="26" t="s">
        <v>338</v>
      </c>
      <c r="BJ944" s="41"/>
      <c r="BK944" s="36"/>
      <c r="BL944" t="str">
        <f>IF(_xlfn.REGEXTEST(BK944,"Lv. [0-9]{0, 3}", 0),BM944,"")</f>
        <v/>
      </c>
      <c r="BM944" t="e" cm="1" vm="1">
        <f t="array" ref="BM944">_xlfn.REGEXEXTRACT(_xlfn.REGEXEXTRACT(BK944,"Lv. [0-9]{0,}", 0),"[0-9]{1,2}", 0)</f>
        <v>#N/A</v>
      </c>
      <c r="BN944" cm="1">
        <f t="array" ref="BN944">INDEX(A944:AE944,BQ944)</f>
        <v>98</v>
      </c>
      <c r="BO944">
        <v>943</v>
      </c>
      <c r="BP944" t="str">
        <f ca="1">IF(LEN(BL944) &gt; 0, _xlfn.XMATCH(BN944 + 1, INDIRECT(BR944):INDIRECT(BS944)), "")</f>
        <v/>
      </c>
      <c r="BQ944" cm="1">
        <f t="array" ref="BQ944">_xlfn.XMATCH(FALSE, ISBLANK(A944:AE944),,-1)</f>
        <v>25</v>
      </c>
      <c r="BR944" t="str">
        <f>ADDRESS(2, BQ944)</f>
        <v>$Y$2</v>
      </c>
      <c r="BS944" t="str">
        <f>ADDRESS(1202, BQ944)</f>
        <v>$Y$1202</v>
      </c>
      <c r="BT944" s="171" t="str">
        <f>"insert into Pokemon_Blueprint values ( "&amp;ROW()-1&amp;", '"&amp;B944&amp;"', '"&amp;C944&amp;"', "&amp;AF944&amp;",  "&amp;AG944&amp;",  "&amp;AH944&amp;", "&amp;AI944&amp;",  "&amp;AJ944&amp;",  "&amp;AK944&amp;", "&amp;IF(BC944 = "", "0", BC944)&amp;", "&amp;IF(BL944 = "","NULL, NULL",BP944&amp;", "&amp;BL944)&amp;");"</f>
        <v>insert into Pokemon_Blueprint values ( 943, 'Minior (Meteor)', '', 60,  60,  100, 60,  100,  60, 30, NULL, NULL);</v>
      </c>
    </row>
    <row r="945" spans="1:72" ht="12.75" customHeight="1">
      <c r="A945" s="86">
        <v>774.1</v>
      </c>
      <c r="B945" s="87" t="s">
        <v>1505</v>
      </c>
      <c r="C945" s="87"/>
      <c r="D945" s="88"/>
      <c r="E945" s="89"/>
      <c r="F945" s="89"/>
      <c r="G945" s="89"/>
      <c r="H945" s="89"/>
      <c r="I945" s="89"/>
      <c r="J945" s="89"/>
      <c r="K945" s="89"/>
      <c r="L945" s="89"/>
      <c r="M945" s="89"/>
      <c r="N945" s="89"/>
      <c r="O945" s="89"/>
      <c r="P945" s="89"/>
      <c r="Q945" s="89">
        <v>213</v>
      </c>
      <c r="R945" s="89"/>
      <c r="S945" s="89"/>
      <c r="T945" s="89">
        <v>85</v>
      </c>
      <c r="U945" s="89"/>
      <c r="V945" s="84">
        <v>277</v>
      </c>
      <c r="W945" s="84"/>
      <c r="X945" s="84"/>
      <c r="Y945" s="84">
        <v>98</v>
      </c>
      <c r="Z945" s="89"/>
      <c r="AA945" s="89"/>
      <c r="AB945" s="89"/>
      <c r="AC945" s="89"/>
      <c r="AD945" s="89"/>
      <c r="AE945" s="90"/>
      <c r="AF945" s="17">
        <v>60</v>
      </c>
      <c r="AG945" s="18">
        <v>100</v>
      </c>
      <c r="AH945" s="19">
        <v>60</v>
      </c>
      <c r="AI945" s="20">
        <v>100</v>
      </c>
      <c r="AJ945" s="21">
        <v>60</v>
      </c>
      <c r="AK945" s="22">
        <v>120</v>
      </c>
      <c r="AL945" s="23">
        <f>SUM(AF945:AK945)</f>
        <v>500</v>
      </c>
      <c r="AM945" s="39" t="s">
        <v>301</v>
      </c>
      <c r="AN945" s="41" t="s">
        <v>104</v>
      </c>
      <c r="AO945" s="39" t="s">
        <v>1504</v>
      </c>
      <c r="AP945" s="40"/>
      <c r="AQ945" s="38"/>
      <c r="AR945" s="39" t="s">
        <v>127</v>
      </c>
      <c r="AS945" s="40">
        <v>0.3</v>
      </c>
      <c r="AT945" s="40">
        <v>0.7</v>
      </c>
      <c r="AU945" s="41">
        <v>0.3</v>
      </c>
      <c r="AV945" s="31"/>
      <c r="AW945" s="26">
        <v>1</v>
      </c>
      <c r="AX945" s="26"/>
      <c r="AY945" s="26">
        <v>1</v>
      </c>
      <c r="AZ945" s="26"/>
      <c r="BA945" s="25"/>
      <c r="BB945" s="24">
        <v>175</v>
      </c>
      <c r="BC945" s="26">
        <v>30</v>
      </c>
      <c r="BD945" s="32" t="s">
        <v>79</v>
      </c>
      <c r="BE945" s="32">
        <v>50</v>
      </c>
      <c r="BF945" s="35" t="s">
        <v>98</v>
      </c>
      <c r="BG945" s="26" t="s">
        <v>368</v>
      </c>
      <c r="BH945" s="29">
        <v>25</v>
      </c>
      <c r="BI945" s="26" t="s">
        <v>338</v>
      </c>
      <c r="BJ945" s="41"/>
      <c r="BK945" s="36"/>
      <c r="BL945" t="str">
        <f>IF(_xlfn.REGEXTEST(BK945,"Lv. [0-9]{0, 3}", 0),BM945,"")</f>
        <v/>
      </c>
      <c r="BM945" t="e" cm="1" vm="1">
        <f t="array" ref="BM945">_xlfn.REGEXEXTRACT(_xlfn.REGEXEXTRACT(BK945,"Lv. [0-9]{0,}", 0),"[0-9]{1,2}", 0)</f>
        <v>#N/A</v>
      </c>
      <c r="BN945" cm="1">
        <f t="array" ref="BN945">INDEX(A945:AE945,BQ945)</f>
        <v>98</v>
      </c>
      <c r="BO945">
        <v>944</v>
      </c>
      <c r="BP945" t="str">
        <f ca="1">IF(LEN(BL945) &gt; 0, _xlfn.XMATCH(BN945 + 1, INDIRECT(BR945):INDIRECT(BS945)), "")</f>
        <v/>
      </c>
      <c r="BQ945" cm="1">
        <f t="array" ref="BQ945">_xlfn.XMATCH(FALSE, ISBLANK(A945:AE945),,-1)</f>
        <v>25</v>
      </c>
      <c r="BR945" t="str">
        <f>ADDRESS(2, BQ945)</f>
        <v>$Y$2</v>
      </c>
      <c r="BS945" t="str">
        <f>ADDRESS(1202, BQ945)</f>
        <v>$Y$1202</v>
      </c>
      <c r="BT945" s="171" t="str">
        <f>"insert into Pokemon_Blueprint values ( "&amp;ROW()-1&amp;", '"&amp;B945&amp;"', '"&amp;C945&amp;"', "&amp;AF945&amp;",  "&amp;AG945&amp;",  "&amp;AH945&amp;", "&amp;AI945&amp;",  "&amp;AJ945&amp;",  "&amp;AK945&amp;", "&amp;IF(BC945 = "", "0", BC945)&amp;", "&amp;IF(BL945 = "","NULL, NULL",BP945&amp;", "&amp;BL945)&amp;");"</f>
        <v>insert into Pokemon_Blueprint values ( 944, 'Minior (Red Core)', '', 60,  100,  60, 100,  60,  120, 30, NULL, NULL);</v>
      </c>
    </row>
    <row r="946" spans="1:72" ht="12.75" customHeight="1">
      <c r="A946" s="86">
        <v>774.2</v>
      </c>
      <c r="B946" s="87" t="s">
        <v>1506</v>
      </c>
      <c r="C946" s="82"/>
      <c r="D946" s="83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>
        <v>213</v>
      </c>
      <c r="R946" s="84"/>
      <c r="S946" s="84"/>
      <c r="T946" s="84">
        <v>85</v>
      </c>
      <c r="U946" s="84"/>
      <c r="V946" s="84">
        <v>277</v>
      </c>
      <c r="W946" s="84"/>
      <c r="X946" s="84"/>
      <c r="Y946" s="84">
        <v>98</v>
      </c>
      <c r="Z946" s="84"/>
      <c r="AA946" s="84"/>
      <c r="AB946" s="84"/>
      <c r="AC946" s="84"/>
      <c r="AD946" s="84"/>
      <c r="AE946" s="85"/>
      <c r="AF946" s="17">
        <v>60</v>
      </c>
      <c r="AG946" s="18">
        <v>100</v>
      </c>
      <c r="AH946" s="19">
        <v>60</v>
      </c>
      <c r="AI946" s="20">
        <v>100</v>
      </c>
      <c r="AJ946" s="21">
        <v>60</v>
      </c>
      <c r="AK946" s="22">
        <v>120</v>
      </c>
      <c r="AL946" s="23">
        <f>SUM(AF946:AK946)</f>
        <v>500</v>
      </c>
      <c r="AM946" s="24" t="s">
        <v>301</v>
      </c>
      <c r="AN946" s="25" t="s">
        <v>104</v>
      </c>
      <c r="AO946" s="39" t="s">
        <v>1504</v>
      </c>
      <c r="AP946" s="40"/>
      <c r="AQ946" s="38"/>
      <c r="AR946" s="39" t="s">
        <v>127</v>
      </c>
      <c r="AS946" s="40">
        <v>0.3</v>
      </c>
      <c r="AT946" s="40">
        <v>0.7</v>
      </c>
      <c r="AU946" s="41">
        <v>0.3</v>
      </c>
      <c r="AV946" s="31"/>
      <c r="AW946" s="26">
        <v>1</v>
      </c>
      <c r="AX946" s="26"/>
      <c r="AY946" s="26">
        <v>1</v>
      </c>
      <c r="AZ946" s="26"/>
      <c r="BA946" s="25"/>
      <c r="BB946" s="24">
        <v>175</v>
      </c>
      <c r="BC946" s="26">
        <v>30</v>
      </c>
      <c r="BD946" s="32" t="s">
        <v>79</v>
      </c>
      <c r="BE946" s="32">
        <v>50</v>
      </c>
      <c r="BF946" s="35" t="s">
        <v>98</v>
      </c>
      <c r="BG946" s="26" t="s">
        <v>368</v>
      </c>
      <c r="BH946" s="29">
        <v>25</v>
      </c>
      <c r="BI946" s="26" t="s">
        <v>338</v>
      </c>
      <c r="BJ946" s="41"/>
      <c r="BK946" s="36"/>
      <c r="BL946" t="str">
        <f>IF(_xlfn.REGEXTEST(BK946,"Lv. [0-9]{0, 3}", 0),BM946,"")</f>
        <v/>
      </c>
      <c r="BM946" t="e" cm="1" vm="1">
        <f t="array" ref="BM946">_xlfn.REGEXEXTRACT(_xlfn.REGEXEXTRACT(BK946,"Lv. [0-9]{0,}", 0),"[0-9]{1,2}", 0)</f>
        <v>#N/A</v>
      </c>
      <c r="BN946" cm="1">
        <f t="array" ref="BN946">INDEX(A946:AE946,BQ946)</f>
        <v>98</v>
      </c>
      <c r="BO946">
        <v>945</v>
      </c>
      <c r="BP946" t="str">
        <f ca="1">IF(LEN(BL946) &gt; 0, _xlfn.XMATCH(BN946 + 1, INDIRECT(BR946):INDIRECT(BS946)), "")</f>
        <v/>
      </c>
      <c r="BQ946" cm="1">
        <f t="array" ref="BQ946">_xlfn.XMATCH(FALSE, ISBLANK(A946:AE946),,-1)</f>
        <v>25</v>
      </c>
      <c r="BR946" t="str">
        <f>ADDRESS(2, BQ946)</f>
        <v>$Y$2</v>
      </c>
      <c r="BS946" t="str">
        <f>ADDRESS(1202, BQ946)</f>
        <v>$Y$1202</v>
      </c>
      <c r="BT946" s="171" t="str">
        <f>"insert into Pokemon_Blueprint values ( "&amp;ROW()-1&amp;", '"&amp;B946&amp;"', '"&amp;C946&amp;"', "&amp;AF946&amp;",  "&amp;AG946&amp;",  "&amp;AH946&amp;", "&amp;AI946&amp;",  "&amp;AJ946&amp;",  "&amp;AK946&amp;", "&amp;IF(BC946 = "", "0", BC946)&amp;", "&amp;IF(BL946 = "","NULL, NULL",BP946&amp;", "&amp;BL946)&amp;");"</f>
        <v>insert into Pokemon_Blueprint values ( 945, 'Minior (Orange Core)', '', 60,  100,  60, 100,  60,  120, 30, NULL, NULL);</v>
      </c>
    </row>
    <row r="947" spans="1:72" ht="12.75" customHeight="1">
      <c r="A947" s="86">
        <v>774.3</v>
      </c>
      <c r="B947" s="87" t="s">
        <v>1507</v>
      </c>
      <c r="C947" s="82"/>
      <c r="D947" s="83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>
        <v>213</v>
      </c>
      <c r="R947" s="84"/>
      <c r="S947" s="84"/>
      <c r="T947" s="84">
        <v>85</v>
      </c>
      <c r="U947" s="84"/>
      <c r="V947" s="84">
        <v>277</v>
      </c>
      <c r="W947" s="84"/>
      <c r="X947" s="84"/>
      <c r="Y947" s="84">
        <v>98</v>
      </c>
      <c r="Z947" s="84"/>
      <c r="AA947" s="84"/>
      <c r="AB947" s="84"/>
      <c r="AC947" s="84"/>
      <c r="AD947" s="84"/>
      <c r="AE947" s="85"/>
      <c r="AF947" s="17">
        <v>60</v>
      </c>
      <c r="AG947" s="18">
        <v>100</v>
      </c>
      <c r="AH947" s="19">
        <v>60</v>
      </c>
      <c r="AI947" s="20">
        <v>100</v>
      </c>
      <c r="AJ947" s="21">
        <v>60</v>
      </c>
      <c r="AK947" s="22">
        <v>120</v>
      </c>
      <c r="AL947" s="23">
        <f>SUM(AF947:AK947)</f>
        <v>500</v>
      </c>
      <c r="AM947" s="24" t="s">
        <v>301</v>
      </c>
      <c r="AN947" s="25" t="s">
        <v>104</v>
      </c>
      <c r="AO947" s="39" t="s">
        <v>1504</v>
      </c>
      <c r="AP947" s="40"/>
      <c r="AQ947" s="38"/>
      <c r="AR947" s="39" t="s">
        <v>127</v>
      </c>
      <c r="AS947" s="40">
        <v>0.3</v>
      </c>
      <c r="AT947" s="40">
        <v>0.7</v>
      </c>
      <c r="AU947" s="41">
        <v>0.3</v>
      </c>
      <c r="AV947" s="31"/>
      <c r="AW947" s="26">
        <v>1</v>
      </c>
      <c r="AX947" s="26"/>
      <c r="AY947" s="26">
        <v>1</v>
      </c>
      <c r="AZ947" s="26"/>
      <c r="BA947" s="25"/>
      <c r="BB947" s="24">
        <v>175</v>
      </c>
      <c r="BC947" s="26">
        <v>30</v>
      </c>
      <c r="BD947" s="32" t="s">
        <v>79</v>
      </c>
      <c r="BE947" s="32">
        <v>50</v>
      </c>
      <c r="BF947" s="35" t="s">
        <v>141</v>
      </c>
      <c r="BG947" s="26" t="s">
        <v>368</v>
      </c>
      <c r="BH947" s="29">
        <v>25</v>
      </c>
      <c r="BI947" s="26" t="s">
        <v>338</v>
      </c>
      <c r="BJ947" s="41"/>
      <c r="BK947" s="36"/>
      <c r="BL947" t="str">
        <f>IF(_xlfn.REGEXTEST(BK947,"Lv. [0-9]{0, 3}", 0),BM947,"")</f>
        <v/>
      </c>
      <c r="BM947" t="e" cm="1" vm="1">
        <f t="array" ref="BM947">_xlfn.REGEXEXTRACT(_xlfn.REGEXEXTRACT(BK947,"Lv. [0-9]{0,}", 0),"[0-9]{1,2}", 0)</f>
        <v>#N/A</v>
      </c>
      <c r="BN947" cm="1">
        <f t="array" ref="BN947">INDEX(A947:AE947,BQ947)</f>
        <v>98</v>
      </c>
      <c r="BO947">
        <v>946</v>
      </c>
      <c r="BP947" t="str">
        <f ca="1">IF(LEN(BL947) &gt; 0, _xlfn.XMATCH(BN947 + 1, INDIRECT(BR947):INDIRECT(BS947)), "")</f>
        <v/>
      </c>
      <c r="BQ947" cm="1">
        <f t="array" ref="BQ947">_xlfn.XMATCH(FALSE, ISBLANK(A947:AE947),,-1)</f>
        <v>25</v>
      </c>
      <c r="BR947" t="str">
        <f>ADDRESS(2, BQ947)</f>
        <v>$Y$2</v>
      </c>
      <c r="BS947" t="str">
        <f>ADDRESS(1202, BQ947)</f>
        <v>$Y$1202</v>
      </c>
      <c r="BT947" s="171" t="str">
        <f>"insert into Pokemon_Blueprint values ( "&amp;ROW()-1&amp;", '"&amp;B947&amp;"', '"&amp;C947&amp;"', "&amp;AF947&amp;",  "&amp;AG947&amp;",  "&amp;AH947&amp;", "&amp;AI947&amp;",  "&amp;AJ947&amp;",  "&amp;AK947&amp;", "&amp;IF(BC947 = "", "0", BC947)&amp;", "&amp;IF(BL947 = "","NULL, NULL",BP947&amp;", "&amp;BL947)&amp;");"</f>
        <v>insert into Pokemon_Blueprint values ( 946, 'Minior (Yellow Core)', '', 60,  100,  60, 100,  60,  120, 30, NULL, NULL);</v>
      </c>
    </row>
    <row r="948" spans="1:72" ht="12.75" customHeight="1">
      <c r="A948" s="86">
        <v>774.4</v>
      </c>
      <c r="B948" s="87" t="s">
        <v>1508</v>
      </c>
      <c r="C948" s="82"/>
      <c r="D948" s="83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>
        <v>213</v>
      </c>
      <c r="R948" s="84"/>
      <c r="S948" s="84"/>
      <c r="T948" s="84">
        <v>85</v>
      </c>
      <c r="U948" s="84"/>
      <c r="V948" s="84">
        <v>277</v>
      </c>
      <c r="W948" s="84"/>
      <c r="X948" s="84"/>
      <c r="Y948" s="84">
        <v>98</v>
      </c>
      <c r="Z948" s="84"/>
      <c r="AA948" s="84"/>
      <c r="AB948" s="84"/>
      <c r="AC948" s="84"/>
      <c r="AD948" s="84"/>
      <c r="AE948" s="85"/>
      <c r="AF948" s="17">
        <v>60</v>
      </c>
      <c r="AG948" s="18">
        <v>100</v>
      </c>
      <c r="AH948" s="19">
        <v>60</v>
      </c>
      <c r="AI948" s="20">
        <v>100</v>
      </c>
      <c r="AJ948" s="21">
        <v>60</v>
      </c>
      <c r="AK948" s="22">
        <v>120</v>
      </c>
      <c r="AL948" s="23">
        <f>SUM(AF948:AK948)</f>
        <v>500</v>
      </c>
      <c r="AM948" s="24" t="s">
        <v>301</v>
      </c>
      <c r="AN948" s="25" t="s">
        <v>104</v>
      </c>
      <c r="AO948" s="39" t="s">
        <v>1504</v>
      </c>
      <c r="AP948" s="40"/>
      <c r="AQ948" s="38"/>
      <c r="AR948" s="39" t="s">
        <v>127</v>
      </c>
      <c r="AS948" s="40">
        <v>0.3</v>
      </c>
      <c r="AT948" s="40">
        <v>0.7</v>
      </c>
      <c r="AU948" s="41">
        <v>0.3</v>
      </c>
      <c r="AV948" s="31"/>
      <c r="AW948" s="26">
        <v>1</v>
      </c>
      <c r="AX948" s="26"/>
      <c r="AY948" s="26">
        <v>1</v>
      </c>
      <c r="AZ948" s="26"/>
      <c r="BA948" s="25"/>
      <c r="BB948" s="24">
        <v>175</v>
      </c>
      <c r="BC948" s="26">
        <v>30</v>
      </c>
      <c r="BD948" s="32" t="s">
        <v>79</v>
      </c>
      <c r="BE948" s="32">
        <v>50</v>
      </c>
      <c r="BF948" s="35" t="s">
        <v>80</v>
      </c>
      <c r="BG948" s="26" t="s">
        <v>368</v>
      </c>
      <c r="BH948" s="29">
        <v>25</v>
      </c>
      <c r="BI948" s="26" t="s">
        <v>338</v>
      </c>
      <c r="BJ948" s="41"/>
      <c r="BK948" s="36"/>
      <c r="BL948" t="str">
        <f>IF(_xlfn.REGEXTEST(BK948,"Lv. [0-9]{0, 3}", 0),BM948,"")</f>
        <v/>
      </c>
      <c r="BM948" t="e" cm="1" vm="1">
        <f t="array" ref="BM948">_xlfn.REGEXEXTRACT(_xlfn.REGEXEXTRACT(BK948,"Lv. [0-9]{0,}", 0),"[0-9]{1,2}", 0)</f>
        <v>#N/A</v>
      </c>
      <c r="BN948" cm="1">
        <f t="array" ref="BN948">INDEX(A948:AE948,BQ948)</f>
        <v>98</v>
      </c>
      <c r="BO948">
        <v>947</v>
      </c>
      <c r="BP948" t="str">
        <f ca="1">IF(LEN(BL948) &gt; 0, _xlfn.XMATCH(BN948 + 1, INDIRECT(BR948):INDIRECT(BS948)), "")</f>
        <v/>
      </c>
      <c r="BQ948" cm="1">
        <f t="array" ref="BQ948">_xlfn.XMATCH(FALSE, ISBLANK(A948:AE948),,-1)</f>
        <v>25</v>
      </c>
      <c r="BR948" t="str">
        <f>ADDRESS(2, BQ948)</f>
        <v>$Y$2</v>
      </c>
      <c r="BS948" t="str">
        <f>ADDRESS(1202, BQ948)</f>
        <v>$Y$1202</v>
      </c>
      <c r="BT948" s="171" t="str">
        <f>"insert into Pokemon_Blueprint values ( "&amp;ROW()-1&amp;", '"&amp;B948&amp;"', '"&amp;C948&amp;"', "&amp;AF948&amp;",  "&amp;AG948&amp;",  "&amp;AH948&amp;", "&amp;AI948&amp;",  "&amp;AJ948&amp;",  "&amp;AK948&amp;", "&amp;IF(BC948 = "", "0", BC948)&amp;", "&amp;IF(BL948 = "","NULL, NULL",BP948&amp;", "&amp;BL948)&amp;");"</f>
        <v>insert into Pokemon_Blueprint values ( 947, 'Minior (Green Core)', '', 60,  100,  60, 100,  60,  120, 30, NULL, NULL);</v>
      </c>
    </row>
    <row r="949" spans="1:72" ht="12.75" customHeight="1">
      <c r="A949" s="86">
        <v>774.5</v>
      </c>
      <c r="B949" s="87" t="s">
        <v>1509</v>
      </c>
      <c r="C949" s="82"/>
      <c r="D949" s="83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>
        <v>213</v>
      </c>
      <c r="R949" s="84"/>
      <c r="S949" s="84"/>
      <c r="T949" s="84">
        <v>85</v>
      </c>
      <c r="U949" s="84"/>
      <c r="V949" s="84">
        <v>277</v>
      </c>
      <c r="W949" s="84"/>
      <c r="X949" s="84"/>
      <c r="Y949" s="84">
        <v>98</v>
      </c>
      <c r="Z949" s="84"/>
      <c r="AA949" s="84"/>
      <c r="AB949" s="84"/>
      <c r="AC949" s="84"/>
      <c r="AD949" s="84"/>
      <c r="AE949" s="85"/>
      <c r="AF949" s="17">
        <v>60</v>
      </c>
      <c r="AG949" s="18">
        <v>100</v>
      </c>
      <c r="AH949" s="19">
        <v>60</v>
      </c>
      <c r="AI949" s="20">
        <v>100</v>
      </c>
      <c r="AJ949" s="21">
        <v>60</v>
      </c>
      <c r="AK949" s="22">
        <v>120</v>
      </c>
      <c r="AL949" s="23">
        <f>SUM(AF949:AK949)</f>
        <v>500</v>
      </c>
      <c r="AM949" s="24" t="s">
        <v>301</v>
      </c>
      <c r="AN949" s="25" t="s">
        <v>104</v>
      </c>
      <c r="AO949" s="39" t="s">
        <v>1504</v>
      </c>
      <c r="AP949" s="40"/>
      <c r="AQ949" s="38"/>
      <c r="AR949" s="39" t="s">
        <v>127</v>
      </c>
      <c r="AS949" s="40">
        <v>0.3</v>
      </c>
      <c r="AT949" s="40">
        <v>0.7</v>
      </c>
      <c r="AU949" s="41">
        <v>0.3</v>
      </c>
      <c r="AV949" s="31"/>
      <c r="AW949" s="26">
        <v>1</v>
      </c>
      <c r="AX949" s="26"/>
      <c r="AY949" s="26">
        <v>1</v>
      </c>
      <c r="AZ949" s="26"/>
      <c r="BA949" s="25"/>
      <c r="BB949" s="24">
        <v>175</v>
      </c>
      <c r="BC949" s="26">
        <v>30</v>
      </c>
      <c r="BD949" s="32" t="s">
        <v>79</v>
      </c>
      <c r="BE949" s="32">
        <v>50</v>
      </c>
      <c r="BF949" s="35" t="s">
        <v>116</v>
      </c>
      <c r="BG949" s="26" t="s">
        <v>368</v>
      </c>
      <c r="BH949" s="29">
        <v>25</v>
      </c>
      <c r="BI949" s="26" t="s">
        <v>338</v>
      </c>
      <c r="BJ949" s="41"/>
      <c r="BK949" s="36"/>
      <c r="BL949" t="str">
        <f>IF(_xlfn.REGEXTEST(BK949,"Lv. [0-9]{0, 3}", 0),BM949,"")</f>
        <v/>
      </c>
      <c r="BM949" t="e" cm="1" vm="1">
        <f t="array" ref="BM949">_xlfn.REGEXEXTRACT(_xlfn.REGEXEXTRACT(BK949,"Lv. [0-9]{0,}", 0),"[0-9]{1,2}", 0)</f>
        <v>#N/A</v>
      </c>
      <c r="BN949" cm="1">
        <f t="array" ref="BN949">INDEX(A949:AE949,BQ949)</f>
        <v>98</v>
      </c>
      <c r="BO949">
        <v>948</v>
      </c>
      <c r="BP949" t="str">
        <f ca="1">IF(LEN(BL949) &gt; 0, _xlfn.XMATCH(BN949 + 1, INDIRECT(BR949):INDIRECT(BS949)), "")</f>
        <v/>
      </c>
      <c r="BQ949" cm="1">
        <f t="array" ref="BQ949">_xlfn.XMATCH(FALSE, ISBLANK(A949:AE949),,-1)</f>
        <v>25</v>
      </c>
      <c r="BR949" t="str">
        <f>ADDRESS(2, BQ949)</f>
        <v>$Y$2</v>
      </c>
      <c r="BS949" t="str">
        <f>ADDRESS(1202, BQ949)</f>
        <v>$Y$1202</v>
      </c>
      <c r="BT949" s="171" t="str">
        <f>"insert into Pokemon_Blueprint values ( "&amp;ROW()-1&amp;", '"&amp;B949&amp;"', '"&amp;C949&amp;"', "&amp;AF949&amp;",  "&amp;AG949&amp;",  "&amp;AH949&amp;", "&amp;AI949&amp;",  "&amp;AJ949&amp;",  "&amp;AK949&amp;", "&amp;IF(BC949 = "", "0", BC949)&amp;", "&amp;IF(BL949 = "","NULL, NULL",BP949&amp;", "&amp;BL949)&amp;");"</f>
        <v>insert into Pokemon_Blueprint values ( 948, 'Minior (Blue Core)', '', 60,  100,  60, 100,  60,  120, 30, NULL, NULL);</v>
      </c>
    </row>
    <row r="950" spans="1:72" ht="12.75" customHeight="1">
      <c r="A950" s="86">
        <v>774.6</v>
      </c>
      <c r="B950" s="87" t="s">
        <v>1510</v>
      </c>
      <c r="C950" s="82"/>
      <c r="D950" s="83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>
        <v>213</v>
      </c>
      <c r="R950" s="84"/>
      <c r="S950" s="84"/>
      <c r="T950" s="84">
        <v>85</v>
      </c>
      <c r="U950" s="84"/>
      <c r="V950" s="84">
        <v>277</v>
      </c>
      <c r="W950" s="84"/>
      <c r="X950" s="84"/>
      <c r="Y950" s="84">
        <v>98</v>
      </c>
      <c r="Z950" s="84"/>
      <c r="AA950" s="84"/>
      <c r="AB950" s="84"/>
      <c r="AC950" s="84"/>
      <c r="AD950" s="84"/>
      <c r="AE950" s="85"/>
      <c r="AF950" s="17">
        <v>60</v>
      </c>
      <c r="AG950" s="18">
        <v>100</v>
      </c>
      <c r="AH950" s="19">
        <v>60</v>
      </c>
      <c r="AI950" s="20">
        <v>100</v>
      </c>
      <c r="AJ950" s="21">
        <v>60</v>
      </c>
      <c r="AK950" s="22">
        <v>120</v>
      </c>
      <c r="AL950" s="23">
        <f>SUM(AF950:AK950)</f>
        <v>500</v>
      </c>
      <c r="AM950" s="24" t="s">
        <v>301</v>
      </c>
      <c r="AN950" s="25" t="s">
        <v>104</v>
      </c>
      <c r="AO950" s="39" t="s">
        <v>1504</v>
      </c>
      <c r="AP950" s="40"/>
      <c r="AQ950" s="38"/>
      <c r="AR950" s="39" t="s">
        <v>127</v>
      </c>
      <c r="AS950" s="40">
        <v>0.3</v>
      </c>
      <c r="AT950" s="40">
        <v>0.7</v>
      </c>
      <c r="AU950" s="41">
        <v>0.3</v>
      </c>
      <c r="AV950" s="31"/>
      <c r="AW950" s="26">
        <v>1</v>
      </c>
      <c r="AX950" s="26"/>
      <c r="AY950" s="26">
        <v>1</v>
      </c>
      <c r="AZ950" s="26"/>
      <c r="BA950" s="25"/>
      <c r="BB950" s="24">
        <v>175</v>
      </c>
      <c r="BC950" s="26">
        <v>30</v>
      </c>
      <c r="BD950" s="32" t="s">
        <v>79</v>
      </c>
      <c r="BE950" s="32">
        <v>50</v>
      </c>
      <c r="BF950" s="35" t="s">
        <v>116</v>
      </c>
      <c r="BG950" s="26" t="s">
        <v>368</v>
      </c>
      <c r="BH950" s="29">
        <v>25</v>
      </c>
      <c r="BI950" s="26" t="s">
        <v>338</v>
      </c>
      <c r="BJ950" s="41"/>
      <c r="BK950" s="36"/>
      <c r="BL950" t="str">
        <f>IF(_xlfn.REGEXTEST(BK950,"Lv. [0-9]{0, 3}", 0),BM950,"")</f>
        <v/>
      </c>
      <c r="BM950" t="e" cm="1" vm="1">
        <f t="array" ref="BM950">_xlfn.REGEXEXTRACT(_xlfn.REGEXEXTRACT(BK950,"Lv. [0-9]{0,}", 0),"[0-9]{1,2}", 0)</f>
        <v>#N/A</v>
      </c>
      <c r="BN950" cm="1">
        <f t="array" ref="BN950">INDEX(A950:AE950,BQ950)</f>
        <v>98</v>
      </c>
      <c r="BO950">
        <v>949</v>
      </c>
      <c r="BP950" t="str">
        <f ca="1">IF(LEN(BL950) &gt; 0, _xlfn.XMATCH(BN950 + 1, INDIRECT(BR950):INDIRECT(BS950)), "")</f>
        <v/>
      </c>
      <c r="BQ950" cm="1">
        <f t="array" ref="BQ950">_xlfn.XMATCH(FALSE, ISBLANK(A950:AE950),,-1)</f>
        <v>25</v>
      </c>
      <c r="BR950" t="str">
        <f>ADDRESS(2, BQ950)</f>
        <v>$Y$2</v>
      </c>
      <c r="BS950" t="str">
        <f>ADDRESS(1202, BQ950)</f>
        <v>$Y$1202</v>
      </c>
      <c r="BT950" s="171" t="str">
        <f>"insert into Pokemon_Blueprint values ( "&amp;ROW()-1&amp;", '"&amp;B950&amp;"', '"&amp;C950&amp;"', "&amp;AF950&amp;",  "&amp;AG950&amp;",  "&amp;AH950&amp;", "&amp;AI950&amp;",  "&amp;AJ950&amp;",  "&amp;AK950&amp;", "&amp;IF(BC950 = "", "0", BC950)&amp;", "&amp;IF(BL950 = "","NULL, NULL",BP950&amp;", "&amp;BL950)&amp;");"</f>
        <v>insert into Pokemon_Blueprint values ( 949, 'Minior (Indigo Core)', '', 60,  100,  60, 100,  60,  120, 30, NULL, NULL);</v>
      </c>
    </row>
    <row r="951" spans="1:72" ht="12.75" customHeight="1">
      <c r="A951" s="86">
        <v>774.7</v>
      </c>
      <c r="B951" s="87" t="s">
        <v>1511</v>
      </c>
      <c r="C951" s="82"/>
      <c r="D951" s="83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>
        <v>213</v>
      </c>
      <c r="R951" s="84"/>
      <c r="S951" s="84"/>
      <c r="T951" s="84">
        <v>85</v>
      </c>
      <c r="U951" s="84"/>
      <c r="V951" s="84">
        <v>277</v>
      </c>
      <c r="W951" s="84"/>
      <c r="X951" s="84"/>
      <c r="Y951" s="84">
        <v>98</v>
      </c>
      <c r="Z951" s="84"/>
      <c r="AA951" s="84"/>
      <c r="AB951" s="84"/>
      <c r="AC951" s="84"/>
      <c r="AD951" s="84"/>
      <c r="AE951" s="85"/>
      <c r="AF951" s="17">
        <v>60</v>
      </c>
      <c r="AG951" s="18">
        <v>100</v>
      </c>
      <c r="AH951" s="19">
        <v>60</v>
      </c>
      <c r="AI951" s="20">
        <v>100</v>
      </c>
      <c r="AJ951" s="21">
        <v>60</v>
      </c>
      <c r="AK951" s="22">
        <v>120</v>
      </c>
      <c r="AL951" s="23">
        <f>SUM(AF951:AK951)</f>
        <v>500</v>
      </c>
      <c r="AM951" s="24" t="s">
        <v>301</v>
      </c>
      <c r="AN951" s="25" t="s">
        <v>104</v>
      </c>
      <c r="AO951" s="39" t="s">
        <v>1504</v>
      </c>
      <c r="AP951" s="40"/>
      <c r="AQ951" s="38"/>
      <c r="AR951" s="39" t="s">
        <v>127</v>
      </c>
      <c r="AS951" s="40">
        <v>0.3</v>
      </c>
      <c r="AT951" s="40">
        <v>0.7</v>
      </c>
      <c r="AU951" s="41">
        <v>0.3</v>
      </c>
      <c r="AV951" s="31"/>
      <c r="AW951" s="26">
        <v>1</v>
      </c>
      <c r="AX951" s="26"/>
      <c r="AY951" s="26">
        <v>1</v>
      </c>
      <c r="AZ951" s="26"/>
      <c r="BA951" s="25"/>
      <c r="BB951" s="24">
        <v>175</v>
      </c>
      <c r="BC951" s="26">
        <v>30</v>
      </c>
      <c r="BD951" s="32" t="s">
        <v>79</v>
      </c>
      <c r="BE951" s="32">
        <v>50</v>
      </c>
      <c r="BF951" s="35" t="s">
        <v>164</v>
      </c>
      <c r="BG951" s="26" t="s">
        <v>368</v>
      </c>
      <c r="BH951" s="29">
        <v>25</v>
      </c>
      <c r="BI951" s="26" t="s">
        <v>338</v>
      </c>
      <c r="BJ951" s="41"/>
      <c r="BK951" s="36"/>
      <c r="BL951" t="str">
        <f>IF(_xlfn.REGEXTEST(BK951,"Lv. [0-9]{0, 3}", 0),BM951,"")</f>
        <v/>
      </c>
      <c r="BM951" t="e" cm="1" vm="1">
        <f t="array" ref="BM951">_xlfn.REGEXEXTRACT(_xlfn.REGEXEXTRACT(BK951,"Lv. [0-9]{0,}", 0),"[0-9]{1,2}", 0)</f>
        <v>#N/A</v>
      </c>
      <c r="BN951" cm="1">
        <f t="array" ref="BN951">INDEX(A951:AE951,BQ951)</f>
        <v>98</v>
      </c>
      <c r="BO951">
        <v>950</v>
      </c>
      <c r="BP951" t="str">
        <f ca="1">IF(LEN(BL951) &gt; 0, _xlfn.XMATCH(BN951 + 1, INDIRECT(BR951):INDIRECT(BS951)), "")</f>
        <v/>
      </c>
      <c r="BQ951" cm="1">
        <f t="array" ref="BQ951">_xlfn.XMATCH(FALSE, ISBLANK(A951:AE951),,-1)</f>
        <v>25</v>
      </c>
      <c r="BR951" t="str">
        <f>ADDRESS(2, BQ951)</f>
        <v>$Y$2</v>
      </c>
      <c r="BS951" t="str">
        <f>ADDRESS(1202, BQ951)</f>
        <v>$Y$1202</v>
      </c>
      <c r="BT951" s="171" t="str">
        <f>"insert into Pokemon_Blueprint values ( "&amp;ROW()-1&amp;", '"&amp;B951&amp;"', '"&amp;C951&amp;"', "&amp;AF951&amp;",  "&amp;AG951&amp;",  "&amp;AH951&amp;", "&amp;AI951&amp;",  "&amp;AJ951&amp;",  "&amp;AK951&amp;", "&amp;IF(BC951 = "", "0", BC951)&amp;", "&amp;IF(BL951 = "","NULL, NULL",BP951&amp;", "&amp;BL951)&amp;");"</f>
        <v>insert into Pokemon_Blueprint values ( 950, 'Minior (Violet Core)', '', 60,  100,  60, 100,  60,  120, 30, NULL, NULL);</v>
      </c>
    </row>
    <row r="952" spans="1:72" ht="12.75" customHeight="1">
      <c r="A952" s="86">
        <v>775</v>
      </c>
      <c r="B952" s="82" t="s">
        <v>1512</v>
      </c>
      <c r="C952" s="82"/>
      <c r="D952" s="83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>
        <v>222</v>
      </c>
      <c r="R952" s="84"/>
      <c r="S952" s="84"/>
      <c r="T952" s="84">
        <v>94</v>
      </c>
      <c r="U952" s="84"/>
      <c r="V952" s="84">
        <v>286</v>
      </c>
      <c r="W952" s="84"/>
      <c r="X952" s="84"/>
      <c r="Y952" s="84">
        <v>107</v>
      </c>
      <c r="Z952" s="84"/>
      <c r="AA952" s="84"/>
      <c r="AB952" s="84"/>
      <c r="AC952" s="84"/>
      <c r="AD952" s="84"/>
      <c r="AE952" s="85">
        <v>315</v>
      </c>
      <c r="AF952" s="17">
        <v>65</v>
      </c>
      <c r="AG952" s="18">
        <v>115</v>
      </c>
      <c r="AH952" s="19">
        <v>65</v>
      </c>
      <c r="AI952" s="20">
        <v>75</v>
      </c>
      <c r="AJ952" s="21">
        <v>95</v>
      </c>
      <c r="AK952" s="22">
        <v>65</v>
      </c>
      <c r="AL952" s="23">
        <f>SUM(AF952:AK952)</f>
        <v>480</v>
      </c>
      <c r="AM952" s="24" t="s">
        <v>150</v>
      </c>
      <c r="AN952" s="41"/>
      <c r="AO952" s="39" t="s">
        <v>1513</v>
      </c>
      <c r="AP952" s="40"/>
      <c r="AQ952" s="38"/>
      <c r="AR952" s="39" t="s">
        <v>187</v>
      </c>
      <c r="AS952" s="40">
        <v>0.4</v>
      </c>
      <c r="AT952" s="40">
        <v>43.9</v>
      </c>
      <c r="AU952" s="41">
        <v>19.899999999999999</v>
      </c>
      <c r="AV952" s="31"/>
      <c r="AW952" s="26">
        <v>2</v>
      </c>
      <c r="AX952" s="26"/>
      <c r="AY952" s="26"/>
      <c r="AZ952" s="26"/>
      <c r="BA952" s="25"/>
      <c r="BB952" s="24">
        <v>168</v>
      </c>
      <c r="BC952" s="26">
        <v>45</v>
      </c>
      <c r="BD952" s="32" t="s">
        <v>297</v>
      </c>
      <c r="BE952" s="32">
        <v>50</v>
      </c>
      <c r="BF952" s="35" t="s">
        <v>116</v>
      </c>
      <c r="BG952" s="26" t="s">
        <v>129</v>
      </c>
      <c r="BH952" s="29">
        <v>20</v>
      </c>
      <c r="BI952" s="26" t="s">
        <v>165</v>
      </c>
      <c r="BJ952" s="41"/>
      <c r="BK952" s="36"/>
      <c r="BL952" t="str">
        <f>IF(_xlfn.REGEXTEST(BK952,"Lv. [0-9]{0, 3}", 0),BM952,"")</f>
        <v/>
      </c>
      <c r="BM952" t="e" cm="1" vm="1">
        <f t="array" ref="BM952">_xlfn.REGEXEXTRACT(_xlfn.REGEXEXTRACT(BK952,"Lv. [0-9]{0,}", 0),"[0-9]{1,2}", 0)</f>
        <v>#N/A</v>
      </c>
      <c r="BN952" cm="1">
        <f t="array" ref="BN952">INDEX(A952:AE952,BQ952)</f>
        <v>315</v>
      </c>
      <c r="BO952">
        <v>951</v>
      </c>
      <c r="BP952" t="str">
        <f ca="1">IF(LEN(BL952) &gt; 0, _xlfn.XMATCH(BN952 + 1, INDIRECT(BR952):INDIRECT(BS952)), "")</f>
        <v/>
      </c>
      <c r="BQ952" cm="1">
        <f t="array" ref="BQ952">_xlfn.XMATCH(FALSE, ISBLANK(A952:AE952),,-1)</f>
        <v>31</v>
      </c>
      <c r="BR952" t="str">
        <f>ADDRESS(2, BQ952)</f>
        <v>$AE$2</v>
      </c>
      <c r="BS952" t="str">
        <f>ADDRESS(1202, BQ952)</f>
        <v>$AE$1202</v>
      </c>
      <c r="BT952" s="171" t="str">
        <f>"insert into Pokemon_Blueprint values ( "&amp;ROW()-1&amp;", '"&amp;B952&amp;"', '"&amp;C952&amp;"', "&amp;AF952&amp;",  "&amp;AG952&amp;",  "&amp;AH952&amp;", "&amp;AI952&amp;",  "&amp;AJ952&amp;",  "&amp;AK952&amp;", "&amp;IF(BC952 = "", "0", BC952)&amp;", "&amp;IF(BL952 = "","NULL, NULL",BP952&amp;", "&amp;BL952)&amp;");"</f>
        <v>insert into Pokemon_Blueprint values ( 951, 'Komala', '', 65,  115,  65, 75,  95,  65, 45, NULL, NULL);</v>
      </c>
    </row>
    <row r="953" spans="1:72" ht="12.75" customHeight="1">
      <c r="A953" s="86">
        <v>776</v>
      </c>
      <c r="B953" s="82" t="s">
        <v>1514</v>
      </c>
      <c r="C953" s="82"/>
      <c r="D953" s="83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>
        <v>224</v>
      </c>
      <c r="R953" s="84"/>
      <c r="S953" s="84"/>
      <c r="T953" s="84">
        <v>96</v>
      </c>
      <c r="U953" s="84"/>
      <c r="V953" s="84">
        <v>288</v>
      </c>
      <c r="W953" s="84"/>
      <c r="X953" s="84"/>
      <c r="Y953" s="84">
        <v>109</v>
      </c>
      <c r="Z953" s="84"/>
      <c r="AA953" s="84">
        <v>347</v>
      </c>
      <c r="AB953" s="84"/>
      <c r="AC953" s="84"/>
      <c r="AD953" s="84"/>
      <c r="AE953" s="85"/>
      <c r="AF953" s="17">
        <v>60</v>
      </c>
      <c r="AG953" s="18">
        <v>78</v>
      </c>
      <c r="AH953" s="19">
        <v>135</v>
      </c>
      <c r="AI953" s="20">
        <v>91</v>
      </c>
      <c r="AJ953" s="21">
        <v>85</v>
      </c>
      <c r="AK953" s="22">
        <v>36</v>
      </c>
      <c r="AL953" s="23">
        <f>SUM(AF953:AK953)</f>
        <v>485</v>
      </c>
      <c r="AM953" s="24" t="s">
        <v>94</v>
      </c>
      <c r="AN953" s="25" t="s">
        <v>99</v>
      </c>
      <c r="AO953" s="39" t="s">
        <v>363</v>
      </c>
      <c r="AP953" s="40"/>
      <c r="AQ953" s="38"/>
      <c r="AR953" s="39" t="s">
        <v>88</v>
      </c>
      <c r="AS953" s="40">
        <v>2</v>
      </c>
      <c r="AT953" s="40">
        <v>467.4</v>
      </c>
      <c r="AU953" s="41">
        <v>212</v>
      </c>
      <c r="AV953" s="31"/>
      <c r="AW953" s="26"/>
      <c r="AX953" s="26">
        <v>2</v>
      </c>
      <c r="AY953" s="26"/>
      <c r="AZ953" s="26"/>
      <c r="BA953" s="25"/>
      <c r="BB953" s="24">
        <v>170</v>
      </c>
      <c r="BC953" s="26">
        <v>70</v>
      </c>
      <c r="BD953" s="32" t="s">
        <v>128</v>
      </c>
      <c r="BE953" s="32">
        <v>50</v>
      </c>
      <c r="BF953" s="35" t="s">
        <v>98</v>
      </c>
      <c r="BG953" s="26" t="s">
        <v>129</v>
      </c>
      <c r="BH953" s="29">
        <v>20</v>
      </c>
      <c r="BI953" s="26" t="s">
        <v>82</v>
      </c>
      <c r="BJ953" s="25" t="s">
        <v>99</v>
      </c>
      <c r="BK953" s="36"/>
      <c r="BL953" t="str">
        <f>IF(_xlfn.REGEXTEST(BK953,"Lv. [0-9]{0, 3}", 0),BM953,"")</f>
        <v/>
      </c>
      <c r="BM953" t="e" cm="1" vm="1">
        <f t="array" ref="BM953">_xlfn.REGEXEXTRACT(_xlfn.REGEXEXTRACT(BK953,"Lv. [0-9]{0,}", 0),"[0-9]{1,2}", 0)</f>
        <v>#N/A</v>
      </c>
      <c r="BN953" cm="1">
        <f t="array" ref="BN953">INDEX(A953:AE953,BQ953)</f>
        <v>347</v>
      </c>
      <c r="BO953">
        <v>952</v>
      </c>
      <c r="BP953" t="str">
        <f ca="1">IF(LEN(BL953) &gt; 0, _xlfn.XMATCH(BN953 + 1, INDIRECT(BR953):INDIRECT(BS953)), "")</f>
        <v/>
      </c>
      <c r="BQ953" cm="1">
        <f t="array" ref="BQ953">_xlfn.XMATCH(FALSE, ISBLANK(A953:AE953),,-1)</f>
        <v>27</v>
      </c>
      <c r="BR953" t="str">
        <f>ADDRESS(2, BQ953)</f>
        <v>$AA$2</v>
      </c>
      <c r="BS953" t="str">
        <f>ADDRESS(1202, BQ953)</f>
        <v>$AA$1202</v>
      </c>
      <c r="BT953" s="171" t="str">
        <f>"insert into Pokemon_Blueprint values ( "&amp;ROW()-1&amp;", '"&amp;B953&amp;"', '"&amp;C953&amp;"', "&amp;AF953&amp;",  "&amp;AG953&amp;",  "&amp;AH953&amp;", "&amp;AI953&amp;",  "&amp;AJ953&amp;",  "&amp;AK953&amp;", "&amp;IF(BC953 = "", "0", BC953)&amp;", "&amp;IF(BL953 = "","NULL, NULL",BP953&amp;", "&amp;BL953)&amp;");"</f>
        <v>insert into Pokemon_Blueprint values ( 952, 'Turtonator', '', 60,  78,  135, 91,  85,  36, 70, NULL, NULL);</v>
      </c>
    </row>
    <row r="954" spans="1:72" ht="12.75" customHeight="1">
      <c r="A954" s="86">
        <v>777</v>
      </c>
      <c r="B954" s="82" t="s">
        <v>1515</v>
      </c>
      <c r="C954" s="82"/>
      <c r="D954" s="83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>
        <v>225</v>
      </c>
      <c r="R954" s="84"/>
      <c r="S954" s="84"/>
      <c r="T954" s="84">
        <v>97</v>
      </c>
      <c r="U954" s="84"/>
      <c r="V954" s="84">
        <v>292</v>
      </c>
      <c r="W954" s="84"/>
      <c r="X954" s="84"/>
      <c r="Y954" s="84">
        <v>113</v>
      </c>
      <c r="Z954" s="84"/>
      <c r="AA954" s="84">
        <v>348</v>
      </c>
      <c r="AB954" s="84"/>
      <c r="AC954" s="84"/>
      <c r="AD954" s="84"/>
      <c r="AE954" s="85"/>
      <c r="AF954" s="17">
        <v>65</v>
      </c>
      <c r="AG954" s="18">
        <v>98</v>
      </c>
      <c r="AH954" s="19">
        <v>63</v>
      </c>
      <c r="AI954" s="20">
        <v>40</v>
      </c>
      <c r="AJ954" s="21">
        <v>73</v>
      </c>
      <c r="AK954" s="22">
        <v>96</v>
      </c>
      <c r="AL954" s="23">
        <f>SUM(AF954:AK954)</f>
        <v>435</v>
      </c>
      <c r="AM954" s="24" t="s">
        <v>184</v>
      </c>
      <c r="AN954" s="25" t="s">
        <v>201</v>
      </c>
      <c r="AO954" s="39" t="s">
        <v>1516</v>
      </c>
      <c r="AP954" s="40" t="s">
        <v>186</v>
      </c>
      <c r="AQ954" s="38" t="s">
        <v>337</v>
      </c>
      <c r="AR954" s="39" t="s">
        <v>127</v>
      </c>
      <c r="AS954" s="40">
        <v>0.3</v>
      </c>
      <c r="AT954" s="40">
        <v>7.3</v>
      </c>
      <c r="AU954" s="41">
        <v>3.3</v>
      </c>
      <c r="AV954" s="31"/>
      <c r="AW954" s="26">
        <v>2</v>
      </c>
      <c r="AX954" s="26"/>
      <c r="AY954" s="26"/>
      <c r="AZ954" s="26"/>
      <c r="BA954" s="25"/>
      <c r="BB954" s="24">
        <v>152</v>
      </c>
      <c r="BC954" s="26">
        <v>180</v>
      </c>
      <c r="BD954" s="32" t="s">
        <v>128</v>
      </c>
      <c r="BE954" s="32">
        <v>50</v>
      </c>
      <c r="BF954" s="35" t="s">
        <v>322</v>
      </c>
      <c r="BG954" s="26" t="s">
        <v>129</v>
      </c>
      <c r="BH954" s="40">
        <v>10</v>
      </c>
      <c r="BI954" s="26" t="s">
        <v>165</v>
      </c>
      <c r="BJ954" s="25" t="s">
        <v>188</v>
      </c>
      <c r="BK954" s="36"/>
      <c r="BL954" t="str">
        <f>IF(_xlfn.REGEXTEST(BK954,"Lv. [0-9]{0, 3}", 0),BM954,"")</f>
        <v/>
      </c>
      <c r="BM954" t="e" cm="1" vm="1">
        <f t="array" ref="BM954">_xlfn.REGEXEXTRACT(_xlfn.REGEXEXTRACT(BK954,"Lv. [0-9]{0,}", 0),"[0-9]{1,2}", 0)</f>
        <v>#N/A</v>
      </c>
      <c r="BN954" cm="1">
        <f t="array" ref="BN954">INDEX(A954:AE954,BQ954)</f>
        <v>348</v>
      </c>
      <c r="BO954">
        <v>953</v>
      </c>
      <c r="BP954" t="str">
        <f ca="1">IF(LEN(BL954) &gt; 0, _xlfn.XMATCH(BN954 + 1, INDIRECT(BR954):INDIRECT(BS954)), "")</f>
        <v/>
      </c>
      <c r="BQ954" cm="1">
        <f t="array" ref="BQ954">_xlfn.XMATCH(FALSE, ISBLANK(A954:AE954),,-1)</f>
        <v>27</v>
      </c>
      <c r="BR954" t="str">
        <f>ADDRESS(2, BQ954)</f>
        <v>$AA$2</v>
      </c>
      <c r="BS954" t="str">
        <f>ADDRESS(1202, BQ954)</f>
        <v>$AA$1202</v>
      </c>
      <c r="BT954" s="171" t="str">
        <f>"insert into Pokemon_Blueprint values ( "&amp;ROW()-1&amp;", '"&amp;B954&amp;"', '"&amp;C954&amp;"', "&amp;AF954&amp;",  "&amp;AG954&amp;",  "&amp;AH954&amp;", "&amp;AI954&amp;",  "&amp;AJ954&amp;",  "&amp;AK954&amp;", "&amp;IF(BC954 = "", "0", BC954)&amp;", "&amp;IF(BL954 = "","NULL, NULL",BP954&amp;", "&amp;BL954)&amp;");"</f>
        <v>insert into Pokemon_Blueprint values ( 953, 'Togedemaru', '', 65,  98,  63, 40,  73,  96, 180, NULL, NULL);</v>
      </c>
    </row>
    <row r="955" spans="1:72" ht="12.75" customHeight="1">
      <c r="A955" s="86">
        <v>778</v>
      </c>
      <c r="B955" s="82" t="s">
        <v>1517</v>
      </c>
      <c r="C955" s="82"/>
      <c r="D955" s="83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>
        <v>242</v>
      </c>
      <c r="R955" s="84"/>
      <c r="S955" s="84"/>
      <c r="T955" s="84">
        <v>114</v>
      </c>
      <c r="U955" s="84"/>
      <c r="V955" s="84">
        <v>315</v>
      </c>
      <c r="W955" s="84"/>
      <c r="X955" s="84"/>
      <c r="Y955" s="84">
        <v>136</v>
      </c>
      <c r="Z955" s="84"/>
      <c r="AA955" s="84">
        <v>301</v>
      </c>
      <c r="AB955" s="84"/>
      <c r="AC955" s="84">
        <v>46</v>
      </c>
      <c r="AD955" s="84"/>
      <c r="AE955" s="85">
        <v>239</v>
      </c>
      <c r="AF955" s="17">
        <v>55</v>
      </c>
      <c r="AG955" s="18">
        <v>90</v>
      </c>
      <c r="AH955" s="19">
        <v>80</v>
      </c>
      <c r="AI955" s="20">
        <v>50</v>
      </c>
      <c r="AJ955" s="21">
        <v>105</v>
      </c>
      <c r="AK955" s="22">
        <v>96</v>
      </c>
      <c r="AL955" s="23">
        <f>SUM(AF955:AK955)</f>
        <v>476</v>
      </c>
      <c r="AM955" s="24" t="s">
        <v>398</v>
      </c>
      <c r="AN955" s="25" t="s">
        <v>188</v>
      </c>
      <c r="AO955" s="39" t="s">
        <v>1518</v>
      </c>
      <c r="AP955" s="40"/>
      <c r="AQ955" s="38"/>
      <c r="AR955" s="39" t="s">
        <v>265</v>
      </c>
      <c r="AS955" s="40">
        <v>0.2</v>
      </c>
      <c r="AT955" s="40">
        <v>1.5</v>
      </c>
      <c r="AU955" s="41">
        <v>0.7</v>
      </c>
      <c r="AV955" s="31"/>
      <c r="AW955" s="26"/>
      <c r="AX955" s="26"/>
      <c r="AY955" s="26"/>
      <c r="AZ955" s="26">
        <v>2</v>
      </c>
      <c r="BA955" s="25"/>
      <c r="BB955" s="24">
        <v>167</v>
      </c>
      <c r="BC955" s="26">
        <v>45</v>
      </c>
      <c r="BD955" s="32" t="s">
        <v>128</v>
      </c>
      <c r="BE955" s="32">
        <v>50</v>
      </c>
      <c r="BF955" s="35" t="s">
        <v>141</v>
      </c>
      <c r="BG955" s="26" t="s">
        <v>129</v>
      </c>
      <c r="BH955" s="29">
        <v>20</v>
      </c>
      <c r="BI955" s="26" t="s">
        <v>386</v>
      </c>
      <c r="BJ955" s="41"/>
      <c r="BK955" s="36"/>
      <c r="BL955" t="str">
        <f>IF(_xlfn.REGEXTEST(BK955,"Lv. [0-9]{0, 3}", 0),BM955,"")</f>
        <v/>
      </c>
      <c r="BM955" t="e" cm="1" vm="1">
        <f t="array" ref="BM955">_xlfn.REGEXEXTRACT(_xlfn.REGEXEXTRACT(BK955,"Lv. [0-9]{0,}", 0),"[0-9]{1,2}", 0)</f>
        <v>#N/A</v>
      </c>
      <c r="BN955" cm="1">
        <f t="array" ref="BN955">INDEX(A955:AE955,BQ955)</f>
        <v>239</v>
      </c>
      <c r="BO955">
        <v>954</v>
      </c>
      <c r="BP955" t="str">
        <f ca="1">IF(LEN(BL955) &gt; 0, _xlfn.XMATCH(BN955 + 1, INDIRECT(BR955):INDIRECT(BS955)), "")</f>
        <v/>
      </c>
      <c r="BQ955" cm="1">
        <f t="array" ref="BQ955">_xlfn.XMATCH(FALSE, ISBLANK(A955:AE955),,-1)</f>
        <v>31</v>
      </c>
      <c r="BR955" t="str">
        <f>ADDRESS(2, BQ955)</f>
        <v>$AE$2</v>
      </c>
      <c r="BS955" t="str">
        <f>ADDRESS(1202, BQ955)</f>
        <v>$AE$1202</v>
      </c>
      <c r="BT955" s="171" t="str">
        <f>"insert into Pokemon_Blueprint values ( "&amp;ROW()-1&amp;", '"&amp;B955&amp;"', '"&amp;C955&amp;"', "&amp;AF955&amp;",  "&amp;AG955&amp;",  "&amp;AH955&amp;", "&amp;AI955&amp;",  "&amp;AJ955&amp;",  "&amp;AK955&amp;", "&amp;IF(BC955 = "", "0", BC955)&amp;", "&amp;IF(BL955 = "","NULL, NULL",BP955&amp;", "&amp;BL955)&amp;");"</f>
        <v>insert into Pokemon_Blueprint values ( 954, 'Mimikyu', '', 55,  90,  80, 50,  105,  96, 45, NULL, NULL);</v>
      </c>
    </row>
    <row r="956" spans="1:72" ht="12.75" customHeight="1">
      <c r="A956" s="86">
        <v>779</v>
      </c>
      <c r="B956" s="82" t="s">
        <v>1519</v>
      </c>
      <c r="C956" s="82"/>
      <c r="D956" s="83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>
        <v>243</v>
      </c>
      <c r="R956" s="84"/>
      <c r="S956" s="84"/>
      <c r="T956" s="84">
        <v>115</v>
      </c>
      <c r="U956" s="84"/>
      <c r="V956" s="84">
        <v>320</v>
      </c>
      <c r="W956" s="84"/>
      <c r="X956" s="84"/>
      <c r="Y956" s="84">
        <v>141</v>
      </c>
      <c r="Z956" s="84"/>
      <c r="AA956" s="84"/>
      <c r="AB956" s="84"/>
      <c r="AC956" s="84"/>
      <c r="AD956" s="84"/>
      <c r="AE956" s="85">
        <v>335</v>
      </c>
      <c r="AF956" s="17">
        <v>68</v>
      </c>
      <c r="AG956" s="18">
        <v>105</v>
      </c>
      <c r="AH956" s="19">
        <v>70</v>
      </c>
      <c r="AI956" s="20">
        <v>70</v>
      </c>
      <c r="AJ956" s="21">
        <v>70</v>
      </c>
      <c r="AK956" s="22">
        <v>92</v>
      </c>
      <c r="AL956" s="23">
        <f>SUM(AF956:AK956)</f>
        <v>475</v>
      </c>
      <c r="AM956" s="24" t="s">
        <v>112</v>
      </c>
      <c r="AN956" s="25" t="s">
        <v>193</v>
      </c>
      <c r="AO956" s="39" t="s">
        <v>1520</v>
      </c>
      <c r="AP956" s="40" t="s">
        <v>1418</v>
      </c>
      <c r="AQ956" s="38" t="s">
        <v>261</v>
      </c>
      <c r="AR956" s="39" t="s">
        <v>220</v>
      </c>
      <c r="AS956" s="40">
        <v>0.9</v>
      </c>
      <c r="AT956" s="40">
        <v>41.9</v>
      </c>
      <c r="AU956" s="41">
        <v>19</v>
      </c>
      <c r="AV956" s="31"/>
      <c r="AW956" s="26">
        <v>2</v>
      </c>
      <c r="AX956" s="26"/>
      <c r="AY956" s="26"/>
      <c r="AZ956" s="26"/>
      <c r="BA956" s="25"/>
      <c r="BB956" s="24">
        <v>166</v>
      </c>
      <c r="BC956" s="26">
        <v>80</v>
      </c>
      <c r="BD956" s="32" t="s">
        <v>128</v>
      </c>
      <c r="BE956" s="32">
        <v>50</v>
      </c>
      <c r="BF956" s="35" t="s">
        <v>227</v>
      </c>
      <c r="BG956" s="26" t="s">
        <v>129</v>
      </c>
      <c r="BH956" s="29">
        <v>15</v>
      </c>
      <c r="BI956" s="26" t="s">
        <v>465</v>
      </c>
      <c r="BJ956" s="41"/>
      <c r="BK956" s="36"/>
      <c r="BL956" t="str">
        <f>IF(_xlfn.REGEXTEST(BK956,"Lv. [0-9]{0, 3}", 0),BM956,"")</f>
        <v/>
      </c>
      <c r="BM956" t="e" cm="1" vm="1">
        <f t="array" ref="BM956">_xlfn.REGEXEXTRACT(_xlfn.REGEXEXTRACT(BK956,"Lv. [0-9]{0,}", 0),"[0-9]{1,2}", 0)</f>
        <v>#N/A</v>
      </c>
      <c r="BN956" cm="1">
        <f t="array" ref="BN956">INDEX(A956:AE956,BQ956)</f>
        <v>335</v>
      </c>
      <c r="BO956">
        <v>955</v>
      </c>
      <c r="BP956" t="str">
        <f ca="1">IF(LEN(BL956) &gt; 0, _xlfn.XMATCH(BN956 + 1, INDIRECT(BR956):INDIRECT(BS956)), "")</f>
        <v/>
      </c>
      <c r="BQ956" cm="1">
        <f t="array" ref="BQ956">_xlfn.XMATCH(FALSE, ISBLANK(A956:AE956),,-1)</f>
        <v>31</v>
      </c>
      <c r="BR956" t="str">
        <f>ADDRESS(2, BQ956)</f>
        <v>$AE$2</v>
      </c>
      <c r="BS956" t="str">
        <f>ADDRESS(1202, BQ956)</f>
        <v>$AE$1202</v>
      </c>
      <c r="BT956" s="171" t="str">
        <f>"insert into Pokemon_Blueprint values ( "&amp;ROW()-1&amp;", '"&amp;B956&amp;"', '"&amp;C956&amp;"', "&amp;AF956&amp;",  "&amp;AG956&amp;",  "&amp;AH956&amp;", "&amp;AI956&amp;",  "&amp;AJ956&amp;",  "&amp;AK956&amp;", "&amp;IF(BC956 = "", "0", BC956)&amp;", "&amp;IF(BL956 = "","NULL, NULL",BP956&amp;", "&amp;BL956)&amp;");"</f>
        <v>insert into Pokemon_Blueprint values ( 955, 'Bruxish', '', 68,  105,  70, 70,  70,  92, 80, NULL, NULL);</v>
      </c>
    </row>
    <row r="957" spans="1:72" ht="12.75" customHeight="1">
      <c r="A957" s="86">
        <v>780</v>
      </c>
      <c r="B957" s="82" t="s">
        <v>1521</v>
      </c>
      <c r="C957" s="82"/>
      <c r="D957" s="83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>
        <v>244</v>
      </c>
      <c r="R957" s="84"/>
      <c r="S957" s="84"/>
      <c r="T957" s="84">
        <v>116</v>
      </c>
      <c r="U957" s="84"/>
      <c r="V957" s="84">
        <v>321</v>
      </c>
      <c r="W957" s="84"/>
      <c r="X957" s="84"/>
      <c r="Y957" s="84">
        <v>142</v>
      </c>
      <c r="Z957" s="84"/>
      <c r="AA957" s="84">
        <v>346</v>
      </c>
      <c r="AB957" s="84"/>
      <c r="AC957" s="84"/>
      <c r="AD957" s="84"/>
      <c r="AE957" s="85"/>
      <c r="AF957" s="17">
        <v>78</v>
      </c>
      <c r="AG957" s="18">
        <v>60</v>
      </c>
      <c r="AH957" s="19">
        <v>85</v>
      </c>
      <c r="AI957" s="20">
        <v>135</v>
      </c>
      <c r="AJ957" s="21">
        <v>91</v>
      </c>
      <c r="AK957" s="22">
        <v>36</v>
      </c>
      <c r="AL957" s="23">
        <f>SUM(AF957:AK957)</f>
        <v>485</v>
      </c>
      <c r="AM957" s="24" t="s">
        <v>150</v>
      </c>
      <c r="AN957" s="25" t="s">
        <v>99</v>
      </c>
      <c r="AO957" s="39" t="s">
        <v>1522</v>
      </c>
      <c r="AP957" s="40" t="s">
        <v>1523</v>
      </c>
      <c r="AQ957" s="38" t="s">
        <v>284</v>
      </c>
      <c r="AR957" s="39" t="s">
        <v>445</v>
      </c>
      <c r="AS957" s="40">
        <v>3</v>
      </c>
      <c r="AT957" s="40">
        <v>407.9</v>
      </c>
      <c r="AU957" s="41">
        <v>185</v>
      </c>
      <c r="AV957" s="31"/>
      <c r="AW957" s="26"/>
      <c r="AX957" s="26"/>
      <c r="AY957" s="26">
        <v>2</v>
      </c>
      <c r="AZ957" s="26"/>
      <c r="BA957" s="25"/>
      <c r="BB957" s="24">
        <v>170</v>
      </c>
      <c r="BC957" s="26">
        <v>70</v>
      </c>
      <c r="BD957" s="32" t="s">
        <v>128</v>
      </c>
      <c r="BE957" s="32">
        <v>50</v>
      </c>
      <c r="BF957" s="35" t="s">
        <v>137</v>
      </c>
      <c r="BG957" s="26" t="s">
        <v>129</v>
      </c>
      <c r="BH957" s="29">
        <v>20</v>
      </c>
      <c r="BI957" s="26" t="s">
        <v>82</v>
      </c>
      <c r="BJ957" s="25" t="s">
        <v>99</v>
      </c>
      <c r="BK957" s="36"/>
      <c r="BL957" t="str">
        <f>IF(_xlfn.REGEXTEST(BK957,"Lv. [0-9]{0, 3}", 0),BM957,"")</f>
        <v/>
      </c>
      <c r="BM957" t="e" cm="1" vm="1">
        <f t="array" ref="BM957">_xlfn.REGEXEXTRACT(_xlfn.REGEXEXTRACT(BK957,"Lv. [0-9]{0,}", 0),"[0-9]{1,2}", 0)</f>
        <v>#N/A</v>
      </c>
      <c r="BN957" cm="1">
        <f t="array" ref="BN957">INDEX(A957:AE957,BQ957)</f>
        <v>346</v>
      </c>
      <c r="BO957">
        <v>956</v>
      </c>
      <c r="BP957" t="str">
        <f ca="1">IF(LEN(BL957) &gt; 0, _xlfn.XMATCH(BN957 + 1, INDIRECT(BR957):INDIRECT(BS957)), "")</f>
        <v/>
      </c>
      <c r="BQ957" cm="1">
        <f t="array" ref="BQ957">_xlfn.XMATCH(FALSE, ISBLANK(A957:AE957),,-1)</f>
        <v>27</v>
      </c>
      <c r="BR957" t="str">
        <f>ADDRESS(2, BQ957)</f>
        <v>$AA$2</v>
      </c>
      <c r="BS957" t="str">
        <f>ADDRESS(1202, BQ957)</f>
        <v>$AA$1202</v>
      </c>
      <c r="BT957" s="171" t="str">
        <f>"insert into Pokemon_Blueprint values ( "&amp;ROW()-1&amp;", '"&amp;B957&amp;"', '"&amp;C957&amp;"', "&amp;AF957&amp;",  "&amp;AG957&amp;",  "&amp;AH957&amp;", "&amp;AI957&amp;",  "&amp;AJ957&amp;",  "&amp;AK957&amp;", "&amp;IF(BC957 = "", "0", BC957)&amp;", "&amp;IF(BL957 = "","NULL, NULL",BP957&amp;", "&amp;BL957)&amp;");"</f>
        <v>insert into Pokemon_Blueprint values ( 956, 'Drampa', '', 78,  60,  85, 135,  91,  36, 70, NULL, NULL);</v>
      </c>
    </row>
    <row r="958" spans="1:72" ht="12.75" customHeight="1">
      <c r="A958" s="86">
        <v>781</v>
      </c>
      <c r="B958" s="82" t="s">
        <v>1524</v>
      </c>
      <c r="C958" s="82"/>
      <c r="D958" s="83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>
        <v>263</v>
      </c>
      <c r="R958" s="84"/>
      <c r="S958" s="84"/>
      <c r="T958" s="84"/>
      <c r="U958" s="84">
        <v>78</v>
      </c>
      <c r="V958" s="84">
        <v>344</v>
      </c>
      <c r="W958" s="84"/>
      <c r="X958" s="84"/>
      <c r="Y958" s="84"/>
      <c r="Z958" s="84">
        <v>91</v>
      </c>
      <c r="AA958" s="84">
        <v>360</v>
      </c>
      <c r="AB958" s="84"/>
      <c r="AC958" s="84">
        <v>162</v>
      </c>
      <c r="AD958" s="84"/>
      <c r="AE958" s="85"/>
      <c r="AF958" s="17">
        <v>70</v>
      </c>
      <c r="AG958" s="18">
        <v>131</v>
      </c>
      <c r="AH958" s="19">
        <v>100</v>
      </c>
      <c r="AI958" s="20">
        <v>86</v>
      </c>
      <c r="AJ958" s="21">
        <v>90</v>
      </c>
      <c r="AK958" s="22">
        <v>40</v>
      </c>
      <c r="AL958" s="23">
        <f>SUM(AF958:AK958)</f>
        <v>517</v>
      </c>
      <c r="AM958" s="24" t="s">
        <v>398</v>
      </c>
      <c r="AN958" s="25" t="s">
        <v>74</v>
      </c>
      <c r="AO958" s="39" t="s">
        <v>1525</v>
      </c>
      <c r="AP958" s="40"/>
      <c r="AQ958" s="38"/>
      <c r="AR958" s="39" t="s">
        <v>1526</v>
      </c>
      <c r="AS958" s="40">
        <v>3.9</v>
      </c>
      <c r="AT958" s="40">
        <v>463</v>
      </c>
      <c r="AU958" s="41">
        <v>210</v>
      </c>
      <c r="AV958" s="31"/>
      <c r="AW958" s="26">
        <v>2</v>
      </c>
      <c r="AX958" s="26"/>
      <c r="AY958" s="26"/>
      <c r="AZ958" s="26"/>
      <c r="BA958" s="25"/>
      <c r="BB958" s="24">
        <v>181</v>
      </c>
      <c r="BC958" s="26">
        <v>25</v>
      </c>
      <c r="BD958" s="32" t="s">
        <v>128</v>
      </c>
      <c r="BE958" s="32">
        <v>50</v>
      </c>
      <c r="BF958" s="35" t="s">
        <v>80</v>
      </c>
      <c r="BG958" s="26" t="s">
        <v>368</v>
      </c>
      <c r="BH958" s="29">
        <v>25</v>
      </c>
      <c r="BI958" s="26" t="s">
        <v>338</v>
      </c>
      <c r="BJ958" s="41"/>
      <c r="BK958" s="36"/>
      <c r="BL958" t="str">
        <f>IF(_xlfn.REGEXTEST(BK958,"Lv. [0-9]{0, 3}", 0),BM958,"")</f>
        <v/>
      </c>
      <c r="BM958" t="e" cm="1" vm="1">
        <f t="array" ref="BM958">_xlfn.REGEXEXTRACT(_xlfn.REGEXEXTRACT(BK958,"Lv. [0-9]{0,}", 0),"[0-9]{1,2}", 0)</f>
        <v>#N/A</v>
      </c>
      <c r="BN958" cm="1">
        <f t="array" ref="BN958">INDEX(A958:AE958,BQ958)</f>
        <v>162</v>
      </c>
      <c r="BO958">
        <v>957</v>
      </c>
      <c r="BP958" t="str">
        <f ca="1">IF(LEN(BL958) &gt; 0, _xlfn.XMATCH(BN958 + 1, INDIRECT(BR958):INDIRECT(BS958)), "")</f>
        <v/>
      </c>
      <c r="BQ958" cm="1">
        <f t="array" ref="BQ958">_xlfn.XMATCH(FALSE, ISBLANK(A958:AE958),,-1)</f>
        <v>29</v>
      </c>
      <c r="BR958" t="str">
        <f>ADDRESS(2, BQ958)</f>
        <v>$AC$2</v>
      </c>
      <c r="BS958" t="str">
        <f>ADDRESS(1202, BQ958)</f>
        <v>$AC$1202</v>
      </c>
      <c r="BT958" s="171" t="str">
        <f>"insert into Pokemon_Blueprint values ( "&amp;ROW()-1&amp;", '"&amp;B958&amp;"', '"&amp;C958&amp;"', "&amp;AF958&amp;",  "&amp;AG958&amp;",  "&amp;AH958&amp;", "&amp;AI958&amp;",  "&amp;AJ958&amp;",  "&amp;AK958&amp;", "&amp;IF(BC958 = "", "0", BC958)&amp;", "&amp;IF(BL958 = "","NULL, NULL",BP958&amp;", "&amp;BL958)&amp;");"</f>
        <v>insert into Pokemon_Blueprint values ( 957, 'Dhelmise', '', 70,  131,  100, 86,  90,  40, 25, NULL, NULL);</v>
      </c>
    </row>
    <row r="959" spans="1:72" ht="12.75" customHeight="1">
      <c r="A959" s="86">
        <v>782</v>
      </c>
      <c r="B959" s="82" t="s">
        <v>1527</v>
      </c>
      <c r="C959" s="82" t="s">
        <v>532</v>
      </c>
      <c r="D959" s="83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>
        <v>271</v>
      </c>
      <c r="R959" s="84"/>
      <c r="S959" s="84"/>
      <c r="T959" s="84"/>
      <c r="U959" s="84">
        <v>86</v>
      </c>
      <c r="V959" s="84">
        <v>361</v>
      </c>
      <c r="W959" s="84"/>
      <c r="X959" s="84"/>
      <c r="Y959" s="84"/>
      <c r="Z959" s="84">
        <v>108</v>
      </c>
      <c r="AA959" s="84">
        <v>392</v>
      </c>
      <c r="AB959" s="84">
        <v>165</v>
      </c>
      <c r="AC959" s="84"/>
      <c r="AD959" s="84"/>
      <c r="AE959" s="85"/>
      <c r="AF959" s="17">
        <v>45</v>
      </c>
      <c r="AG959" s="18">
        <v>55</v>
      </c>
      <c r="AH959" s="19">
        <v>65</v>
      </c>
      <c r="AI959" s="20">
        <v>45</v>
      </c>
      <c r="AJ959" s="21">
        <v>45</v>
      </c>
      <c r="AK959" s="22">
        <v>45</v>
      </c>
      <c r="AL959" s="23">
        <f>SUM(AF959:AK959)</f>
        <v>300</v>
      </c>
      <c r="AM959" s="24" t="s">
        <v>99</v>
      </c>
      <c r="AN959" s="41"/>
      <c r="AO959" s="39" t="s">
        <v>1528</v>
      </c>
      <c r="AP959" s="40" t="s">
        <v>1529</v>
      </c>
      <c r="AQ959" s="38" t="s">
        <v>394</v>
      </c>
      <c r="AR959" s="39" t="s">
        <v>97</v>
      </c>
      <c r="AS959" s="40">
        <v>0.6</v>
      </c>
      <c r="AT959" s="40">
        <v>65.5</v>
      </c>
      <c r="AU959" s="41">
        <v>29.7</v>
      </c>
      <c r="AV959" s="31"/>
      <c r="AW959" s="26"/>
      <c r="AX959" s="26">
        <v>1</v>
      </c>
      <c r="AY959" s="26"/>
      <c r="AZ959" s="26"/>
      <c r="BA959" s="25"/>
      <c r="BB959" s="24">
        <v>60</v>
      </c>
      <c r="BC959" s="26">
        <v>45</v>
      </c>
      <c r="BD959" s="32" t="s">
        <v>297</v>
      </c>
      <c r="BE959" s="32">
        <v>50</v>
      </c>
      <c r="BF959" s="35" t="s">
        <v>322</v>
      </c>
      <c r="BG959" s="26" t="s">
        <v>129</v>
      </c>
      <c r="BH959" s="29">
        <v>40</v>
      </c>
      <c r="BI959" s="26" t="s">
        <v>99</v>
      </c>
      <c r="BJ959" s="41"/>
      <c r="BK959" s="36" t="s">
        <v>441</v>
      </c>
      <c r="BL959" t="str">
        <f>IF(_xlfn.REGEXTEST(BK959,"Lv. [0-9]{0, 3}", 0),BM959,"")</f>
        <v>35</v>
      </c>
      <c r="BM959" t="str" cm="1">
        <f t="array" ref="BM959">_xlfn.REGEXEXTRACT(_xlfn.REGEXEXTRACT(BK959,"Lv. [0-9]{0,}", 0),"[0-9]{1,2}", 0)</f>
        <v>35</v>
      </c>
      <c r="BN959" cm="1">
        <f t="array" ref="BN959">INDEX(A959:AE959,BQ959)</f>
        <v>165</v>
      </c>
      <c r="BO959">
        <v>958</v>
      </c>
      <c r="BP959">
        <f ca="1">IF(LEN(BL959) &gt; 0, _xlfn.XMATCH(BN959 + 1, INDIRECT(BR959):INDIRECT(BS959)), "")</f>
        <v>959</v>
      </c>
      <c r="BQ959" cm="1">
        <f t="array" ref="BQ959">_xlfn.XMATCH(FALSE, ISBLANK(A959:AE959),,-1)</f>
        <v>28</v>
      </c>
      <c r="BR959" t="str">
        <f>ADDRESS(2, BQ959)</f>
        <v>$AB$2</v>
      </c>
      <c r="BS959" t="str">
        <f>ADDRESS(1202, BQ959)</f>
        <v>$AB$1202</v>
      </c>
      <c r="BT959" s="171" t="str">
        <f ca="1">"insert into Pokemon_Blueprint values ( "&amp;ROW()-1&amp;", '"&amp;B959&amp;"', '"&amp;C959&amp;"', "&amp;AF959&amp;",  "&amp;AG959&amp;",  "&amp;AH959&amp;", "&amp;AI959&amp;",  "&amp;AJ959&amp;",  "&amp;AK959&amp;", "&amp;IF(BC959 = "", "0", BC959)&amp;", "&amp;IF(BL959 = "","NULL, NULL",BP959&amp;", "&amp;BL959)&amp;");"</f>
        <v>insert into Pokemon_Blueprint values ( 958, 'Jangmo-o', 'Pseudo Legendary', 45,  55,  65, 45,  45,  45, 45, 959, 35);</v>
      </c>
    </row>
    <row r="960" spans="1:72" ht="12.75" customHeight="1">
      <c r="A960" s="86">
        <v>783</v>
      </c>
      <c r="B960" s="82" t="s">
        <v>1530</v>
      </c>
      <c r="C960" s="82" t="s">
        <v>532</v>
      </c>
      <c r="D960" s="83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>
        <v>272</v>
      </c>
      <c r="R960" s="84"/>
      <c r="S960" s="84"/>
      <c r="T960" s="84"/>
      <c r="U960" s="84">
        <v>87</v>
      </c>
      <c r="V960" s="84">
        <v>362</v>
      </c>
      <c r="W960" s="84"/>
      <c r="X960" s="84"/>
      <c r="Y960" s="84"/>
      <c r="Z960" s="84">
        <v>109</v>
      </c>
      <c r="AA960" s="84">
        <v>393</v>
      </c>
      <c r="AB960" s="84">
        <v>166</v>
      </c>
      <c r="AC960" s="84"/>
      <c r="AD960" s="84"/>
      <c r="AE960" s="85"/>
      <c r="AF960" s="17">
        <v>55</v>
      </c>
      <c r="AG960" s="18">
        <v>75</v>
      </c>
      <c r="AH960" s="19">
        <v>90</v>
      </c>
      <c r="AI960" s="20">
        <v>65</v>
      </c>
      <c r="AJ960" s="21">
        <v>70</v>
      </c>
      <c r="AK960" s="22">
        <v>65</v>
      </c>
      <c r="AL960" s="23">
        <f>SUM(AF960:AK960)</f>
        <v>420</v>
      </c>
      <c r="AM960" s="24" t="s">
        <v>99</v>
      </c>
      <c r="AN960" s="25" t="s">
        <v>289</v>
      </c>
      <c r="AO960" s="39" t="s">
        <v>1528</v>
      </c>
      <c r="AP960" s="40" t="s">
        <v>1529</v>
      </c>
      <c r="AQ960" s="38" t="s">
        <v>394</v>
      </c>
      <c r="AR960" s="39" t="s">
        <v>176</v>
      </c>
      <c r="AS960" s="40">
        <v>1.2</v>
      </c>
      <c r="AT960" s="40">
        <v>103.6</v>
      </c>
      <c r="AU960" s="41">
        <v>47</v>
      </c>
      <c r="AV960" s="31"/>
      <c r="AW960" s="26"/>
      <c r="AX960" s="26">
        <v>2</v>
      </c>
      <c r="AY960" s="26"/>
      <c r="AZ960" s="26"/>
      <c r="BA960" s="25"/>
      <c r="BB960" s="24">
        <v>147</v>
      </c>
      <c r="BC960" s="26">
        <v>45</v>
      </c>
      <c r="BD960" s="32" t="s">
        <v>297</v>
      </c>
      <c r="BE960" s="32">
        <v>50</v>
      </c>
      <c r="BF960" s="35" t="s">
        <v>322</v>
      </c>
      <c r="BG960" s="26" t="s">
        <v>129</v>
      </c>
      <c r="BH960" s="29">
        <v>40</v>
      </c>
      <c r="BI960" s="26" t="s">
        <v>99</v>
      </c>
      <c r="BJ960" s="41"/>
      <c r="BK960" s="36" t="s">
        <v>814</v>
      </c>
      <c r="BL960" t="str">
        <f>IF(_xlfn.REGEXTEST(BK960,"Lv. [0-9]{0, 3}", 0),BM960,"")</f>
        <v>45</v>
      </c>
      <c r="BM960" t="str" cm="1">
        <f t="array" ref="BM960">_xlfn.REGEXEXTRACT(_xlfn.REGEXEXTRACT(BK960,"Lv. [0-9]{0,}", 0),"[0-9]{1,2}", 0)</f>
        <v>45</v>
      </c>
      <c r="BN960" cm="1">
        <f t="array" ref="BN960">INDEX(A960:AE960,BQ960)</f>
        <v>166</v>
      </c>
      <c r="BO960">
        <v>959</v>
      </c>
      <c r="BP960">
        <f ca="1">IF(LEN(BL960) &gt; 0, _xlfn.XMATCH(BN960 + 1, INDIRECT(BR960):INDIRECT(BS960)), "")</f>
        <v>960</v>
      </c>
      <c r="BQ960" cm="1">
        <f t="array" ref="BQ960">_xlfn.XMATCH(FALSE, ISBLANK(A960:AE960),,-1)</f>
        <v>28</v>
      </c>
      <c r="BR960" t="str">
        <f>ADDRESS(2, BQ960)</f>
        <v>$AB$2</v>
      </c>
      <c r="BS960" t="str">
        <f>ADDRESS(1202, BQ960)</f>
        <v>$AB$1202</v>
      </c>
      <c r="BT960" s="171" t="str">
        <f ca="1">"insert into Pokemon_Blueprint values ( "&amp;ROW()-1&amp;", '"&amp;B960&amp;"', '"&amp;C960&amp;"', "&amp;AF960&amp;",  "&amp;AG960&amp;",  "&amp;AH960&amp;", "&amp;AI960&amp;",  "&amp;AJ960&amp;",  "&amp;AK960&amp;", "&amp;IF(BC960 = "", "0", BC960)&amp;", "&amp;IF(BL960 = "","NULL, NULL",BP960&amp;", "&amp;BL960)&amp;");"</f>
        <v>insert into Pokemon_Blueprint values ( 959, 'Hakamo-o', 'Pseudo Legendary', 55,  75,  90, 65,  70,  65, 45, 960, 45);</v>
      </c>
    </row>
    <row r="961" spans="1:72" ht="12.75" customHeight="1">
      <c r="A961" s="86">
        <v>784</v>
      </c>
      <c r="B961" s="82" t="s">
        <v>1531</v>
      </c>
      <c r="C961" s="82" t="s">
        <v>532</v>
      </c>
      <c r="D961" s="83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>
        <v>273</v>
      </c>
      <c r="R961" s="84"/>
      <c r="S961" s="84"/>
      <c r="T961" s="84"/>
      <c r="U961" s="84">
        <v>88</v>
      </c>
      <c r="V961" s="84">
        <v>363</v>
      </c>
      <c r="W961" s="84"/>
      <c r="X961" s="84"/>
      <c r="Y961" s="84"/>
      <c r="Z961" s="84">
        <v>110</v>
      </c>
      <c r="AA961" s="84">
        <v>394</v>
      </c>
      <c r="AB961" s="84">
        <v>167</v>
      </c>
      <c r="AC961" s="84"/>
      <c r="AD961" s="84"/>
      <c r="AE961" s="85"/>
      <c r="AF961" s="17">
        <v>75</v>
      </c>
      <c r="AG961" s="18">
        <v>110</v>
      </c>
      <c r="AH961" s="19">
        <v>125</v>
      </c>
      <c r="AI961" s="20">
        <v>100</v>
      </c>
      <c r="AJ961" s="21">
        <v>105</v>
      </c>
      <c r="AK961" s="22">
        <v>85</v>
      </c>
      <c r="AL961" s="23">
        <f>SUM(AF961:AK961)</f>
        <v>600</v>
      </c>
      <c r="AM961" s="24" t="s">
        <v>99</v>
      </c>
      <c r="AN961" s="25" t="s">
        <v>289</v>
      </c>
      <c r="AO961" s="39" t="s">
        <v>1528</v>
      </c>
      <c r="AP961" s="40" t="s">
        <v>1529</v>
      </c>
      <c r="AQ961" s="38" t="s">
        <v>394</v>
      </c>
      <c r="AR961" s="39" t="s">
        <v>120</v>
      </c>
      <c r="AS961" s="40">
        <v>1.6</v>
      </c>
      <c r="AT961" s="40">
        <v>172.4</v>
      </c>
      <c r="AU961" s="41">
        <v>78.2</v>
      </c>
      <c r="AV961" s="31"/>
      <c r="AW961" s="26"/>
      <c r="AX961" s="26">
        <v>3</v>
      </c>
      <c r="AY961" s="26"/>
      <c r="AZ961" s="26"/>
      <c r="BA961" s="25"/>
      <c r="BB961" s="24">
        <v>300</v>
      </c>
      <c r="BC961" s="26">
        <v>45</v>
      </c>
      <c r="BD961" s="32" t="s">
        <v>297</v>
      </c>
      <c r="BE961" s="32">
        <v>50</v>
      </c>
      <c r="BF961" s="35" t="s">
        <v>322</v>
      </c>
      <c r="BG961" s="26" t="s">
        <v>129</v>
      </c>
      <c r="BH961" s="29">
        <v>40</v>
      </c>
      <c r="BI961" s="26" t="s">
        <v>99</v>
      </c>
      <c r="BJ961" s="41"/>
      <c r="BK961" s="36"/>
      <c r="BL961" t="str">
        <f>IF(_xlfn.REGEXTEST(BK961,"Lv. [0-9]{0, 3}", 0),BM961,"")</f>
        <v/>
      </c>
      <c r="BM961" t="e" cm="1" vm="1">
        <f t="array" ref="BM961">_xlfn.REGEXEXTRACT(_xlfn.REGEXEXTRACT(BK961,"Lv. [0-9]{0,}", 0),"[0-9]{1,2}", 0)</f>
        <v>#N/A</v>
      </c>
      <c r="BN961" cm="1">
        <f t="array" ref="BN961">INDEX(A961:AE961,BQ961)</f>
        <v>167</v>
      </c>
      <c r="BO961">
        <v>960</v>
      </c>
      <c r="BP961" t="str">
        <f ca="1">IF(LEN(BL961) &gt; 0, _xlfn.XMATCH(BN961 + 1, INDIRECT(BR961):INDIRECT(BS961)), "")</f>
        <v/>
      </c>
      <c r="BQ961" cm="1">
        <f t="array" ref="BQ961">_xlfn.XMATCH(FALSE, ISBLANK(A961:AE961),,-1)</f>
        <v>28</v>
      </c>
      <c r="BR961" t="str">
        <f>ADDRESS(2, BQ961)</f>
        <v>$AB$2</v>
      </c>
      <c r="BS961" t="str">
        <f>ADDRESS(1202, BQ961)</f>
        <v>$AB$1202</v>
      </c>
      <c r="BT961" s="171" t="str">
        <f>"insert into Pokemon_Blueprint values ( "&amp;ROW()-1&amp;", '"&amp;B961&amp;"', '"&amp;C961&amp;"', "&amp;AF961&amp;",  "&amp;AG961&amp;",  "&amp;AH961&amp;", "&amp;AI961&amp;",  "&amp;AJ961&amp;",  "&amp;AK961&amp;", "&amp;IF(BC961 = "", "0", BC961)&amp;", "&amp;IF(BL961 = "","NULL, NULL",BP961&amp;", "&amp;BL961)&amp;");"</f>
        <v>insert into Pokemon_Blueprint values ( 960, 'Kommo-o', 'Pseudo Legendary', 75,  110,  125, 100,  105,  85, 45, NULL, NULL);</v>
      </c>
    </row>
    <row r="962" spans="1:72" ht="12.75" customHeight="1">
      <c r="A962" s="86">
        <v>785</v>
      </c>
      <c r="B962" s="82" t="s">
        <v>1532</v>
      </c>
      <c r="C962" s="82" t="s">
        <v>523</v>
      </c>
      <c r="D962" s="83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>
        <v>285</v>
      </c>
      <c r="R962" s="84">
        <v>120</v>
      </c>
      <c r="S962" s="84"/>
      <c r="T962" s="84"/>
      <c r="U962" s="84"/>
      <c r="V962" s="84">
        <v>383</v>
      </c>
      <c r="W962" s="84">
        <v>150</v>
      </c>
      <c r="X962" s="84"/>
      <c r="Y962" s="84"/>
      <c r="Z962" s="84"/>
      <c r="AA962" s="84"/>
      <c r="AB962" s="84"/>
      <c r="AC962" s="84"/>
      <c r="AD962" s="84"/>
      <c r="AE962" s="85"/>
      <c r="AF962" s="17">
        <v>70</v>
      </c>
      <c r="AG962" s="18">
        <v>115</v>
      </c>
      <c r="AH962" s="19">
        <v>85</v>
      </c>
      <c r="AI962" s="20">
        <v>95</v>
      </c>
      <c r="AJ962" s="21">
        <v>75</v>
      </c>
      <c r="AK962" s="22">
        <v>130</v>
      </c>
      <c r="AL962" s="23">
        <f>SUM(AF962:AK962)</f>
        <v>570</v>
      </c>
      <c r="AM962" s="24" t="s">
        <v>184</v>
      </c>
      <c r="AN962" s="25" t="s">
        <v>188</v>
      </c>
      <c r="AO962" s="39" t="s">
        <v>1533</v>
      </c>
      <c r="AP962" s="40" t="s">
        <v>620</v>
      </c>
      <c r="AQ962" s="38"/>
      <c r="AR962" s="39" t="s">
        <v>377</v>
      </c>
      <c r="AS962" s="40">
        <v>1.8</v>
      </c>
      <c r="AT962" s="40">
        <v>45.2</v>
      </c>
      <c r="AU962" s="41">
        <v>20.5</v>
      </c>
      <c r="AV962" s="31"/>
      <c r="AW962" s="26"/>
      <c r="AX962" s="26"/>
      <c r="AY962" s="26"/>
      <c r="AZ962" s="26"/>
      <c r="BA962" s="25">
        <v>3</v>
      </c>
      <c r="BB962" s="24">
        <v>285</v>
      </c>
      <c r="BC962" s="26">
        <v>3</v>
      </c>
      <c r="BD962" s="32" t="s">
        <v>297</v>
      </c>
      <c r="BE962" s="32">
        <v>50</v>
      </c>
      <c r="BF962" s="35" t="s">
        <v>141</v>
      </c>
      <c r="BG962" s="26" t="s">
        <v>368</v>
      </c>
      <c r="BH962" s="29">
        <v>15</v>
      </c>
      <c r="BI962" s="26" t="s">
        <v>212</v>
      </c>
      <c r="BJ962" s="41"/>
      <c r="BK962" s="36"/>
      <c r="BL962" t="str">
        <f>IF(_xlfn.REGEXTEST(BK962,"Lv. [0-9]{0, 3}", 0),BM962,"")</f>
        <v/>
      </c>
      <c r="BM962" t="e" cm="1" vm="1">
        <f t="array" ref="BM962">_xlfn.REGEXEXTRACT(_xlfn.REGEXEXTRACT(BK962,"Lv. [0-9]{0,}", 0),"[0-9]{1,2}", 0)</f>
        <v>#N/A</v>
      </c>
      <c r="BN962" cm="1">
        <f t="array" ref="BN962">INDEX(A962:AE962,BQ962)</f>
        <v>150</v>
      </c>
      <c r="BO962">
        <v>961</v>
      </c>
      <c r="BP962" t="str">
        <f ca="1">IF(LEN(BL962) &gt; 0, _xlfn.XMATCH(BN962 + 1, INDIRECT(BR962):INDIRECT(BS962)), "")</f>
        <v/>
      </c>
      <c r="BQ962" cm="1">
        <f t="array" ref="BQ962">_xlfn.XMATCH(FALSE, ISBLANK(A962:AE962),,-1)</f>
        <v>23</v>
      </c>
      <c r="BR962" t="str">
        <f>ADDRESS(2, BQ962)</f>
        <v>$W$2</v>
      </c>
      <c r="BS962" t="str">
        <f>ADDRESS(1202, BQ962)</f>
        <v>$W$1202</v>
      </c>
      <c r="BT962" s="171" t="str">
        <f>"insert into Pokemon_Blueprint values ( "&amp;ROW()-1&amp;", '"&amp;B962&amp;"', '"&amp;C962&amp;"', "&amp;AF962&amp;",  "&amp;AG962&amp;",  "&amp;AH962&amp;", "&amp;AI962&amp;",  "&amp;AJ962&amp;",  "&amp;AK962&amp;", "&amp;IF(BC962 = "", "0", BC962)&amp;", "&amp;IF(BL962 = "","NULL, NULL",BP962&amp;", "&amp;BL962)&amp;");"</f>
        <v>insert into Pokemon_Blueprint values ( 961, 'Tapu Koko', 'Sub-Legendary', 70,  115,  85, 95,  75,  130, 3, NULL, NULL);</v>
      </c>
    </row>
    <row r="963" spans="1:72" ht="12.75" customHeight="1">
      <c r="A963" s="86">
        <v>786</v>
      </c>
      <c r="B963" s="82" t="s">
        <v>1534</v>
      </c>
      <c r="C963" s="82" t="s">
        <v>523</v>
      </c>
      <c r="D963" s="83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>
        <v>286</v>
      </c>
      <c r="R963" s="84"/>
      <c r="S963" s="84">
        <v>130</v>
      </c>
      <c r="T963" s="84"/>
      <c r="U963" s="84"/>
      <c r="V963" s="84">
        <v>384</v>
      </c>
      <c r="W963" s="84"/>
      <c r="X963" s="84">
        <v>160</v>
      </c>
      <c r="Y963" s="84"/>
      <c r="Z963" s="84"/>
      <c r="AA963" s="84"/>
      <c r="AB963" s="84"/>
      <c r="AC963" s="84"/>
      <c r="AD963" s="84"/>
      <c r="AE963" s="85"/>
      <c r="AF963" s="17">
        <v>70</v>
      </c>
      <c r="AG963" s="18">
        <v>85</v>
      </c>
      <c r="AH963" s="19">
        <v>75</v>
      </c>
      <c r="AI963" s="20">
        <v>130</v>
      </c>
      <c r="AJ963" s="21">
        <v>115</v>
      </c>
      <c r="AK963" s="22">
        <v>95</v>
      </c>
      <c r="AL963" s="23">
        <f>SUM(AF963:AK963)</f>
        <v>570</v>
      </c>
      <c r="AM963" s="24" t="s">
        <v>193</v>
      </c>
      <c r="AN963" s="25" t="s">
        <v>188</v>
      </c>
      <c r="AO963" s="39" t="s">
        <v>1535</v>
      </c>
      <c r="AP963" s="40" t="s">
        <v>620</v>
      </c>
      <c r="AQ963" s="38"/>
      <c r="AR963" s="39" t="s">
        <v>176</v>
      </c>
      <c r="AS963" s="40">
        <v>1.2</v>
      </c>
      <c r="AT963" s="40">
        <v>41</v>
      </c>
      <c r="AU963" s="41">
        <v>18.600000000000001</v>
      </c>
      <c r="AV963" s="31"/>
      <c r="AW963" s="26"/>
      <c r="AX963" s="26"/>
      <c r="AY963" s="26">
        <v>3</v>
      </c>
      <c r="AZ963" s="26"/>
      <c r="BA963" s="25"/>
      <c r="BB963" s="24">
        <v>285</v>
      </c>
      <c r="BC963" s="26">
        <v>3</v>
      </c>
      <c r="BD963" s="32" t="s">
        <v>297</v>
      </c>
      <c r="BE963" s="32">
        <v>50</v>
      </c>
      <c r="BF963" s="35" t="s">
        <v>227</v>
      </c>
      <c r="BG963" s="26" t="s">
        <v>368</v>
      </c>
      <c r="BH963" s="29">
        <v>15</v>
      </c>
      <c r="BI963" s="26" t="s">
        <v>212</v>
      </c>
      <c r="BJ963" s="41"/>
      <c r="BK963" s="36"/>
      <c r="BL963" t="str">
        <f>IF(_xlfn.REGEXTEST(BK963,"Lv. [0-9]{0, 3}", 0),BM963,"")</f>
        <v/>
      </c>
      <c r="BM963" t="e" cm="1" vm="1">
        <f t="array" ref="BM963">_xlfn.REGEXEXTRACT(_xlfn.REGEXEXTRACT(BK963,"Lv. [0-9]{0,}", 0),"[0-9]{1,2}", 0)</f>
        <v>#N/A</v>
      </c>
      <c r="BN963" cm="1">
        <f t="array" ref="BN963">INDEX(A963:AE963,BQ963)</f>
        <v>160</v>
      </c>
      <c r="BO963">
        <v>962</v>
      </c>
      <c r="BP963" t="str">
        <f ca="1">IF(LEN(BL963) &gt; 0, _xlfn.XMATCH(BN963 + 1, INDIRECT(BR963):INDIRECT(BS963)), "")</f>
        <v/>
      </c>
      <c r="BQ963" cm="1">
        <f t="array" ref="BQ963">_xlfn.XMATCH(FALSE, ISBLANK(A963:AE963),,-1)</f>
        <v>24</v>
      </c>
      <c r="BR963" t="str">
        <f>ADDRESS(2, BQ963)</f>
        <v>$X$2</v>
      </c>
      <c r="BS963" t="str">
        <f>ADDRESS(1202, BQ963)</f>
        <v>$X$1202</v>
      </c>
      <c r="BT963" s="171" t="str">
        <f>"insert into Pokemon_Blueprint values ( "&amp;ROW()-1&amp;", '"&amp;B963&amp;"', '"&amp;C963&amp;"', "&amp;AF963&amp;",  "&amp;AG963&amp;",  "&amp;AH963&amp;", "&amp;AI963&amp;",  "&amp;AJ963&amp;",  "&amp;AK963&amp;", "&amp;IF(BC963 = "", "0", BC963)&amp;", "&amp;IF(BL963 = "","NULL, NULL",BP963&amp;", "&amp;BL963)&amp;");"</f>
        <v>insert into Pokemon_Blueprint values ( 962, 'Tapu Lele', 'Sub-Legendary', 70,  85,  75, 130,  115,  95, 3, NULL, NULL);</v>
      </c>
    </row>
    <row r="964" spans="1:72" ht="12.75" customHeight="1">
      <c r="A964" s="86">
        <v>787</v>
      </c>
      <c r="B964" s="82" t="s">
        <v>1536</v>
      </c>
      <c r="C964" s="82" t="s">
        <v>523</v>
      </c>
      <c r="D964" s="83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>
        <v>287</v>
      </c>
      <c r="R964" s="84"/>
      <c r="S964" s="84"/>
      <c r="T964" s="84">
        <v>130</v>
      </c>
      <c r="U964" s="84"/>
      <c r="V964" s="84">
        <v>385</v>
      </c>
      <c r="W964" s="84"/>
      <c r="X964" s="84"/>
      <c r="Y964" s="84">
        <v>160</v>
      </c>
      <c r="Z964" s="84"/>
      <c r="AA964" s="84"/>
      <c r="AB964" s="84"/>
      <c r="AC964" s="84"/>
      <c r="AD964" s="84"/>
      <c r="AE964" s="85"/>
      <c r="AF964" s="17">
        <v>70</v>
      </c>
      <c r="AG964" s="18">
        <v>130</v>
      </c>
      <c r="AH964" s="19">
        <v>115</v>
      </c>
      <c r="AI964" s="20">
        <v>85</v>
      </c>
      <c r="AJ964" s="21">
        <v>95</v>
      </c>
      <c r="AK964" s="22">
        <v>75</v>
      </c>
      <c r="AL964" s="23">
        <f>SUM(AF964:AK964)</f>
        <v>570</v>
      </c>
      <c r="AM964" s="24" t="s">
        <v>74</v>
      </c>
      <c r="AN964" s="25" t="s">
        <v>188</v>
      </c>
      <c r="AO964" s="39" t="s">
        <v>1537</v>
      </c>
      <c r="AP964" s="40" t="s">
        <v>620</v>
      </c>
      <c r="AQ964" s="38"/>
      <c r="AR964" s="39" t="s">
        <v>304</v>
      </c>
      <c r="AS964" s="40">
        <v>1.9</v>
      </c>
      <c r="AT964" s="40">
        <v>100.3</v>
      </c>
      <c r="AU964" s="41">
        <v>45.5</v>
      </c>
      <c r="AV964" s="31"/>
      <c r="AW964" s="26">
        <v>3</v>
      </c>
      <c r="AX964" s="26"/>
      <c r="AY964" s="26"/>
      <c r="AZ964" s="26"/>
      <c r="BA964" s="25"/>
      <c r="BB964" s="24">
        <v>285</v>
      </c>
      <c r="BC964" s="26">
        <v>3</v>
      </c>
      <c r="BD964" s="32" t="s">
        <v>297</v>
      </c>
      <c r="BE964" s="32">
        <v>50</v>
      </c>
      <c r="BF964" s="35" t="s">
        <v>98</v>
      </c>
      <c r="BG964" s="26" t="s">
        <v>368</v>
      </c>
      <c r="BH964" s="29">
        <v>15</v>
      </c>
      <c r="BI964" s="26" t="s">
        <v>212</v>
      </c>
      <c r="BJ964" s="41"/>
      <c r="BK964" s="36"/>
      <c r="BL964" t="str">
        <f>IF(_xlfn.REGEXTEST(BK964,"Lv. [0-9]{0, 3}", 0),BM964,"")</f>
        <v/>
      </c>
      <c r="BM964" t="e" cm="1" vm="1">
        <f t="array" ref="BM964">_xlfn.REGEXEXTRACT(_xlfn.REGEXEXTRACT(BK964,"Lv. [0-9]{0,}", 0),"[0-9]{1,2}", 0)</f>
        <v>#N/A</v>
      </c>
      <c r="BN964" cm="1">
        <f t="array" ref="BN964">INDEX(A964:AE964,BQ964)</f>
        <v>160</v>
      </c>
      <c r="BO964">
        <v>963</v>
      </c>
      <c r="BP964" t="str">
        <f ca="1">IF(LEN(BL964) &gt; 0, _xlfn.XMATCH(BN964 + 1, INDIRECT(BR964):INDIRECT(BS964)), "")</f>
        <v/>
      </c>
      <c r="BQ964" cm="1">
        <f t="array" ref="BQ964">_xlfn.XMATCH(FALSE, ISBLANK(A964:AE964),,-1)</f>
        <v>25</v>
      </c>
      <c r="BR964" t="str">
        <f>ADDRESS(2, BQ964)</f>
        <v>$Y$2</v>
      </c>
      <c r="BS964" t="str">
        <f>ADDRESS(1202, BQ964)</f>
        <v>$Y$1202</v>
      </c>
      <c r="BT964" s="171" t="str">
        <f>"insert into Pokemon_Blueprint values ( "&amp;ROW()-1&amp;", '"&amp;B964&amp;"', '"&amp;C964&amp;"', "&amp;AF964&amp;",  "&amp;AG964&amp;",  "&amp;AH964&amp;", "&amp;AI964&amp;",  "&amp;AJ964&amp;",  "&amp;AK964&amp;", "&amp;IF(BC964 = "", "0", BC964)&amp;", "&amp;IF(BL964 = "","NULL, NULL",BP964&amp;", "&amp;BL964)&amp;");"</f>
        <v>insert into Pokemon_Blueprint values ( 963, 'Tapu Bulu', 'Sub-Legendary', 70,  130,  115, 85,  95,  75, 3, NULL, NULL);</v>
      </c>
    </row>
    <row r="965" spans="1:72" ht="12.75" customHeight="1">
      <c r="A965" s="86">
        <v>788</v>
      </c>
      <c r="B965" s="82" t="s">
        <v>1538</v>
      </c>
      <c r="C965" s="82" t="s">
        <v>523</v>
      </c>
      <c r="D965" s="83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>
        <v>288</v>
      </c>
      <c r="R965" s="84"/>
      <c r="S965" s="84"/>
      <c r="T965" s="84"/>
      <c r="U965" s="84">
        <v>100</v>
      </c>
      <c r="V965" s="84">
        <v>386</v>
      </c>
      <c r="W965" s="84"/>
      <c r="X965" s="84"/>
      <c r="Y965" s="84"/>
      <c r="Z965" s="84">
        <v>130</v>
      </c>
      <c r="AA965" s="84"/>
      <c r="AB965" s="84"/>
      <c r="AC965" s="84"/>
      <c r="AD965" s="84"/>
      <c r="AE965" s="85"/>
      <c r="AF965" s="17">
        <v>70</v>
      </c>
      <c r="AG965" s="18">
        <v>75</v>
      </c>
      <c r="AH965" s="19">
        <v>115</v>
      </c>
      <c r="AI965" s="20">
        <v>95</v>
      </c>
      <c r="AJ965" s="21">
        <v>130</v>
      </c>
      <c r="AK965" s="22">
        <v>85</v>
      </c>
      <c r="AL965" s="23">
        <f>SUM(AF965:AK965)</f>
        <v>570</v>
      </c>
      <c r="AM965" s="24" t="s">
        <v>112</v>
      </c>
      <c r="AN965" s="25" t="s">
        <v>188</v>
      </c>
      <c r="AO965" s="39" t="s">
        <v>1539</v>
      </c>
      <c r="AP965" s="40" t="s">
        <v>620</v>
      </c>
      <c r="AQ965" s="38"/>
      <c r="AR965" s="39" t="s">
        <v>216</v>
      </c>
      <c r="AS965" s="40">
        <v>1.3</v>
      </c>
      <c r="AT965" s="40">
        <v>46.7</v>
      </c>
      <c r="AU965" s="41">
        <v>21.2</v>
      </c>
      <c r="AV965" s="31"/>
      <c r="AW965" s="26"/>
      <c r="AX965" s="26"/>
      <c r="AY965" s="26"/>
      <c r="AZ965" s="26">
        <v>3</v>
      </c>
      <c r="BA965" s="25"/>
      <c r="BB965" s="24">
        <v>285</v>
      </c>
      <c r="BC965" s="26">
        <v>3</v>
      </c>
      <c r="BD965" s="32" t="s">
        <v>297</v>
      </c>
      <c r="BE965" s="32">
        <v>50</v>
      </c>
      <c r="BF965" s="35" t="s">
        <v>164</v>
      </c>
      <c r="BG965" s="26" t="s">
        <v>368</v>
      </c>
      <c r="BH965" s="29">
        <v>15</v>
      </c>
      <c r="BI965" s="26" t="s">
        <v>212</v>
      </c>
      <c r="BJ965" s="41"/>
      <c r="BK965" s="36"/>
      <c r="BL965" t="str">
        <f>IF(_xlfn.REGEXTEST(BK965,"Lv. [0-9]{0, 3}", 0),BM965,"")</f>
        <v/>
      </c>
      <c r="BM965" t="e" cm="1" vm="1">
        <f t="array" ref="BM965">_xlfn.REGEXEXTRACT(_xlfn.REGEXEXTRACT(BK965,"Lv. [0-9]{0,}", 0),"[0-9]{1,2}", 0)</f>
        <v>#N/A</v>
      </c>
      <c r="BN965" cm="1">
        <f t="array" ref="BN965">INDEX(A965:AE965,BQ965)</f>
        <v>130</v>
      </c>
      <c r="BO965">
        <v>964</v>
      </c>
      <c r="BP965" t="str">
        <f ca="1">IF(LEN(BL965) &gt; 0, _xlfn.XMATCH(BN965 + 1, INDIRECT(BR965):INDIRECT(BS965)), "")</f>
        <v/>
      </c>
      <c r="BQ965" cm="1">
        <f t="array" ref="BQ965">_xlfn.XMATCH(FALSE, ISBLANK(A965:AE965),,-1)</f>
        <v>26</v>
      </c>
      <c r="BR965" t="str">
        <f>ADDRESS(2, BQ965)</f>
        <v>$Z$2</v>
      </c>
      <c r="BS965" t="str">
        <f>ADDRESS(1202, BQ965)</f>
        <v>$Z$1202</v>
      </c>
      <c r="BT965" s="171" t="str">
        <f>"insert into Pokemon_Blueprint values ( "&amp;ROW()-1&amp;", '"&amp;B965&amp;"', '"&amp;C965&amp;"', "&amp;AF965&amp;",  "&amp;AG965&amp;",  "&amp;AH965&amp;", "&amp;AI965&amp;",  "&amp;AJ965&amp;",  "&amp;AK965&amp;", "&amp;IF(BC965 = "", "0", BC965)&amp;", "&amp;IF(BL965 = "","NULL, NULL",BP965&amp;", "&amp;BL965)&amp;");"</f>
        <v>insert into Pokemon_Blueprint values ( 964, 'Tapu Fini', 'Sub-Legendary', 70,  75,  115, 95,  130,  85, 3, NULL, NULL);</v>
      </c>
    </row>
    <row r="966" spans="1:72" ht="12.75" customHeight="1">
      <c r="A966" s="86">
        <v>789</v>
      </c>
      <c r="B966" s="82" t="s">
        <v>1540</v>
      </c>
      <c r="C966" s="82" t="s">
        <v>540</v>
      </c>
      <c r="D966" s="83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>
        <v>289</v>
      </c>
      <c r="R966" s="84"/>
      <c r="S966" s="84"/>
      <c r="T966" s="84"/>
      <c r="U966" s="84"/>
      <c r="V966" s="84">
        <v>387</v>
      </c>
      <c r="W966" s="84"/>
      <c r="X966" s="84"/>
      <c r="Y966" s="84"/>
      <c r="Z966" s="84"/>
      <c r="AA966" s="84"/>
      <c r="AB966" s="84"/>
      <c r="AC966" s="84"/>
      <c r="AD966" s="84"/>
      <c r="AE966" s="85"/>
      <c r="AF966" s="17">
        <v>43</v>
      </c>
      <c r="AG966" s="18">
        <v>29</v>
      </c>
      <c r="AH966" s="19">
        <v>31</v>
      </c>
      <c r="AI966" s="20">
        <v>29</v>
      </c>
      <c r="AJ966" s="21">
        <v>31</v>
      </c>
      <c r="AK966" s="22">
        <v>37</v>
      </c>
      <c r="AL966" s="23">
        <f>SUM(AF966:AK966)</f>
        <v>200</v>
      </c>
      <c r="AM966" s="24" t="s">
        <v>193</v>
      </c>
      <c r="AN966" s="41"/>
      <c r="AO966" s="39" t="s">
        <v>230</v>
      </c>
      <c r="AP966" s="40"/>
      <c r="AQ966" s="38"/>
      <c r="AR966" s="39" t="s">
        <v>265</v>
      </c>
      <c r="AS966" s="40">
        <v>0.2</v>
      </c>
      <c r="AT966" s="40">
        <v>0.2</v>
      </c>
      <c r="AU966" s="41">
        <v>0.1</v>
      </c>
      <c r="AV966" s="31">
        <v>1</v>
      </c>
      <c r="AW966" s="26"/>
      <c r="AX966" s="26"/>
      <c r="AY966" s="26"/>
      <c r="AZ966" s="26"/>
      <c r="BA966" s="25"/>
      <c r="BB966" s="24">
        <v>40</v>
      </c>
      <c r="BC966" s="26">
        <v>45</v>
      </c>
      <c r="BD966" s="32" t="s">
        <v>297</v>
      </c>
      <c r="BE966" s="32">
        <v>0</v>
      </c>
      <c r="BF966" s="35" t="s">
        <v>116</v>
      </c>
      <c r="BG966" s="26" t="s">
        <v>368</v>
      </c>
      <c r="BH966" s="29">
        <v>120</v>
      </c>
      <c r="BI966" s="26" t="s">
        <v>212</v>
      </c>
      <c r="BJ966" s="41"/>
      <c r="BK966" s="36" t="s">
        <v>1226</v>
      </c>
      <c r="BL966" t="str">
        <f>IF(_xlfn.REGEXTEST(BK966,"Lv. [0-9]{0, 3}", 0),BM966,"")</f>
        <v>43</v>
      </c>
      <c r="BM966" t="str" cm="1">
        <f t="array" ref="BM966">_xlfn.REGEXEXTRACT(_xlfn.REGEXEXTRACT(BK966,"Lv. [0-9]{0,}", 0),"[0-9]{1,2}", 0)</f>
        <v>43</v>
      </c>
      <c r="BN966" cm="1">
        <f t="array" ref="BN966">INDEX(A966:AE966,BQ966)</f>
        <v>387</v>
      </c>
      <c r="BO966">
        <v>965</v>
      </c>
      <c r="BP966">
        <f ca="1">IF(LEN(BL966) &gt; 0, _xlfn.XMATCH(BN966 + 1, INDIRECT(BR966):INDIRECT(BS966)), "")</f>
        <v>966</v>
      </c>
      <c r="BQ966" cm="1">
        <f t="array" ref="BQ966">_xlfn.XMATCH(FALSE, ISBLANK(A966:AE966),,-1)</f>
        <v>22</v>
      </c>
      <c r="BR966" t="str">
        <f>ADDRESS(2, BQ966)</f>
        <v>$V$2</v>
      </c>
      <c r="BS966" t="str">
        <f>ADDRESS(1202, BQ966)</f>
        <v>$V$1202</v>
      </c>
      <c r="BT966" s="171" t="str">
        <f ca="1">"insert into Pokemon_Blueprint values ( "&amp;ROW()-1&amp;", '"&amp;B966&amp;"', '"&amp;C966&amp;"', "&amp;AF966&amp;",  "&amp;AG966&amp;",  "&amp;AH966&amp;", "&amp;AI966&amp;",  "&amp;AJ966&amp;",  "&amp;AK966&amp;", "&amp;IF(BC966 = "", "0", BC966)&amp;", "&amp;IF(BL966 = "","NULL, NULL",BP966&amp;", "&amp;BL966)&amp;");"</f>
        <v>insert into Pokemon_Blueprint values ( 965, 'Cosmog', 'Legendary', 43,  29,  31, 29,  31,  37, 45, 966, 43);</v>
      </c>
    </row>
    <row r="967" spans="1:72" ht="12.75" customHeight="1">
      <c r="A967" s="86">
        <v>790</v>
      </c>
      <c r="B967" s="82" t="s">
        <v>1541</v>
      </c>
      <c r="C967" s="82" t="s">
        <v>540</v>
      </c>
      <c r="D967" s="83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>
        <v>290</v>
      </c>
      <c r="R967" s="84"/>
      <c r="S967" s="84"/>
      <c r="T967" s="84"/>
      <c r="U967" s="84"/>
      <c r="V967" s="84">
        <v>388</v>
      </c>
      <c r="W967" s="84"/>
      <c r="X967" s="84"/>
      <c r="Y967" s="84"/>
      <c r="Z967" s="84"/>
      <c r="AA967" s="84"/>
      <c r="AB967" s="84"/>
      <c r="AC967" s="84"/>
      <c r="AD967" s="84"/>
      <c r="AE967" s="85"/>
      <c r="AF967" s="17">
        <v>43</v>
      </c>
      <c r="AG967" s="18">
        <v>29</v>
      </c>
      <c r="AH967" s="19">
        <v>131</v>
      </c>
      <c r="AI967" s="20">
        <v>29</v>
      </c>
      <c r="AJ967" s="21">
        <v>131</v>
      </c>
      <c r="AK967" s="22">
        <v>37</v>
      </c>
      <c r="AL967" s="23">
        <f>SUM(AF967:AK967)</f>
        <v>400</v>
      </c>
      <c r="AM967" s="24" t="s">
        <v>193</v>
      </c>
      <c r="AN967" s="41"/>
      <c r="AO967" s="39" t="s">
        <v>337</v>
      </c>
      <c r="AP967" s="40"/>
      <c r="AQ967" s="38"/>
      <c r="AR967" s="39" t="s">
        <v>1192</v>
      </c>
      <c r="AS967" s="40">
        <v>0.1</v>
      </c>
      <c r="AT967" s="40">
        <v>2204.4</v>
      </c>
      <c r="AU967" s="41">
        <v>999.9</v>
      </c>
      <c r="AV967" s="31"/>
      <c r="AW967" s="26"/>
      <c r="AX967" s="26">
        <v>1</v>
      </c>
      <c r="AY967" s="26"/>
      <c r="AZ967" s="26">
        <v>1</v>
      </c>
      <c r="BA967" s="25"/>
      <c r="BB967" s="24">
        <v>140</v>
      </c>
      <c r="BC967" s="26">
        <v>45</v>
      </c>
      <c r="BD967" s="32" t="s">
        <v>297</v>
      </c>
      <c r="BE967" s="32">
        <v>0</v>
      </c>
      <c r="BF967" s="35" t="s">
        <v>116</v>
      </c>
      <c r="BG967" s="26" t="s">
        <v>368</v>
      </c>
      <c r="BH967" s="29">
        <v>120</v>
      </c>
      <c r="BI967" s="26" t="s">
        <v>212</v>
      </c>
      <c r="BJ967" s="41"/>
      <c r="BK967" s="36" t="s">
        <v>1542</v>
      </c>
      <c r="BL967" t="str">
        <f>IF(_xlfn.REGEXTEST(BK967,"Lv. [0-9]{0, 3}", 0),BM967,"")</f>
        <v>53</v>
      </c>
      <c r="BM967" t="str" cm="1">
        <f t="array" ref="BM967">_xlfn.REGEXEXTRACT(_xlfn.REGEXEXTRACT(BK967,"Lv. [0-9]{0,}", 0),"[0-9]{1,2}", 0)</f>
        <v>53</v>
      </c>
      <c r="BN967" cm="1">
        <f t="array" ref="BN967">INDEX(A967:AE967,BQ967)</f>
        <v>388</v>
      </c>
      <c r="BO967">
        <v>966</v>
      </c>
      <c r="BP967">
        <f ca="1">IF(LEN(BL967) &gt; 0, _xlfn.XMATCH(BN967 + 1, INDIRECT(BR967):INDIRECT(BS967)), "")</f>
        <v>967</v>
      </c>
      <c r="BQ967" cm="1">
        <f t="array" ref="BQ967">_xlfn.XMATCH(FALSE, ISBLANK(A967:AE967),,-1)</f>
        <v>22</v>
      </c>
      <c r="BR967" t="str">
        <f>ADDRESS(2, BQ967)</f>
        <v>$V$2</v>
      </c>
      <c r="BS967" t="str">
        <f>ADDRESS(1202, BQ967)</f>
        <v>$V$1202</v>
      </c>
      <c r="BT967" s="171" t="str">
        <f ca="1">"insert into Pokemon_Blueprint values ( "&amp;ROW()-1&amp;", '"&amp;B967&amp;"', '"&amp;C967&amp;"', "&amp;AF967&amp;",  "&amp;AG967&amp;",  "&amp;AH967&amp;", "&amp;AI967&amp;",  "&amp;AJ967&amp;",  "&amp;AK967&amp;", "&amp;IF(BC967 = "", "0", BC967)&amp;", "&amp;IF(BL967 = "","NULL, NULL",BP967&amp;", "&amp;BL967)&amp;");"</f>
        <v>insert into Pokemon_Blueprint values ( 966, 'Cosmoem', 'Legendary', 43,  29,  131, 29,  131,  37, 45, 967, 53);</v>
      </c>
    </row>
    <row r="968" spans="1:72" ht="12.75" customHeight="1">
      <c r="A968" s="86">
        <v>791</v>
      </c>
      <c r="B968" s="82" t="s">
        <v>1543</v>
      </c>
      <c r="C968" s="82" t="s">
        <v>540</v>
      </c>
      <c r="D968" s="83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>
        <v>291</v>
      </c>
      <c r="R968" s="84"/>
      <c r="S968" s="84"/>
      <c r="T968" s="84"/>
      <c r="U968" s="84"/>
      <c r="V968" s="84">
        <v>389</v>
      </c>
      <c r="W968" s="84"/>
      <c r="X968" s="84"/>
      <c r="Y968" s="84"/>
      <c r="Z968" s="84"/>
      <c r="AA968" s="84"/>
      <c r="AB968" s="84"/>
      <c r="AC968" s="84"/>
      <c r="AD968" s="84"/>
      <c r="AE968" s="85"/>
      <c r="AF968" s="17">
        <v>137</v>
      </c>
      <c r="AG968" s="18">
        <v>137</v>
      </c>
      <c r="AH968" s="19">
        <v>107</v>
      </c>
      <c r="AI968" s="20">
        <v>113</v>
      </c>
      <c r="AJ968" s="21">
        <v>89</v>
      </c>
      <c r="AK968" s="22">
        <v>97</v>
      </c>
      <c r="AL968" s="23">
        <f>SUM(AF968:AK968)</f>
        <v>680</v>
      </c>
      <c r="AM968" s="24" t="s">
        <v>193</v>
      </c>
      <c r="AN968" s="25" t="s">
        <v>201</v>
      </c>
      <c r="AO968" s="39" t="s">
        <v>1544</v>
      </c>
      <c r="AP968" s="40"/>
      <c r="AQ968" s="38"/>
      <c r="AR968" s="39" t="s">
        <v>1545</v>
      </c>
      <c r="AS968" s="40">
        <v>3.4</v>
      </c>
      <c r="AT968" s="40">
        <v>507.1</v>
      </c>
      <c r="AU968" s="41">
        <v>230</v>
      </c>
      <c r="AV968" s="31"/>
      <c r="AW968" s="26">
        <v>3</v>
      </c>
      <c r="AX968" s="26"/>
      <c r="AY968" s="26"/>
      <c r="AZ968" s="26"/>
      <c r="BA968" s="25"/>
      <c r="BB968" s="24">
        <v>340</v>
      </c>
      <c r="BC968" s="26">
        <v>45</v>
      </c>
      <c r="BD968" s="32" t="s">
        <v>297</v>
      </c>
      <c r="BE968" s="32">
        <v>0</v>
      </c>
      <c r="BF968" s="35" t="s">
        <v>137</v>
      </c>
      <c r="BG968" s="26" t="s">
        <v>368</v>
      </c>
      <c r="BH968" s="29">
        <v>120</v>
      </c>
      <c r="BI968" s="26" t="s">
        <v>212</v>
      </c>
      <c r="BJ968" s="41"/>
      <c r="BK968" s="36"/>
      <c r="BL968" t="str">
        <f>IF(_xlfn.REGEXTEST(BK968,"Lv. [0-9]{0, 3}", 0),BM968,"")</f>
        <v/>
      </c>
      <c r="BM968" t="e" cm="1" vm="1">
        <f t="array" ref="BM968">_xlfn.REGEXEXTRACT(_xlfn.REGEXEXTRACT(BK968,"Lv. [0-9]{0,}", 0),"[0-9]{1,2}", 0)</f>
        <v>#N/A</v>
      </c>
      <c r="BN968" cm="1">
        <f t="array" ref="BN968">INDEX(A968:AE968,BQ968)</f>
        <v>389</v>
      </c>
      <c r="BO968">
        <v>967</v>
      </c>
      <c r="BP968" t="str">
        <f ca="1">IF(LEN(BL968) &gt; 0, _xlfn.XMATCH(BN968 + 1, INDIRECT(BR968):INDIRECT(BS968)), "")</f>
        <v/>
      </c>
      <c r="BQ968" cm="1">
        <f t="array" ref="BQ968">_xlfn.XMATCH(FALSE, ISBLANK(A968:AE968),,-1)</f>
        <v>22</v>
      </c>
      <c r="BR968" t="str">
        <f>ADDRESS(2, BQ968)</f>
        <v>$V$2</v>
      </c>
      <c r="BS968" t="str">
        <f>ADDRESS(1202, BQ968)</f>
        <v>$V$1202</v>
      </c>
      <c r="BT968" s="171" t="str">
        <f>"insert into Pokemon_Blueprint values ( "&amp;ROW()-1&amp;", '"&amp;B968&amp;"', '"&amp;C968&amp;"', "&amp;AF968&amp;",  "&amp;AG968&amp;",  "&amp;AH968&amp;", "&amp;AI968&amp;",  "&amp;AJ968&amp;",  "&amp;AK968&amp;", "&amp;IF(BC968 = "", "0", BC968)&amp;", "&amp;IF(BL968 = "","NULL, NULL",BP968&amp;", "&amp;BL968)&amp;");"</f>
        <v>insert into Pokemon_Blueprint values ( 967, 'Solgaleo', 'Legendary', 137,  137,  107, 113,  89,  97, 45, NULL, NULL);</v>
      </c>
    </row>
    <row r="969" spans="1:72" ht="12.75" customHeight="1">
      <c r="A969" s="86">
        <v>792</v>
      </c>
      <c r="B969" s="82" t="s">
        <v>1546</v>
      </c>
      <c r="C969" s="82" t="s">
        <v>540</v>
      </c>
      <c r="D969" s="83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>
        <v>292</v>
      </c>
      <c r="R969" s="84"/>
      <c r="S969" s="84"/>
      <c r="T969" s="84"/>
      <c r="U969" s="84"/>
      <c r="V969" s="84">
        <v>390</v>
      </c>
      <c r="W969" s="84"/>
      <c r="X969" s="84"/>
      <c r="Y969" s="84"/>
      <c r="Z969" s="84"/>
      <c r="AA969" s="84"/>
      <c r="AB969" s="84"/>
      <c r="AC969" s="84"/>
      <c r="AD969" s="84"/>
      <c r="AE969" s="85"/>
      <c r="AF969" s="17">
        <v>137</v>
      </c>
      <c r="AG969" s="18">
        <v>113</v>
      </c>
      <c r="AH969" s="19">
        <v>89</v>
      </c>
      <c r="AI969" s="20">
        <v>137</v>
      </c>
      <c r="AJ969" s="21">
        <v>107</v>
      </c>
      <c r="AK969" s="22">
        <v>97</v>
      </c>
      <c r="AL969" s="23">
        <f>SUM(AF969:AK969)</f>
        <v>680</v>
      </c>
      <c r="AM969" s="24" t="s">
        <v>193</v>
      </c>
      <c r="AN969" s="25" t="s">
        <v>398</v>
      </c>
      <c r="AO969" s="39" t="s">
        <v>1547</v>
      </c>
      <c r="AP969" s="40"/>
      <c r="AQ969" s="38"/>
      <c r="AR969" s="39" t="s">
        <v>535</v>
      </c>
      <c r="AS969" s="40">
        <v>4</v>
      </c>
      <c r="AT969" s="40">
        <v>264.60000000000002</v>
      </c>
      <c r="AU969" s="41">
        <v>120</v>
      </c>
      <c r="AV969" s="31"/>
      <c r="AW969" s="26"/>
      <c r="AX969" s="26"/>
      <c r="AY969" s="26">
        <v>3</v>
      </c>
      <c r="AZ969" s="26"/>
      <c r="BA969" s="25"/>
      <c r="BB969" s="24">
        <v>340</v>
      </c>
      <c r="BC969" s="26">
        <v>45</v>
      </c>
      <c r="BD969" s="32" t="s">
        <v>297</v>
      </c>
      <c r="BE969" s="32">
        <v>0</v>
      </c>
      <c r="BF969" s="35" t="s">
        <v>164</v>
      </c>
      <c r="BG969" s="26" t="s">
        <v>368</v>
      </c>
      <c r="BH969" s="29">
        <v>120</v>
      </c>
      <c r="BI969" s="26" t="s">
        <v>212</v>
      </c>
      <c r="BJ969" s="41"/>
      <c r="BK969" s="36"/>
      <c r="BL969" t="str">
        <f>IF(_xlfn.REGEXTEST(BK969,"Lv. [0-9]{0, 3}", 0),BM969,"")</f>
        <v/>
      </c>
      <c r="BM969" t="e" cm="1" vm="1">
        <f t="array" ref="BM969">_xlfn.REGEXEXTRACT(_xlfn.REGEXEXTRACT(BK969,"Lv. [0-9]{0,}", 0),"[0-9]{1,2}", 0)</f>
        <v>#N/A</v>
      </c>
      <c r="BN969" cm="1">
        <f t="array" ref="BN969">INDEX(A969:AE969,BQ969)</f>
        <v>390</v>
      </c>
      <c r="BO969">
        <v>968</v>
      </c>
      <c r="BP969" t="str">
        <f ca="1">IF(LEN(BL969) &gt; 0, _xlfn.XMATCH(BN969 + 1, INDIRECT(BR969):INDIRECT(BS969)), "")</f>
        <v/>
      </c>
      <c r="BQ969" cm="1">
        <f t="array" ref="BQ969">_xlfn.XMATCH(FALSE, ISBLANK(A969:AE969),,-1)</f>
        <v>22</v>
      </c>
      <c r="BR969" t="str">
        <f>ADDRESS(2, BQ969)</f>
        <v>$V$2</v>
      </c>
      <c r="BS969" t="str">
        <f>ADDRESS(1202, BQ969)</f>
        <v>$V$1202</v>
      </c>
      <c r="BT969" s="171" t="str">
        <f>"insert into Pokemon_Blueprint values ( "&amp;ROW()-1&amp;", '"&amp;B969&amp;"', '"&amp;C969&amp;"', "&amp;AF969&amp;",  "&amp;AG969&amp;",  "&amp;AH969&amp;", "&amp;AI969&amp;",  "&amp;AJ969&amp;",  "&amp;AK969&amp;", "&amp;IF(BC969 = "", "0", BC969)&amp;", "&amp;IF(BL969 = "","NULL, NULL",BP969&amp;", "&amp;BL969)&amp;");"</f>
        <v>insert into Pokemon_Blueprint values ( 968, 'Lunala', 'Legendary', 137,  113,  89, 137,  107,  97, 45, NULL, NULL);</v>
      </c>
    </row>
    <row r="970" spans="1:72" ht="12.75" customHeight="1">
      <c r="A970" s="86">
        <v>793</v>
      </c>
      <c r="B970" s="82" t="s">
        <v>1548</v>
      </c>
      <c r="C970" s="82" t="s">
        <v>1549</v>
      </c>
      <c r="D970" s="83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>
        <v>293</v>
      </c>
      <c r="R970" s="84"/>
      <c r="S970" s="84"/>
      <c r="T970" s="84"/>
      <c r="U970" s="84"/>
      <c r="V970" s="84">
        <v>391</v>
      </c>
      <c r="W970" s="84"/>
      <c r="X970" s="84"/>
      <c r="Y970" s="84"/>
      <c r="Z970" s="84"/>
      <c r="AA970" s="84"/>
      <c r="AB970" s="84"/>
      <c r="AC970" s="84"/>
      <c r="AD970" s="84"/>
      <c r="AE970" s="85"/>
      <c r="AF970" s="17">
        <v>109</v>
      </c>
      <c r="AG970" s="18">
        <v>53</v>
      </c>
      <c r="AH970" s="19">
        <v>47</v>
      </c>
      <c r="AI970" s="20">
        <v>127</v>
      </c>
      <c r="AJ970" s="21">
        <v>131</v>
      </c>
      <c r="AK970" s="22">
        <v>103</v>
      </c>
      <c r="AL970" s="23">
        <f>SUM(AF970:AK970)</f>
        <v>570</v>
      </c>
      <c r="AM970" s="24" t="s">
        <v>301</v>
      </c>
      <c r="AN970" s="25" t="s">
        <v>75</v>
      </c>
      <c r="AO970" s="39" t="s">
        <v>1550</v>
      </c>
      <c r="AP970" s="40"/>
      <c r="AQ970" s="38"/>
      <c r="AR970" s="39" t="s">
        <v>176</v>
      </c>
      <c r="AS970" s="40">
        <v>1.2</v>
      </c>
      <c r="AT970" s="40">
        <v>122.4</v>
      </c>
      <c r="AU970" s="41">
        <v>55.5</v>
      </c>
      <c r="AV970" s="31"/>
      <c r="AW970" s="26"/>
      <c r="AX970" s="26"/>
      <c r="AY970" s="26"/>
      <c r="AZ970" s="26">
        <v>3</v>
      </c>
      <c r="BA970" s="25"/>
      <c r="BB970" s="24">
        <v>285</v>
      </c>
      <c r="BC970" s="26">
        <v>45</v>
      </c>
      <c r="BD970" s="32" t="s">
        <v>297</v>
      </c>
      <c r="BE970" s="32">
        <v>0</v>
      </c>
      <c r="BF970" s="35" t="s">
        <v>137</v>
      </c>
      <c r="BG970" s="26" t="s">
        <v>368</v>
      </c>
      <c r="BH970" s="29">
        <v>120</v>
      </c>
      <c r="BI970" s="26" t="s">
        <v>212</v>
      </c>
      <c r="BJ970" s="41"/>
      <c r="BK970" s="36"/>
      <c r="BL970" t="str">
        <f>IF(_xlfn.REGEXTEST(BK970,"Lv. [0-9]{0, 3}", 0),BM970,"")</f>
        <v/>
      </c>
      <c r="BM970" t="e" cm="1" vm="1">
        <f t="array" ref="BM970">_xlfn.REGEXEXTRACT(_xlfn.REGEXEXTRACT(BK970,"Lv. [0-9]{0,}", 0),"[0-9]{1,2}", 0)</f>
        <v>#N/A</v>
      </c>
      <c r="BN970" cm="1">
        <f t="array" ref="BN970">INDEX(A970:AE970,BQ970)</f>
        <v>391</v>
      </c>
      <c r="BO970">
        <v>969</v>
      </c>
      <c r="BP970" t="str">
        <f ca="1">IF(LEN(BL970) &gt; 0, _xlfn.XMATCH(BN970 + 1, INDIRECT(BR970):INDIRECT(BS970)), "")</f>
        <v/>
      </c>
      <c r="BQ970" cm="1">
        <f t="array" ref="BQ970">_xlfn.XMATCH(FALSE, ISBLANK(A970:AE970),,-1)</f>
        <v>22</v>
      </c>
      <c r="BR970" t="str">
        <f>ADDRESS(2, BQ970)</f>
        <v>$V$2</v>
      </c>
      <c r="BS970" t="str">
        <f>ADDRESS(1202, BQ970)</f>
        <v>$V$1202</v>
      </c>
      <c r="BT970" s="171" t="str">
        <f>"insert into Pokemon_Blueprint values ( "&amp;ROW()-1&amp;", '"&amp;B970&amp;"', '"&amp;C970&amp;"', "&amp;AF970&amp;",  "&amp;AG970&amp;",  "&amp;AH970&amp;", "&amp;AI970&amp;",  "&amp;AJ970&amp;",  "&amp;AK970&amp;", "&amp;IF(BC970 = "", "0", BC970)&amp;", "&amp;IF(BL970 = "","NULL, NULL",BP970&amp;", "&amp;BL970)&amp;");"</f>
        <v>insert into Pokemon_Blueprint values ( 969, 'Nihilego', 'Ultra Beast', 109,  53,  47, 127,  131,  103, 45, NULL, NULL);</v>
      </c>
    </row>
    <row r="971" spans="1:72" ht="12.75" customHeight="1">
      <c r="A971" s="86">
        <v>794</v>
      </c>
      <c r="B971" s="82" t="s">
        <v>1551</v>
      </c>
      <c r="C971" s="82" t="s">
        <v>1549</v>
      </c>
      <c r="D971" s="83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>
        <v>294</v>
      </c>
      <c r="R971" s="84"/>
      <c r="S971" s="84"/>
      <c r="T971" s="84"/>
      <c r="U971" s="84"/>
      <c r="V971" s="84">
        <v>394</v>
      </c>
      <c r="W971" s="84"/>
      <c r="X971" s="84"/>
      <c r="Y971" s="84"/>
      <c r="Z971" s="84"/>
      <c r="AA971" s="84"/>
      <c r="AB971" s="84"/>
      <c r="AC971" s="84"/>
      <c r="AD971" s="84"/>
      <c r="AE971" s="85"/>
      <c r="AF971" s="17">
        <v>107</v>
      </c>
      <c r="AG971" s="18">
        <v>139</v>
      </c>
      <c r="AH971" s="19">
        <v>139</v>
      </c>
      <c r="AI971" s="20">
        <v>53</v>
      </c>
      <c r="AJ971" s="21">
        <v>53</v>
      </c>
      <c r="AK971" s="22">
        <v>79</v>
      </c>
      <c r="AL971" s="23">
        <f>SUM(AF971:AK971)</f>
        <v>570</v>
      </c>
      <c r="AM971" s="24" t="s">
        <v>124</v>
      </c>
      <c r="AN971" s="25" t="s">
        <v>289</v>
      </c>
      <c r="AO971" s="39" t="s">
        <v>1550</v>
      </c>
      <c r="AP971" s="40"/>
      <c r="AQ971" s="38"/>
      <c r="AR971" s="39" t="s">
        <v>92</v>
      </c>
      <c r="AS971" s="40">
        <v>2.4</v>
      </c>
      <c r="AT971" s="40">
        <v>735.5</v>
      </c>
      <c r="AU971" s="41">
        <v>333.6</v>
      </c>
      <c r="AV971" s="31"/>
      <c r="AW971" s="26">
        <v>1</v>
      </c>
      <c r="AX971" s="26">
        <v>2</v>
      </c>
      <c r="AY971" s="26"/>
      <c r="AZ971" s="26"/>
      <c r="BA971" s="25"/>
      <c r="BB971" s="24">
        <v>285</v>
      </c>
      <c r="BC971" s="26">
        <v>45</v>
      </c>
      <c r="BD971" s="32" t="s">
        <v>297</v>
      </c>
      <c r="BE971" s="32">
        <v>0</v>
      </c>
      <c r="BF971" s="35" t="s">
        <v>98</v>
      </c>
      <c r="BG971" s="26" t="s">
        <v>368</v>
      </c>
      <c r="BH971" s="29">
        <v>120</v>
      </c>
      <c r="BI971" s="26" t="s">
        <v>212</v>
      </c>
      <c r="BJ971" s="41"/>
      <c r="BK971" s="36"/>
      <c r="BL971" t="str">
        <f>IF(_xlfn.REGEXTEST(BK971,"Lv. [0-9]{0, 3}", 0),BM971,"")</f>
        <v/>
      </c>
      <c r="BM971" t="e" cm="1" vm="1">
        <f t="array" ref="BM971">_xlfn.REGEXEXTRACT(_xlfn.REGEXEXTRACT(BK971,"Lv. [0-9]{0,}", 0),"[0-9]{1,2}", 0)</f>
        <v>#N/A</v>
      </c>
      <c r="BN971" cm="1">
        <f t="array" ref="BN971">INDEX(A971:AE971,BQ971)</f>
        <v>394</v>
      </c>
      <c r="BO971">
        <v>970</v>
      </c>
      <c r="BP971" t="str">
        <f ca="1">IF(LEN(BL971) &gt; 0, _xlfn.XMATCH(BN971 + 1, INDIRECT(BR971):INDIRECT(BS971)), "")</f>
        <v/>
      </c>
      <c r="BQ971" cm="1">
        <f t="array" ref="BQ971">_xlfn.XMATCH(FALSE, ISBLANK(A971:AE971),,-1)</f>
        <v>22</v>
      </c>
      <c r="BR971" t="str">
        <f>ADDRESS(2, BQ971)</f>
        <v>$V$2</v>
      </c>
      <c r="BS971" t="str">
        <f>ADDRESS(1202, BQ971)</f>
        <v>$V$1202</v>
      </c>
      <c r="BT971" s="171" t="str">
        <f>"insert into Pokemon_Blueprint values ( "&amp;ROW()-1&amp;", '"&amp;B971&amp;"', '"&amp;C971&amp;"', "&amp;AF971&amp;",  "&amp;AG971&amp;",  "&amp;AH971&amp;", "&amp;AI971&amp;",  "&amp;AJ971&amp;",  "&amp;AK971&amp;", "&amp;IF(BC971 = "", "0", BC971)&amp;", "&amp;IF(BL971 = "","NULL, NULL",BP971&amp;", "&amp;BL971)&amp;");"</f>
        <v>insert into Pokemon_Blueprint values ( 970, 'Buzzwole', 'Ultra Beast', 107,  139,  139, 53,  53,  79, 45, NULL, NULL);</v>
      </c>
    </row>
    <row r="972" spans="1:72" ht="12.75" customHeight="1">
      <c r="A972" s="86">
        <v>795</v>
      </c>
      <c r="B972" s="82" t="s">
        <v>1552</v>
      </c>
      <c r="C972" s="82" t="s">
        <v>1549</v>
      </c>
      <c r="D972" s="83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>
        <v>295</v>
      </c>
      <c r="R972" s="84"/>
      <c r="S972" s="84"/>
      <c r="T972" s="84"/>
      <c r="U972" s="84"/>
      <c r="V972" s="84">
        <v>395</v>
      </c>
      <c r="W972" s="84"/>
      <c r="X972" s="84"/>
      <c r="Y972" s="84"/>
      <c r="Z972" s="84"/>
      <c r="AA972" s="84"/>
      <c r="AB972" s="84"/>
      <c r="AC972" s="84"/>
      <c r="AD972" s="84"/>
      <c r="AE972" s="85"/>
      <c r="AF972" s="17">
        <v>71</v>
      </c>
      <c r="AG972" s="18">
        <v>137</v>
      </c>
      <c r="AH972" s="19">
        <v>37</v>
      </c>
      <c r="AI972" s="20">
        <v>137</v>
      </c>
      <c r="AJ972" s="21">
        <v>37</v>
      </c>
      <c r="AK972" s="22">
        <v>151</v>
      </c>
      <c r="AL972" s="23">
        <f>SUM(AF972:AK972)</f>
        <v>570</v>
      </c>
      <c r="AM972" s="24" t="s">
        <v>124</v>
      </c>
      <c r="AN972" s="25" t="s">
        <v>289</v>
      </c>
      <c r="AO972" s="39" t="s">
        <v>1550</v>
      </c>
      <c r="AP972" s="40"/>
      <c r="AQ972" s="38"/>
      <c r="AR972" s="39" t="s">
        <v>377</v>
      </c>
      <c r="AS972" s="40">
        <v>1.8</v>
      </c>
      <c r="AT972" s="40">
        <v>55.1</v>
      </c>
      <c r="AU972" s="41">
        <v>25</v>
      </c>
      <c r="AV972" s="31"/>
      <c r="AW972" s="26"/>
      <c r="AX972" s="26"/>
      <c r="AY972" s="26"/>
      <c r="AZ972" s="26"/>
      <c r="BA972" s="25">
        <v>3</v>
      </c>
      <c r="BB972" s="24">
        <v>285</v>
      </c>
      <c r="BC972" s="26">
        <v>45</v>
      </c>
      <c r="BD972" s="32" t="s">
        <v>297</v>
      </c>
      <c r="BE972" s="32">
        <v>0</v>
      </c>
      <c r="BF972" s="35" t="s">
        <v>137</v>
      </c>
      <c r="BG972" s="26" t="s">
        <v>368</v>
      </c>
      <c r="BH972" s="29">
        <v>120</v>
      </c>
      <c r="BI972" s="26" t="s">
        <v>212</v>
      </c>
      <c r="BJ972" s="41"/>
      <c r="BK972" s="36"/>
      <c r="BL972" t="str">
        <f>IF(_xlfn.REGEXTEST(BK972,"Lv. [0-9]{0, 3}", 0),BM972,"")</f>
        <v/>
      </c>
      <c r="BM972" t="e" cm="1" vm="1">
        <f t="array" ref="BM972">_xlfn.REGEXEXTRACT(_xlfn.REGEXEXTRACT(BK972,"Lv. [0-9]{0,}", 0),"[0-9]{1,2}", 0)</f>
        <v>#N/A</v>
      </c>
      <c r="BN972" cm="1">
        <f t="array" ref="BN972">INDEX(A972:AE972,BQ972)</f>
        <v>395</v>
      </c>
      <c r="BO972">
        <v>971</v>
      </c>
      <c r="BP972" t="str">
        <f ca="1">IF(LEN(BL972) &gt; 0, _xlfn.XMATCH(BN972 + 1, INDIRECT(BR972):INDIRECT(BS972)), "")</f>
        <v/>
      </c>
      <c r="BQ972" cm="1">
        <f t="array" ref="BQ972">_xlfn.XMATCH(FALSE, ISBLANK(A972:AE972),,-1)</f>
        <v>22</v>
      </c>
      <c r="BR972" t="str">
        <f>ADDRESS(2, BQ972)</f>
        <v>$V$2</v>
      </c>
      <c r="BS972" t="str">
        <f>ADDRESS(1202, BQ972)</f>
        <v>$V$1202</v>
      </c>
      <c r="BT972" s="171" t="str">
        <f>"insert into Pokemon_Blueprint values ( "&amp;ROW()-1&amp;", '"&amp;B972&amp;"', '"&amp;C972&amp;"', "&amp;AF972&amp;",  "&amp;AG972&amp;",  "&amp;AH972&amp;", "&amp;AI972&amp;",  "&amp;AJ972&amp;",  "&amp;AK972&amp;", "&amp;IF(BC972 = "", "0", BC972)&amp;", "&amp;IF(BL972 = "","NULL, NULL",BP972&amp;", "&amp;BL972)&amp;");"</f>
        <v>insert into Pokemon_Blueprint values ( 971, 'Pheromosa', 'Ultra Beast', 71,  137,  37, 137,  37,  151, 45, NULL, NULL);</v>
      </c>
    </row>
    <row r="973" spans="1:72" ht="12.75" customHeight="1">
      <c r="A973" s="86">
        <v>796</v>
      </c>
      <c r="B973" s="82" t="s">
        <v>1553</v>
      </c>
      <c r="C973" s="82" t="s">
        <v>1549</v>
      </c>
      <c r="D973" s="83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>
        <v>296</v>
      </c>
      <c r="R973" s="84"/>
      <c r="S973" s="84"/>
      <c r="T973" s="84"/>
      <c r="U973" s="84"/>
      <c r="V973" s="84">
        <v>396</v>
      </c>
      <c r="W973" s="84"/>
      <c r="X973" s="84"/>
      <c r="Y973" s="84"/>
      <c r="Z973" s="84"/>
      <c r="AA973" s="84"/>
      <c r="AB973" s="84"/>
      <c r="AC973" s="84"/>
      <c r="AD973" s="84"/>
      <c r="AE973" s="85"/>
      <c r="AF973" s="17">
        <v>83</v>
      </c>
      <c r="AG973" s="18">
        <v>89</v>
      </c>
      <c r="AH973" s="19">
        <v>71</v>
      </c>
      <c r="AI973" s="20">
        <v>173</v>
      </c>
      <c r="AJ973" s="21">
        <v>71</v>
      </c>
      <c r="AK973" s="22">
        <v>83</v>
      </c>
      <c r="AL973" s="23">
        <f>SUM(AF973:AK973)</f>
        <v>570</v>
      </c>
      <c r="AM973" s="24" t="s">
        <v>184</v>
      </c>
      <c r="AN973" s="41"/>
      <c r="AO973" s="39" t="s">
        <v>1550</v>
      </c>
      <c r="AP973" s="40"/>
      <c r="AQ973" s="38"/>
      <c r="AR973" s="39" t="s">
        <v>700</v>
      </c>
      <c r="AS973" s="40">
        <v>3.8</v>
      </c>
      <c r="AT973" s="40">
        <v>220.5</v>
      </c>
      <c r="AU973" s="41">
        <v>100</v>
      </c>
      <c r="AV973" s="31"/>
      <c r="AW973" s="26"/>
      <c r="AX973" s="26"/>
      <c r="AY973" s="26">
        <v>3</v>
      </c>
      <c r="AZ973" s="26"/>
      <c r="BA973" s="25"/>
      <c r="BB973" s="24">
        <v>285</v>
      </c>
      <c r="BC973" s="26">
        <v>45</v>
      </c>
      <c r="BD973" s="32" t="s">
        <v>297</v>
      </c>
      <c r="BE973" s="32">
        <v>0</v>
      </c>
      <c r="BF973" s="35" t="s">
        <v>108</v>
      </c>
      <c r="BG973" s="26" t="s">
        <v>368</v>
      </c>
      <c r="BH973" s="29">
        <v>120</v>
      </c>
      <c r="BI973" s="26" t="s">
        <v>212</v>
      </c>
      <c r="BJ973" s="41"/>
      <c r="BK973" s="36"/>
      <c r="BL973" t="str">
        <f>IF(_xlfn.REGEXTEST(BK973,"Lv. [0-9]{0, 3}", 0),BM973,"")</f>
        <v/>
      </c>
      <c r="BM973" t="e" cm="1" vm="1">
        <f t="array" ref="BM973">_xlfn.REGEXEXTRACT(_xlfn.REGEXEXTRACT(BK973,"Lv. [0-9]{0,}", 0),"[0-9]{1,2}", 0)</f>
        <v>#N/A</v>
      </c>
      <c r="BN973" cm="1">
        <f t="array" ref="BN973">INDEX(A973:AE973,BQ973)</f>
        <v>396</v>
      </c>
      <c r="BO973">
        <v>972</v>
      </c>
      <c r="BP973" t="str">
        <f ca="1">IF(LEN(BL973) &gt; 0, _xlfn.XMATCH(BN973 + 1, INDIRECT(BR973):INDIRECT(BS973)), "")</f>
        <v/>
      </c>
      <c r="BQ973" cm="1">
        <f t="array" ref="BQ973">_xlfn.XMATCH(FALSE, ISBLANK(A973:AE973),,-1)</f>
        <v>22</v>
      </c>
      <c r="BR973" t="str">
        <f>ADDRESS(2, BQ973)</f>
        <v>$V$2</v>
      </c>
      <c r="BS973" t="str">
        <f>ADDRESS(1202, BQ973)</f>
        <v>$V$1202</v>
      </c>
      <c r="BT973" s="171" t="str">
        <f>"insert into Pokemon_Blueprint values ( "&amp;ROW()-1&amp;", '"&amp;B973&amp;"', '"&amp;C973&amp;"', "&amp;AF973&amp;",  "&amp;AG973&amp;",  "&amp;AH973&amp;", "&amp;AI973&amp;",  "&amp;AJ973&amp;",  "&amp;AK973&amp;", "&amp;IF(BC973 = "", "0", BC973)&amp;", "&amp;IF(BL973 = "","NULL, NULL",BP973&amp;", "&amp;BL973)&amp;");"</f>
        <v>insert into Pokemon_Blueprint values ( 972, 'Xurkitree', 'Ultra Beast', 83,  89,  71, 173,  71,  83, 45, NULL, NULL);</v>
      </c>
    </row>
    <row r="974" spans="1:72" ht="12.75" customHeight="1">
      <c r="A974" s="86">
        <v>797</v>
      </c>
      <c r="B974" s="82" t="s">
        <v>1554</v>
      </c>
      <c r="C974" s="82" t="s">
        <v>1549</v>
      </c>
      <c r="D974" s="83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>
        <v>297</v>
      </c>
      <c r="R974" s="84"/>
      <c r="S974" s="84"/>
      <c r="T974" s="84"/>
      <c r="U974" s="84"/>
      <c r="V974" s="84">
        <v>397</v>
      </c>
      <c r="W974" s="84"/>
      <c r="X974" s="84"/>
      <c r="Y974" s="84"/>
      <c r="Z974" s="84"/>
      <c r="AA974" s="84"/>
      <c r="AB974" s="84"/>
      <c r="AC974" s="84"/>
      <c r="AD974" s="84"/>
      <c r="AE974" s="85"/>
      <c r="AF974" s="17">
        <v>97</v>
      </c>
      <c r="AG974" s="18">
        <v>101</v>
      </c>
      <c r="AH974" s="19">
        <v>103</v>
      </c>
      <c r="AI974" s="20">
        <v>107</v>
      </c>
      <c r="AJ974" s="21">
        <v>101</v>
      </c>
      <c r="AK974" s="22">
        <v>61</v>
      </c>
      <c r="AL974" s="23">
        <f>SUM(AF974:AK974)</f>
        <v>570</v>
      </c>
      <c r="AM974" s="24" t="s">
        <v>201</v>
      </c>
      <c r="AN974" s="25" t="s">
        <v>104</v>
      </c>
      <c r="AO974" s="39" t="s">
        <v>1550</v>
      </c>
      <c r="AP974" s="40"/>
      <c r="AQ974" s="38"/>
      <c r="AR974" s="39" t="s">
        <v>630</v>
      </c>
      <c r="AS974" s="40">
        <v>9.1999999999999993</v>
      </c>
      <c r="AT974" s="40">
        <v>2204.4</v>
      </c>
      <c r="AU974" s="41">
        <v>999.9</v>
      </c>
      <c r="AV974" s="31"/>
      <c r="AW974" s="26">
        <v>1</v>
      </c>
      <c r="AX974" s="26">
        <v>1</v>
      </c>
      <c r="AY974" s="26">
        <v>1</v>
      </c>
      <c r="AZ974" s="26"/>
      <c r="BA974" s="25"/>
      <c r="BB974" s="24">
        <v>285</v>
      </c>
      <c r="BC974" s="26">
        <v>45</v>
      </c>
      <c r="BD974" s="32" t="s">
        <v>297</v>
      </c>
      <c r="BE974" s="32">
        <v>0</v>
      </c>
      <c r="BF974" s="35" t="s">
        <v>80</v>
      </c>
      <c r="BG974" s="26" t="s">
        <v>368</v>
      </c>
      <c r="BH974" s="29">
        <v>120</v>
      </c>
      <c r="BI974" s="26" t="s">
        <v>212</v>
      </c>
      <c r="BJ974" s="41"/>
      <c r="BK974" s="36"/>
      <c r="BL974" t="str">
        <f>IF(_xlfn.REGEXTEST(BK974,"Lv. [0-9]{0, 3}", 0),BM974,"")</f>
        <v/>
      </c>
      <c r="BM974" t="e" cm="1" vm="1">
        <f t="array" ref="BM974">_xlfn.REGEXEXTRACT(_xlfn.REGEXEXTRACT(BK974,"Lv. [0-9]{0,}", 0),"[0-9]{1,2}", 0)</f>
        <v>#N/A</v>
      </c>
      <c r="BN974" cm="1">
        <f t="array" ref="BN974">INDEX(A974:AE974,BQ974)</f>
        <v>397</v>
      </c>
      <c r="BO974">
        <v>973</v>
      </c>
      <c r="BP974" t="str">
        <f ca="1">IF(LEN(BL974) &gt; 0, _xlfn.XMATCH(BN974 + 1, INDIRECT(BR974):INDIRECT(BS974)), "")</f>
        <v/>
      </c>
      <c r="BQ974" cm="1">
        <f t="array" ref="BQ974">_xlfn.XMATCH(FALSE, ISBLANK(A974:AE974),,-1)</f>
        <v>22</v>
      </c>
      <c r="BR974" t="str">
        <f>ADDRESS(2, BQ974)</f>
        <v>$V$2</v>
      </c>
      <c r="BS974" t="str">
        <f>ADDRESS(1202, BQ974)</f>
        <v>$V$1202</v>
      </c>
      <c r="BT974" s="171" t="str">
        <f>"insert into Pokemon_Blueprint values ( "&amp;ROW()-1&amp;", '"&amp;B974&amp;"', '"&amp;C974&amp;"', "&amp;AF974&amp;",  "&amp;AG974&amp;",  "&amp;AH974&amp;", "&amp;AI974&amp;",  "&amp;AJ974&amp;",  "&amp;AK974&amp;", "&amp;IF(BC974 = "", "0", BC974)&amp;", "&amp;IF(BL974 = "","NULL, NULL",BP974&amp;", "&amp;BL974)&amp;");"</f>
        <v>insert into Pokemon_Blueprint values ( 973, 'Celesteela', 'Ultra Beast', 97,  101,  103, 107,  101,  61, 45, NULL, NULL);</v>
      </c>
    </row>
    <row r="975" spans="1:72" ht="12.75" customHeight="1">
      <c r="A975" s="86">
        <v>798</v>
      </c>
      <c r="B975" s="82" t="s">
        <v>1555</v>
      </c>
      <c r="C975" s="82" t="s">
        <v>1549</v>
      </c>
      <c r="D975" s="83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>
        <v>298</v>
      </c>
      <c r="R975" s="84"/>
      <c r="S975" s="84"/>
      <c r="T975" s="84"/>
      <c r="U975" s="84"/>
      <c r="V975" s="84">
        <v>398</v>
      </c>
      <c r="W975" s="84"/>
      <c r="X975" s="84"/>
      <c r="Y975" s="84"/>
      <c r="Z975" s="84"/>
      <c r="AA975" s="84"/>
      <c r="AB975" s="84"/>
      <c r="AC975" s="84"/>
      <c r="AD975" s="84"/>
      <c r="AE975" s="85"/>
      <c r="AF975" s="17">
        <v>59</v>
      </c>
      <c r="AG975" s="18">
        <v>181</v>
      </c>
      <c r="AH975" s="19">
        <v>131</v>
      </c>
      <c r="AI975" s="20">
        <v>59</v>
      </c>
      <c r="AJ975" s="21">
        <v>31</v>
      </c>
      <c r="AK975" s="22">
        <v>109</v>
      </c>
      <c r="AL975" s="23">
        <f>SUM(AF975:AK975)</f>
        <v>570</v>
      </c>
      <c r="AM975" s="24" t="s">
        <v>74</v>
      </c>
      <c r="AN975" s="25" t="s">
        <v>201</v>
      </c>
      <c r="AO975" s="39" t="s">
        <v>1550</v>
      </c>
      <c r="AP975" s="40"/>
      <c r="AQ975" s="38"/>
      <c r="AR975" s="39" t="s">
        <v>127</v>
      </c>
      <c r="AS975" s="40">
        <v>0.3</v>
      </c>
      <c r="AT975" s="40">
        <v>0.2</v>
      </c>
      <c r="AU975" s="41">
        <v>0.1</v>
      </c>
      <c r="AV975" s="31"/>
      <c r="AW975" s="26">
        <v>3</v>
      </c>
      <c r="AX975" s="26"/>
      <c r="AY975" s="26"/>
      <c r="AZ975" s="26"/>
      <c r="BA975" s="25"/>
      <c r="BB975" s="24">
        <v>285</v>
      </c>
      <c r="BC975" s="26">
        <v>45</v>
      </c>
      <c r="BD975" s="32" t="s">
        <v>297</v>
      </c>
      <c r="BE975" s="32">
        <v>0</v>
      </c>
      <c r="BF975" s="35" t="s">
        <v>137</v>
      </c>
      <c r="BG975" s="26" t="s">
        <v>368</v>
      </c>
      <c r="BH975" s="29">
        <v>120</v>
      </c>
      <c r="BI975" s="26" t="s">
        <v>212</v>
      </c>
      <c r="BJ975" s="41"/>
      <c r="BK975" s="36"/>
      <c r="BL975" t="str">
        <f>IF(_xlfn.REGEXTEST(BK975,"Lv. [0-9]{0, 3}", 0),BM975,"")</f>
        <v/>
      </c>
      <c r="BM975" t="e" cm="1" vm="1">
        <f t="array" ref="BM975">_xlfn.REGEXEXTRACT(_xlfn.REGEXEXTRACT(BK975,"Lv. [0-9]{0,}", 0),"[0-9]{1,2}", 0)</f>
        <v>#N/A</v>
      </c>
      <c r="BN975" cm="1">
        <f t="array" ref="BN975">INDEX(A975:AE975,BQ975)</f>
        <v>398</v>
      </c>
      <c r="BO975">
        <v>974</v>
      </c>
      <c r="BP975" t="str">
        <f ca="1">IF(LEN(BL975) &gt; 0, _xlfn.XMATCH(BN975 + 1, INDIRECT(BR975):INDIRECT(BS975)), "")</f>
        <v/>
      </c>
      <c r="BQ975" cm="1">
        <f t="array" ref="BQ975">_xlfn.XMATCH(FALSE, ISBLANK(A975:AE975),,-1)</f>
        <v>22</v>
      </c>
      <c r="BR975" t="str">
        <f>ADDRESS(2, BQ975)</f>
        <v>$V$2</v>
      </c>
      <c r="BS975" t="str">
        <f>ADDRESS(1202, BQ975)</f>
        <v>$V$1202</v>
      </c>
      <c r="BT975" s="171" t="str">
        <f>"insert into Pokemon_Blueprint values ( "&amp;ROW()-1&amp;", '"&amp;B975&amp;"', '"&amp;C975&amp;"', "&amp;AF975&amp;",  "&amp;AG975&amp;",  "&amp;AH975&amp;", "&amp;AI975&amp;",  "&amp;AJ975&amp;",  "&amp;AK975&amp;", "&amp;IF(BC975 = "", "0", BC975)&amp;", "&amp;IF(BL975 = "","NULL, NULL",BP975&amp;", "&amp;BL975)&amp;");"</f>
        <v>insert into Pokemon_Blueprint values ( 974, 'Kartana', 'Ultra Beast', 59,  181,  131, 59,  31,  109, 45, NULL, NULL);</v>
      </c>
    </row>
    <row r="976" spans="1:72" ht="12.75" customHeight="1">
      <c r="A976" s="86">
        <v>799</v>
      </c>
      <c r="B976" s="82" t="s">
        <v>1556</v>
      </c>
      <c r="C976" s="82" t="s">
        <v>1549</v>
      </c>
      <c r="D976" s="83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>
        <v>299</v>
      </c>
      <c r="R976" s="84"/>
      <c r="S976" s="84"/>
      <c r="T976" s="84"/>
      <c r="U976" s="84"/>
      <c r="V976" s="84">
        <v>399</v>
      </c>
      <c r="W976" s="84"/>
      <c r="X976" s="84"/>
      <c r="Y976" s="84"/>
      <c r="Z976" s="84"/>
      <c r="AA976" s="84"/>
      <c r="AB976" s="84"/>
      <c r="AC976" s="84"/>
      <c r="AD976" s="84"/>
      <c r="AE976" s="85"/>
      <c r="AF976" s="17">
        <v>223</v>
      </c>
      <c r="AG976" s="18">
        <v>101</v>
      </c>
      <c r="AH976" s="19">
        <v>53</v>
      </c>
      <c r="AI976" s="20">
        <v>97</v>
      </c>
      <c r="AJ976" s="21">
        <v>53</v>
      </c>
      <c r="AK976" s="22">
        <v>43</v>
      </c>
      <c r="AL976" s="23">
        <f>SUM(AF976:AK976)</f>
        <v>570</v>
      </c>
      <c r="AM976" s="24" t="s">
        <v>169</v>
      </c>
      <c r="AN976" s="25" t="s">
        <v>99</v>
      </c>
      <c r="AO976" s="39" t="s">
        <v>1550</v>
      </c>
      <c r="AP976" s="40"/>
      <c r="AQ976" s="38"/>
      <c r="AR976" s="39" t="s">
        <v>1557</v>
      </c>
      <c r="AS976" s="40">
        <v>5.5</v>
      </c>
      <c r="AT976" s="40">
        <v>1957.7</v>
      </c>
      <c r="AU976" s="41">
        <v>888</v>
      </c>
      <c r="AV976" s="31">
        <v>3</v>
      </c>
      <c r="AW976" s="26"/>
      <c r="AX976" s="26"/>
      <c r="AY976" s="26"/>
      <c r="AZ976" s="26"/>
      <c r="BA976" s="25"/>
      <c r="BB976" s="24">
        <v>285</v>
      </c>
      <c r="BC976" s="26">
        <v>45</v>
      </c>
      <c r="BD976" s="32" t="s">
        <v>297</v>
      </c>
      <c r="BE976" s="32">
        <v>0</v>
      </c>
      <c r="BF976" s="35" t="s">
        <v>108</v>
      </c>
      <c r="BG976" s="26" t="s">
        <v>368</v>
      </c>
      <c r="BH976" s="29">
        <v>120</v>
      </c>
      <c r="BI976" s="26" t="s">
        <v>212</v>
      </c>
      <c r="BJ976" s="41"/>
      <c r="BK976" s="36"/>
      <c r="BL976" t="str">
        <f>IF(_xlfn.REGEXTEST(BK976,"Lv. [0-9]{0, 3}", 0),BM976,"")</f>
        <v/>
      </c>
      <c r="BM976" t="e" cm="1" vm="1">
        <f t="array" ref="BM976">_xlfn.REGEXEXTRACT(_xlfn.REGEXEXTRACT(BK976,"Lv. [0-9]{0,}", 0),"[0-9]{1,2}", 0)</f>
        <v>#N/A</v>
      </c>
      <c r="BN976" cm="1">
        <f t="array" ref="BN976">INDEX(A976:AE976,BQ976)</f>
        <v>399</v>
      </c>
      <c r="BO976">
        <v>975</v>
      </c>
      <c r="BP976" t="str">
        <f ca="1">IF(LEN(BL976) &gt; 0, _xlfn.XMATCH(BN976 + 1, INDIRECT(BR976):INDIRECT(BS976)), "")</f>
        <v/>
      </c>
      <c r="BQ976" cm="1">
        <f t="array" ref="BQ976">_xlfn.XMATCH(FALSE, ISBLANK(A976:AE976),,-1)</f>
        <v>22</v>
      </c>
      <c r="BR976" t="str">
        <f>ADDRESS(2, BQ976)</f>
        <v>$V$2</v>
      </c>
      <c r="BS976" t="str">
        <f>ADDRESS(1202, BQ976)</f>
        <v>$V$1202</v>
      </c>
      <c r="BT976" s="171" t="str">
        <f>"insert into Pokemon_Blueprint values ( "&amp;ROW()-1&amp;", '"&amp;B976&amp;"', '"&amp;C976&amp;"', "&amp;AF976&amp;",  "&amp;AG976&amp;",  "&amp;AH976&amp;", "&amp;AI976&amp;",  "&amp;AJ976&amp;",  "&amp;AK976&amp;", "&amp;IF(BC976 = "", "0", BC976)&amp;", "&amp;IF(BL976 = "","NULL, NULL",BP976&amp;", "&amp;BL976)&amp;");"</f>
        <v>insert into Pokemon_Blueprint values ( 975, 'Guzzlord', 'Ultra Beast', 223,  101,  53, 97,  53,  43, 45, NULL, NULL);</v>
      </c>
    </row>
    <row r="977" spans="1:72" ht="12.75" customHeight="1">
      <c r="A977" s="86">
        <v>800</v>
      </c>
      <c r="B977" s="82" t="s">
        <v>1558</v>
      </c>
      <c r="C977" s="82" t="s">
        <v>540</v>
      </c>
      <c r="D977" s="83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>
        <v>300</v>
      </c>
      <c r="R977" s="84"/>
      <c r="S977" s="84"/>
      <c r="T977" s="84"/>
      <c r="U977" s="84"/>
      <c r="V977" s="84">
        <v>400</v>
      </c>
      <c r="W977" s="84"/>
      <c r="X977" s="84"/>
      <c r="Y977" s="84"/>
      <c r="Z977" s="84"/>
      <c r="AA977" s="84"/>
      <c r="AB977" s="84"/>
      <c r="AC977" s="84"/>
      <c r="AD977" s="84"/>
      <c r="AE977" s="85"/>
      <c r="AF977" s="17">
        <v>97</v>
      </c>
      <c r="AG977" s="18">
        <v>107</v>
      </c>
      <c r="AH977" s="19">
        <v>101</v>
      </c>
      <c r="AI977" s="20">
        <v>127</v>
      </c>
      <c r="AJ977" s="21">
        <v>89</v>
      </c>
      <c r="AK977" s="22">
        <v>79</v>
      </c>
      <c r="AL977" s="23">
        <f>SUM(AF977:AK977)</f>
        <v>600</v>
      </c>
      <c r="AM977" s="24" t="s">
        <v>193</v>
      </c>
      <c r="AN977" s="41"/>
      <c r="AO977" s="39" t="s">
        <v>1559</v>
      </c>
      <c r="AP977" s="40"/>
      <c r="AQ977" s="38"/>
      <c r="AR977" s="39" t="s">
        <v>92</v>
      </c>
      <c r="AS977" s="40">
        <v>2.4</v>
      </c>
      <c r="AT977" s="40">
        <v>507.1</v>
      </c>
      <c r="AU977" s="41">
        <v>230</v>
      </c>
      <c r="AV977" s="31"/>
      <c r="AW977" s="26">
        <v>1</v>
      </c>
      <c r="AX977" s="26"/>
      <c r="AY977" s="26">
        <v>2</v>
      </c>
      <c r="AZ977" s="26"/>
      <c r="BA977" s="25"/>
      <c r="BB977" s="24">
        <v>300</v>
      </c>
      <c r="BC977" s="26">
        <v>3</v>
      </c>
      <c r="BD977" s="32" t="s">
        <v>297</v>
      </c>
      <c r="BE977" s="32">
        <v>0</v>
      </c>
      <c r="BF977" s="35" t="s">
        <v>108</v>
      </c>
      <c r="BG977" s="26" t="s">
        <v>368</v>
      </c>
      <c r="BH977" s="29">
        <v>120</v>
      </c>
      <c r="BI977" s="26" t="s">
        <v>212</v>
      </c>
      <c r="BJ977" s="41"/>
      <c r="BK977" s="36"/>
      <c r="BL977" t="str">
        <f>IF(_xlfn.REGEXTEST(BK977,"Lv. [0-9]{0, 3}", 0),BM977,"")</f>
        <v/>
      </c>
      <c r="BM977" t="e" cm="1" vm="1">
        <f t="array" ref="BM977">_xlfn.REGEXEXTRACT(_xlfn.REGEXEXTRACT(BK977,"Lv. [0-9]{0,}", 0),"[0-9]{1,2}", 0)</f>
        <v>#N/A</v>
      </c>
      <c r="BN977" cm="1">
        <f t="array" ref="BN977">INDEX(A977:AE977,BQ977)</f>
        <v>400</v>
      </c>
      <c r="BO977">
        <v>976</v>
      </c>
      <c r="BP977" t="str">
        <f ca="1">IF(LEN(BL977) &gt; 0, _xlfn.XMATCH(BN977 + 1, INDIRECT(BR977):INDIRECT(BS977)), "")</f>
        <v/>
      </c>
      <c r="BQ977" cm="1">
        <f t="array" ref="BQ977">_xlfn.XMATCH(FALSE, ISBLANK(A977:AE977),,-1)</f>
        <v>22</v>
      </c>
      <c r="BR977" t="str">
        <f>ADDRESS(2, BQ977)</f>
        <v>$V$2</v>
      </c>
      <c r="BS977" t="str">
        <f>ADDRESS(1202, BQ977)</f>
        <v>$V$1202</v>
      </c>
      <c r="BT977" s="171" t="str">
        <f>"insert into Pokemon_Blueprint values ( "&amp;ROW()-1&amp;", '"&amp;B977&amp;"', '"&amp;C977&amp;"', "&amp;AF977&amp;",  "&amp;AG977&amp;",  "&amp;AH977&amp;", "&amp;AI977&amp;",  "&amp;AJ977&amp;",  "&amp;AK977&amp;", "&amp;IF(BC977 = "", "0", BC977)&amp;", "&amp;IF(BL977 = "","NULL, NULL",BP977&amp;", "&amp;BL977)&amp;");"</f>
        <v>insert into Pokemon_Blueprint values ( 976, 'Necrozma', 'Legendary', 97,  107,  101, 127,  89,  79, 3, NULL, NULL);</v>
      </c>
    </row>
    <row r="978" spans="1:72" ht="12.75" customHeight="1">
      <c r="A978" s="173">
        <v>800.1</v>
      </c>
      <c r="B978" s="174" t="s">
        <v>1560</v>
      </c>
      <c r="C978" s="174" t="s">
        <v>540</v>
      </c>
      <c r="D978" s="175"/>
      <c r="E978" s="176"/>
      <c r="F978" s="176"/>
      <c r="G978" s="176"/>
      <c r="H978" s="176"/>
      <c r="I978" s="176"/>
      <c r="J978" s="176"/>
      <c r="K978" s="176"/>
      <c r="L978" s="176"/>
      <c r="M978" s="176"/>
      <c r="N978" s="176"/>
      <c r="O978" s="176"/>
      <c r="P978" s="176"/>
      <c r="Q978" s="176"/>
      <c r="R978" s="176"/>
      <c r="S978" s="176"/>
      <c r="T978" s="176"/>
      <c r="U978" s="176"/>
      <c r="V978" s="176">
        <v>400</v>
      </c>
      <c r="W978" s="176"/>
      <c r="X978" s="176"/>
      <c r="Y978" s="176"/>
      <c r="Z978" s="176"/>
      <c r="AA978" s="176"/>
      <c r="AB978" s="176"/>
      <c r="AC978" s="176"/>
      <c r="AD978" s="176"/>
      <c r="AE978" s="177"/>
      <c r="AF978" s="17">
        <v>97</v>
      </c>
      <c r="AG978" s="18">
        <v>157</v>
      </c>
      <c r="AH978" s="19">
        <v>127</v>
      </c>
      <c r="AI978" s="20">
        <v>113</v>
      </c>
      <c r="AJ978" s="21">
        <v>109</v>
      </c>
      <c r="AK978" s="22">
        <v>77</v>
      </c>
      <c r="AL978" s="23">
        <f>SUM(AF978:AK978)</f>
        <v>680</v>
      </c>
      <c r="AM978" s="39" t="s">
        <v>193</v>
      </c>
      <c r="AN978" s="41" t="s">
        <v>201</v>
      </c>
      <c r="AO978" s="39" t="s">
        <v>1559</v>
      </c>
      <c r="AP978" s="40"/>
      <c r="AQ978" s="38"/>
      <c r="AR978" s="39" t="s">
        <v>700</v>
      </c>
      <c r="AS978" s="40">
        <v>3.8</v>
      </c>
      <c r="AT978" s="40">
        <v>1014.1</v>
      </c>
      <c r="AU978" s="41">
        <v>460</v>
      </c>
      <c r="AV978" s="31"/>
      <c r="AW978" s="26">
        <v>3</v>
      </c>
      <c r="AX978" s="26"/>
      <c r="AY978" s="26"/>
      <c r="AZ978" s="26"/>
      <c r="BA978" s="25"/>
      <c r="BB978" s="24">
        <v>340</v>
      </c>
      <c r="BC978" s="26">
        <v>3</v>
      </c>
      <c r="BD978" s="32" t="s">
        <v>297</v>
      </c>
      <c r="BE978" s="32">
        <v>0</v>
      </c>
      <c r="BF978" s="35" t="s">
        <v>141</v>
      </c>
      <c r="BG978" s="26" t="s">
        <v>368</v>
      </c>
      <c r="BH978" s="29">
        <v>120</v>
      </c>
      <c r="BI978" s="26" t="s">
        <v>212</v>
      </c>
      <c r="BJ978" s="41"/>
      <c r="BK978" s="91"/>
      <c r="BL978" t="str">
        <f>IF(_xlfn.REGEXTEST(BK978,"Lv. [0-9]{0, 3}", 0),BM978,"")</f>
        <v/>
      </c>
      <c r="BM978" t="e" cm="1" vm="1">
        <f t="array" ref="BM978">_xlfn.REGEXEXTRACT(_xlfn.REGEXEXTRACT(BK978,"Lv. [0-9]{0,}", 0),"[0-9]{1,2}", 0)</f>
        <v>#N/A</v>
      </c>
      <c r="BN978" cm="1">
        <f t="array" ref="BN978">INDEX(A978:AE978,BQ978)</f>
        <v>400</v>
      </c>
      <c r="BO978">
        <v>977</v>
      </c>
      <c r="BP978" t="str">
        <f ca="1">IF(LEN(BL978) &gt; 0, _xlfn.XMATCH(BN978 + 1, INDIRECT(BR978):INDIRECT(BS978)), "")</f>
        <v/>
      </c>
      <c r="BQ978" cm="1">
        <f t="array" ref="BQ978">_xlfn.XMATCH(FALSE, ISBLANK(A978:AE978),,-1)</f>
        <v>22</v>
      </c>
      <c r="BR978" t="str">
        <f>ADDRESS(2, BQ978)</f>
        <v>$V$2</v>
      </c>
      <c r="BS978" t="str">
        <f>ADDRESS(1202, BQ978)</f>
        <v>$V$1202</v>
      </c>
      <c r="BT978" s="171" t="str">
        <f>"insert into Pokemon_Blueprint values ( "&amp;ROW()-1&amp;", '"&amp;B978&amp;"', '"&amp;C978&amp;"', "&amp;AF978&amp;",  "&amp;AG978&amp;",  "&amp;AH978&amp;", "&amp;AI978&amp;",  "&amp;AJ978&amp;",  "&amp;AK978&amp;", "&amp;IF(BC978 = "", "0", BC978)&amp;", "&amp;IF(BL978 = "","NULL, NULL",BP978&amp;", "&amp;BL978)&amp;");"</f>
        <v>insert into Pokemon_Blueprint values ( 977, 'Necrozma (Dusk Mane)', 'Legendary', 97,  157,  127, 113,  109,  77, 3, NULL, NULL);</v>
      </c>
    </row>
    <row r="979" spans="1:72" ht="12.75" customHeight="1">
      <c r="A979" s="173">
        <v>800.2</v>
      </c>
      <c r="B979" s="174" t="s">
        <v>1561</v>
      </c>
      <c r="C979" s="174" t="s">
        <v>540</v>
      </c>
      <c r="D979" s="175"/>
      <c r="E979" s="176"/>
      <c r="F979" s="176"/>
      <c r="G979" s="176"/>
      <c r="H979" s="176"/>
      <c r="I979" s="176"/>
      <c r="J979" s="176"/>
      <c r="K979" s="176"/>
      <c r="L979" s="176"/>
      <c r="M979" s="176"/>
      <c r="N979" s="176"/>
      <c r="O979" s="176"/>
      <c r="P979" s="176"/>
      <c r="Q979" s="176"/>
      <c r="R979" s="176"/>
      <c r="S979" s="176"/>
      <c r="T979" s="176"/>
      <c r="U979" s="176"/>
      <c r="V979" s="176">
        <v>400</v>
      </c>
      <c r="W979" s="176"/>
      <c r="X979" s="176"/>
      <c r="Y979" s="176"/>
      <c r="Z979" s="176"/>
      <c r="AA979" s="176"/>
      <c r="AB979" s="176"/>
      <c r="AC979" s="176"/>
      <c r="AD979" s="176"/>
      <c r="AE979" s="177"/>
      <c r="AF979" s="178">
        <v>97</v>
      </c>
      <c r="AG979" s="179">
        <v>113</v>
      </c>
      <c r="AH979" s="180">
        <v>109</v>
      </c>
      <c r="AI979" s="181">
        <v>157</v>
      </c>
      <c r="AJ979" s="182">
        <v>127</v>
      </c>
      <c r="AK979" s="183">
        <v>77</v>
      </c>
      <c r="AL979" s="23">
        <f>SUM(AF979:AK979)</f>
        <v>680</v>
      </c>
      <c r="AM979" s="92" t="s">
        <v>193</v>
      </c>
      <c r="AN979" s="93" t="s">
        <v>398</v>
      </c>
      <c r="AO979" s="92" t="s">
        <v>1559</v>
      </c>
      <c r="AP979" s="94"/>
      <c r="AQ979" s="95"/>
      <c r="AR979" s="39" t="s">
        <v>1039</v>
      </c>
      <c r="AS979" s="40">
        <v>4.2</v>
      </c>
      <c r="AT979" s="40">
        <v>771.6</v>
      </c>
      <c r="AU979" s="41">
        <v>350</v>
      </c>
      <c r="AV979" s="96"/>
      <c r="AW979" s="97"/>
      <c r="AX979" s="97"/>
      <c r="AY979" s="97">
        <v>3</v>
      </c>
      <c r="AZ979" s="97"/>
      <c r="BA979" s="98"/>
      <c r="BB979" s="99">
        <v>340</v>
      </c>
      <c r="BC979" s="97">
        <v>3</v>
      </c>
      <c r="BD979" s="32" t="s">
        <v>297</v>
      </c>
      <c r="BE979" s="32">
        <v>0</v>
      </c>
      <c r="BF979" s="172" t="s">
        <v>116</v>
      </c>
      <c r="BG979" s="97" t="s">
        <v>368</v>
      </c>
      <c r="BH979" s="29">
        <v>120</v>
      </c>
      <c r="BI979" s="97" t="s">
        <v>212</v>
      </c>
      <c r="BJ979" s="93"/>
      <c r="BK979" s="91"/>
      <c r="BL979" t="str">
        <f>IF(_xlfn.REGEXTEST(BK979,"Lv. [0-9]{0, 3}", 0),BM979,"")</f>
        <v/>
      </c>
      <c r="BM979" t="e" cm="1" vm="1">
        <f t="array" ref="BM979">_xlfn.REGEXEXTRACT(_xlfn.REGEXEXTRACT(BK979,"Lv. [0-9]{0,}", 0),"[0-9]{1,2}", 0)</f>
        <v>#N/A</v>
      </c>
      <c r="BN979" cm="1">
        <f t="array" ref="BN979">INDEX(A979:AE979,BQ979)</f>
        <v>400</v>
      </c>
      <c r="BO979">
        <v>978</v>
      </c>
      <c r="BP979" t="str">
        <f ca="1">IF(LEN(BL979) &gt; 0, _xlfn.XMATCH(BN979 + 1, INDIRECT(BR979):INDIRECT(BS979)), "")</f>
        <v/>
      </c>
      <c r="BQ979" cm="1">
        <f t="array" ref="BQ979">_xlfn.XMATCH(FALSE, ISBLANK(A979:AE979),,-1)</f>
        <v>22</v>
      </c>
      <c r="BR979" t="str">
        <f>ADDRESS(2, BQ979)</f>
        <v>$V$2</v>
      </c>
      <c r="BS979" t="str">
        <f>ADDRESS(1202, BQ979)</f>
        <v>$V$1202</v>
      </c>
      <c r="BT979" s="171" t="str">
        <f>"insert into Pokemon_Blueprint values ( "&amp;ROW()-1&amp;", '"&amp;B979&amp;"', '"&amp;C979&amp;"', "&amp;AF979&amp;",  "&amp;AG979&amp;",  "&amp;AH979&amp;", "&amp;AI979&amp;",  "&amp;AJ979&amp;",  "&amp;AK979&amp;", "&amp;IF(BC979 = "", "0", BC979)&amp;", "&amp;IF(BL979 = "","NULL, NULL",BP979&amp;", "&amp;BL979)&amp;");"</f>
        <v>insert into Pokemon_Blueprint values ( 978, 'Necrozma (Dawn Wings)', 'Legendary', 97,  113,  109, 157,  127,  77, 3, NULL, NULL);</v>
      </c>
    </row>
    <row r="980" spans="1:72" ht="12.75" customHeight="1">
      <c r="A980" s="86">
        <v>800.3</v>
      </c>
      <c r="B980" s="87" t="s">
        <v>1562</v>
      </c>
      <c r="C980" s="87" t="s">
        <v>542</v>
      </c>
      <c r="D980" s="88"/>
      <c r="E980" s="89"/>
      <c r="F980" s="89"/>
      <c r="G980" s="89"/>
      <c r="H980" s="89"/>
      <c r="I980" s="89"/>
      <c r="J980" s="89"/>
      <c r="K980" s="89"/>
      <c r="L980" s="89"/>
      <c r="M980" s="89"/>
      <c r="N980" s="89"/>
      <c r="O980" s="89"/>
      <c r="P980" s="89"/>
      <c r="Q980" s="89"/>
      <c r="R980" s="89"/>
      <c r="S980" s="89"/>
      <c r="T980" s="89"/>
      <c r="U980" s="89"/>
      <c r="V980" s="89">
        <v>400</v>
      </c>
      <c r="W980" s="89"/>
      <c r="X980" s="89"/>
      <c r="Y980" s="89"/>
      <c r="Z980" s="89"/>
      <c r="AA980" s="89"/>
      <c r="AB980" s="89"/>
      <c r="AC980" s="89"/>
      <c r="AD980" s="89"/>
      <c r="AE980" s="90"/>
      <c r="AF980" s="17">
        <v>97</v>
      </c>
      <c r="AG980" s="18">
        <v>167</v>
      </c>
      <c r="AH980" s="19">
        <v>97</v>
      </c>
      <c r="AI980" s="20">
        <v>167</v>
      </c>
      <c r="AJ980" s="21">
        <v>97</v>
      </c>
      <c r="AK980" s="22">
        <v>129</v>
      </c>
      <c r="AL980" s="23">
        <f>SUM(AF980:AK980)</f>
        <v>754</v>
      </c>
      <c r="AM980" s="39" t="s">
        <v>193</v>
      </c>
      <c r="AN980" s="41" t="s">
        <v>99</v>
      </c>
      <c r="AO980" s="39" t="s">
        <v>1563</v>
      </c>
      <c r="AP980" s="40"/>
      <c r="AQ980" s="38"/>
      <c r="AR980" s="39" t="s">
        <v>1564</v>
      </c>
      <c r="AS980" s="40">
        <v>7.5</v>
      </c>
      <c r="AT980" s="40">
        <v>507.1</v>
      </c>
      <c r="AU980" s="41">
        <v>230</v>
      </c>
      <c r="AV980" s="31"/>
      <c r="AW980" s="26">
        <v>1</v>
      </c>
      <c r="AX980" s="26"/>
      <c r="AY980" s="26">
        <v>2</v>
      </c>
      <c r="AZ980" s="26"/>
      <c r="BA980" s="25"/>
      <c r="BB980" s="24">
        <v>377</v>
      </c>
      <c r="BC980" s="26">
        <v>3</v>
      </c>
      <c r="BD980" s="32" t="s">
        <v>297</v>
      </c>
      <c r="BE980" s="32">
        <v>0</v>
      </c>
      <c r="BF980" s="35" t="s">
        <v>141</v>
      </c>
      <c r="BG980" s="26" t="s">
        <v>368</v>
      </c>
      <c r="BH980" s="29">
        <v>120</v>
      </c>
      <c r="BI980" s="26" t="s">
        <v>212</v>
      </c>
      <c r="BJ980" s="41"/>
      <c r="BK980" s="36"/>
      <c r="BL980" t="str">
        <f>IF(_xlfn.REGEXTEST(BK980,"Lv. [0-9]{0, 3}", 0),BM980,"")</f>
        <v/>
      </c>
      <c r="BM980" t="e" cm="1" vm="1">
        <f t="array" ref="BM980">_xlfn.REGEXEXTRACT(_xlfn.REGEXEXTRACT(BK980,"Lv. [0-9]{0,}", 0),"[0-9]{1,2}", 0)</f>
        <v>#N/A</v>
      </c>
      <c r="BN980" cm="1">
        <f t="array" ref="BN980">INDEX(A980:AE980,BQ980)</f>
        <v>400</v>
      </c>
      <c r="BO980">
        <v>979</v>
      </c>
      <c r="BP980" t="str">
        <f ca="1">IF(LEN(BL980) &gt; 0, _xlfn.XMATCH(BN980 + 1, INDIRECT(BR980):INDIRECT(BS980)), "")</f>
        <v/>
      </c>
      <c r="BQ980" cm="1">
        <f t="array" ref="BQ980">_xlfn.XMATCH(FALSE, ISBLANK(A980:AE980),,-1)</f>
        <v>22</v>
      </c>
      <c r="BR980" t="str">
        <f>ADDRESS(2, BQ980)</f>
        <v>$V$2</v>
      </c>
      <c r="BS980" t="str">
        <f>ADDRESS(1202, BQ980)</f>
        <v>$V$1202</v>
      </c>
      <c r="BT980" s="171" t="str">
        <f>"insert into Pokemon_Blueprint values ( "&amp;ROW()-1&amp;", '"&amp;B980&amp;"', '"&amp;C980&amp;"', "&amp;AF980&amp;",  "&amp;AG980&amp;",  "&amp;AH980&amp;", "&amp;AI980&amp;",  "&amp;AJ980&amp;",  "&amp;AK980&amp;", "&amp;IF(BC980 = "", "0", BC980)&amp;", "&amp;IF(BL980 = "","NULL, NULL",BP980&amp;", "&amp;BL980)&amp;");"</f>
        <v>insert into Pokemon_Blueprint values ( 979, 'Necrozma (Ultra)', 'Legendary, Mega Evolution', 97,  167,  97, 167,  97,  129, 3, NULL, NULL);</v>
      </c>
    </row>
    <row r="981" spans="1:72" ht="12.75" customHeight="1">
      <c r="A981" s="86">
        <v>801</v>
      </c>
      <c r="B981" s="82" t="s">
        <v>1565</v>
      </c>
      <c r="C981" s="82" t="s">
        <v>546</v>
      </c>
      <c r="D981" s="83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>
        <v>301</v>
      </c>
      <c r="R981" s="84"/>
      <c r="S981" s="84"/>
      <c r="T981" s="84"/>
      <c r="U981" s="84"/>
      <c r="V981" s="84">
        <v>401</v>
      </c>
      <c r="W981" s="84"/>
      <c r="X981" s="84"/>
      <c r="Y981" s="84"/>
      <c r="Z981" s="84"/>
      <c r="AA981" s="84"/>
      <c r="AB981" s="84"/>
      <c r="AC981" s="84"/>
      <c r="AD981" s="84"/>
      <c r="AE981" s="85"/>
      <c r="AF981" s="17">
        <v>80</v>
      </c>
      <c r="AG981" s="18">
        <v>95</v>
      </c>
      <c r="AH981" s="19">
        <v>115</v>
      </c>
      <c r="AI981" s="20">
        <v>130</v>
      </c>
      <c r="AJ981" s="21">
        <v>115</v>
      </c>
      <c r="AK981" s="22">
        <v>65</v>
      </c>
      <c r="AL981" s="23">
        <f>SUM(AF981:AK981)</f>
        <v>600</v>
      </c>
      <c r="AM981" s="24" t="s">
        <v>201</v>
      </c>
      <c r="AN981" s="25" t="s">
        <v>188</v>
      </c>
      <c r="AO981" s="39" t="s">
        <v>1566</v>
      </c>
      <c r="AP981" s="40"/>
      <c r="AQ981" s="38"/>
      <c r="AR981" s="39" t="s">
        <v>85</v>
      </c>
      <c r="AS981" s="40">
        <v>1</v>
      </c>
      <c r="AT981" s="40">
        <v>177.5</v>
      </c>
      <c r="AU981" s="41">
        <v>80.5</v>
      </c>
      <c r="AV981" s="31"/>
      <c r="AW981" s="26"/>
      <c r="AX981" s="26"/>
      <c r="AY981" s="26">
        <v>3</v>
      </c>
      <c r="AZ981" s="26"/>
      <c r="BA981" s="25"/>
      <c r="BB981" s="24">
        <v>300</v>
      </c>
      <c r="BC981" s="26">
        <v>3</v>
      </c>
      <c r="BD981" s="32" t="s">
        <v>297</v>
      </c>
      <c r="BE981" s="32">
        <v>0</v>
      </c>
      <c r="BF981" s="35" t="s">
        <v>322</v>
      </c>
      <c r="BG981" s="26" t="s">
        <v>368</v>
      </c>
      <c r="BH981" s="29">
        <v>120</v>
      </c>
      <c r="BI981" s="26" t="s">
        <v>212</v>
      </c>
      <c r="BJ981" s="41"/>
      <c r="BK981" s="36"/>
      <c r="BL981" t="str">
        <f>IF(_xlfn.REGEXTEST(BK981,"Lv. [0-9]{0, 3}", 0),BM981,"")</f>
        <v/>
      </c>
      <c r="BM981" t="e" cm="1" vm="1">
        <f t="array" ref="BM981">_xlfn.REGEXEXTRACT(_xlfn.REGEXEXTRACT(BK981,"Lv. [0-9]{0,}", 0),"[0-9]{1,2}", 0)</f>
        <v>#N/A</v>
      </c>
      <c r="BN981" cm="1">
        <f t="array" ref="BN981">INDEX(A981:AE981,BQ981)</f>
        <v>401</v>
      </c>
      <c r="BO981">
        <v>980</v>
      </c>
      <c r="BP981" t="str">
        <f ca="1">IF(LEN(BL981) &gt; 0, _xlfn.XMATCH(BN981 + 1, INDIRECT(BR981):INDIRECT(BS981)), "")</f>
        <v/>
      </c>
      <c r="BQ981" cm="1">
        <f t="array" ref="BQ981">_xlfn.XMATCH(FALSE, ISBLANK(A981:AE981),,-1)</f>
        <v>22</v>
      </c>
      <c r="BR981" t="str">
        <f>ADDRESS(2, BQ981)</f>
        <v>$V$2</v>
      </c>
      <c r="BS981" t="str">
        <f>ADDRESS(1202, BQ981)</f>
        <v>$V$1202</v>
      </c>
      <c r="BT981" s="171" t="str">
        <f>"insert into Pokemon_Blueprint values ( "&amp;ROW()-1&amp;", '"&amp;B981&amp;"', '"&amp;C981&amp;"', "&amp;AF981&amp;",  "&amp;AG981&amp;",  "&amp;AH981&amp;", "&amp;AI981&amp;",  "&amp;AJ981&amp;",  "&amp;AK981&amp;", "&amp;IF(BC981 = "", "0", BC981)&amp;", "&amp;IF(BL981 = "","NULL, NULL",BP981&amp;", "&amp;BL981)&amp;");"</f>
        <v>insert into Pokemon_Blueprint values ( 980, 'Magearna', 'Mythical', 80,  95,  115, 130,  115,  65, 3, NULL, NULL);</v>
      </c>
    </row>
    <row r="982" spans="1:72" ht="12.75" customHeight="1">
      <c r="A982" s="86">
        <v>801.1</v>
      </c>
      <c r="B982" s="82" t="s">
        <v>1567</v>
      </c>
      <c r="C982" s="82" t="s">
        <v>546</v>
      </c>
      <c r="D982" s="83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  <c r="AE982" s="85"/>
      <c r="AF982" s="17">
        <v>80</v>
      </c>
      <c r="AG982" s="18">
        <v>95</v>
      </c>
      <c r="AH982" s="19">
        <v>115</v>
      </c>
      <c r="AI982" s="20">
        <v>130</v>
      </c>
      <c r="AJ982" s="21">
        <v>115</v>
      </c>
      <c r="AK982" s="22">
        <v>65</v>
      </c>
      <c r="AL982" s="23">
        <f>SUM(AF982:AK982)</f>
        <v>600</v>
      </c>
      <c r="AM982" s="24" t="s">
        <v>201</v>
      </c>
      <c r="AN982" s="25" t="s">
        <v>188</v>
      </c>
      <c r="AO982" s="39" t="s">
        <v>1566</v>
      </c>
      <c r="AP982" s="40"/>
      <c r="AQ982" s="38"/>
      <c r="AR982" s="39" t="s">
        <v>85</v>
      </c>
      <c r="AS982" s="40">
        <v>1</v>
      </c>
      <c r="AT982" s="40">
        <v>177.5</v>
      </c>
      <c r="AU982" s="41">
        <v>80.5</v>
      </c>
      <c r="AV982" s="31"/>
      <c r="AW982" s="26"/>
      <c r="AX982" s="26"/>
      <c r="AY982" s="26">
        <v>3</v>
      </c>
      <c r="AZ982" s="26"/>
      <c r="BA982" s="25"/>
      <c r="BB982" s="24">
        <v>300</v>
      </c>
      <c r="BC982" s="26">
        <v>3</v>
      </c>
      <c r="BD982" s="32" t="s">
        <v>297</v>
      </c>
      <c r="BE982" s="32">
        <v>0</v>
      </c>
      <c r="BF982" s="35" t="s">
        <v>98</v>
      </c>
      <c r="BG982" s="26" t="s">
        <v>368</v>
      </c>
      <c r="BH982" s="29">
        <v>120</v>
      </c>
      <c r="BI982" s="26" t="s">
        <v>212</v>
      </c>
      <c r="BJ982" s="41"/>
      <c r="BK982" s="36"/>
      <c r="BL982" t="str">
        <f>IF(_xlfn.REGEXTEST(BK982,"Lv. [0-9]{0, 3}", 0),BM982,"")</f>
        <v/>
      </c>
      <c r="BM982" t="e" cm="1" vm="1">
        <f t="array" ref="BM982">_xlfn.REGEXEXTRACT(_xlfn.REGEXEXTRACT(BK982,"Lv. [0-9]{0,}", 0),"[0-9]{1,2}", 0)</f>
        <v>#N/A</v>
      </c>
      <c r="BN982" t="str" cm="1">
        <f t="array" ref="BN982">INDEX(A982:AE982,BQ982)</f>
        <v>Mythical</v>
      </c>
      <c r="BO982">
        <v>981</v>
      </c>
      <c r="BP982" t="str">
        <f ca="1">IF(LEN(BL982) &gt; 0, _xlfn.XMATCH(BN982 + 1, INDIRECT(BR982):INDIRECT(BS982)), "")</f>
        <v/>
      </c>
      <c r="BQ982" cm="1">
        <f t="array" ref="BQ982">_xlfn.XMATCH(FALSE, ISBLANK(A982:AE982),,-1)</f>
        <v>3</v>
      </c>
      <c r="BR982" t="str">
        <f>ADDRESS(2, BQ982)</f>
        <v>$C$2</v>
      </c>
      <c r="BS982" t="str">
        <f>ADDRESS(1202, BQ982)</f>
        <v>$C$1202</v>
      </c>
      <c r="BT982" s="171" t="str">
        <f>"insert into Pokemon_Blueprint values ( "&amp;ROW()-1&amp;", '"&amp;B982&amp;"', '"&amp;C982&amp;"', "&amp;AF982&amp;",  "&amp;AG982&amp;",  "&amp;AH982&amp;", "&amp;AI982&amp;",  "&amp;AJ982&amp;",  "&amp;AK982&amp;", "&amp;IF(BC982 = "", "0", BC982)&amp;", "&amp;IF(BL982 = "","NULL, NULL",BP982&amp;", "&amp;BL982)&amp;");"</f>
        <v>insert into Pokemon_Blueprint values ( 981, 'Magearna (Original Color)', 'Mythical', 80,  95,  115, 130,  115,  65, 3, NULL, NULL);</v>
      </c>
    </row>
    <row r="983" spans="1:72" ht="12.75" customHeight="1">
      <c r="A983" s="86">
        <v>802</v>
      </c>
      <c r="B983" s="82" t="s">
        <v>1568</v>
      </c>
      <c r="C983" s="82" t="s">
        <v>546</v>
      </c>
      <c r="D983" s="83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>
        <v>302</v>
      </c>
      <c r="R983" s="84"/>
      <c r="S983" s="84"/>
      <c r="T983" s="84"/>
      <c r="U983" s="84"/>
      <c r="V983" s="84">
        <v>402</v>
      </c>
      <c r="W983" s="84"/>
      <c r="X983" s="84"/>
      <c r="Y983" s="84"/>
      <c r="Z983" s="84"/>
      <c r="AA983" s="84"/>
      <c r="AB983" s="84"/>
      <c r="AC983" s="84"/>
      <c r="AD983" s="84"/>
      <c r="AE983" s="85"/>
      <c r="AF983" s="17">
        <v>90</v>
      </c>
      <c r="AG983" s="18">
        <v>125</v>
      </c>
      <c r="AH983" s="19">
        <v>80</v>
      </c>
      <c r="AI983" s="20">
        <v>90</v>
      </c>
      <c r="AJ983" s="21">
        <v>90</v>
      </c>
      <c r="AK983" s="22">
        <v>125</v>
      </c>
      <c r="AL983" s="23">
        <f>SUM(AF983:AK983)</f>
        <v>600</v>
      </c>
      <c r="AM983" s="24" t="s">
        <v>289</v>
      </c>
      <c r="AN983" s="25" t="s">
        <v>398</v>
      </c>
      <c r="AO983" s="24" t="s">
        <v>273</v>
      </c>
      <c r="AP983" s="34"/>
      <c r="AQ983" s="38"/>
      <c r="AR983" s="39" t="s">
        <v>78</v>
      </c>
      <c r="AS983" s="40">
        <v>0.7</v>
      </c>
      <c r="AT983" s="40">
        <v>48.9</v>
      </c>
      <c r="AU983" s="41">
        <v>22.2</v>
      </c>
      <c r="AV983" s="31"/>
      <c r="AW983" s="26">
        <v>2</v>
      </c>
      <c r="AX983" s="26"/>
      <c r="AY983" s="26"/>
      <c r="AZ983" s="26"/>
      <c r="BA983" s="25">
        <v>1</v>
      </c>
      <c r="BB983" s="24">
        <v>300</v>
      </c>
      <c r="BC983" s="26">
        <v>3</v>
      </c>
      <c r="BD983" s="32" t="s">
        <v>297</v>
      </c>
      <c r="BE983" s="32">
        <v>0</v>
      </c>
      <c r="BF983" s="35" t="s">
        <v>322</v>
      </c>
      <c r="BG983" s="26" t="s">
        <v>368</v>
      </c>
      <c r="BH983" s="29">
        <v>120</v>
      </c>
      <c r="BI983" s="26" t="s">
        <v>212</v>
      </c>
      <c r="BJ983" s="41"/>
      <c r="BK983" s="36"/>
      <c r="BL983" t="str">
        <f>IF(_xlfn.REGEXTEST(BK983,"Lv. [0-9]{0, 3}", 0),BM983,"")</f>
        <v/>
      </c>
      <c r="BM983" t="e" cm="1" vm="1">
        <f t="array" ref="BM983">_xlfn.REGEXEXTRACT(_xlfn.REGEXEXTRACT(BK983,"Lv. [0-9]{0,}", 0),"[0-9]{1,2}", 0)</f>
        <v>#N/A</v>
      </c>
      <c r="BN983" cm="1">
        <f t="array" ref="BN983">INDEX(A983:AE983,BQ983)</f>
        <v>402</v>
      </c>
      <c r="BO983">
        <v>982</v>
      </c>
      <c r="BP983" t="str">
        <f ca="1">IF(LEN(BL983) &gt; 0, _xlfn.XMATCH(BN983 + 1, INDIRECT(BR983):INDIRECT(BS983)), "")</f>
        <v/>
      </c>
      <c r="BQ983" cm="1">
        <f t="array" ref="BQ983">_xlfn.XMATCH(FALSE, ISBLANK(A983:AE983),,-1)</f>
        <v>22</v>
      </c>
      <c r="BR983" t="str">
        <f>ADDRESS(2, BQ983)</f>
        <v>$V$2</v>
      </c>
      <c r="BS983" t="str">
        <f>ADDRESS(1202, BQ983)</f>
        <v>$V$1202</v>
      </c>
      <c r="BT983" s="171" t="str">
        <f>"insert into Pokemon_Blueprint values ( "&amp;ROW()-1&amp;", '"&amp;B983&amp;"', '"&amp;C983&amp;"', "&amp;AF983&amp;",  "&amp;AG983&amp;",  "&amp;AH983&amp;", "&amp;AI983&amp;",  "&amp;AJ983&amp;",  "&amp;AK983&amp;", "&amp;IF(BC983 = "", "0", BC983)&amp;", "&amp;IF(BL983 = "","NULL, NULL",BP983&amp;", "&amp;BL983)&amp;");"</f>
        <v>insert into Pokemon_Blueprint values ( 982, 'Marshadow', 'Mythical', 90,  125,  80, 90,  90,  125, 3, NULL, NULL);</v>
      </c>
    </row>
    <row r="984" spans="1:72" ht="12.75" customHeight="1">
      <c r="A984" s="86">
        <v>803</v>
      </c>
      <c r="B984" s="87" t="s">
        <v>1569</v>
      </c>
      <c r="C984" s="87" t="s">
        <v>1549</v>
      </c>
      <c r="D984" s="88"/>
      <c r="E984" s="89"/>
      <c r="F984" s="89"/>
      <c r="G984" s="89"/>
      <c r="H984" s="89"/>
      <c r="I984" s="89"/>
      <c r="J984" s="89"/>
      <c r="K984" s="89"/>
      <c r="L984" s="89"/>
      <c r="M984" s="89"/>
      <c r="N984" s="89"/>
      <c r="O984" s="89"/>
      <c r="P984" s="89"/>
      <c r="Q984" s="89"/>
      <c r="R984" s="89"/>
      <c r="S984" s="89"/>
      <c r="T984" s="89"/>
      <c r="U984" s="89"/>
      <c r="V984" s="89">
        <v>261</v>
      </c>
      <c r="W984" s="89"/>
      <c r="X984" s="89"/>
      <c r="Y984" s="89"/>
      <c r="Z984" s="89"/>
      <c r="AA984" s="89"/>
      <c r="AB984" s="89"/>
      <c r="AC984" s="89"/>
      <c r="AD984" s="89"/>
      <c r="AE984" s="90"/>
      <c r="AF984" s="17">
        <v>67</v>
      </c>
      <c r="AG984" s="18">
        <v>73</v>
      </c>
      <c r="AH984" s="19">
        <v>67</v>
      </c>
      <c r="AI984" s="20">
        <v>73</v>
      </c>
      <c r="AJ984" s="21">
        <v>67</v>
      </c>
      <c r="AK984" s="22">
        <v>73</v>
      </c>
      <c r="AL984" s="23">
        <f>SUM(AF984:AK984)</f>
        <v>420</v>
      </c>
      <c r="AM984" s="39" t="s">
        <v>75</v>
      </c>
      <c r="AN984" s="41"/>
      <c r="AO984" s="39" t="s">
        <v>1550</v>
      </c>
      <c r="AP984" s="40"/>
      <c r="AQ984" s="38"/>
      <c r="AR984" s="39" t="s">
        <v>97</v>
      </c>
      <c r="AS984" s="40">
        <v>0.6</v>
      </c>
      <c r="AT984" s="40">
        <v>4</v>
      </c>
      <c r="AU984" s="41">
        <v>1.8</v>
      </c>
      <c r="AV984" s="31"/>
      <c r="AW984" s="26"/>
      <c r="AX984" s="26"/>
      <c r="AY984" s="26"/>
      <c r="AZ984" s="26"/>
      <c r="BA984" s="25">
        <v>1</v>
      </c>
      <c r="BB984" s="24">
        <v>210</v>
      </c>
      <c r="BC984" s="26">
        <v>45</v>
      </c>
      <c r="BD984" s="32" t="s">
        <v>297</v>
      </c>
      <c r="BE984" s="32">
        <v>0</v>
      </c>
      <c r="BF984" s="35" t="s">
        <v>164</v>
      </c>
      <c r="BG984" s="26" t="s">
        <v>368</v>
      </c>
      <c r="BH984" s="29">
        <v>120</v>
      </c>
      <c r="BI984" s="26" t="s">
        <v>212</v>
      </c>
      <c r="BJ984" s="41"/>
      <c r="BK984" s="36" t="s">
        <v>1570</v>
      </c>
      <c r="BL984" t="str">
        <f>IF(_xlfn.REGEXTEST(BK984,"Lv. [0-9]{0, 3}", 0),BM984,"")</f>
        <v/>
      </c>
      <c r="BM984" t="e" cm="1" vm="1">
        <f t="array" ref="BM984">_xlfn.REGEXEXTRACT(_xlfn.REGEXEXTRACT(BK984,"Lv. [0-9]{0,}", 0),"[0-9]{1,2}", 0)</f>
        <v>#N/A</v>
      </c>
      <c r="BN984" cm="1">
        <f t="array" ref="BN984">INDEX(A984:AE984,BQ984)</f>
        <v>261</v>
      </c>
      <c r="BO984">
        <v>983</v>
      </c>
      <c r="BP984" t="str">
        <f ca="1">IF(LEN(BL984) &gt; 0, _xlfn.XMATCH(BN984 + 1, INDIRECT(BR984):INDIRECT(BS984)), "")</f>
        <v/>
      </c>
      <c r="BQ984" cm="1">
        <f t="array" ref="BQ984">_xlfn.XMATCH(FALSE, ISBLANK(A984:AE984),,-1)</f>
        <v>22</v>
      </c>
      <c r="BR984" t="str">
        <f>ADDRESS(2, BQ984)</f>
        <v>$V$2</v>
      </c>
      <c r="BS984" t="str">
        <f>ADDRESS(1202, BQ984)</f>
        <v>$V$1202</v>
      </c>
      <c r="BT984" s="171" t="str">
        <f>"insert into Pokemon_Blueprint values ( "&amp;ROW()-1&amp;", '"&amp;B984&amp;"', '"&amp;C984&amp;"', "&amp;AF984&amp;",  "&amp;AG984&amp;",  "&amp;AH984&amp;", "&amp;AI984&amp;",  "&amp;AJ984&amp;",  "&amp;AK984&amp;", "&amp;IF(BC984 = "", "0", BC984)&amp;", "&amp;IF(BL984 = "","NULL, NULL",BP984&amp;", "&amp;BL984)&amp;");"</f>
        <v>insert into Pokemon_Blueprint values ( 983, 'Poipole', 'Ultra Beast', 67,  73,  67, 73,  67,  73, 45, NULL, NULL);</v>
      </c>
    </row>
    <row r="985" spans="1:72" ht="12.75" customHeight="1">
      <c r="A985" s="184">
        <v>804</v>
      </c>
      <c r="B985" s="185" t="s">
        <v>1571</v>
      </c>
      <c r="C985" s="185" t="s">
        <v>1549</v>
      </c>
      <c r="D985" s="186"/>
      <c r="E985" s="187"/>
      <c r="F985" s="187"/>
      <c r="G985" s="187"/>
      <c r="H985" s="187"/>
      <c r="I985" s="187"/>
      <c r="J985" s="187"/>
      <c r="K985" s="187"/>
      <c r="L985" s="187"/>
      <c r="M985" s="187"/>
      <c r="N985" s="187"/>
      <c r="O985" s="187"/>
      <c r="P985" s="187"/>
      <c r="Q985" s="187"/>
      <c r="R985" s="187"/>
      <c r="S985" s="187"/>
      <c r="T985" s="187"/>
      <c r="U985" s="187"/>
      <c r="V985" s="187">
        <v>262</v>
      </c>
      <c r="W985" s="187"/>
      <c r="X985" s="187"/>
      <c r="Y985" s="187"/>
      <c r="Z985" s="187"/>
      <c r="AA985" s="187"/>
      <c r="AB985" s="187"/>
      <c r="AC985" s="187"/>
      <c r="AD985" s="187"/>
      <c r="AE985" s="188"/>
      <c r="AF985" s="189">
        <v>73</v>
      </c>
      <c r="AG985" s="190">
        <v>73</v>
      </c>
      <c r="AH985" s="191">
        <v>73</v>
      </c>
      <c r="AI985" s="192">
        <v>127</v>
      </c>
      <c r="AJ985" s="193">
        <v>73</v>
      </c>
      <c r="AK985" s="194">
        <v>121</v>
      </c>
      <c r="AL985" s="23">
        <f>SUM(AF985:AK985)</f>
        <v>540</v>
      </c>
      <c r="AM985" s="100" t="s">
        <v>75</v>
      </c>
      <c r="AN985" s="101" t="s">
        <v>99</v>
      </c>
      <c r="AO985" s="100" t="s">
        <v>1550</v>
      </c>
      <c r="AP985" s="102"/>
      <c r="AQ985" s="103"/>
      <c r="AR985" s="39" t="s">
        <v>1266</v>
      </c>
      <c r="AS985" s="40">
        <v>3.6</v>
      </c>
      <c r="AT985" s="40">
        <v>330.7</v>
      </c>
      <c r="AU985" s="41">
        <v>150</v>
      </c>
      <c r="AV985" s="104"/>
      <c r="AW985" s="105"/>
      <c r="AX985" s="105"/>
      <c r="AY985" s="105">
        <v>3</v>
      </c>
      <c r="AZ985" s="105"/>
      <c r="BA985" s="106"/>
      <c r="BB985" s="107">
        <v>270</v>
      </c>
      <c r="BC985" s="105">
        <v>45</v>
      </c>
      <c r="BD985" s="32" t="s">
        <v>297</v>
      </c>
      <c r="BE985" s="32">
        <v>0</v>
      </c>
      <c r="BF985" s="195" t="s">
        <v>164</v>
      </c>
      <c r="BG985" s="105" t="s">
        <v>368</v>
      </c>
      <c r="BH985" s="29">
        <v>120</v>
      </c>
      <c r="BI985" s="105" t="s">
        <v>212</v>
      </c>
      <c r="BJ985" s="101"/>
      <c r="BK985" s="108"/>
      <c r="BL985" t="str">
        <f>IF(_xlfn.REGEXTEST(BK985,"Lv. [0-9]{0, 3}", 0),BM985,"")</f>
        <v/>
      </c>
      <c r="BM985" t="e" cm="1" vm="1">
        <f t="array" ref="BM985">_xlfn.REGEXEXTRACT(_xlfn.REGEXEXTRACT(BK985,"Lv. [0-9]{0,}", 0),"[0-9]{1,2}", 0)</f>
        <v>#N/A</v>
      </c>
      <c r="BN985" cm="1">
        <f t="array" ref="BN985">INDEX(A985:AE985,BQ985)</f>
        <v>262</v>
      </c>
      <c r="BO985">
        <v>984</v>
      </c>
      <c r="BP985" t="str">
        <f ca="1">IF(LEN(BL985) &gt; 0, _xlfn.XMATCH(BN985 + 1, INDIRECT(BR985):INDIRECT(BS985)), "")</f>
        <v/>
      </c>
      <c r="BQ985" cm="1">
        <f t="array" ref="BQ985">_xlfn.XMATCH(FALSE, ISBLANK(A985:AE985),,-1)</f>
        <v>22</v>
      </c>
      <c r="BR985" t="str">
        <f>ADDRESS(2, BQ985)</f>
        <v>$V$2</v>
      </c>
      <c r="BS985" t="str">
        <f>ADDRESS(1202, BQ985)</f>
        <v>$V$1202</v>
      </c>
      <c r="BT985" s="171" t="str">
        <f>"insert into Pokemon_Blueprint values ( "&amp;ROW()-1&amp;", '"&amp;B985&amp;"', '"&amp;C985&amp;"', "&amp;AF985&amp;",  "&amp;AG985&amp;",  "&amp;AH985&amp;", "&amp;AI985&amp;",  "&amp;AJ985&amp;",  "&amp;AK985&amp;", "&amp;IF(BC985 = "", "0", BC985)&amp;", "&amp;IF(BL985 = "","NULL, NULL",BP985&amp;", "&amp;BL985)&amp;");"</f>
        <v>insert into Pokemon_Blueprint values ( 984, 'Naganadel', 'Ultra Beast', 73,  73,  73, 127,  73,  121, 45, NULL, NULL);</v>
      </c>
    </row>
    <row r="986" spans="1:72" ht="12.75" customHeight="1">
      <c r="A986" s="86">
        <v>805</v>
      </c>
      <c r="B986" s="87" t="s">
        <v>1572</v>
      </c>
      <c r="C986" s="87" t="s">
        <v>1549</v>
      </c>
      <c r="D986" s="88"/>
      <c r="E986" s="89"/>
      <c r="F986" s="89"/>
      <c r="G986" s="89"/>
      <c r="H986" s="89"/>
      <c r="I986" s="89"/>
      <c r="J986" s="89"/>
      <c r="K986" s="89"/>
      <c r="L986" s="89"/>
      <c r="M986" s="89"/>
      <c r="N986" s="89"/>
      <c r="O986" s="89"/>
      <c r="P986" s="89"/>
      <c r="Q986" s="89"/>
      <c r="R986" s="89"/>
      <c r="S986" s="89"/>
      <c r="T986" s="89"/>
      <c r="U986" s="89"/>
      <c r="V986" s="89">
        <v>392</v>
      </c>
      <c r="W986" s="89"/>
      <c r="X986" s="89"/>
      <c r="Y986" s="89"/>
      <c r="Z986" s="89"/>
      <c r="AA986" s="89"/>
      <c r="AB986" s="89"/>
      <c r="AC986" s="89"/>
      <c r="AD986" s="89"/>
      <c r="AE986" s="90"/>
      <c r="AF986" s="17">
        <v>61</v>
      </c>
      <c r="AG986" s="18">
        <v>131</v>
      </c>
      <c r="AH986" s="19">
        <v>211</v>
      </c>
      <c r="AI986" s="20">
        <v>53</v>
      </c>
      <c r="AJ986" s="21">
        <v>101</v>
      </c>
      <c r="AK986" s="22">
        <v>13</v>
      </c>
      <c r="AL986" s="23">
        <f>SUM(AF986:AK986)</f>
        <v>570</v>
      </c>
      <c r="AM986" s="39" t="s">
        <v>301</v>
      </c>
      <c r="AN986" s="41" t="s">
        <v>201</v>
      </c>
      <c r="AO986" s="39" t="s">
        <v>1550</v>
      </c>
      <c r="AP986" s="40"/>
      <c r="AQ986" s="38"/>
      <c r="AR986" s="39" t="s">
        <v>1557</v>
      </c>
      <c r="AS986" s="40">
        <v>5.5</v>
      </c>
      <c r="AT986" s="40">
        <v>1807.8</v>
      </c>
      <c r="AU986" s="41">
        <v>820</v>
      </c>
      <c r="AV986" s="31"/>
      <c r="AW986" s="26"/>
      <c r="AX986" s="26">
        <v>3</v>
      </c>
      <c r="AY986" s="26"/>
      <c r="AZ986" s="26"/>
      <c r="BA986" s="25"/>
      <c r="BB986" s="24">
        <v>285</v>
      </c>
      <c r="BC986" s="26">
        <v>30</v>
      </c>
      <c r="BD986" s="32" t="s">
        <v>297</v>
      </c>
      <c r="BE986" s="32">
        <v>0</v>
      </c>
      <c r="BF986" s="35" t="s">
        <v>322</v>
      </c>
      <c r="BG986" s="26" t="s">
        <v>368</v>
      </c>
      <c r="BH986" s="29">
        <v>120</v>
      </c>
      <c r="BI986" s="26" t="s">
        <v>212</v>
      </c>
      <c r="BJ986" s="41"/>
      <c r="BK986" s="36"/>
      <c r="BL986" t="str">
        <f>IF(_xlfn.REGEXTEST(BK986,"Lv. [0-9]{0, 3}", 0),BM986,"")</f>
        <v/>
      </c>
      <c r="BM986" t="e" cm="1" vm="1">
        <f t="array" ref="BM986">_xlfn.REGEXEXTRACT(_xlfn.REGEXEXTRACT(BK986,"Lv. [0-9]{0,}", 0),"[0-9]{1,2}", 0)</f>
        <v>#N/A</v>
      </c>
      <c r="BN986" cm="1">
        <f t="array" ref="BN986">INDEX(A986:AE986,BQ986)</f>
        <v>392</v>
      </c>
      <c r="BO986">
        <v>985</v>
      </c>
      <c r="BP986" t="str">
        <f ca="1">IF(LEN(BL986) &gt; 0, _xlfn.XMATCH(BN986 + 1, INDIRECT(BR986):INDIRECT(BS986)), "")</f>
        <v/>
      </c>
      <c r="BQ986" cm="1">
        <f t="array" ref="BQ986">_xlfn.XMATCH(FALSE, ISBLANK(A986:AE986),,-1)</f>
        <v>22</v>
      </c>
      <c r="BR986" t="str">
        <f>ADDRESS(2, BQ986)</f>
        <v>$V$2</v>
      </c>
      <c r="BS986" t="str">
        <f>ADDRESS(1202, BQ986)</f>
        <v>$V$1202</v>
      </c>
      <c r="BT986" s="171" t="str">
        <f>"insert into Pokemon_Blueprint values ( "&amp;ROW()-1&amp;", '"&amp;B986&amp;"', '"&amp;C986&amp;"', "&amp;AF986&amp;",  "&amp;AG986&amp;",  "&amp;AH986&amp;", "&amp;AI986&amp;",  "&amp;AJ986&amp;",  "&amp;AK986&amp;", "&amp;IF(BC986 = "", "0", BC986)&amp;", "&amp;IF(BL986 = "","NULL, NULL",BP986&amp;", "&amp;BL986)&amp;");"</f>
        <v>insert into Pokemon_Blueprint values ( 985, 'Stakataka', 'Ultra Beast', 61,  131,  211, 53,  101,  13, 30, NULL, NULL);</v>
      </c>
    </row>
    <row r="987" spans="1:72" ht="12.75" customHeight="1">
      <c r="A987" s="86">
        <v>806</v>
      </c>
      <c r="B987" s="87" t="s">
        <v>1573</v>
      </c>
      <c r="C987" s="87" t="s">
        <v>1549</v>
      </c>
      <c r="D987" s="88"/>
      <c r="E987" s="89"/>
      <c r="F987" s="89"/>
      <c r="G987" s="89"/>
      <c r="H987" s="89"/>
      <c r="I987" s="89"/>
      <c r="J987" s="89"/>
      <c r="K987" s="89"/>
      <c r="L987" s="89"/>
      <c r="M987" s="89"/>
      <c r="N987" s="89"/>
      <c r="O987" s="89"/>
      <c r="P987" s="89"/>
      <c r="Q987" s="89"/>
      <c r="R987" s="89"/>
      <c r="S987" s="89"/>
      <c r="T987" s="89"/>
      <c r="U987" s="89"/>
      <c r="V987" s="89">
        <v>393</v>
      </c>
      <c r="W987" s="89"/>
      <c r="X987" s="89"/>
      <c r="Y987" s="89"/>
      <c r="Z987" s="89"/>
      <c r="AA987" s="89"/>
      <c r="AB987" s="89"/>
      <c r="AC987" s="89"/>
      <c r="AD987" s="89"/>
      <c r="AE987" s="90"/>
      <c r="AF987" s="17">
        <v>53</v>
      </c>
      <c r="AG987" s="18">
        <v>127</v>
      </c>
      <c r="AH987" s="19">
        <v>53</v>
      </c>
      <c r="AI987" s="20">
        <v>151</v>
      </c>
      <c r="AJ987" s="21">
        <v>79</v>
      </c>
      <c r="AK987" s="22">
        <v>107</v>
      </c>
      <c r="AL987" s="23">
        <f>SUM(AF987:AK987)</f>
        <v>570</v>
      </c>
      <c r="AM987" s="39" t="s">
        <v>94</v>
      </c>
      <c r="AN987" s="41" t="s">
        <v>398</v>
      </c>
      <c r="AO987" s="39" t="s">
        <v>1550</v>
      </c>
      <c r="AP987" s="40"/>
      <c r="AQ987" s="38"/>
      <c r="AR987" s="39" t="s">
        <v>377</v>
      </c>
      <c r="AS987" s="40">
        <v>1.8</v>
      </c>
      <c r="AT987" s="40">
        <v>28.7</v>
      </c>
      <c r="AU987" s="41">
        <v>13</v>
      </c>
      <c r="AV987" s="31"/>
      <c r="AW987" s="26"/>
      <c r="AX987" s="26"/>
      <c r="AY987" s="26">
        <v>3</v>
      </c>
      <c r="AZ987" s="26"/>
      <c r="BA987" s="25"/>
      <c r="BB987" s="24">
        <v>285</v>
      </c>
      <c r="BC987" s="26">
        <v>30</v>
      </c>
      <c r="BD987" s="32" t="s">
        <v>297</v>
      </c>
      <c r="BE987" s="32">
        <v>0</v>
      </c>
      <c r="BF987" s="35" t="s">
        <v>137</v>
      </c>
      <c r="BG987" s="26" t="s">
        <v>368</v>
      </c>
      <c r="BH987" s="29">
        <v>120</v>
      </c>
      <c r="BI987" s="26" t="s">
        <v>212</v>
      </c>
      <c r="BJ987" s="41"/>
      <c r="BK987" s="36"/>
      <c r="BL987" t="str">
        <f>IF(_xlfn.REGEXTEST(BK987,"Lv. [0-9]{0, 3}", 0),BM987,"")</f>
        <v/>
      </c>
      <c r="BM987" t="e" cm="1" vm="1">
        <f t="array" ref="BM987">_xlfn.REGEXEXTRACT(_xlfn.REGEXEXTRACT(BK987,"Lv. [0-9]{0,}", 0),"[0-9]{1,2}", 0)</f>
        <v>#N/A</v>
      </c>
      <c r="BN987" cm="1">
        <f t="array" ref="BN987">INDEX(A987:AE987,BQ987)</f>
        <v>393</v>
      </c>
      <c r="BO987">
        <v>986</v>
      </c>
      <c r="BP987" t="str">
        <f ca="1">IF(LEN(BL987) &gt; 0, _xlfn.XMATCH(BN987 + 1, INDIRECT(BR987):INDIRECT(BS987)), "")</f>
        <v/>
      </c>
      <c r="BQ987" cm="1">
        <f t="array" ref="BQ987">_xlfn.XMATCH(FALSE, ISBLANK(A987:AE987),,-1)</f>
        <v>22</v>
      </c>
      <c r="BR987" t="str">
        <f>ADDRESS(2, BQ987)</f>
        <v>$V$2</v>
      </c>
      <c r="BS987" t="str">
        <f>ADDRESS(1202, BQ987)</f>
        <v>$V$1202</v>
      </c>
      <c r="BT987" s="171" t="str">
        <f>"insert into Pokemon_Blueprint values ( "&amp;ROW()-1&amp;", '"&amp;B987&amp;"', '"&amp;C987&amp;"', "&amp;AF987&amp;",  "&amp;AG987&amp;",  "&amp;AH987&amp;", "&amp;AI987&amp;",  "&amp;AJ987&amp;",  "&amp;AK987&amp;", "&amp;IF(BC987 = "", "0", BC987)&amp;", "&amp;IF(BL987 = "","NULL, NULL",BP987&amp;", "&amp;BL987)&amp;");"</f>
        <v>insert into Pokemon_Blueprint values ( 986, 'Blacephalon', 'Ultra Beast', 53,  127,  53, 151,  79,  107, 30, NULL, NULL);</v>
      </c>
    </row>
    <row r="988" spans="1:72" ht="12.75" customHeight="1">
      <c r="A988" s="86">
        <v>807</v>
      </c>
      <c r="B988" s="87" t="s">
        <v>1574</v>
      </c>
      <c r="C988" s="87" t="s">
        <v>546</v>
      </c>
      <c r="D988" s="88"/>
      <c r="E988" s="89"/>
      <c r="F988" s="89"/>
      <c r="G988" s="89"/>
      <c r="H988" s="89"/>
      <c r="I988" s="89"/>
      <c r="J988" s="89"/>
      <c r="K988" s="89"/>
      <c r="L988" s="89"/>
      <c r="M988" s="89"/>
      <c r="N988" s="89"/>
      <c r="O988" s="89"/>
      <c r="P988" s="89"/>
      <c r="Q988" s="89"/>
      <c r="R988" s="89"/>
      <c r="S988" s="89"/>
      <c r="T988" s="89"/>
      <c r="U988" s="89"/>
      <c r="V988" s="89">
        <v>403</v>
      </c>
      <c r="W988" s="89"/>
      <c r="X988" s="89"/>
      <c r="Y988" s="89"/>
      <c r="Z988" s="89"/>
      <c r="AA988" s="89"/>
      <c r="AB988" s="89"/>
      <c r="AC988" s="89"/>
      <c r="AD988" s="89"/>
      <c r="AE988" s="90"/>
      <c r="AF988" s="17">
        <v>88</v>
      </c>
      <c r="AG988" s="18">
        <v>112</v>
      </c>
      <c r="AH988" s="19">
        <v>75</v>
      </c>
      <c r="AI988" s="20">
        <v>102</v>
      </c>
      <c r="AJ988" s="21">
        <v>80</v>
      </c>
      <c r="AK988" s="22">
        <v>143</v>
      </c>
      <c r="AL988" s="23">
        <f>SUM(AF988:AK988)</f>
        <v>600</v>
      </c>
      <c r="AM988" s="39" t="s">
        <v>184</v>
      </c>
      <c r="AN988" s="41"/>
      <c r="AO988" s="39" t="s">
        <v>505</v>
      </c>
      <c r="AP988" s="40"/>
      <c r="AQ988" s="38"/>
      <c r="AR988" s="39" t="s">
        <v>157</v>
      </c>
      <c r="AS988" s="40">
        <v>1.5</v>
      </c>
      <c r="AT988" s="40">
        <v>98.1</v>
      </c>
      <c r="AU988" s="41">
        <v>44.5</v>
      </c>
      <c r="AV988" s="31"/>
      <c r="AW988" s="26"/>
      <c r="AX988" s="26"/>
      <c r="AY988" s="26"/>
      <c r="AZ988" s="26"/>
      <c r="BA988" s="25">
        <v>3</v>
      </c>
      <c r="BB988" s="24">
        <v>300</v>
      </c>
      <c r="BC988" s="26">
        <v>3</v>
      </c>
      <c r="BD988" s="32" t="s">
        <v>297</v>
      </c>
      <c r="BE988" s="32">
        <v>0</v>
      </c>
      <c r="BF988" s="35" t="s">
        <v>141</v>
      </c>
      <c r="BG988" s="26" t="s">
        <v>368</v>
      </c>
      <c r="BH988" s="29">
        <v>120</v>
      </c>
      <c r="BI988" s="26" t="s">
        <v>212</v>
      </c>
      <c r="BJ988" s="41"/>
      <c r="BK988" s="36"/>
      <c r="BL988" t="str">
        <f>IF(_xlfn.REGEXTEST(BK988,"Lv. [0-9]{0, 3}", 0),BM988,"")</f>
        <v/>
      </c>
      <c r="BM988" t="e" cm="1" vm="1">
        <f t="array" ref="BM988">_xlfn.REGEXEXTRACT(_xlfn.REGEXEXTRACT(BK988,"Lv. [0-9]{0,}", 0),"[0-9]{1,2}", 0)</f>
        <v>#N/A</v>
      </c>
      <c r="BN988" cm="1">
        <f t="array" ref="BN988">INDEX(A988:AE988,BQ988)</f>
        <v>403</v>
      </c>
      <c r="BO988">
        <v>987</v>
      </c>
      <c r="BP988" t="str">
        <f ca="1">IF(LEN(BL988) &gt; 0, _xlfn.XMATCH(BN988 + 1, INDIRECT(BR988):INDIRECT(BS988)), "")</f>
        <v/>
      </c>
      <c r="BQ988" cm="1">
        <f t="array" ref="BQ988">_xlfn.XMATCH(FALSE, ISBLANK(A988:AE988),,-1)</f>
        <v>22</v>
      </c>
      <c r="BR988" t="str">
        <f>ADDRESS(2, BQ988)</f>
        <v>$V$2</v>
      </c>
      <c r="BS988" t="str">
        <f>ADDRESS(1202, BQ988)</f>
        <v>$V$1202</v>
      </c>
      <c r="BT988" s="171" t="str">
        <f>"insert into Pokemon_Blueprint values ( "&amp;ROW()-1&amp;", '"&amp;B988&amp;"', '"&amp;C988&amp;"', "&amp;AF988&amp;",  "&amp;AG988&amp;",  "&amp;AH988&amp;", "&amp;AI988&amp;",  "&amp;AJ988&amp;",  "&amp;AK988&amp;", "&amp;IF(BC988 = "", "0", BC988)&amp;", "&amp;IF(BL988 = "","NULL, NULL",BP988&amp;", "&amp;BL988)&amp;");"</f>
        <v>insert into Pokemon_Blueprint values ( 987, 'Zeraora', 'Mythical', 88,  112,  75, 102,  80,  143, 3, NULL, NULL);</v>
      </c>
    </row>
    <row r="989" spans="1:72" ht="12.75" customHeight="1">
      <c r="A989" s="86">
        <v>808</v>
      </c>
      <c r="B989" s="87" t="s">
        <v>1575</v>
      </c>
      <c r="C989" s="87" t="s">
        <v>546</v>
      </c>
      <c r="D989" s="88"/>
      <c r="E989" s="89">
        <v>152</v>
      </c>
      <c r="F989" s="89"/>
      <c r="G989" s="89"/>
      <c r="H989" s="89"/>
      <c r="I989" s="89"/>
      <c r="J989" s="89"/>
      <c r="K989" s="89"/>
      <c r="L989" s="89"/>
      <c r="M989" s="89"/>
      <c r="N989" s="89"/>
      <c r="O989" s="89"/>
      <c r="P989" s="89"/>
      <c r="Q989" s="89"/>
      <c r="R989" s="89"/>
      <c r="S989" s="89"/>
      <c r="T989" s="89"/>
      <c r="U989" s="89"/>
      <c r="V989" s="89"/>
      <c r="W989" s="89"/>
      <c r="X989" s="89"/>
      <c r="Y989" s="89"/>
      <c r="Z989" s="89"/>
      <c r="AA989" s="89"/>
      <c r="AB989" s="89"/>
      <c r="AC989" s="89"/>
      <c r="AD989" s="89"/>
      <c r="AE989" s="90"/>
      <c r="AF989" s="17">
        <v>46</v>
      </c>
      <c r="AG989" s="18">
        <v>65</v>
      </c>
      <c r="AH989" s="19">
        <v>65</v>
      </c>
      <c r="AI989" s="20">
        <v>55</v>
      </c>
      <c r="AJ989" s="21">
        <v>35</v>
      </c>
      <c r="AK989" s="22">
        <v>34</v>
      </c>
      <c r="AL989" s="23">
        <f>SUM(AF989:AK989)</f>
        <v>300</v>
      </c>
      <c r="AM989" s="39" t="s">
        <v>201</v>
      </c>
      <c r="AN989" s="41"/>
      <c r="AO989" s="39" t="s">
        <v>340</v>
      </c>
      <c r="AP989" s="40"/>
      <c r="AQ989" s="38"/>
      <c r="AR989" s="39" t="s">
        <v>265</v>
      </c>
      <c r="AS989" s="40">
        <v>0.2</v>
      </c>
      <c r="AT989" s="40">
        <v>17.600000000000001</v>
      </c>
      <c r="AU989" s="41">
        <v>8</v>
      </c>
      <c r="AV989" s="31"/>
      <c r="AW989" s="26">
        <v>1</v>
      </c>
      <c r="AX989" s="26"/>
      <c r="AY989" s="26"/>
      <c r="AZ989" s="26"/>
      <c r="BA989" s="25"/>
      <c r="BB989" s="24">
        <v>150</v>
      </c>
      <c r="BC989" s="26">
        <v>3</v>
      </c>
      <c r="BD989" s="32" t="s">
        <v>297</v>
      </c>
      <c r="BE989" s="32">
        <v>0</v>
      </c>
      <c r="BF989" s="35" t="s">
        <v>322</v>
      </c>
      <c r="BG989" s="26" t="s">
        <v>368</v>
      </c>
      <c r="BH989" s="29">
        <v>120</v>
      </c>
      <c r="BI989" s="26" t="s">
        <v>212</v>
      </c>
      <c r="BJ989" s="41"/>
      <c r="BK989" s="36" t="s">
        <v>1576</v>
      </c>
      <c r="BL989" t="str">
        <f>IF(_xlfn.REGEXTEST(BK989,"Lv. [0-9]{0, 3}", 0),BM989,"")</f>
        <v/>
      </c>
      <c r="BM989" t="e" cm="1" vm="1">
        <f t="array" ref="BM989">_xlfn.REGEXEXTRACT(_xlfn.REGEXEXTRACT(BK989,"Lv. [0-9]{0,}", 0),"[0-9]{1,2}", 0)</f>
        <v>#N/A</v>
      </c>
      <c r="BN989" cm="1">
        <f t="array" ref="BN989">INDEX(A989:AE989,BQ989)</f>
        <v>152</v>
      </c>
      <c r="BO989">
        <v>988</v>
      </c>
      <c r="BP989" t="str">
        <f ca="1">IF(LEN(BL989) &gt; 0, _xlfn.XMATCH(BN989 + 1, INDIRECT(BR989):INDIRECT(BS989)), "")</f>
        <v/>
      </c>
      <c r="BQ989" cm="1">
        <f t="array" ref="BQ989">_xlfn.XMATCH(FALSE, ISBLANK(A989:AE989),,-1)</f>
        <v>5</v>
      </c>
      <c r="BR989" t="str">
        <f>ADDRESS(2, BQ989)</f>
        <v>$E$2</v>
      </c>
      <c r="BS989" t="str">
        <f>ADDRESS(1202, BQ989)</f>
        <v>$E$1202</v>
      </c>
      <c r="BT989" s="171" t="str">
        <f>"insert into Pokemon_Blueprint values ( "&amp;ROW()-1&amp;", '"&amp;B989&amp;"', '"&amp;C989&amp;"', "&amp;AF989&amp;",  "&amp;AG989&amp;",  "&amp;AH989&amp;", "&amp;AI989&amp;",  "&amp;AJ989&amp;",  "&amp;AK989&amp;", "&amp;IF(BC989 = "", "0", BC989)&amp;", "&amp;IF(BL989 = "","NULL, NULL",BP989&amp;", "&amp;BL989)&amp;");"</f>
        <v>insert into Pokemon_Blueprint values ( 988, 'Meltan', 'Mythical', 46,  65,  65, 55,  35,  34, 3, NULL, NULL);</v>
      </c>
    </row>
    <row r="990" spans="1:72" ht="12.75" customHeight="1">
      <c r="A990" s="86">
        <v>809</v>
      </c>
      <c r="B990" s="87" t="s">
        <v>1577</v>
      </c>
      <c r="C990" s="87" t="s">
        <v>546</v>
      </c>
      <c r="D990" s="88"/>
      <c r="E990" s="89">
        <v>153</v>
      </c>
      <c r="F990" s="89"/>
      <c r="G990" s="89"/>
      <c r="H990" s="89"/>
      <c r="I990" s="89"/>
      <c r="J990" s="89"/>
      <c r="K990" s="89"/>
      <c r="L990" s="89"/>
      <c r="M990" s="89"/>
      <c r="N990" s="89"/>
      <c r="O990" s="89"/>
      <c r="P990" s="89"/>
      <c r="Q990" s="89"/>
      <c r="R990" s="89"/>
      <c r="S990" s="89"/>
      <c r="T990" s="89"/>
      <c r="U990" s="89"/>
      <c r="V990" s="89"/>
      <c r="W990" s="89"/>
      <c r="X990" s="89"/>
      <c r="Y990" s="89"/>
      <c r="Z990" s="89"/>
      <c r="AA990" s="89"/>
      <c r="AB990" s="89"/>
      <c r="AC990" s="89"/>
      <c r="AD990" s="89"/>
      <c r="AE990" s="90"/>
      <c r="AF990" s="17">
        <v>135</v>
      </c>
      <c r="AG990" s="18">
        <v>143</v>
      </c>
      <c r="AH990" s="19">
        <v>143</v>
      </c>
      <c r="AI990" s="20">
        <v>80</v>
      </c>
      <c r="AJ990" s="21">
        <v>65</v>
      </c>
      <c r="AK990" s="22">
        <v>34</v>
      </c>
      <c r="AL990" s="23">
        <f>SUM(AF990:AK990)</f>
        <v>600</v>
      </c>
      <c r="AM990" s="39" t="s">
        <v>201</v>
      </c>
      <c r="AN990" s="41"/>
      <c r="AO990" s="39" t="s">
        <v>436</v>
      </c>
      <c r="AP990" s="40"/>
      <c r="AQ990" s="38"/>
      <c r="AR990" s="39" t="s">
        <v>497</v>
      </c>
      <c r="AS990" s="40">
        <v>2.5</v>
      </c>
      <c r="AT990" s="40">
        <v>1763.7</v>
      </c>
      <c r="AU990" s="41">
        <v>800</v>
      </c>
      <c r="AV990" s="31"/>
      <c r="AW990" s="26">
        <v>3</v>
      </c>
      <c r="AX990" s="26"/>
      <c r="AY990" s="26"/>
      <c r="AZ990" s="26"/>
      <c r="BA990" s="25"/>
      <c r="BB990" s="24">
        <v>300</v>
      </c>
      <c r="BC990" s="26">
        <v>3</v>
      </c>
      <c r="BD990" s="32" t="s">
        <v>297</v>
      </c>
      <c r="BE990" s="32">
        <v>0</v>
      </c>
      <c r="BF990" s="35" t="s">
        <v>322</v>
      </c>
      <c r="BG990" s="26" t="s">
        <v>368</v>
      </c>
      <c r="BH990" s="29">
        <v>120</v>
      </c>
      <c r="BI990" s="26" t="s">
        <v>212</v>
      </c>
      <c r="BJ990" s="41"/>
      <c r="BK990" s="36"/>
      <c r="BL990" t="str">
        <f>IF(_xlfn.REGEXTEST(BK990,"Lv. [0-9]{0, 3}", 0),BM990,"")</f>
        <v/>
      </c>
      <c r="BM990" t="e" cm="1" vm="1">
        <f t="array" ref="BM990">_xlfn.REGEXEXTRACT(_xlfn.REGEXEXTRACT(BK990,"Lv. [0-9]{0,}", 0),"[0-9]{1,2}", 0)</f>
        <v>#N/A</v>
      </c>
      <c r="BN990" cm="1">
        <f t="array" ref="BN990">INDEX(A990:AE990,BQ990)</f>
        <v>153</v>
      </c>
      <c r="BO990">
        <v>989</v>
      </c>
      <c r="BP990" t="str">
        <f ca="1">IF(LEN(BL990) &gt; 0, _xlfn.XMATCH(BN990 + 1, INDIRECT(BR990):INDIRECT(BS990)), "")</f>
        <v/>
      </c>
      <c r="BQ990" cm="1">
        <f t="array" ref="BQ990">_xlfn.XMATCH(FALSE, ISBLANK(A990:AE990),,-1)</f>
        <v>5</v>
      </c>
      <c r="BR990" t="str">
        <f>ADDRESS(2, BQ990)</f>
        <v>$E$2</v>
      </c>
      <c r="BS990" t="str">
        <f>ADDRESS(1202, BQ990)</f>
        <v>$E$1202</v>
      </c>
      <c r="BT990" s="171" t="str">
        <f>"insert into Pokemon_Blueprint values ( "&amp;ROW()-1&amp;", '"&amp;B990&amp;"', '"&amp;C990&amp;"', "&amp;AF990&amp;",  "&amp;AG990&amp;",  "&amp;AH990&amp;", "&amp;AI990&amp;",  "&amp;AJ990&amp;",  "&amp;AK990&amp;", "&amp;IF(BC990 = "", "0", BC990)&amp;", "&amp;IF(BL990 = "","NULL, NULL",BP990&amp;", "&amp;BL990)&amp;");"</f>
        <v>insert into Pokemon_Blueprint values ( 989, 'Melmetal', 'Mythical', 135,  143,  143, 80,  65,  34, 3, NULL, NULL);</v>
      </c>
    </row>
    <row r="991" spans="1:72" ht="12.75" customHeight="1">
      <c r="A991" s="81">
        <v>810</v>
      </c>
      <c r="B991" s="109" t="s">
        <v>1578</v>
      </c>
      <c r="C991" s="109" t="s">
        <v>73</v>
      </c>
      <c r="D991" s="110"/>
      <c r="E991" s="111"/>
      <c r="F991" s="111"/>
      <c r="G991" s="111"/>
      <c r="H991" s="111"/>
      <c r="I991" s="111"/>
      <c r="J991" s="111"/>
      <c r="K991" s="111"/>
      <c r="L991" s="111"/>
      <c r="M991" s="111"/>
      <c r="N991" s="111"/>
      <c r="O991" s="111"/>
      <c r="P991" s="111"/>
      <c r="Q991" s="111"/>
      <c r="R991" s="111"/>
      <c r="S991" s="111"/>
      <c r="T991" s="111"/>
      <c r="U991" s="111"/>
      <c r="V991" s="111"/>
      <c r="W991" s="111"/>
      <c r="X991" s="111"/>
      <c r="Y991" s="111"/>
      <c r="Z991" s="111"/>
      <c r="AA991" s="111">
        <v>1</v>
      </c>
      <c r="AB991" s="111"/>
      <c r="AC991" s="111"/>
      <c r="AD991" s="111"/>
      <c r="AE991" s="112"/>
      <c r="AF991" s="17">
        <v>50</v>
      </c>
      <c r="AG991" s="18">
        <v>65</v>
      </c>
      <c r="AH991" s="19">
        <v>50</v>
      </c>
      <c r="AI991" s="20">
        <v>40</v>
      </c>
      <c r="AJ991" s="21">
        <v>40</v>
      </c>
      <c r="AK991" s="22">
        <v>65</v>
      </c>
      <c r="AL991" s="23">
        <f>SUM(AF991:AK991)</f>
        <v>310</v>
      </c>
      <c r="AM991" s="28" t="s">
        <v>74</v>
      </c>
      <c r="AN991" s="30"/>
      <c r="AO991" s="28" t="s">
        <v>76</v>
      </c>
      <c r="AP991" s="29"/>
      <c r="AQ991" s="27" t="s">
        <v>1579</v>
      </c>
      <c r="AR991" s="28" t="s">
        <v>127</v>
      </c>
      <c r="AS991" s="29">
        <v>0.3</v>
      </c>
      <c r="AT991" s="29">
        <v>11</v>
      </c>
      <c r="AU991" s="30">
        <v>5</v>
      </c>
      <c r="AV991" s="31"/>
      <c r="AW991" s="26">
        <v>1</v>
      </c>
      <c r="AX991" s="26"/>
      <c r="AY991" s="26"/>
      <c r="AZ991" s="26"/>
      <c r="BA991" s="25"/>
      <c r="BB991" s="24">
        <v>62</v>
      </c>
      <c r="BC991" s="26">
        <v>45</v>
      </c>
      <c r="BD991" s="32" t="s">
        <v>79</v>
      </c>
      <c r="BE991" s="32">
        <v>50</v>
      </c>
      <c r="BF991" s="33" t="s">
        <v>80</v>
      </c>
      <c r="BG991" s="26" t="s">
        <v>81</v>
      </c>
      <c r="BH991" s="29">
        <v>20</v>
      </c>
      <c r="BI991" s="26" t="s">
        <v>165</v>
      </c>
      <c r="BJ991" s="30" t="s">
        <v>74</v>
      </c>
      <c r="BK991" s="12" t="s">
        <v>83</v>
      </c>
      <c r="BL991" t="str">
        <f>IF(_xlfn.REGEXTEST(BK991,"Lv. [0-9]{0, 3}", 0),BM991,"")</f>
        <v>16</v>
      </c>
      <c r="BM991" t="str" cm="1">
        <f t="array" ref="BM991">_xlfn.REGEXEXTRACT(_xlfn.REGEXEXTRACT(BK991,"Lv. [0-9]{0,}", 0),"[0-9]{1,2}", 0)</f>
        <v>16</v>
      </c>
      <c r="BN991" cm="1">
        <f t="array" ref="BN991">INDEX(A991:AE991,BQ991)</f>
        <v>1</v>
      </c>
      <c r="BO991">
        <v>990</v>
      </c>
      <c r="BP991">
        <f ca="1">IF(LEN(BL991) &gt; 0, _xlfn.XMATCH(BN991 + 1, INDIRECT(BR991):INDIRECT(BS991)), "")</f>
        <v>991</v>
      </c>
      <c r="BQ991" cm="1">
        <f t="array" ref="BQ991">_xlfn.XMATCH(FALSE, ISBLANK(A991:AE991),,-1)</f>
        <v>27</v>
      </c>
      <c r="BR991" t="str">
        <f>ADDRESS(2, BQ991)</f>
        <v>$AA$2</v>
      </c>
      <c r="BS991" t="str">
        <f>ADDRESS(1202, BQ991)</f>
        <v>$AA$1202</v>
      </c>
      <c r="BT991" s="171" t="str">
        <f ca="1">"insert into Pokemon_Blueprint values ( "&amp;ROW()-1&amp;", '"&amp;B991&amp;"', '"&amp;C991&amp;"', "&amp;AF991&amp;",  "&amp;AG991&amp;",  "&amp;AH991&amp;", "&amp;AI991&amp;",  "&amp;AJ991&amp;",  "&amp;AK991&amp;", "&amp;IF(BC991 = "", "0", BC991)&amp;", "&amp;IF(BL991 = "","NULL, NULL",BP991&amp;", "&amp;BL991)&amp;");"</f>
        <v>insert into Pokemon_Blueprint values ( 990, 'Grookey', 'Starter', 50,  65,  50, 40,  40,  65, 45, 991, 16);</v>
      </c>
    </row>
    <row r="992" spans="1:72" ht="12.75" customHeight="1">
      <c r="A992" s="81">
        <v>811</v>
      </c>
      <c r="B992" s="109" t="s">
        <v>1580</v>
      </c>
      <c r="C992" s="109" t="s">
        <v>73</v>
      </c>
      <c r="D992" s="110"/>
      <c r="E992" s="111"/>
      <c r="F992" s="111"/>
      <c r="G992" s="111"/>
      <c r="H992" s="111"/>
      <c r="I992" s="111"/>
      <c r="J992" s="111"/>
      <c r="K992" s="111"/>
      <c r="L992" s="111"/>
      <c r="M992" s="111"/>
      <c r="N992" s="111"/>
      <c r="O992" s="111"/>
      <c r="P992" s="111"/>
      <c r="Q992" s="111"/>
      <c r="R992" s="111"/>
      <c r="S992" s="111"/>
      <c r="T992" s="111"/>
      <c r="U992" s="111"/>
      <c r="V992" s="111"/>
      <c r="W992" s="111"/>
      <c r="X992" s="111"/>
      <c r="Y992" s="111"/>
      <c r="Z992" s="111"/>
      <c r="AA992" s="111">
        <v>2</v>
      </c>
      <c r="AB992" s="111"/>
      <c r="AC992" s="111"/>
      <c r="AD992" s="111"/>
      <c r="AE992" s="112"/>
      <c r="AF992" s="17">
        <v>70</v>
      </c>
      <c r="AG992" s="18">
        <v>85</v>
      </c>
      <c r="AH992" s="19">
        <v>70</v>
      </c>
      <c r="AI992" s="20">
        <v>55</v>
      </c>
      <c r="AJ992" s="21">
        <v>60</v>
      </c>
      <c r="AK992" s="22">
        <v>80</v>
      </c>
      <c r="AL992" s="23">
        <f>SUM(AF992:AK992)</f>
        <v>420</v>
      </c>
      <c r="AM992" s="28" t="s">
        <v>74</v>
      </c>
      <c r="AN992" s="30"/>
      <c r="AO992" s="28" t="s">
        <v>76</v>
      </c>
      <c r="AP992" s="29"/>
      <c r="AQ992" s="27" t="s">
        <v>1579</v>
      </c>
      <c r="AR992" s="28" t="s">
        <v>78</v>
      </c>
      <c r="AS992" s="29">
        <v>0.7</v>
      </c>
      <c r="AT992" s="29">
        <v>30.9</v>
      </c>
      <c r="AU992" s="30">
        <v>14</v>
      </c>
      <c r="AV992" s="31"/>
      <c r="AW992" s="26">
        <v>2</v>
      </c>
      <c r="AX992" s="26"/>
      <c r="AY992" s="26"/>
      <c r="AZ992" s="26"/>
      <c r="BA992" s="25"/>
      <c r="BB992" s="24">
        <v>147</v>
      </c>
      <c r="BC992" s="26">
        <v>45</v>
      </c>
      <c r="BD992" s="32" t="s">
        <v>79</v>
      </c>
      <c r="BE992" s="32">
        <v>50</v>
      </c>
      <c r="BF992" s="33" t="s">
        <v>80</v>
      </c>
      <c r="BG992" s="26" t="s">
        <v>81</v>
      </c>
      <c r="BH992" s="29">
        <v>20</v>
      </c>
      <c r="BI992" s="26" t="s">
        <v>165</v>
      </c>
      <c r="BJ992" s="30" t="s">
        <v>74</v>
      </c>
      <c r="BK992" s="12" t="s">
        <v>441</v>
      </c>
      <c r="BL992" t="str">
        <f>IF(_xlfn.REGEXTEST(BK992,"Lv. [0-9]{0, 3}", 0),BM992,"")</f>
        <v>35</v>
      </c>
      <c r="BM992" t="str" cm="1">
        <f t="array" ref="BM992">_xlfn.REGEXEXTRACT(_xlfn.REGEXEXTRACT(BK992,"Lv. [0-9]{0,}", 0),"[0-9]{1,2}", 0)</f>
        <v>35</v>
      </c>
      <c r="BN992" cm="1">
        <f t="array" ref="BN992">INDEX(A992:AE992,BQ992)</f>
        <v>2</v>
      </c>
      <c r="BO992">
        <v>991</v>
      </c>
      <c r="BP992">
        <f ca="1">IF(LEN(BL992) &gt; 0, _xlfn.XMATCH(BN992 + 1, INDIRECT(BR992):INDIRECT(BS992)), "")</f>
        <v>992</v>
      </c>
      <c r="BQ992" cm="1">
        <f t="array" ref="BQ992">_xlfn.XMATCH(FALSE, ISBLANK(A992:AE992),,-1)</f>
        <v>27</v>
      </c>
      <c r="BR992" t="str">
        <f>ADDRESS(2, BQ992)</f>
        <v>$AA$2</v>
      </c>
      <c r="BS992" t="str">
        <f>ADDRESS(1202, BQ992)</f>
        <v>$AA$1202</v>
      </c>
      <c r="BT992" s="171" t="str">
        <f ca="1">"insert into Pokemon_Blueprint values ( "&amp;ROW()-1&amp;", '"&amp;B992&amp;"', '"&amp;C992&amp;"', "&amp;AF992&amp;",  "&amp;AG992&amp;",  "&amp;AH992&amp;", "&amp;AI992&amp;",  "&amp;AJ992&amp;",  "&amp;AK992&amp;", "&amp;IF(BC992 = "", "0", BC992)&amp;", "&amp;IF(BL992 = "","NULL, NULL",BP992&amp;", "&amp;BL992)&amp;");"</f>
        <v>insert into Pokemon_Blueprint values ( 991, 'Thwackey', 'Starter', 70,  85,  70, 55,  60,  80, 45, 992, 35);</v>
      </c>
    </row>
    <row r="993" spans="1:72" ht="12.75" customHeight="1">
      <c r="A993" s="81">
        <v>812</v>
      </c>
      <c r="B993" s="109" t="s">
        <v>1581</v>
      </c>
      <c r="C993" s="109" t="s">
        <v>73</v>
      </c>
      <c r="D993" s="110"/>
      <c r="E993" s="111"/>
      <c r="F993" s="111"/>
      <c r="G993" s="111"/>
      <c r="H993" s="111"/>
      <c r="I993" s="111"/>
      <c r="J993" s="111"/>
      <c r="K993" s="111"/>
      <c r="L993" s="111"/>
      <c r="M993" s="111"/>
      <c r="N993" s="111"/>
      <c r="O993" s="111"/>
      <c r="P993" s="111"/>
      <c r="Q993" s="111"/>
      <c r="R993" s="111"/>
      <c r="S993" s="111"/>
      <c r="T993" s="111"/>
      <c r="U993" s="111"/>
      <c r="V993" s="111"/>
      <c r="W993" s="111"/>
      <c r="X993" s="111"/>
      <c r="Y993" s="111"/>
      <c r="Z993" s="111"/>
      <c r="AA993" s="111">
        <v>3</v>
      </c>
      <c r="AB993" s="111"/>
      <c r="AC993" s="111"/>
      <c r="AD993" s="111"/>
      <c r="AE993" s="112"/>
      <c r="AF993" s="17">
        <v>100</v>
      </c>
      <c r="AG993" s="18">
        <v>125</v>
      </c>
      <c r="AH993" s="19">
        <v>90</v>
      </c>
      <c r="AI993" s="20">
        <v>60</v>
      </c>
      <c r="AJ993" s="21">
        <v>70</v>
      </c>
      <c r="AK993" s="22">
        <v>85</v>
      </c>
      <c r="AL993" s="23">
        <f>SUM(AF993:AK993)</f>
        <v>530</v>
      </c>
      <c r="AM993" s="28" t="s">
        <v>74</v>
      </c>
      <c r="AN993" s="30"/>
      <c r="AO993" s="28" t="s">
        <v>76</v>
      </c>
      <c r="AP993" s="29"/>
      <c r="AQ993" s="27" t="s">
        <v>1579</v>
      </c>
      <c r="AR993" s="28" t="s">
        <v>519</v>
      </c>
      <c r="AS993" s="29">
        <v>2.1</v>
      </c>
      <c r="AT993" s="29">
        <v>198.4</v>
      </c>
      <c r="AU993" s="30">
        <v>90</v>
      </c>
      <c r="AV993" s="31"/>
      <c r="AW993" s="26">
        <v>3</v>
      </c>
      <c r="AX993" s="26"/>
      <c r="AY993" s="26"/>
      <c r="AZ993" s="26"/>
      <c r="BA993" s="25"/>
      <c r="BB993" s="24">
        <v>265</v>
      </c>
      <c r="BC993" s="26">
        <v>45</v>
      </c>
      <c r="BD993" s="32" t="s">
        <v>79</v>
      </c>
      <c r="BE993" s="32">
        <v>50</v>
      </c>
      <c r="BF993" s="33" t="s">
        <v>80</v>
      </c>
      <c r="BG993" s="26" t="s">
        <v>81</v>
      </c>
      <c r="BH993" s="29">
        <v>20</v>
      </c>
      <c r="BI993" s="26" t="s">
        <v>165</v>
      </c>
      <c r="BJ993" s="30" t="s">
        <v>74</v>
      </c>
      <c r="BK993" s="12"/>
      <c r="BL993" t="str">
        <f>IF(_xlfn.REGEXTEST(BK993,"Lv. [0-9]{0, 3}", 0),BM993,"")</f>
        <v/>
      </c>
      <c r="BM993" t="e" cm="1" vm="1">
        <f t="array" ref="BM993">_xlfn.REGEXEXTRACT(_xlfn.REGEXEXTRACT(BK993,"Lv. [0-9]{0,}", 0),"[0-9]{1,2}", 0)</f>
        <v>#N/A</v>
      </c>
      <c r="BN993" cm="1">
        <f t="array" ref="BN993">INDEX(A993:AE993,BQ993)</f>
        <v>3</v>
      </c>
      <c r="BO993">
        <v>992</v>
      </c>
      <c r="BP993" t="str">
        <f ca="1">IF(LEN(BL993) &gt; 0, _xlfn.XMATCH(BN993 + 1, INDIRECT(BR993):INDIRECT(BS993)), "")</f>
        <v/>
      </c>
      <c r="BQ993" cm="1">
        <f t="array" ref="BQ993">_xlfn.XMATCH(FALSE, ISBLANK(A993:AE993),,-1)</f>
        <v>27</v>
      </c>
      <c r="BR993" t="str">
        <f>ADDRESS(2, BQ993)</f>
        <v>$AA$2</v>
      </c>
      <c r="BS993" t="str">
        <f>ADDRESS(1202, BQ993)</f>
        <v>$AA$1202</v>
      </c>
      <c r="BT993" s="171" t="str">
        <f>"insert into Pokemon_Blueprint values ( "&amp;ROW()-1&amp;", '"&amp;B993&amp;"', '"&amp;C993&amp;"', "&amp;AF993&amp;",  "&amp;AG993&amp;",  "&amp;AH993&amp;", "&amp;AI993&amp;",  "&amp;AJ993&amp;",  "&amp;AK993&amp;", "&amp;IF(BC993 = "", "0", BC993)&amp;", "&amp;IF(BL993 = "","NULL, NULL",BP993&amp;", "&amp;BL993)&amp;");"</f>
        <v>insert into Pokemon_Blueprint values ( 992, 'Rillaboom', 'Starter', 100,  125,  90, 60,  70,  85, 45, NULL, NULL);</v>
      </c>
    </row>
    <row r="994" spans="1:72" ht="12.75" customHeight="1">
      <c r="A994" s="81">
        <v>813</v>
      </c>
      <c r="B994" s="109" t="s">
        <v>1582</v>
      </c>
      <c r="C994" s="109" t="s">
        <v>73</v>
      </c>
      <c r="D994" s="110"/>
      <c r="E994" s="111"/>
      <c r="F994" s="111"/>
      <c r="G994" s="111"/>
      <c r="H994" s="111"/>
      <c r="I994" s="111"/>
      <c r="J994" s="111"/>
      <c r="K994" s="111"/>
      <c r="L994" s="111"/>
      <c r="M994" s="111"/>
      <c r="N994" s="111"/>
      <c r="O994" s="111"/>
      <c r="P994" s="111"/>
      <c r="Q994" s="111"/>
      <c r="R994" s="111"/>
      <c r="S994" s="111"/>
      <c r="T994" s="111"/>
      <c r="U994" s="111"/>
      <c r="V994" s="111"/>
      <c r="W994" s="111"/>
      <c r="X994" s="111"/>
      <c r="Y994" s="111"/>
      <c r="Z994" s="111"/>
      <c r="AA994" s="111">
        <v>4</v>
      </c>
      <c r="AB994" s="111"/>
      <c r="AC994" s="111"/>
      <c r="AD994" s="111"/>
      <c r="AE994" s="112"/>
      <c r="AF994" s="17">
        <v>50</v>
      </c>
      <c r="AG994" s="18">
        <v>71</v>
      </c>
      <c r="AH994" s="19">
        <v>40</v>
      </c>
      <c r="AI994" s="20">
        <v>40</v>
      </c>
      <c r="AJ994" s="21">
        <v>40</v>
      </c>
      <c r="AK994" s="22">
        <v>69</v>
      </c>
      <c r="AL994" s="23">
        <f>SUM(AF994:AK994)</f>
        <v>310</v>
      </c>
      <c r="AM994" s="28" t="s">
        <v>94</v>
      </c>
      <c r="AN994" s="30"/>
      <c r="AO994" s="28" t="s">
        <v>95</v>
      </c>
      <c r="AP994" s="29"/>
      <c r="AQ994" s="27" t="s">
        <v>1583</v>
      </c>
      <c r="AR994" s="28" t="s">
        <v>127</v>
      </c>
      <c r="AS994" s="29">
        <v>0.3</v>
      </c>
      <c r="AT994" s="29">
        <v>9.9</v>
      </c>
      <c r="AU994" s="30">
        <v>4.5</v>
      </c>
      <c r="AV994" s="31"/>
      <c r="AW994" s="26"/>
      <c r="AX994" s="26"/>
      <c r="AY994" s="26"/>
      <c r="AZ994" s="26"/>
      <c r="BA994" s="25">
        <v>1</v>
      </c>
      <c r="BB994" s="24">
        <v>62</v>
      </c>
      <c r="BC994" s="26">
        <v>45</v>
      </c>
      <c r="BD994" s="32" t="s">
        <v>79</v>
      </c>
      <c r="BE994" s="32">
        <v>50</v>
      </c>
      <c r="BF994" s="33" t="s">
        <v>137</v>
      </c>
      <c r="BG994" s="26" t="s">
        <v>81</v>
      </c>
      <c r="BH994" s="29">
        <v>20</v>
      </c>
      <c r="BI994" s="26" t="s">
        <v>165</v>
      </c>
      <c r="BJ994" s="30" t="s">
        <v>314</v>
      </c>
      <c r="BK994" s="12" t="s">
        <v>83</v>
      </c>
      <c r="BL994" t="str">
        <f>IF(_xlfn.REGEXTEST(BK994,"Lv. [0-9]{0, 3}", 0),BM994,"")</f>
        <v>16</v>
      </c>
      <c r="BM994" t="str" cm="1">
        <f t="array" ref="BM994">_xlfn.REGEXEXTRACT(_xlfn.REGEXEXTRACT(BK994,"Lv. [0-9]{0,}", 0),"[0-9]{1,2}", 0)</f>
        <v>16</v>
      </c>
      <c r="BN994" cm="1">
        <f t="array" ref="BN994">INDEX(A994:AE994,BQ994)</f>
        <v>4</v>
      </c>
      <c r="BO994">
        <v>993</v>
      </c>
      <c r="BP994">
        <f ca="1">IF(LEN(BL994) &gt; 0, _xlfn.XMATCH(BN994 + 1, INDIRECT(BR994):INDIRECT(BS994)), "")</f>
        <v>994</v>
      </c>
      <c r="BQ994" cm="1">
        <f t="array" ref="BQ994">_xlfn.XMATCH(FALSE, ISBLANK(A994:AE994),,-1)</f>
        <v>27</v>
      </c>
      <c r="BR994" t="str">
        <f>ADDRESS(2, BQ994)</f>
        <v>$AA$2</v>
      </c>
      <c r="BS994" t="str">
        <f>ADDRESS(1202, BQ994)</f>
        <v>$AA$1202</v>
      </c>
      <c r="BT994" s="171" t="str">
        <f ca="1">"insert into Pokemon_Blueprint values ( "&amp;ROW()-1&amp;", '"&amp;B994&amp;"', '"&amp;C994&amp;"', "&amp;AF994&amp;",  "&amp;AG994&amp;",  "&amp;AH994&amp;", "&amp;AI994&amp;",  "&amp;AJ994&amp;",  "&amp;AK994&amp;", "&amp;IF(BC994 = "", "0", BC994)&amp;", "&amp;IF(BL994 = "","NULL, NULL",BP994&amp;", "&amp;BL994)&amp;");"</f>
        <v>insert into Pokemon_Blueprint values ( 993, 'Scorbunny', 'Starter', 50,  71,  40, 40,  40,  69, 45, 994, 16);</v>
      </c>
    </row>
    <row r="995" spans="1:72" ht="12.75" customHeight="1">
      <c r="A995" s="81">
        <v>814</v>
      </c>
      <c r="B995" s="109" t="s">
        <v>1584</v>
      </c>
      <c r="C995" s="109" t="s">
        <v>73</v>
      </c>
      <c r="D995" s="110"/>
      <c r="E995" s="111"/>
      <c r="F995" s="111"/>
      <c r="G995" s="111"/>
      <c r="H995" s="111"/>
      <c r="I995" s="111"/>
      <c r="J995" s="111"/>
      <c r="K995" s="111"/>
      <c r="L995" s="111"/>
      <c r="M995" s="111"/>
      <c r="N995" s="111"/>
      <c r="O995" s="111"/>
      <c r="P995" s="111"/>
      <c r="Q995" s="111"/>
      <c r="R995" s="111"/>
      <c r="S995" s="111"/>
      <c r="T995" s="111"/>
      <c r="U995" s="111"/>
      <c r="V995" s="111"/>
      <c r="W995" s="111"/>
      <c r="X995" s="111"/>
      <c r="Y995" s="111"/>
      <c r="Z995" s="111"/>
      <c r="AA995" s="111">
        <v>5</v>
      </c>
      <c r="AB995" s="111"/>
      <c r="AC995" s="111"/>
      <c r="AD995" s="111"/>
      <c r="AE995" s="112"/>
      <c r="AF995" s="17">
        <v>65</v>
      </c>
      <c r="AG995" s="18">
        <v>86</v>
      </c>
      <c r="AH995" s="19">
        <v>60</v>
      </c>
      <c r="AI995" s="20">
        <v>55</v>
      </c>
      <c r="AJ995" s="21">
        <v>60</v>
      </c>
      <c r="AK995" s="22">
        <v>94</v>
      </c>
      <c r="AL995" s="23">
        <f>SUM(AF995:AK995)</f>
        <v>420</v>
      </c>
      <c r="AM995" s="28" t="s">
        <v>94</v>
      </c>
      <c r="AN995" s="30"/>
      <c r="AO995" s="28" t="s">
        <v>95</v>
      </c>
      <c r="AP995" s="29"/>
      <c r="AQ995" s="27" t="s">
        <v>1583</v>
      </c>
      <c r="AR995" s="28" t="s">
        <v>97</v>
      </c>
      <c r="AS995" s="29">
        <v>0.6</v>
      </c>
      <c r="AT995" s="29">
        <v>19.8</v>
      </c>
      <c r="AU995" s="30">
        <v>9</v>
      </c>
      <c r="AV995" s="31"/>
      <c r="AW995" s="26"/>
      <c r="AX995" s="26"/>
      <c r="AY995" s="26"/>
      <c r="AZ995" s="26"/>
      <c r="BA995" s="25">
        <v>2</v>
      </c>
      <c r="BB995" s="24">
        <v>147</v>
      </c>
      <c r="BC995" s="26">
        <v>45</v>
      </c>
      <c r="BD995" s="32" t="s">
        <v>79</v>
      </c>
      <c r="BE995" s="32">
        <v>50</v>
      </c>
      <c r="BF995" s="33" t="s">
        <v>322</v>
      </c>
      <c r="BG995" s="26" t="s">
        <v>81</v>
      </c>
      <c r="BH995" s="29">
        <v>20</v>
      </c>
      <c r="BI995" s="26" t="s">
        <v>165</v>
      </c>
      <c r="BJ995" s="30" t="s">
        <v>314</v>
      </c>
      <c r="BK995" s="12" t="s">
        <v>441</v>
      </c>
      <c r="BL995" t="str">
        <f>IF(_xlfn.REGEXTEST(BK995,"Lv. [0-9]{0, 3}", 0),BM995,"")</f>
        <v>35</v>
      </c>
      <c r="BM995" t="str" cm="1">
        <f t="array" ref="BM995">_xlfn.REGEXEXTRACT(_xlfn.REGEXEXTRACT(BK995,"Lv. [0-9]{0,}", 0),"[0-9]{1,2}", 0)</f>
        <v>35</v>
      </c>
      <c r="BN995" cm="1">
        <f t="array" ref="BN995">INDEX(A995:AE995,BQ995)</f>
        <v>5</v>
      </c>
      <c r="BO995">
        <v>994</v>
      </c>
      <c r="BP995">
        <f ca="1">IF(LEN(BL995) &gt; 0, _xlfn.XMATCH(BN995 + 1, INDIRECT(BR995):INDIRECT(BS995)), "")</f>
        <v>995</v>
      </c>
      <c r="BQ995" cm="1">
        <f t="array" ref="BQ995">_xlfn.XMATCH(FALSE, ISBLANK(A995:AE995),,-1)</f>
        <v>27</v>
      </c>
      <c r="BR995" t="str">
        <f>ADDRESS(2, BQ995)</f>
        <v>$AA$2</v>
      </c>
      <c r="BS995" t="str">
        <f>ADDRESS(1202, BQ995)</f>
        <v>$AA$1202</v>
      </c>
      <c r="BT995" s="171" t="str">
        <f ca="1">"insert into Pokemon_Blueprint values ( "&amp;ROW()-1&amp;", '"&amp;B995&amp;"', '"&amp;C995&amp;"', "&amp;AF995&amp;",  "&amp;AG995&amp;",  "&amp;AH995&amp;", "&amp;AI995&amp;",  "&amp;AJ995&amp;",  "&amp;AK995&amp;", "&amp;IF(BC995 = "", "0", BC995)&amp;", "&amp;IF(BL995 = "","NULL, NULL",BP995&amp;", "&amp;BL995)&amp;");"</f>
        <v>insert into Pokemon_Blueprint values ( 994, 'Raboot', 'Starter', 65,  86,  60, 55,  60,  94, 45, 995, 35);</v>
      </c>
    </row>
    <row r="996" spans="1:72" ht="12.75" customHeight="1">
      <c r="A996" s="81">
        <v>815</v>
      </c>
      <c r="B996" s="109" t="s">
        <v>1585</v>
      </c>
      <c r="C996" s="109" t="s">
        <v>73</v>
      </c>
      <c r="D996" s="110"/>
      <c r="E996" s="111"/>
      <c r="F996" s="111"/>
      <c r="G996" s="111"/>
      <c r="H996" s="111"/>
      <c r="I996" s="111"/>
      <c r="J996" s="111"/>
      <c r="K996" s="111"/>
      <c r="L996" s="111"/>
      <c r="M996" s="111"/>
      <c r="N996" s="111"/>
      <c r="O996" s="111"/>
      <c r="P996" s="111"/>
      <c r="Q996" s="111"/>
      <c r="R996" s="111"/>
      <c r="S996" s="111"/>
      <c r="T996" s="111"/>
      <c r="U996" s="111"/>
      <c r="V996" s="111"/>
      <c r="W996" s="111"/>
      <c r="X996" s="111"/>
      <c r="Y996" s="111"/>
      <c r="Z996" s="111"/>
      <c r="AA996" s="111">
        <v>6</v>
      </c>
      <c r="AB996" s="111"/>
      <c r="AC996" s="111"/>
      <c r="AD996" s="111"/>
      <c r="AE996" s="112"/>
      <c r="AF996" s="17">
        <v>80</v>
      </c>
      <c r="AG996" s="18">
        <v>116</v>
      </c>
      <c r="AH996" s="19">
        <v>75</v>
      </c>
      <c r="AI996" s="20">
        <v>65</v>
      </c>
      <c r="AJ996" s="21">
        <v>75</v>
      </c>
      <c r="AK996" s="22">
        <v>119</v>
      </c>
      <c r="AL996" s="23">
        <f>SUM(AF996:AK996)</f>
        <v>530</v>
      </c>
      <c r="AM996" s="28" t="s">
        <v>94</v>
      </c>
      <c r="AN996" s="30"/>
      <c r="AO996" s="28" t="s">
        <v>95</v>
      </c>
      <c r="AP996" s="29"/>
      <c r="AQ996" s="27" t="s">
        <v>1583</v>
      </c>
      <c r="AR996" s="28" t="s">
        <v>148</v>
      </c>
      <c r="AS996" s="29">
        <v>1.4</v>
      </c>
      <c r="AT996" s="29">
        <v>72.8</v>
      </c>
      <c r="AU996" s="30">
        <v>33</v>
      </c>
      <c r="AV996" s="31"/>
      <c r="AW996" s="26"/>
      <c r="AX996" s="26"/>
      <c r="AY996" s="26"/>
      <c r="AZ996" s="26"/>
      <c r="BA996" s="25">
        <v>3</v>
      </c>
      <c r="BB996" s="24">
        <v>265</v>
      </c>
      <c r="BC996" s="26">
        <v>45</v>
      </c>
      <c r="BD996" s="32" t="s">
        <v>79</v>
      </c>
      <c r="BE996" s="32">
        <v>50</v>
      </c>
      <c r="BF996" s="33" t="s">
        <v>137</v>
      </c>
      <c r="BG996" s="26" t="s">
        <v>81</v>
      </c>
      <c r="BH996" s="29">
        <v>20</v>
      </c>
      <c r="BI996" s="26" t="s">
        <v>165</v>
      </c>
      <c r="BJ996" s="30" t="s">
        <v>314</v>
      </c>
      <c r="BK996" s="12"/>
      <c r="BL996" t="str">
        <f>IF(_xlfn.REGEXTEST(BK996,"Lv. [0-9]{0, 3}", 0),BM996,"")</f>
        <v/>
      </c>
      <c r="BM996" t="e" cm="1" vm="1">
        <f t="array" ref="BM996">_xlfn.REGEXEXTRACT(_xlfn.REGEXEXTRACT(BK996,"Lv. [0-9]{0,}", 0),"[0-9]{1,2}", 0)</f>
        <v>#N/A</v>
      </c>
      <c r="BN996" cm="1">
        <f t="array" ref="BN996">INDEX(A996:AE996,BQ996)</f>
        <v>6</v>
      </c>
      <c r="BO996">
        <v>995</v>
      </c>
      <c r="BP996" t="str">
        <f ca="1">IF(LEN(BL996) &gt; 0, _xlfn.XMATCH(BN996 + 1, INDIRECT(BR996):INDIRECT(BS996)), "")</f>
        <v/>
      </c>
      <c r="BQ996" cm="1">
        <f t="array" ref="BQ996">_xlfn.XMATCH(FALSE, ISBLANK(A996:AE996),,-1)</f>
        <v>27</v>
      </c>
      <c r="BR996" t="str">
        <f>ADDRESS(2, BQ996)</f>
        <v>$AA$2</v>
      </c>
      <c r="BS996" t="str">
        <f>ADDRESS(1202, BQ996)</f>
        <v>$AA$1202</v>
      </c>
      <c r="BT996" s="171" t="str">
        <f>"insert into Pokemon_Blueprint values ( "&amp;ROW()-1&amp;", '"&amp;B996&amp;"', '"&amp;C996&amp;"', "&amp;AF996&amp;",  "&amp;AG996&amp;",  "&amp;AH996&amp;", "&amp;AI996&amp;",  "&amp;AJ996&amp;",  "&amp;AK996&amp;", "&amp;IF(BC996 = "", "0", BC996)&amp;", "&amp;IF(BL996 = "","NULL, NULL",BP996&amp;", "&amp;BL996)&amp;");"</f>
        <v>insert into Pokemon_Blueprint values ( 995, 'Cinderace', 'Starter', 80,  116,  75, 65,  75,  119, 45, NULL, NULL);</v>
      </c>
    </row>
    <row r="997" spans="1:72" ht="12.75" customHeight="1">
      <c r="A997" s="81">
        <v>816</v>
      </c>
      <c r="B997" s="109" t="s">
        <v>1586</v>
      </c>
      <c r="C997" s="109" t="s">
        <v>73</v>
      </c>
      <c r="D997" s="110"/>
      <c r="E997" s="111"/>
      <c r="F997" s="111"/>
      <c r="G997" s="111"/>
      <c r="H997" s="111"/>
      <c r="I997" s="111"/>
      <c r="J997" s="111"/>
      <c r="K997" s="111"/>
      <c r="L997" s="111"/>
      <c r="M997" s="111"/>
      <c r="N997" s="111"/>
      <c r="O997" s="111"/>
      <c r="P997" s="111"/>
      <c r="Q997" s="111"/>
      <c r="R997" s="111"/>
      <c r="S997" s="111"/>
      <c r="T997" s="111"/>
      <c r="U997" s="111"/>
      <c r="V997" s="111"/>
      <c r="W997" s="111"/>
      <c r="X997" s="111"/>
      <c r="Y997" s="111"/>
      <c r="Z997" s="111"/>
      <c r="AA997" s="111">
        <v>7</v>
      </c>
      <c r="AB997" s="111"/>
      <c r="AC997" s="111"/>
      <c r="AD997" s="111"/>
      <c r="AE997" s="112"/>
      <c r="AF997" s="17">
        <v>50</v>
      </c>
      <c r="AG997" s="18">
        <v>40</v>
      </c>
      <c r="AH997" s="19">
        <v>40</v>
      </c>
      <c r="AI997" s="20">
        <v>70</v>
      </c>
      <c r="AJ997" s="21">
        <v>40</v>
      </c>
      <c r="AK997" s="22">
        <v>70</v>
      </c>
      <c r="AL997" s="23">
        <f>SUM(AF997:AK997)</f>
        <v>310</v>
      </c>
      <c r="AM997" s="28" t="s">
        <v>112</v>
      </c>
      <c r="AN997" s="30"/>
      <c r="AO997" s="28" t="s">
        <v>113</v>
      </c>
      <c r="AP997" s="29"/>
      <c r="AQ997" s="27" t="s">
        <v>144</v>
      </c>
      <c r="AR997" s="28" t="s">
        <v>127</v>
      </c>
      <c r="AS997" s="29">
        <v>0.3</v>
      </c>
      <c r="AT997" s="29">
        <v>8.8000000000000007</v>
      </c>
      <c r="AU997" s="30">
        <v>4</v>
      </c>
      <c r="AV997" s="31"/>
      <c r="AW997" s="26"/>
      <c r="AX997" s="26"/>
      <c r="AY997" s="26"/>
      <c r="AZ997" s="26">
        <v>1</v>
      </c>
      <c r="BA997" s="25">
        <v>1</v>
      </c>
      <c r="BB997" s="24">
        <v>62</v>
      </c>
      <c r="BC997" s="26">
        <v>45</v>
      </c>
      <c r="BD997" s="32" t="s">
        <v>79</v>
      </c>
      <c r="BE997" s="32">
        <v>50</v>
      </c>
      <c r="BF997" s="33" t="s">
        <v>116</v>
      </c>
      <c r="BG997" s="26" t="s">
        <v>81</v>
      </c>
      <c r="BH997" s="29">
        <v>20</v>
      </c>
      <c r="BI997" s="26" t="s">
        <v>117</v>
      </c>
      <c r="BJ997" s="30" t="s">
        <v>165</v>
      </c>
      <c r="BK997" s="12" t="s">
        <v>83</v>
      </c>
      <c r="BL997" t="str">
        <f>IF(_xlfn.REGEXTEST(BK997,"Lv. [0-9]{0, 3}", 0),BM997,"")</f>
        <v>16</v>
      </c>
      <c r="BM997" t="str" cm="1">
        <f t="array" ref="BM997">_xlfn.REGEXEXTRACT(_xlfn.REGEXEXTRACT(BK997,"Lv. [0-9]{0,}", 0),"[0-9]{1,2}", 0)</f>
        <v>16</v>
      </c>
      <c r="BN997" cm="1">
        <f t="array" ref="BN997">INDEX(A997:AE997,BQ997)</f>
        <v>7</v>
      </c>
      <c r="BO997">
        <v>996</v>
      </c>
      <c r="BP997">
        <f ca="1">IF(LEN(BL997) &gt; 0, _xlfn.XMATCH(BN997 + 1, INDIRECT(BR997):INDIRECT(BS997)), "")</f>
        <v>997</v>
      </c>
      <c r="BQ997" cm="1">
        <f t="array" ref="BQ997">_xlfn.XMATCH(FALSE, ISBLANK(A997:AE997),,-1)</f>
        <v>27</v>
      </c>
      <c r="BR997" t="str">
        <f>ADDRESS(2, BQ997)</f>
        <v>$AA$2</v>
      </c>
      <c r="BS997" t="str">
        <f>ADDRESS(1202, BQ997)</f>
        <v>$AA$1202</v>
      </c>
      <c r="BT997" s="171" t="str">
        <f ca="1">"insert into Pokemon_Blueprint values ( "&amp;ROW()-1&amp;", '"&amp;B997&amp;"', '"&amp;C997&amp;"', "&amp;AF997&amp;",  "&amp;AG997&amp;",  "&amp;AH997&amp;", "&amp;AI997&amp;",  "&amp;AJ997&amp;",  "&amp;AK997&amp;", "&amp;IF(BC997 = "", "0", BC997)&amp;", "&amp;IF(BL997 = "","NULL, NULL",BP997&amp;", "&amp;BL997)&amp;");"</f>
        <v>insert into Pokemon_Blueprint values ( 996, 'Sobble', 'Starter', 50,  40,  40, 70,  40,  70, 45, 997, 16);</v>
      </c>
    </row>
    <row r="998" spans="1:72" ht="12.75" customHeight="1">
      <c r="A998" s="81">
        <v>817</v>
      </c>
      <c r="B998" s="109" t="s">
        <v>1587</v>
      </c>
      <c r="C998" s="109" t="s">
        <v>73</v>
      </c>
      <c r="D998" s="110"/>
      <c r="E998" s="111"/>
      <c r="F998" s="111"/>
      <c r="G998" s="111"/>
      <c r="H998" s="111"/>
      <c r="I998" s="111"/>
      <c r="J998" s="111"/>
      <c r="K998" s="111"/>
      <c r="L998" s="111"/>
      <c r="M998" s="111"/>
      <c r="N998" s="111"/>
      <c r="O998" s="111"/>
      <c r="P998" s="111"/>
      <c r="Q998" s="111"/>
      <c r="R998" s="111"/>
      <c r="S998" s="111"/>
      <c r="T998" s="111"/>
      <c r="U998" s="111"/>
      <c r="V998" s="111"/>
      <c r="W998" s="111"/>
      <c r="X998" s="111"/>
      <c r="Y998" s="111"/>
      <c r="Z998" s="111"/>
      <c r="AA998" s="111">
        <v>8</v>
      </c>
      <c r="AB998" s="111"/>
      <c r="AC998" s="111"/>
      <c r="AD998" s="111"/>
      <c r="AE998" s="112"/>
      <c r="AF998" s="17">
        <v>65</v>
      </c>
      <c r="AG998" s="18">
        <v>60</v>
      </c>
      <c r="AH998" s="19">
        <v>55</v>
      </c>
      <c r="AI998" s="20">
        <v>95</v>
      </c>
      <c r="AJ998" s="21">
        <v>55</v>
      </c>
      <c r="AK998" s="22">
        <v>90</v>
      </c>
      <c r="AL998" s="23">
        <f>SUM(AF998:AK998)</f>
        <v>420</v>
      </c>
      <c r="AM998" s="28" t="s">
        <v>112</v>
      </c>
      <c r="AN998" s="30"/>
      <c r="AO998" s="28" t="s">
        <v>113</v>
      </c>
      <c r="AP998" s="29"/>
      <c r="AQ998" s="27" t="s">
        <v>144</v>
      </c>
      <c r="AR998" s="28" t="s">
        <v>78</v>
      </c>
      <c r="AS998" s="29">
        <v>0.7</v>
      </c>
      <c r="AT998" s="29">
        <v>25.4</v>
      </c>
      <c r="AU998" s="30">
        <v>11.5</v>
      </c>
      <c r="AV998" s="31"/>
      <c r="AW998" s="26"/>
      <c r="AX998" s="26"/>
      <c r="AY998" s="26">
        <v>2</v>
      </c>
      <c r="AZ998" s="26"/>
      <c r="BA998" s="25"/>
      <c r="BB998" s="24">
        <v>147</v>
      </c>
      <c r="BC998" s="26">
        <v>45</v>
      </c>
      <c r="BD998" s="32" t="s">
        <v>79</v>
      </c>
      <c r="BE998" s="32">
        <v>50</v>
      </c>
      <c r="BF998" s="33" t="s">
        <v>116</v>
      </c>
      <c r="BG998" s="26" t="s">
        <v>81</v>
      </c>
      <c r="BH998" s="29">
        <v>20</v>
      </c>
      <c r="BI998" s="26" t="s">
        <v>117</v>
      </c>
      <c r="BJ998" s="30" t="s">
        <v>165</v>
      </c>
      <c r="BK998" s="12" t="s">
        <v>441</v>
      </c>
      <c r="BL998" t="str">
        <f>IF(_xlfn.REGEXTEST(BK998,"Lv. [0-9]{0, 3}", 0),BM998,"")</f>
        <v>35</v>
      </c>
      <c r="BM998" t="str" cm="1">
        <f t="array" ref="BM998">_xlfn.REGEXEXTRACT(_xlfn.REGEXEXTRACT(BK998,"Lv. [0-9]{0,}", 0),"[0-9]{1,2}", 0)</f>
        <v>35</v>
      </c>
      <c r="BN998" cm="1">
        <f t="array" ref="BN998">INDEX(A998:AE998,BQ998)</f>
        <v>8</v>
      </c>
      <c r="BO998">
        <v>997</v>
      </c>
      <c r="BP998">
        <f ca="1">IF(LEN(BL998) &gt; 0, _xlfn.XMATCH(BN998 + 1, INDIRECT(BR998):INDIRECT(BS998)), "")</f>
        <v>998</v>
      </c>
      <c r="BQ998" cm="1">
        <f t="array" ref="BQ998">_xlfn.XMATCH(FALSE, ISBLANK(A998:AE998),,-1)</f>
        <v>27</v>
      </c>
      <c r="BR998" t="str">
        <f>ADDRESS(2, BQ998)</f>
        <v>$AA$2</v>
      </c>
      <c r="BS998" t="str">
        <f>ADDRESS(1202, BQ998)</f>
        <v>$AA$1202</v>
      </c>
      <c r="BT998" s="171" t="str">
        <f ca="1">"insert into Pokemon_Blueprint values ( "&amp;ROW()-1&amp;", '"&amp;B998&amp;"', '"&amp;C998&amp;"', "&amp;AF998&amp;",  "&amp;AG998&amp;",  "&amp;AH998&amp;", "&amp;AI998&amp;",  "&amp;AJ998&amp;",  "&amp;AK998&amp;", "&amp;IF(BC998 = "", "0", BC998)&amp;", "&amp;IF(BL998 = "","NULL, NULL",BP998&amp;", "&amp;BL998)&amp;");"</f>
        <v>insert into Pokemon_Blueprint values ( 997, 'Drizzile', 'Starter', 65,  60,  55, 95,  55,  90, 45, 998, 35);</v>
      </c>
    </row>
    <row r="999" spans="1:72" ht="12.75" customHeight="1">
      <c r="A999" s="81">
        <v>818</v>
      </c>
      <c r="B999" s="109" t="s">
        <v>1588</v>
      </c>
      <c r="C999" s="109" t="s">
        <v>73</v>
      </c>
      <c r="D999" s="110"/>
      <c r="E999" s="111"/>
      <c r="F999" s="111"/>
      <c r="G999" s="111"/>
      <c r="H999" s="111"/>
      <c r="I999" s="111"/>
      <c r="J999" s="111"/>
      <c r="K999" s="111"/>
      <c r="L999" s="111"/>
      <c r="M999" s="111"/>
      <c r="N999" s="111"/>
      <c r="O999" s="111"/>
      <c r="P999" s="111"/>
      <c r="Q999" s="111"/>
      <c r="R999" s="111"/>
      <c r="S999" s="111"/>
      <c r="T999" s="111"/>
      <c r="U999" s="111"/>
      <c r="V999" s="111"/>
      <c r="W999" s="111"/>
      <c r="X999" s="111"/>
      <c r="Y999" s="111"/>
      <c r="Z999" s="111"/>
      <c r="AA999" s="111">
        <v>9</v>
      </c>
      <c r="AB999" s="111"/>
      <c r="AC999" s="111"/>
      <c r="AD999" s="111"/>
      <c r="AE999" s="112"/>
      <c r="AF999" s="17">
        <v>70</v>
      </c>
      <c r="AG999" s="18">
        <v>85</v>
      </c>
      <c r="AH999" s="19">
        <v>65</v>
      </c>
      <c r="AI999" s="20">
        <v>125</v>
      </c>
      <c r="AJ999" s="21">
        <v>65</v>
      </c>
      <c r="AK999" s="22">
        <v>120</v>
      </c>
      <c r="AL999" s="23">
        <f>SUM(AF999:AK999)</f>
        <v>530</v>
      </c>
      <c r="AM999" s="28" t="s">
        <v>112</v>
      </c>
      <c r="AN999" s="30"/>
      <c r="AO999" s="28" t="s">
        <v>113</v>
      </c>
      <c r="AP999" s="29"/>
      <c r="AQ999" s="27" t="s">
        <v>144</v>
      </c>
      <c r="AR999" s="28" t="s">
        <v>304</v>
      </c>
      <c r="AS999" s="29">
        <v>1.9</v>
      </c>
      <c r="AT999" s="29">
        <v>99.6</v>
      </c>
      <c r="AU999" s="30">
        <v>45.2</v>
      </c>
      <c r="AV999" s="31"/>
      <c r="AW999" s="26"/>
      <c r="AX999" s="26"/>
      <c r="AY999" s="26"/>
      <c r="AZ999" s="26"/>
      <c r="BA999" s="25">
        <v>3</v>
      </c>
      <c r="BB999" s="24">
        <v>265</v>
      </c>
      <c r="BC999" s="26">
        <v>45</v>
      </c>
      <c r="BD999" s="32" t="s">
        <v>79</v>
      </c>
      <c r="BE999" s="32">
        <v>50</v>
      </c>
      <c r="BF999" s="33" t="s">
        <v>116</v>
      </c>
      <c r="BG999" s="26" t="s">
        <v>81</v>
      </c>
      <c r="BH999" s="29">
        <v>20</v>
      </c>
      <c r="BI999" s="26" t="s">
        <v>117</v>
      </c>
      <c r="BJ999" s="30" t="s">
        <v>165</v>
      </c>
      <c r="BK999" s="12"/>
      <c r="BL999" t="str">
        <f>IF(_xlfn.REGEXTEST(BK999,"Lv. [0-9]{0, 3}", 0),BM999,"")</f>
        <v/>
      </c>
      <c r="BM999" t="e" cm="1" vm="1">
        <f t="array" ref="BM999">_xlfn.REGEXEXTRACT(_xlfn.REGEXEXTRACT(BK999,"Lv. [0-9]{0,}", 0),"[0-9]{1,2}", 0)</f>
        <v>#N/A</v>
      </c>
      <c r="BN999" cm="1">
        <f t="array" ref="BN999">INDEX(A999:AE999,BQ999)</f>
        <v>9</v>
      </c>
      <c r="BO999">
        <v>998</v>
      </c>
      <c r="BP999" t="str">
        <f ca="1">IF(LEN(BL999) &gt; 0, _xlfn.XMATCH(BN999 + 1, INDIRECT(BR999):INDIRECT(BS999)), "")</f>
        <v/>
      </c>
      <c r="BQ999" cm="1">
        <f t="array" ref="BQ999">_xlfn.XMATCH(FALSE, ISBLANK(A999:AE999),,-1)</f>
        <v>27</v>
      </c>
      <c r="BR999" t="str">
        <f>ADDRESS(2, BQ999)</f>
        <v>$AA$2</v>
      </c>
      <c r="BS999" t="str">
        <f>ADDRESS(1202, BQ999)</f>
        <v>$AA$1202</v>
      </c>
      <c r="BT999" s="171" t="str">
        <f>"insert into Pokemon_Blueprint values ( "&amp;ROW()-1&amp;", '"&amp;B999&amp;"', '"&amp;C999&amp;"', "&amp;AF999&amp;",  "&amp;AG999&amp;",  "&amp;AH999&amp;", "&amp;AI999&amp;",  "&amp;AJ999&amp;",  "&amp;AK999&amp;", "&amp;IF(BC999 = "", "0", BC999)&amp;", "&amp;IF(BL999 = "","NULL, NULL",BP999&amp;", "&amp;BL999)&amp;");"</f>
        <v>insert into Pokemon_Blueprint values ( 998, 'Inteleon', 'Starter', 70,  85,  65, 125,  65,  120, 45, NULL, NULL);</v>
      </c>
    </row>
    <row r="1000" spans="1:72" ht="12.75" customHeight="1">
      <c r="A1000" s="86">
        <v>819</v>
      </c>
      <c r="B1000" s="113" t="s">
        <v>1589</v>
      </c>
      <c r="C1000" s="113"/>
      <c r="D1000" s="114"/>
      <c r="E1000" s="115"/>
      <c r="F1000" s="115"/>
      <c r="G1000" s="115"/>
      <c r="H1000" s="115"/>
      <c r="I1000" s="115"/>
      <c r="J1000" s="115"/>
      <c r="K1000" s="115"/>
      <c r="L1000" s="115"/>
      <c r="M1000" s="115"/>
      <c r="N1000" s="115"/>
      <c r="O1000" s="115"/>
      <c r="P1000" s="115"/>
      <c r="Q1000" s="115"/>
      <c r="R1000" s="115"/>
      <c r="S1000" s="115"/>
      <c r="T1000" s="115"/>
      <c r="U1000" s="115"/>
      <c r="V1000" s="115"/>
      <c r="W1000" s="115"/>
      <c r="X1000" s="115"/>
      <c r="Y1000" s="115"/>
      <c r="Z1000" s="115"/>
      <c r="AA1000" s="115">
        <v>24</v>
      </c>
      <c r="AB1000" s="115">
        <v>9</v>
      </c>
      <c r="AC1000" s="115">
        <v>5</v>
      </c>
      <c r="AD1000" s="115"/>
      <c r="AE1000" s="116">
        <v>29</v>
      </c>
      <c r="AF1000" s="17">
        <v>70</v>
      </c>
      <c r="AG1000" s="18">
        <v>55</v>
      </c>
      <c r="AH1000" s="19">
        <v>55</v>
      </c>
      <c r="AI1000" s="20">
        <v>35</v>
      </c>
      <c r="AJ1000" s="21">
        <v>35</v>
      </c>
      <c r="AK1000" s="22">
        <v>25</v>
      </c>
      <c r="AL1000" s="23">
        <f>SUM(AF1000:AK1000)</f>
        <v>275</v>
      </c>
      <c r="AM1000" s="39" t="s">
        <v>150</v>
      </c>
      <c r="AN1000" s="41"/>
      <c r="AO1000" s="39" t="s">
        <v>1286</v>
      </c>
      <c r="AP1000" s="40"/>
      <c r="AQ1000" s="38" t="s">
        <v>170</v>
      </c>
      <c r="AR1000" s="39" t="s">
        <v>127</v>
      </c>
      <c r="AS1000" s="40">
        <v>0.3</v>
      </c>
      <c r="AT1000" s="40">
        <v>5.5</v>
      </c>
      <c r="AU1000" s="41">
        <v>2.5</v>
      </c>
      <c r="AV1000" s="31">
        <v>1</v>
      </c>
      <c r="AW1000" s="26"/>
      <c r="AX1000" s="26"/>
      <c r="AY1000" s="26"/>
      <c r="AZ1000" s="26"/>
      <c r="BA1000" s="25"/>
      <c r="BB1000" s="24">
        <v>55</v>
      </c>
      <c r="BC1000" s="26">
        <v>255</v>
      </c>
      <c r="BD1000" s="32" t="s">
        <v>128</v>
      </c>
      <c r="BE1000" s="32">
        <v>50</v>
      </c>
      <c r="BF1000" s="35" t="s">
        <v>139</v>
      </c>
      <c r="BG1000" s="26" t="s">
        <v>129</v>
      </c>
      <c r="BH1000" s="29">
        <v>20</v>
      </c>
      <c r="BI1000" s="26" t="s">
        <v>165</v>
      </c>
      <c r="BJ1000" s="41"/>
      <c r="BK1000" s="36" t="s">
        <v>256</v>
      </c>
      <c r="BL1000" t="str">
        <f>IF(_xlfn.REGEXTEST(BK1000,"Lv. [0-9]{0, 3}", 0),BM1000,"")</f>
        <v>24</v>
      </c>
      <c r="BM1000" t="str" cm="1">
        <f t="array" ref="BM1000">_xlfn.REGEXEXTRACT(_xlfn.REGEXEXTRACT(BK1000,"Lv. [0-9]{0,}", 0),"[0-9]{1,2}", 0)</f>
        <v>24</v>
      </c>
      <c r="BN1000" cm="1">
        <f t="array" ref="BN1000">INDEX(A1000:AE1000,BQ1000)</f>
        <v>29</v>
      </c>
      <c r="BO1000">
        <v>999</v>
      </c>
      <c r="BP1000">
        <f ca="1">IF(LEN(BL1000) &gt; 0, _xlfn.XMATCH(BN1000 + 1, INDIRECT(BR1000):INDIRECT(BS1000)), "")</f>
        <v>1000</v>
      </c>
      <c r="BQ1000" cm="1">
        <f t="array" ref="BQ1000">_xlfn.XMATCH(FALSE, ISBLANK(A1000:AE1000),,-1)</f>
        <v>31</v>
      </c>
      <c r="BR1000" t="str">
        <f>ADDRESS(2, BQ1000)</f>
        <v>$AE$2</v>
      </c>
      <c r="BS1000" t="str">
        <f>ADDRESS(1202, BQ1000)</f>
        <v>$AE$1202</v>
      </c>
      <c r="BT1000" s="171" t="str">
        <f ca="1">"insert into Pokemon_Blueprint values ( "&amp;ROW()-1&amp;", '"&amp;B1000&amp;"', '"&amp;C1000&amp;"', "&amp;AF1000&amp;",  "&amp;AG1000&amp;",  "&amp;AH1000&amp;", "&amp;AI1000&amp;",  "&amp;AJ1000&amp;",  "&amp;AK1000&amp;", "&amp;IF(BC1000 = "", "0", BC1000)&amp;", "&amp;IF(BL1000 = "","NULL, NULL",BP1000&amp;", "&amp;BL1000)&amp;");"</f>
        <v>insert into Pokemon_Blueprint values ( 999, 'Skwovet', '', 70,  55,  55, 35,  35,  25, 255, 1000, 24);</v>
      </c>
    </row>
    <row r="1001" spans="1:72" ht="12.75" customHeight="1">
      <c r="A1001" s="86">
        <v>820</v>
      </c>
      <c r="B1001" s="113" t="s">
        <v>1590</v>
      </c>
      <c r="C1001" s="113"/>
      <c r="D1001" s="114"/>
      <c r="E1001" s="115"/>
      <c r="F1001" s="115"/>
      <c r="G1001" s="115"/>
      <c r="H1001" s="115"/>
      <c r="I1001" s="115"/>
      <c r="J1001" s="115"/>
      <c r="K1001" s="115"/>
      <c r="L1001" s="115"/>
      <c r="M1001" s="115"/>
      <c r="N1001" s="115"/>
      <c r="O1001" s="115"/>
      <c r="P1001" s="115"/>
      <c r="Q1001" s="115"/>
      <c r="R1001" s="115"/>
      <c r="S1001" s="115"/>
      <c r="T1001" s="115"/>
      <c r="U1001" s="115"/>
      <c r="V1001" s="115"/>
      <c r="W1001" s="115"/>
      <c r="X1001" s="115"/>
      <c r="Y1001" s="115"/>
      <c r="Z1001" s="115"/>
      <c r="AA1001" s="115">
        <v>25</v>
      </c>
      <c r="AB1001" s="115">
        <v>10</v>
      </c>
      <c r="AC1001" s="115">
        <v>6</v>
      </c>
      <c r="AD1001" s="115"/>
      <c r="AE1001" s="116">
        <v>30</v>
      </c>
      <c r="AF1001" s="17">
        <v>120</v>
      </c>
      <c r="AG1001" s="18">
        <v>95</v>
      </c>
      <c r="AH1001" s="19">
        <v>95</v>
      </c>
      <c r="AI1001" s="20">
        <v>55</v>
      </c>
      <c r="AJ1001" s="21">
        <v>75</v>
      </c>
      <c r="AK1001" s="22">
        <v>20</v>
      </c>
      <c r="AL1001" s="23">
        <f>SUM(AF1001:AK1001)</f>
        <v>460</v>
      </c>
      <c r="AM1001" s="39" t="s">
        <v>150</v>
      </c>
      <c r="AN1001" s="41"/>
      <c r="AO1001" s="39" t="s">
        <v>1286</v>
      </c>
      <c r="AP1001" s="40"/>
      <c r="AQ1001" s="38" t="s">
        <v>170</v>
      </c>
      <c r="AR1001" s="39" t="s">
        <v>97</v>
      </c>
      <c r="AS1001" s="40">
        <v>0.6</v>
      </c>
      <c r="AT1001" s="40">
        <v>13.2</v>
      </c>
      <c r="AU1001" s="41">
        <v>6</v>
      </c>
      <c r="AV1001" s="31">
        <v>2</v>
      </c>
      <c r="AW1001" s="26"/>
      <c r="AX1001" s="26"/>
      <c r="AY1001" s="26"/>
      <c r="AZ1001" s="26"/>
      <c r="BA1001" s="25"/>
      <c r="BB1001" s="24">
        <v>161</v>
      </c>
      <c r="BC1001" s="26">
        <v>90</v>
      </c>
      <c r="BD1001" s="32" t="s">
        <v>128</v>
      </c>
      <c r="BE1001" s="32">
        <v>50</v>
      </c>
      <c r="BF1001" s="35" t="s">
        <v>139</v>
      </c>
      <c r="BG1001" s="26" t="s">
        <v>129</v>
      </c>
      <c r="BH1001" s="29">
        <v>20</v>
      </c>
      <c r="BI1001" s="26" t="s">
        <v>165</v>
      </c>
      <c r="BJ1001" s="41"/>
      <c r="BK1001" s="36"/>
      <c r="BL1001" t="str">
        <f>IF(_xlfn.REGEXTEST(BK1001,"Lv. [0-9]{0, 3}", 0),BM1001,"")</f>
        <v/>
      </c>
      <c r="BM1001" t="e" cm="1" vm="1">
        <f t="array" ref="BM1001">_xlfn.REGEXEXTRACT(_xlfn.REGEXEXTRACT(BK1001,"Lv. [0-9]{0,}", 0),"[0-9]{1,2}", 0)</f>
        <v>#N/A</v>
      </c>
      <c r="BN1001" cm="1">
        <f t="array" ref="BN1001">INDEX(A1001:AE1001,BQ1001)</f>
        <v>30</v>
      </c>
      <c r="BO1001">
        <v>1000</v>
      </c>
      <c r="BP1001" t="str">
        <f ca="1">IF(LEN(BL1001) &gt; 0, _xlfn.XMATCH(BN1001 + 1, INDIRECT(BR1001):INDIRECT(BS1001)), "")</f>
        <v/>
      </c>
      <c r="BQ1001" cm="1">
        <f t="array" ref="BQ1001">_xlfn.XMATCH(FALSE, ISBLANK(A1001:AE1001),,-1)</f>
        <v>31</v>
      </c>
      <c r="BR1001" t="str">
        <f>ADDRESS(2, BQ1001)</f>
        <v>$AE$2</v>
      </c>
      <c r="BS1001" t="str">
        <f>ADDRESS(1202, BQ1001)</f>
        <v>$AE$1202</v>
      </c>
      <c r="BT1001" s="171" t="str">
        <f>"insert into Pokemon_Blueprint values ( "&amp;ROW()-1&amp;", '"&amp;B1001&amp;"', '"&amp;C1001&amp;"', "&amp;AF1001&amp;",  "&amp;AG1001&amp;",  "&amp;AH1001&amp;", "&amp;AI1001&amp;",  "&amp;AJ1001&amp;",  "&amp;AK1001&amp;", "&amp;IF(BC1001 = "", "0", BC1001)&amp;", "&amp;IF(BL1001 = "","NULL, NULL",BP1001&amp;", "&amp;BL1001)&amp;");"</f>
        <v>insert into Pokemon_Blueprint values ( 1000, 'Greedent', '', 120,  95,  95, 55,  75,  20, 90, NULL, NULL);</v>
      </c>
    </row>
    <row r="1002" spans="1:72" ht="12.75" customHeight="1">
      <c r="A1002" s="86">
        <v>821</v>
      </c>
      <c r="B1002" s="113" t="s">
        <v>1591</v>
      </c>
      <c r="C1002" s="113"/>
      <c r="D1002" s="114"/>
      <c r="E1002" s="115"/>
      <c r="F1002" s="115"/>
      <c r="G1002" s="115"/>
      <c r="H1002" s="115"/>
      <c r="I1002" s="115"/>
      <c r="J1002" s="115"/>
      <c r="K1002" s="115"/>
      <c r="L1002" s="115"/>
      <c r="M1002" s="115"/>
      <c r="N1002" s="115"/>
      <c r="O1002" s="115"/>
      <c r="P1002" s="115"/>
      <c r="Q1002" s="115"/>
      <c r="R1002" s="115"/>
      <c r="S1002" s="115"/>
      <c r="T1002" s="115"/>
      <c r="U1002" s="115"/>
      <c r="V1002" s="115"/>
      <c r="W1002" s="115"/>
      <c r="X1002" s="115"/>
      <c r="Y1002" s="115"/>
      <c r="Z1002" s="115"/>
      <c r="AA1002" s="115">
        <v>21</v>
      </c>
      <c r="AB1002" s="115"/>
      <c r="AC1002" s="115">
        <v>163</v>
      </c>
      <c r="AD1002" s="115"/>
      <c r="AE1002" s="116">
        <v>40</v>
      </c>
      <c r="AF1002" s="17">
        <v>38</v>
      </c>
      <c r="AG1002" s="18">
        <v>47</v>
      </c>
      <c r="AH1002" s="19">
        <v>35</v>
      </c>
      <c r="AI1002" s="20">
        <v>33</v>
      </c>
      <c r="AJ1002" s="21">
        <v>35</v>
      </c>
      <c r="AK1002" s="22">
        <v>57</v>
      </c>
      <c r="AL1002" s="23">
        <f>SUM(AF1002:AK1002)</f>
        <v>245</v>
      </c>
      <c r="AM1002" s="39" t="s">
        <v>104</v>
      </c>
      <c r="AN1002" s="41"/>
      <c r="AO1002" s="39" t="s">
        <v>151</v>
      </c>
      <c r="AP1002" s="40" t="s">
        <v>179</v>
      </c>
      <c r="AQ1002" s="38" t="s">
        <v>153</v>
      </c>
      <c r="AR1002" s="39" t="s">
        <v>265</v>
      </c>
      <c r="AS1002" s="40">
        <v>0.2</v>
      </c>
      <c r="AT1002" s="40">
        <v>4</v>
      </c>
      <c r="AU1002" s="41">
        <v>1.8</v>
      </c>
      <c r="AV1002" s="31"/>
      <c r="AW1002" s="26"/>
      <c r="AX1002" s="26"/>
      <c r="AY1002" s="26"/>
      <c r="AZ1002" s="26"/>
      <c r="BA1002" s="25">
        <v>1</v>
      </c>
      <c r="BB1002" s="24">
        <v>49</v>
      </c>
      <c r="BC1002" s="26">
        <v>255</v>
      </c>
      <c r="BD1002" s="32" t="s">
        <v>79</v>
      </c>
      <c r="BE1002" s="32">
        <v>50</v>
      </c>
      <c r="BF1002" s="35" t="s">
        <v>116</v>
      </c>
      <c r="BG1002" s="26" t="s">
        <v>129</v>
      </c>
      <c r="BH1002" s="29">
        <v>15</v>
      </c>
      <c r="BI1002" s="26" t="s">
        <v>104</v>
      </c>
      <c r="BJ1002" s="41"/>
      <c r="BK1002" s="36" t="s">
        <v>154</v>
      </c>
      <c r="BL1002" t="str">
        <f>IF(_xlfn.REGEXTEST(BK1002,"Lv. [0-9]{0, 3}", 0),BM1002,"")</f>
        <v>18</v>
      </c>
      <c r="BM1002" t="str" cm="1">
        <f t="array" ref="BM1002">_xlfn.REGEXEXTRACT(_xlfn.REGEXEXTRACT(BK1002,"Lv. [0-9]{0,}", 0),"[0-9]{1,2}", 0)</f>
        <v>18</v>
      </c>
      <c r="BN1002" cm="1">
        <f t="array" ref="BN1002">INDEX(A1002:AE1002,BQ1002)</f>
        <v>40</v>
      </c>
      <c r="BO1002">
        <v>1001</v>
      </c>
      <c r="BP1002">
        <f ca="1">IF(LEN(BL1002) &gt; 0, _xlfn.XMATCH(BN1002 + 1, INDIRECT(BR1002):INDIRECT(BS1002)), "")</f>
        <v>1002</v>
      </c>
      <c r="BQ1002" cm="1">
        <f t="array" ref="BQ1002">_xlfn.XMATCH(FALSE, ISBLANK(A1002:AE1002),,-1)</f>
        <v>31</v>
      </c>
      <c r="BR1002" t="str">
        <f>ADDRESS(2, BQ1002)</f>
        <v>$AE$2</v>
      </c>
      <c r="BS1002" t="str">
        <f>ADDRESS(1202, BQ1002)</f>
        <v>$AE$1202</v>
      </c>
      <c r="BT1002" s="171" t="str">
        <f ca="1">"insert into Pokemon_Blueprint values ( "&amp;ROW()-1&amp;", '"&amp;B1002&amp;"', '"&amp;C1002&amp;"', "&amp;AF1002&amp;",  "&amp;AG1002&amp;",  "&amp;AH1002&amp;", "&amp;AI1002&amp;",  "&amp;AJ1002&amp;",  "&amp;AK1002&amp;", "&amp;IF(BC1002 = "", "0", BC1002)&amp;", "&amp;IF(BL1002 = "","NULL, NULL",BP1002&amp;", "&amp;BL1002)&amp;");"</f>
        <v>insert into Pokemon_Blueprint values ( 1001, 'Rookidee', '', 38,  47,  35, 33,  35,  57, 255, 1002, 18);</v>
      </c>
    </row>
    <row r="1003" spans="1:72" ht="12.75" customHeight="1">
      <c r="A1003" s="86">
        <v>822</v>
      </c>
      <c r="B1003" s="113" t="s">
        <v>1592</v>
      </c>
      <c r="C1003" s="113"/>
      <c r="D1003" s="114"/>
      <c r="E1003" s="115"/>
      <c r="F1003" s="115"/>
      <c r="G1003" s="115"/>
      <c r="H1003" s="115"/>
      <c r="I1003" s="115"/>
      <c r="J1003" s="115"/>
      <c r="K1003" s="115"/>
      <c r="L1003" s="115"/>
      <c r="M1003" s="115"/>
      <c r="N1003" s="115"/>
      <c r="O1003" s="115"/>
      <c r="P1003" s="115"/>
      <c r="Q1003" s="115"/>
      <c r="R1003" s="115"/>
      <c r="S1003" s="115"/>
      <c r="T1003" s="115"/>
      <c r="U1003" s="115"/>
      <c r="V1003" s="115"/>
      <c r="W1003" s="115"/>
      <c r="X1003" s="115"/>
      <c r="Y1003" s="115"/>
      <c r="Z1003" s="115"/>
      <c r="AA1003" s="115">
        <v>22</v>
      </c>
      <c r="AB1003" s="115"/>
      <c r="AC1003" s="115">
        <v>164</v>
      </c>
      <c r="AD1003" s="115"/>
      <c r="AE1003" s="116">
        <v>41</v>
      </c>
      <c r="AF1003" s="17">
        <v>68</v>
      </c>
      <c r="AG1003" s="18">
        <v>67</v>
      </c>
      <c r="AH1003" s="19">
        <v>55</v>
      </c>
      <c r="AI1003" s="20">
        <v>43</v>
      </c>
      <c r="AJ1003" s="21">
        <v>55</v>
      </c>
      <c r="AK1003" s="22">
        <v>77</v>
      </c>
      <c r="AL1003" s="23">
        <f>SUM(AF1003:AK1003)</f>
        <v>365</v>
      </c>
      <c r="AM1003" s="39" t="s">
        <v>104</v>
      </c>
      <c r="AN1003" s="41"/>
      <c r="AO1003" s="39" t="s">
        <v>151</v>
      </c>
      <c r="AP1003" s="40" t="s">
        <v>179</v>
      </c>
      <c r="AQ1003" s="38" t="s">
        <v>153</v>
      </c>
      <c r="AR1003" s="39" t="s">
        <v>191</v>
      </c>
      <c r="AS1003" s="40">
        <v>0.8</v>
      </c>
      <c r="AT1003" s="40">
        <v>35.299999999999997</v>
      </c>
      <c r="AU1003" s="41">
        <v>16</v>
      </c>
      <c r="AV1003" s="31"/>
      <c r="AW1003" s="26"/>
      <c r="AX1003" s="26"/>
      <c r="AY1003" s="26"/>
      <c r="AZ1003" s="26"/>
      <c r="BA1003" s="25">
        <v>2</v>
      </c>
      <c r="BB1003" s="24">
        <v>128</v>
      </c>
      <c r="BC1003" s="26">
        <v>120</v>
      </c>
      <c r="BD1003" s="32" t="s">
        <v>79</v>
      </c>
      <c r="BE1003" s="32">
        <v>50</v>
      </c>
      <c r="BF1003" s="35" t="s">
        <v>116</v>
      </c>
      <c r="BG1003" s="26" t="s">
        <v>129</v>
      </c>
      <c r="BH1003" s="29">
        <v>15</v>
      </c>
      <c r="BI1003" s="26" t="s">
        <v>104</v>
      </c>
      <c r="BJ1003" s="41"/>
      <c r="BK1003" s="36" t="s">
        <v>387</v>
      </c>
      <c r="BL1003" t="str">
        <f>IF(_xlfn.REGEXTEST(BK1003,"Lv. [0-9]{0, 3}", 0),BM1003,"")</f>
        <v>38</v>
      </c>
      <c r="BM1003" t="str" cm="1">
        <f t="array" ref="BM1003">_xlfn.REGEXEXTRACT(_xlfn.REGEXEXTRACT(BK1003,"Lv. [0-9]{0,}", 0),"[0-9]{1,2}", 0)</f>
        <v>38</v>
      </c>
      <c r="BN1003" cm="1">
        <f t="array" ref="BN1003">INDEX(A1003:AE1003,BQ1003)</f>
        <v>41</v>
      </c>
      <c r="BO1003">
        <v>1002</v>
      </c>
      <c r="BP1003">
        <f ca="1">IF(LEN(BL1003) &gt; 0, _xlfn.XMATCH(BN1003 + 1, INDIRECT(BR1003):INDIRECT(BS1003)), "")</f>
        <v>1003</v>
      </c>
      <c r="BQ1003" cm="1">
        <f t="array" ref="BQ1003">_xlfn.XMATCH(FALSE, ISBLANK(A1003:AE1003),,-1)</f>
        <v>31</v>
      </c>
      <c r="BR1003" t="str">
        <f>ADDRESS(2, BQ1003)</f>
        <v>$AE$2</v>
      </c>
      <c r="BS1003" t="str">
        <f>ADDRESS(1202, BQ1003)</f>
        <v>$AE$1202</v>
      </c>
      <c r="BT1003" s="171" t="str">
        <f ca="1">"insert into Pokemon_Blueprint values ( "&amp;ROW()-1&amp;", '"&amp;B1003&amp;"', '"&amp;C1003&amp;"', "&amp;AF1003&amp;",  "&amp;AG1003&amp;",  "&amp;AH1003&amp;", "&amp;AI1003&amp;",  "&amp;AJ1003&amp;",  "&amp;AK1003&amp;", "&amp;IF(BC1003 = "", "0", BC1003)&amp;", "&amp;IF(BL1003 = "","NULL, NULL",BP1003&amp;", "&amp;BL1003)&amp;");"</f>
        <v>insert into Pokemon_Blueprint values ( 1002, 'Corvisquire', '', 68,  67,  55, 43,  55,  77, 120, 1003, 38);</v>
      </c>
    </row>
    <row r="1004" spans="1:72" ht="12.75" customHeight="1">
      <c r="A1004" s="86">
        <v>823</v>
      </c>
      <c r="B1004" s="113" t="s">
        <v>1593</v>
      </c>
      <c r="C1004" s="113"/>
      <c r="D1004" s="114"/>
      <c r="E1004" s="115"/>
      <c r="F1004" s="115"/>
      <c r="G1004" s="115"/>
      <c r="H1004" s="115"/>
      <c r="I1004" s="115"/>
      <c r="J1004" s="115"/>
      <c r="K1004" s="115"/>
      <c r="L1004" s="115"/>
      <c r="M1004" s="115"/>
      <c r="N1004" s="115"/>
      <c r="O1004" s="115"/>
      <c r="P1004" s="115"/>
      <c r="Q1004" s="115"/>
      <c r="R1004" s="115"/>
      <c r="S1004" s="115"/>
      <c r="T1004" s="115"/>
      <c r="U1004" s="115"/>
      <c r="V1004" s="115"/>
      <c r="W1004" s="115"/>
      <c r="X1004" s="115"/>
      <c r="Y1004" s="115"/>
      <c r="Z1004" s="115"/>
      <c r="AA1004" s="115">
        <v>23</v>
      </c>
      <c r="AB1004" s="115"/>
      <c r="AC1004" s="115">
        <v>165</v>
      </c>
      <c r="AD1004" s="115"/>
      <c r="AE1004" s="116">
        <v>42</v>
      </c>
      <c r="AF1004" s="17">
        <v>98</v>
      </c>
      <c r="AG1004" s="18">
        <v>87</v>
      </c>
      <c r="AH1004" s="19">
        <v>105</v>
      </c>
      <c r="AI1004" s="20">
        <v>53</v>
      </c>
      <c r="AJ1004" s="21">
        <v>85</v>
      </c>
      <c r="AK1004" s="22">
        <v>67</v>
      </c>
      <c r="AL1004" s="23">
        <f>SUM(AF1004:AK1004)</f>
        <v>495</v>
      </c>
      <c r="AM1004" s="39" t="s">
        <v>104</v>
      </c>
      <c r="AN1004" s="41" t="s">
        <v>201</v>
      </c>
      <c r="AO1004" s="39" t="s">
        <v>517</v>
      </c>
      <c r="AP1004" s="40" t="s">
        <v>179</v>
      </c>
      <c r="AQ1004" s="38" t="s">
        <v>1594</v>
      </c>
      <c r="AR1004" s="39" t="s">
        <v>160</v>
      </c>
      <c r="AS1004" s="40">
        <v>2.2000000000000002</v>
      </c>
      <c r="AT1004" s="40">
        <v>165.3</v>
      </c>
      <c r="AU1004" s="41">
        <v>75</v>
      </c>
      <c r="AV1004" s="31"/>
      <c r="AW1004" s="26"/>
      <c r="AX1004" s="26">
        <v>3</v>
      </c>
      <c r="AY1004" s="26"/>
      <c r="AZ1004" s="26"/>
      <c r="BA1004" s="25"/>
      <c r="BB1004" s="24">
        <v>248</v>
      </c>
      <c r="BC1004" s="26">
        <v>45</v>
      </c>
      <c r="BD1004" s="32" t="s">
        <v>79</v>
      </c>
      <c r="BE1004" s="32">
        <v>50</v>
      </c>
      <c r="BF1004" s="35" t="s">
        <v>164</v>
      </c>
      <c r="BG1004" s="26" t="s">
        <v>129</v>
      </c>
      <c r="BH1004" s="29">
        <v>15</v>
      </c>
      <c r="BI1004" s="26" t="s">
        <v>104</v>
      </c>
      <c r="BJ1004" s="41"/>
      <c r="BK1004" s="36"/>
      <c r="BL1004" t="str">
        <f>IF(_xlfn.REGEXTEST(BK1004,"Lv. [0-9]{0, 3}", 0),BM1004,"")</f>
        <v/>
      </c>
      <c r="BM1004" t="e" cm="1" vm="1">
        <f t="array" ref="BM1004">_xlfn.REGEXEXTRACT(_xlfn.REGEXEXTRACT(BK1004,"Lv. [0-9]{0,}", 0),"[0-9]{1,2}", 0)</f>
        <v>#N/A</v>
      </c>
      <c r="BN1004" cm="1">
        <f t="array" ref="BN1004">INDEX(A1004:AE1004,BQ1004)</f>
        <v>42</v>
      </c>
      <c r="BO1004">
        <v>1003</v>
      </c>
      <c r="BP1004" t="str">
        <f ca="1">IF(LEN(BL1004) &gt; 0, _xlfn.XMATCH(BN1004 + 1, INDIRECT(BR1004):INDIRECT(BS1004)), "")</f>
        <v/>
      </c>
      <c r="BQ1004" cm="1">
        <f t="array" ref="BQ1004">_xlfn.XMATCH(FALSE, ISBLANK(A1004:AE1004),,-1)</f>
        <v>31</v>
      </c>
      <c r="BR1004" t="str">
        <f>ADDRESS(2, BQ1004)</f>
        <v>$AE$2</v>
      </c>
      <c r="BS1004" t="str">
        <f>ADDRESS(1202, BQ1004)</f>
        <v>$AE$1202</v>
      </c>
      <c r="BT1004" s="171" t="str">
        <f>"insert into Pokemon_Blueprint values ( "&amp;ROW()-1&amp;", '"&amp;B1004&amp;"', '"&amp;C1004&amp;"', "&amp;AF1004&amp;",  "&amp;AG1004&amp;",  "&amp;AH1004&amp;", "&amp;AI1004&amp;",  "&amp;AJ1004&amp;",  "&amp;AK1004&amp;", "&amp;IF(BC1004 = "", "0", BC1004)&amp;", "&amp;IF(BL1004 = "","NULL, NULL",BP1004&amp;", "&amp;BL1004)&amp;");"</f>
        <v>insert into Pokemon_Blueprint values ( 1003, 'Corviknight', '', 98,  87,  105, 53,  85,  67, 45, NULL, NULL);</v>
      </c>
    </row>
    <row r="1005" spans="1:72" ht="12.75" customHeight="1">
      <c r="A1005" s="86">
        <v>824</v>
      </c>
      <c r="B1005" s="113" t="s">
        <v>1595</v>
      </c>
      <c r="C1005" s="113"/>
      <c r="D1005" s="114"/>
      <c r="E1005" s="115"/>
      <c r="F1005" s="115"/>
      <c r="G1005" s="115"/>
      <c r="H1005" s="115"/>
      <c r="I1005" s="115"/>
      <c r="J1005" s="115"/>
      <c r="K1005" s="115"/>
      <c r="L1005" s="115"/>
      <c r="M1005" s="115"/>
      <c r="N1005" s="115"/>
      <c r="O1005" s="115"/>
      <c r="P1005" s="115"/>
      <c r="Q1005" s="115"/>
      <c r="R1005" s="115"/>
      <c r="S1005" s="115"/>
      <c r="T1005" s="115"/>
      <c r="U1005" s="115"/>
      <c r="V1005" s="115"/>
      <c r="W1005" s="115"/>
      <c r="X1005" s="115"/>
      <c r="Y1005" s="115"/>
      <c r="Z1005" s="115"/>
      <c r="AA1005" s="115">
        <v>10</v>
      </c>
      <c r="AB1005" s="115">
        <v>14</v>
      </c>
      <c r="AC1005" s="115"/>
      <c r="AD1005" s="115"/>
      <c r="AE1005" s="116"/>
      <c r="AF1005" s="17">
        <v>25</v>
      </c>
      <c r="AG1005" s="18">
        <v>20</v>
      </c>
      <c r="AH1005" s="19">
        <v>20</v>
      </c>
      <c r="AI1005" s="20">
        <v>25</v>
      </c>
      <c r="AJ1005" s="21">
        <v>45</v>
      </c>
      <c r="AK1005" s="22">
        <v>45</v>
      </c>
      <c r="AL1005" s="23">
        <f>SUM(AF1005:AK1005)</f>
        <v>180</v>
      </c>
      <c r="AM1005" s="39" t="s">
        <v>124</v>
      </c>
      <c r="AN1005" s="41"/>
      <c r="AO1005" s="39" t="s">
        <v>143</v>
      </c>
      <c r="AP1005" s="40" t="s">
        <v>1293</v>
      </c>
      <c r="AQ1005" s="38" t="s">
        <v>620</v>
      </c>
      <c r="AR1005" s="39" t="s">
        <v>187</v>
      </c>
      <c r="AS1005" s="40">
        <v>0.4</v>
      </c>
      <c r="AT1005" s="40">
        <v>17.600000000000001</v>
      </c>
      <c r="AU1005" s="41">
        <v>8</v>
      </c>
      <c r="AV1005" s="31"/>
      <c r="AW1005" s="26"/>
      <c r="AX1005" s="26"/>
      <c r="AY1005" s="26"/>
      <c r="AZ1005" s="26">
        <v>1</v>
      </c>
      <c r="BA1005" s="25"/>
      <c r="BB1005" s="24">
        <v>36</v>
      </c>
      <c r="BC1005" s="26">
        <v>255</v>
      </c>
      <c r="BD1005" s="32" t="s">
        <v>128</v>
      </c>
      <c r="BE1005" s="32">
        <v>50</v>
      </c>
      <c r="BF1005" s="35" t="s">
        <v>116</v>
      </c>
      <c r="BG1005" s="26" t="s">
        <v>129</v>
      </c>
      <c r="BH1005" s="29">
        <v>15</v>
      </c>
      <c r="BI1005" s="26" t="s">
        <v>124</v>
      </c>
      <c r="BJ1005" s="41"/>
      <c r="BK1005" s="36" t="s">
        <v>133</v>
      </c>
      <c r="BL1005" t="str">
        <f>IF(_xlfn.REGEXTEST(BK1005,"Lv. [0-9]{0, 3}", 0),BM1005,"")</f>
        <v>10</v>
      </c>
      <c r="BM1005" t="str" cm="1">
        <f t="array" ref="BM1005">_xlfn.REGEXEXTRACT(_xlfn.REGEXEXTRACT(BK1005,"Lv. [0-9]{0,}", 0),"[0-9]{1,2}", 0)</f>
        <v>10</v>
      </c>
      <c r="BN1005" cm="1">
        <f t="array" ref="BN1005">INDEX(A1005:AE1005,BQ1005)</f>
        <v>14</v>
      </c>
      <c r="BO1005">
        <v>1004</v>
      </c>
      <c r="BP1005">
        <f ca="1">IF(LEN(BL1005) &gt; 0, _xlfn.XMATCH(BN1005 + 1, INDIRECT(BR1005):INDIRECT(BS1005)), "")</f>
        <v>1005</v>
      </c>
      <c r="BQ1005" cm="1">
        <f t="array" ref="BQ1005">_xlfn.XMATCH(FALSE, ISBLANK(A1005:AE1005),,-1)</f>
        <v>28</v>
      </c>
      <c r="BR1005" t="str">
        <f>ADDRESS(2, BQ1005)</f>
        <v>$AB$2</v>
      </c>
      <c r="BS1005" t="str">
        <f>ADDRESS(1202, BQ1005)</f>
        <v>$AB$1202</v>
      </c>
      <c r="BT1005" s="171" t="str">
        <f ca="1">"insert into Pokemon_Blueprint values ( "&amp;ROW()-1&amp;", '"&amp;B1005&amp;"', '"&amp;C1005&amp;"', "&amp;AF1005&amp;",  "&amp;AG1005&amp;",  "&amp;AH1005&amp;", "&amp;AI1005&amp;",  "&amp;AJ1005&amp;",  "&amp;AK1005&amp;", "&amp;IF(BC1005 = "", "0", BC1005)&amp;", "&amp;IF(BL1005 = "","NULL, NULL",BP1005&amp;", "&amp;BL1005)&amp;");"</f>
        <v>insert into Pokemon_Blueprint values ( 1004, 'Blipbug', '', 25,  20,  20, 25,  45,  45, 255, 1005, 10);</v>
      </c>
    </row>
    <row r="1006" spans="1:72" ht="12.75" customHeight="1">
      <c r="A1006" s="86">
        <v>825</v>
      </c>
      <c r="B1006" s="113" t="s">
        <v>1596</v>
      </c>
      <c r="C1006" s="113"/>
      <c r="D1006" s="114"/>
      <c r="E1006" s="115"/>
      <c r="F1006" s="115"/>
      <c r="G1006" s="115"/>
      <c r="H1006" s="115"/>
      <c r="I1006" s="115"/>
      <c r="J1006" s="115"/>
      <c r="K1006" s="115"/>
      <c r="L1006" s="115"/>
      <c r="M1006" s="115"/>
      <c r="N1006" s="115"/>
      <c r="O1006" s="115"/>
      <c r="P1006" s="115"/>
      <c r="Q1006" s="115"/>
      <c r="R1006" s="115"/>
      <c r="S1006" s="115"/>
      <c r="T1006" s="115"/>
      <c r="U1006" s="115"/>
      <c r="V1006" s="115"/>
      <c r="W1006" s="115"/>
      <c r="X1006" s="115"/>
      <c r="Y1006" s="115"/>
      <c r="Z1006" s="115"/>
      <c r="AA1006" s="115">
        <v>11</v>
      </c>
      <c r="AB1006" s="115">
        <v>15</v>
      </c>
      <c r="AC1006" s="115"/>
      <c r="AD1006" s="115"/>
      <c r="AE1006" s="116"/>
      <c r="AF1006" s="17">
        <v>50</v>
      </c>
      <c r="AG1006" s="18">
        <v>35</v>
      </c>
      <c r="AH1006" s="19">
        <v>80</v>
      </c>
      <c r="AI1006" s="20">
        <v>50</v>
      </c>
      <c r="AJ1006" s="21">
        <v>90</v>
      </c>
      <c r="AK1006" s="22">
        <v>30</v>
      </c>
      <c r="AL1006" s="23">
        <f>SUM(AF1006:AK1006)</f>
        <v>335</v>
      </c>
      <c r="AM1006" s="39" t="s">
        <v>124</v>
      </c>
      <c r="AN1006" s="41" t="s">
        <v>193</v>
      </c>
      <c r="AO1006" s="39" t="s">
        <v>143</v>
      </c>
      <c r="AP1006" s="40" t="s">
        <v>1293</v>
      </c>
      <c r="AQ1006" s="38" t="s">
        <v>620</v>
      </c>
      <c r="AR1006" s="39" t="s">
        <v>187</v>
      </c>
      <c r="AS1006" s="40">
        <v>0.4</v>
      </c>
      <c r="AT1006" s="40">
        <v>43</v>
      </c>
      <c r="AU1006" s="41">
        <v>19.5</v>
      </c>
      <c r="AV1006" s="31"/>
      <c r="AW1006" s="26"/>
      <c r="AX1006" s="26"/>
      <c r="AY1006" s="26"/>
      <c r="AZ1006" s="26">
        <v>2</v>
      </c>
      <c r="BA1006" s="25"/>
      <c r="BB1006" s="24">
        <v>117</v>
      </c>
      <c r="BC1006" s="26">
        <v>120</v>
      </c>
      <c r="BD1006" s="32" t="s">
        <v>128</v>
      </c>
      <c r="BE1006" s="32">
        <v>50</v>
      </c>
      <c r="BF1006" s="35" t="s">
        <v>141</v>
      </c>
      <c r="BG1006" s="26" t="s">
        <v>129</v>
      </c>
      <c r="BH1006" s="29">
        <v>15</v>
      </c>
      <c r="BI1006" s="26" t="s">
        <v>124</v>
      </c>
      <c r="BJ1006" s="41"/>
      <c r="BK1006" s="36" t="s">
        <v>334</v>
      </c>
      <c r="BL1006" t="str">
        <f>IF(_xlfn.REGEXTEST(BK1006,"Lv. [0-9]{0, 3}", 0),BM1006,"")</f>
        <v>30</v>
      </c>
      <c r="BM1006" t="str" cm="1">
        <f t="array" ref="BM1006">_xlfn.REGEXEXTRACT(_xlfn.REGEXEXTRACT(BK1006,"Lv. [0-9]{0,}", 0),"[0-9]{1,2}", 0)</f>
        <v>30</v>
      </c>
      <c r="BN1006" cm="1">
        <f t="array" ref="BN1006">INDEX(A1006:AE1006,BQ1006)</f>
        <v>15</v>
      </c>
      <c r="BO1006">
        <v>1005</v>
      </c>
      <c r="BP1006">
        <f ca="1">IF(LEN(BL1006) &gt; 0, _xlfn.XMATCH(BN1006 + 1, INDIRECT(BR1006):INDIRECT(BS1006)), "")</f>
        <v>1006</v>
      </c>
      <c r="BQ1006" cm="1">
        <f t="array" ref="BQ1006">_xlfn.XMATCH(FALSE, ISBLANK(A1006:AE1006),,-1)</f>
        <v>28</v>
      </c>
      <c r="BR1006" t="str">
        <f>ADDRESS(2, BQ1006)</f>
        <v>$AB$2</v>
      </c>
      <c r="BS1006" t="str">
        <f>ADDRESS(1202, BQ1006)</f>
        <v>$AB$1202</v>
      </c>
      <c r="BT1006" s="171" t="str">
        <f ca="1">"insert into Pokemon_Blueprint values ( "&amp;ROW()-1&amp;", '"&amp;B1006&amp;"', '"&amp;C1006&amp;"', "&amp;AF1006&amp;",  "&amp;AG1006&amp;",  "&amp;AH1006&amp;", "&amp;AI1006&amp;",  "&amp;AJ1006&amp;",  "&amp;AK1006&amp;", "&amp;IF(BC1006 = "", "0", BC1006)&amp;", "&amp;IF(BL1006 = "","NULL, NULL",BP1006&amp;", "&amp;BL1006)&amp;");"</f>
        <v>insert into Pokemon_Blueprint values ( 1005, 'Dottler', '', 50,  35,  80, 50,  90,  30, 120, 1006, 30);</v>
      </c>
    </row>
    <row r="1007" spans="1:72" ht="12.75" customHeight="1">
      <c r="A1007" s="86">
        <v>826</v>
      </c>
      <c r="B1007" s="113" t="s">
        <v>1597</v>
      </c>
      <c r="C1007" s="113"/>
      <c r="D1007" s="114"/>
      <c r="E1007" s="115"/>
      <c r="F1007" s="115"/>
      <c r="G1007" s="115"/>
      <c r="H1007" s="115"/>
      <c r="I1007" s="115"/>
      <c r="J1007" s="115"/>
      <c r="K1007" s="115"/>
      <c r="L1007" s="115"/>
      <c r="M1007" s="115"/>
      <c r="N1007" s="115"/>
      <c r="O1007" s="115"/>
      <c r="P1007" s="115"/>
      <c r="Q1007" s="115"/>
      <c r="R1007" s="115"/>
      <c r="S1007" s="115"/>
      <c r="T1007" s="115"/>
      <c r="U1007" s="115"/>
      <c r="V1007" s="115"/>
      <c r="W1007" s="115"/>
      <c r="X1007" s="115"/>
      <c r="Y1007" s="115"/>
      <c r="Z1007" s="115"/>
      <c r="AA1007" s="115">
        <v>12</v>
      </c>
      <c r="AB1007" s="115">
        <v>16</v>
      </c>
      <c r="AC1007" s="115"/>
      <c r="AD1007" s="115"/>
      <c r="AE1007" s="116"/>
      <c r="AF1007" s="17">
        <v>60</v>
      </c>
      <c r="AG1007" s="18">
        <v>45</v>
      </c>
      <c r="AH1007" s="19">
        <v>110</v>
      </c>
      <c r="AI1007" s="20">
        <v>80</v>
      </c>
      <c r="AJ1007" s="21">
        <v>120</v>
      </c>
      <c r="AK1007" s="22">
        <v>90</v>
      </c>
      <c r="AL1007" s="23">
        <f>SUM(AF1007:AK1007)</f>
        <v>505</v>
      </c>
      <c r="AM1007" s="39" t="s">
        <v>124</v>
      </c>
      <c r="AN1007" s="41" t="s">
        <v>193</v>
      </c>
      <c r="AO1007" s="39" t="s">
        <v>143</v>
      </c>
      <c r="AP1007" s="40" t="s">
        <v>241</v>
      </c>
      <c r="AQ1007" s="38" t="s">
        <v>620</v>
      </c>
      <c r="AR1007" s="39" t="s">
        <v>187</v>
      </c>
      <c r="AS1007" s="40">
        <v>0.4</v>
      </c>
      <c r="AT1007" s="40">
        <v>89.9</v>
      </c>
      <c r="AU1007" s="41">
        <v>40.799999999999997</v>
      </c>
      <c r="AV1007" s="31"/>
      <c r="AW1007" s="26"/>
      <c r="AX1007" s="26"/>
      <c r="AY1007" s="26"/>
      <c r="AZ1007" s="26">
        <v>3</v>
      </c>
      <c r="BA1007" s="25"/>
      <c r="BB1007" s="24">
        <v>253</v>
      </c>
      <c r="BC1007" s="26">
        <v>45</v>
      </c>
      <c r="BD1007" s="32" t="s">
        <v>128</v>
      </c>
      <c r="BE1007" s="32">
        <v>50</v>
      </c>
      <c r="BF1007" s="35" t="s">
        <v>98</v>
      </c>
      <c r="BG1007" s="26" t="s">
        <v>129</v>
      </c>
      <c r="BH1007" s="29">
        <v>15</v>
      </c>
      <c r="BI1007" s="26" t="s">
        <v>124</v>
      </c>
      <c r="BJ1007" s="41"/>
      <c r="BK1007" s="36"/>
      <c r="BL1007" t="str">
        <f>IF(_xlfn.REGEXTEST(BK1007,"Lv. [0-9]{0, 3}", 0),BM1007,"")</f>
        <v/>
      </c>
      <c r="BM1007" t="e" cm="1" vm="1">
        <f t="array" ref="BM1007">_xlfn.REGEXEXTRACT(_xlfn.REGEXEXTRACT(BK1007,"Lv. [0-9]{0,}", 0),"[0-9]{1,2}", 0)</f>
        <v>#N/A</v>
      </c>
      <c r="BN1007" cm="1">
        <f t="array" ref="BN1007">INDEX(A1007:AE1007,BQ1007)</f>
        <v>16</v>
      </c>
      <c r="BO1007">
        <v>1006</v>
      </c>
      <c r="BP1007" t="str">
        <f ca="1">IF(LEN(BL1007) &gt; 0, _xlfn.XMATCH(BN1007 + 1, INDIRECT(BR1007):INDIRECT(BS1007)), "")</f>
        <v/>
      </c>
      <c r="BQ1007" cm="1">
        <f t="array" ref="BQ1007">_xlfn.XMATCH(FALSE, ISBLANK(A1007:AE1007),,-1)</f>
        <v>28</v>
      </c>
      <c r="BR1007" t="str">
        <f>ADDRESS(2, BQ1007)</f>
        <v>$AB$2</v>
      </c>
      <c r="BS1007" t="str">
        <f>ADDRESS(1202, BQ1007)</f>
        <v>$AB$1202</v>
      </c>
      <c r="BT1007" s="171" t="str">
        <f>"insert into Pokemon_Blueprint values ( "&amp;ROW()-1&amp;", '"&amp;B1007&amp;"', '"&amp;C1007&amp;"', "&amp;AF1007&amp;",  "&amp;AG1007&amp;",  "&amp;AH1007&amp;", "&amp;AI1007&amp;",  "&amp;AJ1007&amp;",  "&amp;AK1007&amp;", "&amp;IF(BC1007 = "", "0", BC1007)&amp;", "&amp;IF(BL1007 = "","NULL, NULL",BP1007&amp;", "&amp;BL1007)&amp;");"</f>
        <v>insert into Pokemon_Blueprint values ( 1006, 'Orbeetle', '', 60,  45,  110, 80,  120,  90, 45, NULL, NULL);</v>
      </c>
    </row>
    <row r="1008" spans="1:72" ht="12.75" customHeight="1">
      <c r="A1008" s="86">
        <v>827</v>
      </c>
      <c r="B1008" s="113" t="s">
        <v>1598</v>
      </c>
      <c r="C1008" s="113"/>
      <c r="D1008" s="114"/>
      <c r="E1008" s="115"/>
      <c r="F1008" s="115"/>
      <c r="G1008" s="115"/>
      <c r="H1008" s="115"/>
      <c r="I1008" s="115"/>
      <c r="J1008" s="115"/>
      <c r="K1008" s="115"/>
      <c r="L1008" s="115"/>
      <c r="M1008" s="115"/>
      <c r="N1008" s="115"/>
      <c r="O1008" s="115"/>
      <c r="P1008" s="115"/>
      <c r="Q1008" s="115"/>
      <c r="R1008" s="115"/>
      <c r="S1008" s="115"/>
      <c r="T1008" s="115"/>
      <c r="U1008" s="115"/>
      <c r="V1008" s="115"/>
      <c r="W1008" s="115"/>
      <c r="X1008" s="115"/>
      <c r="Y1008" s="115"/>
      <c r="Z1008" s="115"/>
      <c r="AA1008" s="115">
        <v>29</v>
      </c>
      <c r="AB1008" s="115"/>
      <c r="AC1008" s="115"/>
      <c r="AD1008" s="115"/>
      <c r="AE1008" s="116"/>
      <c r="AF1008" s="17">
        <v>40</v>
      </c>
      <c r="AG1008" s="18">
        <v>28</v>
      </c>
      <c r="AH1008" s="19">
        <v>28</v>
      </c>
      <c r="AI1008" s="20">
        <v>47</v>
      </c>
      <c r="AJ1008" s="21">
        <v>52</v>
      </c>
      <c r="AK1008" s="22">
        <v>50</v>
      </c>
      <c r="AL1008" s="23">
        <f>SUM(AF1008:AK1008)</f>
        <v>245</v>
      </c>
      <c r="AM1008" s="39" t="s">
        <v>169</v>
      </c>
      <c r="AN1008" s="41"/>
      <c r="AO1008" s="39" t="s">
        <v>126</v>
      </c>
      <c r="AP1008" s="40" t="s">
        <v>434</v>
      </c>
      <c r="AQ1008" s="38" t="s">
        <v>1417</v>
      </c>
      <c r="AR1008" s="39" t="s">
        <v>97</v>
      </c>
      <c r="AS1008" s="40">
        <v>0.6</v>
      </c>
      <c r="AT1008" s="40">
        <v>19.600000000000001</v>
      </c>
      <c r="AU1008" s="41">
        <v>8.9</v>
      </c>
      <c r="AV1008" s="31"/>
      <c r="AW1008" s="26"/>
      <c r="AX1008" s="26"/>
      <c r="AY1008" s="26"/>
      <c r="AZ1008" s="26">
        <v>1</v>
      </c>
      <c r="BA1008" s="25"/>
      <c r="BB1008" s="24">
        <v>49</v>
      </c>
      <c r="BC1008" s="26">
        <v>255</v>
      </c>
      <c r="BD1008" s="32" t="s">
        <v>226</v>
      </c>
      <c r="BE1008" s="32">
        <v>50</v>
      </c>
      <c r="BF1008" s="35" t="s">
        <v>139</v>
      </c>
      <c r="BG1008" s="26" t="s">
        <v>129</v>
      </c>
      <c r="BH1008" s="29">
        <v>15</v>
      </c>
      <c r="BI1008" s="26" t="s">
        <v>165</v>
      </c>
      <c r="BJ1008" s="41"/>
      <c r="BK1008" s="36" t="s">
        <v>154</v>
      </c>
      <c r="BL1008" t="str">
        <f>IF(_xlfn.REGEXTEST(BK1008,"Lv. [0-9]{0, 3}", 0),BM1008,"")</f>
        <v>18</v>
      </c>
      <c r="BM1008" t="str" cm="1">
        <f t="array" ref="BM1008">_xlfn.REGEXEXTRACT(_xlfn.REGEXEXTRACT(BK1008,"Lv. [0-9]{0,}", 0),"[0-9]{1,2}", 0)</f>
        <v>18</v>
      </c>
      <c r="BN1008" cm="1">
        <f t="array" ref="BN1008">INDEX(A1008:AE1008,BQ1008)</f>
        <v>29</v>
      </c>
      <c r="BO1008">
        <v>1007</v>
      </c>
      <c r="BP1008">
        <f ca="1">IF(LEN(BL1008) &gt; 0, _xlfn.XMATCH(BN1008 + 1, INDIRECT(BR1008):INDIRECT(BS1008)), "")</f>
        <v>1008</v>
      </c>
      <c r="BQ1008" cm="1">
        <f t="array" ref="BQ1008">_xlfn.XMATCH(FALSE, ISBLANK(A1008:AE1008),,-1)</f>
        <v>27</v>
      </c>
      <c r="BR1008" t="str">
        <f>ADDRESS(2, BQ1008)</f>
        <v>$AA$2</v>
      </c>
      <c r="BS1008" t="str">
        <f>ADDRESS(1202, BQ1008)</f>
        <v>$AA$1202</v>
      </c>
      <c r="BT1008" s="171" t="str">
        <f ca="1">"insert into Pokemon_Blueprint values ( "&amp;ROW()-1&amp;", '"&amp;B1008&amp;"', '"&amp;C1008&amp;"', "&amp;AF1008&amp;",  "&amp;AG1008&amp;",  "&amp;AH1008&amp;", "&amp;AI1008&amp;",  "&amp;AJ1008&amp;",  "&amp;AK1008&amp;", "&amp;IF(BC1008 = "", "0", BC1008)&amp;", "&amp;IF(BL1008 = "","NULL, NULL",BP1008&amp;", "&amp;BL1008)&amp;");"</f>
        <v>insert into Pokemon_Blueprint values ( 1007, 'Nickit', '', 40,  28,  28, 47,  52,  50, 255, 1008, 18);</v>
      </c>
    </row>
    <row r="1009" spans="1:72" ht="12.75" customHeight="1">
      <c r="A1009" s="86">
        <v>828</v>
      </c>
      <c r="B1009" s="113" t="s">
        <v>1599</v>
      </c>
      <c r="C1009" s="113"/>
      <c r="D1009" s="114"/>
      <c r="E1009" s="115"/>
      <c r="F1009" s="115"/>
      <c r="G1009" s="115"/>
      <c r="H1009" s="115"/>
      <c r="I1009" s="115"/>
      <c r="J1009" s="115"/>
      <c r="K1009" s="115"/>
      <c r="L1009" s="115"/>
      <c r="M1009" s="115"/>
      <c r="N1009" s="115"/>
      <c r="O1009" s="115"/>
      <c r="P1009" s="115"/>
      <c r="Q1009" s="115"/>
      <c r="R1009" s="115"/>
      <c r="S1009" s="115"/>
      <c r="T1009" s="115"/>
      <c r="U1009" s="115"/>
      <c r="V1009" s="115"/>
      <c r="W1009" s="115"/>
      <c r="X1009" s="115"/>
      <c r="Y1009" s="115"/>
      <c r="Z1009" s="115"/>
      <c r="AA1009" s="115">
        <v>30</v>
      </c>
      <c r="AB1009" s="115"/>
      <c r="AC1009" s="115"/>
      <c r="AD1009" s="115"/>
      <c r="AE1009" s="116"/>
      <c r="AF1009" s="17">
        <v>70</v>
      </c>
      <c r="AG1009" s="18">
        <v>58</v>
      </c>
      <c r="AH1009" s="19">
        <v>58</v>
      </c>
      <c r="AI1009" s="20">
        <v>87</v>
      </c>
      <c r="AJ1009" s="21">
        <v>92</v>
      </c>
      <c r="AK1009" s="22">
        <v>90</v>
      </c>
      <c r="AL1009" s="23">
        <f>SUM(AF1009:AK1009)</f>
        <v>455</v>
      </c>
      <c r="AM1009" s="39" t="s">
        <v>169</v>
      </c>
      <c r="AN1009" s="41"/>
      <c r="AO1009" s="39" t="s">
        <v>126</v>
      </c>
      <c r="AP1009" s="40" t="s">
        <v>434</v>
      </c>
      <c r="AQ1009" s="38" t="s">
        <v>1417</v>
      </c>
      <c r="AR1009" s="39" t="s">
        <v>176</v>
      </c>
      <c r="AS1009" s="40">
        <v>1.2</v>
      </c>
      <c r="AT1009" s="40">
        <v>43.9</v>
      </c>
      <c r="AU1009" s="41">
        <v>19.899999999999999</v>
      </c>
      <c r="AV1009" s="31"/>
      <c r="AW1009" s="26"/>
      <c r="AX1009" s="26"/>
      <c r="AY1009" s="26"/>
      <c r="AZ1009" s="26">
        <v>2</v>
      </c>
      <c r="BA1009" s="25"/>
      <c r="BB1009" s="24">
        <v>159</v>
      </c>
      <c r="BC1009" s="26">
        <v>127</v>
      </c>
      <c r="BD1009" s="32" t="s">
        <v>226</v>
      </c>
      <c r="BE1009" s="32">
        <v>50</v>
      </c>
      <c r="BF1009" s="35" t="s">
        <v>139</v>
      </c>
      <c r="BG1009" s="26" t="s">
        <v>129</v>
      </c>
      <c r="BH1009" s="29">
        <v>15</v>
      </c>
      <c r="BI1009" s="26" t="s">
        <v>165</v>
      </c>
      <c r="BJ1009" s="41"/>
      <c r="BK1009" s="36"/>
      <c r="BL1009" t="str">
        <f>IF(_xlfn.REGEXTEST(BK1009,"Lv. [0-9]{0, 3}", 0),BM1009,"")</f>
        <v/>
      </c>
      <c r="BM1009" t="e" cm="1" vm="1">
        <f t="array" ref="BM1009">_xlfn.REGEXEXTRACT(_xlfn.REGEXEXTRACT(BK1009,"Lv. [0-9]{0,}", 0),"[0-9]{1,2}", 0)</f>
        <v>#N/A</v>
      </c>
      <c r="BN1009" cm="1">
        <f t="array" ref="BN1009">INDEX(A1009:AE1009,BQ1009)</f>
        <v>30</v>
      </c>
      <c r="BO1009">
        <v>1008</v>
      </c>
      <c r="BP1009" t="str">
        <f ca="1">IF(LEN(BL1009) &gt; 0, _xlfn.XMATCH(BN1009 + 1, INDIRECT(BR1009):INDIRECT(BS1009)), "")</f>
        <v/>
      </c>
      <c r="BQ1009" cm="1">
        <f t="array" ref="BQ1009">_xlfn.XMATCH(FALSE, ISBLANK(A1009:AE1009),,-1)</f>
        <v>27</v>
      </c>
      <c r="BR1009" t="str">
        <f>ADDRESS(2, BQ1009)</f>
        <v>$AA$2</v>
      </c>
      <c r="BS1009" t="str">
        <f>ADDRESS(1202, BQ1009)</f>
        <v>$AA$1202</v>
      </c>
      <c r="BT1009" s="171" t="str">
        <f>"insert into Pokemon_Blueprint values ( "&amp;ROW()-1&amp;", '"&amp;B1009&amp;"', '"&amp;C1009&amp;"', "&amp;AF1009&amp;",  "&amp;AG1009&amp;",  "&amp;AH1009&amp;", "&amp;AI1009&amp;",  "&amp;AJ1009&amp;",  "&amp;AK1009&amp;", "&amp;IF(BC1009 = "", "0", BC1009)&amp;", "&amp;IF(BL1009 = "","NULL, NULL",BP1009&amp;", "&amp;BL1009)&amp;");"</f>
        <v>insert into Pokemon_Blueprint values ( 1008, 'Thievul', '', 70,  58,  58, 87,  92,  90, 127, NULL, NULL);</v>
      </c>
    </row>
    <row r="1010" spans="1:72" ht="12.75" customHeight="1">
      <c r="A1010" s="86">
        <v>829</v>
      </c>
      <c r="B1010" s="113" t="s">
        <v>1600</v>
      </c>
      <c r="C1010" s="113"/>
      <c r="D1010" s="114"/>
      <c r="E1010" s="115"/>
      <c r="F1010" s="115"/>
      <c r="G1010" s="115"/>
      <c r="H1010" s="115"/>
      <c r="I1010" s="115"/>
      <c r="J1010" s="115"/>
      <c r="K1010" s="115"/>
      <c r="L1010" s="115"/>
      <c r="M1010" s="115"/>
      <c r="N1010" s="115"/>
      <c r="O1010" s="115"/>
      <c r="P1010" s="115"/>
      <c r="Q1010" s="115"/>
      <c r="R1010" s="115"/>
      <c r="S1010" s="115"/>
      <c r="T1010" s="115"/>
      <c r="U1010" s="115"/>
      <c r="V1010" s="115"/>
      <c r="W1010" s="115"/>
      <c r="X1010" s="115"/>
      <c r="Y1010" s="115"/>
      <c r="Z1010" s="115"/>
      <c r="AA1010" s="115">
        <v>126</v>
      </c>
      <c r="AB1010" s="115"/>
      <c r="AC1010" s="115">
        <v>166</v>
      </c>
      <c r="AD1010" s="115"/>
      <c r="AE1010" s="116"/>
      <c r="AF1010" s="17">
        <v>40</v>
      </c>
      <c r="AG1010" s="18">
        <v>40</v>
      </c>
      <c r="AH1010" s="19">
        <v>60</v>
      </c>
      <c r="AI1010" s="20">
        <v>40</v>
      </c>
      <c r="AJ1010" s="21">
        <v>60</v>
      </c>
      <c r="AK1010" s="22">
        <v>10</v>
      </c>
      <c r="AL1010" s="23">
        <f>SUM(AF1010:AK1010)</f>
        <v>250</v>
      </c>
      <c r="AM1010" s="39" t="s">
        <v>74</v>
      </c>
      <c r="AN1010" s="41"/>
      <c r="AO1010" s="39" t="s">
        <v>1601</v>
      </c>
      <c r="AP1010" s="40" t="s">
        <v>357</v>
      </c>
      <c r="AQ1010" s="38" t="s">
        <v>252</v>
      </c>
      <c r="AR1010" s="39" t="s">
        <v>187</v>
      </c>
      <c r="AS1010" s="40">
        <v>0.4</v>
      </c>
      <c r="AT1010" s="40">
        <v>4.9000000000000004</v>
      </c>
      <c r="AU1010" s="41">
        <v>2.2000000000000002</v>
      </c>
      <c r="AV1010" s="31"/>
      <c r="AW1010" s="26"/>
      <c r="AX1010" s="26"/>
      <c r="AY1010" s="26"/>
      <c r="AZ1010" s="26">
        <v>1</v>
      </c>
      <c r="BA1010" s="25"/>
      <c r="BB1010" s="24">
        <v>50</v>
      </c>
      <c r="BC1010" s="26">
        <v>190</v>
      </c>
      <c r="BD1010" s="32" t="s">
        <v>128</v>
      </c>
      <c r="BE1010" s="32">
        <v>50</v>
      </c>
      <c r="BF1010" s="35" t="s">
        <v>80</v>
      </c>
      <c r="BG1010" s="26" t="s">
        <v>129</v>
      </c>
      <c r="BH1010" s="29">
        <v>20</v>
      </c>
      <c r="BI1010" s="26" t="s">
        <v>74</v>
      </c>
      <c r="BJ1010" s="41"/>
      <c r="BK1010" s="36" t="s">
        <v>166</v>
      </c>
      <c r="BL1010" t="str">
        <f>IF(_xlfn.REGEXTEST(BK1010,"Lv. [0-9]{0, 3}", 0),BM1010,"")</f>
        <v>20</v>
      </c>
      <c r="BM1010" t="str" cm="1">
        <f t="array" ref="BM1010">_xlfn.REGEXEXTRACT(_xlfn.REGEXEXTRACT(BK1010,"Lv. [0-9]{0,}", 0),"[0-9]{1,2}", 0)</f>
        <v>20</v>
      </c>
      <c r="BN1010" cm="1">
        <f t="array" ref="BN1010">INDEX(A1010:AE1010,BQ1010)</f>
        <v>166</v>
      </c>
      <c r="BO1010">
        <v>1009</v>
      </c>
      <c r="BP1010">
        <f ca="1">IF(LEN(BL1010) &gt; 0, _xlfn.XMATCH(BN1010 + 1, INDIRECT(BR1010):INDIRECT(BS1010)), "")</f>
        <v>1010</v>
      </c>
      <c r="BQ1010" cm="1">
        <f t="array" ref="BQ1010">_xlfn.XMATCH(FALSE, ISBLANK(A1010:AE1010),,-1)</f>
        <v>29</v>
      </c>
      <c r="BR1010" t="str">
        <f>ADDRESS(2, BQ1010)</f>
        <v>$AC$2</v>
      </c>
      <c r="BS1010" t="str">
        <f>ADDRESS(1202, BQ1010)</f>
        <v>$AC$1202</v>
      </c>
      <c r="BT1010" s="171" t="str">
        <f ca="1">"insert into Pokemon_Blueprint values ( "&amp;ROW()-1&amp;", '"&amp;B1010&amp;"', '"&amp;C1010&amp;"', "&amp;AF1010&amp;",  "&amp;AG1010&amp;",  "&amp;AH1010&amp;", "&amp;AI1010&amp;",  "&amp;AJ1010&amp;",  "&amp;AK1010&amp;", "&amp;IF(BC1010 = "", "0", BC1010)&amp;", "&amp;IF(BL1010 = "","NULL, NULL",BP1010&amp;", "&amp;BL1010)&amp;");"</f>
        <v>insert into Pokemon_Blueprint values ( 1009, 'Gossifleur', '', 40,  40,  60, 40,  60,  10, 190, 1010, 20);</v>
      </c>
    </row>
    <row r="1011" spans="1:72" ht="12.75" customHeight="1">
      <c r="A1011" s="86">
        <v>830</v>
      </c>
      <c r="B1011" s="113" t="s">
        <v>1602</v>
      </c>
      <c r="C1011" s="113"/>
      <c r="D1011" s="114"/>
      <c r="E1011" s="115"/>
      <c r="F1011" s="115"/>
      <c r="G1011" s="115"/>
      <c r="H1011" s="115"/>
      <c r="I1011" s="115"/>
      <c r="J1011" s="115"/>
      <c r="K1011" s="115"/>
      <c r="L1011" s="115"/>
      <c r="M1011" s="115"/>
      <c r="N1011" s="115"/>
      <c r="O1011" s="115"/>
      <c r="P1011" s="115"/>
      <c r="Q1011" s="115"/>
      <c r="R1011" s="115"/>
      <c r="S1011" s="115"/>
      <c r="T1011" s="115"/>
      <c r="U1011" s="115"/>
      <c r="V1011" s="115"/>
      <c r="W1011" s="115"/>
      <c r="X1011" s="115"/>
      <c r="Y1011" s="115"/>
      <c r="Z1011" s="115"/>
      <c r="AA1011" s="115">
        <v>127</v>
      </c>
      <c r="AB1011" s="115"/>
      <c r="AC1011" s="115">
        <v>167</v>
      </c>
      <c r="AD1011" s="115"/>
      <c r="AE1011" s="116"/>
      <c r="AF1011" s="17">
        <v>60</v>
      </c>
      <c r="AG1011" s="18">
        <v>50</v>
      </c>
      <c r="AH1011" s="19">
        <v>90</v>
      </c>
      <c r="AI1011" s="20">
        <v>80</v>
      </c>
      <c r="AJ1011" s="21">
        <v>120</v>
      </c>
      <c r="AK1011" s="22">
        <v>60</v>
      </c>
      <c r="AL1011" s="23">
        <f>SUM(AF1011:AK1011)</f>
        <v>460</v>
      </c>
      <c r="AM1011" s="39" t="s">
        <v>74</v>
      </c>
      <c r="AN1011" s="41"/>
      <c r="AO1011" s="39" t="s">
        <v>1601</v>
      </c>
      <c r="AP1011" s="40" t="s">
        <v>357</v>
      </c>
      <c r="AQ1011" s="38" t="s">
        <v>252</v>
      </c>
      <c r="AR1011" s="39" t="s">
        <v>115</v>
      </c>
      <c r="AS1011" s="40">
        <v>0.5</v>
      </c>
      <c r="AT1011" s="40">
        <v>5.5</v>
      </c>
      <c r="AU1011" s="41">
        <v>2.5</v>
      </c>
      <c r="AV1011" s="31"/>
      <c r="AW1011" s="26"/>
      <c r="AX1011" s="26"/>
      <c r="AY1011" s="26"/>
      <c r="AZ1011" s="26">
        <v>2</v>
      </c>
      <c r="BA1011" s="25"/>
      <c r="BB1011" s="24">
        <v>161</v>
      </c>
      <c r="BC1011" s="26">
        <v>75</v>
      </c>
      <c r="BD1011" s="32" t="s">
        <v>128</v>
      </c>
      <c r="BE1011" s="32">
        <v>50</v>
      </c>
      <c r="BF1011" s="35" t="s">
        <v>80</v>
      </c>
      <c r="BG1011" s="26" t="s">
        <v>129</v>
      </c>
      <c r="BH1011" s="29">
        <v>20</v>
      </c>
      <c r="BI1011" s="26" t="s">
        <v>74</v>
      </c>
      <c r="BJ1011" s="41"/>
      <c r="BK1011" s="36"/>
      <c r="BL1011" t="str">
        <f>IF(_xlfn.REGEXTEST(BK1011,"Lv. [0-9]{0, 3}", 0),BM1011,"")</f>
        <v/>
      </c>
      <c r="BM1011" t="e" cm="1" vm="1">
        <f t="array" ref="BM1011">_xlfn.REGEXEXTRACT(_xlfn.REGEXEXTRACT(BK1011,"Lv. [0-9]{0,}", 0),"[0-9]{1,2}", 0)</f>
        <v>#N/A</v>
      </c>
      <c r="BN1011" cm="1">
        <f t="array" ref="BN1011">INDEX(A1011:AE1011,BQ1011)</f>
        <v>167</v>
      </c>
      <c r="BO1011">
        <v>1010</v>
      </c>
      <c r="BP1011" t="str">
        <f ca="1">IF(LEN(BL1011) &gt; 0, _xlfn.XMATCH(BN1011 + 1, INDIRECT(BR1011):INDIRECT(BS1011)), "")</f>
        <v/>
      </c>
      <c r="BQ1011" cm="1">
        <f t="array" ref="BQ1011">_xlfn.XMATCH(FALSE, ISBLANK(A1011:AE1011),,-1)</f>
        <v>29</v>
      </c>
      <c r="BR1011" t="str">
        <f>ADDRESS(2, BQ1011)</f>
        <v>$AC$2</v>
      </c>
      <c r="BS1011" t="str">
        <f>ADDRESS(1202, BQ1011)</f>
        <v>$AC$1202</v>
      </c>
      <c r="BT1011" s="171" t="str">
        <f>"insert into Pokemon_Blueprint values ( "&amp;ROW()-1&amp;", '"&amp;B1011&amp;"', '"&amp;C1011&amp;"', "&amp;AF1011&amp;",  "&amp;AG1011&amp;",  "&amp;AH1011&amp;", "&amp;AI1011&amp;",  "&amp;AJ1011&amp;",  "&amp;AK1011&amp;", "&amp;IF(BC1011 = "", "0", BC1011)&amp;", "&amp;IF(BL1011 = "","NULL, NULL",BP1011&amp;", "&amp;BL1011)&amp;");"</f>
        <v>insert into Pokemon_Blueprint values ( 1010, 'Eldegoss', '', 60,  50,  90, 80,  120,  60, 75, NULL, NULL);</v>
      </c>
    </row>
    <row r="1012" spans="1:72" ht="12.75" customHeight="1">
      <c r="A1012" s="86">
        <v>831</v>
      </c>
      <c r="B1012" s="113" t="s">
        <v>1603</v>
      </c>
      <c r="C1012" s="113"/>
      <c r="D1012" s="114"/>
      <c r="E1012" s="115"/>
      <c r="F1012" s="115"/>
      <c r="G1012" s="115"/>
      <c r="H1012" s="115"/>
      <c r="I1012" s="115"/>
      <c r="J1012" s="115"/>
      <c r="K1012" s="115"/>
      <c r="L1012" s="115"/>
      <c r="M1012" s="115"/>
      <c r="N1012" s="115"/>
      <c r="O1012" s="115"/>
      <c r="P1012" s="115"/>
      <c r="Q1012" s="115"/>
      <c r="R1012" s="115"/>
      <c r="S1012" s="115"/>
      <c r="T1012" s="115"/>
      <c r="U1012" s="115"/>
      <c r="V1012" s="115"/>
      <c r="W1012" s="115"/>
      <c r="X1012" s="115"/>
      <c r="Y1012" s="115"/>
      <c r="Z1012" s="115"/>
      <c r="AA1012" s="115">
        <v>34</v>
      </c>
      <c r="AB1012" s="115"/>
      <c r="AC1012" s="115">
        <v>3</v>
      </c>
      <c r="AD1012" s="115"/>
      <c r="AE1012" s="116"/>
      <c r="AF1012" s="17">
        <v>42</v>
      </c>
      <c r="AG1012" s="18">
        <v>40</v>
      </c>
      <c r="AH1012" s="19">
        <v>55</v>
      </c>
      <c r="AI1012" s="20">
        <v>40</v>
      </c>
      <c r="AJ1012" s="21">
        <v>45</v>
      </c>
      <c r="AK1012" s="22">
        <v>48</v>
      </c>
      <c r="AL1012" s="23">
        <f>SUM(AF1012:AK1012)</f>
        <v>270</v>
      </c>
      <c r="AM1012" s="39" t="s">
        <v>150</v>
      </c>
      <c r="AN1012" s="41"/>
      <c r="AO1012" s="39" t="s">
        <v>1474</v>
      </c>
      <c r="AP1012" s="40" t="s">
        <v>126</v>
      </c>
      <c r="AQ1012" s="38" t="s">
        <v>1272</v>
      </c>
      <c r="AR1012" s="39" t="s">
        <v>97</v>
      </c>
      <c r="AS1012" s="40">
        <v>0.6</v>
      </c>
      <c r="AT1012" s="40">
        <v>13.2</v>
      </c>
      <c r="AU1012" s="41">
        <v>6</v>
      </c>
      <c r="AV1012" s="31"/>
      <c r="AW1012" s="26"/>
      <c r="AX1012" s="26">
        <v>1</v>
      </c>
      <c r="AY1012" s="26"/>
      <c r="AZ1012" s="26"/>
      <c r="BA1012" s="25"/>
      <c r="BB1012" s="24">
        <v>122</v>
      </c>
      <c r="BC1012" s="26">
        <v>255</v>
      </c>
      <c r="BD1012" s="32" t="s">
        <v>128</v>
      </c>
      <c r="BE1012" s="32">
        <v>50</v>
      </c>
      <c r="BF1012" s="35" t="s">
        <v>137</v>
      </c>
      <c r="BG1012" s="26" t="s">
        <v>129</v>
      </c>
      <c r="BH1012" s="29">
        <v>15</v>
      </c>
      <c r="BI1012" s="26" t="s">
        <v>165</v>
      </c>
      <c r="BJ1012" s="41"/>
      <c r="BK1012" s="36" t="s">
        <v>256</v>
      </c>
      <c r="BL1012" t="str">
        <f>IF(_xlfn.REGEXTEST(BK1012,"Lv. [0-9]{0, 3}", 0),BM1012,"")</f>
        <v>24</v>
      </c>
      <c r="BM1012" t="str" cm="1">
        <f t="array" ref="BM1012">_xlfn.REGEXEXTRACT(_xlfn.REGEXEXTRACT(BK1012,"Lv. [0-9]{0,}", 0),"[0-9]{1,2}", 0)</f>
        <v>24</v>
      </c>
      <c r="BN1012" cm="1">
        <f t="array" ref="BN1012">INDEX(A1012:AE1012,BQ1012)</f>
        <v>3</v>
      </c>
      <c r="BO1012">
        <v>1011</v>
      </c>
      <c r="BP1012">
        <f ca="1">IF(LEN(BL1012) &gt; 0, _xlfn.XMATCH(BN1012 + 1, INDIRECT(BR1012):INDIRECT(BS1012)), "")</f>
        <v>1012</v>
      </c>
      <c r="BQ1012" cm="1">
        <f t="array" ref="BQ1012">_xlfn.XMATCH(FALSE, ISBLANK(A1012:AE1012),,-1)</f>
        <v>29</v>
      </c>
      <c r="BR1012" t="str">
        <f>ADDRESS(2, BQ1012)</f>
        <v>$AC$2</v>
      </c>
      <c r="BS1012" t="str">
        <f>ADDRESS(1202, BQ1012)</f>
        <v>$AC$1202</v>
      </c>
      <c r="BT1012" s="171" t="str">
        <f ca="1">"insert into Pokemon_Blueprint values ( "&amp;ROW()-1&amp;", '"&amp;B1012&amp;"', '"&amp;C1012&amp;"', "&amp;AF1012&amp;",  "&amp;AG1012&amp;",  "&amp;AH1012&amp;", "&amp;AI1012&amp;",  "&amp;AJ1012&amp;",  "&amp;AK1012&amp;", "&amp;IF(BC1012 = "", "0", BC1012)&amp;", "&amp;IF(BL1012 = "","NULL, NULL",BP1012&amp;", "&amp;BL1012)&amp;");"</f>
        <v>insert into Pokemon_Blueprint values ( 1011, 'Wooloo', '', 42,  40,  55, 40,  45,  48, 255, 1012, 24);</v>
      </c>
    </row>
    <row r="1013" spans="1:72" ht="12.75" customHeight="1">
      <c r="A1013" s="86">
        <v>832</v>
      </c>
      <c r="B1013" s="113" t="s">
        <v>1604</v>
      </c>
      <c r="C1013" s="113"/>
      <c r="D1013" s="114"/>
      <c r="E1013" s="115"/>
      <c r="F1013" s="115"/>
      <c r="G1013" s="115"/>
      <c r="H1013" s="115"/>
      <c r="I1013" s="115"/>
      <c r="J1013" s="115"/>
      <c r="K1013" s="115"/>
      <c r="L1013" s="115"/>
      <c r="M1013" s="115"/>
      <c r="N1013" s="115"/>
      <c r="O1013" s="115"/>
      <c r="P1013" s="115"/>
      <c r="Q1013" s="115"/>
      <c r="R1013" s="115"/>
      <c r="S1013" s="115"/>
      <c r="T1013" s="115"/>
      <c r="U1013" s="115"/>
      <c r="V1013" s="115"/>
      <c r="W1013" s="115"/>
      <c r="X1013" s="115"/>
      <c r="Y1013" s="115"/>
      <c r="Z1013" s="115"/>
      <c r="AA1013" s="115">
        <v>35</v>
      </c>
      <c r="AB1013" s="115"/>
      <c r="AC1013" s="115">
        <v>4</v>
      </c>
      <c r="AD1013" s="115"/>
      <c r="AE1013" s="116"/>
      <c r="AF1013" s="17">
        <v>72</v>
      </c>
      <c r="AG1013" s="18">
        <v>80</v>
      </c>
      <c r="AH1013" s="19">
        <v>100</v>
      </c>
      <c r="AI1013" s="20">
        <v>60</v>
      </c>
      <c r="AJ1013" s="21">
        <v>90</v>
      </c>
      <c r="AK1013" s="22">
        <v>88</v>
      </c>
      <c r="AL1013" s="23">
        <f>SUM(AF1013:AK1013)</f>
        <v>490</v>
      </c>
      <c r="AM1013" s="39" t="s">
        <v>150</v>
      </c>
      <c r="AN1013" s="41"/>
      <c r="AO1013" s="39" t="s">
        <v>1474</v>
      </c>
      <c r="AP1013" s="40" t="s">
        <v>321</v>
      </c>
      <c r="AQ1013" s="38" t="s">
        <v>1272</v>
      </c>
      <c r="AR1013" s="39" t="s">
        <v>216</v>
      </c>
      <c r="AS1013" s="40">
        <v>1.3</v>
      </c>
      <c r="AT1013" s="40">
        <v>94.8</v>
      </c>
      <c r="AU1013" s="41">
        <v>43</v>
      </c>
      <c r="AV1013" s="31"/>
      <c r="AW1013" s="26"/>
      <c r="AX1013" s="26">
        <v>2</v>
      </c>
      <c r="AY1013" s="26"/>
      <c r="AZ1013" s="26"/>
      <c r="BA1013" s="25"/>
      <c r="BB1013" s="24">
        <v>172</v>
      </c>
      <c r="BC1013" s="26">
        <v>127</v>
      </c>
      <c r="BD1013" s="32" t="s">
        <v>128</v>
      </c>
      <c r="BE1013" s="32">
        <v>50</v>
      </c>
      <c r="BF1013" s="35" t="s">
        <v>137</v>
      </c>
      <c r="BG1013" s="26" t="s">
        <v>129</v>
      </c>
      <c r="BH1013" s="29">
        <v>15</v>
      </c>
      <c r="BI1013" s="26" t="s">
        <v>165</v>
      </c>
      <c r="BJ1013" s="41"/>
      <c r="BK1013" s="36"/>
      <c r="BL1013" t="str">
        <f>IF(_xlfn.REGEXTEST(BK1013,"Lv. [0-9]{0, 3}", 0),BM1013,"")</f>
        <v/>
      </c>
      <c r="BM1013" t="e" cm="1" vm="1">
        <f t="array" ref="BM1013">_xlfn.REGEXEXTRACT(_xlfn.REGEXEXTRACT(BK1013,"Lv. [0-9]{0,}", 0),"[0-9]{1,2}", 0)</f>
        <v>#N/A</v>
      </c>
      <c r="BN1013" cm="1">
        <f t="array" ref="BN1013">INDEX(A1013:AE1013,BQ1013)</f>
        <v>4</v>
      </c>
      <c r="BO1013">
        <v>1012</v>
      </c>
      <c r="BP1013" t="str">
        <f ca="1">IF(LEN(BL1013) &gt; 0, _xlfn.XMATCH(BN1013 + 1, INDIRECT(BR1013):INDIRECT(BS1013)), "")</f>
        <v/>
      </c>
      <c r="BQ1013" cm="1">
        <f t="array" ref="BQ1013">_xlfn.XMATCH(FALSE, ISBLANK(A1013:AE1013),,-1)</f>
        <v>29</v>
      </c>
      <c r="BR1013" t="str">
        <f>ADDRESS(2, BQ1013)</f>
        <v>$AC$2</v>
      </c>
      <c r="BS1013" t="str">
        <f>ADDRESS(1202, BQ1013)</f>
        <v>$AC$1202</v>
      </c>
      <c r="BT1013" s="171" t="str">
        <f>"insert into Pokemon_Blueprint values ( "&amp;ROW()-1&amp;", '"&amp;B1013&amp;"', '"&amp;C1013&amp;"', "&amp;AF1013&amp;",  "&amp;AG1013&amp;",  "&amp;AH1013&amp;", "&amp;AI1013&amp;",  "&amp;AJ1013&amp;",  "&amp;AK1013&amp;", "&amp;IF(BC1013 = "", "0", BC1013)&amp;", "&amp;IF(BL1013 = "","NULL, NULL",BP1013&amp;", "&amp;BL1013)&amp;");"</f>
        <v>insert into Pokemon_Blueprint values ( 1012, 'Dubwool', '', 72,  80,  100, 60,  90,  88, 127, NULL, NULL);</v>
      </c>
    </row>
    <row r="1014" spans="1:72" ht="12.75" customHeight="1">
      <c r="A1014" s="86">
        <v>833</v>
      </c>
      <c r="B1014" s="113" t="s">
        <v>1605</v>
      </c>
      <c r="C1014" s="113"/>
      <c r="D1014" s="114"/>
      <c r="E1014" s="115"/>
      <c r="F1014" s="115"/>
      <c r="G1014" s="115"/>
      <c r="H1014" s="115"/>
      <c r="I1014" s="115"/>
      <c r="J1014" s="115"/>
      <c r="K1014" s="115"/>
      <c r="L1014" s="115"/>
      <c r="M1014" s="115"/>
      <c r="N1014" s="115"/>
      <c r="O1014" s="115"/>
      <c r="P1014" s="115"/>
      <c r="Q1014" s="115"/>
      <c r="R1014" s="115"/>
      <c r="S1014" s="115"/>
      <c r="T1014" s="115"/>
      <c r="U1014" s="115"/>
      <c r="V1014" s="115"/>
      <c r="W1014" s="115"/>
      <c r="X1014" s="115"/>
      <c r="Y1014" s="115"/>
      <c r="Z1014" s="115"/>
      <c r="AA1014" s="115">
        <v>42</v>
      </c>
      <c r="AB1014" s="115">
        <v>56</v>
      </c>
      <c r="AC1014" s="115"/>
      <c r="AD1014" s="115"/>
      <c r="AE1014" s="116">
        <v>57</v>
      </c>
      <c r="AF1014" s="17">
        <v>50</v>
      </c>
      <c r="AG1014" s="18">
        <v>64</v>
      </c>
      <c r="AH1014" s="19">
        <v>50</v>
      </c>
      <c r="AI1014" s="20">
        <v>38</v>
      </c>
      <c r="AJ1014" s="21">
        <v>38</v>
      </c>
      <c r="AK1014" s="22">
        <v>44</v>
      </c>
      <c r="AL1014" s="23">
        <f>SUM(AF1014:AK1014)</f>
        <v>284</v>
      </c>
      <c r="AM1014" s="39" t="s">
        <v>112</v>
      </c>
      <c r="AN1014" s="41"/>
      <c r="AO1014" s="39" t="s">
        <v>798</v>
      </c>
      <c r="AP1014" s="40" t="s">
        <v>363</v>
      </c>
      <c r="AQ1014" s="38" t="s">
        <v>285</v>
      </c>
      <c r="AR1014" s="39" t="s">
        <v>127</v>
      </c>
      <c r="AS1014" s="40">
        <v>0.3</v>
      </c>
      <c r="AT1014" s="40">
        <v>18.7</v>
      </c>
      <c r="AU1014" s="41">
        <v>8.5</v>
      </c>
      <c r="AV1014" s="31"/>
      <c r="AW1014" s="26">
        <v>1</v>
      </c>
      <c r="AX1014" s="26"/>
      <c r="AY1014" s="26"/>
      <c r="AZ1014" s="26"/>
      <c r="BA1014" s="25"/>
      <c r="BB1014" s="24">
        <v>57</v>
      </c>
      <c r="BC1014" s="26">
        <v>255</v>
      </c>
      <c r="BD1014" s="32" t="s">
        <v>128</v>
      </c>
      <c r="BE1014" s="32">
        <v>50</v>
      </c>
      <c r="BF1014" s="35" t="s">
        <v>80</v>
      </c>
      <c r="BG1014" s="26" t="s">
        <v>129</v>
      </c>
      <c r="BH1014" s="29">
        <v>20</v>
      </c>
      <c r="BI1014" s="26" t="s">
        <v>82</v>
      </c>
      <c r="BJ1014" s="41" t="s">
        <v>117</v>
      </c>
      <c r="BK1014" s="36" t="s">
        <v>180</v>
      </c>
      <c r="BL1014" t="str">
        <f>IF(_xlfn.REGEXTEST(BK1014,"Lv. [0-9]{0, 3}", 0),BM1014,"")</f>
        <v>22</v>
      </c>
      <c r="BM1014" t="str" cm="1">
        <f t="array" ref="BM1014">_xlfn.REGEXEXTRACT(_xlfn.REGEXEXTRACT(BK1014,"Lv. [0-9]{0,}", 0),"[0-9]{1,2}", 0)</f>
        <v>22</v>
      </c>
      <c r="BN1014" cm="1">
        <f t="array" ref="BN1014">INDEX(A1014:AE1014,BQ1014)</f>
        <v>57</v>
      </c>
      <c r="BO1014">
        <v>1013</v>
      </c>
      <c r="BP1014">
        <f ca="1">IF(LEN(BL1014) &gt; 0, _xlfn.XMATCH(BN1014 + 1, INDIRECT(BR1014):INDIRECT(BS1014)), "")</f>
        <v>1014</v>
      </c>
      <c r="BQ1014" cm="1">
        <f t="array" ref="BQ1014">_xlfn.XMATCH(FALSE, ISBLANK(A1014:AE1014),,-1)</f>
        <v>31</v>
      </c>
      <c r="BR1014" t="str">
        <f>ADDRESS(2, BQ1014)</f>
        <v>$AE$2</v>
      </c>
      <c r="BS1014" t="str">
        <f>ADDRESS(1202, BQ1014)</f>
        <v>$AE$1202</v>
      </c>
      <c r="BT1014" s="171" t="str">
        <f ca="1">"insert into Pokemon_Blueprint values ( "&amp;ROW()-1&amp;", '"&amp;B1014&amp;"', '"&amp;C1014&amp;"', "&amp;AF1014&amp;",  "&amp;AG1014&amp;",  "&amp;AH1014&amp;", "&amp;AI1014&amp;",  "&amp;AJ1014&amp;",  "&amp;AK1014&amp;", "&amp;IF(BC1014 = "", "0", BC1014)&amp;", "&amp;IF(BL1014 = "","NULL, NULL",BP1014&amp;", "&amp;BL1014)&amp;");"</f>
        <v>insert into Pokemon_Blueprint values ( 1013, 'Chewtle', '', 50,  64,  50, 38,  38,  44, 255, 1014, 22);</v>
      </c>
    </row>
    <row r="1015" spans="1:72" ht="12.75" customHeight="1">
      <c r="A1015" s="86">
        <v>834</v>
      </c>
      <c r="B1015" s="113" t="s">
        <v>1606</v>
      </c>
      <c r="C1015" s="113"/>
      <c r="D1015" s="114"/>
      <c r="E1015" s="115"/>
      <c r="F1015" s="115"/>
      <c r="G1015" s="115"/>
      <c r="H1015" s="115"/>
      <c r="I1015" s="115"/>
      <c r="J1015" s="115"/>
      <c r="K1015" s="115"/>
      <c r="L1015" s="115"/>
      <c r="M1015" s="115"/>
      <c r="N1015" s="115"/>
      <c r="O1015" s="115"/>
      <c r="P1015" s="115"/>
      <c r="Q1015" s="115"/>
      <c r="R1015" s="115"/>
      <c r="S1015" s="115"/>
      <c r="T1015" s="115"/>
      <c r="U1015" s="115"/>
      <c r="V1015" s="115"/>
      <c r="W1015" s="115"/>
      <c r="X1015" s="115"/>
      <c r="Y1015" s="115"/>
      <c r="Z1015" s="115"/>
      <c r="AA1015" s="115">
        <v>43</v>
      </c>
      <c r="AB1015" s="115">
        <v>57</v>
      </c>
      <c r="AC1015" s="115"/>
      <c r="AD1015" s="115"/>
      <c r="AE1015" s="116">
        <v>58</v>
      </c>
      <c r="AF1015" s="17">
        <v>90</v>
      </c>
      <c r="AG1015" s="18">
        <v>115</v>
      </c>
      <c r="AH1015" s="19">
        <v>90</v>
      </c>
      <c r="AI1015" s="20">
        <v>48</v>
      </c>
      <c r="AJ1015" s="21">
        <v>68</v>
      </c>
      <c r="AK1015" s="22">
        <v>74</v>
      </c>
      <c r="AL1015" s="23">
        <f>SUM(AF1015:AK1015)</f>
        <v>485</v>
      </c>
      <c r="AM1015" s="39" t="s">
        <v>112</v>
      </c>
      <c r="AN1015" s="41" t="s">
        <v>301</v>
      </c>
      <c r="AO1015" s="39" t="s">
        <v>798</v>
      </c>
      <c r="AP1015" s="40" t="s">
        <v>363</v>
      </c>
      <c r="AQ1015" s="38" t="s">
        <v>285</v>
      </c>
      <c r="AR1015" s="39" t="s">
        <v>85</v>
      </c>
      <c r="AS1015" s="40">
        <v>1</v>
      </c>
      <c r="AT1015" s="40">
        <v>254.6</v>
      </c>
      <c r="AU1015" s="41">
        <v>115.5</v>
      </c>
      <c r="AV1015" s="31"/>
      <c r="AW1015" s="26">
        <v>2</v>
      </c>
      <c r="AX1015" s="26"/>
      <c r="AY1015" s="26"/>
      <c r="AZ1015" s="26"/>
      <c r="BA1015" s="25"/>
      <c r="BB1015" s="24">
        <v>170</v>
      </c>
      <c r="BC1015" s="26">
        <v>75</v>
      </c>
      <c r="BD1015" s="32" t="s">
        <v>128</v>
      </c>
      <c r="BE1015" s="32">
        <v>50</v>
      </c>
      <c r="BF1015" s="35" t="s">
        <v>80</v>
      </c>
      <c r="BG1015" s="26" t="s">
        <v>129</v>
      </c>
      <c r="BH1015" s="29">
        <v>20</v>
      </c>
      <c r="BI1015" s="26" t="s">
        <v>82</v>
      </c>
      <c r="BJ1015" s="41" t="s">
        <v>117</v>
      </c>
      <c r="BK1015" s="36"/>
      <c r="BL1015" t="str">
        <f>IF(_xlfn.REGEXTEST(BK1015,"Lv. [0-9]{0, 3}", 0),BM1015,"")</f>
        <v/>
      </c>
      <c r="BM1015" t="e" cm="1" vm="1">
        <f t="array" ref="BM1015">_xlfn.REGEXEXTRACT(_xlfn.REGEXEXTRACT(BK1015,"Lv. [0-9]{0,}", 0),"[0-9]{1,2}", 0)</f>
        <v>#N/A</v>
      </c>
      <c r="BN1015" cm="1">
        <f t="array" ref="BN1015">INDEX(A1015:AE1015,BQ1015)</f>
        <v>58</v>
      </c>
      <c r="BO1015">
        <v>1014</v>
      </c>
      <c r="BP1015" t="str">
        <f ca="1">IF(LEN(BL1015) &gt; 0, _xlfn.XMATCH(BN1015 + 1, INDIRECT(BR1015):INDIRECT(BS1015)), "")</f>
        <v/>
      </c>
      <c r="BQ1015" cm="1">
        <f t="array" ref="BQ1015">_xlfn.XMATCH(FALSE, ISBLANK(A1015:AE1015),,-1)</f>
        <v>31</v>
      </c>
      <c r="BR1015" t="str">
        <f>ADDRESS(2, BQ1015)</f>
        <v>$AE$2</v>
      </c>
      <c r="BS1015" t="str">
        <f>ADDRESS(1202, BQ1015)</f>
        <v>$AE$1202</v>
      </c>
      <c r="BT1015" s="171" t="str">
        <f>"insert into Pokemon_Blueprint values ( "&amp;ROW()-1&amp;", '"&amp;B1015&amp;"', '"&amp;C1015&amp;"', "&amp;AF1015&amp;",  "&amp;AG1015&amp;",  "&amp;AH1015&amp;", "&amp;AI1015&amp;",  "&amp;AJ1015&amp;",  "&amp;AK1015&amp;", "&amp;IF(BC1015 = "", "0", BC1015)&amp;", "&amp;IF(BL1015 = "","NULL, NULL",BP1015&amp;", "&amp;BL1015)&amp;");"</f>
        <v>insert into Pokemon_Blueprint values ( 1014, 'Drednaw', '', 90,  115,  90, 48,  68,  74, 75, NULL, NULL);</v>
      </c>
    </row>
    <row r="1016" spans="1:72" ht="12.75" customHeight="1">
      <c r="A1016" s="86">
        <v>835</v>
      </c>
      <c r="B1016" s="113" t="s">
        <v>1607</v>
      </c>
      <c r="C1016" s="113"/>
      <c r="D1016" s="114"/>
      <c r="E1016" s="115"/>
      <c r="F1016" s="115"/>
      <c r="G1016" s="115"/>
      <c r="H1016" s="115"/>
      <c r="I1016" s="115"/>
      <c r="J1016" s="115"/>
      <c r="K1016" s="115"/>
      <c r="L1016" s="115"/>
      <c r="M1016" s="115"/>
      <c r="N1016" s="115"/>
      <c r="O1016" s="115"/>
      <c r="P1016" s="115"/>
      <c r="Q1016" s="115"/>
      <c r="R1016" s="115"/>
      <c r="S1016" s="115"/>
      <c r="T1016" s="115"/>
      <c r="U1016" s="115"/>
      <c r="V1016" s="115"/>
      <c r="W1016" s="115"/>
      <c r="X1016" s="115"/>
      <c r="Y1016" s="115"/>
      <c r="Z1016" s="115"/>
      <c r="AA1016" s="115">
        <v>46</v>
      </c>
      <c r="AB1016" s="115"/>
      <c r="AC1016" s="115">
        <v>155</v>
      </c>
      <c r="AD1016" s="115"/>
      <c r="AE1016" s="116"/>
      <c r="AF1016" s="17">
        <v>59</v>
      </c>
      <c r="AG1016" s="18">
        <v>45</v>
      </c>
      <c r="AH1016" s="19">
        <v>50</v>
      </c>
      <c r="AI1016" s="20">
        <v>40</v>
      </c>
      <c r="AJ1016" s="21">
        <v>50</v>
      </c>
      <c r="AK1016" s="22">
        <v>26</v>
      </c>
      <c r="AL1016" s="23">
        <f>SUM(AF1016:AK1016)</f>
        <v>270</v>
      </c>
      <c r="AM1016" s="39" t="s">
        <v>184</v>
      </c>
      <c r="AN1016" s="41"/>
      <c r="AO1016" s="39" t="s">
        <v>1608</v>
      </c>
      <c r="AP1016" s="40"/>
      <c r="AQ1016" s="38" t="s">
        <v>276</v>
      </c>
      <c r="AR1016" s="39" t="s">
        <v>127</v>
      </c>
      <c r="AS1016" s="40">
        <v>0.3</v>
      </c>
      <c r="AT1016" s="40">
        <v>29.8</v>
      </c>
      <c r="AU1016" s="41">
        <v>13.5</v>
      </c>
      <c r="AV1016" s="31">
        <v>1</v>
      </c>
      <c r="AW1016" s="26"/>
      <c r="AX1016" s="26"/>
      <c r="AY1016" s="26"/>
      <c r="AZ1016" s="26"/>
      <c r="BA1016" s="25"/>
      <c r="BB1016" s="24">
        <v>54</v>
      </c>
      <c r="BC1016" s="26">
        <v>255</v>
      </c>
      <c r="BD1016" s="32" t="s">
        <v>226</v>
      </c>
      <c r="BE1016" s="32">
        <v>50</v>
      </c>
      <c r="BF1016" s="35" t="s">
        <v>141</v>
      </c>
      <c r="BG1016" s="26" t="s">
        <v>129</v>
      </c>
      <c r="BH1016" s="29">
        <v>20</v>
      </c>
      <c r="BI1016" s="26" t="s">
        <v>165</v>
      </c>
      <c r="BJ1016" s="41"/>
      <c r="BK1016" s="36" t="s">
        <v>308</v>
      </c>
      <c r="BL1016" t="str">
        <f>IF(_xlfn.REGEXTEST(BK1016,"Lv. [0-9]{0, 3}", 0),BM1016,"")</f>
        <v>25</v>
      </c>
      <c r="BM1016" t="str" cm="1">
        <f t="array" ref="BM1016">_xlfn.REGEXEXTRACT(_xlfn.REGEXEXTRACT(BK1016,"Lv. [0-9]{0,}", 0),"[0-9]{1,2}", 0)</f>
        <v>25</v>
      </c>
      <c r="BN1016" cm="1">
        <f t="array" ref="BN1016">INDEX(A1016:AE1016,BQ1016)</f>
        <v>155</v>
      </c>
      <c r="BO1016">
        <v>1015</v>
      </c>
      <c r="BP1016">
        <f ca="1">IF(LEN(BL1016) &gt; 0, _xlfn.XMATCH(BN1016 + 1, INDIRECT(BR1016):INDIRECT(BS1016)), "")</f>
        <v>1016</v>
      </c>
      <c r="BQ1016" cm="1">
        <f t="array" ref="BQ1016">_xlfn.XMATCH(FALSE, ISBLANK(A1016:AE1016),,-1)</f>
        <v>29</v>
      </c>
      <c r="BR1016" t="str">
        <f>ADDRESS(2, BQ1016)</f>
        <v>$AC$2</v>
      </c>
      <c r="BS1016" t="str">
        <f>ADDRESS(1202, BQ1016)</f>
        <v>$AC$1202</v>
      </c>
      <c r="BT1016" s="171" t="str">
        <f ca="1">"insert into Pokemon_Blueprint values ( "&amp;ROW()-1&amp;", '"&amp;B1016&amp;"', '"&amp;C1016&amp;"', "&amp;AF1016&amp;",  "&amp;AG1016&amp;",  "&amp;AH1016&amp;", "&amp;AI1016&amp;",  "&amp;AJ1016&amp;",  "&amp;AK1016&amp;", "&amp;IF(BC1016 = "", "0", BC1016)&amp;", "&amp;IF(BL1016 = "","NULL, NULL",BP1016&amp;", "&amp;BL1016)&amp;");"</f>
        <v>insert into Pokemon_Blueprint values ( 1015, 'Yamper', '', 59,  45,  50, 40,  50,  26, 255, 1016, 25);</v>
      </c>
    </row>
    <row r="1017" spans="1:72" ht="12.75" customHeight="1">
      <c r="A1017" s="86">
        <v>836</v>
      </c>
      <c r="B1017" s="113" t="s">
        <v>1609</v>
      </c>
      <c r="C1017" s="113"/>
      <c r="D1017" s="114"/>
      <c r="E1017" s="115"/>
      <c r="F1017" s="115"/>
      <c r="G1017" s="115"/>
      <c r="H1017" s="115"/>
      <c r="I1017" s="115"/>
      <c r="J1017" s="115"/>
      <c r="K1017" s="115"/>
      <c r="L1017" s="115"/>
      <c r="M1017" s="115"/>
      <c r="N1017" s="115"/>
      <c r="O1017" s="115"/>
      <c r="P1017" s="115"/>
      <c r="Q1017" s="115"/>
      <c r="R1017" s="115"/>
      <c r="S1017" s="115"/>
      <c r="T1017" s="115"/>
      <c r="U1017" s="115"/>
      <c r="V1017" s="115"/>
      <c r="W1017" s="115"/>
      <c r="X1017" s="115"/>
      <c r="Y1017" s="115"/>
      <c r="Z1017" s="115"/>
      <c r="AA1017" s="115">
        <v>47</v>
      </c>
      <c r="AB1017" s="115"/>
      <c r="AC1017" s="115">
        <v>156</v>
      </c>
      <c r="AD1017" s="115"/>
      <c r="AE1017" s="116"/>
      <c r="AF1017" s="17">
        <v>69</v>
      </c>
      <c r="AG1017" s="18">
        <v>90</v>
      </c>
      <c r="AH1017" s="19">
        <v>60</v>
      </c>
      <c r="AI1017" s="20">
        <v>90</v>
      </c>
      <c r="AJ1017" s="21">
        <v>60</v>
      </c>
      <c r="AK1017" s="22">
        <v>121</v>
      </c>
      <c r="AL1017" s="23">
        <f>SUM(AF1017:AK1017)</f>
        <v>490</v>
      </c>
      <c r="AM1017" s="39" t="s">
        <v>184</v>
      </c>
      <c r="AN1017" s="41"/>
      <c r="AO1017" s="39" t="s">
        <v>798</v>
      </c>
      <c r="AP1017" s="40"/>
      <c r="AQ1017" s="38" t="s">
        <v>239</v>
      </c>
      <c r="AR1017" s="39" t="s">
        <v>85</v>
      </c>
      <c r="AS1017" s="40">
        <v>1</v>
      </c>
      <c r="AT1017" s="40">
        <v>75</v>
      </c>
      <c r="AU1017" s="41">
        <v>34</v>
      </c>
      <c r="AV1017" s="31"/>
      <c r="AW1017" s="26"/>
      <c r="AX1017" s="26"/>
      <c r="AY1017" s="26"/>
      <c r="AZ1017" s="26"/>
      <c r="BA1017" s="25">
        <v>2</v>
      </c>
      <c r="BB1017" s="24">
        <v>172</v>
      </c>
      <c r="BC1017" s="26">
        <v>45</v>
      </c>
      <c r="BD1017" s="32" t="s">
        <v>226</v>
      </c>
      <c r="BE1017" s="32">
        <v>50</v>
      </c>
      <c r="BF1017" s="35" t="s">
        <v>141</v>
      </c>
      <c r="BG1017" s="26" t="s">
        <v>129</v>
      </c>
      <c r="BH1017" s="29">
        <v>20</v>
      </c>
      <c r="BI1017" s="26" t="s">
        <v>165</v>
      </c>
      <c r="BJ1017" s="41"/>
      <c r="BK1017" s="36"/>
      <c r="BL1017" t="str">
        <f>IF(_xlfn.REGEXTEST(BK1017,"Lv. [0-9]{0, 3}", 0),BM1017,"")</f>
        <v/>
      </c>
      <c r="BM1017" t="e" cm="1" vm="1">
        <f t="array" ref="BM1017">_xlfn.REGEXEXTRACT(_xlfn.REGEXEXTRACT(BK1017,"Lv. [0-9]{0,}", 0),"[0-9]{1,2}", 0)</f>
        <v>#N/A</v>
      </c>
      <c r="BN1017" cm="1">
        <f t="array" ref="BN1017">INDEX(A1017:AE1017,BQ1017)</f>
        <v>156</v>
      </c>
      <c r="BO1017">
        <v>1016</v>
      </c>
      <c r="BP1017" t="str">
        <f ca="1">IF(LEN(BL1017) &gt; 0, _xlfn.XMATCH(BN1017 + 1, INDIRECT(BR1017):INDIRECT(BS1017)), "")</f>
        <v/>
      </c>
      <c r="BQ1017" cm="1">
        <f t="array" ref="BQ1017">_xlfn.XMATCH(FALSE, ISBLANK(A1017:AE1017),,-1)</f>
        <v>29</v>
      </c>
      <c r="BR1017" t="str">
        <f>ADDRESS(2, BQ1017)</f>
        <v>$AC$2</v>
      </c>
      <c r="BS1017" t="str">
        <f>ADDRESS(1202, BQ1017)</f>
        <v>$AC$1202</v>
      </c>
      <c r="BT1017" s="171" t="str">
        <f>"insert into Pokemon_Blueprint values ( "&amp;ROW()-1&amp;", '"&amp;B1017&amp;"', '"&amp;C1017&amp;"', "&amp;AF1017&amp;",  "&amp;AG1017&amp;",  "&amp;AH1017&amp;", "&amp;AI1017&amp;",  "&amp;AJ1017&amp;",  "&amp;AK1017&amp;", "&amp;IF(BC1017 = "", "0", BC1017)&amp;", "&amp;IF(BL1017 = "","NULL, NULL",BP1017&amp;", "&amp;BL1017)&amp;");"</f>
        <v>insert into Pokemon_Blueprint values ( 1016, 'Boltund', '', 69,  90,  60, 90,  60,  121, 45, NULL, NULL);</v>
      </c>
    </row>
    <row r="1018" spans="1:72" ht="12.75" customHeight="1">
      <c r="A1018" s="86">
        <v>837</v>
      </c>
      <c r="B1018" s="113" t="s">
        <v>1610</v>
      </c>
      <c r="C1018" s="113"/>
      <c r="D1018" s="114"/>
      <c r="E1018" s="115"/>
      <c r="F1018" s="115"/>
      <c r="G1018" s="115"/>
      <c r="H1018" s="115"/>
      <c r="I1018" s="115"/>
      <c r="J1018" s="115"/>
      <c r="K1018" s="115"/>
      <c r="L1018" s="115"/>
      <c r="M1018" s="115"/>
      <c r="N1018" s="115"/>
      <c r="O1018" s="115"/>
      <c r="P1018" s="115"/>
      <c r="Q1018" s="115"/>
      <c r="R1018" s="115"/>
      <c r="S1018" s="115"/>
      <c r="T1018" s="115"/>
      <c r="U1018" s="115"/>
      <c r="V1018" s="115"/>
      <c r="W1018" s="115"/>
      <c r="X1018" s="115"/>
      <c r="Y1018" s="115"/>
      <c r="Z1018" s="115"/>
      <c r="AA1018" s="115">
        <v>161</v>
      </c>
      <c r="AB1018" s="115"/>
      <c r="AC1018" s="115">
        <v>176</v>
      </c>
      <c r="AD1018" s="115"/>
      <c r="AE1018" s="116">
        <v>91</v>
      </c>
      <c r="AF1018" s="17">
        <v>30</v>
      </c>
      <c r="AG1018" s="18">
        <v>40</v>
      </c>
      <c r="AH1018" s="19">
        <v>50</v>
      </c>
      <c r="AI1018" s="20">
        <v>40</v>
      </c>
      <c r="AJ1018" s="21">
        <v>50</v>
      </c>
      <c r="AK1018" s="22">
        <v>30</v>
      </c>
      <c r="AL1018" s="23">
        <f>SUM(AF1018:AK1018)</f>
        <v>240</v>
      </c>
      <c r="AM1018" s="39" t="s">
        <v>301</v>
      </c>
      <c r="AN1018" s="41"/>
      <c r="AO1018" s="39" t="s">
        <v>1611</v>
      </c>
      <c r="AP1018" s="40" t="s">
        <v>973</v>
      </c>
      <c r="AQ1018" s="38" t="s">
        <v>232</v>
      </c>
      <c r="AR1018" s="39" t="s">
        <v>127</v>
      </c>
      <c r="AS1018" s="40">
        <v>0.3</v>
      </c>
      <c r="AT1018" s="40">
        <v>26.5</v>
      </c>
      <c r="AU1018" s="41">
        <v>12</v>
      </c>
      <c r="AV1018" s="31"/>
      <c r="AW1018" s="26"/>
      <c r="AX1018" s="26">
        <v>1</v>
      </c>
      <c r="AY1018" s="26"/>
      <c r="AZ1018" s="26"/>
      <c r="BA1018" s="25"/>
      <c r="BB1018" s="24">
        <v>48</v>
      </c>
      <c r="BC1018" s="26">
        <v>255</v>
      </c>
      <c r="BD1018" s="32" t="s">
        <v>79</v>
      </c>
      <c r="BE1018" s="32">
        <v>50</v>
      </c>
      <c r="BF1018" s="35" t="s">
        <v>108</v>
      </c>
      <c r="BG1018" s="26" t="s">
        <v>129</v>
      </c>
      <c r="BH1018" s="29">
        <v>15</v>
      </c>
      <c r="BI1018" s="26" t="s">
        <v>338</v>
      </c>
      <c r="BJ1018" s="41"/>
      <c r="BK1018" s="36" t="s">
        <v>154</v>
      </c>
      <c r="BL1018" t="str">
        <f>IF(_xlfn.REGEXTEST(BK1018,"Lv. [0-9]{0, 3}", 0),BM1018,"")</f>
        <v>18</v>
      </c>
      <c r="BM1018" t="str" cm="1">
        <f t="array" ref="BM1018">_xlfn.REGEXEXTRACT(_xlfn.REGEXEXTRACT(BK1018,"Lv. [0-9]{0,}", 0),"[0-9]{1,2}", 0)</f>
        <v>18</v>
      </c>
      <c r="BN1018" cm="1">
        <f t="array" ref="BN1018">INDEX(A1018:AE1018,BQ1018)</f>
        <v>91</v>
      </c>
      <c r="BO1018">
        <v>1017</v>
      </c>
      <c r="BP1018">
        <f ca="1">IF(LEN(BL1018) &gt; 0, _xlfn.XMATCH(BN1018 + 1, INDIRECT(BR1018):INDIRECT(BS1018)), "")</f>
        <v>1018</v>
      </c>
      <c r="BQ1018" cm="1">
        <f t="array" ref="BQ1018">_xlfn.XMATCH(FALSE, ISBLANK(A1018:AE1018),,-1)</f>
        <v>31</v>
      </c>
      <c r="BR1018" t="str">
        <f>ADDRESS(2, BQ1018)</f>
        <v>$AE$2</v>
      </c>
      <c r="BS1018" t="str">
        <f>ADDRESS(1202, BQ1018)</f>
        <v>$AE$1202</v>
      </c>
      <c r="BT1018" s="171" t="str">
        <f ca="1">"insert into Pokemon_Blueprint values ( "&amp;ROW()-1&amp;", '"&amp;B1018&amp;"', '"&amp;C1018&amp;"', "&amp;AF1018&amp;",  "&amp;AG1018&amp;",  "&amp;AH1018&amp;", "&amp;AI1018&amp;",  "&amp;AJ1018&amp;",  "&amp;AK1018&amp;", "&amp;IF(BC1018 = "", "0", BC1018)&amp;", "&amp;IF(BL1018 = "","NULL, NULL",BP1018&amp;", "&amp;BL1018)&amp;");"</f>
        <v>insert into Pokemon_Blueprint values ( 1017, 'Rolycoly', '', 30,  40,  50, 40,  50,  30, 255, 1018, 18);</v>
      </c>
    </row>
    <row r="1019" spans="1:72" ht="12.75" customHeight="1">
      <c r="A1019" s="86">
        <v>838</v>
      </c>
      <c r="B1019" s="113" t="s">
        <v>1612</v>
      </c>
      <c r="C1019" s="113"/>
      <c r="D1019" s="114"/>
      <c r="E1019" s="115"/>
      <c r="F1019" s="115"/>
      <c r="G1019" s="115"/>
      <c r="H1019" s="115"/>
      <c r="I1019" s="115"/>
      <c r="J1019" s="115"/>
      <c r="K1019" s="115"/>
      <c r="L1019" s="115"/>
      <c r="M1019" s="115"/>
      <c r="N1019" s="115"/>
      <c r="O1019" s="115"/>
      <c r="P1019" s="115"/>
      <c r="Q1019" s="115"/>
      <c r="R1019" s="115"/>
      <c r="S1019" s="115"/>
      <c r="T1019" s="115"/>
      <c r="U1019" s="115"/>
      <c r="V1019" s="115"/>
      <c r="W1019" s="115"/>
      <c r="X1019" s="115"/>
      <c r="Y1019" s="115"/>
      <c r="Z1019" s="115"/>
      <c r="AA1019" s="115">
        <v>162</v>
      </c>
      <c r="AB1019" s="115"/>
      <c r="AC1019" s="115">
        <v>177</v>
      </c>
      <c r="AD1019" s="115"/>
      <c r="AE1019" s="116">
        <v>92</v>
      </c>
      <c r="AF1019" s="17">
        <v>80</v>
      </c>
      <c r="AG1019" s="18">
        <v>60</v>
      </c>
      <c r="AH1019" s="19">
        <v>90</v>
      </c>
      <c r="AI1019" s="20">
        <v>60</v>
      </c>
      <c r="AJ1019" s="21">
        <v>70</v>
      </c>
      <c r="AK1019" s="22">
        <v>50</v>
      </c>
      <c r="AL1019" s="23">
        <f>SUM(AF1019:AK1019)</f>
        <v>410</v>
      </c>
      <c r="AM1019" s="39" t="s">
        <v>301</v>
      </c>
      <c r="AN1019" s="41" t="s">
        <v>94</v>
      </c>
      <c r="AO1019" s="39" t="s">
        <v>1611</v>
      </c>
      <c r="AP1019" s="40" t="s">
        <v>347</v>
      </c>
      <c r="AQ1019" s="38" t="s">
        <v>232</v>
      </c>
      <c r="AR1019" s="39" t="s">
        <v>101</v>
      </c>
      <c r="AS1019" s="40">
        <v>1.1000000000000001</v>
      </c>
      <c r="AT1019" s="40">
        <v>172</v>
      </c>
      <c r="AU1019" s="41">
        <v>78</v>
      </c>
      <c r="AV1019" s="31"/>
      <c r="AW1019" s="26"/>
      <c r="AX1019" s="26">
        <v>2</v>
      </c>
      <c r="AY1019" s="26"/>
      <c r="AZ1019" s="26"/>
      <c r="BA1019" s="25"/>
      <c r="BB1019" s="24">
        <v>144</v>
      </c>
      <c r="BC1019" s="26">
        <v>120</v>
      </c>
      <c r="BD1019" s="32" t="s">
        <v>79</v>
      </c>
      <c r="BE1019" s="32">
        <v>50</v>
      </c>
      <c r="BF1019" s="35" t="s">
        <v>108</v>
      </c>
      <c r="BG1019" s="26" t="s">
        <v>129</v>
      </c>
      <c r="BH1019" s="29">
        <v>15</v>
      </c>
      <c r="BI1019" s="26" t="s">
        <v>338</v>
      </c>
      <c r="BJ1019" s="41"/>
      <c r="BK1019" s="36" t="s">
        <v>381</v>
      </c>
      <c r="BL1019" t="str">
        <f>IF(_xlfn.REGEXTEST(BK1019,"Lv. [0-9]{0, 3}", 0),BM1019,"")</f>
        <v>34</v>
      </c>
      <c r="BM1019" t="str" cm="1">
        <f t="array" ref="BM1019">_xlfn.REGEXEXTRACT(_xlfn.REGEXEXTRACT(BK1019,"Lv. [0-9]{0,}", 0),"[0-9]{1,2}", 0)</f>
        <v>34</v>
      </c>
      <c r="BN1019" cm="1">
        <f t="array" ref="BN1019">INDEX(A1019:AE1019,BQ1019)</f>
        <v>92</v>
      </c>
      <c r="BO1019">
        <v>1018</v>
      </c>
      <c r="BP1019">
        <f ca="1">IF(LEN(BL1019) &gt; 0, _xlfn.XMATCH(BN1019 + 1, INDIRECT(BR1019):INDIRECT(BS1019)), "")</f>
        <v>1019</v>
      </c>
      <c r="BQ1019" cm="1">
        <f t="array" ref="BQ1019">_xlfn.XMATCH(FALSE, ISBLANK(A1019:AE1019),,-1)</f>
        <v>31</v>
      </c>
      <c r="BR1019" t="str">
        <f>ADDRESS(2, BQ1019)</f>
        <v>$AE$2</v>
      </c>
      <c r="BS1019" t="str">
        <f>ADDRESS(1202, BQ1019)</f>
        <v>$AE$1202</v>
      </c>
      <c r="BT1019" s="171" t="str">
        <f ca="1">"insert into Pokemon_Blueprint values ( "&amp;ROW()-1&amp;", '"&amp;B1019&amp;"', '"&amp;C1019&amp;"', "&amp;AF1019&amp;",  "&amp;AG1019&amp;",  "&amp;AH1019&amp;", "&amp;AI1019&amp;",  "&amp;AJ1019&amp;",  "&amp;AK1019&amp;", "&amp;IF(BC1019 = "", "0", BC1019)&amp;", "&amp;IF(BL1019 = "","NULL, NULL",BP1019&amp;", "&amp;BL1019)&amp;");"</f>
        <v>insert into Pokemon_Blueprint values ( 1018, 'Carkol', '', 80,  60,  90, 60,  70,  50, 120, 1019, 34);</v>
      </c>
    </row>
    <row r="1020" spans="1:72" ht="12.75" customHeight="1">
      <c r="A1020" s="86">
        <v>839</v>
      </c>
      <c r="B1020" s="113" t="s">
        <v>1613</v>
      </c>
      <c r="C1020" s="113"/>
      <c r="D1020" s="114"/>
      <c r="E1020" s="115"/>
      <c r="F1020" s="115"/>
      <c r="G1020" s="115"/>
      <c r="H1020" s="115"/>
      <c r="I1020" s="115"/>
      <c r="J1020" s="115"/>
      <c r="K1020" s="115"/>
      <c r="L1020" s="115"/>
      <c r="M1020" s="115"/>
      <c r="N1020" s="115"/>
      <c r="O1020" s="115"/>
      <c r="P1020" s="115"/>
      <c r="Q1020" s="115"/>
      <c r="R1020" s="115"/>
      <c r="S1020" s="115"/>
      <c r="T1020" s="115"/>
      <c r="U1020" s="115"/>
      <c r="V1020" s="115"/>
      <c r="W1020" s="115"/>
      <c r="X1020" s="115"/>
      <c r="Y1020" s="115"/>
      <c r="Z1020" s="115"/>
      <c r="AA1020" s="115">
        <v>163</v>
      </c>
      <c r="AB1020" s="115"/>
      <c r="AC1020" s="115">
        <v>178</v>
      </c>
      <c r="AD1020" s="115"/>
      <c r="AE1020" s="116">
        <v>93</v>
      </c>
      <c r="AF1020" s="17">
        <v>110</v>
      </c>
      <c r="AG1020" s="18">
        <v>80</v>
      </c>
      <c r="AH1020" s="19">
        <v>120</v>
      </c>
      <c r="AI1020" s="20">
        <v>80</v>
      </c>
      <c r="AJ1020" s="21">
        <v>90</v>
      </c>
      <c r="AK1020" s="22">
        <v>30</v>
      </c>
      <c r="AL1020" s="23">
        <f>SUM(AF1020:AK1020)</f>
        <v>510</v>
      </c>
      <c r="AM1020" s="39" t="s">
        <v>301</v>
      </c>
      <c r="AN1020" s="41" t="s">
        <v>94</v>
      </c>
      <c r="AO1020" s="39" t="s">
        <v>1611</v>
      </c>
      <c r="AP1020" s="40" t="s">
        <v>347</v>
      </c>
      <c r="AQ1020" s="38" t="s">
        <v>232</v>
      </c>
      <c r="AR1020" s="39" t="s">
        <v>1228</v>
      </c>
      <c r="AS1020" s="40">
        <v>2.8</v>
      </c>
      <c r="AT1020" s="40">
        <v>684.5</v>
      </c>
      <c r="AU1020" s="41">
        <v>310.5</v>
      </c>
      <c r="AV1020" s="31"/>
      <c r="AW1020" s="26"/>
      <c r="AX1020" s="26">
        <v>3</v>
      </c>
      <c r="AY1020" s="26"/>
      <c r="AZ1020" s="26"/>
      <c r="BA1020" s="25"/>
      <c r="BB1020" s="24">
        <v>255</v>
      </c>
      <c r="BC1020" s="26">
        <v>45</v>
      </c>
      <c r="BD1020" s="32" t="s">
        <v>79</v>
      </c>
      <c r="BE1020" s="32">
        <v>50</v>
      </c>
      <c r="BF1020" s="35" t="s">
        <v>108</v>
      </c>
      <c r="BG1020" s="26" t="s">
        <v>129</v>
      </c>
      <c r="BH1020" s="29">
        <v>15</v>
      </c>
      <c r="BI1020" s="26" t="s">
        <v>338</v>
      </c>
      <c r="BJ1020" s="41"/>
      <c r="BK1020" s="36"/>
      <c r="BL1020" t="str">
        <f>IF(_xlfn.REGEXTEST(BK1020,"Lv. [0-9]{0, 3}", 0),BM1020,"")</f>
        <v/>
      </c>
      <c r="BM1020" t="e" cm="1" vm="1">
        <f t="array" ref="BM1020">_xlfn.REGEXEXTRACT(_xlfn.REGEXEXTRACT(BK1020,"Lv. [0-9]{0,}", 0),"[0-9]{1,2}", 0)</f>
        <v>#N/A</v>
      </c>
      <c r="BN1020" cm="1">
        <f t="array" ref="BN1020">INDEX(A1020:AE1020,BQ1020)</f>
        <v>93</v>
      </c>
      <c r="BO1020">
        <v>1019</v>
      </c>
      <c r="BP1020" t="str">
        <f ca="1">IF(LEN(BL1020) &gt; 0, _xlfn.XMATCH(BN1020 + 1, INDIRECT(BR1020):INDIRECT(BS1020)), "")</f>
        <v/>
      </c>
      <c r="BQ1020" cm="1">
        <f t="array" ref="BQ1020">_xlfn.XMATCH(FALSE, ISBLANK(A1020:AE1020),,-1)</f>
        <v>31</v>
      </c>
      <c r="BR1020" t="str">
        <f>ADDRESS(2, BQ1020)</f>
        <v>$AE$2</v>
      </c>
      <c r="BS1020" t="str">
        <f>ADDRESS(1202, BQ1020)</f>
        <v>$AE$1202</v>
      </c>
      <c r="BT1020" s="171" t="str">
        <f>"insert into Pokemon_Blueprint values ( "&amp;ROW()-1&amp;", '"&amp;B1020&amp;"', '"&amp;C1020&amp;"', "&amp;AF1020&amp;",  "&amp;AG1020&amp;",  "&amp;AH1020&amp;", "&amp;AI1020&amp;",  "&amp;AJ1020&amp;",  "&amp;AK1020&amp;", "&amp;IF(BC1020 = "", "0", BC1020)&amp;", "&amp;IF(BL1020 = "","NULL, NULL",BP1020&amp;", "&amp;BL1020)&amp;");"</f>
        <v>insert into Pokemon_Blueprint values ( 1019, 'Coalossal', '', 110,  80,  120, 80,  90,  30, 45, NULL, NULL);</v>
      </c>
    </row>
    <row r="1021" spans="1:72" ht="12.75" customHeight="1">
      <c r="A1021" s="86">
        <v>840</v>
      </c>
      <c r="B1021" s="113" t="s">
        <v>1614</v>
      </c>
      <c r="C1021" s="113"/>
      <c r="D1021" s="114"/>
      <c r="E1021" s="115"/>
      <c r="F1021" s="115"/>
      <c r="G1021" s="115"/>
      <c r="H1021" s="115"/>
      <c r="I1021" s="115"/>
      <c r="J1021" s="115"/>
      <c r="K1021" s="115"/>
      <c r="L1021" s="115"/>
      <c r="M1021" s="115"/>
      <c r="N1021" s="115"/>
      <c r="O1021" s="115"/>
      <c r="P1021" s="115"/>
      <c r="Q1021" s="115"/>
      <c r="R1021" s="115"/>
      <c r="S1021" s="115"/>
      <c r="T1021" s="115"/>
      <c r="U1021" s="115"/>
      <c r="V1021" s="115"/>
      <c r="W1021" s="115"/>
      <c r="X1021" s="115"/>
      <c r="Y1021" s="115"/>
      <c r="Z1021" s="115"/>
      <c r="AA1021" s="115">
        <v>205</v>
      </c>
      <c r="AB1021" s="115">
        <v>19</v>
      </c>
      <c r="AC1021" s="115"/>
      <c r="AD1021" s="115"/>
      <c r="AE1021" s="116">
        <v>108</v>
      </c>
      <c r="AF1021" s="17">
        <v>40</v>
      </c>
      <c r="AG1021" s="18">
        <v>40</v>
      </c>
      <c r="AH1021" s="19">
        <v>80</v>
      </c>
      <c r="AI1021" s="20">
        <v>40</v>
      </c>
      <c r="AJ1021" s="21">
        <v>40</v>
      </c>
      <c r="AK1021" s="22">
        <v>20</v>
      </c>
      <c r="AL1021" s="23">
        <f>SUM(AF1021:AK1021)</f>
        <v>260</v>
      </c>
      <c r="AM1021" s="39" t="s">
        <v>74</v>
      </c>
      <c r="AN1021" s="41" t="s">
        <v>99</v>
      </c>
      <c r="AO1021" s="39" t="s">
        <v>1615</v>
      </c>
      <c r="AP1021" s="40" t="s">
        <v>170</v>
      </c>
      <c r="AQ1021" s="38" t="s">
        <v>1272</v>
      </c>
      <c r="AR1021" s="39" t="s">
        <v>265</v>
      </c>
      <c r="AS1021" s="40">
        <v>0.2</v>
      </c>
      <c r="AT1021" s="40">
        <v>1.1000000000000001</v>
      </c>
      <c r="AU1021" s="41">
        <v>0.5</v>
      </c>
      <c r="AV1021" s="31"/>
      <c r="AW1021" s="26"/>
      <c r="AX1021" s="26">
        <v>1</v>
      </c>
      <c r="AY1021" s="26"/>
      <c r="AZ1021" s="26"/>
      <c r="BA1021" s="25"/>
      <c r="BB1021" s="24">
        <v>52</v>
      </c>
      <c r="BC1021" s="26">
        <v>255</v>
      </c>
      <c r="BD1021" s="32" t="s">
        <v>753</v>
      </c>
      <c r="BE1021" s="32">
        <v>50</v>
      </c>
      <c r="BF1021" s="35" t="s">
        <v>80</v>
      </c>
      <c r="BG1021" s="26" t="s">
        <v>129</v>
      </c>
      <c r="BH1021" s="29">
        <v>20</v>
      </c>
      <c r="BI1021" s="26" t="s">
        <v>74</v>
      </c>
      <c r="BJ1021" s="41" t="s">
        <v>99</v>
      </c>
      <c r="BK1021" s="36" t="s">
        <v>1616</v>
      </c>
      <c r="BL1021" t="str">
        <f>IF(_xlfn.REGEXTEST(BK1021,"Lv. [0-9]{0, 3}", 0),BM1021,"")</f>
        <v/>
      </c>
      <c r="BM1021" t="e" cm="1" vm="1">
        <f t="array" ref="BM1021">_xlfn.REGEXEXTRACT(_xlfn.REGEXEXTRACT(BK1021,"Lv. [0-9]{0,}", 0),"[0-9]{1,2}", 0)</f>
        <v>#N/A</v>
      </c>
      <c r="BN1021" cm="1">
        <f t="array" ref="BN1021">INDEX(A1021:AE1021,BQ1021)</f>
        <v>108</v>
      </c>
      <c r="BO1021">
        <v>1020</v>
      </c>
      <c r="BP1021" t="str">
        <f ca="1">IF(LEN(BL1021) &gt; 0, _xlfn.XMATCH(BN1021 + 1, INDIRECT(BR1021):INDIRECT(BS1021)), "")</f>
        <v/>
      </c>
      <c r="BQ1021" cm="1">
        <f t="array" ref="BQ1021">_xlfn.XMATCH(FALSE, ISBLANK(A1021:AE1021),,-1)</f>
        <v>31</v>
      </c>
      <c r="BR1021" t="str">
        <f>ADDRESS(2, BQ1021)</f>
        <v>$AE$2</v>
      </c>
      <c r="BS1021" t="str">
        <f>ADDRESS(1202, BQ1021)</f>
        <v>$AE$1202</v>
      </c>
      <c r="BT1021" s="171" t="str">
        <f>"insert into Pokemon_Blueprint values ( "&amp;ROW()-1&amp;", '"&amp;B1021&amp;"', '"&amp;C1021&amp;"', "&amp;AF1021&amp;",  "&amp;AG1021&amp;",  "&amp;AH1021&amp;", "&amp;AI1021&amp;",  "&amp;AJ1021&amp;",  "&amp;AK1021&amp;", "&amp;IF(BC1021 = "", "0", BC1021)&amp;", "&amp;IF(BL1021 = "","NULL, NULL",BP1021&amp;", "&amp;BL1021)&amp;");"</f>
        <v>insert into Pokemon_Blueprint values ( 1020, 'Applin', '', 40,  40,  80, 40,  40,  20, 255, NULL, NULL);</v>
      </c>
    </row>
    <row r="1022" spans="1:72" ht="12.75" customHeight="1">
      <c r="A1022" s="86">
        <v>841</v>
      </c>
      <c r="B1022" s="113" t="s">
        <v>1617</v>
      </c>
      <c r="C1022" s="113"/>
      <c r="D1022" s="114"/>
      <c r="E1022" s="115"/>
      <c r="F1022" s="115"/>
      <c r="G1022" s="115"/>
      <c r="H1022" s="115"/>
      <c r="I1022" s="115"/>
      <c r="J1022" s="115"/>
      <c r="K1022" s="115"/>
      <c r="L1022" s="115"/>
      <c r="M1022" s="115"/>
      <c r="N1022" s="115"/>
      <c r="O1022" s="115"/>
      <c r="P1022" s="115"/>
      <c r="Q1022" s="115"/>
      <c r="R1022" s="115"/>
      <c r="S1022" s="115"/>
      <c r="T1022" s="115"/>
      <c r="U1022" s="115"/>
      <c r="V1022" s="115"/>
      <c r="W1022" s="115"/>
      <c r="X1022" s="115"/>
      <c r="Y1022" s="115"/>
      <c r="Z1022" s="115"/>
      <c r="AA1022" s="115">
        <v>206</v>
      </c>
      <c r="AB1022" s="115">
        <v>20</v>
      </c>
      <c r="AC1022" s="115"/>
      <c r="AD1022" s="115"/>
      <c r="AE1022" s="116">
        <v>109</v>
      </c>
      <c r="AF1022" s="17">
        <v>70</v>
      </c>
      <c r="AG1022" s="18">
        <v>110</v>
      </c>
      <c r="AH1022" s="19">
        <v>80</v>
      </c>
      <c r="AI1022" s="20">
        <v>95</v>
      </c>
      <c r="AJ1022" s="21">
        <v>60</v>
      </c>
      <c r="AK1022" s="22">
        <v>70</v>
      </c>
      <c r="AL1022" s="23">
        <f>SUM(AF1022:AK1022)</f>
        <v>485</v>
      </c>
      <c r="AM1022" s="39" t="s">
        <v>74</v>
      </c>
      <c r="AN1022" s="41" t="s">
        <v>99</v>
      </c>
      <c r="AO1022" s="39" t="s">
        <v>1615</v>
      </c>
      <c r="AP1022" s="40" t="s">
        <v>170</v>
      </c>
      <c r="AQ1022" s="38" t="s">
        <v>163</v>
      </c>
      <c r="AR1022" s="39" t="s">
        <v>127</v>
      </c>
      <c r="AS1022" s="40">
        <v>0.3</v>
      </c>
      <c r="AT1022" s="40">
        <v>2.2000000000000002</v>
      </c>
      <c r="AU1022" s="41">
        <v>1</v>
      </c>
      <c r="AV1022" s="31"/>
      <c r="AW1022" s="26">
        <v>2</v>
      </c>
      <c r="AX1022" s="26"/>
      <c r="AY1022" s="26"/>
      <c r="AZ1022" s="26"/>
      <c r="BA1022" s="25"/>
      <c r="BB1022" s="24">
        <v>170</v>
      </c>
      <c r="BC1022" s="26">
        <v>45</v>
      </c>
      <c r="BD1022" s="32" t="s">
        <v>753</v>
      </c>
      <c r="BE1022" s="32">
        <v>50</v>
      </c>
      <c r="BF1022" s="35" t="s">
        <v>80</v>
      </c>
      <c r="BG1022" s="26" t="s">
        <v>129</v>
      </c>
      <c r="BH1022" s="29">
        <v>20</v>
      </c>
      <c r="BI1022" s="26" t="s">
        <v>74</v>
      </c>
      <c r="BJ1022" s="41" t="s">
        <v>99</v>
      </c>
      <c r="BK1022" s="36" t="s">
        <v>1618</v>
      </c>
      <c r="BL1022" t="str">
        <f>IF(_xlfn.REGEXTEST(BK1022,"Lv. [0-9]{0, 3}", 0),BM1022,"")</f>
        <v/>
      </c>
      <c r="BM1022" t="e" cm="1" vm="1">
        <f t="array" ref="BM1022">_xlfn.REGEXEXTRACT(_xlfn.REGEXEXTRACT(BK1022,"Lv. [0-9]{0,}", 0),"[0-9]{1,2}", 0)</f>
        <v>#N/A</v>
      </c>
      <c r="BN1022" cm="1">
        <f t="array" ref="BN1022">INDEX(A1022:AE1022,BQ1022)</f>
        <v>109</v>
      </c>
      <c r="BO1022">
        <v>1021</v>
      </c>
      <c r="BP1022" t="str">
        <f ca="1">IF(LEN(BL1022) &gt; 0, _xlfn.XMATCH(BN1022 + 1, INDIRECT(BR1022):INDIRECT(BS1022)), "")</f>
        <v/>
      </c>
      <c r="BQ1022" cm="1">
        <f t="array" ref="BQ1022">_xlfn.XMATCH(FALSE, ISBLANK(A1022:AE1022),,-1)</f>
        <v>31</v>
      </c>
      <c r="BR1022" t="str">
        <f>ADDRESS(2, BQ1022)</f>
        <v>$AE$2</v>
      </c>
      <c r="BS1022" t="str">
        <f>ADDRESS(1202, BQ1022)</f>
        <v>$AE$1202</v>
      </c>
      <c r="BT1022" s="171" t="str">
        <f>"insert into Pokemon_Blueprint values ( "&amp;ROW()-1&amp;", '"&amp;B1022&amp;"', '"&amp;C1022&amp;"', "&amp;AF1022&amp;",  "&amp;AG1022&amp;",  "&amp;AH1022&amp;", "&amp;AI1022&amp;",  "&amp;AJ1022&amp;",  "&amp;AK1022&amp;", "&amp;IF(BC1022 = "", "0", BC1022)&amp;", "&amp;IF(BL1022 = "","NULL, NULL",BP1022&amp;", "&amp;BL1022)&amp;");"</f>
        <v>insert into Pokemon_Blueprint values ( 1021, 'Flapple', '', 70,  110,  80, 95,  60,  70, 45, NULL, NULL);</v>
      </c>
    </row>
    <row r="1023" spans="1:72" ht="12.75" customHeight="1">
      <c r="A1023" s="86">
        <v>842</v>
      </c>
      <c r="B1023" s="113" t="s">
        <v>1619</v>
      </c>
      <c r="C1023" s="113"/>
      <c r="D1023" s="114"/>
      <c r="E1023" s="115"/>
      <c r="F1023" s="115"/>
      <c r="G1023" s="115"/>
      <c r="H1023" s="115"/>
      <c r="I1023" s="115"/>
      <c r="J1023" s="115"/>
      <c r="K1023" s="115"/>
      <c r="L1023" s="115"/>
      <c r="M1023" s="115"/>
      <c r="N1023" s="115"/>
      <c r="O1023" s="115"/>
      <c r="P1023" s="115"/>
      <c r="Q1023" s="115"/>
      <c r="R1023" s="115"/>
      <c r="S1023" s="115"/>
      <c r="T1023" s="115"/>
      <c r="U1023" s="115"/>
      <c r="V1023" s="115"/>
      <c r="W1023" s="115"/>
      <c r="X1023" s="115"/>
      <c r="Y1023" s="115"/>
      <c r="Z1023" s="115"/>
      <c r="AA1023" s="115">
        <v>207</v>
      </c>
      <c r="AB1023" s="115">
        <v>21</v>
      </c>
      <c r="AC1023" s="115"/>
      <c r="AD1023" s="115"/>
      <c r="AE1023" s="116">
        <v>110</v>
      </c>
      <c r="AF1023" s="17">
        <v>110</v>
      </c>
      <c r="AG1023" s="18">
        <v>85</v>
      </c>
      <c r="AH1023" s="19">
        <v>80</v>
      </c>
      <c r="AI1023" s="20">
        <v>100</v>
      </c>
      <c r="AJ1023" s="21">
        <v>80</v>
      </c>
      <c r="AK1023" s="22">
        <v>30</v>
      </c>
      <c r="AL1023" s="23">
        <f>SUM(AF1023:AK1023)</f>
        <v>485</v>
      </c>
      <c r="AM1023" s="39" t="s">
        <v>74</v>
      </c>
      <c r="AN1023" s="41" t="s">
        <v>99</v>
      </c>
      <c r="AO1023" s="39" t="s">
        <v>1615</v>
      </c>
      <c r="AP1023" s="40" t="s">
        <v>170</v>
      </c>
      <c r="AQ1023" s="38" t="s">
        <v>91</v>
      </c>
      <c r="AR1023" s="39" t="s">
        <v>187</v>
      </c>
      <c r="AS1023" s="40">
        <v>0.4</v>
      </c>
      <c r="AT1023" s="40">
        <v>28.7</v>
      </c>
      <c r="AU1023" s="41">
        <v>13</v>
      </c>
      <c r="AV1023" s="31">
        <v>2</v>
      </c>
      <c r="AW1023" s="26"/>
      <c r="AX1023" s="26"/>
      <c r="AY1023" s="26"/>
      <c r="AZ1023" s="26"/>
      <c r="BA1023" s="25"/>
      <c r="BB1023" s="24">
        <v>170</v>
      </c>
      <c r="BC1023" s="26">
        <v>45</v>
      </c>
      <c r="BD1023" s="32" t="s">
        <v>753</v>
      </c>
      <c r="BE1023" s="32">
        <v>50</v>
      </c>
      <c r="BF1023" s="35" t="s">
        <v>80</v>
      </c>
      <c r="BG1023" s="26" t="s">
        <v>129</v>
      </c>
      <c r="BH1023" s="29">
        <v>20</v>
      </c>
      <c r="BI1023" s="26" t="s">
        <v>74</v>
      </c>
      <c r="BJ1023" s="41" t="s">
        <v>99</v>
      </c>
      <c r="BK1023" s="36"/>
      <c r="BL1023" t="str">
        <f>IF(_xlfn.REGEXTEST(BK1023,"Lv. [0-9]{0, 3}", 0),BM1023,"")</f>
        <v/>
      </c>
      <c r="BM1023" t="e" cm="1" vm="1">
        <f t="array" ref="BM1023">_xlfn.REGEXEXTRACT(_xlfn.REGEXEXTRACT(BK1023,"Lv. [0-9]{0,}", 0),"[0-9]{1,2}", 0)</f>
        <v>#N/A</v>
      </c>
      <c r="BN1023" cm="1">
        <f t="array" ref="BN1023">INDEX(A1023:AE1023,BQ1023)</f>
        <v>110</v>
      </c>
      <c r="BO1023">
        <v>1022</v>
      </c>
      <c r="BP1023" t="str">
        <f ca="1">IF(LEN(BL1023) &gt; 0, _xlfn.XMATCH(BN1023 + 1, INDIRECT(BR1023):INDIRECT(BS1023)), "")</f>
        <v/>
      </c>
      <c r="BQ1023" cm="1">
        <f t="array" ref="BQ1023">_xlfn.XMATCH(FALSE, ISBLANK(A1023:AE1023),,-1)</f>
        <v>31</v>
      </c>
      <c r="BR1023" t="str">
        <f>ADDRESS(2, BQ1023)</f>
        <v>$AE$2</v>
      </c>
      <c r="BS1023" t="str">
        <f>ADDRESS(1202, BQ1023)</f>
        <v>$AE$1202</v>
      </c>
      <c r="BT1023" s="171" t="str">
        <f>"insert into Pokemon_Blueprint values ( "&amp;ROW()-1&amp;", '"&amp;B1023&amp;"', '"&amp;C1023&amp;"', "&amp;AF1023&amp;",  "&amp;AG1023&amp;",  "&amp;AH1023&amp;", "&amp;AI1023&amp;",  "&amp;AJ1023&amp;",  "&amp;AK1023&amp;", "&amp;IF(BC1023 = "", "0", BC1023)&amp;", "&amp;IF(BL1023 = "","NULL, NULL",BP1023&amp;", "&amp;BL1023)&amp;");"</f>
        <v>insert into Pokemon_Blueprint values ( 1022, 'Appletun', '', 110,  85,  80, 100,  80,  30, 45, NULL, NULL);</v>
      </c>
    </row>
    <row r="1024" spans="1:72" ht="12.75" customHeight="1">
      <c r="A1024" s="86">
        <v>843</v>
      </c>
      <c r="B1024" s="113" t="s">
        <v>1620</v>
      </c>
      <c r="C1024" s="113"/>
      <c r="D1024" s="114"/>
      <c r="E1024" s="115"/>
      <c r="F1024" s="115"/>
      <c r="G1024" s="115"/>
      <c r="H1024" s="115"/>
      <c r="I1024" s="115"/>
      <c r="J1024" s="115"/>
      <c r="K1024" s="115"/>
      <c r="L1024" s="115"/>
      <c r="M1024" s="115"/>
      <c r="N1024" s="115"/>
      <c r="O1024" s="115"/>
      <c r="P1024" s="115"/>
      <c r="Q1024" s="115"/>
      <c r="R1024" s="115"/>
      <c r="S1024" s="115"/>
      <c r="T1024" s="115"/>
      <c r="U1024" s="115"/>
      <c r="V1024" s="115"/>
      <c r="W1024" s="115"/>
      <c r="X1024" s="115"/>
      <c r="Y1024" s="115"/>
      <c r="Z1024" s="115"/>
      <c r="AA1024" s="115">
        <v>312</v>
      </c>
      <c r="AB1024" s="115">
        <v>174</v>
      </c>
      <c r="AC1024" s="115"/>
      <c r="AD1024" s="115"/>
      <c r="AE1024" s="116">
        <v>270</v>
      </c>
      <c r="AF1024" s="17">
        <v>52</v>
      </c>
      <c r="AG1024" s="18">
        <v>57</v>
      </c>
      <c r="AH1024" s="19">
        <v>75</v>
      </c>
      <c r="AI1024" s="20">
        <v>35</v>
      </c>
      <c r="AJ1024" s="21">
        <v>50</v>
      </c>
      <c r="AK1024" s="22">
        <v>46</v>
      </c>
      <c r="AL1024" s="23">
        <f>SUM(AF1024:AK1024)</f>
        <v>315</v>
      </c>
      <c r="AM1024" s="39" t="s">
        <v>196</v>
      </c>
      <c r="AN1024" s="41"/>
      <c r="AO1024" s="39" t="s">
        <v>1621</v>
      </c>
      <c r="AP1024" s="40" t="s">
        <v>132</v>
      </c>
      <c r="AQ1024" s="38" t="s">
        <v>197</v>
      </c>
      <c r="AR1024" s="39" t="s">
        <v>160</v>
      </c>
      <c r="AS1024" s="40">
        <v>2.2000000000000002</v>
      </c>
      <c r="AT1024" s="40">
        <v>16.8</v>
      </c>
      <c r="AU1024" s="41">
        <v>7.6</v>
      </c>
      <c r="AV1024" s="31"/>
      <c r="AW1024" s="26"/>
      <c r="AX1024" s="26">
        <v>1</v>
      </c>
      <c r="AY1024" s="26"/>
      <c r="AZ1024" s="26"/>
      <c r="BA1024" s="25"/>
      <c r="BB1024" s="24">
        <v>63</v>
      </c>
      <c r="BC1024" s="26">
        <v>255</v>
      </c>
      <c r="BD1024" s="32" t="s">
        <v>128</v>
      </c>
      <c r="BE1024" s="32">
        <v>50</v>
      </c>
      <c r="BF1024" s="35" t="s">
        <v>80</v>
      </c>
      <c r="BG1024" s="26" t="s">
        <v>129</v>
      </c>
      <c r="BH1024" s="29">
        <v>20</v>
      </c>
      <c r="BI1024" s="26" t="s">
        <v>165</v>
      </c>
      <c r="BJ1024" s="41" t="s">
        <v>99</v>
      </c>
      <c r="BK1024" s="36" t="s">
        <v>102</v>
      </c>
      <c r="BL1024" t="str">
        <f>IF(_xlfn.REGEXTEST(BK1024,"Lv. [0-9]{0, 3}", 0),BM1024,"")</f>
        <v>36</v>
      </c>
      <c r="BM1024" t="str" cm="1">
        <f t="array" ref="BM1024">_xlfn.REGEXEXTRACT(_xlfn.REGEXEXTRACT(BK1024,"Lv. [0-9]{0,}", 0),"[0-9]{1,2}", 0)</f>
        <v>36</v>
      </c>
      <c r="BN1024" cm="1">
        <f t="array" ref="BN1024">INDEX(A1024:AE1024,BQ1024)</f>
        <v>270</v>
      </c>
      <c r="BO1024">
        <v>1023</v>
      </c>
      <c r="BP1024">
        <f ca="1">IF(LEN(BL1024) &gt; 0, _xlfn.XMATCH(BN1024 + 1, INDIRECT(BR1024):INDIRECT(BS1024)), "")</f>
        <v>1024</v>
      </c>
      <c r="BQ1024" cm="1">
        <f t="array" ref="BQ1024">_xlfn.XMATCH(FALSE, ISBLANK(A1024:AE1024),,-1)</f>
        <v>31</v>
      </c>
      <c r="BR1024" t="str">
        <f>ADDRESS(2, BQ1024)</f>
        <v>$AE$2</v>
      </c>
      <c r="BS1024" t="str">
        <f>ADDRESS(1202, BQ1024)</f>
        <v>$AE$1202</v>
      </c>
      <c r="BT1024" s="171" t="str">
        <f ca="1">"insert into Pokemon_Blueprint values ( "&amp;ROW()-1&amp;", '"&amp;B1024&amp;"', '"&amp;C1024&amp;"', "&amp;AF1024&amp;",  "&amp;AG1024&amp;",  "&amp;AH1024&amp;", "&amp;AI1024&amp;",  "&amp;AJ1024&amp;",  "&amp;AK1024&amp;", "&amp;IF(BC1024 = "", "0", BC1024)&amp;", "&amp;IF(BL1024 = "","NULL, NULL",BP1024&amp;", "&amp;BL1024)&amp;");"</f>
        <v>insert into Pokemon_Blueprint values ( 1023, 'Silicobra', '', 52,  57,  75, 35,  50,  46, 255, 1024, 36);</v>
      </c>
    </row>
    <row r="1025" spans="1:72" ht="12.75" customHeight="1">
      <c r="A1025" s="86">
        <v>844</v>
      </c>
      <c r="B1025" s="113" t="s">
        <v>1622</v>
      </c>
      <c r="C1025" s="113"/>
      <c r="D1025" s="114"/>
      <c r="E1025" s="115"/>
      <c r="F1025" s="115"/>
      <c r="G1025" s="115"/>
      <c r="H1025" s="115"/>
      <c r="I1025" s="115"/>
      <c r="J1025" s="115"/>
      <c r="K1025" s="115"/>
      <c r="L1025" s="115"/>
      <c r="M1025" s="115"/>
      <c r="N1025" s="115"/>
      <c r="O1025" s="115"/>
      <c r="P1025" s="115"/>
      <c r="Q1025" s="115"/>
      <c r="R1025" s="115"/>
      <c r="S1025" s="115"/>
      <c r="T1025" s="115"/>
      <c r="U1025" s="115"/>
      <c r="V1025" s="115"/>
      <c r="W1025" s="115"/>
      <c r="X1025" s="115"/>
      <c r="Y1025" s="115"/>
      <c r="Z1025" s="115"/>
      <c r="AA1025" s="115">
        <v>313</v>
      </c>
      <c r="AB1025" s="115">
        <v>175</v>
      </c>
      <c r="AC1025" s="115"/>
      <c r="AD1025" s="115"/>
      <c r="AE1025" s="116">
        <v>271</v>
      </c>
      <c r="AF1025" s="17">
        <v>72</v>
      </c>
      <c r="AG1025" s="18">
        <v>107</v>
      </c>
      <c r="AH1025" s="19">
        <v>125</v>
      </c>
      <c r="AI1025" s="20">
        <v>65</v>
      </c>
      <c r="AJ1025" s="21">
        <v>70</v>
      </c>
      <c r="AK1025" s="22">
        <v>71</v>
      </c>
      <c r="AL1025" s="23">
        <f>SUM(AF1025:AK1025)</f>
        <v>510</v>
      </c>
      <c r="AM1025" s="39" t="s">
        <v>196</v>
      </c>
      <c r="AN1025" s="41"/>
      <c r="AO1025" s="39" t="s">
        <v>1621</v>
      </c>
      <c r="AP1025" s="40" t="s">
        <v>132</v>
      </c>
      <c r="AQ1025" s="38" t="s">
        <v>197</v>
      </c>
      <c r="AR1025" s="39" t="s">
        <v>700</v>
      </c>
      <c r="AS1025" s="40">
        <v>3.8</v>
      </c>
      <c r="AT1025" s="40">
        <v>144.4</v>
      </c>
      <c r="AU1025" s="41">
        <v>65.5</v>
      </c>
      <c r="AV1025" s="31"/>
      <c r="AW1025" s="26"/>
      <c r="AX1025" s="26">
        <v>2</v>
      </c>
      <c r="AY1025" s="26"/>
      <c r="AZ1025" s="26"/>
      <c r="BA1025" s="25"/>
      <c r="BB1025" s="24">
        <v>179</v>
      </c>
      <c r="BC1025" s="26">
        <v>120</v>
      </c>
      <c r="BD1025" s="32" t="s">
        <v>128</v>
      </c>
      <c r="BE1025" s="32">
        <v>50</v>
      </c>
      <c r="BF1025" s="35" t="s">
        <v>80</v>
      </c>
      <c r="BG1025" s="26" t="s">
        <v>129</v>
      </c>
      <c r="BH1025" s="29">
        <v>20</v>
      </c>
      <c r="BI1025" s="26" t="s">
        <v>165</v>
      </c>
      <c r="BJ1025" s="41" t="s">
        <v>99</v>
      </c>
      <c r="BK1025" s="36"/>
      <c r="BL1025" t="str">
        <f>IF(_xlfn.REGEXTEST(BK1025,"Lv. [0-9]{0, 3}", 0),BM1025,"")</f>
        <v/>
      </c>
      <c r="BM1025" t="e" cm="1" vm="1">
        <f t="array" ref="BM1025">_xlfn.REGEXEXTRACT(_xlfn.REGEXEXTRACT(BK1025,"Lv. [0-9]{0,}", 0),"[0-9]{1,2}", 0)</f>
        <v>#N/A</v>
      </c>
      <c r="BN1025" cm="1">
        <f t="array" ref="BN1025">INDEX(A1025:AE1025,BQ1025)</f>
        <v>271</v>
      </c>
      <c r="BO1025">
        <v>1024</v>
      </c>
      <c r="BP1025" t="str">
        <f ca="1">IF(LEN(BL1025) &gt; 0, _xlfn.XMATCH(BN1025 + 1, INDIRECT(BR1025):INDIRECT(BS1025)), "")</f>
        <v/>
      </c>
      <c r="BQ1025" cm="1">
        <f t="array" ref="BQ1025">_xlfn.XMATCH(FALSE, ISBLANK(A1025:AE1025),,-1)</f>
        <v>31</v>
      </c>
      <c r="BR1025" t="str">
        <f>ADDRESS(2, BQ1025)</f>
        <v>$AE$2</v>
      </c>
      <c r="BS1025" t="str">
        <f>ADDRESS(1202, BQ1025)</f>
        <v>$AE$1202</v>
      </c>
      <c r="BT1025" s="171" t="str">
        <f>"insert into Pokemon_Blueprint values ( "&amp;ROW()-1&amp;", '"&amp;B1025&amp;"', '"&amp;C1025&amp;"', "&amp;AF1025&amp;",  "&amp;AG1025&amp;",  "&amp;AH1025&amp;", "&amp;AI1025&amp;",  "&amp;AJ1025&amp;",  "&amp;AK1025&amp;", "&amp;IF(BC1025 = "", "0", BC1025)&amp;", "&amp;IF(BL1025 = "","NULL, NULL",BP1025&amp;", "&amp;BL1025)&amp;");"</f>
        <v>insert into Pokemon_Blueprint values ( 1024, 'Sandaconda', '', 72,  107,  125, 65,  70,  71, 120, NULL, NULL);</v>
      </c>
    </row>
    <row r="1026" spans="1:72" ht="12.75" customHeight="1">
      <c r="A1026" s="86">
        <v>845</v>
      </c>
      <c r="B1026" s="113" t="s">
        <v>1623</v>
      </c>
      <c r="C1026" s="113"/>
      <c r="D1026" s="114"/>
      <c r="E1026" s="115"/>
      <c r="F1026" s="115"/>
      <c r="G1026" s="115"/>
      <c r="H1026" s="115"/>
      <c r="I1026" s="115"/>
      <c r="J1026" s="115"/>
      <c r="K1026" s="115"/>
      <c r="L1026" s="115"/>
      <c r="M1026" s="115"/>
      <c r="N1026" s="115"/>
      <c r="O1026" s="115"/>
      <c r="P1026" s="115"/>
      <c r="Q1026" s="115"/>
      <c r="R1026" s="115"/>
      <c r="S1026" s="115"/>
      <c r="T1026" s="115"/>
      <c r="U1026" s="115"/>
      <c r="V1026" s="115"/>
      <c r="W1026" s="115"/>
      <c r="X1026" s="115"/>
      <c r="Y1026" s="115"/>
      <c r="Z1026" s="115"/>
      <c r="AA1026" s="115">
        <v>309</v>
      </c>
      <c r="AB1026" s="115">
        <v>93</v>
      </c>
      <c r="AC1026" s="115"/>
      <c r="AD1026" s="115"/>
      <c r="AE1026" s="116"/>
      <c r="AF1026" s="17">
        <v>70</v>
      </c>
      <c r="AG1026" s="18">
        <v>85</v>
      </c>
      <c r="AH1026" s="19">
        <v>55</v>
      </c>
      <c r="AI1026" s="20">
        <v>85</v>
      </c>
      <c r="AJ1026" s="21">
        <v>95</v>
      </c>
      <c r="AK1026" s="22">
        <v>85</v>
      </c>
      <c r="AL1026" s="23">
        <f>SUM(AF1026:AK1026)</f>
        <v>475</v>
      </c>
      <c r="AM1026" s="39" t="s">
        <v>104</v>
      </c>
      <c r="AN1026" s="41" t="s">
        <v>112</v>
      </c>
      <c r="AO1026" s="39" t="s">
        <v>1624</v>
      </c>
      <c r="AP1026" s="40"/>
      <c r="AQ1026" s="38"/>
      <c r="AR1026" s="39" t="s">
        <v>191</v>
      </c>
      <c r="AS1026" s="40">
        <v>0.8</v>
      </c>
      <c r="AT1026" s="40">
        <v>39.700000000000003</v>
      </c>
      <c r="AU1026" s="41">
        <v>18</v>
      </c>
      <c r="AV1026" s="31"/>
      <c r="AW1026" s="26"/>
      <c r="AX1026" s="26"/>
      <c r="AY1026" s="26"/>
      <c r="AZ1026" s="26">
        <v>2</v>
      </c>
      <c r="BA1026" s="25"/>
      <c r="BB1026" s="24">
        <v>166</v>
      </c>
      <c r="BC1026" s="26">
        <v>45</v>
      </c>
      <c r="BD1026" s="32" t="s">
        <v>128</v>
      </c>
      <c r="BE1026" s="32">
        <v>50</v>
      </c>
      <c r="BF1026" s="35" t="s">
        <v>116</v>
      </c>
      <c r="BG1026" s="26" t="s">
        <v>129</v>
      </c>
      <c r="BH1026" s="29">
        <v>20</v>
      </c>
      <c r="BI1026" s="26" t="s">
        <v>117</v>
      </c>
      <c r="BJ1026" s="41" t="s">
        <v>104</v>
      </c>
      <c r="BK1026" s="36"/>
      <c r="BL1026" t="str">
        <f>IF(_xlfn.REGEXTEST(BK1026,"Lv. [0-9]{0, 3}", 0),BM1026,"")</f>
        <v/>
      </c>
      <c r="BM1026" t="e" cm="1" vm="1">
        <f t="array" ref="BM1026">_xlfn.REGEXEXTRACT(_xlfn.REGEXEXTRACT(BK1026,"Lv. [0-9]{0,}", 0),"[0-9]{1,2}", 0)</f>
        <v>#N/A</v>
      </c>
      <c r="BN1026" cm="1">
        <f t="array" ref="BN1026">INDEX(A1026:AE1026,BQ1026)</f>
        <v>93</v>
      </c>
      <c r="BO1026">
        <v>1025</v>
      </c>
      <c r="BP1026" t="str">
        <f ca="1">IF(LEN(BL1026) &gt; 0, _xlfn.XMATCH(BN1026 + 1, INDIRECT(BR1026):INDIRECT(BS1026)), "")</f>
        <v/>
      </c>
      <c r="BQ1026" cm="1">
        <f t="array" ref="BQ1026">_xlfn.XMATCH(FALSE, ISBLANK(A1026:AE1026),,-1)</f>
        <v>28</v>
      </c>
      <c r="BR1026" t="str">
        <f>ADDRESS(2, BQ1026)</f>
        <v>$AB$2</v>
      </c>
      <c r="BS1026" t="str">
        <f>ADDRESS(1202, BQ1026)</f>
        <v>$AB$1202</v>
      </c>
      <c r="BT1026" s="171" t="str">
        <f>"insert into Pokemon_Blueprint values ( "&amp;ROW()-1&amp;", '"&amp;B1026&amp;"', '"&amp;C1026&amp;"', "&amp;AF1026&amp;",  "&amp;AG1026&amp;",  "&amp;AH1026&amp;", "&amp;AI1026&amp;",  "&amp;AJ1026&amp;",  "&amp;AK1026&amp;", "&amp;IF(BC1026 = "", "0", BC1026)&amp;", "&amp;IF(BL1026 = "","NULL, NULL",BP1026&amp;", "&amp;BL1026)&amp;");"</f>
        <v>insert into Pokemon_Blueprint values ( 1025, 'Cramorant', '', 70,  85,  55, 85,  95,  85, 45, NULL, NULL);</v>
      </c>
    </row>
    <row r="1027" spans="1:72" ht="12.75" customHeight="1">
      <c r="A1027" s="86">
        <v>846</v>
      </c>
      <c r="B1027" s="113" t="s">
        <v>1625</v>
      </c>
      <c r="C1027" s="113"/>
      <c r="D1027" s="114"/>
      <c r="E1027" s="115"/>
      <c r="F1027" s="115"/>
      <c r="G1027" s="115"/>
      <c r="H1027" s="115"/>
      <c r="I1027" s="115"/>
      <c r="J1027" s="115"/>
      <c r="K1027" s="115"/>
      <c r="L1027" s="115"/>
      <c r="M1027" s="115"/>
      <c r="N1027" s="115"/>
      <c r="O1027" s="115"/>
      <c r="P1027" s="115"/>
      <c r="Q1027" s="115"/>
      <c r="R1027" s="115"/>
      <c r="S1027" s="115"/>
      <c r="T1027" s="115"/>
      <c r="U1027" s="115"/>
      <c r="V1027" s="115"/>
      <c r="W1027" s="115"/>
      <c r="X1027" s="115"/>
      <c r="Y1027" s="115"/>
      <c r="Z1027" s="115"/>
      <c r="AA1027" s="115">
        <v>180</v>
      </c>
      <c r="AB1027" s="115">
        <v>96</v>
      </c>
      <c r="AC1027" s="115"/>
      <c r="AD1027" s="115"/>
      <c r="AE1027" s="116">
        <v>136</v>
      </c>
      <c r="AF1027" s="17">
        <v>41</v>
      </c>
      <c r="AG1027" s="18">
        <v>63</v>
      </c>
      <c r="AH1027" s="19">
        <v>40</v>
      </c>
      <c r="AI1027" s="20">
        <v>40</v>
      </c>
      <c r="AJ1027" s="21">
        <v>30</v>
      </c>
      <c r="AK1027" s="22">
        <v>66</v>
      </c>
      <c r="AL1027" s="23">
        <f>SUM(AF1027:AK1027)</f>
        <v>280</v>
      </c>
      <c r="AM1027" s="39" t="s">
        <v>112</v>
      </c>
      <c r="AN1027" s="41"/>
      <c r="AO1027" s="39" t="s">
        <v>285</v>
      </c>
      <c r="AP1027" s="40"/>
      <c r="AQ1027" s="38" t="s">
        <v>1626</v>
      </c>
      <c r="AR1027" s="39" t="s">
        <v>115</v>
      </c>
      <c r="AS1027" s="40">
        <v>0.5</v>
      </c>
      <c r="AT1027" s="40">
        <v>2.2000000000000002</v>
      </c>
      <c r="AU1027" s="41">
        <v>1</v>
      </c>
      <c r="AV1027" s="31"/>
      <c r="AW1027" s="26"/>
      <c r="AX1027" s="26"/>
      <c r="AY1027" s="26"/>
      <c r="AZ1027" s="26"/>
      <c r="BA1027" s="25">
        <v>1</v>
      </c>
      <c r="BB1027" s="24">
        <v>56</v>
      </c>
      <c r="BC1027" s="26">
        <v>255</v>
      </c>
      <c r="BD1027" s="32" t="s">
        <v>297</v>
      </c>
      <c r="BE1027" s="32">
        <v>50</v>
      </c>
      <c r="BF1027" s="35" t="s">
        <v>139</v>
      </c>
      <c r="BG1027" s="26" t="s">
        <v>129</v>
      </c>
      <c r="BH1027" s="29">
        <v>20</v>
      </c>
      <c r="BI1027" s="26" t="s">
        <v>465</v>
      </c>
      <c r="BJ1027" s="41"/>
      <c r="BK1027" s="36" t="s">
        <v>266</v>
      </c>
      <c r="BL1027" t="str">
        <f>IF(_xlfn.REGEXTEST(BK1027,"Lv. [0-9]{0, 3}", 0),BM1027,"")</f>
        <v>26</v>
      </c>
      <c r="BM1027" t="str" cm="1">
        <f t="array" ref="BM1027">_xlfn.REGEXEXTRACT(_xlfn.REGEXEXTRACT(BK1027,"Lv. [0-9]{0,}", 0),"[0-9]{1,2}", 0)</f>
        <v>26</v>
      </c>
      <c r="BN1027" cm="1">
        <f t="array" ref="BN1027">INDEX(A1027:AE1027,BQ1027)</f>
        <v>136</v>
      </c>
      <c r="BO1027">
        <v>1026</v>
      </c>
      <c r="BP1027">
        <f ca="1">IF(LEN(BL1027) &gt; 0, _xlfn.XMATCH(BN1027 + 1, INDIRECT(BR1027):INDIRECT(BS1027)), "")</f>
        <v>1027</v>
      </c>
      <c r="BQ1027" cm="1">
        <f t="array" ref="BQ1027">_xlfn.XMATCH(FALSE, ISBLANK(A1027:AE1027),,-1)</f>
        <v>31</v>
      </c>
      <c r="BR1027" t="str">
        <f>ADDRESS(2, BQ1027)</f>
        <v>$AE$2</v>
      </c>
      <c r="BS1027" t="str">
        <f>ADDRESS(1202, BQ1027)</f>
        <v>$AE$1202</v>
      </c>
      <c r="BT1027" s="171" t="str">
        <f ca="1">"insert into Pokemon_Blueprint values ( "&amp;ROW()-1&amp;", '"&amp;B1027&amp;"', '"&amp;C1027&amp;"', "&amp;AF1027&amp;",  "&amp;AG1027&amp;",  "&amp;AH1027&amp;", "&amp;AI1027&amp;",  "&amp;AJ1027&amp;",  "&amp;AK1027&amp;", "&amp;IF(BC1027 = "", "0", BC1027)&amp;", "&amp;IF(BL1027 = "","NULL, NULL",BP1027&amp;", "&amp;BL1027)&amp;");"</f>
        <v>insert into Pokemon_Blueprint values ( 1026, 'Arrokuda', '', 41,  63,  40, 40,  30,  66, 255, 1027, 26);</v>
      </c>
    </row>
    <row r="1028" spans="1:72" ht="12.75" customHeight="1">
      <c r="A1028" s="86">
        <v>847</v>
      </c>
      <c r="B1028" s="113" t="s">
        <v>1627</v>
      </c>
      <c r="C1028" s="113"/>
      <c r="D1028" s="114"/>
      <c r="E1028" s="115"/>
      <c r="F1028" s="115"/>
      <c r="G1028" s="115"/>
      <c r="H1028" s="115"/>
      <c r="I1028" s="115"/>
      <c r="J1028" s="115"/>
      <c r="K1028" s="115"/>
      <c r="L1028" s="115"/>
      <c r="M1028" s="115"/>
      <c r="N1028" s="115"/>
      <c r="O1028" s="115"/>
      <c r="P1028" s="115"/>
      <c r="Q1028" s="115"/>
      <c r="R1028" s="115"/>
      <c r="S1028" s="115"/>
      <c r="T1028" s="115"/>
      <c r="U1028" s="115"/>
      <c r="V1028" s="115"/>
      <c r="W1028" s="115"/>
      <c r="X1028" s="115"/>
      <c r="Y1028" s="115"/>
      <c r="Z1028" s="115"/>
      <c r="AA1028" s="115">
        <v>181</v>
      </c>
      <c r="AB1028" s="115">
        <v>97</v>
      </c>
      <c r="AC1028" s="115"/>
      <c r="AD1028" s="115"/>
      <c r="AE1028" s="116">
        <v>137</v>
      </c>
      <c r="AF1028" s="17">
        <v>61</v>
      </c>
      <c r="AG1028" s="18">
        <v>123</v>
      </c>
      <c r="AH1028" s="19">
        <v>60</v>
      </c>
      <c r="AI1028" s="20">
        <v>60</v>
      </c>
      <c r="AJ1028" s="21">
        <v>50</v>
      </c>
      <c r="AK1028" s="22">
        <v>136</v>
      </c>
      <c r="AL1028" s="23">
        <f>SUM(AF1028:AK1028)</f>
        <v>490</v>
      </c>
      <c r="AM1028" s="39" t="s">
        <v>112</v>
      </c>
      <c r="AN1028" s="41"/>
      <c r="AO1028" s="39" t="s">
        <v>285</v>
      </c>
      <c r="AP1028" s="40"/>
      <c r="AQ1028" s="38" t="s">
        <v>1626</v>
      </c>
      <c r="AR1028" s="39" t="s">
        <v>216</v>
      </c>
      <c r="AS1028" s="40">
        <v>1.3</v>
      </c>
      <c r="AT1028" s="40">
        <v>66.099999999999994</v>
      </c>
      <c r="AU1028" s="41">
        <v>30</v>
      </c>
      <c r="AV1028" s="31"/>
      <c r="AW1028" s="26"/>
      <c r="AX1028" s="26"/>
      <c r="AY1028" s="26"/>
      <c r="AZ1028" s="26"/>
      <c r="BA1028" s="25">
        <v>2</v>
      </c>
      <c r="BB1028" s="24">
        <v>172</v>
      </c>
      <c r="BC1028" s="26">
        <v>60</v>
      </c>
      <c r="BD1028" s="32" t="s">
        <v>297</v>
      </c>
      <c r="BE1028" s="32">
        <v>50</v>
      </c>
      <c r="BF1028" s="35" t="s">
        <v>139</v>
      </c>
      <c r="BG1028" s="26" t="s">
        <v>129</v>
      </c>
      <c r="BH1028" s="29">
        <v>20</v>
      </c>
      <c r="BI1028" s="26" t="s">
        <v>465</v>
      </c>
      <c r="BJ1028" s="41"/>
      <c r="BK1028" s="36"/>
      <c r="BL1028" t="str">
        <f>IF(_xlfn.REGEXTEST(BK1028,"Lv. [0-9]{0, 3}", 0),BM1028,"")</f>
        <v/>
      </c>
      <c r="BM1028" t="e" cm="1" vm="1">
        <f t="array" ref="BM1028">_xlfn.REGEXEXTRACT(_xlfn.REGEXEXTRACT(BK1028,"Lv. [0-9]{0,}", 0),"[0-9]{1,2}", 0)</f>
        <v>#N/A</v>
      </c>
      <c r="BN1028" cm="1">
        <f t="array" ref="BN1028">INDEX(A1028:AE1028,BQ1028)</f>
        <v>137</v>
      </c>
      <c r="BO1028">
        <v>1027</v>
      </c>
      <c r="BP1028" t="str">
        <f ca="1">IF(LEN(BL1028) &gt; 0, _xlfn.XMATCH(BN1028 + 1, INDIRECT(BR1028):INDIRECT(BS1028)), "")</f>
        <v/>
      </c>
      <c r="BQ1028" cm="1">
        <f t="array" ref="BQ1028">_xlfn.XMATCH(FALSE, ISBLANK(A1028:AE1028),,-1)</f>
        <v>31</v>
      </c>
      <c r="BR1028" t="str">
        <f>ADDRESS(2, BQ1028)</f>
        <v>$AE$2</v>
      </c>
      <c r="BS1028" t="str">
        <f>ADDRESS(1202, BQ1028)</f>
        <v>$AE$1202</v>
      </c>
      <c r="BT1028" s="171" t="str">
        <f>"insert into Pokemon_Blueprint values ( "&amp;ROW()-1&amp;", '"&amp;B1028&amp;"', '"&amp;C1028&amp;"', "&amp;AF1028&amp;",  "&amp;AG1028&amp;",  "&amp;AH1028&amp;", "&amp;AI1028&amp;",  "&amp;AJ1028&amp;",  "&amp;AK1028&amp;", "&amp;IF(BC1028 = "", "0", BC1028)&amp;", "&amp;IF(BL1028 = "","NULL, NULL",BP1028&amp;", "&amp;BL1028)&amp;");"</f>
        <v>insert into Pokemon_Blueprint values ( 1027, 'Barraskewda', '', 61,  123,  60, 60,  50,  136, 60, NULL, NULL);</v>
      </c>
    </row>
    <row r="1029" spans="1:72" ht="12.75" customHeight="1">
      <c r="A1029" s="86">
        <v>848</v>
      </c>
      <c r="B1029" s="113" t="s">
        <v>1628</v>
      </c>
      <c r="C1029" s="113" t="s">
        <v>573</v>
      </c>
      <c r="D1029" s="114"/>
      <c r="E1029" s="115"/>
      <c r="F1029" s="115"/>
      <c r="G1029" s="115"/>
      <c r="H1029" s="115"/>
      <c r="I1029" s="115"/>
      <c r="J1029" s="115"/>
      <c r="K1029" s="115"/>
      <c r="L1029" s="115"/>
      <c r="M1029" s="115"/>
      <c r="N1029" s="115"/>
      <c r="O1029" s="115"/>
      <c r="P1029" s="115"/>
      <c r="Q1029" s="115"/>
      <c r="R1029" s="115"/>
      <c r="S1029" s="115"/>
      <c r="T1029" s="115"/>
      <c r="U1029" s="115"/>
      <c r="V1029" s="115"/>
      <c r="W1029" s="115"/>
      <c r="X1029" s="115"/>
      <c r="Y1029" s="115"/>
      <c r="Z1029" s="115"/>
      <c r="AA1029" s="115">
        <v>310</v>
      </c>
      <c r="AB1029" s="115"/>
      <c r="AC1029" s="115"/>
      <c r="AD1029" s="115"/>
      <c r="AE1029" s="116">
        <v>198</v>
      </c>
      <c r="AF1029" s="17">
        <v>40</v>
      </c>
      <c r="AG1029" s="18">
        <v>38</v>
      </c>
      <c r="AH1029" s="19">
        <v>35</v>
      </c>
      <c r="AI1029" s="20">
        <v>54</v>
      </c>
      <c r="AJ1029" s="21">
        <v>35</v>
      </c>
      <c r="AK1029" s="22">
        <v>40</v>
      </c>
      <c r="AL1029" s="23">
        <f>SUM(AF1029:AK1029)</f>
        <v>242</v>
      </c>
      <c r="AM1029" s="39" t="s">
        <v>184</v>
      </c>
      <c r="AN1029" s="41" t="s">
        <v>75</v>
      </c>
      <c r="AO1029" s="39" t="s">
        <v>276</v>
      </c>
      <c r="AP1029" s="40" t="s">
        <v>185</v>
      </c>
      <c r="AQ1029" s="38" t="s">
        <v>961</v>
      </c>
      <c r="AR1029" s="39" t="s">
        <v>187</v>
      </c>
      <c r="AS1029" s="40">
        <v>0.4</v>
      </c>
      <c r="AT1029" s="40">
        <v>24.3</v>
      </c>
      <c r="AU1029" s="41">
        <v>11</v>
      </c>
      <c r="AV1029" s="31"/>
      <c r="AW1029" s="26"/>
      <c r="AX1029" s="26"/>
      <c r="AY1029" s="26">
        <v>1</v>
      </c>
      <c r="AZ1029" s="26"/>
      <c r="BA1029" s="25"/>
      <c r="BB1029" s="24">
        <v>48</v>
      </c>
      <c r="BC1029" s="26">
        <v>75</v>
      </c>
      <c r="BD1029" s="32" t="s">
        <v>79</v>
      </c>
      <c r="BE1029" s="32">
        <v>50</v>
      </c>
      <c r="BF1029" s="35" t="s">
        <v>164</v>
      </c>
      <c r="BG1029" s="26" t="s">
        <v>129</v>
      </c>
      <c r="BH1029" s="29">
        <v>25</v>
      </c>
      <c r="BI1029" s="26" t="s">
        <v>212</v>
      </c>
      <c r="BJ1029" s="41"/>
      <c r="BK1029" s="36" t="s">
        <v>334</v>
      </c>
      <c r="BL1029" t="str">
        <f>IF(_xlfn.REGEXTEST(BK1029,"Lv. [0-9]{0, 3}", 0),BM1029,"")</f>
        <v>30</v>
      </c>
      <c r="BM1029" t="str" cm="1">
        <f t="array" ref="BM1029">_xlfn.REGEXEXTRACT(_xlfn.REGEXEXTRACT(BK1029,"Lv. [0-9]{0,}", 0),"[0-9]{1,2}", 0)</f>
        <v>30</v>
      </c>
      <c r="BN1029" cm="1">
        <f t="array" ref="BN1029">INDEX(A1029:AE1029,BQ1029)</f>
        <v>198</v>
      </c>
      <c r="BO1029">
        <v>1028</v>
      </c>
      <c r="BP1029">
        <f ca="1">IF(LEN(BL1029) &gt; 0, _xlfn.XMATCH(BN1029 + 1, INDIRECT(BR1029):INDIRECT(BS1029)), "")</f>
        <v>1029</v>
      </c>
      <c r="BQ1029" cm="1">
        <f t="array" ref="BQ1029">_xlfn.XMATCH(FALSE, ISBLANK(A1029:AE1029),,-1)</f>
        <v>31</v>
      </c>
      <c r="BR1029" t="str">
        <f>ADDRESS(2, BQ1029)</f>
        <v>$AE$2</v>
      </c>
      <c r="BS1029" t="str">
        <f>ADDRESS(1202, BQ1029)</f>
        <v>$AE$1202</v>
      </c>
      <c r="BT1029" s="171" t="str">
        <f ca="1">"insert into Pokemon_Blueprint values ( "&amp;ROW()-1&amp;", '"&amp;B1029&amp;"', '"&amp;C1029&amp;"', "&amp;AF1029&amp;",  "&amp;AG1029&amp;",  "&amp;AH1029&amp;", "&amp;AI1029&amp;",  "&amp;AJ1029&amp;",  "&amp;AK1029&amp;", "&amp;IF(BC1029 = "", "0", BC1029)&amp;", "&amp;IF(BL1029 = "","NULL, NULL",BP1029&amp;", "&amp;BL1029)&amp;");"</f>
        <v>insert into Pokemon_Blueprint values ( 1028, 'Toxel', 'Baby', 40,  38,  35, 54,  35,  40, 75, 1029, 30);</v>
      </c>
    </row>
    <row r="1030" spans="1:72" ht="12.75" customHeight="1">
      <c r="A1030" s="86">
        <v>849</v>
      </c>
      <c r="B1030" s="113" t="s">
        <v>1629</v>
      </c>
      <c r="C1030" s="113"/>
      <c r="D1030" s="114"/>
      <c r="E1030" s="115"/>
      <c r="F1030" s="115"/>
      <c r="G1030" s="115"/>
      <c r="H1030" s="115"/>
      <c r="I1030" s="115"/>
      <c r="J1030" s="115"/>
      <c r="K1030" s="115"/>
      <c r="L1030" s="115"/>
      <c r="M1030" s="115"/>
      <c r="N1030" s="115"/>
      <c r="O1030" s="115"/>
      <c r="P1030" s="115"/>
      <c r="Q1030" s="115"/>
      <c r="R1030" s="115"/>
      <c r="S1030" s="115"/>
      <c r="T1030" s="115"/>
      <c r="U1030" s="115"/>
      <c r="V1030" s="115"/>
      <c r="W1030" s="115"/>
      <c r="X1030" s="115"/>
      <c r="Y1030" s="115"/>
      <c r="Z1030" s="115"/>
      <c r="AA1030" s="115">
        <v>311</v>
      </c>
      <c r="AB1030" s="115"/>
      <c r="AC1030" s="115"/>
      <c r="AD1030" s="115"/>
      <c r="AE1030" s="116">
        <v>199</v>
      </c>
      <c r="AF1030" s="17">
        <v>75</v>
      </c>
      <c r="AG1030" s="18">
        <v>98</v>
      </c>
      <c r="AH1030" s="19">
        <v>70</v>
      </c>
      <c r="AI1030" s="20">
        <v>114</v>
      </c>
      <c r="AJ1030" s="21">
        <v>70</v>
      </c>
      <c r="AK1030" s="22">
        <v>75</v>
      </c>
      <c r="AL1030" s="23">
        <f>SUM(AF1030:AK1030)</f>
        <v>502</v>
      </c>
      <c r="AM1030" s="39" t="s">
        <v>184</v>
      </c>
      <c r="AN1030" s="41" t="s">
        <v>75</v>
      </c>
      <c r="AO1030" s="39" t="s">
        <v>1630</v>
      </c>
      <c r="AP1030" s="40" t="s">
        <v>584</v>
      </c>
      <c r="AQ1030" s="38" t="s">
        <v>273</v>
      </c>
      <c r="AR1030" s="39" t="s">
        <v>120</v>
      </c>
      <c r="AS1030" s="40">
        <v>1.6</v>
      </c>
      <c r="AT1030" s="40">
        <v>88.2</v>
      </c>
      <c r="AU1030" s="41">
        <v>40</v>
      </c>
      <c r="AV1030" s="31"/>
      <c r="AW1030" s="26"/>
      <c r="AX1030" s="26"/>
      <c r="AY1030" s="26">
        <v>2</v>
      </c>
      <c r="AZ1030" s="26"/>
      <c r="BA1030" s="25"/>
      <c r="BB1030" s="24">
        <v>176</v>
      </c>
      <c r="BC1030" s="26">
        <v>45</v>
      </c>
      <c r="BD1030" s="32" t="s">
        <v>79</v>
      </c>
      <c r="BE1030" s="32">
        <v>50</v>
      </c>
      <c r="BF1030" s="35" t="s">
        <v>164</v>
      </c>
      <c r="BG1030" s="26" t="s">
        <v>129</v>
      </c>
      <c r="BH1030" s="29">
        <v>25</v>
      </c>
      <c r="BI1030" s="26" t="s">
        <v>314</v>
      </c>
      <c r="BJ1030" s="41"/>
      <c r="BK1030" s="36"/>
      <c r="BL1030" t="str">
        <f>IF(_xlfn.REGEXTEST(BK1030,"Lv. [0-9]{0, 3}", 0),BM1030,"")</f>
        <v/>
      </c>
      <c r="BM1030" t="e" cm="1" vm="1">
        <f t="array" ref="BM1030">_xlfn.REGEXEXTRACT(_xlfn.REGEXEXTRACT(BK1030,"Lv. [0-9]{0,}", 0),"[0-9]{1,2}", 0)</f>
        <v>#N/A</v>
      </c>
      <c r="BN1030" cm="1">
        <f t="array" ref="BN1030">INDEX(A1030:AE1030,BQ1030)</f>
        <v>199</v>
      </c>
      <c r="BO1030">
        <v>1029</v>
      </c>
      <c r="BP1030" t="str">
        <f ca="1">IF(LEN(BL1030) &gt; 0, _xlfn.XMATCH(BN1030 + 1, INDIRECT(BR1030):INDIRECT(BS1030)), "")</f>
        <v/>
      </c>
      <c r="BQ1030" cm="1">
        <f t="array" ref="BQ1030">_xlfn.XMATCH(FALSE, ISBLANK(A1030:AE1030),,-1)</f>
        <v>31</v>
      </c>
      <c r="BR1030" t="str">
        <f>ADDRESS(2, BQ1030)</f>
        <v>$AE$2</v>
      </c>
      <c r="BS1030" t="str">
        <f>ADDRESS(1202, BQ1030)</f>
        <v>$AE$1202</v>
      </c>
      <c r="BT1030" s="171" t="str">
        <f>"insert into Pokemon_Blueprint values ( "&amp;ROW()-1&amp;", '"&amp;B1030&amp;"', '"&amp;C1030&amp;"', "&amp;AF1030&amp;",  "&amp;AG1030&amp;",  "&amp;AH1030&amp;", "&amp;AI1030&amp;",  "&amp;AJ1030&amp;",  "&amp;AK1030&amp;", "&amp;IF(BC1030 = "", "0", BC1030)&amp;", "&amp;IF(BL1030 = "","NULL, NULL",BP1030&amp;", "&amp;BL1030)&amp;");"</f>
        <v>insert into Pokemon_Blueprint values ( 1029, 'Toxtricity (Amped)', '', 75,  98,  70, 114,  70,  75, 45, NULL, NULL);</v>
      </c>
    </row>
    <row r="1031" spans="1:72" ht="12.75" customHeight="1">
      <c r="A1031" s="86">
        <v>849.1</v>
      </c>
      <c r="B1031" s="113" t="s">
        <v>1631</v>
      </c>
      <c r="C1031" s="113"/>
      <c r="D1031" s="114"/>
      <c r="E1031" s="115"/>
      <c r="F1031" s="115"/>
      <c r="G1031" s="115"/>
      <c r="H1031" s="115"/>
      <c r="I1031" s="115"/>
      <c r="J1031" s="115"/>
      <c r="K1031" s="115"/>
      <c r="L1031" s="115"/>
      <c r="M1031" s="115"/>
      <c r="N1031" s="115"/>
      <c r="O1031" s="115"/>
      <c r="P1031" s="115"/>
      <c r="Q1031" s="115"/>
      <c r="R1031" s="115"/>
      <c r="S1031" s="115"/>
      <c r="T1031" s="115"/>
      <c r="U1031" s="115"/>
      <c r="V1031" s="115"/>
      <c r="W1031" s="115"/>
      <c r="X1031" s="115"/>
      <c r="Y1031" s="115"/>
      <c r="Z1031" s="115"/>
      <c r="AA1031" s="115">
        <v>311</v>
      </c>
      <c r="AB1031" s="115"/>
      <c r="AC1031" s="115"/>
      <c r="AD1031" s="115"/>
      <c r="AE1031" s="116">
        <v>199</v>
      </c>
      <c r="AF1031" s="17">
        <v>75</v>
      </c>
      <c r="AG1031" s="18">
        <v>98</v>
      </c>
      <c r="AH1031" s="19">
        <v>70</v>
      </c>
      <c r="AI1031" s="20">
        <v>114</v>
      </c>
      <c r="AJ1031" s="21">
        <v>70</v>
      </c>
      <c r="AK1031" s="22">
        <v>75</v>
      </c>
      <c r="AL1031" s="23">
        <f>SUM(AF1031:AK1031)</f>
        <v>502</v>
      </c>
      <c r="AM1031" s="39" t="s">
        <v>184</v>
      </c>
      <c r="AN1031" s="41" t="s">
        <v>75</v>
      </c>
      <c r="AO1031" s="39" t="s">
        <v>1630</v>
      </c>
      <c r="AP1031" s="40" t="s">
        <v>784</v>
      </c>
      <c r="AQ1031" s="38" t="s">
        <v>273</v>
      </c>
      <c r="AR1031" s="39" t="s">
        <v>120</v>
      </c>
      <c r="AS1031" s="40">
        <v>1.6</v>
      </c>
      <c r="AT1031" s="40">
        <v>88.2</v>
      </c>
      <c r="AU1031" s="41">
        <v>40</v>
      </c>
      <c r="AV1031" s="31"/>
      <c r="AW1031" s="26"/>
      <c r="AX1031" s="26"/>
      <c r="AY1031" s="26">
        <v>2</v>
      </c>
      <c r="AZ1031" s="26"/>
      <c r="BA1031" s="25"/>
      <c r="BB1031" s="24">
        <v>176</v>
      </c>
      <c r="BC1031" s="26">
        <v>45</v>
      </c>
      <c r="BD1031" s="32" t="s">
        <v>79</v>
      </c>
      <c r="BE1031" s="32">
        <v>50</v>
      </c>
      <c r="BF1031" s="35" t="s">
        <v>164</v>
      </c>
      <c r="BG1031" s="26" t="s">
        <v>129</v>
      </c>
      <c r="BH1031" s="29">
        <v>25</v>
      </c>
      <c r="BI1031" s="26" t="s">
        <v>314</v>
      </c>
      <c r="BJ1031" s="41"/>
      <c r="BK1031" s="36"/>
      <c r="BL1031" t="str">
        <f>IF(_xlfn.REGEXTEST(BK1031,"Lv. [0-9]{0, 3}", 0),BM1031,"")</f>
        <v/>
      </c>
      <c r="BM1031" t="e" cm="1" vm="1">
        <f t="array" ref="BM1031">_xlfn.REGEXEXTRACT(_xlfn.REGEXEXTRACT(BK1031,"Lv. [0-9]{0,}", 0),"[0-9]{1,2}", 0)</f>
        <v>#N/A</v>
      </c>
      <c r="BN1031" cm="1">
        <f t="array" ref="BN1031">INDEX(A1031:AE1031,BQ1031)</f>
        <v>199</v>
      </c>
      <c r="BO1031">
        <v>1030</v>
      </c>
      <c r="BP1031" t="str">
        <f ca="1">IF(LEN(BL1031) &gt; 0, _xlfn.XMATCH(BN1031 + 1, INDIRECT(BR1031):INDIRECT(BS1031)), "")</f>
        <v/>
      </c>
      <c r="BQ1031" cm="1">
        <f t="array" ref="BQ1031">_xlfn.XMATCH(FALSE, ISBLANK(A1031:AE1031),,-1)</f>
        <v>31</v>
      </c>
      <c r="BR1031" t="str">
        <f>ADDRESS(2, BQ1031)</f>
        <v>$AE$2</v>
      </c>
      <c r="BS1031" t="str">
        <f>ADDRESS(1202, BQ1031)</f>
        <v>$AE$1202</v>
      </c>
      <c r="BT1031" s="171" t="str">
        <f>"insert into Pokemon_Blueprint values ( "&amp;ROW()-1&amp;", '"&amp;B1031&amp;"', '"&amp;C1031&amp;"', "&amp;AF1031&amp;",  "&amp;AG1031&amp;",  "&amp;AH1031&amp;", "&amp;AI1031&amp;",  "&amp;AJ1031&amp;",  "&amp;AK1031&amp;", "&amp;IF(BC1031 = "", "0", BC1031)&amp;", "&amp;IF(BL1031 = "","NULL, NULL",BP1031&amp;", "&amp;BL1031)&amp;");"</f>
        <v>insert into Pokemon_Blueprint values ( 1030, 'Toxtricity (Low Key)', '', 75,  98,  70, 114,  70,  75, 45, NULL, NULL);</v>
      </c>
    </row>
    <row r="1032" spans="1:72" ht="12.75" customHeight="1">
      <c r="A1032" s="86">
        <v>850</v>
      </c>
      <c r="B1032" s="113" t="s">
        <v>1632</v>
      </c>
      <c r="C1032" s="113"/>
      <c r="D1032" s="114"/>
      <c r="E1032" s="115"/>
      <c r="F1032" s="115"/>
      <c r="G1032" s="115"/>
      <c r="H1032" s="115"/>
      <c r="I1032" s="115"/>
      <c r="J1032" s="115"/>
      <c r="K1032" s="115"/>
      <c r="L1032" s="115"/>
      <c r="M1032" s="115"/>
      <c r="N1032" s="115"/>
      <c r="O1032" s="115"/>
      <c r="P1032" s="115"/>
      <c r="Q1032" s="115"/>
      <c r="R1032" s="115"/>
      <c r="S1032" s="115"/>
      <c r="T1032" s="115"/>
      <c r="U1032" s="115"/>
      <c r="V1032" s="115"/>
      <c r="W1032" s="115"/>
      <c r="X1032" s="115"/>
      <c r="Y1032" s="115"/>
      <c r="Z1032" s="115"/>
      <c r="AA1032" s="115">
        <v>159</v>
      </c>
      <c r="AB1032" s="115"/>
      <c r="AC1032" s="115">
        <v>99</v>
      </c>
      <c r="AD1032" s="115"/>
      <c r="AE1032" s="116"/>
      <c r="AF1032" s="17">
        <v>50</v>
      </c>
      <c r="AG1032" s="18">
        <v>65</v>
      </c>
      <c r="AH1032" s="19">
        <v>45</v>
      </c>
      <c r="AI1032" s="20">
        <v>50</v>
      </c>
      <c r="AJ1032" s="21">
        <v>50</v>
      </c>
      <c r="AK1032" s="22">
        <v>45</v>
      </c>
      <c r="AL1032" s="23">
        <f>SUM(AF1032:AK1032)</f>
        <v>305</v>
      </c>
      <c r="AM1032" s="39" t="s">
        <v>94</v>
      </c>
      <c r="AN1032" s="41" t="s">
        <v>124</v>
      </c>
      <c r="AO1032" s="39" t="s">
        <v>232</v>
      </c>
      <c r="AP1032" s="40" t="s">
        <v>808</v>
      </c>
      <c r="AQ1032" s="38" t="s">
        <v>347</v>
      </c>
      <c r="AR1032" s="39" t="s">
        <v>78</v>
      </c>
      <c r="AS1032" s="40">
        <v>0.7</v>
      </c>
      <c r="AT1032" s="40">
        <v>2.2000000000000002</v>
      </c>
      <c r="AU1032" s="41">
        <v>1</v>
      </c>
      <c r="AV1032" s="31"/>
      <c r="AW1032" s="26">
        <v>1</v>
      </c>
      <c r="AX1032" s="26"/>
      <c r="AY1032" s="26"/>
      <c r="AZ1032" s="26"/>
      <c r="BA1032" s="25"/>
      <c r="BB1032" s="24">
        <v>61</v>
      </c>
      <c r="BC1032" s="26">
        <v>190</v>
      </c>
      <c r="BD1032" s="32" t="s">
        <v>128</v>
      </c>
      <c r="BE1032" s="32">
        <v>50</v>
      </c>
      <c r="BF1032" s="35" t="s">
        <v>98</v>
      </c>
      <c r="BG1032" s="26" t="s">
        <v>129</v>
      </c>
      <c r="BH1032" s="29">
        <v>20</v>
      </c>
      <c r="BI1032" s="26" t="s">
        <v>124</v>
      </c>
      <c r="BJ1032" s="41"/>
      <c r="BK1032" s="36" t="s">
        <v>274</v>
      </c>
      <c r="BL1032" t="str">
        <f>IF(_xlfn.REGEXTEST(BK1032,"Lv. [0-9]{0, 3}", 0),BM1032,"")</f>
        <v>28</v>
      </c>
      <c r="BM1032" t="str" cm="1">
        <f t="array" ref="BM1032">_xlfn.REGEXEXTRACT(_xlfn.REGEXEXTRACT(BK1032,"Lv. [0-9]{0,}", 0),"[0-9]{1,2}", 0)</f>
        <v>28</v>
      </c>
      <c r="BN1032" cm="1">
        <f t="array" ref="BN1032">INDEX(A1032:AE1032,BQ1032)</f>
        <v>99</v>
      </c>
      <c r="BO1032">
        <v>1031</v>
      </c>
      <c r="BP1032">
        <f ca="1">IF(LEN(BL1032) &gt; 0, _xlfn.XMATCH(BN1032 + 1, INDIRECT(BR1032):INDIRECT(BS1032)), "")</f>
        <v>1032</v>
      </c>
      <c r="BQ1032" cm="1">
        <f t="array" ref="BQ1032">_xlfn.XMATCH(FALSE, ISBLANK(A1032:AE1032),,-1)</f>
        <v>29</v>
      </c>
      <c r="BR1032" t="str">
        <f>ADDRESS(2, BQ1032)</f>
        <v>$AC$2</v>
      </c>
      <c r="BS1032" t="str">
        <f>ADDRESS(1202, BQ1032)</f>
        <v>$AC$1202</v>
      </c>
      <c r="BT1032" s="171" t="str">
        <f ca="1">"insert into Pokemon_Blueprint values ( "&amp;ROW()-1&amp;", '"&amp;B1032&amp;"', '"&amp;C1032&amp;"', "&amp;AF1032&amp;",  "&amp;AG1032&amp;",  "&amp;AH1032&amp;", "&amp;AI1032&amp;",  "&amp;AJ1032&amp;",  "&amp;AK1032&amp;", "&amp;IF(BC1032 = "", "0", BC1032)&amp;", "&amp;IF(BL1032 = "","NULL, NULL",BP1032&amp;", "&amp;BL1032)&amp;");"</f>
        <v>insert into Pokemon_Blueprint values ( 1031, 'Sizzlipede', '', 50,  65,  45, 50,  50,  45, 190, 1032, 28);</v>
      </c>
    </row>
    <row r="1033" spans="1:72" ht="12.75" customHeight="1">
      <c r="A1033" s="86">
        <v>851</v>
      </c>
      <c r="B1033" s="113" t="s">
        <v>1633</v>
      </c>
      <c r="C1033" s="113"/>
      <c r="D1033" s="114"/>
      <c r="E1033" s="115"/>
      <c r="F1033" s="115"/>
      <c r="G1033" s="115"/>
      <c r="H1033" s="115"/>
      <c r="I1033" s="115"/>
      <c r="J1033" s="115"/>
      <c r="K1033" s="115"/>
      <c r="L1033" s="115"/>
      <c r="M1033" s="115"/>
      <c r="N1033" s="115"/>
      <c r="O1033" s="115"/>
      <c r="P1033" s="115"/>
      <c r="Q1033" s="115"/>
      <c r="R1033" s="115"/>
      <c r="S1033" s="115"/>
      <c r="T1033" s="115"/>
      <c r="U1033" s="115"/>
      <c r="V1033" s="115"/>
      <c r="W1033" s="115"/>
      <c r="X1033" s="115"/>
      <c r="Y1033" s="115"/>
      <c r="Z1033" s="115"/>
      <c r="AA1033" s="115">
        <v>160</v>
      </c>
      <c r="AB1033" s="115"/>
      <c r="AC1033" s="115">
        <v>100</v>
      </c>
      <c r="AD1033" s="115"/>
      <c r="AE1033" s="116"/>
      <c r="AF1033" s="17">
        <v>100</v>
      </c>
      <c r="AG1033" s="18">
        <v>115</v>
      </c>
      <c r="AH1033" s="19">
        <v>65</v>
      </c>
      <c r="AI1033" s="20">
        <v>90</v>
      </c>
      <c r="AJ1033" s="21">
        <v>90</v>
      </c>
      <c r="AK1033" s="22">
        <v>65</v>
      </c>
      <c r="AL1033" s="23">
        <f>SUM(AF1033:AK1033)</f>
        <v>525</v>
      </c>
      <c r="AM1033" s="39" t="s">
        <v>94</v>
      </c>
      <c r="AN1033" s="41" t="s">
        <v>124</v>
      </c>
      <c r="AO1033" s="39" t="s">
        <v>232</v>
      </c>
      <c r="AP1033" s="40" t="s">
        <v>808</v>
      </c>
      <c r="AQ1033" s="38" t="s">
        <v>347</v>
      </c>
      <c r="AR1033" s="39" t="s">
        <v>445</v>
      </c>
      <c r="AS1033" s="40">
        <v>3</v>
      </c>
      <c r="AT1033" s="40">
        <v>264.60000000000002</v>
      </c>
      <c r="AU1033" s="41">
        <v>120</v>
      </c>
      <c r="AV1033" s="31"/>
      <c r="AW1033" s="26">
        <v>2</v>
      </c>
      <c r="AX1033" s="26"/>
      <c r="AY1033" s="26"/>
      <c r="AZ1033" s="26"/>
      <c r="BA1033" s="25"/>
      <c r="BB1033" s="24">
        <v>184</v>
      </c>
      <c r="BC1033" s="26">
        <v>75</v>
      </c>
      <c r="BD1033" s="32" t="s">
        <v>128</v>
      </c>
      <c r="BE1033" s="32">
        <v>50</v>
      </c>
      <c r="BF1033" s="35" t="s">
        <v>98</v>
      </c>
      <c r="BG1033" s="26" t="s">
        <v>129</v>
      </c>
      <c r="BH1033" s="29">
        <v>20</v>
      </c>
      <c r="BI1033" s="26" t="s">
        <v>124</v>
      </c>
      <c r="BJ1033" s="41"/>
      <c r="BK1033" s="36"/>
      <c r="BL1033" t="str">
        <f>IF(_xlfn.REGEXTEST(BK1033,"Lv. [0-9]{0, 3}", 0),BM1033,"")</f>
        <v/>
      </c>
      <c r="BM1033" t="e" cm="1" vm="1">
        <f t="array" ref="BM1033">_xlfn.REGEXEXTRACT(_xlfn.REGEXEXTRACT(BK1033,"Lv. [0-9]{0,}", 0),"[0-9]{1,2}", 0)</f>
        <v>#N/A</v>
      </c>
      <c r="BN1033" cm="1">
        <f t="array" ref="BN1033">INDEX(A1033:AE1033,BQ1033)</f>
        <v>100</v>
      </c>
      <c r="BO1033">
        <v>1032</v>
      </c>
      <c r="BP1033" t="str">
        <f ca="1">IF(LEN(BL1033) &gt; 0, _xlfn.XMATCH(BN1033 + 1, INDIRECT(BR1033):INDIRECT(BS1033)), "")</f>
        <v/>
      </c>
      <c r="BQ1033" cm="1">
        <f t="array" ref="BQ1033">_xlfn.XMATCH(FALSE, ISBLANK(A1033:AE1033),,-1)</f>
        <v>29</v>
      </c>
      <c r="BR1033" t="str">
        <f>ADDRESS(2, BQ1033)</f>
        <v>$AC$2</v>
      </c>
      <c r="BS1033" t="str">
        <f>ADDRESS(1202, BQ1033)</f>
        <v>$AC$1202</v>
      </c>
      <c r="BT1033" s="171" t="str">
        <f>"insert into Pokemon_Blueprint values ( "&amp;ROW()-1&amp;", '"&amp;B1033&amp;"', '"&amp;C1033&amp;"', "&amp;AF1033&amp;",  "&amp;AG1033&amp;",  "&amp;AH1033&amp;", "&amp;AI1033&amp;",  "&amp;AJ1033&amp;",  "&amp;AK1033&amp;", "&amp;IF(BC1033 = "", "0", BC1033)&amp;", "&amp;IF(BL1033 = "","NULL, NULL",BP1033&amp;", "&amp;BL1033)&amp;");"</f>
        <v>insert into Pokemon_Blueprint values ( 1032, 'Centiskorch', '', 100,  115,  65, 90,  90,  65, 75, NULL, NULL);</v>
      </c>
    </row>
    <row r="1034" spans="1:72" ht="12.75" customHeight="1">
      <c r="A1034" s="86">
        <v>852</v>
      </c>
      <c r="B1034" s="113" t="s">
        <v>1634</v>
      </c>
      <c r="C1034" s="113"/>
      <c r="D1034" s="114"/>
      <c r="E1034" s="115"/>
      <c r="F1034" s="115"/>
      <c r="G1034" s="115"/>
      <c r="H1034" s="115"/>
      <c r="I1034" s="115"/>
      <c r="J1034" s="115"/>
      <c r="K1034" s="115"/>
      <c r="L1034" s="115"/>
      <c r="M1034" s="115"/>
      <c r="N1034" s="115"/>
      <c r="O1034" s="115"/>
      <c r="P1034" s="115"/>
      <c r="Q1034" s="115"/>
      <c r="R1034" s="115"/>
      <c r="S1034" s="115"/>
      <c r="T1034" s="115"/>
      <c r="U1034" s="115"/>
      <c r="V1034" s="115"/>
      <c r="W1034" s="115"/>
      <c r="X1034" s="115"/>
      <c r="Y1034" s="115"/>
      <c r="Z1034" s="115"/>
      <c r="AA1034" s="115">
        <v>351</v>
      </c>
      <c r="AB1034" s="115">
        <v>129</v>
      </c>
      <c r="AC1034" s="115"/>
      <c r="AD1034" s="115"/>
      <c r="AE1034" s="116"/>
      <c r="AF1034" s="17">
        <v>50</v>
      </c>
      <c r="AG1034" s="18">
        <v>68</v>
      </c>
      <c r="AH1034" s="19">
        <v>60</v>
      </c>
      <c r="AI1034" s="20">
        <v>50</v>
      </c>
      <c r="AJ1034" s="21">
        <v>50</v>
      </c>
      <c r="AK1034" s="22">
        <v>32</v>
      </c>
      <c r="AL1034" s="23">
        <f>SUM(AF1034:AK1034)</f>
        <v>310</v>
      </c>
      <c r="AM1034" s="39" t="s">
        <v>289</v>
      </c>
      <c r="AN1034" s="41"/>
      <c r="AO1034" s="39" t="s">
        <v>280</v>
      </c>
      <c r="AP1034" s="40"/>
      <c r="AQ1034" s="38" t="s">
        <v>273</v>
      </c>
      <c r="AR1034" s="39" t="s">
        <v>97</v>
      </c>
      <c r="AS1034" s="40">
        <v>0.6</v>
      </c>
      <c r="AT1034" s="40">
        <v>8.8000000000000007</v>
      </c>
      <c r="AU1034" s="41">
        <v>4</v>
      </c>
      <c r="AV1034" s="31"/>
      <c r="AW1034" s="26">
        <v>1</v>
      </c>
      <c r="AX1034" s="26"/>
      <c r="AY1034" s="26"/>
      <c r="AZ1034" s="26"/>
      <c r="BA1034" s="25"/>
      <c r="BB1034" s="24">
        <v>62</v>
      </c>
      <c r="BC1034" s="26">
        <v>180</v>
      </c>
      <c r="BD1034" s="32" t="s">
        <v>79</v>
      </c>
      <c r="BE1034" s="32">
        <v>50</v>
      </c>
      <c r="BF1034" s="35" t="s">
        <v>139</v>
      </c>
      <c r="BG1034" s="26" t="s">
        <v>129</v>
      </c>
      <c r="BH1034" s="29">
        <v>25</v>
      </c>
      <c r="BI1034" s="26" t="s">
        <v>117</v>
      </c>
      <c r="BJ1034" s="41" t="s">
        <v>314</v>
      </c>
      <c r="BK1034" s="36" t="s">
        <v>1635</v>
      </c>
      <c r="BL1034" t="str">
        <f>IF(_xlfn.REGEXTEST(BK1034,"Lv. [0-9]{0, 3}", 0),BM1034,"")</f>
        <v/>
      </c>
      <c r="BM1034" t="e" cm="1" vm="1">
        <f t="array" ref="BM1034">_xlfn.REGEXEXTRACT(_xlfn.REGEXEXTRACT(BK1034,"Lv. [0-9]{0,}", 0),"[0-9]{1,2}", 0)</f>
        <v>#N/A</v>
      </c>
      <c r="BN1034" cm="1">
        <f t="array" ref="BN1034">INDEX(A1034:AE1034,BQ1034)</f>
        <v>129</v>
      </c>
      <c r="BO1034">
        <v>1033</v>
      </c>
      <c r="BP1034" t="str">
        <f ca="1">IF(LEN(BL1034) &gt; 0, _xlfn.XMATCH(BN1034 + 1, INDIRECT(BR1034):INDIRECT(BS1034)), "")</f>
        <v/>
      </c>
      <c r="BQ1034" cm="1">
        <f t="array" ref="BQ1034">_xlfn.XMATCH(FALSE, ISBLANK(A1034:AE1034),,-1)</f>
        <v>28</v>
      </c>
      <c r="BR1034" t="str">
        <f>ADDRESS(2, BQ1034)</f>
        <v>$AB$2</v>
      </c>
      <c r="BS1034" t="str">
        <f>ADDRESS(1202, BQ1034)</f>
        <v>$AB$1202</v>
      </c>
      <c r="BT1034" s="171" t="str">
        <f>"insert into Pokemon_Blueprint values ( "&amp;ROW()-1&amp;", '"&amp;B1034&amp;"', '"&amp;C1034&amp;"', "&amp;AF1034&amp;",  "&amp;AG1034&amp;",  "&amp;AH1034&amp;", "&amp;AI1034&amp;",  "&amp;AJ1034&amp;",  "&amp;AK1034&amp;", "&amp;IF(BC1034 = "", "0", BC1034)&amp;", "&amp;IF(BL1034 = "","NULL, NULL",BP1034&amp;", "&amp;BL1034)&amp;");"</f>
        <v>insert into Pokemon_Blueprint values ( 1033, 'Clobbopus', '', 50,  68,  60, 50,  50,  32, 180, NULL, NULL);</v>
      </c>
    </row>
    <row r="1035" spans="1:72" ht="12.75" customHeight="1">
      <c r="A1035" s="86">
        <v>853</v>
      </c>
      <c r="B1035" s="113" t="s">
        <v>1636</v>
      </c>
      <c r="C1035" s="113"/>
      <c r="D1035" s="114"/>
      <c r="E1035" s="115"/>
      <c r="F1035" s="115"/>
      <c r="G1035" s="115"/>
      <c r="H1035" s="115"/>
      <c r="I1035" s="115"/>
      <c r="J1035" s="115"/>
      <c r="K1035" s="115"/>
      <c r="L1035" s="115"/>
      <c r="M1035" s="115"/>
      <c r="N1035" s="115"/>
      <c r="O1035" s="115"/>
      <c r="P1035" s="115"/>
      <c r="Q1035" s="115"/>
      <c r="R1035" s="115"/>
      <c r="S1035" s="115"/>
      <c r="T1035" s="115"/>
      <c r="U1035" s="115"/>
      <c r="V1035" s="115"/>
      <c r="W1035" s="115"/>
      <c r="X1035" s="115"/>
      <c r="Y1035" s="115"/>
      <c r="Z1035" s="115"/>
      <c r="AA1035" s="115">
        <v>352</v>
      </c>
      <c r="AB1035" s="115">
        <v>130</v>
      </c>
      <c r="AC1035" s="115"/>
      <c r="AD1035" s="115"/>
      <c r="AE1035" s="116"/>
      <c r="AF1035" s="17">
        <v>80</v>
      </c>
      <c r="AG1035" s="18">
        <v>118</v>
      </c>
      <c r="AH1035" s="19">
        <v>90</v>
      </c>
      <c r="AI1035" s="20">
        <v>70</v>
      </c>
      <c r="AJ1035" s="21">
        <v>80</v>
      </c>
      <c r="AK1035" s="22">
        <v>42</v>
      </c>
      <c r="AL1035" s="23">
        <f>SUM(AF1035:AK1035)</f>
        <v>480</v>
      </c>
      <c r="AM1035" s="39" t="s">
        <v>289</v>
      </c>
      <c r="AN1035" s="41"/>
      <c r="AO1035" s="39" t="s">
        <v>280</v>
      </c>
      <c r="AP1035" s="40"/>
      <c r="AQ1035" s="38" t="s">
        <v>273</v>
      </c>
      <c r="AR1035" s="39" t="s">
        <v>120</v>
      </c>
      <c r="AS1035" s="40">
        <v>1.6</v>
      </c>
      <c r="AT1035" s="40">
        <v>86</v>
      </c>
      <c r="AU1035" s="41">
        <v>39</v>
      </c>
      <c r="AV1035" s="31"/>
      <c r="AW1035" s="26">
        <v>2</v>
      </c>
      <c r="AX1035" s="26"/>
      <c r="AY1035" s="26"/>
      <c r="AZ1035" s="26"/>
      <c r="BA1035" s="25"/>
      <c r="BB1035" s="24">
        <v>168</v>
      </c>
      <c r="BC1035" s="26">
        <v>45</v>
      </c>
      <c r="BD1035" s="32" t="s">
        <v>79</v>
      </c>
      <c r="BE1035" s="32">
        <v>50</v>
      </c>
      <c r="BF1035" s="35" t="s">
        <v>116</v>
      </c>
      <c r="BG1035" s="26" t="s">
        <v>129</v>
      </c>
      <c r="BH1035" s="29">
        <v>25</v>
      </c>
      <c r="BI1035" s="26" t="s">
        <v>117</v>
      </c>
      <c r="BJ1035" s="41" t="s">
        <v>314</v>
      </c>
      <c r="BK1035" s="36"/>
      <c r="BL1035" t="str">
        <f>IF(_xlfn.REGEXTEST(BK1035,"Lv. [0-9]{0, 3}", 0),BM1035,"")</f>
        <v/>
      </c>
      <c r="BM1035" t="e" cm="1" vm="1">
        <f t="array" ref="BM1035">_xlfn.REGEXEXTRACT(_xlfn.REGEXEXTRACT(BK1035,"Lv. [0-9]{0,}", 0),"[0-9]{1,2}", 0)</f>
        <v>#N/A</v>
      </c>
      <c r="BN1035" cm="1">
        <f t="array" ref="BN1035">INDEX(A1035:AE1035,BQ1035)</f>
        <v>130</v>
      </c>
      <c r="BO1035">
        <v>1034</v>
      </c>
      <c r="BP1035" t="str">
        <f ca="1">IF(LEN(BL1035) &gt; 0, _xlfn.XMATCH(BN1035 + 1, INDIRECT(BR1035):INDIRECT(BS1035)), "")</f>
        <v/>
      </c>
      <c r="BQ1035" cm="1">
        <f t="array" ref="BQ1035">_xlfn.XMATCH(FALSE, ISBLANK(A1035:AE1035),,-1)</f>
        <v>28</v>
      </c>
      <c r="BR1035" t="str">
        <f>ADDRESS(2, BQ1035)</f>
        <v>$AB$2</v>
      </c>
      <c r="BS1035" t="str">
        <f>ADDRESS(1202, BQ1035)</f>
        <v>$AB$1202</v>
      </c>
      <c r="BT1035" s="171" t="str">
        <f>"insert into Pokemon_Blueprint values ( "&amp;ROW()-1&amp;", '"&amp;B1035&amp;"', '"&amp;C1035&amp;"', "&amp;AF1035&amp;",  "&amp;AG1035&amp;",  "&amp;AH1035&amp;", "&amp;AI1035&amp;",  "&amp;AJ1035&amp;",  "&amp;AK1035&amp;", "&amp;IF(BC1035 = "", "0", BC1035)&amp;", "&amp;IF(BL1035 = "","NULL, NULL",BP1035&amp;", "&amp;BL1035)&amp;");"</f>
        <v>insert into Pokemon_Blueprint values ( 1034, 'Grapploct', '', 80,  118,  90, 70,  80,  42, 45, NULL, NULL);</v>
      </c>
    </row>
    <row r="1036" spans="1:72" ht="12.75" customHeight="1">
      <c r="A1036" s="86">
        <v>854</v>
      </c>
      <c r="B1036" s="113" t="s">
        <v>1637</v>
      </c>
      <c r="C1036" s="113"/>
      <c r="D1036" s="114"/>
      <c r="E1036" s="115"/>
      <c r="F1036" s="115"/>
      <c r="G1036" s="115"/>
      <c r="H1036" s="115"/>
      <c r="I1036" s="115"/>
      <c r="J1036" s="115"/>
      <c r="K1036" s="115"/>
      <c r="L1036" s="115"/>
      <c r="M1036" s="115"/>
      <c r="N1036" s="115"/>
      <c r="O1036" s="115"/>
      <c r="P1036" s="115"/>
      <c r="Q1036" s="115"/>
      <c r="R1036" s="115"/>
      <c r="S1036" s="115"/>
      <c r="T1036" s="115"/>
      <c r="U1036" s="115"/>
      <c r="V1036" s="115"/>
      <c r="W1036" s="115"/>
      <c r="X1036" s="115"/>
      <c r="Y1036" s="115"/>
      <c r="Z1036" s="115"/>
      <c r="AA1036" s="115">
        <v>335</v>
      </c>
      <c r="AB1036" s="115"/>
      <c r="AC1036" s="115">
        <v>132</v>
      </c>
      <c r="AD1036" s="115"/>
      <c r="AE1036" s="116">
        <v>237</v>
      </c>
      <c r="AF1036" s="17">
        <v>40</v>
      </c>
      <c r="AG1036" s="18">
        <v>45</v>
      </c>
      <c r="AH1036" s="19">
        <v>45</v>
      </c>
      <c r="AI1036" s="20">
        <v>74</v>
      </c>
      <c r="AJ1036" s="21">
        <v>54</v>
      </c>
      <c r="AK1036" s="22">
        <v>50</v>
      </c>
      <c r="AL1036" s="23">
        <f>SUM(AF1036:AK1036)</f>
        <v>308</v>
      </c>
      <c r="AM1036" s="39" t="s">
        <v>398</v>
      </c>
      <c r="AN1036" s="41"/>
      <c r="AO1036" s="39" t="s">
        <v>406</v>
      </c>
      <c r="AP1036" s="40"/>
      <c r="AQ1036" s="38" t="s">
        <v>402</v>
      </c>
      <c r="AR1036" s="39" t="s">
        <v>1192</v>
      </c>
      <c r="AS1036" s="40">
        <v>0.1</v>
      </c>
      <c r="AT1036" s="40">
        <v>0.4</v>
      </c>
      <c r="AU1036" s="41">
        <v>0.2</v>
      </c>
      <c r="AV1036" s="31"/>
      <c r="AW1036" s="26"/>
      <c r="AX1036" s="26"/>
      <c r="AY1036" s="26">
        <v>1</v>
      </c>
      <c r="AZ1036" s="26"/>
      <c r="BA1036" s="25"/>
      <c r="BB1036" s="24">
        <v>62</v>
      </c>
      <c r="BC1036" s="26">
        <v>120</v>
      </c>
      <c r="BD1036" s="32" t="s">
        <v>128</v>
      </c>
      <c r="BE1036" s="32">
        <v>50</v>
      </c>
      <c r="BF1036" s="35" t="s">
        <v>164</v>
      </c>
      <c r="BG1036" s="26" t="s">
        <v>368</v>
      </c>
      <c r="BH1036" s="29">
        <v>20</v>
      </c>
      <c r="BI1036" s="26" t="s">
        <v>338</v>
      </c>
      <c r="BJ1036" s="41" t="s">
        <v>386</v>
      </c>
      <c r="BK1036" s="36" t="s">
        <v>1638</v>
      </c>
      <c r="BL1036" t="str">
        <f>IF(_xlfn.REGEXTEST(BK1036,"Lv. [0-9]{0, 3}", 0),BM1036,"")</f>
        <v/>
      </c>
      <c r="BM1036" t="e" cm="1" vm="1">
        <f t="array" ref="BM1036">_xlfn.REGEXEXTRACT(_xlfn.REGEXEXTRACT(BK1036,"Lv. [0-9]{0,}", 0),"[0-9]{1,2}", 0)</f>
        <v>#N/A</v>
      </c>
      <c r="BN1036" cm="1">
        <f t="array" ref="BN1036">INDEX(A1036:AE1036,BQ1036)</f>
        <v>237</v>
      </c>
      <c r="BO1036">
        <v>1035</v>
      </c>
      <c r="BP1036" t="str">
        <f ca="1">IF(LEN(BL1036) &gt; 0, _xlfn.XMATCH(BN1036 + 1, INDIRECT(BR1036):INDIRECT(BS1036)), "")</f>
        <v/>
      </c>
      <c r="BQ1036" cm="1">
        <f t="array" ref="BQ1036">_xlfn.XMATCH(FALSE, ISBLANK(A1036:AE1036),,-1)</f>
        <v>31</v>
      </c>
      <c r="BR1036" t="str">
        <f>ADDRESS(2, BQ1036)</f>
        <v>$AE$2</v>
      </c>
      <c r="BS1036" t="str">
        <f>ADDRESS(1202, BQ1036)</f>
        <v>$AE$1202</v>
      </c>
      <c r="BT1036" s="171" t="str">
        <f>"insert into Pokemon_Blueprint values ( "&amp;ROW()-1&amp;", '"&amp;B1036&amp;"', '"&amp;C1036&amp;"', "&amp;AF1036&amp;",  "&amp;AG1036&amp;",  "&amp;AH1036&amp;", "&amp;AI1036&amp;",  "&amp;AJ1036&amp;",  "&amp;AK1036&amp;", "&amp;IF(BC1036 = "", "0", BC1036)&amp;", "&amp;IF(BL1036 = "","NULL, NULL",BP1036&amp;", "&amp;BL1036)&amp;");"</f>
        <v>insert into Pokemon_Blueprint values ( 1035, 'Sinistea', '', 40,  45,  45, 74,  54,  50, 120, NULL, NULL);</v>
      </c>
    </row>
    <row r="1037" spans="1:72" ht="12.75" customHeight="1">
      <c r="A1037" s="86">
        <v>855</v>
      </c>
      <c r="B1037" s="113" t="s">
        <v>1639</v>
      </c>
      <c r="C1037" s="113"/>
      <c r="D1037" s="114"/>
      <c r="E1037" s="115"/>
      <c r="F1037" s="115"/>
      <c r="G1037" s="115"/>
      <c r="H1037" s="115"/>
      <c r="I1037" s="115"/>
      <c r="J1037" s="115"/>
      <c r="K1037" s="115"/>
      <c r="L1037" s="115"/>
      <c r="M1037" s="115"/>
      <c r="N1037" s="115"/>
      <c r="O1037" s="115"/>
      <c r="P1037" s="115"/>
      <c r="Q1037" s="115"/>
      <c r="R1037" s="115"/>
      <c r="S1037" s="115"/>
      <c r="T1037" s="115"/>
      <c r="U1037" s="115"/>
      <c r="V1037" s="115"/>
      <c r="W1037" s="115"/>
      <c r="X1037" s="115"/>
      <c r="Y1037" s="115"/>
      <c r="Z1037" s="115"/>
      <c r="AA1037" s="115">
        <v>336</v>
      </c>
      <c r="AB1037" s="115"/>
      <c r="AC1037" s="115">
        <v>133</v>
      </c>
      <c r="AD1037" s="115"/>
      <c r="AE1037" s="116">
        <v>238</v>
      </c>
      <c r="AF1037" s="17">
        <v>60</v>
      </c>
      <c r="AG1037" s="18">
        <v>65</v>
      </c>
      <c r="AH1037" s="19">
        <v>65</v>
      </c>
      <c r="AI1037" s="20">
        <v>134</v>
      </c>
      <c r="AJ1037" s="21">
        <v>114</v>
      </c>
      <c r="AK1037" s="22">
        <v>70</v>
      </c>
      <c r="AL1037" s="23">
        <f>SUM(AF1037:AK1037)</f>
        <v>508</v>
      </c>
      <c r="AM1037" s="39" t="s">
        <v>398</v>
      </c>
      <c r="AN1037" s="41"/>
      <c r="AO1037" s="39" t="s">
        <v>406</v>
      </c>
      <c r="AP1037" s="40"/>
      <c r="AQ1037" s="38" t="s">
        <v>402</v>
      </c>
      <c r="AR1037" s="39" t="s">
        <v>265</v>
      </c>
      <c r="AS1037" s="40">
        <v>0.2</v>
      </c>
      <c r="AT1037" s="40">
        <v>0.9</v>
      </c>
      <c r="AU1037" s="41">
        <v>0.4</v>
      </c>
      <c r="AV1037" s="31"/>
      <c r="AW1037" s="26"/>
      <c r="AX1037" s="26"/>
      <c r="AY1037" s="26">
        <v>2</v>
      </c>
      <c r="AZ1037" s="26"/>
      <c r="BA1037" s="25"/>
      <c r="BB1037" s="24">
        <v>178</v>
      </c>
      <c r="BC1037" s="26">
        <v>60</v>
      </c>
      <c r="BD1037" s="32" t="s">
        <v>128</v>
      </c>
      <c r="BE1037" s="32">
        <v>50</v>
      </c>
      <c r="BF1037" s="35" t="s">
        <v>164</v>
      </c>
      <c r="BG1037" s="26" t="s">
        <v>368</v>
      </c>
      <c r="BH1037" s="29">
        <v>20</v>
      </c>
      <c r="BI1037" s="26" t="s">
        <v>338</v>
      </c>
      <c r="BJ1037" s="41" t="s">
        <v>386</v>
      </c>
      <c r="BK1037" s="36"/>
      <c r="BL1037" t="str">
        <f>IF(_xlfn.REGEXTEST(BK1037,"Lv. [0-9]{0, 3}", 0),BM1037,"")</f>
        <v/>
      </c>
      <c r="BM1037" t="e" cm="1" vm="1">
        <f t="array" ref="BM1037">_xlfn.REGEXEXTRACT(_xlfn.REGEXEXTRACT(BK1037,"Lv. [0-9]{0,}", 0),"[0-9]{1,2}", 0)</f>
        <v>#N/A</v>
      </c>
      <c r="BN1037" cm="1">
        <f t="array" ref="BN1037">INDEX(A1037:AE1037,BQ1037)</f>
        <v>238</v>
      </c>
      <c r="BO1037">
        <v>1036</v>
      </c>
      <c r="BP1037" t="str">
        <f ca="1">IF(LEN(BL1037) &gt; 0, _xlfn.XMATCH(BN1037 + 1, INDIRECT(BR1037):INDIRECT(BS1037)), "")</f>
        <v/>
      </c>
      <c r="BQ1037" cm="1">
        <f t="array" ref="BQ1037">_xlfn.XMATCH(FALSE, ISBLANK(A1037:AE1037),,-1)</f>
        <v>31</v>
      </c>
      <c r="BR1037" t="str">
        <f>ADDRESS(2, BQ1037)</f>
        <v>$AE$2</v>
      </c>
      <c r="BS1037" t="str">
        <f>ADDRESS(1202, BQ1037)</f>
        <v>$AE$1202</v>
      </c>
      <c r="BT1037" s="171" t="str">
        <f>"insert into Pokemon_Blueprint values ( "&amp;ROW()-1&amp;", '"&amp;B1037&amp;"', '"&amp;C1037&amp;"', "&amp;AF1037&amp;",  "&amp;AG1037&amp;",  "&amp;AH1037&amp;", "&amp;AI1037&amp;",  "&amp;AJ1037&amp;",  "&amp;AK1037&amp;", "&amp;IF(BC1037 = "", "0", BC1037)&amp;", "&amp;IF(BL1037 = "","NULL, NULL",BP1037&amp;", "&amp;BL1037)&amp;");"</f>
        <v>insert into Pokemon_Blueprint values ( 1036, 'Polteageist', '', 60,  65,  65, 134,  114,  70, 60, NULL, NULL);</v>
      </c>
    </row>
    <row r="1038" spans="1:72" ht="12.75" customHeight="1">
      <c r="A1038" s="86">
        <v>856</v>
      </c>
      <c r="B1038" s="113" t="s">
        <v>1640</v>
      </c>
      <c r="C1038" s="113"/>
      <c r="D1038" s="114"/>
      <c r="E1038" s="115"/>
      <c r="F1038" s="115"/>
      <c r="G1038" s="115"/>
      <c r="H1038" s="115"/>
      <c r="I1038" s="115"/>
      <c r="J1038" s="115"/>
      <c r="K1038" s="115"/>
      <c r="L1038" s="115"/>
      <c r="M1038" s="115"/>
      <c r="N1038" s="115"/>
      <c r="O1038" s="115"/>
      <c r="P1038" s="115"/>
      <c r="Q1038" s="115"/>
      <c r="R1038" s="115"/>
      <c r="S1038" s="115"/>
      <c r="T1038" s="115"/>
      <c r="U1038" s="115"/>
      <c r="V1038" s="115"/>
      <c r="W1038" s="115"/>
      <c r="X1038" s="115"/>
      <c r="Y1038" s="115"/>
      <c r="Z1038" s="115"/>
      <c r="AA1038" s="115">
        <v>241</v>
      </c>
      <c r="AB1038" s="115"/>
      <c r="AC1038" s="115">
        <v>40</v>
      </c>
      <c r="AD1038" s="115"/>
      <c r="AE1038" s="116">
        <v>282</v>
      </c>
      <c r="AF1038" s="17">
        <v>42</v>
      </c>
      <c r="AG1038" s="18">
        <v>30</v>
      </c>
      <c r="AH1038" s="19">
        <v>45</v>
      </c>
      <c r="AI1038" s="20">
        <v>56</v>
      </c>
      <c r="AJ1038" s="21">
        <v>53</v>
      </c>
      <c r="AK1038" s="22">
        <v>39</v>
      </c>
      <c r="AL1038" s="23">
        <f>SUM(AF1038:AK1038)</f>
        <v>265</v>
      </c>
      <c r="AM1038" s="39" t="s">
        <v>193</v>
      </c>
      <c r="AN1038" s="41"/>
      <c r="AO1038" s="39" t="s">
        <v>453</v>
      </c>
      <c r="AP1038" s="40" t="s">
        <v>351</v>
      </c>
      <c r="AQ1038" s="38" t="s">
        <v>581</v>
      </c>
      <c r="AR1038" s="39" t="s">
        <v>187</v>
      </c>
      <c r="AS1038" s="40">
        <v>0.4</v>
      </c>
      <c r="AT1038" s="40">
        <v>7.5</v>
      </c>
      <c r="AU1038" s="41">
        <v>3.4</v>
      </c>
      <c r="AV1038" s="31"/>
      <c r="AW1038" s="26"/>
      <c r="AX1038" s="26"/>
      <c r="AY1038" s="26">
        <v>1</v>
      </c>
      <c r="AZ1038" s="26"/>
      <c r="BA1038" s="25"/>
      <c r="BB1038" s="24">
        <v>53</v>
      </c>
      <c r="BC1038" s="26">
        <v>235</v>
      </c>
      <c r="BD1038" s="32" t="s">
        <v>297</v>
      </c>
      <c r="BE1038" s="32">
        <v>50</v>
      </c>
      <c r="BF1038" s="35" t="s">
        <v>227</v>
      </c>
      <c r="BG1038" s="26" t="s">
        <v>210</v>
      </c>
      <c r="BH1038" s="29">
        <v>20</v>
      </c>
      <c r="BI1038" s="26" t="s">
        <v>188</v>
      </c>
      <c r="BJ1038" s="41"/>
      <c r="BK1038" s="36" t="s">
        <v>86</v>
      </c>
      <c r="BL1038" t="str">
        <f>IF(_xlfn.REGEXTEST(BK1038,"Lv. [0-9]{0, 3}", 0),BM1038,"")</f>
        <v>32</v>
      </c>
      <c r="BM1038" t="str" cm="1">
        <f t="array" ref="BM1038">_xlfn.REGEXEXTRACT(_xlfn.REGEXEXTRACT(BK1038,"Lv. [0-9]{0,}", 0),"[0-9]{1,2}", 0)</f>
        <v>32</v>
      </c>
      <c r="BN1038" cm="1">
        <f t="array" ref="BN1038">INDEX(A1038:AE1038,BQ1038)</f>
        <v>282</v>
      </c>
      <c r="BO1038">
        <v>1037</v>
      </c>
      <c r="BP1038">
        <f ca="1">IF(LEN(BL1038) &gt; 0, _xlfn.XMATCH(BN1038 + 1, INDIRECT(BR1038):INDIRECT(BS1038)), "")</f>
        <v>1038</v>
      </c>
      <c r="BQ1038" cm="1">
        <f t="array" ref="BQ1038">_xlfn.XMATCH(FALSE, ISBLANK(A1038:AE1038),,-1)</f>
        <v>31</v>
      </c>
      <c r="BR1038" t="str">
        <f>ADDRESS(2, BQ1038)</f>
        <v>$AE$2</v>
      </c>
      <c r="BS1038" t="str">
        <f>ADDRESS(1202, BQ1038)</f>
        <v>$AE$1202</v>
      </c>
      <c r="BT1038" s="171" t="str">
        <f ca="1">"insert into Pokemon_Blueprint values ( "&amp;ROW()-1&amp;", '"&amp;B1038&amp;"', '"&amp;C1038&amp;"', "&amp;AF1038&amp;",  "&amp;AG1038&amp;",  "&amp;AH1038&amp;", "&amp;AI1038&amp;",  "&amp;AJ1038&amp;",  "&amp;AK1038&amp;", "&amp;IF(BC1038 = "", "0", BC1038)&amp;", "&amp;IF(BL1038 = "","NULL, NULL",BP1038&amp;", "&amp;BL1038)&amp;");"</f>
        <v>insert into Pokemon_Blueprint values ( 1037, 'Hatenna', '', 42,  30,  45, 56,  53,  39, 235, 1038, 32);</v>
      </c>
    </row>
    <row r="1039" spans="1:72" ht="12.75" customHeight="1">
      <c r="A1039" s="86">
        <v>857</v>
      </c>
      <c r="B1039" s="113" t="s">
        <v>1641</v>
      </c>
      <c r="C1039" s="113"/>
      <c r="D1039" s="114"/>
      <c r="E1039" s="115"/>
      <c r="F1039" s="115"/>
      <c r="G1039" s="115"/>
      <c r="H1039" s="115"/>
      <c r="I1039" s="115"/>
      <c r="J1039" s="115"/>
      <c r="K1039" s="115"/>
      <c r="L1039" s="115"/>
      <c r="M1039" s="115"/>
      <c r="N1039" s="115"/>
      <c r="O1039" s="115"/>
      <c r="P1039" s="115"/>
      <c r="Q1039" s="115"/>
      <c r="R1039" s="115"/>
      <c r="S1039" s="115"/>
      <c r="T1039" s="115"/>
      <c r="U1039" s="115"/>
      <c r="V1039" s="115"/>
      <c r="W1039" s="115"/>
      <c r="X1039" s="115"/>
      <c r="Y1039" s="115"/>
      <c r="Z1039" s="115"/>
      <c r="AA1039" s="115">
        <v>242</v>
      </c>
      <c r="AB1039" s="115"/>
      <c r="AC1039" s="115">
        <v>41</v>
      </c>
      <c r="AD1039" s="115"/>
      <c r="AE1039" s="116">
        <v>283</v>
      </c>
      <c r="AF1039" s="17">
        <v>57</v>
      </c>
      <c r="AG1039" s="18">
        <v>40</v>
      </c>
      <c r="AH1039" s="19">
        <v>65</v>
      </c>
      <c r="AI1039" s="20">
        <v>86</v>
      </c>
      <c r="AJ1039" s="21">
        <v>73</v>
      </c>
      <c r="AK1039" s="22">
        <v>49</v>
      </c>
      <c r="AL1039" s="23">
        <f>SUM(AF1039:AK1039)</f>
        <v>370</v>
      </c>
      <c r="AM1039" s="39" t="s">
        <v>193</v>
      </c>
      <c r="AN1039" s="41"/>
      <c r="AO1039" s="39" t="s">
        <v>453</v>
      </c>
      <c r="AP1039" s="40" t="s">
        <v>351</v>
      </c>
      <c r="AQ1039" s="38" t="s">
        <v>581</v>
      </c>
      <c r="AR1039" s="39" t="s">
        <v>97</v>
      </c>
      <c r="AS1039" s="40">
        <v>0.6</v>
      </c>
      <c r="AT1039" s="40">
        <v>10.6</v>
      </c>
      <c r="AU1039" s="41">
        <v>4.8</v>
      </c>
      <c r="AV1039" s="31"/>
      <c r="AW1039" s="26"/>
      <c r="AX1039" s="26"/>
      <c r="AY1039" s="26">
        <v>2</v>
      </c>
      <c r="AZ1039" s="26"/>
      <c r="BA1039" s="25"/>
      <c r="BB1039" s="24">
        <v>130</v>
      </c>
      <c r="BC1039" s="26">
        <v>120</v>
      </c>
      <c r="BD1039" s="32" t="s">
        <v>297</v>
      </c>
      <c r="BE1039" s="32">
        <v>50</v>
      </c>
      <c r="BF1039" s="35" t="s">
        <v>227</v>
      </c>
      <c r="BG1039" s="26" t="s">
        <v>210</v>
      </c>
      <c r="BH1039" s="29">
        <v>20</v>
      </c>
      <c r="BI1039" s="26" t="s">
        <v>188</v>
      </c>
      <c r="BJ1039" s="41"/>
      <c r="BK1039" s="36" t="s">
        <v>447</v>
      </c>
      <c r="BL1039" t="str">
        <f>IF(_xlfn.REGEXTEST(BK1039,"Lv. [0-9]{0, 3}", 0),BM1039,"")</f>
        <v>42</v>
      </c>
      <c r="BM1039" t="str" cm="1">
        <f t="array" ref="BM1039">_xlfn.REGEXEXTRACT(_xlfn.REGEXEXTRACT(BK1039,"Lv. [0-9]{0,}", 0),"[0-9]{1,2}", 0)</f>
        <v>42</v>
      </c>
      <c r="BN1039" cm="1">
        <f t="array" ref="BN1039">INDEX(A1039:AE1039,BQ1039)</f>
        <v>283</v>
      </c>
      <c r="BO1039">
        <v>1038</v>
      </c>
      <c r="BP1039">
        <f ca="1">IF(LEN(BL1039) &gt; 0, _xlfn.XMATCH(BN1039 + 1, INDIRECT(BR1039):INDIRECT(BS1039)), "")</f>
        <v>1039</v>
      </c>
      <c r="BQ1039" cm="1">
        <f t="array" ref="BQ1039">_xlfn.XMATCH(FALSE, ISBLANK(A1039:AE1039),,-1)</f>
        <v>31</v>
      </c>
      <c r="BR1039" t="str">
        <f>ADDRESS(2, BQ1039)</f>
        <v>$AE$2</v>
      </c>
      <c r="BS1039" t="str">
        <f>ADDRESS(1202, BQ1039)</f>
        <v>$AE$1202</v>
      </c>
      <c r="BT1039" s="171" t="str">
        <f ca="1">"insert into Pokemon_Blueprint values ( "&amp;ROW()-1&amp;", '"&amp;B1039&amp;"', '"&amp;C1039&amp;"', "&amp;AF1039&amp;",  "&amp;AG1039&amp;",  "&amp;AH1039&amp;", "&amp;AI1039&amp;",  "&amp;AJ1039&amp;",  "&amp;AK1039&amp;", "&amp;IF(BC1039 = "", "0", BC1039)&amp;", "&amp;IF(BL1039 = "","NULL, NULL",BP1039&amp;", "&amp;BL1039)&amp;");"</f>
        <v>insert into Pokemon_Blueprint values ( 1038, 'Hattrem', '', 57,  40,  65, 86,  73,  49, 120, 1039, 42);</v>
      </c>
    </row>
    <row r="1040" spans="1:72" ht="12.75" customHeight="1">
      <c r="A1040" s="86">
        <v>858</v>
      </c>
      <c r="B1040" s="113" t="s">
        <v>1642</v>
      </c>
      <c r="C1040" s="113"/>
      <c r="D1040" s="114"/>
      <c r="E1040" s="115"/>
      <c r="F1040" s="115"/>
      <c r="G1040" s="115"/>
      <c r="H1040" s="115"/>
      <c r="I1040" s="115"/>
      <c r="J1040" s="115"/>
      <c r="K1040" s="115"/>
      <c r="L1040" s="115"/>
      <c r="M1040" s="115"/>
      <c r="N1040" s="115"/>
      <c r="O1040" s="115"/>
      <c r="P1040" s="115"/>
      <c r="Q1040" s="115"/>
      <c r="R1040" s="115"/>
      <c r="S1040" s="115"/>
      <c r="T1040" s="115"/>
      <c r="U1040" s="115"/>
      <c r="V1040" s="115"/>
      <c r="W1040" s="115"/>
      <c r="X1040" s="115"/>
      <c r="Y1040" s="115"/>
      <c r="Z1040" s="115"/>
      <c r="AA1040" s="115">
        <v>243</v>
      </c>
      <c r="AB1040" s="115"/>
      <c r="AC1040" s="115">
        <v>42</v>
      </c>
      <c r="AD1040" s="115"/>
      <c r="AE1040" s="116">
        <v>284</v>
      </c>
      <c r="AF1040" s="17">
        <v>57</v>
      </c>
      <c r="AG1040" s="18">
        <v>90</v>
      </c>
      <c r="AH1040" s="19">
        <v>95</v>
      </c>
      <c r="AI1040" s="20">
        <v>136</v>
      </c>
      <c r="AJ1040" s="21">
        <v>103</v>
      </c>
      <c r="AK1040" s="22">
        <v>29</v>
      </c>
      <c r="AL1040" s="23">
        <f>SUM(AF1040:AK1040)</f>
        <v>510</v>
      </c>
      <c r="AM1040" s="39" t="s">
        <v>193</v>
      </c>
      <c r="AN1040" s="41" t="s">
        <v>188</v>
      </c>
      <c r="AO1040" s="39" t="s">
        <v>453</v>
      </c>
      <c r="AP1040" s="40" t="s">
        <v>351</v>
      </c>
      <c r="AQ1040" s="38" t="s">
        <v>581</v>
      </c>
      <c r="AR1040" s="39" t="s">
        <v>519</v>
      </c>
      <c r="AS1040" s="40">
        <v>2.1</v>
      </c>
      <c r="AT1040" s="40">
        <v>11.2</v>
      </c>
      <c r="AU1040" s="41">
        <v>5.0999999999999996</v>
      </c>
      <c r="AV1040" s="31"/>
      <c r="AW1040" s="26"/>
      <c r="AX1040" s="26"/>
      <c r="AY1040" s="26">
        <v>3</v>
      </c>
      <c r="AZ1040" s="26"/>
      <c r="BA1040" s="25"/>
      <c r="BB1040" s="24">
        <v>255</v>
      </c>
      <c r="BC1040" s="26">
        <v>45</v>
      </c>
      <c r="BD1040" s="32" t="s">
        <v>297</v>
      </c>
      <c r="BE1040" s="32">
        <v>50</v>
      </c>
      <c r="BF1040" s="35" t="s">
        <v>227</v>
      </c>
      <c r="BG1040" s="26" t="s">
        <v>210</v>
      </c>
      <c r="BH1040" s="29">
        <v>20</v>
      </c>
      <c r="BI1040" s="26" t="s">
        <v>188</v>
      </c>
      <c r="BJ1040" s="41"/>
      <c r="BK1040" s="36"/>
      <c r="BL1040" t="str">
        <f>IF(_xlfn.REGEXTEST(BK1040,"Lv. [0-9]{0, 3}", 0),BM1040,"")</f>
        <v/>
      </c>
      <c r="BM1040" t="e" cm="1" vm="1">
        <f t="array" ref="BM1040">_xlfn.REGEXEXTRACT(_xlfn.REGEXEXTRACT(BK1040,"Lv. [0-9]{0,}", 0),"[0-9]{1,2}", 0)</f>
        <v>#N/A</v>
      </c>
      <c r="BN1040" cm="1">
        <f t="array" ref="BN1040">INDEX(A1040:AE1040,BQ1040)</f>
        <v>284</v>
      </c>
      <c r="BO1040">
        <v>1039</v>
      </c>
      <c r="BP1040" t="str">
        <f ca="1">IF(LEN(BL1040) &gt; 0, _xlfn.XMATCH(BN1040 + 1, INDIRECT(BR1040):INDIRECT(BS1040)), "")</f>
        <v/>
      </c>
      <c r="BQ1040" cm="1">
        <f t="array" ref="BQ1040">_xlfn.XMATCH(FALSE, ISBLANK(A1040:AE1040),,-1)</f>
        <v>31</v>
      </c>
      <c r="BR1040" t="str">
        <f>ADDRESS(2, BQ1040)</f>
        <v>$AE$2</v>
      </c>
      <c r="BS1040" t="str">
        <f>ADDRESS(1202, BQ1040)</f>
        <v>$AE$1202</v>
      </c>
      <c r="BT1040" s="171" t="str">
        <f>"insert into Pokemon_Blueprint values ( "&amp;ROW()-1&amp;", '"&amp;B1040&amp;"', '"&amp;C1040&amp;"', "&amp;AF1040&amp;",  "&amp;AG1040&amp;",  "&amp;AH1040&amp;", "&amp;AI1040&amp;",  "&amp;AJ1040&amp;",  "&amp;AK1040&amp;", "&amp;IF(BC1040 = "", "0", BC1040)&amp;", "&amp;IF(BL1040 = "","NULL, NULL",BP1040&amp;", "&amp;BL1040)&amp;");"</f>
        <v>insert into Pokemon_Blueprint values ( 1039, 'Hatterene', '', 57,  90,  95, 136,  103,  29, 45, NULL, NULL);</v>
      </c>
    </row>
    <row r="1041" spans="1:72" ht="12.75" customHeight="1">
      <c r="A1041" s="86">
        <v>859</v>
      </c>
      <c r="B1041" s="113" t="s">
        <v>1643</v>
      </c>
      <c r="C1041" s="113"/>
      <c r="D1041" s="114"/>
      <c r="E1041" s="115"/>
      <c r="F1041" s="115"/>
      <c r="G1041" s="115"/>
      <c r="H1041" s="115"/>
      <c r="I1041" s="115"/>
      <c r="J1041" s="115"/>
      <c r="K1041" s="115"/>
      <c r="L1041" s="115"/>
      <c r="M1041" s="115"/>
      <c r="N1041" s="115"/>
      <c r="O1041" s="115"/>
      <c r="P1041" s="115"/>
      <c r="Q1041" s="115"/>
      <c r="R1041" s="115"/>
      <c r="S1041" s="115"/>
      <c r="T1041" s="115"/>
      <c r="U1041" s="115"/>
      <c r="V1041" s="115"/>
      <c r="W1041" s="115"/>
      <c r="X1041" s="115"/>
      <c r="Y1041" s="115"/>
      <c r="Z1041" s="115"/>
      <c r="AA1041" s="115">
        <v>238</v>
      </c>
      <c r="AB1041" s="115"/>
      <c r="AC1041" s="115">
        <v>37</v>
      </c>
      <c r="AD1041" s="115"/>
      <c r="AE1041" s="116">
        <v>285</v>
      </c>
      <c r="AF1041" s="17">
        <v>45</v>
      </c>
      <c r="AG1041" s="18">
        <v>45</v>
      </c>
      <c r="AH1041" s="19">
        <v>30</v>
      </c>
      <c r="AI1041" s="20">
        <v>55</v>
      </c>
      <c r="AJ1041" s="21">
        <v>40</v>
      </c>
      <c r="AK1041" s="22">
        <v>50</v>
      </c>
      <c r="AL1041" s="23">
        <f>SUM(AF1041:AK1041)</f>
        <v>265</v>
      </c>
      <c r="AM1041" s="39" t="s">
        <v>169</v>
      </c>
      <c r="AN1041" s="41" t="s">
        <v>188</v>
      </c>
      <c r="AO1041" s="39" t="s">
        <v>612</v>
      </c>
      <c r="AP1041" s="40" t="s">
        <v>241</v>
      </c>
      <c r="AQ1041" s="38" t="s">
        <v>647</v>
      </c>
      <c r="AR1041" s="39" t="s">
        <v>187</v>
      </c>
      <c r="AS1041" s="40">
        <v>0.4</v>
      </c>
      <c r="AT1041" s="40">
        <v>12.1</v>
      </c>
      <c r="AU1041" s="41">
        <v>5.5</v>
      </c>
      <c r="AV1041" s="31"/>
      <c r="AW1041" s="26"/>
      <c r="AX1041" s="26"/>
      <c r="AY1041" s="26">
        <v>1</v>
      </c>
      <c r="AZ1041" s="26"/>
      <c r="BA1041" s="25"/>
      <c r="BB1041" s="24">
        <v>53</v>
      </c>
      <c r="BC1041" s="26">
        <v>255</v>
      </c>
      <c r="BD1041" s="32" t="s">
        <v>128</v>
      </c>
      <c r="BE1041" s="32">
        <v>50</v>
      </c>
      <c r="BF1041" s="35" t="s">
        <v>227</v>
      </c>
      <c r="BG1041" s="26" t="s">
        <v>218</v>
      </c>
      <c r="BH1041" s="29">
        <v>20</v>
      </c>
      <c r="BI1041" s="26" t="s">
        <v>188</v>
      </c>
      <c r="BJ1041" s="41" t="s">
        <v>314</v>
      </c>
      <c r="BK1041" s="36" t="s">
        <v>86</v>
      </c>
      <c r="BL1041" t="str">
        <f>IF(_xlfn.REGEXTEST(BK1041,"Lv. [0-9]{0, 3}", 0),BM1041,"")</f>
        <v>32</v>
      </c>
      <c r="BM1041" t="str" cm="1">
        <f t="array" ref="BM1041">_xlfn.REGEXEXTRACT(_xlfn.REGEXEXTRACT(BK1041,"Lv. [0-9]{0,}", 0),"[0-9]{1,2}", 0)</f>
        <v>32</v>
      </c>
      <c r="BN1041" cm="1">
        <f t="array" ref="BN1041">INDEX(A1041:AE1041,BQ1041)</f>
        <v>285</v>
      </c>
      <c r="BO1041">
        <v>1040</v>
      </c>
      <c r="BP1041">
        <f ca="1">IF(LEN(BL1041) &gt; 0, _xlfn.XMATCH(BN1041 + 1, INDIRECT(BR1041):INDIRECT(BS1041)), "")</f>
        <v>1041</v>
      </c>
      <c r="BQ1041" cm="1">
        <f t="array" ref="BQ1041">_xlfn.XMATCH(FALSE, ISBLANK(A1041:AE1041),,-1)</f>
        <v>31</v>
      </c>
      <c r="BR1041" t="str">
        <f>ADDRESS(2, BQ1041)</f>
        <v>$AE$2</v>
      </c>
      <c r="BS1041" t="str">
        <f>ADDRESS(1202, BQ1041)</f>
        <v>$AE$1202</v>
      </c>
      <c r="BT1041" s="171" t="str">
        <f ca="1">"insert into Pokemon_Blueprint values ( "&amp;ROW()-1&amp;", '"&amp;B1041&amp;"', '"&amp;C1041&amp;"', "&amp;AF1041&amp;",  "&amp;AG1041&amp;",  "&amp;AH1041&amp;", "&amp;AI1041&amp;",  "&amp;AJ1041&amp;",  "&amp;AK1041&amp;", "&amp;IF(BC1041 = "", "0", BC1041)&amp;", "&amp;IF(BL1041 = "","NULL, NULL",BP1041&amp;", "&amp;BL1041)&amp;");"</f>
        <v>insert into Pokemon_Blueprint values ( 1040, 'Impidimp', '', 45,  45,  30, 55,  40,  50, 255, 1041, 32);</v>
      </c>
    </row>
    <row r="1042" spans="1:72" ht="12.75" customHeight="1">
      <c r="A1042" s="86">
        <v>860</v>
      </c>
      <c r="B1042" s="113" t="s">
        <v>1644</v>
      </c>
      <c r="C1042" s="113"/>
      <c r="D1042" s="114"/>
      <c r="E1042" s="115"/>
      <c r="F1042" s="115"/>
      <c r="G1042" s="115"/>
      <c r="H1042" s="115"/>
      <c r="I1042" s="115"/>
      <c r="J1042" s="115"/>
      <c r="K1042" s="115"/>
      <c r="L1042" s="115"/>
      <c r="M1042" s="115"/>
      <c r="N1042" s="115"/>
      <c r="O1042" s="115"/>
      <c r="P1042" s="115"/>
      <c r="Q1042" s="115"/>
      <c r="R1042" s="115"/>
      <c r="S1042" s="115"/>
      <c r="T1042" s="115"/>
      <c r="U1042" s="115"/>
      <c r="V1042" s="115"/>
      <c r="W1042" s="115"/>
      <c r="X1042" s="115"/>
      <c r="Y1042" s="115"/>
      <c r="Z1042" s="115"/>
      <c r="AA1042" s="115">
        <v>239</v>
      </c>
      <c r="AB1042" s="115"/>
      <c r="AC1042" s="115">
        <v>38</v>
      </c>
      <c r="AD1042" s="115"/>
      <c r="AE1042" s="116">
        <v>286</v>
      </c>
      <c r="AF1042" s="17">
        <v>65</v>
      </c>
      <c r="AG1042" s="18">
        <v>60</v>
      </c>
      <c r="AH1042" s="19">
        <v>45</v>
      </c>
      <c r="AI1042" s="20">
        <v>75</v>
      </c>
      <c r="AJ1042" s="21">
        <v>55</v>
      </c>
      <c r="AK1042" s="22">
        <v>70</v>
      </c>
      <c r="AL1042" s="23">
        <f>SUM(AF1042:AK1042)</f>
        <v>370</v>
      </c>
      <c r="AM1042" s="39" t="s">
        <v>169</v>
      </c>
      <c r="AN1042" s="41" t="s">
        <v>188</v>
      </c>
      <c r="AO1042" s="39" t="s">
        <v>612</v>
      </c>
      <c r="AP1042" s="40" t="s">
        <v>241</v>
      </c>
      <c r="AQ1042" s="38" t="s">
        <v>647</v>
      </c>
      <c r="AR1042" s="39" t="s">
        <v>191</v>
      </c>
      <c r="AS1042" s="40">
        <v>0.8</v>
      </c>
      <c r="AT1042" s="40">
        <v>27.6</v>
      </c>
      <c r="AU1042" s="41">
        <v>12.5</v>
      </c>
      <c r="AV1042" s="31"/>
      <c r="AW1042" s="26"/>
      <c r="AX1042" s="26"/>
      <c r="AY1042" s="26">
        <v>2</v>
      </c>
      <c r="AZ1042" s="26"/>
      <c r="BA1042" s="25"/>
      <c r="BB1042" s="24">
        <v>130</v>
      </c>
      <c r="BC1042" s="26">
        <v>120</v>
      </c>
      <c r="BD1042" s="32" t="s">
        <v>128</v>
      </c>
      <c r="BE1042" s="32">
        <v>50</v>
      </c>
      <c r="BF1042" s="35" t="s">
        <v>227</v>
      </c>
      <c r="BG1042" s="26" t="s">
        <v>218</v>
      </c>
      <c r="BH1042" s="29">
        <v>20</v>
      </c>
      <c r="BI1042" s="26" t="s">
        <v>188</v>
      </c>
      <c r="BJ1042" s="41" t="s">
        <v>314</v>
      </c>
      <c r="BK1042" s="36" t="s">
        <v>447</v>
      </c>
      <c r="BL1042" t="str">
        <f>IF(_xlfn.REGEXTEST(BK1042,"Lv. [0-9]{0, 3}", 0),BM1042,"")</f>
        <v>42</v>
      </c>
      <c r="BM1042" t="str" cm="1">
        <f t="array" ref="BM1042">_xlfn.REGEXEXTRACT(_xlfn.REGEXEXTRACT(BK1042,"Lv. [0-9]{0,}", 0),"[0-9]{1,2}", 0)</f>
        <v>42</v>
      </c>
      <c r="BN1042" cm="1">
        <f t="array" ref="BN1042">INDEX(A1042:AE1042,BQ1042)</f>
        <v>286</v>
      </c>
      <c r="BO1042">
        <v>1041</v>
      </c>
      <c r="BP1042">
        <f ca="1">IF(LEN(BL1042) &gt; 0, _xlfn.XMATCH(BN1042 + 1, INDIRECT(BR1042):INDIRECT(BS1042)), "")</f>
        <v>1042</v>
      </c>
      <c r="BQ1042" cm="1">
        <f t="array" ref="BQ1042">_xlfn.XMATCH(FALSE, ISBLANK(A1042:AE1042),,-1)</f>
        <v>31</v>
      </c>
      <c r="BR1042" t="str">
        <f>ADDRESS(2, BQ1042)</f>
        <v>$AE$2</v>
      </c>
      <c r="BS1042" t="str">
        <f>ADDRESS(1202, BQ1042)</f>
        <v>$AE$1202</v>
      </c>
      <c r="BT1042" s="171" t="str">
        <f ca="1">"insert into Pokemon_Blueprint values ( "&amp;ROW()-1&amp;", '"&amp;B1042&amp;"', '"&amp;C1042&amp;"', "&amp;AF1042&amp;",  "&amp;AG1042&amp;",  "&amp;AH1042&amp;", "&amp;AI1042&amp;",  "&amp;AJ1042&amp;",  "&amp;AK1042&amp;", "&amp;IF(BC1042 = "", "0", BC1042)&amp;", "&amp;IF(BL1042 = "","NULL, NULL",BP1042&amp;", "&amp;BL1042)&amp;");"</f>
        <v>insert into Pokemon_Blueprint values ( 1041, 'Morgrem', '', 65,  60,  45, 75,  55,  70, 120, 1042, 42);</v>
      </c>
    </row>
    <row r="1043" spans="1:72" ht="12.75" customHeight="1">
      <c r="A1043" s="86">
        <v>861</v>
      </c>
      <c r="B1043" s="113" t="s">
        <v>1645</v>
      </c>
      <c r="C1043" s="113"/>
      <c r="D1043" s="114"/>
      <c r="E1043" s="115"/>
      <c r="F1043" s="115"/>
      <c r="G1043" s="115"/>
      <c r="H1043" s="115"/>
      <c r="I1043" s="115"/>
      <c r="J1043" s="115"/>
      <c r="K1043" s="115"/>
      <c r="L1043" s="115"/>
      <c r="M1043" s="115"/>
      <c r="N1043" s="115"/>
      <c r="O1043" s="115"/>
      <c r="P1043" s="115"/>
      <c r="Q1043" s="115"/>
      <c r="R1043" s="115"/>
      <c r="S1043" s="115"/>
      <c r="T1043" s="115"/>
      <c r="U1043" s="115"/>
      <c r="V1043" s="115"/>
      <c r="W1043" s="115"/>
      <c r="X1043" s="115"/>
      <c r="Y1043" s="115"/>
      <c r="Z1043" s="115"/>
      <c r="AA1043" s="115">
        <v>240</v>
      </c>
      <c r="AB1043" s="115"/>
      <c r="AC1043" s="115">
        <v>39</v>
      </c>
      <c r="AD1043" s="115"/>
      <c r="AE1043" s="116">
        <v>287</v>
      </c>
      <c r="AF1043" s="17">
        <v>95</v>
      </c>
      <c r="AG1043" s="18">
        <v>120</v>
      </c>
      <c r="AH1043" s="19">
        <v>65</v>
      </c>
      <c r="AI1043" s="20">
        <v>95</v>
      </c>
      <c r="AJ1043" s="21">
        <v>75</v>
      </c>
      <c r="AK1043" s="22">
        <v>60</v>
      </c>
      <c r="AL1043" s="23">
        <f>SUM(AF1043:AK1043)</f>
        <v>510</v>
      </c>
      <c r="AM1043" s="39" t="s">
        <v>169</v>
      </c>
      <c r="AN1043" s="41" t="s">
        <v>188</v>
      </c>
      <c r="AO1043" s="39" t="s">
        <v>612</v>
      </c>
      <c r="AP1043" s="40" t="s">
        <v>241</v>
      </c>
      <c r="AQ1043" s="38" t="s">
        <v>647</v>
      </c>
      <c r="AR1043" s="39" t="s">
        <v>157</v>
      </c>
      <c r="AS1043" s="40">
        <v>1.5</v>
      </c>
      <c r="AT1043" s="40">
        <v>134.5</v>
      </c>
      <c r="AU1043" s="41">
        <v>61</v>
      </c>
      <c r="AV1043" s="31"/>
      <c r="AW1043" s="26">
        <v>3</v>
      </c>
      <c r="AX1043" s="26"/>
      <c r="AY1043" s="26"/>
      <c r="AZ1043" s="26"/>
      <c r="BA1043" s="25"/>
      <c r="BB1043" s="24">
        <v>255</v>
      </c>
      <c r="BC1043" s="26">
        <v>45</v>
      </c>
      <c r="BD1043" s="32" t="s">
        <v>128</v>
      </c>
      <c r="BE1043" s="32">
        <v>50</v>
      </c>
      <c r="BF1043" s="35" t="s">
        <v>164</v>
      </c>
      <c r="BG1043" s="26" t="s">
        <v>218</v>
      </c>
      <c r="BH1043" s="29">
        <v>20</v>
      </c>
      <c r="BI1043" s="26" t="s">
        <v>188</v>
      </c>
      <c r="BJ1043" s="41" t="s">
        <v>314</v>
      </c>
      <c r="BK1043" s="36"/>
      <c r="BL1043" t="str">
        <f>IF(_xlfn.REGEXTEST(BK1043,"Lv. [0-9]{0, 3}", 0),BM1043,"")</f>
        <v/>
      </c>
      <c r="BM1043" t="e" cm="1" vm="1">
        <f t="array" ref="BM1043">_xlfn.REGEXEXTRACT(_xlfn.REGEXEXTRACT(BK1043,"Lv. [0-9]{0,}", 0),"[0-9]{1,2}", 0)</f>
        <v>#N/A</v>
      </c>
      <c r="BN1043" cm="1">
        <f t="array" ref="BN1043">INDEX(A1043:AE1043,BQ1043)</f>
        <v>287</v>
      </c>
      <c r="BO1043">
        <v>1042</v>
      </c>
      <c r="BP1043" t="str">
        <f ca="1">IF(LEN(BL1043) &gt; 0, _xlfn.XMATCH(BN1043 + 1, INDIRECT(BR1043):INDIRECT(BS1043)), "")</f>
        <v/>
      </c>
      <c r="BQ1043" cm="1">
        <f t="array" ref="BQ1043">_xlfn.XMATCH(FALSE, ISBLANK(A1043:AE1043),,-1)</f>
        <v>31</v>
      </c>
      <c r="BR1043" t="str">
        <f>ADDRESS(2, BQ1043)</f>
        <v>$AE$2</v>
      </c>
      <c r="BS1043" t="str">
        <f>ADDRESS(1202, BQ1043)</f>
        <v>$AE$1202</v>
      </c>
      <c r="BT1043" s="171" t="str">
        <f>"insert into Pokemon_Blueprint values ( "&amp;ROW()-1&amp;", '"&amp;B1043&amp;"', '"&amp;C1043&amp;"', "&amp;AF1043&amp;",  "&amp;AG1043&amp;",  "&amp;AH1043&amp;", "&amp;AI1043&amp;",  "&amp;AJ1043&amp;",  "&amp;AK1043&amp;", "&amp;IF(BC1043 = "", "0", BC1043)&amp;", "&amp;IF(BL1043 = "","NULL, NULL",BP1043&amp;", "&amp;BL1043)&amp;");"</f>
        <v>insert into Pokemon_Blueprint values ( 1042, 'Grimmsnarl', '', 95,  120,  65, 95,  75,  60, 45, NULL, NULL);</v>
      </c>
    </row>
    <row r="1044" spans="1:72" ht="12.75" customHeight="1">
      <c r="A1044" s="86">
        <v>862</v>
      </c>
      <c r="B1044" s="113" t="s">
        <v>1646</v>
      </c>
      <c r="C1044" s="113"/>
      <c r="D1044" s="114"/>
      <c r="E1044" s="115"/>
      <c r="F1044" s="115"/>
      <c r="G1044" s="115"/>
      <c r="H1044" s="115"/>
      <c r="I1044" s="115"/>
      <c r="J1044" s="115"/>
      <c r="K1044" s="115"/>
      <c r="L1044" s="115"/>
      <c r="M1044" s="115"/>
      <c r="N1044" s="115"/>
      <c r="O1044" s="115"/>
      <c r="P1044" s="115"/>
      <c r="Q1044" s="115"/>
      <c r="R1044" s="115"/>
      <c r="S1044" s="115"/>
      <c r="T1044" s="115"/>
      <c r="U1044" s="115"/>
      <c r="V1044" s="115"/>
      <c r="W1044" s="115"/>
      <c r="X1044" s="115"/>
      <c r="Y1044" s="115"/>
      <c r="Z1044" s="115"/>
      <c r="AA1044" s="115">
        <v>33</v>
      </c>
      <c r="AB1044" s="115"/>
      <c r="AC1044" s="115">
        <v>73</v>
      </c>
      <c r="AD1044" s="115"/>
      <c r="AE1044" s="116"/>
      <c r="AF1044" s="17">
        <v>93</v>
      </c>
      <c r="AG1044" s="18">
        <v>90</v>
      </c>
      <c r="AH1044" s="19">
        <v>101</v>
      </c>
      <c r="AI1044" s="20">
        <v>60</v>
      </c>
      <c r="AJ1044" s="21">
        <v>81</v>
      </c>
      <c r="AK1044" s="22">
        <v>95</v>
      </c>
      <c r="AL1044" s="23">
        <f>SUM(AF1044:AK1044)</f>
        <v>520</v>
      </c>
      <c r="AM1044" s="39" t="s">
        <v>169</v>
      </c>
      <c r="AN1044" s="41" t="s">
        <v>150</v>
      </c>
      <c r="AO1044" s="39" t="s">
        <v>433</v>
      </c>
      <c r="AP1044" s="40" t="s">
        <v>162</v>
      </c>
      <c r="AQ1044" s="38" t="s">
        <v>292</v>
      </c>
      <c r="AR1044" s="39" t="s">
        <v>120</v>
      </c>
      <c r="AS1044" s="40">
        <v>1.6</v>
      </c>
      <c r="AT1044" s="40">
        <v>101.4</v>
      </c>
      <c r="AU1044" s="41">
        <v>46</v>
      </c>
      <c r="AV1044" s="31"/>
      <c r="AW1044" s="26"/>
      <c r="AX1044" s="26">
        <v>3</v>
      </c>
      <c r="AY1044" s="26"/>
      <c r="AZ1044" s="26"/>
      <c r="BA1044" s="25"/>
      <c r="BB1044" s="24">
        <v>260</v>
      </c>
      <c r="BC1044" s="26">
        <v>45</v>
      </c>
      <c r="BD1044" s="32" t="s">
        <v>128</v>
      </c>
      <c r="BE1044" s="32">
        <v>50</v>
      </c>
      <c r="BF1044" s="35" t="s">
        <v>322</v>
      </c>
      <c r="BG1044" s="26" t="s">
        <v>129</v>
      </c>
      <c r="BH1044" s="29">
        <v>15</v>
      </c>
      <c r="BI1044" s="26" t="s">
        <v>165</v>
      </c>
      <c r="BJ1044" s="41"/>
      <c r="BK1044" s="36"/>
      <c r="BL1044" t="str">
        <f>IF(_xlfn.REGEXTEST(BK1044,"Lv. [0-9]{0, 3}", 0),BM1044,"")</f>
        <v/>
      </c>
      <c r="BM1044" t="e" cm="1" vm="1">
        <f t="array" ref="BM1044">_xlfn.REGEXEXTRACT(_xlfn.REGEXEXTRACT(BK1044,"Lv. [0-9]{0,}", 0),"[0-9]{1,2}", 0)</f>
        <v>#N/A</v>
      </c>
      <c r="BN1044" cm="1">
        <f t="array" ref="BN1044">INDEX(A1044:AE1044,BQ1044)</f>
        <v>73</v>
      </c>
      <c r="BO1044">
        <v>1043</v>
      </c>
      <c r="BP1044" t="str">
        <f ca="1">IF(LEN(BL1044) &gt; 0, _xlfn.XMATCH(BN1044 + 1, INDIRECT(BR1044):INDIRECT(BS1044)), "")</f>
        <v/>
      </c>
      <c r="BQ1044" cm="1">
        <f t="array" ref="BQ1044">_xlfn.XMATCH(FALSE, ISBLANK(A1044:AE1044),,-1)</f>
        <v>29</v>
      </c>
      <c r="BR1044" t="str">
        <f>ADDRESS(2, BQ1044)</f>
        <v>$AC$2</v>
      </c>
      <c r="BS1044" t="str">
        <f>ADDRESS(1202, BQ1044)</f>
        <v>$AC$1202</v>
      </c>
      <c r="BT1044" s="171" t="str">
        <f>"insert into Pokemon_Blueprint values ( "&amp;ROW()-1&amp;", '"&amp;B1044&amp;"', '"&amp;C1044&amp;"', "&amp;AF1044&amp;",  "&amp;AG1044&amp;",  "&amp;AH1044&amp;", "&amp;AI1044&amp;",  "&amp;AJ1044&amp;",  "&amp;AK1044&amp;", "&amp;IF(BC1044 = "", "0", BC1044)&amp;", "&amp;IF(BL1044 = "","NULL, NULL",BP1044&amp;", "&amp;BL1044)&amp;");"</f>
        <v>insert into Pokemon_Blueprint values ( 1043, 'Obstagoon', '', 93,  90,  101, 60,  81,  95, 45, NULL, NULL);</v>
      </c>
    </row>
    <row r="1045" spans="1:72" ht="12.75" customHeight="1">
      <c r="A1045" s="86">
        <v>863</v>
      </c>
      <c r="B1045" s="113" t="s">
        <v>1647</v>
      </c>
      <c r="C1045" s="113"/>
      <c r="D1045" s="114"/>
      <c r="E1045" s="115"/>
      <c r="F1045" s="115"/>
      <c r="G1045" s="115"/>
      <c r="H1045" s="115"/>
      <c r="I1045" s="115"/>
      <c r="J1045" s="115"/>
      <c r="K1045" s="115"/>
      <c r="L1045" s="115"/>
      <c r="M1045" s="115"/>
      <c r="N1045" s="115"/>
      <c r="O1045" s="115"/>
      <c r="P1045" s="115"/>
      <c r="Q1045" s="115"/>
      <c r="R1045" s="115"/>
      <c r="S1045" s="115"/>
      <c r="T1045" s="115"/>
      <c r="U1045" s="115"/>
      <c r="V1045" s="115"/>
      <c r="W1045" s="115"/>
      <c r="X1045" s="115"/>
      <c r="Y1045" s="115"/>
      <c r="Z1045" s="115"/>
      <c r="AA1045" s="115">
        <v>183</v>
      </c>
      <c r="AB1045" s="115"/>
      <c r="AC1045" s="115"/>
      <c r="AD1045" s="115"/>
      <c r="AE1045" s="116"/>
      <c r="AF1045" s="17">
        <v>70</v>
      </c>
      <c r="AG1045" s="18">
        <v>110</v>
      </c>
      <c r="AH1045" s="19">
        <v>100</v>
      </c>
      <c r="AI1045" s="20">
        <v>50</v>
      </c>
      <c r="AJ1045" s="21">
        <v>60</v>
      </c>
      <c r="AK1045" s="22">
        <v>50</v>
      </c>
      <c r="AL1045" s="23">
        <f>SUM(AF1045:AK1045)</f>
        <v>440</v>
      </c>
      <c r="AM1045" s="39" t="s">
        <v>201</v>
      </c>
      <c r="AN1045" s="41"/>
      <c r="AO1045" s="39" t="s">
        <v>428</v>
      </c>
      <c r="AP1045" s="40" t="s">
        <v>107</v>
      </c>
      <c r="AQ1045" s="38" t="s">
        <v>1648</v>
      </c>
      <c r="AR1045" s="39" t="s">
        <v>191</v>
      </c>
      <c r="AS1045" s="40">
        <v>0.8</v>
      </c>
      <c r="AT1045" s="40">
        <v>61.7</v>
      </c>
      <c r="AU1045" s="41">
        <v>28</v>
      </c>
      <c r="AV1045" s="31"/>
      <c r="AW1045" s="26">
        <v>2</v>
      </c>
      <c r="AX1045" s="26"/>
      <c r="AY1045" s="26"/>
      <c r="AZ1045" s="26"/>
      <c r="BA1045" s="25"/>
      <c r="BB1045" s="24">
        <v>154</v>
      </c>
      <c r="BC1045" s="26">
        <v>90</v>
      </c>
      <c r="BD1045" s="32" t="s">
        <v>128</v>
      </c>
      <c r="BE1045" s="32">
        <v>50</v>
      </c>
      <c r="BF1045" s="35" t="s">
        <v>139</v>
      </c>
      <c r="BG1045" s="26" t="s">
        <v>129</v>
      </c>
      <c r="BH1045" s="29">
        <v>20</v>
      </c>
      <c r="BI1045" s="26" t="s">
        <v>165</v>
      </c>
      <c r="BJ1045" s="41"/>
      <c r="BK1045" s="36"/>
      <c r="BL1045" t="str">
        <f>IF(_xlfn.REGEXTEST(BK1045,"Lv. [0-9]{0, 3}", 0),BM1045,"")</f>
        <v/>
      </c>
      <c r="BM1045" t="e" cm="1" vm="1">
        <f t="array" ref="BM1045">_xlfn.REGEXEXTRACT(_xlfn.REGEXEXTRACT(BK1045,"Lv. [0-9]{0,}", 0),"[0-9]{1,2}", 0)</f>
        <v>#N/A</v>
      </c>
      <c r="BN1045" cm="1">
        <f t="array" ref="BN1045">INDEX(A1045:AE1045,BQ1045)</f>
        <v>183</v>
      </c>
      <c r="BO1045">
        <v>1044</v>
      </c>
      <c r="BP1045" t="str">
        <f ca="1">IF(LEN(BL1045) &gt; 0, _xlfn.XMATCH(BN1045 + 1, INDIRECT(BR1045):INDIRECT(BS1045)), "")</f>
        <v/>
      </c>
      <c r="BQ1045" cm="1">
        <f t="array" ref="BQ1045">_xlfn.XMATCH(FALSE, ISBLANK(A1045:AE1045),,-1)</f>
        <v>27</v>
      </c>
      <c r="BR1045" t="str">
        <f>ADDRESS(2, BQ1045)</f>
        <v>$AA$2</v>
      </c>
      <c r="BS1045" t="str">
        <f>ADDRESS(1202, BQ1045)</f>
        <v>$AA$1202</v>
      </c>
      <c r="BT1045" s="171" t="str">
        <f>"insert into Pokemon_Blueprint values ( "&amp;ROW()-1&amp;", '"&amp;B1045&amp;"', '"&amp;C1045&amp;"', "&amp;AF1045&amp;",  "&amp;AG1045&amp;",  "&amp;AH1045&amp;", "&amp;AI1045&amp;",  "&amp;AJ1045&amp;",  "&amp;AK1045&amp;", "&amp;IF(BC1045 = "", "0", BC1045)&amp;", "&amp;IF(BL1045 = "","NULL, NULL",BP1045&amp;", "&amp;BL1045)&amp;");"</f>
        <v>insert into Pokemon_Blueprint values ( 1044, 'Perrserker', '', 70,  110,  100, 50,  60,  50, 90, NULL, NULL);</v>
      </c>
    </row>
    <row r="1046" spans="1:72" ht="12.75" customHeight="1">
      <c r="A1046" s="86">
        <v>864</v>
      </c>
      <c r="B1046" s="113" t="s">
        <v>1649</v>
      </c>
      <c r="C1046" s="113"/>
      <c r="D1046" s="114"/>
      <c r="E1046" s="115"/>
      <c r="F1046" s="115"/>
      <c r="G1046" s="115"/>
      <c r="H1046" s="115"/>
      <c r="I1046" s="115"/>
      <c r="J1046" s="115"/>
      <c r="K1046" s="115"/>
      <c r="L1046" s="115"/>
      <c r="M1046" s="115"/>
      <c r="N1046" s="115"/>
      <c r="O1046" s="115"/>
      <c r="P1046" s="115"/>
      <c r="Q1046" s="115"/>
      <c r="R1046" s="115"/>
      <c r="S1046" s="115"/>
      <c r="T1046" s="115"/>
      <c r="U1046" s="115"/>
      <c r="V1046" s="115"/>
      <c r="W1046" s="115"/>
      <c r="X1046" s="115"/>
      <c r="Y1046" s="115"/>
      <c r="Z1046" s="115"/>
      <c r="AA1046" s="115">
        <v>237</v>
      </c>
      <c r="AB1046" s="115"/>
      <c r="AC1046" s="115"/>
      <c r="AD1046" s="115"/>
      <c r="AE1046" s="116"/>
      <c r="AF1046" s="17">
        <v>60</v>
      </c>
      <c r="AG1046" s="18">
        <v>95</v>
      </c>
      <c r="AH1046" s="19">
        <v>50</v>
      </c>
      <c r="AI1046" s="20">
        <v>145</v>
      </c>
      <c r="AJ1046" s="21">
        <v>130</v>
      </c>
      <c r="AK1046" s="22">
        <v>30</v>
      </c>
      <c r="AL1046" s="23">
        <f>SUM(AF1046:AK1046)</f>
        <v>510</v>
      </c>
      <c r="AM1046" s="39" t="s">
        <v>398</v>
      </c>
      <c r="AN1046" s="41"/>
      <c r="AO1046" s="39" t="s">
        <v>406</v>
      </c>
      <c r="AP1046" s="40"/>
      <c r="AQ1046" s="38" t="s">
        <v>1650</v>
      </c>
      <c r="AR1046" s="39" t="s">
        <v>85</v>
      </c>
      <c r="AS1046" s="40">
        <v>1</v>
      </c>
      <c r="AT1046" s="40">
        <v>0.9</v>
      </c>
      <c r="AU1046" s="41">
        <v>0.4</v>
      </c>
      <c r="AV1046" s="31"/>
      <c r="AW1046" s="26"/>
      <c r="AX1046" s="26"/>
      <c r="AY1046" s="26">
        <v>2</v>
      </c>
      <c r="AZ1046" s="26"/>
      <c r="BA1046" s="25"/>
      <c r="BB1046" s="24">
        <v>179</v>
      </c>
      <c r="BC1046" s="26">
        <v>30</v>
      </c>
      <c r="BD1046" s="32" t="s">
        <v>226</v>
      </c>
      <c r="BE1046" s="32">
        <v>50</v>
      </c>
      <c r="BF1046" s="35" t="s">
        <v>137</v>
      </c>
      <c r="BG1046" s="26" t="s">
        <v>228</v>
      </c>
      <c r="BH1046" s="29">
        <v>20</v>
      </c>
      <c r="BI1046" s="26" t="s">
        <v>117</v>
      </c>
      <c r="BJ1046" s="41" t="s">
        <v>333</v>
      </c>
      <c r="BK1046" s="36"/>
      <c r="BL1046" t="str">
        <f>IF(_xlfn.REGEXTEST(BK1046,"Lv. [0-9]{0, 3}", 0),BM1046,"")</f>
        <v/>
      </c>
      <c r="BM1046" t="e" cm="1" vm="1">
        <f t="array" ref="BM1046">_xlfn.REGEXEXTRACT(_xlfn.REGEXEXTRACT(BK1046,"Lv. [0-9]{0,}", 0),"[0-9]{1,2}", 0)</f>
        <v>#N/A</v>
      </c>
      <c r="BN1046" cm="1">
        <f t="array" ref="BN1046">INDEX(A1046:AE1046,BQ1046)</f>
        <v>237</v>
      </c>
      <c r="BO1046">
        <v>1045</v>
      </c>
      <c r="BP1046" t="str">
        <f ca="1">IF(LEN(BL1046) &gt; 0, _xlfn.XMATCH(BN1046 + 1, INDIRECT(BR1046):INDIRECT(BS1046)), "")</f>
        <v/>
      </c>
      <c r="BQ1046" cm="1">
        <f t="array" ref="BQ1046">_xlfn.XMATCH(FALSE, ISBLANK(A1046:AE1046),,-1)</f>
        <v>27</v>
      </c>
      <c r="BR1046" t="str">
        <f>ADDRESS(2, BQ1046)</f>
        <v>$AA$2</v>
      </c>
      <c r="BS1046" t="str">
        <f>ADDRESS(1202, BQ1046)</f>
        <v>$AA$1202</v>
      </c>
      <c r="BT1046" s="171" t="str">
        <f>"insert into Pokemon_Blueprint values ( "&amp;ROW()-1&amp;", '"&amp;B1046&amp;"', '"&amp;C1046&amp;"', "&amp;AF1046&amp;",  "&amp;AG1046&amp;",  "&amp;AH1046&amp;", "&amp;AI1046&amp;",  "&amp;AJ1046&amp;",  "&amp;AK1046&amp;", "&amp;IF(BC1046 = "", "0", BC1046)&amp;", "&amp;IF(BL1046 = "","NULL, NULL",BP1046&amp;", "&amp;BL1046)&amp;");"</f>
        <v>insert into Pokemon_Blueprint values ( 1045, 'Cursola', '', 60,  95,  50, 145,  130,  30, 30, NULL, NULL);</v>
      </c>
    </row>
    <row r="1047" spans="1:72" ht="12.75" customHeight="1">
      <c r="A1047" s="86">
        <v>865</v>
      </c>
      <c r="B1047" s="113" t="s">
        <v>1651</v>
      </c>
      <c r="C1047" s="113"/>
      <c r="D1047" s="114"/>
      <c r="E1047" s="115"/>
      <c r="F1047" s="115"/>
      <c r="G1047" s="115"/>
      <c r="H1047" s="115"/>
      <c r="I1047" s="115"/>
      <c r="J1047" s="115"/>
      <c r="K1047" s="115"/>
      <c r="L1047" s="115"/>
      <c r="M1047" s="115"/>
      <c r="N1047" s="115"/>
      <c r="O1047" s="115"/>
      <c r="P1047" s="115"/>
      <c r="Q1047" s="115"/>
      <c r="R1047" s="115"/>
      <c r="S1047" s="115"/>
      <c r="T1047" s="115"/>
      <c r="U1047" s="115"/>
      <c r="V1047" s="115"/>
      <c r="W1047" s="115"/>
      <c r="X1047" s="115"/>
      <c r="Y1047" s="115"/>
      <c r="Z1047" s="115"/>
      <c r="AA1047" s="115">
        <v>219</v>
      </c>
      <c r="AB1047" s="115"/>
      <c r="AC1047" s="115"/>
      <c r="AD1047" s="115"/>
      <c r="AE1047" s="116"/>
      <c r="AF1047" s="17">
        <v>62</v>
      </c>
      <c r="AG1047" s="18">
        <v>135</v>
      </c>
      <c r="AH1047" s="19">
        <v>95</v>
      </c>
      <c r="AI1047" s="20">
        <v>68</v>
      </c>
      <c r="AJ1047" s="21">
        <v>82</v>
      </c>
      <c r="AK1047" s="22">
        <v>65</v>
      </c>
      <c r="AL1047" s="23">
        <f>SUM(AF1047:AK1047)</f>
        <v>507</v>
      </c>
      <c r="AM1047" s="39" t="s">
        <v>289</v>
      </c>
      <c r="AN1047" s="41"/>
      <c r="AO1047" s="39" t="s">
        <v>321</v>
      </c>
      <c r="AP1047" s="40"/>
      <c r="AQ1047" s="38" t="s">
        <v>372</v>
      </c>
      <c r="AR1047" s="39" t="s">
        <v>191</v>
      </c>
      <c r="AS1047" s="40">
        <v>0.8</v>
      </c>
      <c r="AT1047" s="40">
        <v>257.89999999999998</v>
      </c>
      <c r="AU1047" s="41">
        <v>117</v>
      </c>
      <c r="AV1047" s="31"/>
      <c r="AW1047" s="26">
        <v>2</v>
      </c>
      <c r="AX1047" s="26"/>
      <c r="AY1047" s="26"/>
      <c r="AZ1047" s="26"/>
      <c r="BA1047" s="25"/>
      <c r="BB1047" s="24">
        <v>177</v>
      </c>
      <c r="BC1047" s="26">
        <v>45</v>
      </c>
      <c r="BD1047" s="32" t="s">
        <v>128</v>
      </c>
      <c r="BE1047" s="32">
        <v>50</v>
      </c>
      <c r="BF1047" s="35" t="s">
        <v>137</v>
      </c>
      <c r="BG1047" s="26" t="s">
        <v>129</v>
      </c>
      <c r="BH1047" s="29">
        <v>20</v>
      </c>
      <c r="BI1047" s="26" t="s">
        <v>104</v>
      </c>
      <c r="BJ1047" s="41" t="s">
        <v>165</v>
      </c>
      <c r="BK1047" s="36"/>
      <c r="BL1047" t="str">
        <f>IF(_xlfn.REGEXTEST(BK1047,"Lv. [0-9]{0, 3}", 0),BM1047,"")</f>
        <v/>
      </c>
      <c r="BM1047" t="e" cm="1" vm="1">
        <f t="array" ref="BM1047">_xlfn.REGEXEXTRACT(_xlfn.REGEXEXTRACT(BK1047,"Lv. [0-9]{0,}", 0),"[0-9]{1,2}", 0)</f>
        <v>#N/A</v>
      </c>
      <c r="BN1047" cm="1">
        <f t="array" ref="BN1047">INDEX(A1047:AE1047,BQ1047)</f>
        <v>219</v>
      </c>
      <c r="BO1047">
        <v>1046</v>
      </c>
      <c r="BP1047" t="str">
        <f ca="1">IF(LEN(BL1047) &gt; 0, _xlfn.XMATCH(BN1047 + 1, INDIRECT(BR1047):INDIRECT(BS1047)), "")</f>
        <v/>
      </c>
      <c r="BQ1047" cm="1">
        <f t="array" ref="BQ1047">_xlfn.XMATCH(FALSE, ISBLANK(A1047:AE1047),,-1)</f>
        <v>27</v>
      </c>
      <c r="BR1047" t="str">
        <f>ADDRESS(2, BQ1047)</f>
        <v>$AA$2</v>
      </c>
      <c r="BS1047" t="str">
        <f>ADDRESS(1202, BQ1047)</f>
        <v>$AA$1202</v>
      </c>
      <c r="BT1047" s="171" t="str">
        <f>"insert into Pokemon_Blueprint values ( "&amp;ROW()-1&amp;", '"&amp;B1047&amp;"', '"&amp;C1047&amp;"', "&amp;AF1047&amp;",  "&amp;AG1047&amp;",  "&amp;AH1047&amp;", "&amp;AI1047&amp;",  "&amp;AJ1047&amp;",  "&amp;AK1047&amp;", "&amp;IF(BC1047 = "", "0", BC1047)&amp;", "&amp;IF(BL1047 = "","NULL, NULL",BP1047&amp;", "&amp;BL1047)&amp;");"</f>
        <v>insert into Pokemon_Blueprint values ( 1046, 'Sirfetch`d', '', 62,  135,  95, 68,  82,  65, 45, NULL, NULL);</v>
      </c>
    </row>
    <row r="1048" spans="1:72" ht="12.75" customHeight="1">
      <c r="A1048" s="86">
        <v>866</v>
      </c>
      <c r="B1048" s="113" t="s">
        <v>1652</v>
      </c>
      <c r="C1048" s="113"/>
      <c r="D1048" s="114"/>
      <c r="E1048" s="115"/>
      <c r="F1048" s="115"/>
      <c r="G1048" s="115"/>
      <c r="H1048" s="115"/>
      <c r="I1048" s="115"/>
      <c r="J1048" s="115"/>
      <c r="K1048" s="115"/>
      <c r="L1048" s="115"/>
      <c r="M1048" s="115"/>
      <c r="N1048" s="115"/>
      <c r="O1048" s="115"/>
      <c r="P1048" s="115"/>
      <c r="Q1048" s="115"/>
      <c r="R1048" s="115"/>
      <c r="S1048" s="115"/>
      <c r="T1048" s="115"/>
      <c r="U1048" s="115"/>
      <c r="V1048" s="115"/>
      <c r="W1048" s="115"/>
      <c r="X1048" s="115"/>
      <c r="Y1048" s="115"/>
      <c r="Z1048" s="115"/>
      <c r="AA1048" s="115">
        <v>366</v>
      </c>
      <c r="AB1048" s="115"/>
      <c r="AC1048" s="115">
        <v>12</v>
      </c>
      <c r="AD1048" s="115"/>
      <c r="AE1048" s="116"/>
      <c r="AF1048" s="17">
        <v>80</v>
      </c>
      <c r="AG1048" s="18">
        <v>85</v>
      </c>
      <c r="AH1048" s="19">
        <v>75</v>
      </c>
      <c r="AI1048" s="20">
        <v>110</v>
      </c>
      <c r="AJ1048" s="21">
        <v>100</v>
      </c>
      <c r="AK1048" s="22">
        <v>70</v>
      </c>
      <c r="AL1048" s="23">
        <f>SUM(AF1048:AK1048)</f>
        <v>520</v>
      </c>
      <c r="AM1048" s="39" t="s">
        <v>200</v>
      </c>
      <c r="AN1048" s="41" t="s">
        <v>193</v>
      </c>
      <c r="AO1048" s="39" t="s">
        <v>152</v>
      </c>
      <c r="AP1048" s="40" t="s">
        <v>473</v>
      </c>
      <c r="AQ1048" s="38" t="s">
        <v>380</v>
      </c>
      <c r="AR1048" s="39" t="s">
        <v>157</v>
      </c>
      <c r="AS1048" s="40">
        <v>1.5</v>
      </c>
      <c r="AT1048" s="40">
        <v>128.30000000000001</v>
      </c>
      <c r="AU1048" s="41">
        <v>58.2</v>
      </c>
      <c r="AV1048" s="31"/>
      <c r="AW1048" s="26"/>
      <c r="AX1048" s="26"/>
      <c r="AY1048" s="26">
        <v>3</v>
      </c>
      <c r="AZ1048" s="26"/>
      <c r="BA1048" s="25"/>
      <c r="BB1048" s="24">
        <v>182</v>
      </c>
      <c r="BC1048" s="26">
        <v>45</v>
      </c>
      <c r="BD1048" s="32" t="s">
        <v>128</v>
      </c>
      <c r="BE1048" s="32">
        <v>50</v>
      </c>
      <c r="BF1048" s="35" t="s">
        <v>164</v>
      </c>
      <c r="BG1048" s="26" t="s">
        <v>129</v>
      </c>
      <c r="BH1048" s="29">
        <v>25</v>
      </c>
      <c r="BI1048" s="26" t="s">
        <v>314</v>
      </c>
      <c r="BJ1048" s="41"/>
      <c r="BK1048" s="36"/>
      <c r="BL1048" t="str">
        <f>IF(_xlfn.REGEXTEST(BK1048,"Lv. [0-9]{0, 3}", 0),BM1048,"")</f>
        <v/>
      </c>
      <c r="BM1048" t="e" cm="1" vm="1">
        <f t="array" ref="BM1048">_xlfn.REGEXEXTRACT(_xlfn.REGEXEXTRACT(BK1048,"Lv. [0-9]{0,}", 0),"[0-9]{1,2}", 0)</f>
        <v>#N/A</v>
      </c>
      <c r="BN1048" cm="1">
        <f t="array" ref="BN1048">INDEX(A1048:AE1048,BQ1048)</f>
        <v>12</v>
      </c>
      <c r="BO1048">
        <v>1047</v>
      </c>
      <c r="BP1048" t="str">
        <f ca="1">IF(LEN(BL1048) &gt; 0, _xlfn.XMATCH(BN1048 + 1, INDIRECT(BR1048):INDIRECT(BS1048)), "")</f>
        <v/>
      </c>
      <c r="BQ1048" cm="1">
        <f t="array" ref="BQ1048">_xlfn.XMATCH(FALSE, ISBLANK(A1048:AE1048),,-1)</f>
        <v>29</v>
      </c>
      <c r="BR1048" t="str">
        <f>ADDRESS(2, BQ1048)</f>
        <v>$AC$2</v>
      </c>
      <c r="BS1048" t="str">
        <f>ADDRESS(1202, BQ1048)</f>
        <v>$AC$1202</v>
      </c>
      <c r="BT1048" s="171" t="str">
        <f>"insert into Pokemon_Blueprint values ( "&amp;ROW()-1&amp;", '"&amp;B1048&amp;"', '"&amp;C1048&amp;"', "&amp;AF1048&amp;",  "&amp;AG1048&amp;",  "&amp;AH1048&amp;", "&amp;AI1048&amp;",  "&amp;AJ1048&amp;",  "&amp;AK1048&amp;", "&amp;IF(BC1048 = "", "0", BC1048)&amp;", "&amp;IF(BL1048 = "","NULL, NULL",BP1048&amp;", "&amp;BL1048)&amp;");"</f>
        <v>insert into Pokemon_Blueprint values ( 1047, 'Mr. Rime', '', 80,  85,  75, 110,  100,  70, 45, NULL, NULL);</v>
      </c>
    </row>
    <row r="1049" spans="1:72" ht="12.75" customHeight="1">
      <c r="A1049" s="86">
        <v>867</v>
      </c>
      <c r="B1049" s="113" t="s">
        <v>1653</v>
      </c>
      <c r="C1049" s="113"/>
      <c r="D1049" s="114"/>
      <c r="E1049" s="115"/>
      <c r="F1049" s="115"/>
      <c r="G1049" s="115"/>
      <c r="H1049" s="115"/>
      <c r="I1049" s="115"/>
      <c r="J1049" s="115"/>
      <c r="K1049" s="115"/>
      <c r="L1049" s="115"/>
      <c r="M1049" s="115"/>
      <c r="N1049" s="115"/>
      <c r="O1049" s="115"/>
      <c r="P1049" s="115"/>
      <c r="Q1049" s="115"/>
      <c r="R1049" s="115"/>
      <c r="S1049" s="115"/>
      <c r="T1049" s="115"/>
      <c r="U1049" s="115"/>
      <c r="V1049" s="115"/>
      <c r="W1049" s="115"/>
      <c r="X1049" s="115"/>
      <c r="Y1049" s="115"/>
      <c r="Z1049" s="115"/>
      <c r="AA1049" s="115">
        <v>328</v>
      </c>
      <c r="AB1049" s="115"/>
      <c r="AC1049" s="115"/>
      <c r="AD1049" s="115"/>
      <c r="AE1049" s="116"/>
      <c r="AF1049" s="17">
        <v>58</v>
      </c>
      <c r="AG1049" s="18">
        <v>95</v>
      </c>
      <c r="AH1049" s="19">
        <v>145</v>
      </c>
      <c r="AI1049" s="20">
        <v>50</v>
      </c>
      <c r="AJ1049" s="21">
        <v>105</v>
      </c>
      <c r="AK1049" s="22">
        <v>30</v>
      </c>
      <c r="AL1049" s="23">
        <f>SUM(AF1049:AK1049)</f>
        <v>483</v>
      </c>
      <c r="AM1049" s="39" t="s">
        <v>196</v>
      </c>
      <c r="AN1049" s="41" t="s">
        <v>398</v>
      </c>
      <c r="AO1049" s="39" t="s">
        <v>1147</v>
      </c>
      <c r="AP1049" s="40"/>
      <c r="AQ1049" s="38"/>
      <c r="AR1049" s="39" t="s">
        <v>120</v>
      </c>
      <c r="AS1049" s="40">
        <v>1.6</v>
      </c>
      <c r="AT1049" s="40">
        <v>146.80000000000001</v>
      </c>
      <c r="AU1049" s="41">
        <v>66.599999999999994</v>
      </c>
      <c r="AV1049" s="31"/>
      <c r="AW1049" s="26"/>
      <c r="AX1049" s="26">
        <v>2</v>
      </c>
      <c r="AY1049" s="26"/>
      <c r="AZ1049" s="26"/>
      <c r="BA1049" s="25"/>
      <c r="BB1049" s="24">
        <v>169</v>
      </c>
      <c r="BC1049" s="26">
        <v>90</v>
      </c>
      <c r="BD1049" s="32" t="s">
        <v>128</v>
      </c>
      <c r="BE1049" s="32">
        <v>50</v>
      </c>
      <c r="BF1049" s="35" t="s">
        <v>322</v>
      </c>
      <c r="BG1049" s="26" t="s">
        <v>129</v>
      </c>
      <c r="BH1049" s="29">
        <v>25</v>
      </c>
      <c r="BI1049" s="26" t="s">
        <v>338</v>
      </c>
      <c r="BJ1049" s="41" t="s">
        <v>386</v>
      </c>
      <c r="BK1049" s="36"/>
      <c r="BL1049" t="str">
        <f>IF(_xlfn.REGEXTEST(BK1049,"Lv. [0-9]{0, 3}", 0),BM1049,"")</f>
        <v/>
      </c>
      <c r="BM1049" t="e" cm="1" vm="1">
        <f t="array" ref="BM1049">_xlfn.REGEXEXTRACT(_xlfn.REGEXEXTRACT(BK1049,"Lv. [0-9]{0,}", 0),"[0-9]{1,2}", 0)</f>
        <v>#N/A</v>
      </c>
      <c r="BN1049" cm="1">
        <f t="array" ref="BN1049">INDEX(A1049:AE1049,BQ1049)</f>
        <v>328</v>
      </c>
      <c r="BO1049">
        <v>1048</v>
      </c>
      <c r="BP1049" t="str">
        <f ca="1">IF(LEN(BL1049) &gt; 0, _xlfn.XMATCH(BN1049 + 1, INDIRECT(BR1049):INDIRECT(BS1049)), "")</f>
        <v/>
      </c>
      <c r="BQ1049" cm="1">
        <f t="array" ref="BQ1049">_xlfn.XMATCH(FALSE, ISBLANK(A1049:AE1049),,-1)</f>
        <v>27</v>
      </c>
      <c r="BR1049" t="str">
        <f>ADDRESS(2, BQ1049)</f>
        <v>$AA$2</v>
      </c>
      <c r="BS1049" t="str">
        <f>ADDRESS(1202, BQ1049)</f>
        <v>$AA$1202</v>
      </c>
      <c r="BT1049" s="171" t="str">
        <f>"insert into Pokemon_Blueprint values ( "&amp;ROW()-1&amp;", '"&amp;B1049&amp;"', '"&amp;C1049&amp;"', "&amp;AF1049&amp;",  "&amp;AG1049&amp;",  "&amp;AH1049&amp;", "&amp;AI1049&amp;",  "&amp;AJ1049&amp;",  "&amp;AK1049&amp;", "&amp;IF(BC1049 = "", "0", BC1049)&amp;", "&amp;IF(BL1049 = "","NULL, NULL",BP1049&amp;", "&amp;BL1049)&amp;");"</f>
        <v>insert into Pokemon_Blueprint values ( 1048, 'Runerigus', '', 58,  95,  145, 50,  105,  30, 90, NULL, NULL);</v>
      </c>
    </row>
    <row r="1050" spans="1:72" ht="12.75" customHeight="1">
      <c r="A1050" s="86">
        <v>868</v>
      </c>
      <c r="B1050" s="113" t="s">
        <v>1654</v>
      </c>
      <c r="C1050" s="113"/>
      <c r="D1050" s="114"/>
      <c r="E1050" s="115"/>
      <c r="F1050" s="115"/>
      <c r="G1050" s="115"/>
      <c r="H1050" s="115"/>
      <c r="I1050" s="115"/>
      <c r="J1050" s="115"/>
      <c r="K1050" s="115"/>
      <c r="L1050" s="115"/>
      <c r="M1050" s="115"/>
      <c r="N1050" s="115"/>
      <c r="O1050" s="115"/>
      <c r="P1050" s="115"/>
      <c r="Q1050" s="115"/>
      <c r="R1050" s="115"/>
      <c r="S1050" s="115"/>
      <c r="T1050" s="115"/>
      <c r="U1050" s="115"/>
      <c r="V1050" s="115"/>
      <c r="W1050" s="115"/>
      <c r="X1050" s="115"/>
      <c r="Y1050" s="115"/>
      <c r="Z1050" s="115"/>
      <c r="AA1050" s="115">
        <v>185</v>
      </c>
      <c r="AB1050" s="115"/>
      <c r="AC1050" s="115"/>
      <c r="AD1050" s="115"/>
      <c r="AE1050" s="116"/>
      <c r="AF1050" s="17">
        <v>45</v>
      </c>
      <c r="AG1050" s="18">
        <v>40</v>
      </c>
      <c r="AH1050" s="19">
        <v>40</v>
      </c>
      <c r="AI1050" s="20">
        <v>50</v>
      </c>
      <c r="AJ1050" s="21">
        <v>61</v>
      </c>
      <c r="AK1050" s="22">
        <v>34</v>
      </c>
      <c r="AL1050" s="23">
        <f>SUM(AF1050:AK1050)</f>
        <v>270</v>
      </c>
      <c r="AM1050" s="39" t="s">
        <v>188</v>
      </c>
      <c r="AN1050" s="41"/>
      <c r="AO1050" s="39" t="s">
        <v>1335</v>
      </c>
      <c r="AP1050" s="40"/>
      <c r="AQ1050" s="38" t="s">
        <v>1331</v>
      </c>
      <c r="AR1050" s="39" t="s">
        <v>265</v>
      </c>
      <c r="AS1050" s="40">
        <v>0.2</v>
      </c>
      <c r="AT1050" s="40">
        <v>0.7</v>
      </c>
      <c r="AU1050" s="41">
        <v>0.3</v>
      </c>
      <c r="AV1050" s="31"/>
      <c r="AW1050" s="26"/>
      <c r="AX1050" s="26"/>
      <c r="AY1050" s="26"/>
      <c r="AZ1050" s="26">
        <v>1</v>
      </c>
      <c r="BA1050" s="25"/>
      <c r="BB1050" s="24">
        <v>54</v>
      </c>
      <c r="BC1050" s="26">
        <v>200</v>
      </c>
      <c r="BD1050" s="32" t="s">
        <v>128</v>
      </c>
      <c r="BE1050" s="32">
        <v>50</v>
      </c>
      <c r="BF1050" s="35" t="s">
        <v>137</v>
      </c>
      <c r="BG1050" s="26" t="s">
        <v>210</v>
      </c>
      <c r="BH1050" s="29">
        <v>20</v>
      </c>
      <c r="BI1050" s="26" t="s">
        <v>188</v>
      </c>
      <c r="BJ1050" s="41" t="s">
        <v>386</v>
      </c>
      <c r="BK1050" s="36" t="s">
        <v>1655</v>
      </c>
      <c r="BL1050" t="str">
        <f>IF(_xlfn.REGEXTEST(BK1050,"Lv. [0-9]{0, 3}", 0),BM1050,"")</f>
        <v/>
      </c>
      <c r="BM1050" t="e" cm="1" vm="1">
        <f t="array" ref="BM1050">_xlfn.REGEXEXTRACT(_xlfn.REGEXEXTRACT(BK1050,"Lv. [0-9]{0,}", 0),"[0-9]{1,2}", 0)</f>
        <v>#N/A</v>
      </c>
      <c r="BN1050" cm="1">
        <f t="array" ref="BN1050">INDEX(A1050:AE1050,BQ1050)</f>
        <v>185</v>
      </c>
      <c r="BO1050">
        <v>1049</v>
      </c>
      <c r="BP1050" t="str">
        <f ca="1">IF(LEN(BL1050) &gt; 0, _xlfn.XMATCH(BN1050 + 1, INDIRECT(BR1050):INDIRECT(BS1050)), "")</f>
        <v/>
      </c>
      <c r="BQ1050" cm="1">
        <f t="array" ref="BQ1050">_xlfn.XMATCH(FALSE, ISBLANK(A1050:AE1050),,-1)</f>
        <v>27</v>
      </c>
      <c r="BR1050" t="str">
        <f>ADDRESS(2, BQ1050)</f>
        <v>$AA$2</v>
      </c>
      <c r="BS1050" t="str">
        <f>ADDRESS(1202, BQ1050)</f>
        <v>$AA$1202</v>
      </c>
      <c r="BT1050" s="171" t="str">
        <f>"insert into Pokemon_Blueprint values ( "&amp;ROW()-1&amp;", '"&amp;B1050&amp;"', '"&amp;C1050&amp;"', "&amp;AF1050&amp;",  "&amp;AG1050&amp;",  "&amp;AH1050&amp;", "&amp;AI1050&amp;",  "&amp;AJ1050&amp;",  "&amp;AK1050&amp;", "&amp;IF(BC1050 = "", "0", BC1050)&amp;", "&amp;IF(BL1050 = "","NULL, NULL",BP1050&amp;", "&amp;BL1050)&amp;");"</f>
        <v>insert into Pokemon_Blueprint values ( 1049, 'Milcery', '', 45,  40,  40, 50,  61,  34, 200, NULL, NULL);</v>
      </c>
    </row>
    <row r="1051" spans="1:72" ht="12.75" customHeight="1">
      <c r="A1051" s="86">
        <v>869</v>
      </c>
      <c r="B1051" s="113" t="s">
        <v>1656</v>
      </c>
      <c r="C1051" s="113"/>
      <c r="D1051" s="114"/>
      <c r="E1051" s="115"/>
      <c r="F1051" s="115"/>
      <c r="G1051" s="115"/>
      <c r="H1051" s="115"/>
      <c r="I1051" s="115"/>
      <c r="J1051" s="115"/>
      <c r="K1051" s="115"/>
      <c r="L1051" s="115"/>
      <c r="M1051" s="115"/>
      <c r="N1051" s="115"/>
      <c r="O1051" s="115"/>
      <c r="P1051" s="115"/>
      <c r="Q1051" s="115"/>
      <c r="R1051" s="115"/>
      <c r="S1051" s="115"/>
      <c r="T1051" s="115"/>
      <c r="U1051" s="115"/>
      <c r="V1051" s="115"/>
      <c r="W1051" s="115"/>
      <c r="X1051" s="115"/>
      <c r="Y1051" s="115"/>
      <c r="Z1051" s="115"/>
      <c r="AA1051" s="115">
        <v>186</v>
      </c>
      <c r="AB1051" s="115"/>
      <c r="AC1051" s="115"/>
      <c r="AD1051" s="115"/>
      <c r="AE1051" s="116"/>
      <c r="AF1051" s="17">
        <v>65</v>
      </c>
      <c r="AG1051" s="18">
        <v>60</v>
      </c>
      <c r="AH1051" s="19">
        <v>75</v>
      </c>
      <c r="AI1051" s="20">
        <v>110</v>
      </c>
      <c r="AJ1051" s="21">
        <v>121</v>
      </c>
      <c r="AK1051" s="22">
        <v>64</v>
      </c>
      <c r="AL1051" s="23">
        <f>SUM(AF1051:AK1051)</f>
        <v>495</v>
      </c>
      <c r="AM1051" s="39" t="s">
        <v>188</v>
      </c>
      <c r="AN1051" s="41"/>
      <c r="AO1051" s="39" t="s">
        <v>1335</v>
      </c>
      <c r="AP1051" s="40"/>
      <c r="AQ1051" s="38" t="s">
        <v>1331</v>
      </c>
      <c r="AR1051" s="39" t="s">
        <v>127</v>
      </c>
      <c r="AS1051" s="40">
        <v>0.3</v>
      </c>
      <c r="AT1051" s="40">
        <v>1.1000000000000001</v>
      </c>
      <c r="AU1051" s="41">
        <v>0.5</v>
      </c>
      <c r="AV1051" s="31"/>
      <c r="AW1051" s="26"/>
      <c r="AX1051" s="26"/>
      <c r="AY1051" s="26"/>
      <c r="AZ1051" s="26">
        <v>2</v>
      </c>
      <c r="BA1051" s="25"/>
      <c r="BB1051" s="24">
        <v>173</v>
      </c>
      <c r="BC1051" s="26">
        <v>100</v>
      </c>
      <c r="BD1051" s="32" t="s">
        <v>128</v>
      </c>
      <c r="BE1051" s="32">
        <v>50</v>
      </c>
      <c r="BF1051" s="35" t="s">
        <v>137</v>
      </c>
      <c r="BG1051" s="26" t="s">
        <v>210</v>
      </c>
      <c r="BH1051" s="29">
        <v>20</v>
      </c>
      <c r="BI1051" s="26" t="s">
        <v>188</v>
      </c>
      <c r="BJ1051" s="41" t="s">
        <v>386</v>
      </c>
      <c r="BK1051" s="36"/>
      <c r="BL1051" t="str">
        <f>IF(_xlfn.REGEXTEST(BK1051,"Lv. [0-9]{0, 3}", 0),BM1051,"")</f>
        <v/>
      </c>
      <c r="BM1051" t="e" cm="1" vm="1">
        <f t="array" ref="BM1051">_xlfn.REGEXEXTRACT(_xlfn.REGEXEXTRACT(BK1051,"Lv. [0-9]{0,}", 0),"[0-9]{1,2}", 0)</f>
        <v>#N/A</v>
      </c>
      <c r="BN1051" cm="1">
        <f t="array" ref="BN1051">INDEX(A1051:AE1051,BQ1051)</f>
        <v>186</v>
      </c>
      <c r="BO1051">
        <v>1050</v>
      </c>
      <c r="BP1051" t="str">
        <f ca="1">IF(LEN(BL1051) &gt; 0, _xlfn.XMATCH(BN1051 + 1, INDIRECT(BR1051):INDIRECT(BS1051)), "")</f>
        <v/>
      </c>
      <c r="BQ1051" cm="1">
        <f t="array" ref="BQ1051">_xlfn.XMATCH(FALSE, ISBLANK(A1051:AE1051),,-1)</f>
        <v>27</v>
      </c>
      <c r="BR1051" t="str">
        <f>ADDRESS(2, BQ1051)</f>
        <v>$AA$2</v>
      </c>
      <c r="BS1051" t="str">
        <f>ADDRESS(1202, BQ1051)</f>
        <v>$AA$1202</v>
      </c>
      <c r="BT1051" s="171" t="str">
        <f>"insert into Pokemon_Blueprint values ( "&amp;ROW()-1&amp;", '"&amp;B1051&amp;"', '"&amp;C1051&amp;"', "&amp;AF1051&amp;",  "&amp;AG1051&amp;",  "&amp;AH1051&amp;", "&amp;AI1051&amp;",  "&amp;AJ1051&amp;",  "&amp;AK1051&amp;", "&amp;IF(BC1051 = "", "0", BC1051)&amp;", "&amp;IF(BL1051 = "","NULL, NULL",BP1051&amp;", "&amp;BL1051)&amp;");"</f>
        <v>insert into Pokemon_Blueprint values ( 1050, 'Alcremie (VaCr/SaCr)', '', 65,  60,  75, 110,  121,  64, 100, NULL, NULL);</v>
      </c>
    </row>
    <row r="1052" spans="1:72" ht="12.75" customHeight="1">
      <c r="A1052" s="86">
        <v>869.1</v>
      </c>
      <c r="B1052" s="113" t="s">
        <v>1657</v>
      </c>
      <c r="C1052" s="113"/>
      <c r="D1052" s="114"/>
      <c r="E1052" s="115"/>
      <c r="F1052" s="115"/>
      <c r="G1052" s="115"/>
      <c r="H1052" s="115"/>
      <c r="I1052" s="115"/>
      <c r="J1052" s="115"/>
      <c r="K1052" s="115"/>
      <c r="L1052" s="115"/>
      <c r="M1052" s="115"/>
      <c r="N1052" s="115"/>
      <c r="O1052" s="115"/>
      <c r="P1052" s="115"/>
      <c r="Q1052" s="115"/>
      <c r="R1052" s="115"/>
      <c r="S1052" s="115"/>
      <c r="T1052" s="115"/>
      <c r="U1052" s="115"/>
      <c r="V1052" s="115"/>
      <c r="W1052" s="115"/>
      <c r="X1052" s="115"/>
      <c r="Y1052" s="115"/>
      <c r="Z1052" s="115"/>
      <c r="AA1052" s="115">
        <v>186</v>
      </c>
      <c r="AB1052" s="115"/>
      <c r="AC1052" s="115"/>
      <c r="AD1052" s="115"/>
      <c r="AE1052" s="116"/>
      <c r="AF1052" s="17">
        <v>65</v>
      </c>
      <c r="AG1052" s="18">
        <v>60</v>
      </c>
      <c r="AH1052" s="19">
        <v>75</v>
      </c>
      <c r="AI1052" s="20">
        <v>110</v>
      </c>
      <c r="AJ1052" s="21">
        <v>121</v>
      </c>
      <c r="AK1052" s="22">
        <v>64</v>
      </c>
      <c r="AL1052" s="23">
        <f>SUM(AF1052:AK1052)</f>
        <v>495</v>
      </c>
      <c r="AM1052" s="39" t="s">
        <v>188</v>
      </c>
      <c r="AN1052" s="41"/>
      <c r="AO1052" s="39" t="s">
        <v>1335</v>
      </c>
      <c r="AP1052" s="40"/>
      <c r="AQ1052" s="38" t="s">
        <v>1331</v>
      </c>
      <c r="AR1052" s="39" t="s">
        <v>127</v>
      </c>
      <c r="AS1052" s="40">
        <v>0.3</v>
      </c>
      <c r="AT1052" s="40">
        <v>1.1000000000000001</v>
      </c>
      <c r="AU1052" s="41">
        <v>0.5</v>
      </c>
      <c r="AV1052" s="31"/>
      <c r="AW1052" s="26"/>
      <c r="AX1052" s="26"/>
      <c r="AY1052" s="26"/>
      <c r="AZ1052" s="26">
        <v>2</v>
      </c>
      <c r="BA1052" s="25"/>
      <c r="BB1052" s="24">
        <v>173</v>
      </c>
      <c r="BC1052" s="26">
        <v>100</v>
      </c>
      <c r="BD1052" s="32" t="s">
        <v>128</v>
      </c>
      <c r="BE1052" s="32">
        <v>50</v>
      </c>
      <c r="BF1052" s="35" t="s">
        <v>227</v>
      </c>
      <c r="BG1052" s="26" t="s">
        <v>210</v>
      </c>
      <c r="BH1052" s="29">
        <v>20</v>
      </c>
      <c r="BI1052" s="26" t="s">
        <v>188</v>
      </c>
      <c r="BJ1052" s="41" t="s">
        <v>386</v>
      </c>
      <c r="BK1052" s="36"/>
      <c r="BL1052" t="str">
        <f>IF(_xlfn.REGEXTEST(BK1052,"Lv. [0-9]{0, 3}", 0),BM1052,"")</f>
        <v/>
      </c>
      <c r="BM1052" t="e" cm="1" vm="1">
        <f t="array" ref="BM1052">_xlfn.REGEXEXTRACT(_xlfn.REGEXEXTRACT(BK1052,"Lv. [0-9]{0,}", 0),"[0-9]{1,2}", 0)</f>
        <v>#N/A</v>
      </c>
      <c r="BN1052" cm="1">
        <f t="array" ref="BN1052">INDEX(A1052:AE1052,BQ1052)</f>
        <v>186</v>
      </c>
      <c r="BO1052">
        <v>1051</v>
      </c>
      <c r="BP1052" t="str">
        <f ca="1">IF(LEN(BL1052) &gt; 0, _xlfn.XMATCH(BN1052 + 1, INDIRECT(BR1052):INDIRECT(BS1052)), "")</f>
        <v/>
      </c>
      <c r="BQ1052" cm="1">
        <f t="array" ref="BQ1052">_xlfn.XMATCH(FALSE, ISBLANK(A1052:AE1052),,-1)</f>
        <v>27</v>
      </c>
      <c r="BR1052" t="str">
        <f>ADDRESS(2, BQ1052)</f>
        <v>$AA$2</v>
      </c>
      <c r="BS1052" t="str">
        <f>ADDRESS(1202, BQ1052)</f>
        <v>$AA$1202</v>
      </c>
      <c r="BT1052" s="171" t="str">
        <f>"insert into Pokemon_Blueprint values ( "&amp;ROW()-1&amp;", '"&amp;B1052&amp;"', '"&amp;C1052&amp;"', "&amp;AF1052&amp;",  "&amp;AG1052&amp;",  "&amp;AH1052&amp;", "&amp;AI1052&amp;",  "&amp;AJ1052&amp;",  "&amp;AK1052&amp;", "&amp;IF(BC1052 = "", "0", BC1052)&amp;", "&amp;IF(BL1052 = "","NULL, NULL",BP1052&amp;", "&amp;BL1052)&amp;");"</f>
        <v>insert into Pokemon_Blueprint values ( 1051, 'Alcremie (RuCr)', '', 65,  60,  75, 110,  121,  64, 100, NULL, NULL);</v>
      </c>
    </row>
    <row r="1053" spans="1:72" ht="12.75" customHeight="1">
      <c r="A1053" s="86">
        <v>869.2</v>
      </c>
      <c r="B1053" s="113" t="s">
        <v>1658</v>
      </c>
      <c r="C1053" s="113"/>
      <c r="D1053" s="114"/>
      <c r="E1053" s="115"/>
      <c r="F1053" s="115"/>
      <c r="G1053" s="115"/>
      <c r="H1053" s="115"/>
      <c r="I1053" s="115"/>
      <c r="J1053" s="115"/>
      <c r="K1053" s="115"/>
      <c r="L1053" s="115"/>
      <c r="M1053" s="115"/>
      <c r="N1053" s="115"/>
      <c r="O1053" s="115"/>
      <c r="P1053" s="115"/>
      <c r="Q1053" s="115"/>
      <c r="R1053" s="115"/>
      <c r="S1053" s="115"/>
      <c r="T1053" s="115"/>
      <c r="U1053" s="115"/>
      <c r="V1053" s="115"/>
      <c r="W1053" s="115"/>
      <c r="X1053" s="115"/>
      <c r="Y1053" s="115"/>
      <c r="Z1053" s="115"/>
      <c r="AA1053" s="115">
        <v>186</v>
      </c>
      <c r="AB1053" s="115"/>
      <c r="AC1053" s="115"/>
      <c r="AD1053" s="115"/>
      <c r="AE1053" s="116"/>
      <c r="AF1053" s="17">
        <v>65</v>
      </c>
      <c r="AG1053" s="18">
        <v>60</v>
      </c>
      <c r="AH1053" s="19">
        <v>75</v>
      </c>
      <c r="AI1053" s="20">
        <v>110</v>
      </c>
      <c r="AJ1053" s="21">
        <v>121</v>
      </c>
      <c r="AK1053" s="22">
        <v>64</v>
      </c>
      <c r="AL1053" s="23">
        <f>SUM(AF1053:AK1053)</f>
        <v>495</v>
      </c>
      <c r="AM1053" s="39" t="s">
        <v>188</v>
      </c>
      <c r="AN1053" s="41"/>
      <c r="AO1053" s="39" t="s">
        <v>1335</v>
      </c>
      <c r="AP1053" s="40"/>
      <c r="AQ1053" s="38" t="s">
        <v>1331</v>
      </c>
      <c r="AR1053" s="39" t="s">
        <v>127</v>
      </c>
      <c r="AS1053" s="40">
        <v>0.3</v>
      </c>
      <c r="AT1053" s="40">
        <v>1.1000000000000001</v>
      </c>
      <c r="AU1053" s="41">
        <v>0.5</v>
      </c>
      <c r="AV1053" s="31"/>
      <c r="AW1053" s="26"/>
      <c r="AX1053" s="26"/>
      <c r="AY1053" s="26"/>
      <c r="AZ1053" s="26">
        <v>2</v>
      </c>
      <c r="BA1053" s="25"/>
      <c r="BB1053" s="24">
        <v>173</v>
      </c>
      <c r="BC1053" s="26">
        <v>100</v>
      </c>
      <c r="BD1053" s="32" t="s">
        <v>128</v>
      </c>
      <c r="BE1053" s="32">
        <v>50</v>
      </c>
      <c r="BF1053" s="35" t="s">
        <v>80</v>
      </c>
      <c r="BG1053" s="26" t="s">
        <v>210</v>
      </c>
      <c r="BH1053" s="29">
        <v>20</v>
      </c>
      <c r="BI1053" s="26" t="s">
        <v>188</v>
      </c>
      <c r="BJ1053" s="41" t="s">
        <v>386</v>
      </c>
      <c r="BK1053" s="36"/>
      <c r="BL1053" t="str">
        <f>IF(_xlfn.REGEXTEST(BK1053,"Lv. [0-9]{0, 3}", 0),BM1053,"")</f>
        <v/>
      </c>
      <c r="BM1053" t="e" cm="1" vm="1">
        <f t="array" ref="BM1053">_xlfn.REGEXEXTRACT(_xlfn.REGEXEXTRACT(BK1053,"Lv. [0-9]{0,}", 0),"[0-9]{1,2}", 0)</f>
        <v>#N/A</v>
      </c>
      <c r="BN1053" cm="1">
        <f t="array" ref="BN1053">INDEX(A1053:AE1053,BQ1053)</f>
        <v>186</v>
      </c>
      <c r="BO1053">
        <v>1052</v>
      </c>
      <c r="BP1053" t="str">
        <f ca="1">IF(LEN(BL1053) &gt; 0, _xlfn.XMATCH(BN1053 + 1, INDIRECT(BR1053):INDIRECT(BS1053)), "")</f>
        <v/>
      </c>
      <c r="BQ1053" cm="1">
        <f t="array" ref="BQ1053">_xlfn.XMATCH(FALSE, ISBLANK(A1053:AE1053),,-1)</f>
        <v>27</v>
      </c>
      <c r="BR1053" t="str">
        <f>ADDRESS(2, BQ1053)</f>
        <v>$AA$2</v>
      </c>
      <c r="BS1053" t="str">
        <f>ADDRESS(1202, BQ1053)</f>
        <v>$AA$1202</v>
      </c>
      <c r="BT1053" s="171" t="str">
        <f>"insert into Pokemon_Blueprint values ( "&amp;ROW()-1&amp;", '"&amp;B1053&amp;"', '"&amp;C1053&amp;"', "&amp;AF1053&amp;",  "&amp;AG1053&amp;",  "&amp;AH1053&amp;", "&amp;AI1053&amp;",  "&amp;AJ1053&amp;",  "&amp;AK1053&amp;", "&amp;IF(BC1053 = "", "0", BC1053)&amp;", "&amp;IF(BL1053 = "","NULL, NULL",BP1053&amp;", "&amp;BL1053)&amp;");"</f>
        <v>insert into Pokemon_Blueprint values ( 1052, 'Alcremie (MaCr)', '', 65,  60,  75, 110,  121,  64, 100, NULL, NULL);</v>
      </c>
    </row>
    <row r="1054" spans="1:72" ht="12.75" customHeight="1">
      <c r="A1054" s="86">
        <v>869.3</v>
      </c>
      <c r="B1054" s="113" t="s">
        <v>1659</v>
      </c>
      <c r="C1054" s="113"/>
      <c r="D1054" s="114"/>
      <c r="E1054" s="115"/>
      <c r="F1054" s="115"/>
      <c r="G1054" s="115"/>
      <c r="H1054" s="115"/>
      <c r="I1054" s="115"/>
      <c r="J1054" s="115"/>
      <c r="K1054" s="115"/>
      <c r="L1054" s="115"/>
      <c r="M1054" s="115"/>
      <c r="N1054" s="115"/>
      <c r="O1054" s="115"/>
      <c r="P1054" s="115"/>
      <c r="Q1054" s="115"/>
      <c r="R1054" s="115"/>
      <c r="S1054" s="115"/>
      <c r="T1054" s="115"/>
      <c r="U1054" s="115"/>
      <c r="V1054" s="115"/>
      <c r="W1054" s="115"/>
      <c r="X1054" s="115"/>
      <c r="Y1054" s="115"/>
      <c r="Z1054" s="115"/>
      <c r="AA1054" s="115">
        <v>186</v>
      </c>
      <c r="AB1054" s="115"/>
      <c r="AC1054" s="115"/>
      <c r="AD1054" s="115"/>
      <c r="AE1054" s="116"/>
      <c r="AF1054" s="17">
        <v>65</v>
      </c>
      <c r="AG1054" s="18">
        <v>60</v>
      </c>
      <c r="AH1054" s="19">
        <v>75</v>
      </c>
      <c r="AI1054" s="20">
        <v>110</v>
      </c>
      <c r="AJ1054" s="21">
        <v>121</v>
      </c>
      <c r="AK1054" s="22">
        <v>64</v>
      </c>
      <c r="AL1054" s="23">
        <f>SUM(AF1054:AK1054)</f>
        <v>495</v>
      </c>
      <c r="AM1054" s="39" t="s">
        <v>188</v>
      </c>
      <c r="AN1054" s="41"/>
      <c r="AO1054" s="39" t="s">
        <v>1335</v>
      </c>
      <c r="AP1054" s="40"/>
      <c r="AQ1054" s="38" t="s">
        <v>1331</v>
      </c>
      <c r="AR1054" s="39" t="s">
        <v>127</v>
      </c>
      <c r="AS1054" s="40">
        <v>0.3</v>
      </c>
      <c r="AT1054" s="40">
        <v>1.1000000000000001</v>
      </c>
      <c r="AU1054" s="41">
        <v>0.5</v>
      </c>
      <c r="AV1054" s="31"/>
      <c r="AW1054" s="26"/>
      <c r="AX1054" s="26"/>
      <c r="AY1054" s="26"/>
      <c r="AZ1054" s="26">
        <v>2</v>
      </c>
      <c r="BA1054" s="25"/>
      <c r="BB1054" s="24">
        <v>173</v>
      </c>
      <c r="BC1054" s="26">
        <v>100</v>
      </c>
      <c r="BD1054" s="32" t="s">
        <v>128</v>
      </c>
      <c r="BE1054" s="32">
        <v>50</v>
      </c>
      <c r="BF1054" s="35" t="s">
        <v>116</v>
      </c>
      <c r="BG1054" s="26" t="s">
        <v>210</v>
      </c>
      <c r="BH1054" s="29">
        <v>20</v>
      </c>
      <c r="BI1054" s="26" t="s">
        <v>188</v>
      </c>
      <c r="BJ1054" s="41" t="s">
        <v>386</v>
      </c>
      <c r="BK1054" s="36"/>
      <c r="BL1054" t="str">
        <f>IF(_xlfn.REGEXTEST(BK1054,"Lv. [0-9]{0, 3}", 0),BM1054,"")</f>
        <v/>
      </c>
      <c r="BM1054" t="e" cm="1" vm="1">
        <f t="array" ref="BM1054">_xlfn.REGEXEXTRACT(_xlfn.REGEXEXTRACT(BK1054,"Lv. [0-9]{0,}", 0),"[0-9]{1,2}", 0)</f>
        <v>#N/A</v>
      </c>
      <c r="BN1054" cm="1">
        <f t="array" ref="BN1054">INDEX(A1054:AE1054,BQ1054)</f>
        <v>186</v>
      </c>
      <c r="BO1054">
        <v>1053</v>
      </c>
      <c r="BP1054" t="str">
        <f ca="1">IF(LEN(BL1054) &gt; 0, _xlfn.XMATCH(BN1054 + 1, INDIRECT(BR1054):INDIRECT(BS1054)), "")</f>
        <v/>
      </c>
      <c r="BQ1054" cm="1">
        <f t="array" ref="BQ1054">_xlfn.XMATCH(FALSE, ISBLANK(A1054:AE1054),,-1)</f>
        <v>27</v>
      </c>
      <c r="BR1054" t="str">
        <f>ADDRESS(2, BQ1054)</f>
        <v>$AA$2</v>
      </c>
      <c r="BS1054" t="str">
        <f>ADDRESS(1202, BQ1054)</f>
        <v>$AA$1202</v>
      </c>
      <c r="BT1054" s="171" t="str">
        <f>"insert into Pokemon_Blueprint values ( "&amp;ROW()-1&amp;", '"&amp;B1054&amp;"', '"&amp;C1054&amp;"', "&amp;AF1054&amp;",  "&amp;AG1054&amp;",  "&amp;AH1054&amp;", "&amp;AI1054&amp;",  "&amp;AJ1054&amp;",  "&amp;AK1054&amp;", "&amp;IF(BC1054 = "", "0", BC1054)&amp;", "&amp;IF(BL1054 = "","NULL, NULL",BP1054&amp;", "&amp;BL1054)&amp;");"</f>
        <v>insert into Pokemon_Blueprint values ( 1053, 'Alcremie (MiCr)', '', 65,  60,  75, 110,  121,  64, 100, NULL, NULL);</v>
      </c>
    </row>
    <row r="1055" spans="1:72" ht="12.75" customHeight="1">
      <c r="A1055" s="86">
        <v>869.4</v>
      </c>
      <c r="B1055" s="113" t="s">
        <v>1660</v>
      </c>
      <c r="C1055" s="113"/>
      <c r="D1055" s="114"/>
      <c r="E1055" s="115"/>
      <c r="F1055" s="115"/>
      <c r="G1055" s="115"/>
      <c r="H1055" s="115"/>
      <c r="I1055" s="115"/>
      <c r="J1055" s="115"/>
      <c r="K1055" s="115"/>
      <c r="L1055" s="115"/>
      <c r="M1055" s="115"/>
      <c r="N1055" s="115"/>
      <c r="O1055" s="115"/>
      <c r="P1055" s="115"/>
      <c r="Q1055" s="115"/>
      <c r="R1055" s="115"/>
      <c r="S1055" s="115"/>
      <c r="T1055" s="115"/>
      <c r="U1055" s="115"/>
      <c r="V1055" s="115"/>
      <c r="W1055" s="115"/>
      <c r="X1055" s="115"/>
      <c r="Y1055" s="115"/>
      <c r="Z1055" s="115"/>
      <c r="AA1055" s="115">
        <v>186</v>
      </c>
      <c r="AB1055" s="115"/>
      <c r="AC1055" s="115"/>
      <c r="AD1055" s="115"/>
      <c r="AE1055" s="116"/>
      <c r="AF1055" s="17">
        <v>65</v>
      </c>
      <c r="AG1055" s="18">
        <v>60</v>
      </c>
      <c r="AH1055" s="19">
        <v>75</v>
      </c>
      <c r="AI1055" s="20">
        <v>110</v>
      </c>
      <c r="AJ1055" s="21">
        <v>121</v>
      </c>
      <c r="AK1055" s="22">
        <v>64</v>
      </c>
      <c r="AL1055" s="23">
        <f>SUM(AF1055:AK1055)</f>
        <v>495</v>
      </c>
      <c r="AM1055" s="39" t="s">
        <v>188</v>
      </c>
      <c r="AN1055" s="41"/>
      <c r="AO1055" s="39" t="s">
        <v>1335</v>
      </c>
      <c r="AP1055" s="40"/>
      <c r="AQ1055" s="38" t="s">
        <v>1331</v>
      </c>
      <c r="AR1055" s="39" t="s">
        <v>127</v>
      </c>
      <c r="AS1055" s="40">
        <v>0.3</v>
      </c>
      <c r="AT1055" s="40">
        <v>1.1000000000000001</v>
      </c>
      <c r="AU1055" s="41">
        <v>0.5</v>
      </c>
      <c r="AV1055" s="31"/>
      <c r="AW1055" s="26"/>
      <c r="AX1055" s="26"/>
      <c r="AY1055" s="26"/>
      <c r="AZ1055" s="26">
        <v>2</v>
      </c>
      <c r="BA1055" s="25"/>
      <c r="BB1055" s="24">
        <v>173</v>
      </c>
      <c r="BC1055" s="26">
        <v>100</v>
      </c>
      <c r="BD1055" s="32" t="s">
        <v>128</v>
      </c>
      <c r="BE1055" s="32">
        <v>50</v>
      </c>
      <c r="BF1055" s="35" t="s">
        <v>141</v>
      </c>
      <c r="BG1055" s="26" t="s">
        <v>210</v>
      </c>
      <c r="BH1055" s="29">
        <v>20</v>
      </c>
      <c r="BI1055" s="26" t="s">
        <v>188</v>
      </c>
      <c r="BJ1055" s="41" t="s">
        <v>386</v>
      </c>
      <c r="BK1055" s="36"/>
      <c r="BL1055" t="str">
        <f>IF(_xlfn.REGEXTEST(BK1055,"Lv. [0-9]{0, 3}", 0),BM1055,"")</f>
        <v/>
      </c>
      <c r="BM1055" t="e" cm="1" vm="1">
        <f t="array" ref="BM1055">_xlfn.REGEXEXTRACT(_xlfn.REGEXEXTRACT(BK1055,"Lv. [0-9]{0,}", 0),"[0-9]{1,2}", 0)</f>
        <v>#N/A</v>
      </c>
      <c r="BN1055" cm="1">
        <f t="array" ref="BN1055">INDEX(A1055:AE1055,BQ1055)</f>
        <v>186</v>
      </c>
      <c r="BO1055">
        <v>1054</v>
      </c>
      <c r="BP1055" t="str">
        <f ca="1">IF(LEN(BL1055) &gt; 0, _xlfn.XMATCH(BN1055 + 1, INDIRECT(BR1055):INDIRECT(BS1055)), "")</f>
        <v/>
      </c>
      <c r="BQ1055" cm="1">
        <f t="array" ref="BQ1055">_xlfn.XMATCH(FALSE, ISBLANK(A1055:AE1055),,-1)</f>
        <v>27</v>
      </c>
      <c r="BR1055" t="str">
        <f>ADDRESS(2, BQ1055)</f>
        <v>$AA$2</v>
      </c>
      <c r="BS1055" t="str">
        <f>ADDRESS(1202, BQ1055)</f>
        <v>$AA$1202</v>
      </c>
      <c r="BT1055" s="171" t="str">
        <f>"insert into Pokemon_Blueprint values ( "&amp;ROW()-1&amp;", '"&amp;B1055&amp;"', '"&amp;C1055&amp;"', "&amp;AF1055&amp;",  "&amp;AG1055&amp;",  "&amp;AH1055&amp;", "&amp;AI1055&amp;",  "&amp;AJ1055&amp;",  "&amp;AK1055&amp;", "&amp;IF(BC1055 = "", "0", BC1055)&amp;", "&amp;IF(BL1055 = "","NULL, NULL",BP1055&amp;", "&amp;BL1055)&amp;");"</f>
        <v>insert into Pokemon_Blueprint values ( 1054, 'Alcremie (LeCr/RuSw/RaSw)', '', 65,  60,  75, 110,  121,  64, 100, NULL, NULL);</v>
      </c>
    </row>
    <row r="1056" spans="1:72" ht="12.75" customHeight="1">
      <c r="A1056" s="86">
        <v>869.7</v>
      </c>
      <c r="B1056" s="113" t="s">
        <v>1661</v>
      </c>
      <c r="C1056" s="113"/>
      <c r="D1056" s="114"/>
      <c r="E1056" s="115"/>
      <c r="F1056" s="115"/>
      <c r="G1056" s="115"/>
      <c r="H1056" s="115"/>
      <c r="I1056" s="115"/>
      <c r="J1056" s="115"/>
      <c r="K1056" s="115"/>
      <c r="L1056" s="115"/>
      <c r="M1056" s="115"/>
      <c r="N1056" s="115"/>
      <c r="O1056" s="115"/>
      <c r="P1056" s="115"/>
      <c r="Q1056" s="115"/>
      <c r="R1056" s="115"/>
      <c r="S1056" s="115"/>
      <c r="T1056" s="115"/>
      <c r="U1056" s="115"/>
      <c r="V1056" s="115"/>
      <c r="W1056" s="115"/>
      <c r="X1056" s="115"/>
      <c r="Y1056" s="115"/>
      <c r="Z1056" s="115"/>
      <c r="AA1056" s="115">
        <v>186</v>
      </c>
      <c r="AB1056" s="115"/>
      <c r="AC1056" s="115"/>
      <c r="AD1056" s="115"/>
      <c r="AE1056" s="116"/>
      <c r="AF1056" s="17">
        <v>65</v>
      </c>
      <c r="AG1056" s="18">
        <v>60</v>
      </c>
      <c r="AH1056" s="19">
        <v>75</v>
      </c>
      <c r="AI1056" s="20">
        <v>110</v>
      </c>
      <c r="AJ1056" s="21">
        <v>121</v>
      </c>
      <c r="AK1056" s="22">
        <v>64</v>
      </c>
      <c r="AL1056" s="23">
        <f>SUM(AF1056:AK1056)</f>
        <v>495</v>
      </c>
      <c r="AM1056" s="39" t="s">
        <v>188</v>
      </c>
      <c r="AN1056" s="41"/>
      <c r="AO1056" s="39" t="s">
        <v>1335</v>
      </c>
      <c r="AP1056" s="40"/>
      <c r="AQ1056" s="38" t="s">
        <v>1331</v>
      </c>
      <c r="AR1056" s="39" t="s">
        <v>127</v>
      </c>
      <c r="AS1056" s="40">
        <v>0.3</v>
      </c>
      <c r="AT1056" s="40">
        <v>1.1000000000000001</v>
      </c>
      <c r="AU1056" s="41">
        <v>0.5</v>
      </c>
      <c r="AV1056" s="31"/>
      <c r="AW1056" s="26"/>
      <c r="AX1056" s="26"/>
      <c r="AY1056" s="26"/>
      <c r="AZ1056" s="26">
        <v>2</v>
      </c>
      <c r="BA1056" s="25"/>
      <c r="BB1056" s="24">
        <v>173</v>
      </c>
      <c r="BC1056" s="26">
        <v>100</v>
      </c>
      <c r="BD1056" s="32" t="s">
        <v>128</v>
      </c>
      <c r="BE1056" s="32">
        <v>50</v>
      </c>
      <c r="BF1056" s="35" t="s">
        <v>139</v>
      </c>
      <c r="BG1056" s="26" t="s">
        <v>210</v>
      </c>
      <c r="BH1056" s="29">
        <v>20</v>
      </c>
      <c r="BI1056" s="26" t="s">
        <v>188</v>
      </c>
      <c r="BJ1056" s="41" t="s">
        <v>386</v>
      </c>
      <c r="BK1056" s="36"/>
      <c r="BL1056" t="str">
        <f>IF(_xlfn.REGEXTEST(BK1056,"Lv. [0-9]{0, 3}", 0),BM1056,"")</f>
        <v/>
      </c>
      <c r="BM1056" t="e" cm="1" vm="1">
        <f t="array" ref="BM1056">_xlfn.REGEXEXTRACT(_xlfn.REGEXEXTRACT(BK1056,"Lv. [0-9]{0,}", 0),"[0-9]{1,2}", 0)</f>
        <v>#N/A</v>
      </c>
      <c r="BN1056" cm="1">
        <f t="array" ref="BN1056">INDEX(A1056:AE1056,BQ1056)</f>
        <v>186</v>
      </c>
      <c r="BO1056">
        <v>1055</v>
      </c>
      <c r="BP1056" t="str">
        <f ca="1">IF(LEN(BL1056) &gt; 0, _xlfn.XMATCH(BN1056 + 1, INDIRECT(BR1056):INDIRECT(BS1056)), "")</f>
        <v/>
      </c>
      <c r="BQ1056" cm="1">
        <f t="array" ref="BQ1056">_xlfn.XMATCH(FALSE, ISBLANK(A1056:AE1056),,-1)</f>
        <v>27</v>
      </c>
      <c r="BR1056" t="str">
        <f>ADDRESS(2, BQ1056)</f>
        <v>$AA$2</v>
      </c>
      <c r="BS1056" t="str">
        <f>ADDRESS(1202, BQ1056)</f>
        <v>$AA$1202</v>
      </c>
      <c r="BT1056" s="171" t="str">
        <f>"insert into Pokemon_Blueprint values ( "&amp;ROW()-1&amp;", '"&amp;B1056&amp;"', '"&amp;C1056&amp;"', "&amp;AF1056&amp;",  "&amp;AG1056&amp;",  "&amp;AH1056&amp;", "&amp;AI1056&amp;",  "&amp;AJ1056&amp;",  "&amp;AK1056&amp;", "&amp;IF(BC1056 = "", "0", BC1056)&amp;", "&amp;IF(BL1056 = "","NULL, NULL",BP1056&amp;", "&amp;BL1056)&amp;");"</f>
        <v>insert into Pokemon_Blueprint values ( 1055, 'Alcremie (CaSw)', '', 65,  60,  75, 110,  121,  64, 100, NULL, NULL);</v>
      </c>
    </row>
    <row r="1057" spans="1:72" ht="12.75" customHeight="1">
      <c r="A1057" s="86">
        <v>870</v>
      </c>
      <c r="B1057" s="113" t="s">
        <v>1662</v>
      </c>
      <c r="C1057" s="113"/>
      <c r="D1057" s="114"/>
      <c r="E1057" s="115"/>
      <c r="F1057" s="115"/>
      <c r="G1057" s="115"/>
      <c r="H1057" s="115"/>
      <c r="I1057" s="115"/>
      <c r="J1057" s="115"/>
      <c r="K1057" s="115"/>
      <c r="L1057" s="115"/>
      <c r="M1057" s="115"/>
      <c r="N1057" s="115"/>
      <c r="O1057" s="115"/>
      <c r="P1057" s="115"/>
      <c r="Q1057" s="115"/>
      <c r="R1057" s="115"/>
      <c r="S1057" s="115"/>
      <c r="T1057" s="115"/>
      <c r="U1057" s="115"/>
      <c r="V1057" s="115"/>
      <c r="W1057" s="115"/>
      <c r="X1057" s="115"/>
      <c r="Y1057" s="115"/>
      <c r="Z1057" s="115"/>
      <c r="AA1057" s="115">
        <v>345</v>
      </c>
      <c r="AB1057" s="115"/>
      <c r="AC1057" s="115"/>
      <c r="AD1057" s="115"/>
      <c r="AE1057" s="116">
        <v>300</v>
      </c>
      <c r="AF1057" s="17">
        <v>65</v>
      </c>
      <c r="AG1057" s="18">
        <v>100</v>
      </c>
      <c r="AH1057" s="19">
        <v>100</v>
      </c>
      <c r="AI1057" s="20">
        <v>70</v>
      </c>
      <c r="AJ1057" s="21">
        <v>60</v>
      </c>
      <c r="AK1057" s="22">
        <v>75</v>
      </c>
      <c r="AL1057" s="23">
        <f>SUM(AF1057:AK1057)</f>
        <v>470</v>
      </c>
      <c r="AM1057" s="39" t="s">
        <v>289</v>
      </c>
      <c r="AN1057" s="41"/>
      <c r="AO1057" s="39" t="s">
        <v>428</v>
      </c>
      <c r="AP1057" s="40"/>
      <c r="AQ1057" s="38" t="s">
        <v>292</v>
      </c>
      <c r="AR1057" s="39" t="s">
        <v>445</v>
      </c>
      <c r="AS1057" s="40">
        <v>3</v>
      </c>
      <c r="AT1057" s="40">
        <v>136.69999999999999</v>
      </c>
      <c r="AU1057" s="41">
        <v>62</v>
      </c>
      <c r="AV1057" s="31"/>
      <c r="AW1057" s="26">
        <v>2</v>
      </c>
      <c r="AX1057" s="26"/>
      <c r="AY1057" s="26"/>
      <c r="AZ1057" s="26">
        <v>1</v>
      </c>
      <c r="BA1057" s="25"/>
      <c r="BB1057" s="24">
        <v>165</v>
      </c>
      <c r="BC1057" s="26">
        <v>45</v>
      </c>
      <c r="BD1057" s="32" t="s">
        <v>128</v>
      </c>
      <c r="BE1057" s="32">
        <v>50</v>
      </c>
      <c r="BF1057" s="35" t="s">
        <v>141</v>
      </c>
      <c r="BG1057" s="26" t="s">
        <v>368</v>
      </c>
      <c r="BH1057" s="29">
        <v>25</v>
      </c>
      <c r="BI1057" s="26" t="s">
        <v>188</v>
      </c>
      <c r="BJ1057" s="41" t="s">
        <v>338</v>
      </c>
      <c r="BK1057" s="36"/>
      <c r="BL1057" t="str">
        <f>IF(_xlfn.REGEXTEST(BK1057,"Lv. [0-9]{0, 3}", 0),BM1057,"")</f>
        <v/>
      </c>
      <c r="BM1057" t="e" cm="1" vm="1">
        <f t="array" ref="BM1057">_xlfn.REGEXEXTRACT(_xlfn.REGEXEXTRACT(BK1057,"Lv. [0-9]{0,}", 0),"[0-9]{1,2}", 0)</f>
        <v>#N/A</v>
      </c>
      <c r="BN1057" cm="1">
        <f t="array" ref="BN1057">INDEX(A1057:AE1057,BQ1057)</f>
        <v>300</v>
      </c>
      <c r="BO1057">
        <v>1056</v>
      </c>
      <c r="BP1057" t="str">
        <f ca="1">IF(LEN(BL1057) &gt; 0, _xlfn.XMATCH(BN1057 + 1, INDIRECT(BR1057):INDIRECT(BS1057)), "")</f>
        <v/>
      </c>
      <c r="BQ1057" cm="1">
        <f t="array" ref="BQ1057">_xlfn.XMATCH(FALSE, ISBLANK(A1057:AE1057),,-1)</f>
        <v>31</v>
      </c>
      <c r="BR1057" t="str">
        <f>ADDRESS(2, BQ1057)</f>
        <v>$AE$2</v>
      </c>
      <c r="BS1057" t="str">
        <f>ADDRESS(1202, BQ1057)</f>
        <v>$AE$1202</v>
      </c>
      <c r="BT1057" s="171" t="str">
        <f>"insert into Pokemon_Blueprint values ( "&amp;ROW()-1&amp;", '"&amp;B1057&amp;"', '"&amp;C1057&amp;"', "&amp;AF1057&amp;",  "&amp;AG1057&amp;",  "&amp;AH1057&amp;", "&amp;AI1057&amp;",  "&amp;AJ1057&amp;",  "&amp;AK1057&amp;", "&amp;IF(BC1057 = "", "0", BC1057)&amp;", "&amp;IF(BL1057 = "","NULL, NULL",BP1057&amp;", "&amp;BL1057)&amp;");"</f>
        <v>insert into Pokemon_Blueprint values ( 1056, 'Falinks', '', 65,  100,  100, 70,  60,  75, 45, NULL, NULL);</v>
      </c>
    </row>
    <row r="1058" spans="1:72" ht="12.75" customHeight="1">
      <c r="A1058" s="86">
        <v>871</v>
      </c>
      <c r="B1058" s="113" t="s">
        <v>1663</v>
      </c>
      <c r="C1058" s="113"/>
      <c r="D1058" s="114"/>
      <c r="E1058" s="115"/>
      <c r="F1058" s="115"/>
      <c r="G1058" s="115"/>
      <c r="H1058" s="115"/>
      <c r="I1058" s="115"/>
      <c r="J1058" s="115"/>
      <c r="K1058" s="115"/>
      <c r="L1058" s="115"/>
      <c r="M1058" s="115"/>
      <c r="N1058" s="115"/>
      <c r="O1058" s="115"/>
      <c r="P1058" s="115"/>
      <c r="Q1058" s="115"/>
      <c r="R1058" s="115"/>
      <c r="S1058" s="115"/>
      <c r="T1058" s="115"/>
      <c r="U1058" s="115"/>
      <c r="V1058" s="115"/>
      <c r="W1058" s="115"/>
      <c r="X1058" s="115"/>
      <c r="Y1058" s="115"/>
      <c r="Z1058" s="115"/>
      <c r="AA1058" s="115">
        <v>353</v>
      </c>
      <c r="AB1058" s="115">
        <v>126</v>
      </c>
      <c r="AC1058" s="115">
        <v>158</v>
      </c>
      <c r="AD1058" s="115"/>
      <c r="AE1058" s="116">
        <v>321</v>
      </c>
      <c r="AF1058" s="17">
        <v>48</v>
      </c>
      <c r="AG1058" s="18">
        <v>101</v>
      </c>
      <c r="AH1058" s="19">
        <v>95</v>
      </c>
      <c r="AI1058" s="20">
        <v>91</v>
      </c>
      <c r="AJ1058" s="21">
        <v>85</v>
      </c>
      <c r="AK1058" s="22">
        <v>15</v>
      </c>
      <c r="AL1058" s="23">
        <f>SUM(AF1058:AK1058)</f>
        <v>435</v>
      </c>
      <c r="AM1058" s="39" t="s">
        <v>184</v>
      </c>
      <c r="AN1058" s="41"/>
      <c r="AO1058" s="39" t="s">
        <v>186</v>
      </c>
      <c r="AP1058" s="40"/>
      <c r="AQ1058" s="38" t="s">
        <v>1664</v>
      </c>
      <c r="AR1058" s="39" t="s">
        <v>127</v>
      </c>
      <c r="AS1058" s="40">
        <v>0.3</v>
      </c>
      <c r="AT1058" s="40">
        <v>2.2000000000000002</v>
      </c>
      <c r="AU1058" s="41">
        <v>1</v>
      </c>
      <c r="AV1058" s="31"/>
      <c r="AW1058" s="26">
        <v>2</v>
      </c>
      <c r="AX1058" s="26"/>
      <c r="AY1058" s="26"/>
      <c r="AZ1058" s="26"/>
      <c r="BA1058" s="25"/>
      <c r="BB1058" s="24">
        <v>152</v>
      </c>
      <c r="BC1058" s="26">
        <v>75</v>
      </c>
      <c r="BD1058" s="32" t="s">
        <v>128</v>
      </c>
      <c r="BE1058" s="32">
        <v>50</v>
      </c>
      <c r="BF1058" s="35" t="s">
        <v>164</v>
      </c>
      <c r="BG1058" s="26" t="s">
        <v>129</v>
      </c>
      <c r="BH1058" s="29">
        <v>20</v>
      </c>
      <c r="BI1058" s="26" t="s">
        <v>117</v>
      </c>
      <c r="BJ1058" s="41" t="s">
        <v>386</v>
      </c>
      <c r="BK1058" s="36"/>
      <c r="BL1058" t="str">
        <f>IF(_xlfn.REGEXTEST(BK1058,"Lv. [0-9]{0, 3}", 0),BM1058,"")</f>
        <v/>
      </c>
      <c r="BM1058" t="e" cm="1" vm="1">
        <f t="array" ref="BM1058">_xlfn.REGEXEXTRACT(_xlfn.REGEXEXTRACT(BK1058,"Lv. [0-9]{0,}", 0),"[0-9]{1,2}", 0)</f>
        <v>#N/A</v>
      </c>
      <c r="BN1058" cm="1">
        <f t="array" ref="BN1058">INDEX(A1058:AE1058,BQ1058)</f>
        <v>321</v>
      </c>
      <c r="BO1058">
        <v>1057</v>
      </c>
      <c r="BP1058" t="str">
        <f ca="1">IF(LEN(BL1058) &gt; 0, _xlfn.XMATCH(BN1058 + 1, INDIRECT(BR1058):INDIRECT(BS1058)), "")</f>
        <v/>
      </c>
      <c r="BQ1058" cm="1">
        <f t="array" ref="BQ1058">_xlfn.XMATCH(FALSE, ISBLANK(A1058:AE1058),,-1)</f>
        <v>31</v>
      </c>
      <c r="BR1058" t="str">
        <f>ADDRESS(2, BQ1058)</f>
        <v>$AE$2</v>
      </c>
      <c r="BS1058" t="str">
        <f>ADDRESS(1202, BQ1058)</f>
        <v>$AE$1202</v>
      </c>
      <c r="BT1058" s="171" t="str">
        <f>"insert into Pokemon_Blueprint values ( "&amp;ROW()-1&amp;", '"&amp;B1058&amp;"', '"&amp;C1058&amp;"', "&amp;AF1058&amp;",  "&amp;AG1058&amp;",  "&amp;AH1058&amp;", "&amp;AI1058&amp;",  "&amp;AJ1058&amp;",  "&amp;AK1058&amp;", "&amp;IF(BC1058 = "", "0", BC1058)&amp;", "&amp;IF(BL1058 = "","NULL, NULL",BP1058&amp;", "&amp;BL1058)&amp;");"</f>
        <v>insert into Pokemon_Blueprint values ( 1057, 'Pincurchin', '', 48,  101,  95, 91,  85,  15, 75, NULL, NULL);</v>
      </c>
    </row>
    <row r="1059" spans="1:72" ht="12.75" customHeight="1">
      <c r="A1059" s="86">
        <v>872</v>
      </c>
      <c r="B1059" s="113" t="s">
        <v>1665</v>
      </c>
      <c r="C1059" s="113"/>
      <c r="D1059" s="114"/>
      <c r="E1059" s="115"/>
      <c r="F1059" s="115"/>
      <c r="G1059" s="115"/>
      <c r="H1059" s="115"/>
      <c r="I1059" s="115"/>
      <c r="J1059" s="115"/>
      <c r="K1059" s="115"/>
      <c r="L1059" s="115"/>
      <c r="M1059" s="115"/>
      <c r="N1059" s="115"/>
      <c r="O1059" s="115"/>
      <c r="P1059" s="115"/>
      <c r="Q1059" s="115"/>
      <c r="R1059" s="115"/>
      <c r="S1059" s="115"/>
      <c r="T1059" s="115"/>
      <c r="U1059" s="115"/>
      <c r="V1059" s="115"/>
      <c r="W1059" s="115"/>
      <c r="X1059" s="115"/>
      <c r="Y1059" s="115"/>
      <c r="Z1059" s="115"/>
      <c r="AA1059" s="115">
        <v>349</v>
      </c>
      <c r="AB1059" s="115"/>
      <c r="AC1059" s="115">
        <v>1</v>
      </c>
      <c r="AD1059" s="115"/>
      <c r="AE1059" s="116">
        <v>350</v>
      </c>
      <c r="AF1059" s="17">
        <v>30</v>
      </c>
      <c r="AG1059" s="18">
        <v>25</v>
      </c>
      <c r="AH1059" s="19">
        <v>35</v>
      </c>
      <c r="AI1059" s="20">
        <v>45</v>
      </c>
      <c r="AJ1059" s="21">
        <v>30</v>
      </c>
      <c r="AK1059" s="22">
        <v>20</v>
      </c>
      <c r="AL1059" s="23">
        <f>SUM(AF1059:AK1059)</f>
        <v>185</v>
      </c>
      <c r="AM1059" s="39" t="s">
        <v>200</v>
      </c>
      <c r="AN1059" s="41" t="s">
        <v>124</v>
      </c>
      <c r="AO1059" s="39" t="s">
        <v>125</v>
      </c>
      <c r="AP1059" s="40"/>
      <c r="AQ1059" s="38" t="s">
        <v>1666</v>
      </c>
      <c r="AR1059" s="39" t="s">
        <v>127</v>
      </c>
      <c r="AS1059" s="40">
        <v>0.3</v>
      </c>
      <c r="AT1059" s="40">
        <v>8.4</v>
      </c>
      <c r="AU1059" s="41">
        <v>3.8</v>
      </c>
      <c r="AV1059" s="31"/>
      <c r="AW1059" s="26"/>
      <c r="AX1059" s="26"/>
      <c r="AY1059" s="26">
        <v>1</v>
      </c>
      <c r="AZ1059" s="26"/>
      <c r="BA1059" s="25"/>
      <c r="BB1059" s="24">
        <v>37</v>
      </c>
      <c r="BC1059" s="26">
        <v>190</v>
      </c>
      <c r="BD1059" s="32" t="s">
        <v>128</v>
      </c>
      <c r="BE1059" s="32">
        <v>50</v>
      </c>
      <c r="BF1059" s="35" t="s">
        <v>137</v>
      </c>
      <c r="BG1059" s="26" t="s">
        <v>129</v>
      </c>
      <c r="BH1059" s="29">
        <v>20</v>
      </c>
      <c r="BI1059" s="26" t="s">
        <v>124</v>
      </c>
      <c r="BJ1059" s="41"/>
      <c r="BK1059" s="36" t="s">
        <v>969</v>
      </c>
      <c r="BL1059" t="str">
        <f>IF(_xlfn.REGEXTEST(BK1059,"Lv. [0-9]{0, 3}", 0),BM1059,"")</f>
        <v/>
      </c>
      <c r="BM1059" t="e" cm="1" vm="1">
        <f t="array" ref="BM1059">_xlfn.REGEXEXTRACT(_xlfn.REGEXEXTRACT(BK1059,"Lv. [0-9]{0,}", 0),"[0-9]{1,2}", 0)</f>
        <v>#N/A</v>
      </c>
      <c r="BN1059" cm="1">
        <f t="array" ref="BN1059">INDEX(A1059:AE1059,BQ1059)</f>
        <v>350</v>
      </c>
      <c r="BO1059">
        <v>1058</v>
      </c>
      <c r="BP1059" t="str">
        <f ca="1">IF(LEN(BL1059) &gt; 0, _xlfn.XMATCH(BN1059 + 1, INDIRECT(BR1059):INDIRECT(BS1059)), "")</f>
        <v/>
      </c>
      <c r="BQ1059" cm="1">
        <f t="array" ref="BQ1059">_xlfn.XMATCH(FALSE, ISBLANK(A1059:AE1059),,-1)</f>
        <v>31</v>
      </c>
      <c r="BR1059" t="str">
        <f>ADDRESS(2, BQ1059)</f>
        <v>$AE$2</v>
      </c>
      <c r="BS1059" t="str">
        <f>ADDRESS(1202, BQ1059)</f>
        <v>$AE$1202</v>
      </c>
      <c r="BT1059" s="171" t="str">
        <f>"insert into Pokemon_Blueprint values ( "&amp;ROW()-1&amp;", '"&amp;B1059&amp;"', '"&amp;C1059&amp;"', "&amp;AF1059&amp;",  "&amp;AG1059&amp;",  "&amp;AH1059&amp;", "&amp;AI1059&amp;",  "&amp;AJ1059&amp;",  "&amp;AK1059&amp;", "&amp;IF(BC1059 = "", "0", BC1059)&amp;", "&amp;IF(BL1059 = "","NULL, NULL",BP1059&amp;", "&amp;BL1059)&amp;");"</f>
        <v>insert into Pokemon_Blueprint values ( 1058, 'Snom', '', 30,  25,  35, 45,  30,  20, 190, NULL, NULL);</v>
      </c>
    </row>
    <row r="1060" spans="1:72" ht="12.75" customHeight="1">
      <c r="A1060" s="86">
        <v>873</v>
      </c>
      <c r="B1060" s="113" t="s">
        <v>1667</v>
      </c>
      <c r="C1060" s="113"/>
      <c r="D1060" s="114"/>
      <c r="E1060" s="115"/>
      <c r="F1060" s="115"/>
      <c r="G1060" s="115"/>
      <c r="H1060" s="115"/>
      <c r="I1060" s="115"/>
      <c r="J1060" s="115"/>
      <c r="K1060" s="115"/>
      <c r="L1060" s="115"/>
      <c r="M1060" s="115"/>
      <c r="N1060" s="115"/>
      <c r="O1060" s="115"/>
      <c r="P1060" s="115"/>
      <c r="Q1060" s="115"/>
      <c r="R1060" s="115"/>
      <c r="S1060" s="115"/>
      <c r="T1060" s="115"/>
      <c r="U1060" s="115"/>
      <c r="V1060" s="115"/>
      <c r="W1060" s="115"/>
      <c r="X1060" s="115"/>
      <c r="Y1060" s="115"/>
      <c r="Z1060" s="115"/>
      <c r="AA1060" s="115">
        <v>350</v>
      </c>
      <c r="AB1060" s="115"/>
      <c r="AC1060" s="115">
        <v>2</v>
      </c>
      <c r="AD1060" s="115"/>
      <c r="AE1060" s="116">
        <v>351</v>
      </c>
      <c r="AF1060" s="17">
        <v>70</v>
      </c>
      <c r="AG1060" s="18">
        <v>65</v>
      </c>
      <c r="AH1060" s="19">
        <v>60</v>
      </c>
      <c r="AI1060" s="20">
        <v>125</v>
      </c>
      <c r="AJ1060" s="21">
        <v>90</v>
      </c>
      <c r="AK1060" s="22">
        <v>65</v>
      </c>
      <c r="AL1060" s="23">
        <f>SUM(AF1060:AK1060)</f>
        <v>475</v>
      </c>
      <c r="AM1060" s="39" t="s">
        <v>200</v>
      </c>
      <c r="AN1060" s="41" t="s">
        <v>124</v>
      </c>
      <c r="AO1060" s="39" t="s">
        <v>125</v>
      </c>
      <c r="AP1060" s="40"/>
      <c r="AQ1060" s="38" t="s">
        <v>1666</v>
      </c>
      <c r="AR1060" s="39" t="s">
        <v>216</v>
      </c>
      <c r="AS1060" s="40">
        <v>1.3</v>
      </c>
      <c r="AT1060" s="40">
        <v>92.6</v>
      </c>
      <c r="AU1060" s="41">
        <v>42</v>
      </c>
      <c r="AV1060" s="31"/>
      <c r="AW1060" s="26"/>
      <c r="AX1060" s="26"/>
      <c r="AY1060" s="26">
        <v>2</v>
      </c>
      <c r="AZ1060" s="26"/>
      <c r="BA1060" s="25"/>
      <c r="BB1060" s="24">
        <v>166</v>
      </c>
      <c r="BC1060" s="26">
        <v>75</v>
      </c>
      <c r="BD1060" s="32" t="s">
        <v>128</v>
      </c>
      <c r="BE1060" s="32">
        <v>50</v>
      </c>
      <c r="BF1060" s="35" t="s">
        <v>137</v>
      </c>
      <c r="BG1060" s="26" t="s">
        <v>129</v>
      </c>
      <c r="BH1060" s="29">
        <v>20</v>
      </c>
      <c r="BI1060" s="26" t="s">
        <v>124</v>
      </c>
      <c r="BJ1060" s="41"/>
      <c r="BK1060" s="36"/>
      <c r="BL1060" t="str">
        <f>IF(_xlfn.REGEXTEST(BK1060,"Lv. [0-9]{0, 3}", 0),BM1060,"")</f>
        <v/>
      </c>
      <c r="BM1060" t="e" cm="1" vm="1">
        <f t="array" ref="BM1060">_xlfn.REGEXEXTRACT(_xlfn.REGEXEXTRACT(BK1060,"Lv. [0-9]{0,}", 0),"[0-9]{1,2}", 0)</f>
        <v>#N/A</v>
      </c>
      <c r="BN1060" cm="1">
        <f t="array" ref="BN1060">INDEX(A1060:AE1060,BQ1060)</f>
        <v>351</v>
      </c>
      <c r="BO1060">
        <v>1059</v>
      </c>
      <c r="BP1060" t="str">
        <f ca="1">IF(LEN(BL1060) &gt; 0, _xlfn.XMATCH(BN1060 + 1, INDIRECT(BR1060):INDIRECT(BS1060)), "")</f>
        <v/>
      </c>
      <c r="BQ1060" cm="1">
        <f t="array" ref="BQ1060">_xlfn.XMATCH(FALSE, ISBLANK(A1060:AE1060),,-1)</f>
        <v>31</v>
      </c>
      <c r="BR1060" t="str">
        <f>ADDRESS(2, BQ1060)</f>
        <v>$AE$2</v>
      </c>
      <c r="BS1060" t="str">
        <f>ADDRESS(1202, BQ1060)</f>
        <v>$AE$1202</v>
      </c>
      <c r="BT1060" s="171" t="str">
        <f>"insert into Pokemon_Blueprint values ( "&amp;ROW()-1&amp;", '"&amp;B1060&amp;"', '"&amp;C1060&amp;"', "&amp;AF1060&amp;",  "&amp;AG1060&amp;",  "&amp;AH1060&amp;", "&amp;AI1060&amp;",  "&amp;AJ1060&amp;",  "&amp;AK1060&amp;", "&amp;IF(BC1060 = "", "0", BC1060)&amp;", "&amp;IF(BL1060 = "","NULL, NULL",BP1060&amp;", "&amp;BL1060)&amp;");"</f>
        <v>insert into Pokemon_Blueprint values ( 1059, 'Frosmoth', '', 70,  65,  60, 125,  90,  65, 75, NULL, NULL);</v>
      </c>
    </row>
    <row r="1061" spans="1:72" ht="12.75" customHeight="1">
      <c r="A1061" s="86">
        <v>874</v>
      </c>
      <c r="B1061" s="113" t="s">
        <v>1668</v>
      </c>
      <c r="C1061" s="113"/>
      <c r="D1061" s="114"/>
      <c r="E1061" s="115"/>
      <c r="F1061" s="115"/>
      <c r="G1061" s="115"/>
      <c r="H1061" s="115"/>
      <c r="I1061" s="115"/>
      <c r="J1061" s="115"/>
      <c r="K1061" s="115"/>
      <c r="L1061" s="115"/>
      <c r="M1061" s="115"/>
      <c r="N1061" s="115"/>
      <c r="O1061" s="115"/>
      <c r="P1061" s="115"/>
      <c r="Q1061" s="115"/>
      <c r="R1061" s="115"/>
      <c r="S1061" s="115"/>
      <c r="T1061" s="115"/>
      <c r="U1061" s="115"/>
      <c r="V1061" s="115"/>
      <c r="W1061" s="115"/>
      <c r="X1061" s="115"/>
      <c r="Y1061" s="115"/>
      <c r="Z1061" s="115"/>
      <c r="AA1061" s="115">
        <v>369</v>
      </c>
      <c r="AB1061" s="115"/>
      <c r="AC1061" s="115">
        <v>89</v>
      </c>
      <c r="AD1061" s="115"/>
      <c r="AE1061" s="116">
        <v>319</v>
      </c>
      <c r="AF1061" s="17">
        <v>100</v>
      </c>
      <c r="AG1061" s="18">
        <v>125</v>
      </c>
      <c r="AH1061" s="19">
        <v>135</v>
      </c>
      <c r="AI1061" s="20">
        <v>20</v>
      </c>
      <c r="AJ1061" s="21">
        <v>20</v>
      </c>
      <c r="AK1061" s="22">
        <v>70</v>
      </c>
      <c r="AL1061" s="23">
        <f>SUM(AF1061:AK1061)</f>
        <v>470</v>
      </c>
      <c r="AM1061" s="39" t="s">
        <v>301</v>
      </c>
      <c r="AN1061" s="41"/>
      <c r="AO1061" s="39" t="s">
        <v>1669</v>
      </c>
      <c r="AP1061" s="40"/>
      <c r="AQ1061" s="38"/>
      <c r="AR1061" s="39" t="s">
        <v>497</v>
      </c>
      <c r="AS1061" s="40">
        <v>2.5</v>
      </c>
      <c r="AT1061" s="40">
        <v>1146.4000000000001</v>
      </c>
      <c r="AU1061" s="41">
        <v>520</v>
      </c>
      <c r="AV1061" s="31"/>
      <c r="AW1061" s="26"/>
      <c r="AX1061" s="26">
        <v>2</v>
      </c>
      <c r="AY1061" s="26"/>
      <c r="AZ1061" s="26"/>
      <c r="BA1061" s="25"/>
      <c r="BB1061" s="24">
        <v>165</v>
      </c>
      <c r="BC1061" s="26">
        <v>60</v>
      </c>
      <c r="BD1061" s="32" t="s">
        <v>297</v>
      </c>
      <c r="BE1061" s="32">
        <v>50</v>
      </c>
      <c r="BF1061" s="35" t="s">
        <v>322</v>
      </c>
      <c r="BG1061" s="26" t="s">
        <v>129</v>
      </c>
      <c r="BH1061" s="29">
        <v>25</v>
      </c>
      <c r="BI1061" s="26" t="s">
        <v>338</v>
      </c>
      <c r="BJ1061" s="41"/>
      <c r="BK1061" s="36"/>
      <c r="BL1061" t="str">
        <f>IF(_xlfn.REGEXTEST(BK1061,"Lv. [0-9]{0, 3}", 0),BM1061,"")</f>
        <v/>
      </c>
      <c r="BM1061" t="e" cm="1" vm="1">
        <f t="array" ref="BM1061">_xlfn.REGEXEXTRACT(_xlfn.REGEXEXTRACT(BK1061,"Lv. [0-9]{0,}", 0),"[0-9]{1,2}", 0)</f>
        <v>#N/A</v>
      </c>
      <c r="BN1061" cm="1">
        <f t="array" ref="BN1061">INDEX(A1061:AE1061,BQ1061)</f>
        <v>319</v>
      </c>
      <c r="BO1061">
        <v>1060</v>
      </c>
      <c r="BP1061" t="str">
        <f ca="1">IF(LEN(BL1061) &gt; 0, _xlfn.XMATCH(BN1061 + 1, INDIRECT(BR1061):INDIRECT(BS1061)), "")</f>
        <v/>
      </c>
      <c r="BQ1061" cm="1">
        <f t="array" ref="BQ1061">_xlfn.XMATCH(FALSE, ISBLANK(A1061:AE1061),,-1)</f>
        <v>31</v>
      </c>
      <c r="BR1061" t="str">
        <f>ADDRESS(2, BQ1061)</f>
        <v>$AE$2</v>
      </c>
      <c r="BS1061" t="str">
        <f>ADDRESS(1202, BQ1061)</f>
        <v>$AE$1202</v>
      </c>
      <c r="BT1061" s="171" t="str">
        <f>"insert into Pokemon_Blueprint values ( "&amp;ROW()-1&amp;", '"&amp;B1061&amp;"', '"&amp;C1061&amp;"', "&amp;AF1061&amp;",  "&amp;AG1061&amp;",  "&amp;AH1061&amp;", "&amp;AI1061&amp;",  "&amp;AJ1061&amp;",  "&amp;AK1061&amp;", "&amp;IF(BC1061 = "", "0", BC1061)&amp;", "&amp;IF(BL1061 = "","NULL, NULL",BP1061&amp;", "&amp;BL1061)&amp;");"</f>
        <v>insert into Pokemon_Blueprint values ( 1060, 'Stonjourner', '', 100,  125,  135, 20,  20,  70, 60, NULL, NULL);</v>
      </c>
    </row>
    <row r="1062" spans="1:72" ht="12.75" customHeight="1">
      <c r="A1062" s="86">
        <v>875</v>
      </c>
      <c r="B1062" s="113" t="s">
        <v>1670</v>
      </c>
      <c r="C1062" s="113"/>
      <c r="D1062" s="114"/>
      <c r="E1062" s="115"/>
      <c r="F1062" s="115"/>
      <c r="G1062" s="115"/>
      <c r="H1062" s="115"/>
      <c r="I1062" s="115"/>
      <c r="J1062" s="115"/>
      <c r="K1062" s="115"/>
      <c r="L1062" s="115"/>
      <c r="M1062" s="115"/>
      <c r="N1062" s="115"/>
      <c r="O1062" s="115"/>
      <c r="P1062" s="115"/>
      <c r="Q1062" s="115"/>
      <c r="R1062" s="115"/>
      <c r="S1062" s="115"/>
      <c r="T1062" s="115"/>
      <c r="U1062" s="115"/>
      <c r="V1062" s="115"/>
      <c r="W1062" s="115"/>
      <c r="X1062" s="115"/>
      <c r="Y1062" s="115"/>
      <c r="Z1062" s="115"/>
      <c r="AA1062" s="115">
        <v>370</v>
      </c>
      <c r="AB1062" s="115"/>
      <c r="AC1062" s="115">
        <v>90</v>
      </c>
      <c r="AD1062" s="115"/>
      <c r="AE1062" s="116">
        <v>320</v>
      </c>
      <c r="AF1062" s="17">
        <v>75</v>
      </c>
      <c r="AG1062" s="18">
        <v>80</v>
      </c>
      <c r="AH1062" s="19">
        <v>110</v>
      </c>
      <c r="AI1062" s="20">
        <v>65</v>
      </c>
      <c r="AJ1062" s="21">
        <v>90</v>
      </c>
      <c r="AK1062" s="22">
        <v>50</v>
      </c>
      <c r="AL1062" s="23">
        <f>SUM(AF1062:AK1062)</f>
        <v>470</v>
      </c>
      <c r="AM1062" s="39" t="s">
        <v>200</v>
      </c>
      <c r="AN1062" s="41"/>
      <c r="AO1062" s="39" t="s">
        <v>1671</v>
      </c>
      <c r="AP1062" s="40"/>
      <c r="AQ1062" s="38"/>
      <c r="AR1062" s="39" t="s">
        <v>148</v>
      </c>
      <c r="AS1062" s="40">
        <v>1.4</v>
      </c>
      <c r="AT1062" s="40">
        <v>196.2</v>
      </c>
      <c r="AU1062" s="41">
        <v>89</v>
      </c>
      <c r="AV1062" s="31"/>
      <c r="AW1062" s="26"/>
      <c r="AX1062" s="26">
        <v>2</v>
      </c>
      <c r="AY1062" s="26"/>
      <c r="AZ1062" s="26"/>
      <c r="BA1062" s="25"/>
      <c r="BB1062" s="24">
        <v>165</v>
      </c>
      <c r="BC1062" s="26">
        <v>60</v>
      </c>
      <c r="BD1062" s="32" t="s">
        <v>297</v>
      </c>
      <c r="BE1062" s="32">
        <v>50</v>
      </c>
      <c r="BF1062" s="35" t="s">
        <v>116</v>
      </c>
      <c r="BG1062" s="26" t="s">
        <v>129</v>
      </c>
      <c r="BH1062" s="29">
        <v>25</v>
      </c>
      <c r="BI1062" s="26" t="s">
        <v>117</v>
      </c>
      <c r="BJ1062" s="41" t="s">
        <v>165</v>
      </c>
      <c r="BK1062" s="36"/>
      <c r="BL1062" t="str">
        <f>IF(_xlfn.REGEXTEST(BK1062,"Lv. [0-9]{0, 3}", 0),BM1062,"")</f>
        <v/>
      </c>
      <c r="BM1062" t="e" cm="1" vm="1">
        <f t="array" ref="BM1062">_xlfn.REGEXEXTRACT(_xlfn.REGEXEXTRACT(BK1062,"Lv. [0-9]{0,}", 0),"[0-9]{1,2}", 0)</f>
        <v>#N/A</v>
      </c>
      <c r="BN1062" cm="1">
        <f t="array" ref="BN1062">INDEX(A1062:AE1062,BQ1062)</f>
        <v>320</v>
      </c>
      <c r="BO1062">
        <v>1061</v>
      </c>
      <c r="BP1062" t="str">
        <f ca="1">IF(LEN(BL1062) &gt; 0, _xlfn.XMATCH(BN1062 + 1, INDIRECT(BR1062):INDIRECT(BS1062)), "")</f>
        <v/>
      </c>
      <c r="BQ1062" cm="1">
        <f t="array" ref="BQ1062">_xlfn.XMATCH(FALSE, ISBLANK(A1062:AE1062),,-1)</f>
        <v>31</v>
      </c>
      <c r="BR1062" t="str">
        <f>ADDRESS(2, BQ1062)</f>
        <v>$AE$2</v>
      </c>
      <c r="BS1062" t="str">
        <f>ADDRESS(1202, BQ1062)</f>
        <v>$AE$1202</v>
      </c>
      <c r="BT1062" s="171" t="str">
        <f>"insert into Pokemon_Blueprint values ( "&amp;ROW()-1&amp;", '"&amp;B1062&amp;"', '"&amp;C1062&amp;"', "&amp;AF1062&amp;",  "&amp;AG1062&amp;",  "&amp;AH1062&amp;", "&amp;AI1062&amp;",  "&amp;AJ1062&amp;",  "&amp;AK1062&amp;", "&amp;IF(BC1062 = "", "0", BC1062)&amp;", "&amp;IF(BL1062 = "","NULL, NULL",BP1062&amp;", "&amp;BL1062)&amp;");"</f>
        <v>insert into Pokemon_Blueprint values ( 1061, 'Eiscue (Ice Face)', '', 75,  80,  110, 65,  90,  50, 60, NULL, NULL);</v>
      </c>
    </row>
    <row r="1063" spans="1:72" ht="12.75" customHeight="1">
      <c r="A1063" s="86">
        <v>875.1</v>
      </c>
      <c r="B1063" s="113" t="s">
        <v>1672</v>
      </c>
      <c r="C1063" s="113"/>
      <c r="D1063" s="114"/>
      <c r="E1063" s="115"/>
      <c r="F1063" s="115"/>
      <c r="G1063" s="115"/>
      <c r="H1063" s="115"/>
      <c r="I1063" s="115"/>
      <c r="J1063" s="115"/>
      <c r="K1063" s="115"/>
      <c r="L1063" s="115"/>
      <c r="M1063" s="115"/>
      <c r="N1063" s="115"/>
      <c r="O1063" s="115"/>
      <c r="P1063" s="115"/>
      <c r="Q1063" s="115"/>
      <c r="R1063" s="115"/>
      <c r="S1063" s="115"/>
      <c r="T1063" s="115"/>
      <c r="U1063" s="115"/>
      <c r="V1063" s="115"/>
      <c r="W1063" s="115"/>
      <c r="X1063" s="115"/>
      <c r="Y1063" s="115"/>
      <c r="Z1063" s="115"/>
      <c r="AA1063" s="115">
        <v>370</v>
      </c>
      <c r="AB1063" s="115"/>
      <c r="AC1063" s="115">
        <v>90</v>
      </c>
      <c r="AD1063" s="115"/>
      <c r="AE1063" s="116">
        <v>320</v>
      </c>
      <c r="AF1063" s="17">
        <v>75</v>
      </c>
      <c r="AG1063" s="18">
        <v>80</v>
      </c>
      <c r="AH1063" s="19">
        <v>70</v>
      </c>
      <c r="AI1063" s="20">
        <v>65</v>
      </c>
      <c r="AJ1063" s="21">
        <v>50</v>
      </c>
      <c r="AK1063" s="22">
        <v>130</v>
      </c>
      <c r="AL1063" s="23">
        <f>SUM(AF1063:AK1063)</f>
        <v>470</v>
      </c>
      <c r="AM1063" s="39" t="s">
        <v>200</v>
      </c>
      <c r="AN1063" s="41"/>
      <c r="AO1063" s="39" t="s">
        <v>1671</v>
      </c>
      <c r="AP1063" s="40"/>
      <c r="AQ1063" s="38"/>
      <c r="AR1063" s="39" t="s">
        <v>148</v>
      </c>
      <c r="AS1063" s="40">
        <v>1.4</v>
      </c>
      <c r="AT1063" s="40">
        <v>196.2</v>
      </c>
      <c r="AU1063" s="41">
        <v>89</v>
      </c>
      <c r="AV1063" s="31"/>
      <c r="AW1063" s="26"/>
      <c r="AX1063" s="26">
        <v>2</v>
      </c>
      <c r="AY1063" s="26"/>
      <c r="AZ1063" s="26"/>
      <c r="BA1063" s="25"/>
      <c r="BB1063" s="24">
        <v>165</v>
      </c>
      <c r="BC1063" s="26">
        <v>60</v>
      </c>
      <c r="BD1063" s="32" t="s">
        <v>297</v>
      </c>
      <c r="BE1063" s="32">
        <v>50</v>
      </c>
      <c r="BF1063" s="35" t="s">
        <v>116</v>
      </c>
      <c r="BG1063" s="26" t="s">
        <v>129</v>
      </c>
      <c r="BH1063" s="29">
        <v>25</v>
      </c>
      <c r="BI1063" s="26" t="s">
        <v>117</v>
      </c>
      <c r="BJ1063" s="41" t="s">
        <v>165</v>
      </c>
      <c r="BK1063" s="36"/>
      <c r="BL1063" t="str">
        <f>IF(_xlfn.REGEXTEST(BK1063,"Lv. [0-9]{0, 3}", 0),BM1063,"")</f>
        <v/>
      </c>
      <c r="BM1063" t="e" cm="1" vm="1">
        <f t="array" ref="BM1063">_xlfn.REGEXEXTRACT(_xlfn.REGEXEXTRACT(BK1063,"Lv. [0-9]{0,}", 0),"[0-9]{1,2}", 0)</f>
        <v>#N/A</v>
      </c>
      <c r="BN1063" cm="1">
        <f t="array" ref="BN1063">INDEX(A1063:AE1063,BQ1063)</f>
        <v>320</v>
      </c>
      <c r="BO1063">
        <v>1062</v>
      </c>
      <c r="BP1063" t="str">
        <f ca="1">IF(LEN(BL1063) &gt; 0, _xlfn.XMATCH(BN1063 + 1, INDIRECT(BR1063):INDIRECT(BS1063)), "")</f>
        <v/>
      </c>
      <c r="BQ1063" cm="1">
        <f t="array" ref="BQ1063">_xlfn.XMATCH(FALSE, ISBLANK(A1063:AE1063),,-1)</f>
        <v>31</v>
      </c>
      <c r="BR1063" t="str">
        <f>ADDRESS(2, BQ1063)</f>
        <v>$AE$2</v>
      </c>
      <c r="BS1063" t="str">
        <f>ADDRESS(1202, BQ1063)</f>
        <v>$AE$1202</v>
      </c>
      <c r="BT1063" s="171" t="str">
        <f>"insert into Pokemon_Blueprint values ( "&amp;ROW()-1&amp;", '"&amp;B1063&amp;"', '"&amp;C1063&amp;"', "&amp;AF1063&amp;",  "&amp;AG1063&amp;",  "&amp;AH1063&amp;", "&amp;AI1063&amp;",  "&amp;AJ1063&amp;",  "&amp;AK1063&amp;", "&amp;IF(BC1063 = "", "0", BC1063)&amp;", "&amp;IF(BL1063 = "","NULL, NULL",BP1063&amp;", "&amp;BL1063)&amp;");"</f>
        <v>insert into Pokemon_Blueprint values ( 1062, 'Eiscue (No Ice Face)', '', 75,  80,  70, 65,  50,  130, 60, NULL, NULL);</v>
      </c>
    </row>
    <row r="1064" spans="1:72" ht="12.75" customHeight="1">
      <c r="A1064" s="86">
        <v>876</v>
      </c>
      <c r="B1064" s="113" t="s">
        <v>1673</v>
      </c>
      <c r="C1064" s="113"/>
      <c r="D1064" s="114"/>
      <c r="E1064" s="115"/>
      <c r="F1064" s="115"/>
      <c r="G1064" s="115"/>
      <c r="H1064" s="115"/>
      <c r="I1064" s="115"/>
      <c r="J1064" s="115"/>
      <c r="K1064" s="115"/>
      <c r="L1064" s="115"/>
      <c r="M1064" s="115"/>
      <c r="N1064" s="115"/>
      <c r="O1064" s="115"/>
      <c r="P1064" s="115"/>
      <c r="Q1064" s="115"/>
      <c r="R1064" s="115"/>
      <c r="S1064" s="115"/>
      <c r="T1064" s="115"/>
      <c r="U1064" s="115"/>
      <c r="V1064" s="115"/>
      <c r="W1064" s="115"/>
      <c r="X1064" s="115"/>
      <c r="Y1064" s="115"/>
      <c r="Z1064" s="115"/>
      <c r="AA1064" s="115">
        <v>337</v>
      </c>
      <c r="AB1064" s="115"/>
      <c r="AC1064" s="115">
        <v>171</v>
      </c>
      <c r="AD1064" s="115"/>
      <c r="AE1064" s="116">
        <v>241</v>
      </c>
      <c r="AF1064" s="17">
        <v>60</v>
      </c>
      <c r="AG1064" s="18">
        <v>65</v>
      </c>
      <c r="AH1064" s="19">
        <v>55</v>
      </c>
      <c r="AI1064" s="20">
        <v>105</v>
      </c>
      <c r="AJ1064" s="21">
        <v>95</v>
      </c>
      <c r="AK1064" s="22">
        <v>95</v>
      </c>
      <c r="AL1064" s="23">
        <f>SUM(AF1064:AK1064)</f>
        <v>475</v>
      </c>
      <c r="AM1064" s="39" t="s">
        <v>193</v>
      </c>
      <c r="AN1064" s="41" t="s">
        <v>150</v>
      </c>
      <c r="AO1064" s="39" t="s">
        <v>243</v>
      </c>
      <c r="AP1064" s="40" t="s">
        <v>313</v>
      </c>
      <c r="AQ1064" s="38" t="s">
        <v>1674</v>
      </c>
      <c r="AR1064" s="39" t="s">
        <v>220</v>
      </c>
      <c r="AS1064" s="40">
        <v>0.9</v>
      </c>
      <c r="AT1064" s="40">
        <v>61.7</v>
      </c>
      <c r="AU1064" s="41">
        <v>28</v>
      </c>
      <c r="AV1064" s="31"/>
      <c r="AW1064" s="26"/>
      <c r="AX1064" s="26"/>
      <c r="AY1064" s="26">
        <v>2</v>
      </c>
      <c r="AZ1064" s="26"/>
      <c r="BA1064" s="25"/>
      <c r="BB1064" s="24">
        <v>166</v>
      </c>
      <c r="BC1064" s="26">
        <v>30</v>
      </c>
      <c r="BD1064" s="32" t="s">
        <v>226</v>
      </c>
      <c r="BE1064" s="32">
        <v>140</v>
      </c>
      <c r="BF1064" s="35" t="s">
        <v>164</v>
      </c>
      <c r="BG1064" s="26" t="s">
        <v>129</v>
      </c>
      <c r="BH1064" s="29">
        <v>40</v>
      </c>
      <c r="BI1064" s="26" t="s">
        <v>188</v>
      </c>
      <c r="BJ1064" s="41"/>
      <c r="BK1064" s="36"/>
      <c r="BL1064" t="str">
        <f>IF(_xlfn.REGEXTEST(BK1064,"Lv. [0-9]{0, 3}", 0),BM1064,"")</f>
        <v/>
      </c>
      <c r="BM1064" t="e" cm="1" vm="1">
        <f t="array" ref="BM1064">_xlfn.REGEXEXTRACT(_xlfn.REGEXEXTRACT(BK1064,"Lv. [0-9]{0,}", 0),"[0-9]{1,2}", 0)</f>
        <v>#N/A</v>
      </c>
      <c r="BN1064" cm="1">
        <f t="array" ref="BN1064">INDEX(A1064:AE1064,BQ1064)</f>
        <v>241</v>
      </c>
      <c r="BO1064">
        <v>1063</v>
      </c>
      <c r="BP1064" t="str">
        <f ca="1">IF(LEN(BL1064) &gt; 0, _xlfn.XMATCH(BN1064 + 1, INDIRECT(BR1064):INDIRECT(BS1064)), "")</f>
        <v/>
      </c>
      <c r="BQ1064" cm="1">
        <f t="array" ref="BQ1064">_xlfn.XMATCH(FALSE, ISBLANK(A1064:AE1064),,-1)</f>
        <v>31</v>
      </c>
      <c r="BR1064" t="str">
        <f>ADDRESS(2, BQ1064)</f>
        <v>$AE$2</v>
      </c>
      <c r="BS1064" t="str">
        <f>ADDRESS(1202, BQ1064)</f>
        <v>$AE$1202</v>
      </c>
      <c r="BT1064" s="171" t="str">
        <f>"insert into Pokemon_Blueprint values ( "&amp;ROW()-1&amp;", '"&amp;B1064&amp;"', '"&amp;C1064&amp;"', "&amp;AF1064&amp;",  "&amp;AG1064&amp;",  "&amp;AH1064&amp;", "&amp;AI1064&amp;",  "&amp;AJ1064&amp;",  "&amp;AK1064&amp;", "&amp;IF(BC1064 = "", "0", BC1064)&amp;", "&amp;IF(BL1064 = "","NULL, NULL",BP1064&amp;", "&amp;BL1064)&amp;");"</f>
        <v>insert into Pokemon_Blueprint values ( 1063, 'Indeedee (Male)', '', 60,  65,  55, 105,  95,  95, 30, NULL, NULL);</v>
      </c>
    </row>
    <row r="1065" spans="1:72" ht="12.75" customHeight="1">
      <c r="A1065" s="86">
        <v>876.1</v>
      </c>
      <c r="B1065" s="113" t="s">
        <v>1675</v>
      </c>
      <c r="C1065" s="113"/>
      <c r="D1065" s="114"/>
      <c r="E1065" s="115"/>
      <c r="F1065" s="115"/>
      <c r="G1065" s="115"/>
      <c r="H1065" s="115"/>
      <c r="I1065" s="115"/>
      <c r="J1065" s="115"/>
      <c r="K1065" s="115"/>
      <c r="L1065" s="115"/>
      <c r="M1065" s="115"/>
      <c r="N1065" s="115"/>
      <c r="O1065" s="115"/>
      <c r="P1065" s="115"/>
      <c r="Q1065" s="115"/>
      <c r="R1065" s="115"/>
      <c r="S1065" s="115"/>
      <c r="T1065" s="115"/>
      <c r="U1065" s="115"/>
      <c r="V1065" s="115"/>
      <c r="W1065" s="115"/>
      <c r="X1065" s="115"/>
      <c r="Y1065" s="115"/>
      <c r="Z1065" s="115"/>
      <c r="AA1065" s="115">
        <v>337</v>
      </c>
      <c r="AB1065" s="115"/>
      <c r="AC1065" s="115">
        <v>171</v>
      </c>
      <c r="AD1065" s="115"/>
      <c r="AE1065" s="116">
        <v>241</v>
      </c>
      <c r="AF1065" s="17">
        <v>70</v>
      </c>
      <c r="AG1065" s="18">
        <v>55</v>
      </c>
      <c r="AH1065" s="19">
        <v>65</v>
      </c>
      <c r="AI1065" s="20">
        <v>95</v>
      </c>
      <c r="AJ1065" s="21">
        <v>105</v>
      </c>
      <c r="AK1065" s="22">
        <v>85</v>
      </c>
      <c r="AL1065" s="23">
        <f>SUM(AF1065:AK1065)</f>
        <v>475</v>
      </c>
      <c r="AM1065" s="39" t="s">
        <v>193</v>
      </c>
      <c r="AN1065" s="41" t="s">
        <v>150</v>
      </c>
      <c r="AO1065" s="39" t="s">
        <v>356</v>
      </c>
      <c r="AP1065" s="40" t="s">
        <v>313</v>
      </c>
      <c r="AQ1065" s="38" t="s">
        <v>1674</v>
      </c>
      <c r="AR1065" s="39" t="s">
        <v>220</v>
      </c>
      <c r="AS1065" s="40">
        <v>0.9</v>
      </c>
      <c r="AT1065" s="40">
        <v>61.7</v>
      </c>
      <c r="AU1065" s="41">
        <v>28</v>
      </c>
      <c r="AV1065" s="31"/>
      <c r="AW1065" s="26"/>
      <c r="AX1065" s="26"/>
      <c r="AY1065" s="26"/>
      <c r="AZ1065" s="26">
        <v>2</v>
      </c>
      <c r="BA1065" s="25"/>
      <c r="BB1065" s="24">
        <v>166</v>
      </c>
      <c r="BC1065" s="26">
        <v>30</v>
      </c>
      <c r="BD1065" s="32" t="s">
        <v>226</v>
      </c>
      <c r="BE1065" s="32">
        <v>140</v>
      </c>
      <c r="BF1065" s="35" t="s">
        <v>164</v>
      </c>
      <c r="BG1065" s="26" t="s">
        <v>129</v>
      </c>
      <c r="BH1065" s="29">
        <v>40</v>
      </c>
      <c r="BI1065" s="26" t="s">
        <v>188</v>
      </c>
      <c r="BJ1065" s="41"/>
      <c r="BK1065" s="36"/>
      <c r="BL1065" t="str">
        <f>IF(_xlfn.REGEXTEST(BK1065,"Lv. [0-9]{0, 3}", 0),BM1065,"")</f>
        <v/>
      </c>
      <c r="BM1065" t="e" cm="1" vm="1">
        <f t="array" ref="BM1065">_xlfn.REGEXEXTRACT(_xlfn.REGEXEXTRACT(BK1065,"Lv. [0-9]{0,}", 0),"[0-9]{1,2}", 0)</f>
        <v>#N/A</v>
      </c>
      <c r="BN1065" cm="1">
        <f t="array" ref="BN1065">INDEX(A1065:AE1065,BQ1065)</f>
        <v>241</v>
      </c>
      <c r="BO1065">
        <v>1064</v>
      </c>
      <c r="BP1065" t="str">
        <f ca="1">IF(LEN(BL1065) &gt; 0, _xlfn.XMATCH(BN1065 + 1, INDIRECT(BR1065):INDIRECT(BS1065)), "")</f>
        <v/>
      </c>
      <c r="BQ1065" cm="1">
        <f t="array" ref="BQ1065">_xlfn.XMATCH(FALSE, ISBLANK(A1065:AE1065),,-1)</f>
        <v>31</v>
      </c>
      <c r="BR1065" t="str">
        <f>ADDRESS(2, BQ1065)</f>
        <v>$AE$2</v>
      </c>
      <c r="BS1065" t="str">
        <f>ADDRESS(1202, BQ1065)</f>
        <v>$AE$1202</v>
      </c>
      <c r="BT1065" s="171" t="str">
        <f>"insert into Pokemon_Blueprint values ( "&amp;ROW()-1&amp;", '"&amp;B1065&amp;"', '"&amp;C1065&amp;"', "&amp;AF1065&amp;",  "&amp;AG1065&amp;",  "&amp;AH1065&amp;", "&amp;AI1065&amp;",  "&amp;AJ1065&amp;",  "&amp;AK1065&amp;", "&amp;IF(BC1065 = "", "0", BC1065)&amp;", "&amp;IF(BL1065 = "","NULL, NULL",BP1065&amp;", "&amp;BL1065)&amp;");"</f>
        <v>insert into Pokemon_Blueprint values ( 1064, 'Indeedee (Female)', '', 70,  55,  65, 95,  105,  85, 30, NULL, NULL);</v>
      </c>
    </row>
    <row r="1066" spans="1:72" ht="12.75" customHeight="1">
      <c r="A1066" s="86">
        <v>877</v>
      </c>
      <c r="B1066" s="113" t="s">
        <v>1676</v>
      </c>
      <c r="C1066" s="113"/>
      <c r="D1066" s="114"/>
      <c r="E1066" s="115"/>
      <c r="F1066" s="115"/>
      <c r="G1066" s="115"/>
      <c r="H1066" s="115"/>
      <c r="I1066" s="115"/>
      <c r="J1066" s="115"/>
      <c r="K1066" s="115"/>
      <c r="L1066" s="115"/>
      <c r="M1066" s="115"/>
      <c r="N1066" s="115"/>
      <c r="O1066" s="115"/>
      <c r="P1066" s="115"/>
      <c r="Q1066" s="115"/>
      <c r="R1066" s="115"/>
      <c r="S1066" s="115"/>
      <c r="T1066" s="115"/>
      <c r="U1066" s="115"/>
      <c r="V1066" s="115"/>
      <c r="W1066" s="115"/>
      <c r="X1066" s="115"/>
      <c r="Y1066" s="115"/>
      <c r="Z1066" s="115"/>
      <c r="AA1066" s="115">
        <v>344</v>
      </c>
      <c r="AB1066" s="115">
        <v>104</v>
      </c>
      <c r="AC1066" s="115">
        <v>157</v>
      </c>
      <c r="AD1066" s="115"/>
      <c r="AE1066" s="116"/>
      <c r="AF1066" s="17">
        <v>58</v>
      </c>
      <c r="AG1066" s="18">
        <v>95</v>
      </c>
      <c r="AH1066" s="19">
        <v>58</v>
      </c>
      <c r="AI1066" s="20">
        <v>70</v>
      </c>
      <c r="AJ1066" s="21">
        <v>58</v>
      </c>
      <c r="AK1066" s="22">
        <v>97</v>
      </c>
      <c r="AL1066" s="23">
        <f>SUM(AF1066:AK1066)</f>
        <v>436</v>
      </c>
      <c r="AM1066" s="39" t="s">
        <v>184</v>
      </c>
      <c r="AN1066" s="41" t="s">
        <v>169</v>
      </c>
      <c r="AO1066" s="39" t="s">
        <v>1677</v>
      </c>
      <c r="AP1066" s="40"/>
      <c r="AQ1066" s="38"/>
      <c r="AR1066" s="39" t="s">
        <v>127</v>
      </c>
      <c r="AS1066" s="40">
        <v>0.3</v>
      </c>
      <c r="AT1066" s="40">
        <v>6.6</v>
      </c>
      <c r="AU1066" s="41">
        <v>3</v>
      </c>
      <c r="AV1066" s="31"/>
      <c r="AW1066" s="26"/>
      <c r="AX1066" s="26"/>
      <c r="AY1066" s="26"/>
      <c r="AZ1066" s="26"/>
      <c r="BA1066" s="25">
        <v>2</v>
      </c>
      <c r="BB1066" s="24">
        <v>153</v>
      </c>
      <c r="BC1066" s="26">
        <v>180</v>
      </c>
      <c r="BD1066" s="32" t="s">
        <v>128</v>
      </c>
      <c r="BE1066" s="32">
        <v>50</v>
      </c>
      <c r="BF1066" s="35" t="s">
        <v>141</v>
      </c>
      <c r="BG1066" s="26" t="s">
        <v>129</v>
      </c>
      <c r="BH1066" s="40">
        <v>10</v>
      </c>
      <c r="BI1066" s="26" t="s">
        <v>165</v>
      </c>
      <c r="BJ1066" s="41" t="s">
        <v>188</v>
      </c>
      <c r="BK1066" s="36"/>
      <c r="BL1066" t="str">
        <f>IF(_xlfn.REGEXTEST(BK1066,"Lv. [0-9]{0, 3}", 0),BM1066,"")</f>
        <v/>
      </c>
      <c r="BM1066" t="e" cm="1" vm="1">
        <f t="array" ref="BM1066">_xlfn.REGEXEXTRACT(_xlfn.REGEXEXTRACT(BK1066,"Lv. [0-9]{0,}", 0),"[0-9]{1,2}", 0)</f>
        <v>#N/A</v>
      </c>
      <c r="BN1066" cm="1">
        <f t="array" ref="BN1066">INDEX(A1066:AE1066,BQ1066)</f>
        <v>157</v>
      </c>
      <c r="BO1066">
        <v>1065</v>
      </c>
      <c r="BP1066" t="str">
        <f ca="1">IF(LEN(BL1066) &gt; 0, _xlfn.XMATCH(BN1066 + 1, INDIRECT(BR1066):INDIRECT(BS1066)), "")</f>
        <v/>
      </c>
      <c r="BQ1066" cm="1">
        <f t="array" ref="BQ1066">_xlfn.XMATCH(FALSE, ISBLANK(A1066:AE1066),,-1)</f>
        <v>29</v>
      </c>
      <c r="BR1066" t="str">
        <f>ADDRESS(2, BQ1066)</f>
        <v>$AC$2</v>
      </c>
      <c r="BS1066" t="str">
        <f>ADDRESS(1202, BQ1066)</f>
        <v>$AC$1202</v>
      </c>
      <c r="BT1066" s="171" t="str">
        <f>"insert into Pokemon_Blueprint values ( "&amp;ROW()-1&amp;", '"&amp;B1066&amp;"', '"&amp;C1066&amp;"', "&amp;AF1066&amp;",  "&amp;AG1066&amp;",  "&amp;AH1066&amp;", "&amp;AI1066&amp;",  "&amp;AJ1066&amp;",  "&amp;AK1066&amp;", "&amp;IF(BC1066 = "", "0", BC1066)&amp;", "&amp;IF(BL1066 = "","NULL, NULL",BP1066&amp;", "&amp;BL1066)&amp;");"</f>
        <v>insert into Pokemon_Blueprint values ( 1065, 'Morpeko (Full Belly)', '', 58,  95,  58, 70,  58,  97, 180, NULL, NULL);</v>
      </c>
    </row>
    <row r="1067" spans="1:72" ht="12.75" customHeight="1">
      <c r="A1067" s="86">
        <v>877.1</v>
      </c>
      <c r="B1067" s="113" t="s">
        <v>1678</v>
      </c>
      <c r="C1067" s="113"/>
      <c r="D1067" s="114"/>
      <c r="E1067" s="115"/>
      <c r="F1067" s="115"/>
      <c r="G1067" s="115"/>
      <c r="H1067" s="115"/>
      <c r="I1067" s="115"/>
      <c r="J1067" s="115"/>
      <c r="K1067" s="115"/>
      <c r="L1067" s="115"/>
      <c r="M1067" s="115"/>
      <c r="N1067" s="115"/>
      <c r="O1067" s="115"/>
      <c r="P1067" s="115"/>
      <c r="Q1067" s="115"/>
      <c r="R1067" s="115"/>
      <c r="S1067" s="115"/>
      <c r="T1067" s="115"/>
      <c r="U1067" s="115"/>
      <c r="V1067" s="115"/>
      <c r="W1067" s="115"/>
      <c r="X1067" s="115"/>
      <c r="Y1067" s="115"/>
      <c r="Z1067" s="115"/>
      <c r="AA1067" s="115">
        <v>344</v>
      </c>
      <c r="AB1067" s="115">
        <v>104</v>
      </c>
      <c r="AC1067" s="115">
        <v>157</v>
      </c>
      <c r="AD1067" s="115"/>
      <c r="AE1067" s="116"/>
      <c r="AF1067" s="17">
        <v>58</v>
      </c>
      <c r="AG1067" s="18">
        <v>95</v>
      </c>
      <c r="AH1067" s="19">
        <v>58</v>
      </c>
      <c r="AI1067" s="20">
        <v>70</v>
      </c>
      <c r="AJ1067" s="21">
        <v>58</v>
      </c>
      <c r="AK1067" s="22">
        <v>97</v>
      </c>
      <c r="AL1067" s="23">
        <f>SUM(AF1067:AK1067)</f>
        <v>436</v>
      </c>
      <c r="AM1067" s="39" t="s">
        <v>184</v>
      </c>
      <c r="AN1067" s="41" t="s">
        <v>169</v>
      </c>
      <c r="AO1067" s="39" t="s">
        <v>1677</v>
      </c>
      <c r="AP1067" s="40"/>
      <c r="AQ1067" s="38"/>
      <c r="AR1067" s="39" t="s">
        <v>127</v>
      </c>
      <c r="AS1067" s="40">
        <v>0.3</v>
      </c>
      <c r="AT1067" s="40">
        <v>6.6</v>
      </c>
      <c r="AU1067" s="41">
        <v>3</v>
      </c>
      <c r="AV1067" s="31"/>
      <c r="AW1067" s="26"/>
      <c r="AX1067" s="26"/>
      <c r="AY1067" s="26"/>
      <c r="AZ1067" s="26"/>
      <c r="BA1067" s="25">
        <v>2</v>
      </c>
      <c r="BB1067" s="24">
        <v>153</v>
      </c>
      <c r="BC1067" s="26">
        <v>180</v>
      </c>
      <c r="BD1067" s="32" t="s">
        <v>128</v>
      </c>
      <c r="BE1067" s="32">
        <v>50</v>
      </c>
      <c r="BF1067" s="35" t="s">
        <v>164</v>
      </c>
      <c r="BG1067" s="26" t="s">
        <v>129</v>
      </c>
      <c r="BH1067" s="40">
        <v>10</v>
      </c>
      <c r="BI1067" s="26" t="s">
        <v>165</v>
      </c>
      <c r="BJ1067" s="41" t="s">
        <v>188</v>
      </c>
      <c r="BK1067" s="36"/>
      <c r="BL1067" t="str">
        <f>IF(_xlfn.REGEXTEST(BK1067,"Lv. [0-9]{0, 3}", 0),BM1067,"")</f>
        <v/>
      </c>
      <c r="BM1067" t="e" cm="1" vm="1">
        <f t="array" ref="BM1067">_xlfn.REGEXEXTRACT(_xlfn.REGEXEXTRACT(BK1067,"Lv. [0-9]{0,}", 0),"[0-9]{1,2}", 0)</f>
        <v>#N/A</v>
      </c>
      <c r="BN1067" cm="1">
        <f t="array" ref="BN1067">INDEX(A1067:AE1067,BQ1067)</f>
        <v>157</v>
      </c>
      <c r="BO1067">
        <v>1066</v>
      </c>
      <c r="BP1067" t="str">
        <f ca="1">IF(LEN(BL1067) &gt; 0, _xlfn.XMATCH(BN1067 + 1, INDIRECT(BR1067):INDIRECT(BS1067)), "")</f>
        <v/>
      </c>
      <c r="BQ1067" cm="1">
        <f t="array" ref="BQ1067">_xlfn.XMATCH(FALSE, ISBLANK(A1067:AE1067),,-1)</f>
        <v>29</v>
      </c>
      <c r="BR1067" t="str">
        <f>ADDRESS(2, BQ1067)</f>
        <v>$AC$2</v>
      </c>
      <c r="BS1067" t="str">
        <f>ADDRESS(1202, BQ1067)</f>
        <v>$AC$1202</v>
      </c>
      <c r="BT1067" s="171" t="str">
        <f>"insert into Pokemon_Blueprint values ( "&amp;ROW()-1&amp;", '"&amp;B1067&amp;"', '"&amp;C1067&amp;"', "&amp;AF1067&amp;",  "&amp;AG1067&amp;",  "&amp;AH1067&amp;", "&amp;AI1067&amp;",  "&amp;AJ1067&amp;",  "&amp;AK1067&amp;", "&amp;IF(BC1067 = "", "0", BC1067)&amp;", "&amp;IF(BL1067 = "","NULL, NULL",BP1067&amp;", "&amp;BL1067)&amp;");"</f>
        <v>insert into Pokemon_Blueprint values ( 1066, 'Morpeko (Hangry)', '', 58,  95,  58, 70,  58,  97, 180, NULL, NULL);</v>
      </c>
    </row>
    <row r="1068" spans="1:72" ht="12.75" customHeight="1">
      <c r="A1068" s="86">
        <v>878</v>
      </c>
      <c r="B1068" s="113" t="s">
        <v>1679</v>
      </c>
      <c r="C1068" s="113"/>
      <c r="D1068" s="114"/>
      <c r="E1068" s="115"/>
      <c r="F1068" s="115"/>
      <c r="G1068" s="115"/>
      <c r="H1068" s="115"/>
      <c r="I1068" s="115"/>
      <c r="J1068" s="115"/>
      <c r="K1068" s="115"/>
      <c r="L1068" s="115"/>
      <c r="M1068" s="115"/>
      <c r="N1068" s="115"/>
      <c r="O1068" s="115"/>
      <c r="P1068" s="115"/>
      <c r="Q1068" s="115"/>
      <c r="R1068" s="115"/>
      <c r="S1068" s="115"/>
      <c r="T1068" s="115"/>
      <c r="U1068" s="115"/>
      <c r="V1068" s="115"/>
      <c r="W1068" s="115"/>
      <c r="X1068" s="115"/>
      <c r="Y1068" s="115"/>
      <c r="Z1068" s="115"/>
      <c r="AA1068" s="115">
        <v>302</v>
      </c>
      <c r="AB1068" s="115"/>
      <c r="AC1068" s="115">
        <v>108</v>
      </c>
      <c r="AD1068" s="115"/>
      <c r="AE1068" s="116">
        <v>124</v>
      </c>
      <c r="AF1068" s="17">
        <v>72</v>
      </c>
      <c r="AG1068" s="18">
        <v>80</v>
      </c>
      <c r="AH1068" s="19">
        <v>49</v>
      </c>
      <c r="AI1068" s="20">
        <v>40</v>
      </c>
      <c r="AJ1068" s="21">
        <v>49</v>
      </c>
      <c r="AK1068" s="22">
        <v>40</v>
      </c>
      <c r="AL1068" s="23">
        <f>SUM(AF1068:AK1068)</f>
        <v>330</v>
      </c>
      <c r="AM1068" s="39" t="s">
        <v>201</v>
      </c>
      <c r="AN1068" s="41"/>
      <c r="AO1068" s="39" t="s">
        <v>215</v>
      </c>
      <c r="AP1068" s="40"/>
      <c r="AQ1068" s="38" t="s">
        <v>774</v>
      </c>
      <c r="AR1068" s="39" t="s">
        <v>176</v>
      </c>
      <c r="AS1068" s="40">
        <v>1.2</v>
      </c>
      <c r="AT1068" s="40">
        <v>220.5</v>
      </c>
      <c r="AU1068" s="41">
        <v>100</v>
      </c>
      <c r="AV1068" s="31"/>
      <c r="AW1068" s="26">
        <v>1</v>
      </c>
      <c r="AX1068" s="26"/>
      <c r="AY1068" s="26"/>
      <c r="AZ1068" s="26"/>
      <c r="BA1068" s="25"/>
      <c r="BB1068" s="24">
        <v>66</v>
      </c>
      <c r="BC1068" s="26">
        <v>190</v>
      </c>
      <c r="BD1068" s="32" t="s">
        <v>128</v>
      </c>
      <c r="BE1068" s="32">
        <v>50</v>
      </c>
      <c r="BF1068" s="35" t="s">
        <v>141</v>
      </c>
      <c r="BG1068" s="26" t="s">
        <v>129</v>
      </c>
      <c r="BH1068" s="29">
        <v>25</v>
      </c>
      <c r="BI1068" s="26" t="s">
        <v>165</v>
      </c>
      <c r="BJ1068" s="41" t="s">
        <v>338</v>
      </c>
      <c r="BK1068" s="36" t="s">
        <v>381</v>
      </c>
      <c r="BL1068" t="str">
        <f>IF(_xlfn.REGEXTEST(BK1068,"Lv. [0-9]{0, 3}", 0),BM1068,"")</f>
        <v>34</v>
      </c>
      <c r="BM1068" t="str" cm="1">
        <f t="array" ref="BM1068">_xlfn.REGEXEXTRACT(_xlfn.REGEXEXTRACT(BK1068,"Lv. [0-9]{0,}", 0),"[0-9]{1,2}", 0)</f>
        <v>34</v>
      </c>
      <c r="BN1068" cm="1">
        <f t="array" ref="BN1068">INDEX(A1068:AE1068,BQ1068)</f>
        <v>124</v>
      </c>
      <c r="BO1068">
        <v>1067</v>
      </c>
      <c r="BP1068">
        <f ca="1">IF(LEN(BL1068) &gt; 0, _xlfn.XMATCH(BN1068 + 1, INDIRECT(BR1068):INDIRECT(BS1068)), "")</f>
        <v>1068</v>
      </c>
      <c r="BQ1068" cm="1">
        <f t="array" ref="BQ1068">_xlfn.XMATCH(FALSE, ISBLANK(A1068:AE1068),,-1)</f>
        <v>31</v>
      </c>
      <c r="BR1068" t="str">
        <f>ADDRESS(2, BQ1068)</f>
        <v>$AE$2</v>
      </c>
      <c r="BS1068" t="str">
        <f>ADDRESS(1202, BQ1068)</f>
        <v>$AE$1202</v>
      </c>
      <c r="BT1068" s="171" t="str">
        <f ca="1">"insert into Pokemon_Blueprint values ( "&amp;ROW()-1&amp;", '"&amp;B1068&amp;"', '"&amp;C1068&amp;"', "&amp;AF1068&amp;",  "&amp;AG1068&amp;",  "&amp;AH1068&amp;", "&amp;AI1068&amp;",  "&amp;AJ1068&amp;",  "&amp;AK1068&amp;", "&amp;IF(BC1068 = "", "0", BC1068)&amp;", "&amp;IF(BL1068 = "","NULL, NULL",BP1068&amp;", "&amp;BL1068)&amp;");"</f>
        <v>insert into Pokemon_Blueprint values ( 1067, 'Cufant', '', 72,  80,  49, 40,  49,  40, 190, 1068, 34);</v>
      </c>
    </row>
    <row r="1069" spans="1:72" ht="12.75" customHeight="1">
      <c r="A1069" s="86">
        <v>879</v>
      </c>
      <c r="B1069" s="113" t="s">
        <v>1680</v>
      </c>
      <c r="C1069" s="113"/>
      <c r="D1069" s="114"/>
      <c r="E1069" s="115"/>
      <c r="F1069" s="115"/>
      <c r="G1069" s="115"/>
      <c r="H1069" s="115"/>
      <c r="I1069" s="115"/>
      <c r="J1069" s="115"/>
      <c r="K1069" s="115"/>
      <c r="L1069" s="115"/>
      <c r="M1069" s="115"/>
      <c r="N1069" s="115"/>
      <c r="O1069" s="115"/>
      <c r="P1069" s="115"/>
      <c r="Q1069" s="115"/>
      <c r="R1069" s="115"/>
      <c r="S1069" s="115"/>
      <c r="T1069" s="115"/>
      <c r="U1069" s="115"/>
      <c r="V1069" s="115"/>
      <c r="W1069" s="115"/>
      <c r="X1069" s="115"/>
      <c r="Y1069" s="115"/>
      <c r="Z1069" s="115"/>
      <c r="AA1069" s="115">
        <v>303</v>
      </c>
      <c r="AB1069" s="115"/>
      <c r="AC1069" s="115">
        <v>109</v>
      </c>
      <c r="AD1069" s="115"/>
      <c r="AE1069" s="116">
        <v>125</v>
      </c>
      <c r="AF1069" s="17">
        <v>122</v>
      </c>
      <c r="AG1069" s="18">
        <v>130</v>
      </c>
      <c r="AH1069" s="19">
        <v>69</v>
      </c>
      <c r="AI1069" s="20">
        <v>80</v>
      </c>
      <c r="AJ1069" s="21">
        <v>69</v>
      </c>
      <c r="AK1069" s="22">
        <v>30</v>
      </c>
      <c r="AL1069" s="23">
        <f>SUM(AF1069:AK1069)</f>
        <v>500</v>
      </c>
      <c r="AM1069" s="39" t="s">
        <v>201</v>
      </c>
      <c r="AN1069" s="41"/>
      <c r="AO1069" s="39" t="s">
        <v>215</v>
      </c>
      <c r="AP1069" s="40"/>
      <c r="AQ1069" s="38" t="s">
        <v>774</v>
      </c>
      <c r="AR1069" s="39" t="s">
        <v>445</v>
      </c>
      <c r="AS1069" s="40">
        <v>3</v>
      </c>
      <c r="AT1069" s="40">
        <v>1433</v>
      </c>
      <c r="AU1069" s="41">
        <v>650</v>
      </c>
      <c r="AV1069" s="31"/>
      <c r="AW1069" s="26">
        <v>2</v>
      </c>
      <c r="AX1069" s="26"/>
      <c r="AY1069" s="26"/>
      <c r="AZ1069" s="26"/>
      <c r="BA1069" s="25"/>
      <c r="BB1069" s="24">
        <v>175</v>
      </c>
      <c r="BC1069" s="26">
        <v>90</v>
      </c>
      <c r="BD1069" s="32" t="s">
        <v>128</v>
      </c>
      <c r="BE1069" s="32">
        <v>50</v>
      </c>
      <c r="BF1069" s="35" t="s">
        <v>80</v>
      </c>
      <c r="BG1069" s="26" t="s">
        <v>129</v>
      </c>
      <c r="BH1069" s="29">
        <v>25</v>
      </c>
      <c r="BI1069" s="26" t="s">
        <v>165</v>
      </c>
      <c r="BJ1069" s="41" t="s">
        <v>338</v>
      </c>
      <c r="BK1069" s="36"/>
      <c r="BL1069" t="str">
        <f>IF(_xlfn.REGEXTEST(BK1069,"Lv. [0-9]{0, 3}", 0),BM1069,"")</f>
        <v/>
      </c>
      <c r="BM1069" t="e" cm="1" vm="1">
        <f t="array" ref="BM1069">_xlfn.REGEXEXTRACT(_xlfn.REGEXEXTRACT(BK1069,"Lv. [0-9]{0,}", 0),"[0-9]{1,2}", 0)</f>
        <v>#N/A</v>
      </c>
      <c r="BN1069" cm="1">
        <f t="array" ref="BN1069">INDEX(A1069:AE1069,BQ1069)</f>
        <v>125</v>
      </c>
      <c r="BO1069">
        <v>1068</v>
      </c>
      <c r="BP1069" t="str">
        <f ca="1">IF(LEN(BL1069) &gt; 0, _xlfn.XMATCH(BN1069 + 1, INDIRECT(BR1069):INDIRECT(BS1069)), "")</f>
        <v/>
      </c>
      <c r="BQ1069" cm="1">
        <f t="array" ref="BQ1069">_xlfn.XMATCH(FALSE, ISBLANK(A1069:AE1069),,-1)</f>
        <v>31</v>
      </c>
      <c r="BR1069" t="str">
        <f>ADDRESS(2, BQ1069)</f>
        <v>$AE$2</v>
      </c>
      <c r="BS1069" t="str">
        <f>ADDRESS(1202, BQ1069)</f>
        <v>$AE$1202</v>
      </c>
      <c r="BT1069" s="171" t="str">
        <f>"insert into Pokemon_Blueprint values ( "&amp;ROW()-1&amp;", '"&amp;B1069&amp;"', '"&amp;C1069&amp;"', "&amp;AF1069&amp;",  "&amp;AG1069&amp;",  "&amp;AH1069&amp;", "&amp;AI1069&amp;",  "&amp;AJ1069&amp;",  "&amp;AK1069&amp;", "&amp;IF(BC1069 = "", "0", BC1069)&amp;", "&amp;IF(BL1069 = "","NULL, NULL",BP1069&amp;", "&amp;BL1069)&amp;");"</f>
        <v>insert into Pokemon_Blueprint values ( 1068, 'Copperajah', '', 122,  130,  69, 80,  69,  30, 90, NULL, NULL);</v>
      </c>
    </row>
    <row r="1070" spans="1:72" ht="12.75" customHeight="1">
      <c r="A1070" s="86">
        <v>880</v>
      </c>
      <c r="B1070" s="113" t="s">
        <v>1681</v>
      </c>
      <c r="C1070" s="113" t="s">
        <v>512</v>
      </c>
      <c r="D1070" s="114"/>
      <c r="E1070" s="115"/>
      <c r="F1070" s="115"/>
      <c r="G1070" s="115"/>
      <c r="H1070" s="115"/>
      <c r="I1070" s="115"/>
      <c r="J1070" s="115"/>
      <c r="K1070" s="115"/>
      <c r="L1070" s="115"/>
      <c r="M1070" s="115"/>
      <c r="N1070" s="115"/>
      <c r="O1070" s="115"/>
      <c r="P1070" s="115"/>
      <c r="Q1070" s="115"/>
      <c r="R1070" s="115"/>
      <c r="S1070" s="115"/>
      <c r="T1070" s="115"/>
      <c r="U1070" s="115"/>
      <c r="V1070" s="115"/>
      <c r="W1070" s="115"/>
      <c r="X1070" s="115"/>
      <c r="Y1070" s="115"/>
      <c r="Z1070" s="115"/>
      <c r="AA1070" s="115">
        <v>374</v>
      </c>
      <c r="AB1070" s="115"/>
      <c r="AC1070" s="115"/>
      <c r="AD1070" s="115"/>
      <c r="AE1070" s="116"/>
      <c r="AF1070" s="17">
        <v>90</v>
      </c>
      <c r="AG1070" s="18">
        <v>100</v>
      </c>
      <c r="AH1070" s="19">
        <v>90</v>
      </c>
      <c r="AI1070" s="20">
        <v>80</v>
      </c>
      <c r="AJ1070" s="21">
        <v>70</v>
      </c>
      <c r="AK1070" s="22">
        <v>75</v>
      </c>
      <c r="AL1070" s="23">
        <f>SUM(AF1070:AK1070)</f>
        <v>505</v>
      </c>
      <c r="AM1070" s="39" t="s">
        <v>184</v>
      </c>
      <c r="AN1070" s="41" t="s">
        <v>99</v>
      </c>
      <c r="AO1070" s="39" t="s">
        <v>505</v>
      </c>
      <c r="AP1070" s="40" t="s">
        <v>163</v>
      </c>
      <c r="AQ1070" s="38" t="s">
        <v>198</v>
      </c>
      <c r="AR1070" s="39" t="s">
        <v>377</v>
      </c>
      <c r="AS1070" s="40">
        <v>1.8</v>
      </c>
      <c r="AT1070" s="40">
        <v>418.9</v>
      </c>
      <c r="AU1070" s="41">
        <v>190</v>
      </c>
      <c r="AV1070" s="31"/>
      <c r="AW1070" s="26">
        <v>2</v>
      </c>
      <c r="AX1070" s="26"/>
      <c r="AY1070" s="26"/>
      <c r="AZ1070" s="26"/>
      <c r="BA1070" s="25"/>
      <c r="BB1070" s="24">
        <v>177</v>
      </c>
      <c r="BC1070" s="26">
        <v>45</v>
      </c>
      <c r="BD1070" s="32" t="s">
        <v>297</v>
      </c>
      <c r="BE1070" s="32">
        <v>50</v>
      </c>
      <c r="BF1070" s="35" t="s">
        <v>80</v>
      </c>
      <c r="BG1070" s="26" t="s">
        <v>368</v>
      </c>
      <c r="BH1070" s="29">
        <v>35</v>
      </c>
      <c r="BI1070" s="26" t="s">
        <v>212</v>
      </c>
      <c r="BJ1070" s="41"/>
      <c r="BK1070" s="36"/>
      <c r="BL1070" t="str">
        <f>IF(_xlfn.REGEXTEST(BK1070,"Lv. [0-9]{0, 3}", 0),BM1070,"")</f>
        <v/>
      </c>
      <c r="BM1070" t="e" cm="1" vm="1">
        <f t="array" ref="BM1070">_xlfn.REGEXEXTRACT(_xlfn.REGEXEXTRACT(BK1070,"Lv. [0-9]{0,}", 0),"[0-9]{1,2}", 0)</f>
        <v>#N/A</v>
      </c>
      <c r="BN1070" cm="1">
        <f t="array" ref="BN1070">INDEX(A1070:AE1070,BQ1070)</f>
        <v>374</v>
      </c>
      <c r="BO1070">
        <v>1069</v>
      </c>
      <c r="BP1070" t="str">
        <f ca="1">IF(LEN(BL1070) &gt; 0, _xlfn.XMATCH(BN1070 + 1, INDIRECT(BR1070):INDIRECT(BS1070)), "")</f>
        <v/>
      </c>
      <c r="BQ1070" cm="1">
        <f t="array" ref="BQ1070">_xlfn.XMATCH(FALSE, ISBLANK(A1070:AE1070),,-1)</f>
        <v>27</v>
      </c>
      <c r="BR1070" t="str">
        <f>ADDRESS(2, BQ1070)</f>
        <v>$AA$2</v>
      </c>
      <c r="BS1070" t="str">
        <f>ADDRESS(1202, BQ1070)</f>
        <v>$AA$1202</v>
      </c>
      <c r="BT1070" s="171" t="str">
        <f>"insert into Pokemon_Blueprint values ( "&amp;ROW()-1&amp;", '"&amp;B1070&amp;"', '"&amp;C1070&amp;"', "&amp;AF1070&amp;",  "&amp;AG1070&amp;",  "&amp;AH1070&amp;", "&amp;AI1070&amp;",  "&amp;AJ1070&amp;",  "&amp;AK1070&amp;", "&amp;IF(BC1070 = "", "0", BC1070)&amp;", "&amp;IF(BL1070 = "","NULL, NULL",BP1070&amp;", "&amp;BL1070)&amp;");"</f>
        <v>insert into Pokemon_Blueprint values ( 1069, 'Dracozolt', 'Fossil', 90,  100,  90, 80,  70,  75, 45, NULL, NULL);</v>
      </c>
    </row>
    <row r="1071" spans="1:72" ht="12.75" customHeight="1">
      <c r="A1071" s="86">
        <v>881</v>
      </c>
      <c r="B1071" s="113" t="s">
        <v>1682</v>
      </c>
      <c r="C1071" s="113" t="s">
        <v>512</v>
      </c>
      <c r="D1071" s="114"/>
      <c r="E1071" s="115"/>
      <c r="F1071" s="115"/>
      <c r="G1071" s="115"/>
      <c r="H1071" s="115"/>
      <c r="I1071" s="115"/>
      <c r="J1071" s="115"/>
      <c r="K1071" s="115"/>
      <c r="L1071" s="115"/>
      <c r="M1071" s="115"/>
      <c r="N1071" s="115"/>
      <c r="O1071" s="115"/>
      <c r="P1071" s="115"/>
      <c r="Q1071" s="115"/>
      <c r="R1071" s="115"/>
      <c r="S1071" s="115"/>
      <c r="T1071" s="115"/>
      <c r="U1071" s="115"/>
      <c r="V1071" s="115"/>
      <c r="W1071" s="115"/>
      <c r="X1071" s="115"/>
      <c r="Y1071" s="115"/>
      <c r="Z1071" s="115"/>
      <c r="AA1071" s="115">
        <v>375</v>
      </c>
      <c r="AB1071" s="115"/>
      <c r="AC1071" s="115"/>
      <c r="AD1071" s="115"/>
      <c r="AE1071" s="116"/>
      <c r="AF1071" s="17">
        <v>90</v>
      </c>
      <c r="AG1071" s="18">
        <v>100</v>
      </c>
      <c r="AH1071" s="19">
        <v>90</v>
      </c>
      <c r="AI1071" s="20">
        <v>90</v>
      </c>
      <c r="AJ1071" s="21">
        <v>80</v>
      </c>
      <c r="AK1071" s="22">
        <v>55</v>
      </c>
      <c r="AL1071" s="23">
        <f>SUM(AF1071:AK1071)</f>
        <v>505</v>
      </c>
      <c r="AM1071" s="39" t="s">
        <v>184</v>
      </c>
      <c r="AN1071" s="41" t="s">
        <v>200</v>
      </c>
      <c r="AO1071" s="39" t="s">
        <v>505</v>
      </c>
      <c r="AP1071" s="40" t="s">
        <v>185</v>
      </c>
      <c r="AQ1071" s="38" t="s">
        <v>203</v>
      </c>
      <c r="AR1071" s="39" t="s">
        <v>543</v>
      </c>
      <c r="AS1071" s="40">
        <v>2.2999999999999998</v>
      </c>
      <c r="AT1071" s="40">
        <v>330.7</v>
      </c>
      <c r="AU1071" s="41">
        <v>150</v>
      </c>
      <c r="AV1071" s="31"/>
      <c r="AW1071" s="26">
        <v>2</v>
      </c>
      <c r="AX1071" s="26"/>
      <c r="AY1071" s="26"/>
      <c r="AZ1071" s="26"/>
      <c r="BA1071" s="25"/>
      <c r="BB1071" s="24">
        <v>177</v>
      </c>
      <c r="BC1071" s="26">
        <v>45</v>
      </c>
      <c r="BD1071" s="32" t="s">
        <v>297</v>
      </c>
      <c r="BE1071" s="32">
        <v>50</v>
      </c>
      <c r="BF1071" s="35" t="s">
        <v>116</v>
      </c>
      <c r="BG1071" s="26" t="s">
        <v>368</v>
      </c>
      <c r="BH1071" s="29">
        <v>35</v>
      </c>
      <c r="BI1071" s="26" t="s">
        <v>212</v>
      </c>
      <c r="BJ1071" s="41"/>
      <c r="BK1071" s="36"/>
      <c r="BL1071" t="str">
        <f>IF(_xlfn.REGEXTEST(BK1071,"Lv. [0-9]{0, 3}", 0),BM1071,"")</f>
        <v/>
      </c>
      <c r="BM1071" t="e" cm="1" vm="1">
        <f t="array" ref="BM1071">_xlfn.REGEXEXTRACT(_xlfn.REGEXEXTRACT(BK1071,"Lv. [0-9]{0,}", 0),"[0-9]{1,2}", 0)</f>
        <v>#N/A</v>
      </c>
      <c r="BN1071" cm="1">
        <f t="array" ref="BN1071">INDEX(A1071:AE1071,BQ1071)</f>
        <v>375</v>
      </c>
      <c r="BO1071">
        <v>1070</v>
      </c>
      <c r="BP1071" t="str">
        <f ca="1">IF(LEN(BL1071) &gt; 0, _xlfn.XMATCH(BN1071 + 1, INDIRECT(BR1071):INDIRECT(BS1071)), "")</f>
        <v/>
      </c>
      <c r="BQ1071" cm="1">
        <f t="array" ref="BQ1071">_xlfn.XMATCH(FALSE, ISBLANK(A1071:AE1071),,-1)</f>
        <v>27</v>
      </c>
      <c r="BR1071" t="str">
        <f>ADDRESS(2, BQ1071)</f>
        <v>$AA$2</v>
      </c>
      <c r="BS1071" t="str">
        <f>ADDRESS(1202, BQ1071)</f>
        <v>$AA$1202</v>
      </c>
      <c r="BT1071" s="171" t="str">
        <f>"insert into Pokemon_Blueprint values ( "&amp;ROW()-1&amp;", '"&amp;B1071&amp;"', '"&amp;C1071&amp;"', "&amp;AF1071&amp;",  "&amp;AG1071&amp;",  "&amp;AH1071&amp;", "&amp;AI1071&amp;",  "&amp;AJ1071&amp;",  "&amp;AK1071&amp;", "&amp;IF(BC1071 = "", "0", BC1071)&amp;", "&amp;IF(BL1071 = "","NULL, NULL",BP1071&amp;", "&amp;BL1071)&amp;");"</f>
        <v>insert into Pokemon_Blueprint values ( 1070, 'Arctozolt', 'Fossil', 90,  100,  90, 90,  80,  55, 45, NULL, NULL);</v>
      </c>
    </row>
    <row r="1072" spans="1:72" ht="12.75" customHeight="1">
      <c r="A1072" s="86">
        <v>882</v>
      </c>
      <c r="B1072" s="113" t="s">
        <v>1683</v>
      </c>
      <c r="C1072" s="113" t="s">
        <v>512</v>
      </c>
      <c r="D1072" s="114"/>
      <c r="E1072" s="115"/>
      <c r="F1072" s="115"/>
      <c r="G1072" s="115"/>
      <c r="H1072" s="115"/>
      <c r="I1072" s="115"/>
      <c r="J1072" s="115"/>
      <c r="K1072" s="115"/>
      <c r="L1072" s="115"/>
      <c r="M1072" s="115"/>
      <c r="N1072" s="115"/>
      <c r="O1072" s="115"/>
      <c r="P1072" s="115"/>
      <c r="Q1072" s="115"/>
      <c r="R1072" s="115"/>
      <c r="S1072" s="115"/>
      <c r="T1072" s="115"/>
      <c r="U1072" s="115"/>
      <c r="V1072" s="115"/>
      <c r="W1072" s="115"/>
      <c r="X1072" s="115"/>
      <c r="Y1072" s="115"/>
      <c r="Z1072" s="115"/>
      <c r="AA1072" s="115">
        <v>376</v>
      </c>
      <c r="AB1072" s="115"/>
      <c r="AC1072" s="115"/>
      <c r="AD1072" s="115"/>
      <c r="AE1072" s="116"/>
      <c r="AF1072" s="17">
        <v>90</v>
      </c>
      <c r="AG1072" s="18">
        <v>90</v>
      </c>
      <c r="AH1072" s="19">
        <v>100</v>
      </c>
      <c r="AI1072" s="20">
        <v>70</v>
      </c>
      <c r="AJ1072" s="21">
        <v>80</v>
      </c>
      <c r="AK1072" s="22">
        <v>75</v>
      </c>
      <c r="AL1072" s="23">
        <f>SUM(AF1072:AK1072)</f>
        <v>505</v>
      </c>
      <c r="AM1072" s="39" t="s">
        <v>112</v>
      </c>
      <c r="AN1072" s="41" t="s">
        <v>99</v>
      </c>
      <c r="AO1072" s="39" t="s">
        <v>307</v>
      </c>
      <c r="AP1072" s="40" t="s">
        <v>1418</v>
      </c>
      <c r="AQ1072" s="38" t="s">
        <v>198</v>
      </c>
      <c r="AR1072" s="39" t="s">
        <v>543</v>
      </c>
      <c r="AS1072" s="40">
        <v>2.2999999999999998</v>
      </c>
      <c r="AT1072" s="40">
        <v>474</v>
      </c>
      <c r="AU1072" s="41">
        <v>215</v>
      </c>
      <c r="AV1072" s="31"/>
      <c r="AW1072" s="26"/>
      <c r="AX1072" s="26">
        <v>2</v>
      </c>
      <c r="AY1072" s="26"/>
      <c r="AZ1072" s="26"/>
      <c r="BA1072" s="25"/>
      <c r="BB1072" s="24">
        <v>177</v>
      </c>
      <c r="BC1072" s="26">
        <v>45</v>
      </c>
      <c r="BD1072" s="32" t="s">
        <v>297</v>
      </c>
      <c r="BE1072" s="32">
        <v>50</v>
      </c>
      <c r="BF1072" s="35" t="s">
        <v>80</v>
      </c>
      <c r="BG1072" s="26" t="s">
        <v>368</v>
      </c>
      <c r="BH1072" s="29">
        <v>35</v>
      </c>
      <c r="BI1072" s="26" t="s">
        <v>212</v>
      </c>
      <c r="BJ1072" s="41"/>
      <c r="BK1072" s="36"/>
      <c r="BL1072" t="str">
        <f>IF(_xlfn.REGEXTEST(BK1072,"Lv. [0-9]{0, 3}", 0),BM1072,"")</f>
        <v/>
      </c>
      <c r="BM1072" t="e" cm="1" vm="1">
        <f t="array" ref="BM1072">_xlfn.REGEXEXTRACT(_xlfn.REGEXEXTRACT(BK1072,"Lv. [0-9]{0,}", 0),"[0-9]{1,2}", 0)</f>
        <v>#N/A</v>
      </c>
      <c r="BN1072" cm="1">
        <f t="array" ref="BN1072">INDEX(A1072:AE1072,BQ1072)</f>
        <v>376</v>
      </c>
      <c r="BO1072">
        <v>1071</v>
      </c>
      <c r="BP1072" t="str">
        <f ca="1">IF(LEN(BL1072) &gt; 0, _xlfn.XMATCH(BN1072 + 1, INDIRECT(BR1072):INDIRECT(BS1072)), "")</f>
        <v/>
      </c>
      <c r="BQ1072" cm="1">
        <f t="array" ref="BQ1072">_xlfn.XMATCH(FALSE, ISBLANK(A1072:AE1072),,-1)</f>
        <v>27</v>
      </c>
      <c r="BR1072" t="str">
        <f>ADDRESS(2, BQ1072)</f>
        <v>$AA$2</v>
      </c>
      <c r="BS1072" t="str">
        <f>ADDRESS(1202, BQ1072)</f>
        <v>$AA$1202</v>
      </c>
      <c r="BT1072" s="171" t="str">
        <f>"insert into Pokemon_Blueprint values ( "&amp;ROW()-1&amp;", '"&amp;B1072&amp;"', '"&amp;C1072&amp;"', "&amp;AF1072&amp;",  "&amp;AG1072&amp;",  "&amp;AH1072&amp;", "&amp;AI1072&amp;",  "&amp;AJ1072&amp;",  "&amp;AK1072&amp;", "&amp;IF(BC1072 = "", "0", BC1072)&amp;", "&amp;IF(BL1072 = "","NULL, NULL",BP1072&amp;", "&amp;BL1072)&amp;");"</f>
        <v>insert into Pokemon_Blueprint values ( 1071, 'Dracovish', 'Fossil', 90,  90,  100, 70,  80,  75, 45, NULL, NULL);</v>
      </c>
    </row>
    <row r="1073" spans="1:72" ht="12.75" customHeight="1">
      <c r="A1073" s="86">
        <v>883</v>
      </c>
      <c r="B1073" s="113" t="s">
        <v>1684</v>
      </c>
      <c r="C1073" s="113" t="s">
        <v>512</v>
      </c>
      <c r="D1073" s="114"/>
      <c r="E1073" s="115"/>
      <c r="F1073" s="115"/>
      <c r="G1073" s="115"/>
      <c r="H1073" s="115"/>
      <c r="I1073" s="115"/>
      <c r="J1073" s="115"/>
      <c r="K1073" s="115"/>
      <c r="L1073" s="115"/>
      <c r="M1073" s="115"/>
      <c r="N1073" s="115"/>
      <c r="O1073" s="115"/>
      <c r="P1073" s="115"/>
      <c r="Q1073" s="115"/>
      <c r="R1073" s="115"/>
      <c r="S1073" s="115"/>
      <c r="T1073" s="115"/>
      <c r="U1073" s="115"/>
      <c r="V1073" s="115"/>
      <c r="W1073" s="115"/>
      <c r="X1073" s="115"/>
      <c r="Y1073" s="115"/>
      <c r="Z1073" s="115"/>
      <c r="AA1073" s="115">
        <v>377</v>
      </c>
      <c r="AB1073" s="115"/>
      <c r="AC1073" s="115"/>
      <c r="AD1073" s="115"/>
      <c r="AE1073" s="116"/>
      <c r="AF1073" s="17">
        <v>90</v>
      </c>
      <c r="AG1073" s="18">
        <v>90</v>
      </c>
      <c r="AH1073" s="19">
        <v>100</v>
      </c>
      <c r="AI1073" s="20">
        <v>80</v>
      </c>
      <c r="AJ1073" s="21">
        <v>90</v>
      </c>
      <c r="AK1073" s="22">
        <v>55</v>
      </c>
      <c r="AL1073" s="23">
        <f>SUM(AF1073:AK1073)</f>
        <v>505</v>
      </c>
      <c r="AM1073" s="39" t="s">
        <v>112</v>
      </c>
      <c r="AN1073" s="41" t="s">
        <v>200</v>
      </c>
      <c r="AO1073" s="39" t="s">
        <v>307</v>
      </c>
      <c r="AP1073" s="40" t="s">
        <v>380</v>
      </c>
      <c r="AQ1073" s="38" t="s">
        <v>203</v>
      </c>
      <c r="AR1073" s="39" t="s">
        <v>88</v>
      </c>
      <c r="AS1073" s="40">
        <v>2</v>
      </c>
      <c r="AT1073" s="40">
        <v>385.8</v>
      </c>
      <c r="AU1073" s="41">
        <v>175</v>
      </c>
      <c r="AV1073" s="31"/>
      <c r="AW1073" s="26"/>
      <c r="AX1073" s="26">
        <v>2</v>
      </c>
      <c r="AY1073" s="26"/>
      <c r="AZ1073" s="26"/>
      <c r="BA1073" s="25"/>
      <c r="BB1073" s="24">
        <v>177</v>
      </c>
      <c r="BC1073" s="26">
        <v>45</v>
      </c>
      <c r="BD1073" s="32" t="s">
        <v>297</v>
      </c>
      <c r="BE1073" s="32">
        <v>50</v>
      </c>
      <c r="BF1073" s="35" t="s">
        <v>116</v>
      </c>
      <c r="BG1073" s="26" t="s">
        <v>368</v>
      </c>
      <c r="BH1073" s="29">
        <v>35</v>
      </c>
      <c r="BI1073" s="26" t="s">
        <v>212</v>
      </c>
      <c r="BJ1073" s="41"/>
      <c r="BK1073" s="36"/>
      <c r="BL1073" t="str">
        <f>IF(_xlfn.REGEXTEST(BK1073,"Lv. [0-9]{0, 3}", 0),BM1073,"")</f>
        <v/>
      </c>
      <c r="BM1073" t="e" cm="1" vm="1">
        <f t="array" ref="BM1073">_xlfn.REGEXEXTRACT(_xlfn.REGEXEXTRACT(BK1073,"Lv. [0-9]{0,}", 0),"[0-9]{1,2}", 0)</f>
        <v>#N/A</v>
      </c>
      <c r="BN1073" cm="1">
        <f t="array" ref="BN1073">INDEX(A1073:AE1073,BQ1073)</f>
        <v>377</v>
      </c>
      <c r="BO1073">
        <v>1072</v>
      </c>
      <c r="BP1073" t="str">
        <f ca="1">IF(LEN(BL1073) &gt; 0, _xlfn.XMATCH(BN1073 + 1, INDIRECT(BR1073):INDIRECT(BS1073)), "")</f>
        <v/>
      </c>
      <c r="BQ1073" cm="1">
        <f t="array" ref="BQ1073">_xlfn.XMATCH(FALSE, ISBLANK(A1073:AE1073),,-1)</f>
        <v>27</v>
      </c>
      <c r="BR1073" t="str">
        <f>ADDRESS(2, BQ1073)</f>
        <v>$AA$2</v>
      </c>
      <c r="BS1073" t="str">
        <f>ADDRESS(1202, BQ1073)</f>
        <v>$AA$1202</v>
      </c>
      <c r="BT1073" s="171" t="str">
        <f>"insert into Pokemon_Blueprint values ( "&amp;ROW()-1&amp;", '"&amp;B1073&amp;"', '"&amp;C1073&amp;"', "&amp;AF1073&amp;",  "&amp;AG1073&amp;",  "&amp;AH1073&amp;", "&amp;AI1073&amp;",  "&amp;AJ1073&amp;",  "&amp;AK1073&amp;", "&amp;IF(BC1073 = "", "0", BC1073)&amp;", "&amp;IF(BL1073 = "","NULL, NULL",BP1073&amp;", "&amp;BL1073)&amp;");"</f>
        <v>insert into Pokemon_Blueprint values ( 1072, 'Arctovish', 'Fossil', 90,  90,  100, 80,  90,  55, 45, NULL, NULL);</v>
      </c>
    </row>
    <row r="1074" spans="1:72" ht="12.75" customHeight="1">
      <c r="A1074" s="86">
        <v>884</v>
      </c>
      <c r="B1074" s="113" t="s">
        <v>1685</v>
      </c>
      <c r="C1074" s="113"/>
      <c r="D1074" s="114"/>
      <c r="E1074" s="115"/>
      <c r="F1074" s="115"/>
      <c r="G1074" s="115"/>
      <c r="H1074" s="115"/>
      <c r="I1074" s="115"/>
      <c r="J1074" s="115"/>
      <c r="K1074" s="115"/>
      <c r="L1074" s="115"/>
      <c r="M1074" s="115"/>
      <c r="N1074" s="115"/>
      <c r="O1074" s="115"/>
      <c r="P1074" s="115"/>
      <c r="Q1074" s="115"/>
      <c r="R1074" s="115"/>
      <c r="S1074" s="115"/>
      <c r="T1074" s="115"/>
      <c r="U1074" s="115"/>
      <c r="V1074" s="115"/>
      <c r="W1074" s="115"/>
      <c r="X1074" s="115"/>
      <c r="Y1074" s="115"/>
      <c r="Z1074" s="115"/>
      <c r="AA1074" s="115">
        <v>371</v>
      </c>
      <c r="AB1074" s="115"/>
      <c r="AC1074" s="115"/>
      <c r="AD1074" s="115"/>
      <c r="AE1074" s="116"/>
      <c r="AF1074" s="17">
        <v>70</v>
      </c>
      <c r="AG1074" s="18">
        <v>95</v>
      </c>
      <c r="AH1074" s="19">
        <v>115</v>
      </c>
      <c r="AI1074" s="20">
        <v>120</v>
      </c>
      <c r="AJ1074" s="21">
        <v>50</v>
      </c>
      <c r="AK1074" s="22">
        <v>85</v>
      </c>
      <c r="AL1074" s="23">
        <f>SUM(AF1074:AK1074)</f>
        <v>535</v>
      </c>
      <c r="AM1074" s="39" t="s">
        <v>201</v>
      </c>
      <c r="AN1074" s="41" t="s">
        <v>99</v>
      </c>
      <c r="AO1074" s="39" t="s">
        <v>640</v>
      </c>
      <c r="AP1074" s="40" t="s">
        <v>774</v>
      </c>
      <c r="AQ1074" s="38" t="s">
        <v>1686</v>
      </c>
      <c r="AR1074" s="39" t="s">
        <v>377</v>
      </c>
      <c r="AS1074" s="40">
        <v>1.8</v>
      </c>
      <c r="AT1074" s="40">
        <v>88.2</v>
      </c>
      <c r="AU1074" s="41">
        <v>40</v>
      </c>
      <c r="AV1074" s="31"/>
      <c r="AW1074" s="26"/>
      <c r="AX1074" s="26"/>
      <c r="AY1074" s="26">
        <v>2</v>
      </c>
      <c r="AZ1074" s="26"/>
      <c r="BA1074" s="25"/>
      <c r="BB1074" s="24">
        <v>187</v>
      </c>
      <c r="BC1074" s="26">
        <v>45</v>
      </c>
      <c r="BD1074" s="32" t="s">
        <v>128</v>
      </c>
      <c r="BE1074" s="32">
        <v>50</v>
      </c>
      <c r="BF1074" s="35" t="s">
        <v>137</v>
      </c>
      <c r="BG1074" s="26" t="s">
        <v>129</v>
      </c>
      <c r="BH1074" s="29">
        <v>30</v>
      </c>
      <c r="BI1074" s="26" t="s">
        <v>338</v>
      </c>
      <c r="BJ1074" s="41" t="s">
        <v>99</v>
      </c>
      <c r="BK1074" s="36"/>
      <c r="BL1074" t="str">
        <f>IF(_xlfn.REGEXTEST(BK1074,"Lv. [0-9]{0, 3}", 0),BM1074,"")</f>
        <v/>
      </c>
      <c r="BM1074" t="e" cm="1" vm="1">
        <f t="array" ref="BM1074">_xlfn.REGEXEXTRACT(_xlfn.REGEXEXTRACT(BK1074,"Lv. [0-9]{0,}", 0),"[0-9]{1,2}", 0)</f>
        <v>#N/A</v>
      </c>
      <c r="BN1074" cm="1">
        <f t="array" ref="BN1074">INDEX(A1074:AE1074,BQ1074)</f>
        <v>371</v>
      </c>
      <c r="BO1074">
        <v>1073</v>
      </c>
      <c r="BP1074" t="str">
        <f ca="1">IF(LEN(BL1074) &gt; 0, _xlfn.XMATCH(BN1074 + 1, INDIRECT(BR1074):INDIRECT(BS1074)), "")</f>
        <v/>
      </c>
      <c r="BQ1074" cm="1">
        <f t="array" ref="BQ1074">_xlfn.XMATCH(FALSE, ISBLANK(A1074:AE1074),,-1)</f>
        <v>27</v>
      </c>
      <c r="BR1074" t="str">
        <f>ADDRESS(2, BQ1074)</f>
        <v>$AA$2</v>
      </c>
      <c r="BS1074" t="str">
        <f>ADDRESS(1202, BQ1074)</f>
        <v>$AA$1202</v>
      </c>
      <c r="BT1074" s="171" t="str">
        <f>"insert into Pokemon_Blueprint values ( "&amp;ROW()-1&amp;", '"&amp;B1074&amp;"', '"&amp;C1074&amp;"', "&amp;AF1074&amp;",  "&amp;AG1074&amp;",  "&amp;AH1074&amp;", "&amp;AI1074&amp;",  "&amp;AJ1074&amp;",  "&amp;AK1074&amp;", "&amp;IF(BC1074 = "", "0", BC1074)&amp;", "&amp;IF(BL1074 = "","NULL, NULL",BP1074&amp;", "&amp;BL1074)&amp;");"</f>
        <v>insert into Pokemon_Blueprint values ( 1073, 'Duraludon', '', 70,  95,  115, 120,  50,  85, 45, NULL, NULL);</v>
      </c>
    </row>
    <row r="1075" spans="1:72" ht="12.75" customHeight="1">
      <c r="A1075" s="86">
        <v>885</v>
      </c>
      <c r="B1075" s="113" t="s">
        <v>1687</v>
      </c>
      <c r="C1075" s="113" t="s">
        <v>532</v>
      </c>
      <c r="D1075" s="114"/>
      <c r="E1075" s="115"/>
      <c r="F1075" s="115"/>
      <c r="G1075" s="115"/>
      <c r="H1075" s="115"/>
      <c r="I1075" s="115"/>
      <c r="J1075" s="115"/>
      <c r="K1075" s="115"/>
      <c r="L1075" s="115"/>
      <c r="M1075" s="115"/>
      <c r="N1075" s="115"/>
      <c r="O1075" s="115"/>
      <c r="P1075" s="115"/>
      <c r="Q1075" s="115"/>
      <c r="R1075" s="115"/>
      <c r="S1075" s="115"/>
      <c r="T1075" s="115"/>
      <c r="U1075" s="115"/>
      <c r="V1075" s="115"/>
      <c r="W1075" s="115"/>
      <c r="X1075" s="115"/>
      <c r="Y1075" s="115"/>
      <c r="Z1075" s="115"/>
      <c r="AA1075" s="115">
        <v>395</v>
      </c>
      <c r="AB1075" s="115"/>
      <c r="AC1075" s="115">
        <v>110</v>
      </c>
      <c r="AD1075" s="115"/>
      <c r="AE1075" s="116">
        <v>305</v>
      </c>
      <c r="AF1075" s="17">
        <v>28</v>
      </c>
      <c r="AG1075" s="18">
        <v>60</v>
      </c>
      <c r="AH1075" s="19">
        <v>30</v>
      </c>
      <c r="AI1075" s="20">
        <v>40</v>
      </c>
      <c r="AJ1075" s="21">
        <v>30</v>
      </c>
      <c r="AK1075" s="22">
        <v>82</v>
      </c>
      <c r="AL1075" s="23">
        <f>SUM(AF1075:AK1075)</f>
        <v>270</v>
      </c>
      <c r="AM1075" s="39" t="s">
        <v>99</v>
      </c>
      <c r="AN1075" s="41" t="s">
        <v>398</v>
      </c>
      <c r="AO1075" s="39" t="s">
        <v>331</v>
      </c>
      <c r="AP1075" s="40" t="s">
        <v>244</v>
      </c>
      <c r="AQ1075" s="38" t="s">
        <v>402</v>
      </c>
      <c r="AR1075" s="39" t="s">
        <v>115</v>
      </c>
      <c r="AS1075" s="40">
        <v>0.5</v>
      </c>
      <c r="AT1075" s="40">
        <v>4.4000000000000004</v>
      </c>
      <c r="AU1075" s="41">
        <v>2</v>
      </c>
      <c r="AV1075" s="31"/>
      <c r="AW1075" s="26"/>
      <c r="AX1075" s="26"/>
      <c r="AY1075" s="26"/>
      <c r="AZ1075" s="26"/>
      <c r="BA1075" s="25">
        <v>1</v>
      </c>
      <c r="BB1075" s="24">
        <v>54</v>
      </c>
      <c r="BC1075" s="26">
        <v>45</v>
      </c>
      <c r="BD1075" s="32" t="s">
        <v>297</v>
      </c>
      <c r="BE1075" s="32">
        <v>50</v>
      </c>
      <c r="BF1075" s="35" t="s">
        <v>80</v>
      </c>
      <c r="BG1075" s="26" t="s">
        <v>129</v>
      </c>
      <c r="BH1075" s="29">
        <v>40</v>
      </c>
      <c r="BI1075" s="26" t="s">
        <v>386</v>
      </c>
      <c r="BJ1075" s="41" t="s">
        <v>99</v>
      </c>
      <c r="BK1075" s="36" t="s">
        <v>877</v>
      </c>
      <c r="BL1075" t="str">
        <f>IF(_xlfn.REGEXTEST(BK1075,"Lv. [0-9]{0, 3}", 0),BM1075,"")</f>
        <v>50</v>
      </c>
      <c r="BM1075" t="str" cm="1">
        <f t="array" ref="BM1075">_xlfn.REGEXEXTRACT(_xlfn.REGEXEXTRACT(BK1075,"Lv. [0-9]{0,}", 0),"[0-9]{1,2}", 0)</f>
        <v>50</v>
      </c>
      <c r="BN1075" cm="1">
        <f t="array" ref="BN1075">INDEX(A1075:AE1075,BQ1075)</f>
        <v>305</v>
      </c>
      <c r="BO1075">
        <v>1074</v>
      </c>
      <c r="BP1075">
        <f ca="1">IF(LEN(BL1075) &gt; 0, _xlfn.XMATCH(BN1075 + 1, INDIRECT(BR1075):INDIRECT(BS1075)), "")</f>
        <v>1075</v>
      </c>
      <c r="BQ1075" cm="1">
        <f t="array" ref="BQ1075">_xlfn.XMATCH(FALSE, ISBLANK(A1075:AE1075),,-1)</f>
        <v>31</v>
      </c>
      <c r="BR1075" t="str">
        <f>ADDRESS(2, BQ1075)</f>
        <v>$AE$2</v>
      </c>
      <c r="BS1075" t="str">
        <f>ADDRESS(1202, BQ1075)</f>
        <v>$AE$1202</v>
      </c>
      <c r="BT1075" s="171" t="str">
        <f ca="1">"insert into Pokemon_Blueprint values ( "&amp;ROW()-1&amp;", '"&amp;B1075&amp;"', '"&amp;C1075&amp;"', "&amp;AF1075&amp;",  "&amp;AG1075&amp;",  "&amp;AH1075&amp;", "&amp;AI1075&amp;",  "&amp;AJ1075&amp;",  "&amp;AK1075&amp;", "&amp;IF(BC1075 = "", "0", BC1075)&amp;", "&amp;IF(BL1075 = "","NULL, NULL",BP1075&amp;", "&amp;BL1075)&amp;");"</f>
        <v>insert into Pokemon_Blueprint values ( 1074, 'Dreepy', 'Pseudo Legendary', 28,  60,  30, 40,  30,  82, 45, 1075, 50);</v>
      </c>
    </row>
    <row r="1076" spans="1:72" ht="12.75" customHeight="1">
      <c r="A1076" s="86">
        <v>886</v>
      </c>
      <c r="B1076" s="113" t="s">
        <v>1688</v>
      </c>
      <c r="C1076" s="113" t="s">
        <v>532</v>
      </c>
      <c r="D1076" s="114"/>
      <c r="E1076" s="115"/>
      <c r="F1076" s="115"/>
      <c r="G1076" s="115"/>
      <c r="H1076" s="115"/>
      <c r="I1076" s="115"/>
      <c r="J1076" s="115"/>
      <c r="K1076" s="115"/>
      <c r="L1076" s="115"/>
      <c r="M1076" s="115"/>
      <c r="N1076" s="115"/>
      <c r="O1076" s="115"/>
      <c r="P1076" s="115"/>
      <c r="Q1076" s="115"/>
      <c r="R1076" s="115"/>
      <c r="S1076" s="115"/>
      <c r="T1076" s="115"/>
      <c r="U1076" s="115"/>
      <c r="V1076" s="115"/>
      <c r="W1076" s="115"/>
      <c r="X1076" s="115"/>
      <c r="Y1076" s="115"/>
      <c r="Z1076" s="115"/>
      <c r="AA1076" s="115">
        <v>396</v>
      </c>
      <c r="AB1076" s="115"/>
      <c r="AC1076" s="115">
        <v>111</v>
      </c>
      <c r="AD1076" s="115"/>
      <c r="AE1076" s="116">
        <v>306</v>
      </c>
      <c r="AF1076" s="17">
        <v>68</v>
      </c>
      <c r="AG1076" s="18">
        <v>80</v>
      </c>
      <c r="AH1076" s="19">
        <v>50</v>
      </c>
      <c r="AI1076" s="20">
        <v>60</v>
      </c>
      <c r="AJ1076" s="21">
        <v>50</v>
      </c>
      <c r="AK1076" s="22">
        <v>102</v>
      </c>
      <c r="AL1076" s="23">
        <f>SUM(AF1076:AK1076)</f>
        <v>410</v>
      </c>
      <c r="AM1076" s="39" t="s">
        <v>99</v>
      </c>
      <c r="AN1076" s="41" t="s">
        <v>398</v>
      </c>
      <c r="AO1076" s="39" t="s">
        <v>331</v>
      </c>
      <c r="AP1076" s="40" t="s">
        <v>244</v>
      </c>
      <c r="AQ1076" s="38" t="s">
        <v>402</v>
      </c>
      <c r="AR1076" s="39" t="s">
        <v>148</v>
      </c>
      <c r="AS1076" s="40">
        <v>1.4</v>
      </c>
      <c r="AT1076" s="40">
        <v>24.3</v>
      </c>
      <c r="AU1076" s="41">
        <v>11</v>
      </c>
      <c r="AV1076" s="31"/>
      <c r="AW1076" s="26"/>
      <c r="AX1076" s="26"/>
      <c r="AY1076" s="26"/>
      <c r="AZ1076" s="26"/>
      <c r="BA1076" s="25">
        <v>2</v>
      </c>
      <c r="BB1076" s="24">
        <v>144</v>
      </c>
      <c r="BC1076" s="26">
        <v>45</v>
      </c>
      <c r="BD1076" s="32" t="s">
        <v>297</v>
      </c>
      <c r="BE1076" s="32">
        <v>50</v>
      </c>
      <c r="BF1076" s="35" t="s">
        <v>80</v>
      </c>
      <c r="BG1076" s="26" t="s">
        <v>129</v>
      </c>
      <c r="BH1076" s="29">
        <v>40</v>
      </c>
      <c r="BI1076" s="26" t="s">
        <v>386</v>
      </c>
      <c r="BJ1076" s="41" t="s">
        <v>99</v>
      </c>
      <c r="BK1076" s="36" t="s">
        <v>1689</v>
      </c>
      <c r="BL1076" t="str">
        <f>IF(_xlfn.REGEXTEST(BK1076,"Lv. [0-9]{0, 3}", 0),BM1076,"")</f>
        <v>60</v>
      </c>
      <c r="BM1076" t="str" cm="1">
        <f t="array" ref="BM1076">_xlfn.REGEXEXTRACT(_xlfn.REGEXEXTRACT(BK1076,"Lv. [0-9]{0,}", 0),"[0-9]{1,2}", 0)</f>
        <v>60</v>
      </c>
      <c r="BN1076" cm="1">
        <f t="array" ref="BN1076">INDEX(A1076:AE1076,BQ1076)</f>
        <v>306</v>
      </c>
      <c r="BO1076">
        <v>1075</v>
      </c>
      <c r="BP1076">
        <f ca="1">IF(LEN(BL1076) &gt; 0, _xlfn.XMATCH(BN1076 + 1, INDIRECT(BR1076):INDIRECT(BS1076)), "")</f>
        <v>1076</v>
      </c>
      <c r="BQ1076" cm="1">
        <f t="array" ref="BQ1076">_xlfn.XMATCH(FALSE, ISBLANK(A1076:AE1076),,-1)</f>
        <v>31</v>
      </c>
      <c r="BR1076" t="str">
        <f>ADDRESS(2, BQ1076)</f>
        <v>$AE$2</v>
      </c>
      <c r="BS1076" t="str">
        <f>ADDRESS(1202, BQ1076)</f>
        <v>$AE$1202</v>
      </c>
      <c r="BT1076" s="171" t="str">
        <f ca="1">"insert into Pokemon_Blueprint values ( "&amp;ROW()-1&amp;", '"&amp;B1076&amp;"', '"&amp;C1076&amp;"', "&amp;AF1076&amp;",  "&amp;AG1076&amp;",  "&amp;AH1076&amp;", "&amp;AI1076&amp;",  "&amp;AJ1076&amp;",  "&amp;AK1076&amp;", "&amp;IF(BC1076 = "", "0", BC1076)&amp;", "&amp;IF(BL1076 = "","NULL, NULL",BP1076&amp;", "&amp;BL1076)&amp;");"</f>
        <v>insert into Pokemon_Blueprint values ( 1075, 'Drakloak', 'Pseudo Legendary', 68,  80,  50, 60,  50,  102, 45, 1076, 60);</v>
      </c>
    </row>
    <row r="1077" spans="1:72" ht="12.75" customHeight="1">
      <c r="A1077" s="86">
        <v>887</v>
      </c>
      <c r="B1077" s="113" t="s">
        <v>1690</v>
      </c>
      <c r="C1077" s="113" t="s">
        <v>532</v>
      </c>
      <c r="D1077" s="114"/>
      <c r="E1077" s="115"/>
      <c r="F1077" s="115"/>
      <c r="G1077" s="115"/>
      <c r="H1077" s="115"/>
      <c r="I1077" s="115"/>
      <c r="J1077" s="115"/>
      <c r="K1077" s="115"/>
      <c r="L1077" s="115"/>
      <c r="M1077" s="115"/>
      <c r="N1077" s="115"/>
      <c r="O1077" s="115"/>
      <c r="P1077" s="115"/>
      <c r="Q1077" s="115"/>
      <c r="R1077" s="115"/>
      <c r="S1077" s="115"/>
      <c r="T1077" s="115"/>
      <c r="U1077" s="115"/>
      <c r="V1077" s="115"/>
      <c r="W1077" s="115"/>
      <c r="X1077" s="115"/>
      <c r="Y1077" s="115"/>
      <c r="Z1077" s="115"/>
      <c r="AA1077" s="115">
        <v>397</v>
      </c>
      <c r="AB1077" s="115"/>
      <c r="AC1077" s="115">
        <v>112</v>
      </c>
      <c r="AD1077" s="115"/>
      <c r="AE1077" s="116">
        <v>307</v>
      </c>
      <c r="AF1077" s="17">
        <v>88</v>
      </c>
      <c r="AG1077" s="18">
        <v>120</v>
      </c>
      <c r="AH1077" s="19">
        <v>75</v>
      </c>
      <c r="AI1077" s="20">
        <v>100</v>
      </c>
      <c r="AJ1077" s="21">
        <v>75</v>
      </c>
      <c r="AK1077" s="22">
        <v>142</v>
      </c>
      <c r="AL1077" s="23">
        <f>SUM(AF1077:AK1077)</f>
        <v>600</v>
      </c>
      <c r="AM1077" s="39" t="s">
        <v>99</v>
      </c>
      <c r="AN1077" s="41" t="s">
        <v>398</v>
      </c>
      <c r="AO1077" s="39" t="s">
        <v>331</v>
      </c>
      <c r="AP1077" s="40" t="s">
        <v>244</v>
      </c>
      <c r="AQ1077" s="38" t="s">
        <v>402</v>
      </c>
      <c r="AR1077" s="39" t="s">
        <v>445</v>
      </c>
      <c r="AS1077" s="40">
        <v>3</v>
      </c>
      <c r="AT1077" s="40">
        <v>110.2</v>
      </c>
      <c r="AU1077" s="41">
        <v>50</v>
      </c>
      <c r="AV1077" s="31"/>
      <c r="AW1077" s="26"/>
      <c r="AX1077" s="26"/>
      <c r="AY1077" s="26"/>
      <c r="AZ1077" s="26"/>
      <c r="BA1077" s="25">
        <v>3</v>
      </c>
      <c r="BB1077" s="24">
        <v>300</v>
      </c>
      <c r="BC1077" s="26">
        <v>45</v>
      </c>
      <c r="BD1077" s="32" t="s">
        <v>297</v>
      </c>
      <c r="BE1077" s="32">
        <v>50</v>
      </c>
      <c r="BF1077" s="35" t="s">
        <v>80</v>
      </c>
      <c r="BG1077" s="26" t="s">
        <v>129</v>
      </c>
      <c r="BH1077" s="29">
        <v>40</v>
      </c>
      <c r="BI1077" s="26" t="s">
        <v>386</v>
      </c>
      <c r="BJ1077" s="41" t="s">
        <v>99</v>
      </c>
      <c r="BK1077" s="36"/>
      <c r="BL1077" t="str">
        <f>IF(_xlfn.REGEXTEST(BK1077,"Lv. [0-9]{0, 3}", 0),BM1077,"")</f>
        <v/>
      </c>
      <c r="BM1077" t="e" cm="1" vm="1">
        <f t="array" ref="BM1077">_xlfn.REGEXEXTRACT(_xlfn.REGEXEXTRACT(BK1077,"Lv. [0-9]{0,}", 0),"[0-9]{1,2}", 0)</f>
        <v>#N/A</v>
      </c>
      <c r="BN1077" cm="1">
        <f t="array" ref="BN1077">INDEX(A1077:AE1077,BQ1077)</f>
        <v>307</v>
      </c>
      <c r="BO1077">
        <v>1076</v>
      </c>
      <c r="BP1077" t="str">
        <f ca="1">IF(LEN(BL1077) &gt; 0, _xlfn.XMATCH(BN1077 + 1, INDIRECT(BR1077):INDIRECT(BS1077)), "")</f>
        <v/>
      </c>
      <c r="BQ1077" cm="1">
        <f t="array" ref="BQ1077">_xlfn.XMATCH(FALSE, ISBLANK(A1077:AE1077),,-1)</f>
        <v>31</v>
      </c>
      <c r="BR1077" t="str">
        <f>ADDRESS(2, BQ1077)</f>
        <v>$AE$2</v>
      </c>
      <c r="BS1077" t="str">
        <f>ADDRESS(1202, BQ1077)</f>
        <v>$AE$1202</v>
      </c>
      <c r="BT1077" s="171" t="str">
        <f>"insert into Pokemon_Blueprint values ( "&amp;ROW()-1&amp;", '"&amp;B1077&amp;"', '"&amp;C1077&amp;"', "&amp;AF1077&amp;",  "&amp;AG1077&amp;",  "&amp;AH1077&amp;", "&amp;AI1077&amp;",  "&amp;AJ1077&amp;",  "&amp;AK1077&amp;", "&amp;IF(BC1077 = "", "0", BC1077)&amp;", "&amp;IF(BL1077 = "","NULL, NULL",BP1077&amp;", "&amp;BL1077)&amp;");"</f>
        <v>insert into Pokemon_Blueprint values ( 1076, 'Dragapult', 'Pseudo Legendary', 88,  120,  75, 100,  75,  142, 45, NULL, NULL);</v>
      </c>
    </row>
    <row r="1078" spans="1:72" ht="12.75" customHeight="1">
      <c r="A1078" s="86">
        <v>888</v>
      </c>
      <c r="B1078" s="113" t="s">
        <v>1691</v>
      </c>
      <c r="C1078" s="113" t="s">
        <v>540</v>
      </c>
      <c r="D1078" s="114"/>
      <c r="E1078" s="115"/>
      <c r="F1078" s="115"/>
      <c r="G1078" s="115"/>
      <c r="H1078" s="115"/>
      <c r="I1078" s="115"/>
      <c r="J1078" s="115"/>
      <c r="K1078" s="115"/>
      <c r="L1078" s="115"/>
      <c r="M1078" s="115"/>
      <c r="N1078" s="115"/>
      <c r="O1078" s="115"/>
      <c r="P1078" s="115"/>
      <c r="Q1078" s="115"/>
      <c r="R1078" s="115"/>
      <c r="S1078" s="115"/>
      <c r="T1078" s="115"/>
      <c r="U1078" s="115"/>
      <c r="V1078" s="115"/>
      <c r="W1078" s="115"/>
      <c r="X1078" s="115"/>
      <c r="Y1078" s="115"/>
      <c r="Z1078" s="115"/>
      <c r="AA1078" s="115">
        <v>398</v>
      </c>
      <c r="AB1078" s="115"/>
      <c r="AC1078" s="115"/>
      <c r="AD1078" s="115"/>
      <c r="AE1078" s="116"/>
      <c r="AF1078" s="17">
        <v>92</v>
      </c>
      <c r="AG1078" s="18">
        <v>120</v>
      </c>
      <c r="AH1078" s="19">
        <v>115</v>
      </c>
      <c r="AI1078" s="20">
        <v>80</v>
      </c>
      <c r="AJ1078" s="21">
        <v>115</v>
      </c>
      <c r="AK1078" s="22">
        <v>138</v>
      </c>
      <c r="AL1078" s="23">
        <f>SUM(AF1078:AK1078)</f>
        <v>660</v>
      </c>
      <c r="AM1078" s="39" t="s">
        <v>188</v>
      </c>
      <c r="AN1078" s="41"/>
      <c r="AO1078" s="39" t="s">
        <v>1692</v>
      </c>
      <c r="AP1078" s="40"/>
      <c r="AQ1078" s="38"/>
      <c r="AR1078" s="39" t="s">
        <v>1228</v>
      </c>
      <c r="AS1078" s="40">
        <v>2.8</v>
      </c>
      <c r="AT1078" s="40">
        <v>242.5</v>
      </c>
      <c r="AU1078" s="41">
        <v>110</v>
      </c>
      <c r="AV1078" s="31"/>
      <c r="AW1078" s="26"/>
      <c r="AX1078" s="26"/>
      <c r="AY1078" s="26"/>
      <c r="AZ1078" s="26"/>
      <c r="BA1078" s="25">
        <v>3</v>
      </c>
      <c r="BB1078" s="24">
        <v>335</v>
      </c>
      <c r="BC1078" s="26">
        <v>10</v>
      </c>
      <c r="BD1078" s="32" t="s">
        <v>297</v>
      </c>
      <c r="BE1078" s="32">
        <v>0</v>
      </c>
      <c r="BF1078" s="35" t="s">
        <v>116</v>
      </c>
      <c r="BG1078" s="26" t="s">
        <v>368</v>
      </c>
      <c r="BH1078" s="29">
        <v>120</v>
      </c>
      <c r="BI1078" s="26" t="s">
        <v>212</v>
      </c>
      <c r="BJ1078" s="41"/>
      <c r="BK1078" s="36"/>
      <c r="BL1078" t="str">
        <f>IF(_xlfn.REGEXTEST(BK1078,"Lv. [0-9]{0, 3}", 0),BM1078,"")</f>
        <v/>
      </c>
      <c r="BM1078" t="e" cm="1" vm="1">
        <f t="array" ref="BM1078">_xlfn.REGEXEXTRACT(_xlfn.REGEXEXTRACT(BK1078,"Lv. [0-9]{0,}", 0),"[0-9]{1,2}", 0)</f>
        <v>#N/A</v>
      </c>
      <c r="BN1078" cm="1">
        <f t="array" ref="BN1078">INDEX(A1078:AE1078,BQ1078)</f>
        <v>398</v>
      </c>
      <c r="BO1078">
        <v>1077</v>
      </c>
      <c r="BP1078" t="str">
        <f ca="1">IF(LEN(BL1078) &gt; 0, _xlfn.XMATCH(BN1078 + 1, INDIRECT(BR1078):INDIRECT(BS1078)), "")</f>
        <v/>
      </c>
      <c r="BQ1078" cm="1">
        <f t="array" ref="BQ1078">_xlfn.XMATCH(FALSE, ISBLANK(A1078:AE1078),,-1)</f>
        <v>27</v>
      </c>
      <c r="BR1078" t="str">
        <f>ADDRESS(2, BQ1078)</f>
        <v>$AA$2</v>
      </c>
      <c r="BS1078" t="str">
        <f>ADDRESS(1202, BQ1078)</f>
        <v>$AA$1202</v>
      </c>
      <c r="BT1078" s="171" t="str">
        <f>"insert into Pokemon_Blueprint values ( "&amp;ROW()-1&amp;", '"&amp;B1078&amp;"', '"&amp;C1078&amp;"', "&amp;AF1078&amp;",  "&amp;AG1078&amp;",  "&amp;AH1078&amp;", "&amp;AI1078&amp;",  "&amp;AJ1078&amp;",  "&amp;AK1078&amp;", "&amp;IF(BC1078 = "", "0", BC1078)&amp;", "&amp;IF(BL1078 = "","NULL, NULL",BP1078&amp;", "&amp;BL1078)&amp;");"</f>
        <v>insert into Pokemon_Blueprint values ( 1077, 'Zacian (Hero)', 'Legendary', 92,  120,  115, 80,  115,  138, 10, NULL, NULL);</v>
      </c>
    </row>
    <row r="1079" spans="1:72" ht="12.75" customHeight="1">
      <c r="A1079" s="86">
        <v>888.1</v>
      </c>
      <c r="B1079" s="113" t="s">
        <v>1693</v>
      </c>
      <c r="C1079" s="113" t="s">
        <v>540</v>
      </c>
      <c r="D1079" s="114"/>
      <c r="E1079" s="115"/>
      <c r="F1079" s="115"/>
      <c r="G1079" s="115"/>
      <c r="H1079" s="115"/>
      <c r="I1079" s="115"/>
      <c r="J1079" s="115"/>
      <c r="K1079" s="115"/>
      <c r="L1079" s="115"/>
      <c r="M1079" s="115"/>
      <c r="N1079" s="115"/>
      <c r="O1079" s="115"/>
      <c r="P1079" s="115"/>
      <c r="Q1079" s="115"/>
      <c r="R1079" s="115"/>
      <c r="S1079" s="115"/>
      <c r="T1079" s="115"/>
      <c r="U1079" s="115"/>
      <c r="V1079" s="115"/>
      <c r="W1079" s="115"/>
      <c r="X1079" s="115"/>
      <c r="Y1079" s="115"/>
      <c r="Z1079" s="115"/>
      <c r="AA1079" s="115">
        <v>398</v>
      </c>
      <c r="AB1079" s="115"/>
      <c r="AC1079" s="115"/>
      <c r="AD1079" s="115"/>
      <c r="AE1079" s="116"/>
      <c r="AF1079" s="17">
        <v>92</v>
      </c>
      <c r="AG1079" s="18">
        <v>150</v>
      </c>
      <c r="AH1079" s="19">
        <v>115</v>
      </c>
      <c r="AI1079" s="20">
        <v>80</v>
      </c>
      <c r="AJ1079" s="21">
        <v>115</v>
      </c>
      <c r="AK1079" s="22">
        <v>148</v>
      </c>
      <c r="AL1079" s="23">
        <f>SUM(AF1079:AK1079)</f>
        <v>700</v>
      </c>
      <c r="AM1079" s="39" t="s">
        <v>188</v>
      </c>
      <c r="AN1079" s="41" t="s">
        <v>201</v>
      </c>
      <c r="AO1079" s="39" t="s">
        <v>1692</v>
      </c>
      <c r="AP1079" s="40"/>
      <c r="AQ1079" s="38"/>
      <c r="AR1079" s="39" t="s">
        <v>1228</v>
      </c>
      <c r="AS1079" s="40">
        <v>2.8</v>
      </c>
      <c r="AT1079" s="40">
        <v>782.6</v>
      </c>
      <c r="AU1079" s="41">
        <v>355</v>
      </c>
      <c r="AV1079" s="31"/>
      <c r="AW1079" s="26"/>
      <c r="AX1079" s="26"/>
      <c r="AY1079" s="26"/>
      <c r="AZ1079" s="26"/>
      <c r="BA1079" s="25">
        <v>3</v>
      </c>
      <c r="BB1079" s="24">
        <v>360</v>
      </c>
      <c r="BC1079" s="26">
        <v>10</v>
      </c>
      <c r="BD1079" s="32" t="s">
        <v>297</v>
      </c>
      <c r="BE1079" s="32">
        <v>0</v>
      </c>
      <c r="BF1079" s="35" t="s">
        <v>116</v>
      </c>
      <c r="BG1079" s="26" t="s">
        <v>368</v>
      </c>
      <c r="BH1079" s="29">
        <v>120</v>
      </c>
      <c r="BI1079" s="26" t="s">
        <v>212</v>
      </c>
      <c r="BJ1079" s="41"/>
      <c r="BK1079" s="36"/>
      <c r="BL1079" t="str">
        <f>IF(_xlfn.REGEXTEST(BK1079,"Lv. [0-9]{0, 3}", 0),BM1079,"")</f>
        <v/>
      </c>
      <c r="BM1079" t="e" cm="1" vm="1">
        <f t="array" ref="BM1079">_xlfn.REGEXEXTRACT(_xlfn.REGEXEXTRACT(BK1079,"Lv. [0-9]{0,}", 0),"[0-9]{1,2}", 0)</f>
        <v>#N/A</v>
      </c>
      <c r="BN1079" cm="1">
        <f t="array" ref="BN1079">INDEX(A1079:AE1079,BQ1079)</f>
        <v>398</v>
      </c>
      <c r="BO1079">
        <v>1078</v>
      </c>
      <c r="BP1079" t="str">
        <f ca="1">IF(LEN(BL1079) &gt; 0, _xlfn.XMATCH(BN1079 + 1, INDIRECT(BR1079):INDIRECT(BS1079)), "")</f>
        <v/>
      </c>
      <c r="BQ1079" cm="1">
        <f t="array" ref="BQ1079">_xlfn.XMATCH(FALSE, ISBLANK(A1079:AE1079),,-1)</f>
        <v>27</v>
      </c>
      <c r="BR1079" t="str">
        <f>ADDRESS(2, BQ1079)</f>
        <v>$AA$2</v>
      </c>
      <c r="BS1079" t="str">
        <f>ADDRESS(1202, BQ1079)</f>
        <v>$AA$1202</v>
      </c>
      <c r="BT1079" s="171" t="str">
        <f>"insert into Pokemon_Blueprint values ( "&amp;ROW()-1&amp;", '"&amp;B1079&amp;"', '"&amp;C1079&amp;"', "&amp;AF1079&amp;",  "&amp;AG1079&amp;",  "&amp;AH1079&amp;", "&amp;AI1079&amp;",  "&amp;AJ1079&amp;",  "&amp;AK1079&amp;", "&amp;IF(BC1079 = "", "0", BC1079)&amp;", "&amp;IF(BL1079 = "","NULL, NULL",BP1079&amp;", "&amp;BL1079)&amp;");"</f>
        <v>insert into Pokemon_Blueprint values ( 1078, 'Zacian (Crowned)', 'Legendary', 92,  150,  115, 80,  115,  148, 10, NULL, NULL);</v>
      </c>
    </row>
    <row r="1080" spans="1:72" ht="12.75" customHeight="1">
      <c r="A1080" s="86">
        <v>889</v>
      </c>
      <c r="B1080" s="113" t="s">
        <v>1694</v>
      </c>
      <c r="C1080" s="113" t="s">
        <v>540</v>
      </c>
      <c r="D1080" s="114"/>
      <c r="E1080" s="115"/>
      <c r="F1080" s="115"/>
      <c r="G1080" s="115"/>
      <c r="H1080" s="115"/>
      <c r="I1080" s="115"/>
      <c r="J1080" s="115"/>
      <c r="K1080" s="115"/>
      <c r="L1080" s="115"/>
      <c r="M1080" s="115"/>
      <c r="N1080" s="115"/>
      <c r="O1080" s="115"/>
      <c r="P1080" s="115"/>
      <c r="Q1080" s="115"/>
      <c r="R1080" s="115"/>
      <c r="S1080" s="115"/>
      <c r="T1080" s="115"/>
      <c r="U1080" s="115"/>
      <c r="V1080" s="115"/>
      <c r="W1080" s="115"/>
      <c r="X1080" s="115"/>
      <c r="Y1080" s="115"/>
      <c r="Z1080" s="115"/>
      <c r="AA1080" s="115">
        <v>399</v>
      </c>
      <c r="AB1080" s="115"/>
      <c r="AC1080" s="115"/>
      <c r="AD1080" s="115"/>
      <c r="AE1080" s="116"/>
      <c r="AF1080" s="17">
        <v>92</v>
      </c>
      <c r="AG1080" s="18">
        <v>120</v>
      </c>
      <c r="AH1080" s="19">
        <v>115</v>
      </c>
      <c r="AI1080" s="20">
        <v>80</v>
      </c>
      <c r="AJ1080" s="21">
        <v>115</v>
      </c>
      <c r="AK1080" s="22">
        <v>138</v>
      </c>
      <c r="AL1080" s="23">
        <f>SUM(AF1080:AK1080)</f>
        <v>660</v>
      </c>
      <c r="AM1080" s="39" t="s">
        <v>289</v>
      </c>
      <c r="AN1080" s="41"/>
      <c r="AO1080" s="39" t="s">
        <v>1695</v>
      </c>
      <c r="AP1080" s="40"/>
      <c r="AQ1080" s="38"/>
      <c r="AR1080" s="39" t="s">
        <v>1260</v>
      </c>
      <c r="AS1080" s="40">
        <v>2.9</v>
      </c>
      <c r="AT1080" s="40">
        <v>463</v>
      </c>
      <c r="AU1080" s="41">
        <v>210</v>
      </c>
      <c r="AV1080" s="31"/>
      <c r="AW1080" s="26"/>
      <c r="AX1080" s="26"/>
      <c r="AY1080" s="26"/>
      <c r="AZ1080" s="26"/>
      <c r="BA1080" s="25">
        <v>3</v>
      </c>
      <c r="BB1080" s="24">
        <v>335</v>
      </c>
      <c r="BC1080" s="26">
        <v>10</v>
      </c>
      <c r="BD1080" s="32" t="s">
        <v>297</v>
      </c>
      <c r="BE1080" s="32">
        <v>0</v>
      </c>
      <c r="BF1080" s="35" t="s">
        <v>98</v>
      </c>
      <c r="BG1080" s="26" t="s">
        <v>368</v>
      </c>
      <c r="BH1080" s="29">
        <v>120</v>
      </c>
      <c r="BI1080" s="26" t="s">
        <v>212</v>
      </c>
      <c r="BJ1080" s="41"/>
      <c r="BK1080" s="36"/>
      <c r="BL1080" t="str">
        <f>IF(_xlfn.REGEXTEST(BK1080,"Lv. [0-9]{0, 3}", 0),BM1080,"")</f>
        <v/>
      </c>
      <c r="BM1080" t="e" cm="1" vm="1">
        <f t="array" ref="BM1080">_xlfn.REGEXEXTRACT(_xlfn.REGEXEXTRACT(BK1080,"Lv. [0-9]{0,}", 0),"[0-9]{1,2}", 0)</f>
        <v>#N/A</v>
      </c>
      <c r="BN1080" cm="1">
        <f t="array" ref="BN1080">INDEX(A1080:AE1080,BQ1080)</f>
        <v>399</v>
      </c>
      <c r="BO1080">
        <v>1079</v>
      </c>
      <c r="BP1080" t="str">
        <f ca="1">IF(LEN(BL1080) &gt; 0, _xlfn.XMATCH(BN1080 + 1, INDIRECT(BR1080):INDIRECT(BS1080)), "")</f>
        <v/>
      </c>
      <c r="BQ1080" cm="1">
        <f t="array" ref="BQ1080">_xlfn.XMATCH(FALSE, ISBLANK(A1080:AE1080),,-1)</f>
        <v>27</v>
      </c>
      <c r="BR1080" t="str">
        <f>ADDRESS(2, BQ1080)</f>
        <v>$AA$2</v>
      </c>
      <c r="BS1080" t="str">
        <f>ADDRESS(1202, BQ1080)</f>
        <v>$AA$1202</v>
      </c>
      <c r="BT1080" s="171" t="str">
        <f>"insert into Pokemon_Blueprint values ( "&amp;ROW()-1&amp;", '"&amp;B1080&amp;"', '"&amp;C1080&amp;"', "&amp;AF1080&amp;",  "&amp;AG1080&amp;",  "&amp;AH1080&amp;", "&amp;AI1080&amp;",  "&amp;AJ1080&amp;",  "&amp;AK1080&amp;", "&amp;IF(BC1080 = "", "0", BC1080)&amp;", "&amp;IF(BL1080 = "","NULL, NULL",BP1080&amp;", "&amp;BL1080)&amp;");"</f>
        <v>insert into Pokemon_Blueprint values ( 1079, 'Zamazenta (Hero)', 'Legendary', 92,  120,  115, 80,  115,  138, 10, NULL, NULL);</v>
      </c>
    </row>
    <row r="1081" spans="1:72" ht="12.75" customHeight="1">
      <c r="A1081" s="86">
        <v>889.1</v>
      </c>
      <c r="B1081" s="113" t="s">
        <v>1696</v>
      </c>
      <c r="C1081" s="113" t="s">
        <v>540</v>
      </c>
      <c r="D1081" s="114"/>
      <c r="E1081" s="115"/>
      <c r="F1081" s="115"/>
      <c r="G1081" s="115"/>
      <c r="H1081" s="115"/>
      <c r="I1081" s="115"/>
      <c r="J1081" s="115"/>
      <c r="K1081" s="115"/>
      <c r="L1081" s="115"/>
      <c r="M1081" s="115"/>
      <c r="N1081" s="115"/>
      <c r="O1081" s="115"/>
      <c r="P1081" s="115"/>
      <c r="Q1081" s="115"/>
      <c r="R1081" s="115"/>
      <c r="S1081" s="115"/>
      <c r="T1081" s="115"/>
      <c r="U1081" s="115"/>
      <c r="V1081" s="115"/>
      <c r="W1081" s="115"/>
      <c r="X1081" s="115"/>
      <c r="Y1081" s="115"/>
      <c r="Z1081" s="115"/>
      <c r="AA1081" s="115">
        <v>399</v>
      </c>
      <c r="AB1081" s="115"/>
      <c r="AC1081" s="115"/>
      <c r="AD1081" s="115"/>
      <c r="AE1081" s="116"/>
      <c r="AF1081" s="17">
        <v>92</v>
      </c>
      <c r="AG1081" s="18">
        <v>120</v>
      </c>
      <c r="AH1081" s="19">
        <v>140</v>
      </c>
      <c r="AI1081" s="20">
        <v>80</v>
      </c>
      <c r="AJ1081" s="21">
        <v>140</v>
      </c>
      <c r="AK1081" s="22">
        <v>128</v>
      </c>
      <c r="AL1081" s="23">
        <f>SUM(AF1081:AK1081)</f>
        <v>700</v>
      </c>
      <c r="AM1081" s="39" t="s">
        <v>289</v>
      </c>
      <c r="AN1081" s="41" t="s">
        <v>201</v>
      </c>
      <c r="AO1081" s="39" t="s">
        <v>1695</v>
      </c>
      <c r="AP1081" s="40"/>
      <c r="AQ1081" s="38"/>
      <c r="AR1081" s="39" t="s">
        <v>1260</v>
      </c>
      <c r="AS1081" s="40">
        <v>2.9</v>
      </c>
      <c r="AT1081" s="40">
        <v>1730.6</v>
      </c>
      <c r="AU1081" s="41">
        <v>785</v>
      </c>
      <c r="AV1081" s="31"/>
      <c r="AW1081" s="26"/>
      <c r="AX1081" s="26"/>
      <c r="AY1081" s="26"/>
      <c r="AZ1081" s="26"/>
      <c r="BA1081" s="25">
        <v>3</v>
      </c>
      <c r="BB1081" s="24">
        <v>360</v>
      </c>
      <c r="BC1081" s="26">
        <v>10</v>
      </c>
      <c r="BD1081" s="32" t="s">
        <v>297</v>
      </c>
      <c r="BE1081" s="32">
        <v>0</v>
      </c>
      <c r="BF1081" s="35" t="s">
        <v>98</v>
      </c>
      <c r="BG1081" s="26" t="s">
        <v>368</v>
      </c>
      <c r="BH1081" s="29">
        <v>120</v>
      </c>
      <c r="BI1081" s="26" t="s">
        <v>212</v>
      </c>
      <c r="BJ1081" s="41"/>
      <c r="BK1081" s="36"/>
      <c r="BL1081" t="str">
        <f>IF(_xlfn.REGEXTEST(BK1081,"Lv. [0-9]{0, 3}", 0),BM1081,"")</f>
        <v/>
      </c>
      <c r="BM1081" t="e" cm="1" vm="1">
        <f t="array" ref="BM1081">_xlfn.REGEXEXTRACT(_xlfn.REGEXEXTRACT(BK1081,"Lv. [0-9]{0,}", 0),"[0-9]{1,2}", 0)</f>
        <v>#N/A</v>
      </c>
      <c r="BN1081" cm="1">
        <f t="array" ref="BN1081">INDEX(A1081:AE1081,BQ1081)</f>
        <v>399</v>
      </c>
      <c r="BO1081">
        <v>1080</v>
      </c>
      <c r="BP1081" t="str">
        <f ca="1">IF(LEN(BL1081) &gt; 0, _xlfn.XMATCH(BN1081 + 1, INDIRECT(BR1081):INDIRECT(BS1081)), "")</f>
        <v/>
      </c>
      <c r="BQ1081" cm="1">
        <f t="array" ref="BQ1081">_xlfn.XMATCH(FALSE, ISBLANK(A1081:AE1081),,-1)</f>
        <v>27</v>
      </c>
      <c r="BR1081" t="str">
        <f>ADDRESS(2, BQ1081)</f>
        <v>$AA$2</v>
      </c>
      <c r="BS1081" t="str">
        <f>ADDRESS(1202, BQ1081)</f>
        <v>$AA$1202</v>
      </c>
      <c r="BT1081" s="171" t="str">
        <f>"insert into Pokemon_Blueprint values ( "&amp;ROW()-1&amp;", '"&amp;B1081&amp;"', '"&amp;C1081&amp;"', "&amp;AF1081&amp;",  "&amp;AG1081&amp;",  "&amp;AH1081&amp;", "&amp;AI1081&amp;",  "&amp;AJ1081&amp;",  "&amp;AK1081&amp;", "&amp;IF(BC1081 = "", "0", BC1081)&amp;", "&amp;IF(BL1081 = "","NULL, NULL",BP1081&amp;", "&amp;BL1081)&amp;");"</f>
        <v>insert into Pokemon_Blueprint values ( 1080, 'Zamazenta (Crowned)', 'Legendary', 92,  120,  140, 80,  140,  128, 10, NULL, NULL);</v>
      </c>
    </row>
    <row r="1082" spans="1:72" ht="12.75" customHeight="1">
      <c r="A1082" s="86">
        <v>890</v>
      </c>
      <c r="B1082" s="113" t="s">
        <v>1697</v>
      </c>
      <c r="C1082" s="113" t="s">
        <v>540</v>
      </c>
      <c r="D1082" s="114"/>
      <c r="E1082" s="115"/>
      <c r="F1082" s="115"/>
      <c r="G1082" s="115"/>
      <c r="H1082" s="115"/>
      <c r="I1082" s="115"/>
      <c r="J1082" s="115"/>
      <c r="K1082" s="115"/>
      <c r="L1082" s="115"/>
      <c r="M1082" s="115"/>
      <c r="N1082" s="115"/>
      <c r="O1082" s="115"/>
      <c r="P1082" s="115"/>
      <c r="Q1082" s="115"/>
      <c r="R1082" s="115"/>
      <c r="S1082" s="115"/>
      <c r="T1082" s="115"/>
      <c r="U1082" s="115"/>
      <c r="V1082" s="115"/>
      <c r="W1082" s="115"/>
      <c r="X1082" s="115"/>
      <c r="Y1082" s="115"/>
      <c r="Z1082" s="115"/>
      <c r="AA1082" s="115">
        <v>400</v>
      </c>
      <c r="AB1082" s="115"/>
      <c r="AC1082" s="115"/>
      <c r="AD1082" s="115"/>
      <c r="AE1082" s="116"/>
      <c r="AF1082" s="17">
        <v>140</v>
      </c>
      <c r="AG1082" s="18">
        <v>85</v>
      </c>
      <c r="AH1082" s="19">
        <v>95</v>
      </c>
      <c r="AI1082" s="20">
        <v>145</v>
      </c>
      <c r="AJ1082" s="21">
        <v>95</v>
      </c>
      <c r="AK1082" s="22">
        <v>130</v>
      </c>
      <c r="AL1082" s="23">
        <f>SUM(AF1082:AK1082)</f>
        <v>690</v>
      </c>
      <c r="AM1082" s="39" t="s">
        <v>75</v>
      </c>
      <c r="AN1082" s="41" t="s">
        <v>99</v>
      </c>
      <c r="AO1082" s="39" t="s">
        <v>517</v>
      </c>
      <c r="AP1082" s="40"/>
      <c r="AQ1082" s="38"/>
      <c r="AR1082" s="39" t="s">
        <v>1698</v>
      </c>
      <c r="AS1082" s="40">
        <v>20</v>
      </c>
      <c r="AT1082" s="40">
        <v>2094.4</v>
      </c>
      <c r="AU1082" s="41">
        <v>950</v>
      </c>
      <c r="AV1082" s="31">
        <v>3</v>
      </c>
      <c r="AW1082" s="26"/>
      <c r="AX1082" s="26"/>
      <c r="AY1082" s="26"/>
      <c r="AZ1082" s="26"/>
      <c r="BA1082" s="25"/>
      <c r="BB1082" s="24">
        <v>345</v>
      </c>
      <c r="BC1082" s="26">
        <v>255</v>
      </c>
      <c r="BD1082" s="32" t="s">
        <v>297</v>
      </c>
      <c r="BE1082" s="32">
        <v>0</v>
      </c>
      <c r="BF1082" s="35" t="s">
        <v>164</v>
      </c>
      <c r="BG1082" s="26" t="s">
        <v>368</v>
      </c>
      <c r="BH1082" s="29">
        <v>120</v>
      </c>
      <c r="BI1082" s="26" t="s">
        <v>212</v>
      </c>
      <c r="BJ1082" s="41"/>
      <c r="BK1082" s="36"/>
      <c r="BL1082" t="str">
        <f>IF(_xlfn.REGEXTEST(BK1082,"Lv. [0-9]{0, 3}", 0),BM1082,"")</f>
        <v/>
      </c>
      <c r="BM1082" t="e" cm="1" vm="1">
        <f t="array" ref="BM1082">_xlfn.REGEXEXTRACT(_xlfn.REGEXEXTRACT(BK1082,"Lv. [0-9]{0,}", 0),"[0-9]{1,2}", 0)</f>
        <v>#N/A</v>
      </c>
      <c r="BN1082" cm="1">
        <f t="array" ref="BN1082">INDEX(A1082:AE1082,BQ1082)</f>
        <v>400</v>
      </c>
      <c r="BO1082">
        <v>1081</v>
      </c>
      <c r="BP1082" t="str">
        <f ca="1">IF(LEN(BL1082) &gt; 0, _xlfn.XMATCH(BN1082 + 1, INDIRECT(BR1082):INDIRECT(BS1082)), "")</f>
        <v/>
      </c>
      <c r="BQ1082" cm="1">
        <f t="array" ref="BQ1082">_xlfn.XMATCH(FALSE, ISBLANK(A1082:AE1082),,-1)</f>
        <v>27</v>
      </c>
      <c r="BR1082" t="str">
        <f>ADDRESS(2, BQ1082)</f>
        <v>$AA$2</v>
      </c>
      <c r="BS1082" t="str">
        <f>ADDRESS(1202, BQ1082)</f>
        <v>$AA$1202</v>
      </c>
      <c r="BT1082" s="171" t="str">
        <f>"insert into Pokemon_Blueprint values ( "&amp;ROW()-1&amp;", '"&amp;B1082&amp;"', '"&amp;C1082&amp;"', "&amp;AF1082&amp;",  "&amp;AG1082&amp;",  "&amp;AH1082&amp;", "&amp;AI1082&amp;",  "&amp;AJ1082&amp;",  "&amp;AK1082&amp;", "&amp;IF(BC1082 = "", "0", BC1082)&amp;", "&amp;IF(BL1082 = "","NULL, NULL",BP1082&amp;", "&amp;BL1082)&amp;");"</f>
        <v>insert into Pokemon_Blueprint values ( 1081, 'Eternatus', 'Legendary', 140,  85,  95, 145,  95,  130, 255, NULL, NULL);</v>
      </c>
    </row>
    <row r="1083" spans="1:72" ht="12.75" customHeight="1">
      <c r="A1083" s="86">
        <v>891</v>
      </c>
      <c r="B1083" s="113" t="s">
        <v>1699</v>
      </c>
      <c r="C1083" s="113" t="s">
        <v>523</v>
      </c>
      <c r="D1083" s="114"/>
      <c r="E1083" s="115"/>
      <c r="F1083" s="115"/>
      <c r="G1083" s="115"/>
      <c r="H1083" s="115"/>
      <c r="I1083" s="115"/>
      <c r="J1083" s="115"/>
      <c r="K1083" s="115"/>
      <c r="L1083" s="115"/>
      <c r="M1083" s="115"/>
      <c r="N1083" s="115"/>
      <c r="O1083" s="115"/>
      <c r="P1083" s="115"/>
      <c r="Q1083" s="115"/>
      <c r="R1083" s="115"/>
      <c r="S1083" s="115"/>
      <c r="T1083" s="115"/>
      <c r="U1083" s="115"/>
      <c r="V1083" s="115"/>
      <c r="W1083" s="115"/>
      <c r="X1083" s="115"/>
      <c r="Y1083" s="115"/>
      <c r="Z1083" s="115"/>
      <c r="AA1083" s="115"/>
      <c r="AB1083" s="115">
        <v>100</v>
      </c>
      <c r="AC1083" s="115"/>
      <c r="AD1083" s="115"/>
      <c r="AE1083" s="116"/>
      <c r="AF1083" s="17">
        <v>60</v>
      </c>
      <c r="AG1083" s="18">
        <v>90</v>
      </c>
      <c r="AH1083" s="19">
        <v>60</v>
      </c>
      <c r="AI1083" s="20">
        <v>53</v>
      </c>
      <c r="AJ1083" s="21">
        <v>50</v>
      </c>
      <c r="AK1083" s="22">
        <v>72</v>
      </c>
      <c r="AL1083" s="23">
        <f>SUM(AF1083:AK1083)</f>
        <v>385</v>
      </c>
      <c r="AM1083" s="39" t="s">
        <v>289</v>
      </c>
      <c r="AN1083" s="41"/>
      <c r="AO1083" s="39" t="s">
        <v>243</v>
      </c>
      <c r="AP1083" s="40"/>
      <c r="AQ1083" s="38"/>
      <c r="AR1083" s="39" t="s">
        <v>97</v>
      </c>
      <c r="AS1083" s="40">
        <v>0.6</v>
      </c>
      <c r="AT1083" s="40">
        <v>26.5</v>
      </c>
      <c r="AU1083" s="41">
        <v>12</v>
      </c>
      <c r="AV1083" s="31"/>
      <c r="AW1083" s="26">
        <v>1</v>
      </c>
      <c r="AX1083" s="26"/>
      <c r="AY1083" s="26"/>
      <c r="AZ1083" s="26"/>
      <c r="BA1083" s="25"/>
      <c r="BB1083" s="24">
        <v>77</v>
      </c>
      <c r="BC1083" s="26">
        <v>3</v>
      </c>
      <c r="BD1083" s="32" t="s">
        <v>297</v>
      </c>
      <c r="BE1083" s="32">
        <v>50</v>
      </c>
      <c r="BF1083" s="35" t="s">
        <v>322</v>
      </c>
      <c r="BG1083" s="26" t="s">
        <v>81</v>
      </c>
      <c r="BH1083" s="29">
        <v>120</v>
      </c>
      <c r="BI1083" s="26" t="s">
        <v>212</v>
      </c>
      <c r="BJ1083" s="41"/>
      <c r="BK1083" s="36" t="s">
        <v>1700</v>
      </c>
      <c r="BL1083" t="str">
        <f>IF(_xlfn.REGEXTEST(BK1083,"Lv. [0-9]{0, 3}", 0),BM1083,"")</f>
        <v/>
      </c>
      <c r="BM1083" t="e" cm="1" vm="1">
        <f t="array" ref="BM1083">_xlfn.REGEXEXTRACT(_xlfn.REGEXEXTRACT(BK1083,"Lv. [0-9]{0,}", 0),"[0-9]{1,2}", 0)</f>
        <v>#N/A</v>
      </c>
      <c r="BN1083" cm="1">
        <f t="array" ref="BN1083">INDEX(A1083:AE1083,BQ1083)</f>
        <v>100</v>
      </c>
      <c r="BO1083">
        <v>1082</v>
      </c>
      <c r="BP1083" t="str">
        <f ca="1">IF(LEN(BL1083) &gt; 0, _xlfn.XMATCH(BN1083 + 1, INDIRECT(BR1083):INDIRECT(BS1083)), "")</f>
        <v/>
      </c>
      <c r="BQ1083" cm="1">
        <f t="array" ref="BQ1083">_xlfn.XMATCH(FALSE, ISBLANK(A1083:AE1083),,-1)</f>
        <v>28</v>
      </c>
      <c r="BR1083" t="str">
        <f>ADDRESS(2, BQ1083)</f>
        <v>$AB$2</v>
      </c>
      <c r="BS1083" t="str">
        <f>ADDRESS(1202, BQ1083)</f>
        <v>$AB$1202</v>
      </c>
      <c r="BT1083" s="171" t="str">
        <f>"insert into Pokemon_Blueprint values ( "&amp;ROW()-1&amp;", '"&amp;B1083&amp;"', '"&amp;C1083&amp;"', "&amp;AF1083&amp;",  "&amp;AG1083&amp;",  "&amp;AH1083&amp;", "&amp;AI1083&amp;",  "&amp;AJ1083&amp;",  "&amp;AK1083&amp;", "&amp;IF(BC1083 = "", "0", BC1083)&amp;", "&amp;IF(BL1083 = "","NULL, NULL",BP1083&amp;", "&amp;BL1083)&amp;");"</f>
        <v>insert into Pokemon_Blueprint values ( 1082, 'Kubfu', 'Sub-Legendary', 60,  90,  60, 53,  50,  72, 3, NULL, NULL);</v>
      </c>
    </row>
    <row r="1084" spans="1:72" ht="12.75" customHeight="1">
      <c r="A1084" s="86">
        <v>892</v>
      </c>
      <c r="B1084" s="113" t="s">
        <v>1701</v>
      </c>
      <c r="C1084" s="113" t="s">
        <v>523</v>
      </c>
      <c r="D1084" s="114"/>
      <c r="E1084" s="115"/>
      <c r="F1084" s="115"/>
      <c r="G1084" s="115"/>
      <c r="H1084" s="115"/>
      <c r="I1084" s="115"/>
      <c r="J1084" s="115"/>
      <c r="K1084" s="115"/>
      <c r="L1084" s="115"/>
      <c r="M1084" s="115"/>
      <c r="N1084" s="115"/>
      <c r="O1084" s="115"/>
      <c r="P1084" s="115"/>
      <c r="Q1084" s="115"/>
      <c r="R1084" s="115"/>
      <c r="S1084" s="115"/>
      <c r="T1084" s="115"/>
      <c r="U1084" s="115"/>
      <c r="V1084" s="115"/>
      <c r="W1084" s="115"/>
      <c r="X1084" s="115"/>
      <c r="Y1084" s="115"/>
      <c r="Z1084" s="115"/>
      <c r="AA1084" s="115"/>
      <c r="AB1084" s="115">
        <v>101</v>
      </c>
      <c r="AC1084" s="115"/>
      <c r="AD1084" s="115"/>
      <c r="AE1084" s="116"/>
      <c r="AF1084" s="17">
        <v>100</v>
      </c>
      <c r="AG1084" s="18">
        <v>130</v>
      </c>
      <c r="AH1084" s="19">
        <v>100</v>
      </c>
      <c r="AI1084" s="20">
        <v>63</v>
      </c>
      <c r="AJ1084" s="21">
        <v>60</v>
      </c>
      <c r="AK1084" s="22">
        <v>97</v>
      </c>
      <c r="AL1084" s="23">
        <f>SUM(AF1084:AK1084)</f>
        <v>550</v>
      </c>
      <c r="AM1084" s="39" t="s">
        <v>289</v>
      </c>
      <c r="AN1084" s="41" t="s">
        <v>169</v>
      </c>
      <c r="AO1084" s="39" t="s">
        <v>1702</v>
      </c>
      <c r="AP1084" s="40"/>
      <c r="AQ1084" s="38"/>
      <c r="AR1084" s="39" t="s">
        <v>304</v>
      </c>
      <c r="AS1084" s="40">
        <v>1.9</v>
      </c>
      <c r="AT1084" s="40">
        <v>231.5</v>
      </c>
      <c r="AU1084" s="41">
        <v>105</v>
      </c>
      <c r="AV1084" s="31"/>
      <c r="AW1084" s="26">
        <v>3</v>
      </c>
      <c r="AX1084" s="26"/>
      <c r="AY1084" s="26"/>
      <c r="AZ1084" s="26"/>
      <c r="BA1084" s="25"/>
      <c r="BB1084" s="24">
        <v>275</v>
      </c>
      <c r="BC1084" s="26">
        <v>3</v>
      </c>
      <c r="BD1084" s="32" t="s">
        <v>297</v>
      </c>
      <c r="BE1084" s="32">
        <v>50</v>
      </c>
      <c r="BF1084" s="35" t="s">
        <v>322</v>
      </c>
      <c r="BG1084" s="26" t="s">
        <v>81</v>
      </c>
      <c r="BH1084" s="29">
        <v>120</v>
      </c>
      <c r="BI1084" s="26" t="s">
        <v>212</v>
      </c>
      <c r="BJ1084" s="41"/>
      <c r="BK1084" s="36"/>
      <c r="BL1084" t="str">
        <f>IF(_xlfn.REGEXTEST(BK1084,"Lv. [0-9]{0, 3}", 0),BM1084,"")</f>
        <v/>
      </c>
      <c r="BM1084" t="e" cm="1" vm="1">
        <f t="array" ref="BM1084">_xlfn.REGEXEXTRACT(_xlfn.REGEXEXTRACT(BK1084,"Lv. [0-9]{0,}", 0),"[0-9]{1,2}", 0)</f>
        <v>#N/A</v>
      </c>
      <c r="BN1084" cm="1">
        <f t="array" ref="BN1084">INDEX(A1084:AE1084,BQ1084)</f>
        <v>101</v>
      </c>
      <c r="BO1084">
        <v>1083</v>
      </c>
      <c r="BP1084" t="str">
        <f ca="1">IF(LEN(BL1084) &gt; 0, _xlfn.XMATCH(BN1084 + 1, INDIRECT(BR1084):INDIRECT(BS1084)), "")</f>
        <v/>
      </c>
      <c r="BQ1084" cm="1">
        <f t="array" ref="BQ1084">_xlfn.XMATCH(FALSE, ISBLANK(A1084:AE1084),,-1)</f>
        <v>28</v>
      </c>
      <c r="BR1084" t="str">
        <f>ADDRESS(2, BQ1084)</f>
        <v>$AB$2</v>
      </c>
      <c r="BS1084" t="str">
        <f>ADDRESS(1202, BQ1084)</f>
        <v>$AB$1202</v>
      </c>
      <c r="BT1084" s="171" t="str">
        <f>"insert into Pokemon_Blueprint values ( "&amp;ROW()-1&amp;", '"&amp;B1084&amp;"', '"&amp;C1084&amp;"', "&amp;AF1084&amp;",  "&amp;AG1084&amp;",  "&amp;AH1084&amp;", "&amp;AI1084&amp;",  "&amp;AJ1084&amp;",  "&amp;AK1084&amp;", "&amp;IF(BC1084 = "", "0", BC1084)&amp;", "&amp;IF(BL1084 = "","NULL, NULL",BP1084&amp;", "&amp;BL1084)&amp;");"</f>
        <v>insert into Pokemon_Blueprint values ( 1083, 'Urshifu (Single Strike)', 'Sub-Legendary', 100,  130,  100, 63,  60,  97, 3, NULL, NULL);</v>
      </c>
    </row>
    <row r="1085" spans="1:72" ht="12.75" customHeight="1">
      <c r="A1085" s="86">
        <v>892.1</v>
      </c>
      <c r="B1085" s="113" t="s">
        <v>1703</v>
      </c>
      <c r="C1085" s="113" t="s">
        <v>523</v>
      </c>
      <c r="D1085" s="114"/>
      <c r="E1085" s="115"/>
      <c r="F1085" s="115"/>
      <c r="G1085" s="115"/>
      <c r="H1085" s="115"/>
      <c r="I1085" s="115"/>
      <c r="J1085" s="115"/>
      <c r="K1085" s="115"/>
      <c r="L1085" s="115"/>
      <c r="M1085" s="115"/>
      <c r="N1085" s="115"/>
      <c r="O1085" s="115"/>
      <c r="P1085" s="115"/>
      <c r="Q1085" s="115"/>
      <c r="R1085" s="115"/>
      <c r="S1085" s="115"/>
      <c r="T1085" s="115"/>
      <c r="U1085" s="115"/>
      <c r="V1085" s="115"/>
      <c r="W1085" s="115"/>
      <c r="X1085" s="115"/>
      <c r="Y1085" s="115"/>
      <c r="Z1085" s="115"/>
      <c r="AA1085" s="115"/>
      <c r="AB1085" s="115">
        <v>101</v>
      </c>
      <c r="AC1085" s="115"/>
      <c r="AD1085" s="115"/>
      <c r="AE1085" s="116"/>
      <c r="AF1085" s="17">
        <v>100</v>
      </c>
      <c r="AG1085" s="18">
        <v>130</v>
      </c>
      <c r="AH1085" s="19">
        <v>100</v>
      </c>
      <c r="AI1085" s="20">
        <v>63</v>
      </c>
      <c r="AJ1085" s="21">
        <v>60</v>
      </c>
      <c r="AK1085" s="22">
        <v>97</v>
      </c>
      <c r="AL1085" s="23">
        <f>SUM(AF1085:AK1085)</f>
        <v>550</v>
      </c>
      <c r="AM1085" s="39" t="s">
        <v>289</v>
      </c>
      <c r="AN1085" s="41" t="s">
        <v>112</v>
      </c>
      <c r="AO1085" s="39" t="s">
        <v>1702</v>
      </c>
      <c r="AP1085" s="40"/>
      <c r="AQ1085" s="38"/>
      <c r="AR1085" s="39" t="s">
        <v>304</v>
      </c>
      <c r="AS1085" s="40">
        <v>1.9</v>
      </c>
      <c r="AT1085" s="40">
        <v>231.5</v>
      </c>
      <c r="AU1085" s="41">
        <v>105</v>
      </c>
      <c r="AV1085" s="31"/>
      <c r="AW1085" s="26">
        <v>3</v>
      </c>
      <c r="AX1085" s="26"/>
      <c r="AY1085" s="26"/>
      <c r="AZ1085" s="26"/>
      <c r="BA1085" s="25"/>
      <c r="BB1085" s="24">
        <v>275</v>
      </c>
      <c r="BC1085" s="26">
        <v>3</v>
      </c>
      <c r="BD1085" s="32" t="s">
        <v>297</v>
      </c>
      <c r="BE1085" s="32">
        <v>50</v>
      </c>
      <c r="BF1085" s="35" t="s">
        <v>322</v>
      </c>
      <c r="BG1085" s="26" t="s">
        <v>81</v>
      </c>
      <c r="BH1085" s="29">
        <v>120</v>
      </c>
      <c r="BI1085" s="26" t="s">
        <v>212</v>
      </c>
      <c r="BJ1085" s="41"/>
      <c r="BK1085" s="36"/>
      <c r="BL1085" t="str">
        <f>IF(_xlfn.REGEXTEST(BK1085,"Lv. [0-9]{0, 3}", 0),BM1085,"")</f>
        <v/>
      </c>
      <c r="BM1085" t="e" cm="1" vm="1">
        <f t="array" ref="BM1085">_xlfn.REGEXEXTRACT(_xlfn.REGEXEXTRACT(BK1085,"Lv. [0-9]{0,}", 0),"[0-9]{1,2}", 0)</f>
        <v>#N/A</v>
      </c>
      <c r="BN1085" cm="1">
        <f t="array" ref="BN1085">INDEX(A1085:AE1085,BQ1085)</f>
        <v>101</v>
      </c>
      <c r="BO1085">
        <v>1084</v>
      </c>
      <c r="BP1085" t="str">
        <f ca="1">IF(LEN(BL1085) &gt; 0, _xlfn.XMATCH(BN1085 + 1, INDIRECT(BR1085):INDIRECT(BS1085)), "")</f>
        <v/>
      </c>
      <c r="BQ1085" cm="1">
        <f t="array" ref="BQ1085">_xlfn.XMATCH(FALSE, ISBLANK(A1085:AE1085),,-1)</f>
        <v>28</v>
      </c>
      <c r="BR1085" t="str">
        <f>ADDRESS(2, BQ1085)</f>
        <v>$AB$2</v>
      </c>
      <c r="BS1085" t="str">
        <f>ADDRESS(1202, BQ1085)</f>
        <v>$AB$1202</v>
      </c>
      <c r="BT1085" s="171" t="str">
        <f>"insert into Pokemon_Blueprint values ( "&amp;ROW()-1&amp;", '"&amp;B1085&amp;"', '"&amp;C1085&amp;"', "&amp;AF1085&amp;",  "&amp;AG1085&amp;",  "&amp;AH1085&amp;", "&amp;AI1085&amp;",  "&amp;AJ1085&amp;",  "&amp;AK1085&amp;", "&amp;IF(BC1085 = "", "0", BC1085)&amp;", "&amp;IF(BL1085 = "","NULL, NULL",BP1085&amp;", "&amp;BL1085)&amp;");"</f>
        <v>insert into Pokemon_Blueprint values ( 1084, 'Urshifu (Rapid Strike)', 'Sub-Legendary', 100,  130,  100, 63,  60,  97, 3, NULL, NULL);</v>
      </c>
    </row>
    <row r="1086" spans="1:72" ht="12.75" customHeight="1">
      <c r="A1086" s="86">
        <v>893</v>
      </c>
      <c r="B1086" s="113" t="s">
        <v>1704</v>
      </c>
      <c r="C1086" s="113" t="s">
        <v>546</v>
      </c>
      <c r="D1086" s="114"/>
      <c r="E1086" s="115"/>
      <c r="F1086" s="115"/>
      <c r="G1086" s="115"/>
      <c r="H1086" s="115"/>
      <c r="I1086" s="115"/>
      <c r="J1086" s="115"/>
      <c r="K1086" s="115"/>
      <c r="L1086" s="115"/>
      <c r="M1086" s="115"/>
      <c r="N1086" s="115"/>
      <c r="O1086" s="115"/>
      <c r="P1086" s="115"/>
      <c r="Q1086" s="115"/>
      <c r="R1086" s="115"/>
      <c r="S1086" s="115"/>
      <c r="T1086" s="115"/>
      <c r="U1086" s="115"/>
      <c r="V1086" s="115"/>
      <c r="W1086" s="115"/>
      <c r="X1086" s="115"/>
      <c r="Y1086" s="115"/>
      <c r="Z1086" s="115"/>
      <c r="AA1086" s="115"/>
      <c r="AB1086" s="115">
        <v>211</v>
      </c>
      <c r="AC1086" s="115"/>
      <c r="AD1086" s="115"/>
      <c r="AE1086" s="116"/>
      <c r="AF1086" s="17">
        <v>105</v>
      </c>
      <c r="AG1086" s="18">
        <v>120</v>
      </c>
      <c r="AH1086" s="19">
        <v>105</v>
      </c>
      <c r="AI1086" s="20">
        <v>70</v>
      </c>
      <c r="AJ1086" s="21">
        <v>95</v>
      </c>
      <c r="AK1086" s="22">
        <v>105</v>
      </c>
      <c r="AL1086" s="23">
        <f>SUM(AF1086:AK1086)</f>
        <v>600</v>
      </c>
      <c r="AM1086" s="39" t="s">
        <v>169</v>
      </c>
      <c r="AN1086" s="41" t="s">
        <v>74</v>
      </c>
      <c r="AO1086" s="39" t="s">
        <v>1463</v>
      </c>
      <c r="AP1086" s="40"/>
      <c r="AQ1086" s="38"/>
      <c r="AR1086" s="39" t="s">
        <v>377</v>
      </c>
      <c r="AS1086" s="40">
        <v>1.8</v>
      </c>
      <c r="AT1086" s="40">
        <v>154.30000000000001</v>
      </c>
      <c r="AU1086" s="41">
        <v>70</v>
      </c>
      <c r="AV1086" s="31"/>
      <c r="AW1086" s="26">
        <v>3</v>
      </c>
      <c r="AX1086" s="26"/>
      <c r="AY1086" s="26"/>
      <c r="AZ1086" s="26"/>
      <c r="BA1086" s="25"/>
      <c r="BB1086" s="24">
        <v>300</v>
      </c>
      <c r="BC1086" s="26">
        <v>3</v>
      </c>
      <c r="BD1086" s="32" t="s">
        <v>297</v>
      </c>
      <c r="BE1086" s="32">
        <v>0</v>
      </c>
      <c r="BF1086" s="35" t="s">
        <v>108</v>
      </c>
      <c r="BG1086" s="26" t="s">
        <v>368</v>
      </c>
      <c r="BH1086" s="29">
        <v>120</v>
      </c>
      <c r="BI1086" s="26" t="s">
        <v>212</v>
      </c>
      <c r="BJ1086" s="41"/>
      <c r="BK1086" s="36"/>
      <c r="BL1086" t="str">
        <f>IF(_xlfn.REGEXTEST(BK1086,"Lv. [0-9]{0, 3}", 0),BM1086,"")</f>
        <v/>
      </c>
      <c r="BM1086" t="e" cm="1" vm="1">
        <f t="array" ref="BM1086">_xlfn.REGEXEXTRACT(_xlfn.REGEXEXTRACT(BK1086,"Lv. [0-9]{0,}", 0),"[0-9]{1,2}", 0)</f>
        <v>#N/A</v>
      </c>
      <c r="BN1086" cm="1">
        <f t="array" ref="BN1086">INDEX(A1086:AE1086,BQ1086)</f>
        <v>211</v>
      </c>
      <c r="BO1086">
        <v>1085</v>
      </c>
      <c r="BP1086" t="str">
        <f ca="1">IF(LEN(BL1086) &gt; 0, _xlfn.XMATCH(BN1086 + 1, INDIRECT(BR1086):INDIRECT(BS1086)), "")</f>
        <v/>
      </c>
      <c r="BQ1086" cm="1">
        <f t="array" ref="BQ1086">_xlfn.XMATCH(FALSE, ISBLANK(A1086:AE1086),,-1)</f>
        <v>28</v>
      </c>
      <c r="BR1086" t="str">
        <f>ADDRESS(2, BQ1086)</f>
        <v>$AB$2</v>
      </c>
      <c r="BS1086" t="str">
        <f>ADDRESS(1202, BQ1086)</f>
        <v>$AB$1202</v>
      </c>
      <c r="BT1086" s="171" t="str">
        <f>"insert into Pokemon_Blueprint values ( "&amp;ROW()-1&amp;", '"&amp;B1086&amp;"', '"&amp;C1086&amp;"', "&amp;AF1086&amp;",  "&amp;AG1086&amp;",  "&amp;AH1086&amp;", "&amp;AI1086&amp;",  "&amp;AJ1086&amp;",  "&amp;AK1086&amp;", "&amp;IF(BC1086 = "", "0", BC1086)&amp;", "&amp;IF(BL1086 = "","NULL, NULL",BP1086&amp;", "&amp;BL1086)&amp;");"</f>
        <v>insert into Pokemon_Blueprint values ( 1085, 'Zarude', 'Mythical', 105,  120,  105, 70,  95,  105, 3, NULL, NULL);</v>
      </c>
    </row>
    <row r="1087" spans="1:72" ht="12.75" customHeight="1">
      <c r="A1087" s="86">
        <v>894</v>
      </c>
      <c r="B1087" s="113" t="s">
        <v>1705</v>
      </c>
      <c r="C1087" s="113" t="s">
        <v>523</v>
      </c>
      <c r="D1087" s="114"/>
      <c r="E1087" s="115"/>
      <c r="F1087" s="115"/>
      <c r="G1087" s="115"/>
      <c r="H1087" s="115"/>
      <c r="I1087" s="115"/>
      <c r="J1087" s="115"/>
      <c r="K1087" s="115"/>
      <c r="L1087" s="115"/>
      <c r="M1087" s="115"/>
      <c r="N1087" s="115"/>
      <c r="O1087" s="115"/>
      <c r="P1087" s="115"/>
      <c r="Q1087" s="115"/>
      <c r="R1087" s="115"/>
      <c r="S1087" s="115"/>
      <c r="T1087" s="115"/>
      <c r="U1087" s="115"/>
      <c r="V1087" s="115"/>
      <c r="W1087" s="115"/>
      <c r="X1087" s="115"/>
      <c r="Y1087" s="115"/>
      <c r="Z1087" s="115"/>
      <c r="AA1087" s="115"/>
      <c r="AB1087" s="115"/>
      <c r="AC1087" s="115">
        <v>200</v>
      </c>
      <c r="AD1087" s="115"/>
      <c r="AE1087" s="116"/>
      <c r="AF1087" s="17">
        <v>80</v>
      </c>
      <c r="AG1087" s="18">
        <v>100</v>
      </c>
      <c r="AH1087" s="19">
        <v>50</v>
      </c>
      <c r="AI1087" s="20">
        <v>100</v>
      </c>
      <c r="AJ1087" s="21">
        <v>50</v>
      </c>
      <c r="AK1087" s="22">
        <v>200</v>
      </c>
      <c r="AL1087" s="23">
        <f>SUM(AF1087:AK1087)</f>
        <v>580</v>
      </c>
      <c r="AM1087" s="39" t="s">
        <v>184</v>
      </c>
      <c r="AN1087" s="41"/>
      <c r="AO1087" s="39" t="s">
        <v>1706</v>
      </c>
      <c r="AP1087" s="40"/>
      <c r="AQ1087" s="38"/>
      <c r="AR1087" s="39" t="s">
        <v>176</v>
      </c>
      <c r="AS1087" s="40">
        <v>1.2</v>
      </c>
      <c r="AT1087" s="40">
        <v>319.7</v>
      </c>
      <c r="AU1087" s="41">
        <v>145</v>
      </c>
      <c r="AV1087" s="31"/>
      <c r="AW1087" s="26"/>
      <c r="AX1087" s="26"/>
      <c r="AY1087" s="26"/>
      <c r="AZ1087" s="26"/>
      <c r="BA1087" s="25">
        <v>3</v>
      </c>
      <c r="BB1087" s="24">
        <v>290</v>
      </c>
      <c r="BC1087" s="26">
        <v>3</v>
      </c>
      <c r="BD1087" s="32" t="s">
        <v>297</v>
      </c>
      <c r="BE1087" s="32">
        <v>35</v>
      </c>
      <c r="BF1087" s="35" t="s">
        <v>141</v>
      </c>
      <c r="BG1087" s="26" t="s">
        <v>368</v>
      </c>
      <c r="BH1087" s="29">
        <v>120</v>
      </c>
      <c r="BI1087" s="26" t="s">
        <v>212</v>
      </c>
      <c r="BJ1087" s="41"/>
      <c r="BK1087" s="36"/>
      <c r="BL1087" t="str">
        <f>IF(_xlfn.REGEXTEST(BK1087,"Lv. [0-9]{0, 3}", 0),BM1087,"")</f>
        <v/>
      </c>
      <c r="BM1087" t="e" cm="1" vm="1">
        <f t="array" ref="BM1087">_xlfn.REGEXEXTRACT(_xlfn.REGEXEXTRACT(BK1087,"Lv. [0-9]{0,}", 0),"[0-9]{1,2}", 0)</f>
        <v>#N/A</v>
      </c>
      <c r="BN1087" cm="1">
        <f t="array" ref="BN1087">INDEX(A1087:AE1087,BQ1087)</f>
        <v>200</v>
      </c>
      <c r="BO1087">
        <v>1086</v>
      </c>
      <c r="BP1087" t="str">
        <f ca="1">IF(LEN(BL1087) &gt; 0, _xlfn.XMATCH(BN1087 + 1, INDIRECT(BR1087):INDIRECT(BS1087)), "")</f>
        <v/>
      </c>
      <c r="BQ1087" cm="1">
        <f t="array" ref="BQ1087">_xlfn.XMATCH(FALSE, ISBLANK(A1087:AE1087),,-1)</f>
        <v>29</v>
      </c>
      <c r="BR1087" t="str">
        <f>ADDRESS(2, BQ1087)</f>
        <v>$AC$2</v>
      </c>
      <c r="BS1087" t="str">
        <f>ADDRESS(1202, BQ1087)</f>
        <v>$AC$1202</v>
      </c>
      <c r="BT1087" s="171" t="str">
        <f>"insert into Pokemon_Blueprint values ( "&amp;ROW()-1&amp;", '"&amp;B1087&amp;"', '"&amp;C1087&amp;"', "&amp;AF1087&amp;",  "&amp;AG1087&amp;",  "&amp;AH1087&amp;", "&amp;AI1087&amp;",  "&amp;AJ1087&amp;",  "&amp;AK1087&amp;", "&amp;IF(BC1087 = "", "0", BC1087)&amp;", "&amp;IF(BL1087 = "","NULL, NULL",BP1087&amp;", "&amp;BL1087)&amp;");"</f>
        <v>insert into Pokemon_Blueprint values ( 1086, 'Regieleki', 'Sub-Legendary', 80,  100,  50, 100,  50,  200, 3, NULL, NULL);</v>
      </c>
    </row>
    <row r="1088" spans="1:72" ht="12.75" customHeight="1">
      <c r="A1088" s="86">
        <v>895</v>
      </c>
      <c r="B1088" s="113" t="s">
        <v>1707</v>
      </c>
      <c r="C1088" s="113" t="s">
        <v>523</v>
      </c>
      <c r="D1088" s="114"/>
      <c r="E1088" s="115"/>
      <c r="F1088" s="115"/>
      <c r="G1088" s="115"/>
      <c r="H1088" s="115"/>
      <c r="I1088" s="115"/>
      <c r="J1088" s="115"/>
      <c r="K1088" s="115"/>
      <c r="L1088" s="115"/>
      <c r="M1088" s="115"/>
      <c r="N1088" s="115"/>
      <c r="O1088" s="115"/>
      <c r="P1088" s="115"/>
      <c r="Q1088" s="115"/>
      <c r="R1088" s="115"/>
      <c r="S1088" s="115"/>
      <c r="T1088" s="115"/>
      <c r="U1088" s="115"/>
      <c r="V1088" s="115"/>
      <c r="W1088" s="115"/>
      <c r="X1088" s="115"/>
      <c r="Y1088" s="115"/>
      <c r="Z1088" s="115"/>
      <c r="AA1088" s="115"/>
      <c r="AB1088" s="115"/>
      <c r="AC1088" s="115">
        <v>201</v>
      </c>
      <c r="AD1088" s="115"/>
      <c r="AE1088" s="116"/>
      <c r="AF1088" s="17">
        <v>200</v>
      </c>
      <c r="AG1088" s="18">
        <v>100</v>
      </c>
      <c r="AH1088" s="19">
        <v>50</v>
      </c>
      <c r="AI1088" s="20">
        <v>100</v>
      </c>
      <c r="AJ1088" s="21">
        <v>50</v>
      </c>
      <c r="AK1088" s="22">
        <v>80</v>
      </c>
      <c r="AL1088" s="23">
        <f>SUM(AF1088:AK1088)</f>
        <v>580</v>
      </c>
      <c r="AM1088" s="39" t="s">
        <v>99</v>
      </c>
      <c r="AN1088" s="41"/>
      <c r="AO1088" s="39" t="s">
        <v>1708</v>
      </c>
      <c r="AP1088" s="40"/>
      <c r="AQ1088" s="38"/>
      <c r="AR1088" s="39" t="s">
        <v>519</v>
      </c>
      <c r="AS1088" s="40">
        <v>2.1</v>
      </c>
      <c r="AT1088" s="40">
        <v>440.9</v>
      </c>
      <c r="AU1088" s="41">
        <v>200</v>
      </c>
      <c r="AV1088" s="31">
        <v>3</v>
      </c>
      <c r="AW1088" s="26"/>
      <c r="AX1088" s="26"/>
      <c r="AY1088" s="26"/>
      <c r="AZ1088" s="26"/>
      <c r="BA1088" s="25"/>
      <c r="BB1088" s="24">
        <v>290</v>
      </c>
      <c r="BC1088" s="26">
        <v>3</v>
      </c>
      <c r="BD1088" s="32" t="s">
        <v>297</v>
      </c>
      <c r="BE1088" s="32">
        <v>35</v>
      </c>
      <c r="BF1088" s="35" t="s">
        <v>80</v>
      </c>
      <c r="BG1088" s="26" t="s">
        <v>368</v>
      </c>
      <c r="BH1088" s="29">
        <v>120</v>
      </c>
      <c r="BI1088" s="26" t="s">
        <v>212</v>
      </c>
      <c r="BJ1088" s="41"/>
      <c r="BK1088" s="36"/>
      <c r="BL1088" t="str">
        <f>IF(_xlfn.REGEXTEST(BK1088,"Lv. [0-9]{0, 3}", 0),BM1088,"")</f>
        <v/>
      </c>
      <c r="BM1088" t="e" cm="1" vm="1">
        <f t="array" ref="BM1088">_xlfn.REGEXEXTRACT(_xlfn.REGEXEXTRACT(BK1088,"Lv. [0-9]{0,}", 0),"[0-9]{1,2}", 0)</f>
        <v>#N/A</v>
      </c>
      <c r="BN1088" cm="1">
        <f t="array" ref="BN1088">INDEX(A1088:AE1088,BQ1088)</f>
        <v>201</v>
      </c>
      <c r="BO1088">
        <v>1087</v>
      </c>
      <c r="BP1088" t="str">
        <f ca="1">IF(LEN(BL1088) &gt; 0, _xlfn.XMATCH(BN1088 + 1, INDIRECT(BR1088):INDIRECT(BS1088)), "")</f>
        <v/>
      </c>
      <c r="BQ1088" cm="1">
        <f t="array" ref="BQ1088">_xlfn.XMATCH(FALSE, ISBLANK(A1088:AE1088),,-1)</f>
        <v>29</v>
      </c>
      <c r="BR1088" t="str">
        <f>ADDRESS(2, BQ1088)</f>
        <v>$AC$2</v>
      </c>
      <c r="BS1088" t="str">
        <f>ADDRESS(1202, BQ1088)</f>
        <v>$AC$1202</v>
      </c>
      <c r="BT1088" s="171" t="str">
        <f>"insert into Pokemon_Blueprint values ( "&amp;ROW()-1&amp;", '"&amp;B1088&amp;"', '"&amp;C1088&amp;"', "&amp;AF1088&amp;",  "&amp;AG1088&amp;",  "&amp;AH1088&amp;", "&amp;AI1088&amp;",  "&amp;AJ1088&amp;",  "&amp;AK1088&amp;", "&amp;IF(BC1088 = "", "0", BC1088)&amp;", "&amp;IF(BL1088 = "","NULL, NULL",BP1088&amp;", "&amp;BL1088)&amp;");"</f>
        <v>insert into Pokemon_Blueprint values ( 1087, 'Regidrago', 'Sub-Legendary', 200,  100,  50, 100,  50,  80, 3, NULL, NULL);</v>
      </c>
    </row>
    <row r="1089" spans="1:72" ht="12.75" customHeight="1">
      <c r="A1089" s="86">
        <v>896</v>
      </c>
      <c r="B1089" s="113" t="s">
        <v>1709</v>
      </c>
      <c r="C1089" s="113" t="s">
        <v>523</v>
      </c>
      <c r="D1089" s="114"/>
      <c r="E1089" s="115"/>
      <c r="F1089" s="115"/>
      <c r="G1089" s="115"/>
      <c r="H1089" s="115"/>
      <c r="I1089" s="115"/>
      <c r="J1089" s="115"/>
      <c r="K1089" s="115"/>
      <c r="L1089" s="115"/>
      <c r="M1089" s="115"/>
      <c r="N1089" s="115"/>
      <c r="O1089" s="115"/>
      <c r="P1089" s="115"/>
      <c r="Q1089" s="115"/>
      <c r="R1089" s="115"/>
      <c r="S1089" s="115"/>
      <c r="T1089" s="115"/>
      <c r="U1089" s="115"/>
      <c r="V1089" s="115"/>
      <c r="W1089" s="115"/>
      <c r="X1089" s="115"/>
      <c r="Y1089" s="115"/>
      <c r="Z1089" s="115"/>
      <c r="AA1089" s="115"/>
      <c r="AB1089" s="115"/>
      <c r="AC1089" s="115">
        <v>208</v>
      </c>
      <c r="AD1089" s="115"/>
      <c r="AE1089" s="116"/>
      <c r="AF1089" s="17">
        <v>100</v>
      </c>
      <c r="AG1089" s="18">
        <v>145</v>
      </c>
      <c r="AH1089" s="19">
        <v>130</v>
      </c>
      <c r="AI1089" s="20">
        <v>65</v>
      </c>
      <c r="AJ1089" s="21">
        <v>110</v>
      </c>
      <c r="AK1089" s="22">
        <v>30</v>
      </c>
      <c r="AL1089" s="23">
        <f>SUM(AF1089:AK1089)</f>
        <v>580</v>
      </c>
      <c r="AM1089" s="39" t="s">
        <v>200</v>
      </c>
      <c r="AN1089" s="41"/>
      <c r="AO1089" s="39" t="s">
        <v>1710</v>
      </c>
      <c r="AP1089" s="40"/>
      <c r="AQ1089" s="38"/>
      <c r="AR1089" s="39" t="s">
        <v>160</v>
      </c>
      <c r="AS1089" s="40">
        <v>2.2000000000000002</v>
      </c>
      <c r="AT1089" s="40">
        <v>1763.7</v>
      </c>
      <c r="AU1089" s="41">
        <v>800</v>
      </c>
      <c r="AV1089" s="31"/>
      <c r="AW1089" s="26">
        <v>3</v>
      </c>
      <c r="AX1089" s="26"/>
      <c r="AY1089" s="26"/>
      <c r="AZ1089" s="26"/>
      <c r="BA1089" s="25"/>
      <c r="BB1089" s="24">
        <v>290</v>
      </c>
      <c r="BC1089" s="26">
        <v>3</v>
      </c>
      <c r="BD1089" s="32" t="s">
        <v>297</v>
      </c>
      <c r="BE1089" s="32">
        <v>35</v>
      </c>
      <c r="BF1089" s="35" t="s">
        <v>137</v>
      </c>
      <c r="BG1089" s="26" t="s">
        <v>368</v>
      </c>
      <c r="BH1089" s="29">
        <v>120</v>
      </c>
      <c r="BI1089" s="26" t="s">
        <v>212</v>
      </c>
      <c r="BJ1089" s="41"/>
      <c r="BK1089" s="36"/>
      <c r="BL1089" t="str">
        <f>IF(_xlfn.REGEXTEST(BK1089,"Lv. [0-9]{0, 3}", 0),BM1089,"")</f>
        <v/>
      </c>
      <c r="BM1089" t="e" cm="1" vm="1">
        <f t="array" ref="BM1089">_xlfn.REGEXEXTRACT(_xlfn.REGEXEXTRACT(BK1089,"Lv. [0-9]{0,}", 0),"[0-9]{1,2}", 0)</f>
        <v>#N/A</v>
      </c>
      <c r="BN1089" cm="1">
        <f t="array" ref="BN1089">INDEX(A1089:AE1089,BQ1089)</f>
        <v>208</v>
      </c>
      <c r="BO1089">
        <v>1088</v>
      </c>
      <c r="BP1089" t="str">
        <f ca="1">IF(LEN(BL1089) &gt; 0, _xlfn.XMATCH(BN1089 + 1, INDIRECT(BR1089):INDIRECT(BS1089)), "")</f>
        <v/>
      </c>
      <c r="BQ1089" cm="1">
        <f t="array" ref="BQ1089">_xlfn.XMATCH(FALSE, ISBLANK(A1089:AE1089),,-1)</f>
        <v>29</v>
      </c>
      <c r="BR1089" t="str">
        <f>ADDRESS(2, BQ1089)</f>
        <v>$AC$2</v>
      </c>
      <c r="BS1089" t="str">
        <f>ADDRESS(1202, BQ1089)</f>
        <v>$AC$1202</v>
      </c>
      <c r="BT1089" s="171" t="str">
        <f>"insert into Pokemon_Blueprint values ( "&amp;ROW()-1&amp;", '"&amp;B1089&amp;"', '"&amp;C1089&amp;"', "&amp;AF1089&amp;",  "&amp;AG1089&amp;",  "&amp;AH1089&amp;", "&amp;AI1089&amp;",  "&amp;AJ1089&amp;",  "&amp;AK1089&amp;", "&amp;IF(BC1089 = "", "0", BC1089)&amp;", "&amp;IF(BL1089 = "","NULL, NULL",BP1089&amp;", "&amp;BL1089)&amp;");"</f>
        <v>insert into Pokemon_Blueprint values ( 1088, 'Glastrier', 'Sub-Legendary', 100,  145,  130, 65,  110,  30, 3, NULL, NULL);</v>
      </c>
    </row>
    <row r="1090" spans="1:72" ht="12.75" customHeight="1">
      <c r="A1090" s="86">
        <v>897</v>
      </c>
      <c r="B1090" s="113" t="s">
        <v>1711</v>
      </c>
      <c r="C1090" s="113" t="s">
        <v>523</v>
      </c>
      <c r="D1090" s="114"/>
      <c r="E1090" s="115"/>
      <c r="F1090" s="115"/>
      <c r="G1090" s="115"/>
      <c r="H1090" s="115"/>
      <c r="I1090" s="115"/>
      <c r="J1090" s="115"/>
      <c r="K1090" s="115"/>
      <c r="L1090" s="115"/>
      <c r="M1090" s="115"/>
      <c r="N1090" s="115"/>
      <c r="O1090" s="115"/>
      <c r="P1090" s="115"/>
      <c r="Q1090" s="115"/>
      <c r="R1090" s="115"/>
      <c r="S1090" s="115"/>
      <c r="T1090" s="115"/>
      <c r="U1090" s="115"/>
      <c r="V1090" s="115"/>
      <c r="W1090" s="115"/>
      <c r="X1090" s="115"/>
      <c r="Y1090" s="115"/>
      <c r="Z1090" s="115"/>
      <c r="AA1090" s="115"/>
      <c r="AB1090" s="115"/>
      <c r="AC1090" s="115">
        <v>209</v>
      </c>
      <c r="AD1090" s="115"/>
      <c r="AE1090" s="116"/>
      <c r="AF1090" s="17">
        <v>100</v>
      </c>
      <c r="AG1090" s="18">
        <v>65</v>
      </c>
      <c r="AH1090" s="19">
        <v>60</v>
      </c>
      <c r="AI1090" s="20">
        <v>145</v>
      </c>
      <c r="AJ1090" s="21">
        <v>80</v>
      </c>
      <c r="AK1090" s="22">
        <v>130</v>
      </c>
      <c r="AL1090" s="23">
        <f>SUM(AF1090:AK1090)</f>
        <v>580</v>
      </c>
      <c r="AM1090" s="39" t="s">
        <v>398</v>
      </c>
      <c r="AN1090" s="41"/>
      <c r="AO1090" s="39" t="s">
        <v>1712</v>
      </c>
      <c r="AP1090" s="40"/>
      <c r="AQ1090" s="38"/>
      <c r="AR1090" s="39" t="s">
        <v>88</v>
      </c>
      <c r="AS1090" s="40">
        <v>2</v>
      </c>
      <c r="AT1090" s="40">
        <v>98.1</v>
      </c>
      <c r="AU1090" s="41">
        <v>44.5</v>
      </c>
      <c r="AV1090" s="31"/>
      <c r="AW1090" s="26"/>
      <c r="AX1090" s="26"/>
      <c r="AY1090" s="26">
        <v>3</v>
      </c>
      <c r="AZ1090" s="26"/>
      <c r="BA1090" s="25"/>
      <c r="BB1090" s="24">
        <v>290</v>
      </c>
      <c r="BC1090" s="26">
        <v>3</v>
      </c>
      <c r="BD1090" s="32" t="s">
        <v>297</v>
      </c>
      <c r="BE1090" s="32">
        <v>35</v>
      </c>
      <c r="BF1090" s="35" t="s">
        <v>108</v>
      </c>
      <c r="BG1090" s="26" t="s">
        <v>368</v>
      </c>
      <c r="BH1090" s="29">
        <v>120</v>
      </c>
      <c r="BI1090" s="26" t="s">
        <v>212</v>
      </c>
      <c r="BJ1090" s="41"/>
      <c r="BK1090" s="36"/>
      <c r="BL1090" t="str">
        <f>IF(_xlfn.REGEXTEST(BK1090,"Lv. [0-9]{0, 3}", 0),BM1090,"")</f>
        <v/>
      </c>
      <c r="BM1090" t="e" cm="1" vm="1">
        <f t="array" ref="BM1090">_xlfn.REGEXEXTRACT(_xlfn.REGEXEXTRACT(BK1090,"Lv. [0-9]{0,}", 0),"[0-9]{1,2}", 0)</f>
        <v>#N/A</v>
      </c>
      <c r="BN1090" cm="1">
        <f t="array" ref="BN1090">INDEX(A1090:AE1090,BQ1090)</f>
        <v>209</v>
      </c>
      <c r="BO1090">
        <v>1089</v>
      </c>
      <c r="BP1090" t="str">
        <f ca="1">IF(LEN(BL1090) &gt; 0, _xlfn.XMATCH(BN1090 + 1, INDIRECT(BR1090):INDIRECT(BS1090)), "")</f>
        <v/>
      </c>
      <c r="BQ1090" cm="1">
        <f t="array" ref="BQ1090">_xlfn.XMATCH(FALSE, ISBLANK(A1090:AE1090),,-1)</f>
        <v>29</v>
      </c>
      <c r="BR1090" t="str">
        <f>ADDRESS(2, BQ1090)</f>
        <v>$AC$2</v>
      </c>
      <c r="BS1090" t="str">
        <f>ADDRESS(1202, BQ1090)</f>
        <v>$AC$1202</v>
      </c>
      <c r="BT1090" s="171" t="str">
        <f>"insert into Pokemon_Blueprint values ( "&amp;ROW()-1&amp;", '"&amp;B1090&amp;"', '"&amp;C1090&amp;"', "&amp;AF1090&amp;",  "&amp;AG1090&amp;",  "&amp;AH1090&amp;", "&amp;AI1090&amp;",  "&amp;AJ1090&amp;",  "&amp;AK1090&amp;", "&amp;IF(BC1090 = "", "0", BC1090)&amp;", "&amp;IF(BL1090 = "","NULL, NULL",BP1090&amp;", "&amp;BL1090)&amp;");"</f>
        <v>insert into Pokemon_Blueprint values ( 1089, 'Spectrier', 'Sub-Legendary', 100,  65,  60, 145,  80,  130, 3, NULL, NULL);</v>
      </c>
    </row>
    <row r="1091" spans="1:72" ht="12.75" customHeight="1">
      <c r="A1091" s="86">
        <v>898</v>
      </c>
      <c r="B1091" s="113" t="s">
        <v>1713</v>
      </c>
      <c r="C1091" s="113" t="s">
        <v>540</v>
      </c>
      <c r="D1091" s="114"/>
      <c r="E1091" s="115"/>
      <c r="F1091" s="115"/>
      <c r="G1091" s="115"/>
      <c r="H1091" s="115"/>
      <c r="I1091" s="115"/>
      <c r="J1091" s="115"/>
      <c r="K1091" s="115"/>
      <c r="L1091" s="115"/>
      <c r="M1091" s="115"/>
      <c r="N1091" s="115"/>
      <c r="O1091" s="115"/>
      <c r="P1091" s="115"/>
      <c r="Q1091" s="115"/>
      <c r="R1091" s="115"/>
      <c r="S1091" s="115"/>
      <c r="T1091" s="115"/>
      <c r="U1091" s="115"/>
      <c r="V1091" s="115"/>
      <c r="W1091" s="115"/>
      <c r="X1091" s="115"/>
      <c r="Y1091" s="115"/>
      <c r="Z1091" s="115"/>
      <c r="AA1091" s="115"/>
      <c r="AB1091" s="115"/>
      <c r="AC1091" s="115">
        <v>210</v>
      </c>
      <c r="AD1091" s="115"/>
      <c r="AE1091" s="116"/>
      <c r="AF1091" s="17">
        <v>100</v>
      </c>
      <c r="AG1091" s="18">
        <v>80</v>
      </c>
      <c r="AH1091" s="19">
        <v>80</v>
      </c>
      <c r="AI1091" s="20">
        <v>80</v>
      </c>
      <c r="AJ1091" s="21">
        <v>80</v>
      </c>
      <c r="AK1091" s="22">
        <v>80</v>
      </c>
      <c r="AL1091" s="23">
        <f>SUM(AF1091:AK1091)</f>
        <v>500</v>
      </c>
      <c r="AM1091" s="39" t="s">
        <v>193</v>
      </c>
      <c r="AN1091" s="41" t="s">
        <v>74</v>
      </c>
      <c r="AO1091" s="39" t="s">
        <v>179</v>
      </c>
      <c r="AP1091" s="40"/>
      <c r="AQ1091" s="38"/>
      <c r="AR1091" s="39" t="s">
        <v>101</v>
      </c>
      <c r="AS1091" s="40">
        <v>1.1000000000000001</v>
      </c>
      <c r="AT1091" s="40">
        <v>17</v>
      </c>
      <c r="AU1091" s="41">
        <v>7.7</v>
      </c>
      <c r="AV1091" s="31">
        <v>3</v>
      </c>
      <c r="AW1091" s="26"/>
      <c r="AX1091" s="26"/>
      <c r="AY1091" s="26"/>
      <c r="AZ1091" s="26"/>
      <c r="BA1091" s="25"/>
      <c r="BB1091" s="24">
        <v>250</v>
      </c>
      <c r="BC1091" s="26">
        <v>3</v>
      </c>
      <c r="BD1091" s="32" t="s">
        <v>297</v>
      </c>
      <c r="BE1091" s="32">
        <v>100</v>
      </c>
      <c r="BF1091" s="35" t="s">
        <v>80</v>
      </c>
      <c r="BG1091" s="26" t="s">
        <v>368</v>
      </c>
      <c r="BH1091" s="29">
        <v>120</v>
      </c>
      <c r="BI1091" s="26" t="s">
        <v>212</v>
      </c>
      <c r="BJ1091" s="41"/>
      <c r="BK1091" s="36"/>
      <c r="BL1091" t="str">
        <f>IF(_xlfn.REGEXTEST(BK1091,"Lv. [0-9]{0, 3}", 0),BM1091,"")</f>
        <v/>
      </c>
      <c r="BM1091" t="e" cm="1" vm="1">
        <f t="array" ref="BM1091">_xlfn.REGEXEXTRACT(_xlfn.REGEXEXTRACT(BK1091,"Lv. [0-9]{0,}", 0),"[0-9]{1,2}", 0)</f>
        <v>#N/A</v>
      </c>
      <c r="BN1091" cm="1">
        <f t="array" ref="BN1091">INDEX(A1091:AE1091,BQ1091)</f>
        <v>210</v>
      </c>
      <c r="BO1091">
        <v>1090</v>
      </c>
      <c r="BP1091" t="str">
        <f ca="1">IF(LEN(BL1091) &gt; 0, _xlfn.XMATCH(BN1091 + 1, INDIRECT(BR1091):INDIRECT(BS1091)), "")</f>
        <v/>
      </c>
      <c r="BQ1091" cm="1">
        <f t="array" ref="BQ1091">_xlfn.XMATCH(FALSE, ISBLANK(A1091:AE1091),,-1)</f>
        <v>29</v>
      </c>
      <c r="BR1091" t="str">
        <f>ADDRESS(2, BQ1091)</f>
        <v>$AC$2</v>
      </c>
      <c r="BS1091" t="str">
        <f>ADDRESS(1202, BQ1091)</f>
        <v>$AC$1202</v>
      </c>
      <c r="BT1091" s="171" t="str">
        <f>"insert into Pokemon_Blueprint values ( "&amp;ROW()-1&amp;", '"&amp;B1091&amp;"', '"&amp;C1091&amp;"', "&amp;AF1091&amp;",  "&amp;AG1091&amp;",  "&amp;AH1091&amp;", "&amp;AI1091&amp;",  "&amp;AJ1091&amp;",  "&amp;AK1091&amp;", "&amp;IF(BC1091 = "", "0", BC1091)&amp;", "&amp;IF(BL1091 = "","NULL, NULL",BP1091&amp;", "&amp;BL1091)&amp;");"</f>
        <v>insert into Pokemon_Blueprint values ( 1090, 'Calyrex', 'Legendary', 100,  80,  80, 80,  80,  80, 3, NULL, NULL);</v>
      </c>
    </row>
    <row r="1092" spans="1:72" ht="12.75" customHeight="1">
      <c r="A1092" s="86">
        <v>898.1</v>
      </c>
      <c r="B1092" s="113" t="s">
        <v>1714</v>
      </c>
      <c r="C1092" s="113" t="s">
        <v>540</v>
      </c>
      <c r="D1092" s="114"/>
      <c r="E1092" s="115"/>
      <c r="F1092" s="115"/>
      <c r="G1092" s="115"/>
      <c r="H1092" s="115"/>
      <c r="I1092" s="115"/>
      <c r="J1092" s="115"/>
      <c r="K1092" s="115"/>
      <c r="L1092" s="115"/>
      <c r="M1092" s="115"/>
      <c r="N1092" s="115"/>
      <c r="O1092" s="115"/>
      <c r="P1092" s="115"/>
      <c r="Q1092" s="115"/>
      <c r="R1092" s="115"/>
      <c r="S1092" s="115"/>
      <c r="T1092" s="115"/>
      <c r="U1092" s="115"/>
      <c r="V1092" s="115"/>
      <c r="W1092" s="115"/>
      <c r="X1092" s="115"/>
      <c r="Y1092" s="115"/>
      <c r="Z1092" s="115"/>
      <c r="AA1092" s="115"/>
      <c r="AB1092" s="115"/>
      <c r="AC1092" s="115">
        <v>210</v>
      </c>
      <c r="AD1092" s="115"/>
      <c r="AE1092" s="116"/>
      <c r="AF1092" s="17">
        <v>100</v>
      </c>
      <c r="AG1092" s="18">
        <v>165</v>
      </c>
      <c r="AH1092" s="19">
        <v>150</v>
      </c>
      <c r="AI1092" s="20">
        <v>85</v>
      </c>
      <c r="AJ1092" s="21">
        <v>130</v>
      </c>
      <c r="AK1092" s="22">
        <v>50</v>
      </c>
      <c r="AL1092" s="23">
        <f>SUM(AF1092:AK1092)</f>
        <v>680</v>
      </c>
      <c r="AM1092" s="39" t="s">
        <v>193</v>
      </c>
      <c r="AN1092" s="41" t="s">
        <v>200</v>
      </c>
      <c r="AO1092" s="39" t="s">
        <v>1715</v>
      </c>
      <c r="AP1092" s="40"/>
      <c r="AQ1092" s="38"/>
      <c r="AR1092" s="39" t="s">
        <v>92</v>
      </c>
      <c r="AS1092" s="40">
        <v>2.4</v>
      </c>
      <c r="AT1092" s="40">
        <v>1783.8</v>
      </c>
      <c r="AU1092" s="41">
        <v>809.1</v>
      </c>
      <c r="AV1092" s="31"/>
      <c r="AW1092" s="26">
        <v>3</v>
      </c>
      <c r="AX1092" s="26"/>
      <c r="AY1092" s="26"/>
      <c r="AZ1092" s="26"/>
      <c r="BA1092" s="25"/>
      <c r="BB1092" s="24">
        <v>340</v>
      </c>
      <c r="BC1092" s="26">
        <v>3</v>
      </c>
      <c r="BD1092" s="32" t="s">
        <v>297</v>
      </c>
      <c r="BE1092" s="32">
        <v>100</v>
      </c>
      <c r="BF1092" s="35" t="s">
        <v>137</v>
      </c>
      <c r="BG1092" s="26" t="s">
        <v>368</v>
      </c>
      <c r="BH1092" s="29">
        <v>120</v>
      </c>
      <c r="BI1092" s="26" t="s">
        <v>212</v>
      </c>
      <c r="BJ1092" s="41"/>
      <c r="BK1092" s="36"/>
      <c r="BL1092" t="str">
        <f>IF(_xlfn.REGEXTEST(BK1092,"Lv. [0-9]{0, 3}", 0),BM1092,"")</f>
        <v/>
      </c>
      <c r="BM1092" t="e" cm="1" vm="1">
        <f t="array" ref="BM1092">_xlfn.REGEXEXTRACT(_xlfn.REGEXEXTRACT(BK1092,"Lv. [0-9]{0,}", 0),"[0-9]{1,2}", 0)</f>
        <v>#N/A</v>
      </c>
      <c r="BN1092" cm="1">
        <f t="array" ref="BN1092">INDEX(A1092:AE1092,BQ1092)</f>
        <v>210</v>
      </c>
      <c r="BO1092">
        <v>1091</v>
      </c>
      <c r="BP1092" t="str">
        <f ca="1">IF(LEN(BL1092) &gt; 0, _xlfn.XMATCH(BN1092 + 1, INDIRECT(BR1092):INDIRECT(BS1092)), "")</f>
        <v/>
      </c>
      <c r="BQ1092" cm="1">
        <f t="array" ref="BQ1092">_xlfn.XMATCH(FALSE, ISBLANK(A1092:AE1092),,-1)</f>
        <v>29</v>
      </c>
      <c r="BR1092" t="str">
        <f>ADDRESS(2, BQ1092)</f>
        <v>$AC$2</v>
      </c>
      <c r="BS1092" t="str">
        <f>ADDRESS(1202, BQ1092)</f>
        <v>$AC$1202</v>
      </c>
      <c r="BT1092" s="171" t="str">
        <f>"insert into Pokemon_Blueprint values ( "&amp;ROW()-1&amp;", '"&amp;B1092&amp;"', '"&amp;C1092&amp;"', "&amp;AF1092&amp;",  "&amp;AG1092&amp;",  "&amp;AH1092&amp;", "&amp;AI1092&amp;",  "&amp;AJ1092&amp;",  "&amp;AK1092&amp;", "&amp;IF(BC1092 = "", "0", BC1092)&amp;", "&amp;IF(BL1092 = "","NULL, NULL",BP1092&amp;", "&amp;BL1092)&amp;");"</f>
        <v>insert into Pokemon_Blueprint values ( 1091, 'Calyrex (Ice Rider)', 'Legendary', 100,  165,  150, 85,  130,  50, 3, NULL, NULL);</v>
      </c>
    </row>
    <row r="1093" spans="1:72" ht="12.75" customHeight="1">
      <c r="A1093" s="86">
        <v>898.2</v>
      </c>
      <c r="B1093" s="113" t="s">
        <v>1716</v>
      </c>
      <c r="C1093" s="113" t="s">
        <v>540</v>
      </c>
      <c r="D1093" s="114"/>
      <c r="E1093" s="115"/>
      <c r="F1093" s="115"/>
      <c r="G1093" s="115"/>
      <c r="H1093" s="115"/>
      <c r="I1093" s="115"/>
      <c r="J1093" s="115"/>
      <c r="K1093" s="115"/>
      <c r="L1093" s="115"/>
      <c r="M1093" s="115"/>
      <c r="N1093" s="115"/>
      <c r="O1093" s="115"/>
      <c r="P1093" s="115"/>
      <c r="Q1093" s="115"/>
      <c r="R1093" s="115"/>
      <c r="S1093" s="115"/>
      <c r="T1093" s="115"/>
      <c r="U1093" s="115"/>
      <c r="V1093" s="115"/>
      <c r="W1093" s="115"/>
      <c r="X1093" s="115"/>
      <c r="Y1093" s="115"/>
      <c r="Z1093" s="115"/>
      <c r="AA1093" s="115"/>
      <c r="AB1093" s="115"/>
      <c r="AC1093" s="115">
        <v>210</v>
      </c>
      <c r="AD1093" s="115"/>
      <c r="AE1093" s="116"/>
      <c r="AF1093" s="17">
        <v>100</v>
      </c>
      <c r="AG1093" s="18">
        <v>85</v>
      </c>
      <c r="AH1093" s="19">
        <v>80</v>
      </c>
      <c r="AI1093" s="20">
        <v>165</v>
      </c>
      <c r="AJ1093" s="21">
        <v>100</v>
      </c>
      <c r="AK1093" s="22">
        <v>150</v>
      </c>
      <c r="AL1093" s="23">
        <f>SUM(AF1093:AK1093)</f>
        <v>680</v>
      </c>
      <c r="AM1093" s="39" t="s">
        <v>193</v>
      </c>
      <c r="AN1093" s="41" t="s">
        <v>398</v>
      </c>
      <c r="AO1093" s="39" t="s">
        <v>1715</v>
      </c>
      <c r="AP1093" s="40"/>
      <c r="AQ1093" s="38"/>
      <c r="AR1093" s="39" t="s">
        <v>92</v>
      </c>
      <c r="AS1093" s="40">
        <v>2.4</v>
      </c>
      <c r="AT1093" s="40">
        <v>118.2</v>
      </c>
      <c r="AU1093" s="41">
        <v>53.6</v>
      </c>
      <c r="AV1093" s="31"/>
      <c r="AW1093" s="26"/>
      <c r="AX1093" s="26"/>
      <c r="AY1093" s="26">
        <v>3</v>
      </c>
      <c r="AZ1093" s="26"/>
      <c r="BA1093" s="25"/>
      <c r="BB1093" s="24">
        <v>340</v>
      </c>
      <c r="BC1093" s="26">
        <v>3</v>
      </c>
      <c r="BD1093" s="32" t="s">
        <v>297</v>
      </c>
      <c r="BE1093" s="32">
        <v>100</v>
      </c>
      <c r="BF1093" s="35" t="s">
        <v>108</v>
      </c>
      <c r="BG1093" s="26" t="s">
        <v>368</v>
      </c>
      <c r="BH1093" s="29">
        <v>120</v>
      </c>
      <c r="BI1093" s="26" t="s">
        <v>212</v>
      </c>
      <c r="BJ1093" s="41"/>
      <c r="BK1093" s="36"/>
      <c r="BL1093" t="str">
        <f>IF(_xlfn.REGEXTEST(BK1093,"Lv. [0-9]{0, 3}", 0),BM1093,"")</f>
        <v/>
      </c>
      <c r="BM1093" t="e" cm="1" vm="1">
        <f t="array" ref="BM1093">_xlfn.REGEXEXTRACT(_xlfn.REGEXEXTRACT(BK1093,"Lv. [0-9]{0,}", 0),"[0-9]{1,2}", 0)</f>
        <v>#N/A</v>
      </c>
      <c r="BN1093" cm="1">
        <f t="array" ref="BN1093">INDEX(A1093:AE1093,BQ1093)</f>
        <v>210</v>
      </c>
      <c r="BO1093">
        <v>1092</v>
      </c>
      <c r="BP1093" t="str">
        <f ca="1">IF(LEN(BL1093) &gt; 0, _xlfn.XMATCH(BN1093 + 1, INDIRECT(BR1093):INDIRECT(BS1093)), "")</f>
        <v/>
      </c>
      <c r="BQ1093" cm="1">
        <f t="array" ref="BQ1093">_xlfn.XMATCH(FALSE, ISBLANK(A1093:AE1093),,-1)</f>
        <v>29</v>
      </c>
      <c r="BR1093" t="str">
        <f>ADDRESS(2, BQ1093)</f>
        <v>$AC$2</v>
      </c>
      <c r="BS1093" t="str">
        <f>ADDRESS(1202, BQ1093)</f>
        <v>$AC$1202</v>
      </c>
      <c r="BT1093" s="171" t="str">
        <f>"insert into Pokemon_Blueprint values ( "&amp;ROW()-1&amp;", '"&amp;B1093&amp;"', '"&amp;C1093&amp;"', "&amp;AF1093&amp;",  "&amp;AG1093&amp;",  "&amp;AH1093&amp;", "&amp;AI1093&amp;",  "&amp;AJ1093&amp;",  "&amp;AK1093&amp;", "&amp;IF(BC1093 = "", "0", BC1093)&amp;", "&amp;IF(BL1093 = "","NULL, NULL",BP1093&amp;", "&amp;BL1093)&amp;");"</f>
        <v>insert into Pokemon_Blueprint values ( 1092, 'Calyrex (Shadow Rider)', 'Legendary', 100,  85,  80, 165,  100,  150, 3, NULL, NULL);</v>
      </c>
    </row>
    <row r="1094" spans="1:72" ht="12.75" customHeight="1">
      <c r="A1094" s="36">
        <v>899</v>
      </c>
      <c r="B1094" s="113" t="s">
        <v>1717</v>
      </c>
      <c r="C1094" s="113"/>
      <c r="D1094" s="114"/>
      <c r="E1094" s="115"/>
      <c r="F1094" s="115"/>
      <c r="G1094" s="115"/>
      <c r="H1094" s="115"/>
      <c r="I1094" s="115"/>
      <c r="J1094" s="115"/>
      <c r="K1094" s="115"/>
      <c r="L1094" s="115"/>
      <c r="M1094" s="115"/>
      <c r="N1094" s="115"/>
      <c r="O1094" s="115"/>
      <c r="P1094" s="115"/>
      <c r="Q1094" s="115"/>
      <c r="R1094" s="115"/>
      <c r="S1094" s="115"/>
      <c r="T1094" s="115"/>
      <c r="U1094" s="115"/>
      <c r="V1094" s="115"/>
      <c r="W1094" s="115"/>
      <c r="X1094" s="115"/>
      <c r="Y1094" s="115"/>
      <c r="Z1094" s="115"/>
      <c r="AA1094" s="115"/>
      <c r="AB1094" s="115"/>
      <c r="AC1094" s="115"/>
      <c r="AD1094" s="115">
        <v>50</v>
      </c>
      <c r="AE1094" s="116"/>
      <c r="AF1094" s="17">
        <v>103</v>
      </c>
      <c r="AG1094" s="18">
        <v>105</v>
      </c>
      <c r="AH1094" s="19">
        <v>72</v>
      </c>
      <c r="AI1094" s="20">
        <v>105</v>
      </c>
      <c r="AJ1094" s="21">
        <v>75</v>
      </c>
      <c r="AK1094" s="22">
        <v>65</v>
      </c>
      <c r="AL1094" s="23">
        <f>SUM(AF1094:AK1094)</f>
        <v>525</v>
      </c>
      <c r="AM1094" s="75" t="s">
        <v>150</v>
      </c>
      <c r="AN1094" s="37" t="s">
        <v>193</v>
      </c>
      <c r="AO1094" s="75" t="s">
        <v>178</v>
      </c>
      <c r="AP1094" s="34" t="s">
        <v>241</v>
      </c>
      <c r="AQ1094" s="117" t="s">
        <v>591</v>
      </c>
      <c r="AR1094" s="75" t="s">
        <v>377</v>
      </c>
      <c r="AS1094" s="34">
        <v>1.8</v>
      </c>
      <c r="AT1094" s="34">
        <v>209.7</v>
      </c>
      <c r="AU1094" s="37">
        <v>95.1</v>
      </c>
      <c r="AV1094" s="76"/>
      <c r="AW1094" s="34">
        <v>1</v>
      </c>
      <c r="AX1094" s="34"/>
      <c r="AY1094" s="34"/>
      <c r="AZ1094" s="34"/>
      <c r="BA1094" s="37"/>
      <c r="BB1094" s="75"/>
      <c r="BC1094" s="34"/>
      <c r="BD1094" s="32" t="s">
        <v>297</v>
      </c>
      <c r="BE1094" s="32"/>
      <c r="BF1094" s="34" t="s">
        <v>322</v>
      </c>
      <c r="BG1094" s="34" t="s">
        <v>129</v>
      </c>
      <c r="BH1094" s="29"/>
      <c r="BI1094" s="34" t="s">
        <v>165</v>
      </c>
      <c r="BJ1094" s="37"/>
      <c r="BK1094" s="36"/>
      <c r="BL1094" t="str">
        <f>IF(_xlfn.REGEXTEST(BK1094,"Lv. [0-9]{0, 3}", 0),BM1094,"")</f>
        <v/>
      </c>
      <c r="BM1094" t="e" cm="1" vm="1">
        <f t="array" ref="BM1094">_xlfn.REGEXEXTRACT(_xlfn.REGEXEXTRACT(BK1094,"Lv. [0-9]{0,}", 0),"[0-9]{1,2}", 0)</f>
        <v>#N/A</v>
      </c>
      <c r="BN1094" cm="1">
        <f t="array" ref="BN1094">INDEX(A1094:AE1094,BQ1094)</f>
        <v>50</v>
      </c>
      <c r="BO1094">
        <v>1093</v>
      </c>
      <c r="BP1094" t="str">
        <f ca="1">IF(LEN(BL1094) &gt; 0, _xlfn.XMATCH(BN1094 + 1, INDIRECT(BR1094):INDIRECT(BS1094)), "")</f>
        <v/>
      </c>
      <c r="BQ1094" cm="1">
        <f t="array" ref="BQ1094">_xlfn.XMATCH(FALSE, ISBLANK(A1094:AE1094),,-1)</f>
        <v>30</v>
      </c>
      <c r="BR1094" t="str">
        <f>ADDRESS(2, BQ1094)</f>
        <v>$AD$2</v>
      </c>
      <c r="BS1094" t="str">
        <f>ADDRESS(1202, BQ1094)</f>
        <v>$AD$1202</v>
      </c>
      <c r="BT1094" s="171" t="str">
        <f>"insert into Pokemon_Blueprint values ( "&amp;ROW()-1&amp;", '"&amp;B1094&amp;"', '"&amp;C1094&amp;"', "&amp;AF1094&amp;",  "&amp;AG1094&amp;",  "&amp;AH1094&amp;", "&amp;AI1094&amp;",  "&amp;AJ1094&amp;",  "&amp;AK1094&amp;", "&amp;IF(BC1094 = "", "0", BC1094)&amp;", "&amp;IF(BL1094 = "","NULL, NULL",BP1094&amp;", "&amp;BL1094)&amp;");"</f>
        <v>insert into Pokemon_Blueprint values ( 1093, 'Wyrdeer', '', 103,  105,  72, 105,  75,  65, 0, NULL, NULL);</v>
      </c>
    </row>
    <row r="1095" spans="1:72" ht="12.75" customHeight="1">
      <c r="A1095" s="36">
        <v>900</v>
      </c>
      <c r="B1095" s="113" t="s">
        <v>1718</v>
      </c>
      <c r="C1095" s="113"/>
      <c r="D1095" s="114"/>
      <c r="E1095" s="115"/>
      <c r="F1095" s="115"/>
      <c r="G1095" s="115"/>
      <c r="H1095" s="115"/>
      <c r="I1095" s="115"/>
      <c r="J1095" s="115"/>
      <c r="K1095" s="115"/>
      <c r="L1095" s="115"/>
      <c r="M1095" s="115"/>
      <c r="N1095" s="115"/>
      <c r="O1095" s="115"/>
      <c r="P1095" s="115"/>
      <c r="Q1095" s="115"/>
      <c r="R1095" s="115"/>
      <c r="S1095" s="115"/>
      <c r="T1095" s="115"/>
      <c r="U1095" s="115"/>
      <c r="V1095" s="115"/>
      <c r="W1095" s="115"/>
      <c r="X1095" s="115"/>
      <c r="Y1095" s="115"/>
      <c r="Z1095" s="115"/>
      <c r="AA1095" s="115"/>
      <c r="AB1095" s="115"/>
      <c r="AC1095" s="115"/>
      <c r="AD1095" s="115">
        <v>73</v>
      </c>
      <c r="AE1095" s="116"/>
      <c r="AF1095" s="17">
        <v>70</v>
      </c>
      <c r="AG1095" s="18">
        <v>130</v>
      </c>
      <c r="AH1095" s="19">
        <v>95</v>
      </c>
      <c r="AI1095" s="20">
        <v>45</v>
      </c>
      <c r="AJ1095" s="21">
        <v>75</v>
      </c>
      <c r="AK1095" s="22">
        <v>85</v>
      </c>
      <c r="AL1095" s="23">
        <f>SUM(AF1095:AK1095)</f>
        <v>500</v>
      </c>
      <c r="AM1095" s="75" t="s">
        <v>124</v>
      </c>
      <c r="AN1095" s="37" t="s">
        <v>301</v>
      </c>
      <c r="AO1095" s="75" t="s">
        <v>143</v>
      </c>
      <c r="AP1095" s="34" t="s">
        <v>215</v>
      </c>
      <c r="AQ1095" s="117" t="s">
        <v>1021</v>
      </c>
      <c r="AR1095" s="75" t="s">
        <v>377</v>
      </c>
      <c r="AS1095" s="34">
        <v>1.8</v>
      </c>
      <c r="AT1095" s="34">
        <v>196.2</v>
      </c>
      <c r="AU1095" s="37">
        <v>89</v>
      </c>
      <c r="AV1095" s="76"/>
      <c r="AW1095" s="34">
        <v>2</v>
      </c>
      <c r="AX1095" s="34"/>
      <c r="AY1095" s="34"/>
      <c r="AZ1095" s="34"/>
      <c r="BA1095" s="37"/>
      <c r="BB1095" s="75"/>
      <c r="BC1095" s="34"/>
      <c r="BD1095" s="32" t="s">
        <v>128</v>
      </c>
      <c r="BE1095" s="32"/>
      <c r="BF1095" s="34" t="s">
        <v>139</v>
      </c>
      <c r="BG1095" s="34" t="s">
        <v>129</v>
      </c>
      <c r="BH1095" s="29"/>
      <c r="BI1095" s="34" t="s">
        <v>124</v>
      </c>
      <c r="BJ1095" s="37"/>
      <c r="BK1095" s="36"/>
      <c r="BL1095" t="str">
        <f>IF(_xlfn.REGEXTEST(BK1095,"Lv. [0-9]{0, 3}", 0),BM1095,"")</f>
        <v/>
      </c>
      <c r="BM1095" t="e" cm="1" vm="1">
        <f t="array" ref="BM1095">_xlfn.REGEXEXTRACT(_xlfn.REGEXEXTRACT(BK1095,"Lv. [0-9]{0,}", 0),"[0-9]{1,2}", 0)</f>
        <v>#N/A</v>
      </c>
      <c r="BN1095" cm="1">
        <f t="array" ref="BN1095">INDEX(A1095:AE1095,BQ1095)</f>
        <v>73</v>
      </c>
      <c r="BO1095">
        <v>1094</v>
      </c>
      <c r="BP1095" t="str">
        <f ca="1">IF(LEN(BL1095) &gt; 0, _xlfn.XMATCH(BN1095 + 1, INDIRECT(BR1095):INDIRECT(BS1095)), "")</f>
        <v/>
      </c>
      <c r="BQ1095" cm="1">
        <f t="array" ref="BQ1095">_xlfn.XMATCH(FALSE, ISBLANK(A1095:AE1095),,-1)</f>
        <v>30</v>
      </c>
      <c r="BR1095" t="str">
        <f>ADDRESS(2, BQ1095)</f>
        <v>$AD$2</v>
      </c>
      <c r="BS1095" t="str">
        <f>ADDRESS(1202, BQ1095)</f>
        <v>$AD$1202</v>
      </c>
      <c r="BT1095" s="171" t="str">
        <f>"insert into Pokemon_Blueprint values ( "&amp;ROW()-1&amp;", '"&amp;B1095&amp;"', '"&amp;C1095&amp;"', "&amp;AF1095&amp;",  "&amp;AG1095&amp;",  "&amp;AH1095&amp;", "&amp;AI1095&amp;",  "&amp;AJ1095&amp;",  "&amp;AK1095&amp;", "&amp;IF(BC1095 = "", "0", BC1095)&amp;", "&amp;IF(BL1095 = "","NULL, NULL",BP1095&amp;", "&amp;BL1095)&amp;");"</f>
        <v>insert into Pokemon_Blueprint values ( 1094, 'Kleavor', '', 70,  130,  95, 45,  75,  85, 0, NULL, NULL);</v>
      </c>
    </row>
    <row r="1096" spans="1:72" ht="12.75" customHeight="1">
      <c r="A1096" s="36">
        <v>901</v>
      </c>
      <c r="B1096" s="113" t="s">
        <v>1719</v>
      </c>
      <c r="C1096" s="113"/>
      <c r="D1096" s="114"/>
      <c r="E1096" s="115"/>
      <c r="F1096" s="115"/>
      <c r="G1096" s="115"/>
      <c r="H1096" s="115"/>
      <c r="I1096" s="115"/>
      <c r="J1096" s="115"/>
      <c r="K1096" s="115"/>
      <c r="L1096" s="115"/>
      <c r="M1096" s="115"/>
      <c r="N1096" s="115"/>
      <c r="O1096" s="115"/>
      <c r="P1096" s="115"/>
      <c r="Q1096" s="115"/>
      <c r="R1096" s="115"/>
      <c r="S1096" s="115"/>
      <c r="T1096" s="115"/>
      <c r="U1096" s="115"/>
      <c r="V1096" s="115"/>
      <c r="W1096" s="115"/>
      <c r="X1096" s="115"/>
      <c r="Y1096" s="115"/>
      <c r="Z1096" s="115"/>
      <c r="AA1096" s="115"/>
      <c r="AB1096" s="115"/>
      <c r="AC1096" s="115"/>
      <c r="AD1096" s="115">
        <v>114</v>
      </c>
      <c r="AE1096" s="116"/>
      <c r="AF1096" s="17">
        <v>130</v>
      </c>
      <c r="AG1096" s="18">
        <v>140</v>
      </c>
      <c r="AH1096" s="19">
        <v>105</v>
      </c>
      <c r="AI1096" s="20">
        <v>45</v>
      </c>
      <c r="AJ1096" s="21">
        <v>80</v>
      </c>
      <c r="AK1096" s="22">
        <v>50</v>
      </c>
      <c r="AL1096" s="23">
        <f>SUM(AF1096:AK1096)</f>
        <v>550</v>
      </c>
      <c r="AM1096" s="75" t="s">
        <v>196</v>
      </c>
      <c r="AN1096" s="37" t="s">
        <v>150</v>
      </c>
      <c r="AO1096" s="75" t="s">
        <v>162</v>
      </c>
      <c r="AP1096" s="34" t="s">
        <v>1272</v>
      </c>
      <c r="AQ1096" s="117" t="s">
        <v>179</v>
      </c>
      <c r="AR1096" s="75" t="s">
        <v>92</v>
      </c>
      <c r="AS1096" s="34">
        <v>2.4</v>
      </c>
      <c r="AT1096" s="34">
        <v>639.29999999999995</v>
      </c>
      <c r="AU1096" s="37">
        <v>290</v>
      </c>
      <c r="AV1096" s="76"/>
      <c r="AW1096" s="34">
        <v>3</v>
      </c>
      <c r="AX1096" s="34"/>
      <c r="AY1096" s="34"/>
      <c r="AZ1096" s="34"/>
      <c r="BA1096" s="37"/>
      <c r="BB1096" s="75"/>
      <c r="BC1096" s="34">
        <v>75</v>
      </c>
      <c r="BD1096" s="32" t="s">
        <v>128</v>
      </c>
      <c r="BE1096" s="32"/>
      <c r="BF1096" s="34" t="s">
        <v>139</v>
      </c>
      <c r="BG1096" s="34" t="s">
        <v>129</v>
      </c>
      <c r="BH1096" s="29">
        <v>20</v>
      </c>
      <c r="BI1096" s="34" t="s">
        <v>165</v>
      </c>
      <c r="BJ1096" s="37"/>
      <c r="BK1096" s="36"/>
      <c r="BL1096" t="str">
        <f>IF(_xlfn.REGEXTEST(BK1096,"Lv. [0-9]{0, 3}", 0),BM1096,"")</f>
        <v/>
      </c>
      <c r="BM1096" t="e" cm="1" vm="1">
        <f t="array" ref="BM1096">_xlfn.REGEXEXTRACT(_xlfn.REGEXEXTRACT(BK1096,"Lv. [0-9]{0,}", 0),"[0-9]{1,2}", 0)</f>
        <v>#N/A</v>
      </c>
      <c r="BN1096" cm="1">
        <f t="array" ref="BN1096">INDEX(A1096:AE1096,BQ1096)</f>
        <v>114</v>
      </c>
      <c r="BO1096">
        <v>1095</v>
      </c>
      <c r="BP1096" t="str">
        <f ca="1">IF(LEN(BL1096) &gt; 0, _xlfn.XMATCH(BN1096 + 1, INDIRECT(BR1096):INDIRECT(BS1096)), "")</f>
        <v/>
      </c>
      <c r="BQ1096" cm="1">
        <f t="array" ref="BQ1096">_xlfn.XMATCH(FALSE, ISBLANK(A1096:AE1096),,-1)</f>
        <v>30</v>
      </c>
      <c r="BR1096" t="str">
        <f>ADDRESS(2, BQ1096)</f>
        <v>$AD$2</v>
      </c>
      <c r="BS1096" t="str">
        <f>ADDRESS(1202, BQ1096)</f>
        <v>$AD$1202</v>
      </c>
      <c r="BT1096" s="171" t="str">
        <f>"insert into Pokemon_Blueprint values ( "&amp;ROW()-1&amp;", '"&amp;B1096&amp;"', '"&amp;C1096&amp;"', "&amp;AF1096&amp;",  "&amp;AG1096&amp;",  "&amp;AH1096&amp;", "&amp;AI1096&amp;",  "&amp;AJ1096&amp;",  "&amp;AK1096&amp;", "&amp;IF(BC1096 = "", "0", BC1096)&amp;", "&amp;IF(BL1096 = "","NULL, NULL",BP1096&amp;", "&amp;BL1096)&amp;");"</f>
        <v>insert into Pokemon_Blueprint values ( 1095, 'Ursaluna', '', 130,  140,  105, 45,  80,  50, 75, NULL, NULL);</v>
      </c>
    </row>
    <row r="1097" spans="1:72" ht="12.75" customHeight="1">
      <c r="A1097" s="36">
        <v>902</v>
      </c>
      <c r="B1097" s="113" t="s">
        <v>1720</v>
      </c>
      <c r="C1097" s="113"/>
      <c r="D1097" s="114"/>
      <c r="E1097" s="115"/>
      <c r="F1097" s="115"/>
      <c r="G1097" s="115"/>
      <c r="H1097" s="115"/>
      <c r="I1097" s="115"/>
      <c r="J1097" s="115"/>
      <c r="K1097" s="115"/>
      <c r="L1097" s="115"/>
      <c r="M1097" s="115"/>
      <c r="N1097" s="115"/>
      <c r="O1097" s="115"/>
      <c r="P1097" s="115"/>
      <c r="Q1097" s="115"/>
      <c r="R1097" s="115"/>
      <c r="S1097" s="115"/>
      <c r="T1097" s="115"/>
      <c r="U1097" s="115"/>
      <c r="V1097" s="115"/>
      <c r="W1097" s="115"/>
      <c r="X1097" s="115"/>
      <c r="Y1097" s="115"/>
      <c r="Z1097" s="115"/>
      <c r="AA1097" s="115"/>
      <c r="AB1097" s="115"/>
      <c r="AC1097" s="115"/>
      <c r="AD1097" s="115">
        <v>167</v>
      </c>
      <c r="AE1097" s="116"/>
      <c r="AF1097" s="17">
        <v>120</v>
      </c>
      <c r="AG1097" s="18">
        <v>112</v>
      </c>
      <c r="AH1097" s="19">
        <v>65</v>
      </c>
      <c r="AI1097" s="20">
        <v>80</v>
      </c>
      <c r="AJ1097" s="21">
        <v>75</v>
      </c>
      <c r="AK1097" s="22">
        <v>78</v>
      </c>
      <c r="AL1097" s="23">
        <f>SUM(AF1097:AK1097)</f>
        <v>530</v>
      </c>
      <c r="AM1097" s="75" t="s">
        <v>112</v>
      </c>
      <c r="AN1097" s="37" t="s">
        <v>398</v>
      </c>
      <c r="AO1097" s="75" t="s">
        <v>285</v>
      </c>
      <c r="AP1097" s="34" t="s">
        <v>147</v>
      </c>
      <c r="AQ1097" s="117" t="s">
        <v>482</v>
      </c>
      <c r="AR1097" s="75" t="s">
        <v>445</v>
      </c>
      <c r="AS1097" s="34">
        <v>3</v>
      </c>
      <c r="AT1097" s="34">
        <v>242.5</v>
      </c>
      <c r="AU1097" s="37">
        <v>110</v>
      </c>
      <c r="AV1097" s="76">
        <v>2</v>
      </c>
      <c r="AW1097" s="34"/>
      <c r="AX1097" s="34"/>
      <c r="AY1097" s="34"/>
      <c r="AZ1097" s="34"/>
      <c r="BA1097" s="37"/>
      <c r="BB1097" s="75"/>
      <c r="BC1097" s="34"/>
      <c r="BD1097" s="32" t="s">
        <v>128</v>
      </c>
      <c r="BE1097" s="32"/>
      <c r="BF1097" s="34" t="s">
        <v>80</v>
      </c>
      <c r="BG1097" s="34" t="s">
        <v>218</v>
      </c>
      <c r="BH1097" s="29"/>
      <c r="BI1097" s="34" t="s">
        <v>465</v>
      </c>
      <c r="BJ1097" s="37"/>
      <c r="BK1097" s="36"/>
      <c r="BL1097" t="str">
        <f>IF(_xlfn.REGEXTEST(BK1097,"Lv. [0-9]{0, 3}", 0),BM1097,"")</f>
        <v/>
      </c>
      <c r="BM1097" t="e" cm="1" vm="1">
        <f t="array" ref="BM1097">_xlfn.REGEXEXTRACT(_xlfn.REGEXEXTRACT(BK1097,"Lv. [0-9]{0,}", 0),"[0-9]{1,2}", 0)</f>
        <v>#N/A</v>
      </c>
      <c r="BN1097" cm="1">
        <f t="array" ref="BN1097">INDEX(A1097:AE1097,BQ1097)</f>
        <v>167</v>
      </c>
      <c r="BO1097">
        <v>1096</v>
      </c>
      <c r="BP1097" t="str">
        <f ca="1">IF(LEN(BL1097) &gt; 0, _xlfn.XMATCH(BN1097 + 1, INDIRECT(BR1097):INDIRECT(BS1097)), "")</f>
        <v/>
      </c>
      <c r="BQ1097" cm="1">
        <f t="array" ref="BQ1097">_xlfn.XMATCH(FALSE, ISBLANK(A1097:AE1097),,-1)</f>
        <v>30</v>
      </c>
      <c r="BR1097" t="str">
        <f>ADDRESS(2, BQ1097)</f>
        <v>$AD$2</v>
      </c>
      <c r="BS1097" t="str">
        <f>ADDRESS(1202, BQ1097)</f>
        <v>$AD$1202</v>
      </c>
      <c r="BT1097" s="171" t="str">
        <f>"insert into Pokemon_Blueprint values ( "&amp;ROW()-1&amp;", '"&amp;B1097&amp;"', '"&amp;C1097&amp;"', "&amp;AF1097&amp;",  "&amp;AG1097&amp;",  "&amp;AH1097&amp;", "&amp;AI1097&amp;",  "&amp;AJ1097&amp;",  "&amp;AK1097&amp;", "&amp;IF(BC1097 = "", "0", BC1097)&amp;", "&amp;IF(BL1097 = "","NULL, NULL",BP1097&amp;", "&amp;BL1097)&amp;");"</f>
        <v>insert into Pokemon_Blueprint values ( 1096, 'Basculegion (Male)', '', 120,  112,  65, 80,  75,  78, 0, NULL, NULL);</v>
      </c>
    </row>
    <row r="1098" spans="1:72" ht="12.75" customHeight="1">
      <c r="A1098" s="36">
        <v>902.1</v>
      </c>
      <c r="B1098" s="113" t="s">
        <v>1721</v>
      </c>
      <c r="C1098" s="113"/>
      <c r="D1098" s="114"/>
      <c r="E1098" s="115"/>
      <c r="F1098" s="115"/>
      <c r="G1098" s="115"/>
      <c r="H1098" s="115"/>
      <c r="I1098" s="115"/>
      <c r="J1098" s="115"/>
      <c r="K1098" s="115"/>
      <c r="L1098" s="115"/>
      <c r="M1098" s="115"/>
      <c r="N1098" s="115"/>
      <c r="O1098" s="115"/>
      <c r="P1098" s="115"/>
      <c r="Q1098" s="115"/>
      <c r="R1098" s="115"/>
      <c r="S1098" s="115"/>
      <c r="T1098" s="115"/>
      <c r="U1098" s="115"/>
      <c r="V1098" s="115"/>
      <c r="W1098" s="115"/>
      <c r="X1098" s="115"/>
      <c r="Y1098" s="115"/>
      <c r="Z1098" s="115"/>
      <c r="AA1098" s="115"/>
      <c r="AB1098" s="115"/>
      <c r="AC1098" s="115"/>
      <c r="AD1098" s="115">
        <v>167</v>
      </c>
      <c r="AE1098" s="116"/>
      <c r="AF1098" s="17">
        <v>120</v>
      </c>
      <c r="AG1098" s="18">
        <v>92</v>
      </c>
      <c r="AH1098" s="19">
        <v>65</v>
      </c>
      <c r="AI1098" s="20">
        <v>100</v>
      </c>
      <c r="AJ1098" s="21">
        <v>75</v>
      </c>
      <c r="AK1098" s="22">
        <v>78</v>
      </c>
      <c r="AL1098" s="23">
        <f>SUM(AF1098:AK1098)</f>
        <v>530</v>
      </c>
      <c r="AM1098" s="75" t="s">
        <v>112</v>
      </c>
      <c r="AN1098" s="37" t="s">
        <v>398</v>
      </c>
      <c r="AO1098" s="75" t="s">
        <v>285</v>
      </c>
      <c r="AP1098" s="34" t="s">
        <v>147</v>
      </c>
      <c r="AQ1098" s="117" t="s">
        <v>482</v>
      </c>
      <c r="AR1098" s="75" t="s">
        <v>445</v>
      </c>
      <c r="AS1098" s="34">
        <v>3</v>
      </c>
      <c r="AT1098" s="34">
        <v>242.5</v>
      </c>
      <c r="AU1098" s="37">
        <v>110</v>
      </c>
      <c r="AV1098" s="76">
        <v>2</v>
      </c>
      <c r="AW1098" s="34"/>
      <c r="AX1098" s="34"/>
      <c r="AY1098" s="34"/>
      <c r="AZ1098" s="34"/>
      <c r="BA1098" s="37"/>
      <c r="BB1098" s="75"/>
      <c r="BC1098" s="34"/>
      <c r="BD1098" s="32" t="s">
        <v>128</v>
      </c>
      <c r="BE1098" s="32"/>
      <c r="BF1098" s="34" t="s">
        <v>80</v>
      </c>
      <c r="BG1098" s="34" t="s">
        <v>210</v>
      </c>
      <c r="BH1098" s="29"/>
      <c r="BI1098" s="34" t="s">
        <v>465</v>
      </c>
      <c r="BJ1098" s="37"/>
      <c r="BK1098" s="36"/>
      <c r="BL1098" t="str">
        <f>IF(_xlfn.REGEXTEST(BK1098,"Lv. [0-9]{0, 3}", 0),BM1098,"")</f>
        <v/>
      </c>
      <c r="BM1098" t="e" cm="1" vm="1">
        <f t="array" ref="BM1098">_xlfn.REGEXEXTRACT(_xlfn.REGEXEXTRACT(BK1098,"Lv. [0-9]{0,}", 0),"[0-9]{1,2}", 0)</f>
        <v>#N/A</v>
      </c>
      <c r="BN1098" cm="1">
        <f t="array" ref="BN1098">INDEX(A1098:AE1098,BQ1098)</f>
        <v>167</v>
      </c>
      <c r="BO1098">
        <v>1097</v>
      </c>
      <c r="BP1098" t="str">
        <f ca="1">IF(LEN(BL1098) &gt; 0, _xlfn.XMATCH(BN1098 + 1, INDIRECT(BR1098):INDIRECT(BS1098)), "")</f>
        <v/>
      </c>
      <c r="BQ1098" cm="1">
        <f t="array" ref="BQ1098">_xlfn.XMATCH(FALSE, ISBLANK(A1098:AE1098),,-1)</f>
        <v>30</v>
      </c>
      <c r="BR1098" t="str">
        <f>ADDRESS(2, BQ1098)</f>
        <v>$AD$2</v>
      </c>
      <c r="BS1098" t="str">
        <f>ADDRESS(1202, BQ1098)</f>
        <v>$AD$1202</v>
      </c>
      <c r="BT1098" s="171" t="str">
        <f>"insert into Pokemon_Blueprint values ( "&amp;ROW()-1&amp;", '"&amp;B1098&amp;"', '"&amp;C1098&amp;"', "&amp;AF1098&amp;",  "&amp;AG1098&amp;",  "&amp;AH1098&amp;", "&amp;AI1098&amp;",  "&amp;AJ1098&amp;",  "&amp;AK1098&amp;", "&amp;IF(BC1098 = "", "0", BC1098)&amp;", "&amp;IF(BL1098 = "","NULL, NULL",BP1098&amp;", "&amp;BL1098)&amp;");"</f>
        <v>insert into Pokemon_Blueprint values ( 1097, 'Basculegion (Female)', '', 120,  92,  65, 100,  75,  78, 0, NULL, NULL);</v>
      </c>
    </row>
    <row r="1099" spans="1:72" ht="12.75" customHeight="1">
      <c r="A1099" s="36">
        <v>903</v>
      </c>
      <c r="B1099" s="113" t="s">
        <v>1722</v>
      </c>
      <c r="C1099" s="113"/>
      <c r="D1099" s="114"/>
      <c r="E1099" s="115"/>
      <c r="F1099" s="115"/>
      <c r="G1099" s="115"/>
      <c r="H1099" s="115"/>
      <c r="I1099" s="115"/>
      <c r="J1099" s="115"/>
      <c r="K1099" s="115"/>
      <c r="L1099" s="115"/>
      <c r="M1099" s="115"/>
      <c r="N1099" s="115"/>
      <c r="O1099" s="115"/>
      <c r="P1099" s="115"/>
      <c r="Q1099" s="115"/>
      <c r="R1099" s="115"/>
      <c r="S1099" s="115"/>
      <c r="T1099" s="115"/>
      <c r="U1099" s="115"/>
      <c r="V1099" s="115"/>
      <c r="W1099" s="115"/>
      <c r="X1099" s="115"/>
      <c r="Y1099" s="115"/>
      <c r="Z1099" s="115"/>
      <c r="AA1099" s="115"/>
      <c r="AB1099" s="115"/>
      <c r="AC1099" s="115"/>
      <c r="AD1099" s="115">
        <v>203</v>
      </c>
      <c r="AE1099" s="116"/>
      <c r="AF1099" s="17">
        <v>80</v>
      </c>
      <c r="AG1099" s="18">
        <v>130</v>
      </c>
      <c r="AH1099" s="19">
        <v>60</v>
      </c>
      <c r="AI1099" s="20">
        <v>40</v>
      </c>
      <c r="AJ1099" s="21">
        <v>80</v>
      </c>
      <c r="AK1099" s="22">
        <v>120</v>
      </c>
      <c r="AL1099" s="23">
        <f>SUM(AF1099:AK1099)</f>
        <v>510</v>
      </c>
      <c r="AM1099" s="75" t="s">
        <v>289</v>
      </c>
      <c r="AN1099" s="37" t="s">
        <v>75</v>
      </c>
      <c r="AO1099" s="75" t="s">
        <v>517</v>
      </c>
      <c r="AP1099" s="34" t="s">
        <v>434</v>
      </c>
      <c r="AQ1099" s="117" t="s">
        <v>385</v>
      </c>
      <c r="AR1099" s="75" t="s">
        <v>216</v>
      </c>
      <c r="AS1099" s="34">
        <v>1.3</v>
      </c>
      <c r="AT1099" s="34">
        <v>94.8</v>
      </c>
      <c r="AU1099" s="37">
        <v>43</v>
      </c>
      <c r="AV1099" s="76"/>
      <c r="AW1099" s="34">
        <v>1</v>
      </c>
      <c r="AX1099" s="34"/>
      <c r="AY1099" s="34"/>
      <c r="AZ1099" s="34"/>
      <c r="BA1099" s="37">
        <v>1</v>
      </c>
      <c r="BB1099" s="75"/>
      <c r="BC1099" s="34">
        <v>135</v>
      </c>
      <c r="BD1099" s="32" t="s">
        <v>79</v>
      </c>
      <c r="BE1099" s="32"/>
      <c r="BF1099" s="34" t="s">
        <v>116</v>
      </c>
      <c r="BG1099" s="34" t="s">
        <v>129</v>
      </c>
      <c r="BH1099" s="29">
        <v>20</v>
      </c>
      <c r="BI1099" s="34" t="s">
        <v>165</v>
      </c>
      <c r="BJ1099" s="37"/>
      <c r="BK1099" s="36"/>
      <c r="BL1099" t="str">
        <f>IF(_xlfn.REGEXTEST(BK1099,"Lv. [0-9]{0, 3}", 0),BM1099,"")</f>
        <v/>
      </c>
      <c r="BM1099" t="e" cm="1" vm="1">
        <f t="array" ref="BM1099">_xlfn.REGEXEXTRACT(_xlfn.REGEXEXTRACT(BK1099,"Lv. [0-9]{0,}", 0),"[0-9]{1,2}", 0)</f>
        <v>#N/A</v>
      </c>
      <c r="BN1099" cm="1">
        <f t="array" ref="BN1099">INDEX(A1099:AE1099,BQ1099)</f>
        <v>203</v>
      </c>
      <c r="BO1099">
        <v>1098</v>
      </c>
      <c r="BP1099" t="str">
        <f ca="1">IF(LEN(BL1099) &gt; 0, _xlfn.XMATCH(BN1099 + 1, INDIRECT(BR1099):INDIRECT(BS1099)), "")</f>
        <v/>
      </c>
      <c r="BQ1099" cm="1">
        <f t="array" ref="BQ1099">_xlfn.XMATCH(FALSE, ISBLANK(A1099:AE1099),,-1)</f>
        <v>30</v>
      </c>
      <c r="BR1099" t="str">
        <f>ADDRESS(2, BQ1099)</f>
        <v>$AD$2</v>
      </c>
      <c r="BS1099" t="str">
        <f>ADDRESS(1202, BQ1099)</f>
        <v>$AD$1202</v>
      </c>
      <c r="BT1099" s="171" t="str">
        <f>"insert into Pokemon_Blueprint values ( "&amp;ROW()-1&amp;", '"&amp;B1099&amp;"', '"&amp;C1099&amp;"', "&amp;AF1099&amp;",  "&amp;AG1099&amp;",  "&amp;AH1099&amp;", "&amp;AI1099&amp;",  "&amp;AJ1099&amp;",  "&amp;AK1099&amp;", "&amp;IF(BC1099 = "", "0", BC1099)&amp;", "&amp;IF(BL1099 = "","NULL, NULL",BP1099&amp;", "&amp;BL1099)&amp;");"</f>
        <v>insert into Pokemon_Blueprint values ( 1098, 'Sneasler', '', 80,  130,  60, 40,  80,  120, 135, NULL, NULL);</v>
      </c>
    </row>
    <row r="1100" spans="1:72" ht="12.75" customHeight="1">
      <c r="A1100" s="36">
        <v>904</v>
      </c>
      <c r="B1100" s="113" t="s">
        <v>1723</v>
      </c>
      <c r="C1100" s="113"/>
      <c r="D1100" s="114"/>
      <c r="E1100" s="115"/>
      <c r="F1100" s="115"/>
      <c r="G1100" s="115"/>
      <c r="H1100" s="115"/>
      <c r="I1100" s="115"/>
      <c r="J1100" s="115"/>
      <c r="K1100" s="115"/>
      <c r="L1100" s="115"/>
      <c r="M1100" s="115"/>
      <c r="N1100" s="115"/>
      <c r="O1100" s="115"/>
      <c r="P1100" s="115"/>
      <c r="Q1100" s="115"/>
      <c r="R1100" s="115"/>
      <c r="S1100" s="115"/>
      <c r="T1100" s="115"/>
      <c r="U1100" s="115"/>
      <c r="V1100" s="115"/>
      <c r="W1100" s="115"/>
      <c r="X1100" s="115"/>
      <c r="Y1100" s="115"/>
      <c r="Z1100" s="115"/>
      <c r="AA1100" s="115"/>
      <c r="AB1100" s="115"/>
      <c r="AC1100" s="115"/>
      <c r="AD1100" s="115">
        <v>85</v>
      </c>
      <c r="AE1100" s="116"/>
      <c r="AF1100" s="17">
        <v>85</v>
      </c>
      <c r="AG1100" s="18">
        <v>115</v>
      </c>
      <c r="AH1100" s="19">
        <v>95</v>
      </c>
      <c r="AI1100" s="20">
        <v>65</v>
      </c>
      <c r="AJ1100" s="21">
        <v>65</v>
      </c>
      <c r="AK1100" s="22">
        <v>85</v>
      </c>
      <c r="AL1100" s="23">
        <f>SUM(AF1100:AK1100)</f>
        <v>510</v>
      </c>
      <c r="AM1100" s="75" t="s">
        <v>169</v>
      </c>
      <c r="AN1100" s="37" t="s">
        <v>75</v>
      </c>
      <c r="AO1100" s="75" t="s">
        <v>208</v>
      </c>
      <c r="AP1100" s="34" t="s">
        <v>285</v>
      </c>
      <c r="AQ1100" s="117" t="s">
        <v>178</v>
      </c>
      <c r="AR1100" s="75" t="s">
        <v>497</v>
      </c>
      <c r="AS1100" s="34">
        <v>2.5</v>
      </c>
      <c r="AT1100" s="34">
        <v>133.4</v>
      </c>
      <c r="AU1100" s="37">
        <v>60.5</v>
      </c>
      <c r="AV1100" s="76"/>
      <c r="AW1100" s="34">
        <v>1</v>
      </c>
      <c r="AX1100" s="34"/>
      <c r="AY1100" s="34"/>
      <c r="AZ1100" s="34"/>
      <c r="BA1100" s="37"/>
      <c r="BB1100" s="75"/>
      <c r="BC1100" s="34">
        <v>135</v>
      </c>
      <c r="BD1100" s="32" t="s">
        <v>128</v>
      </c>
      <c r="BE1100" s="32"/>
      <c r="BF1100" s="34" t="s">
        <v>108</v>
      </c>
      <c r="BG1100" s="34" t="s">
        <v>129</v>
      </c>
      <c r="BH1100" s="29">
        <v>20</v>
      </c>
      <c r="BI1100" s="34" t="s">
        <v>465</v>
      </c>
      <c r="BJ1100" s="37"/>
      <c r="BK1100" s="36"/>
      <c r="BL1100" t="str">
        <f>IF(_xlfn.REGEXTEST(BK1100,"Lv. [0-9]{0, 3}", 0),BM1100,"")</f>
        <v/>
      </c>
      <c r="BM1100" t="e" cm="1" vm="1">
        <f t="array" ref="BM1100">_xlfn.REGEXEXTRACT(_xlfn.REGEXEXTRACT(BK1100,"Lv. [0-9]{0,}", 0),"[0-9]{1,2}", 0)</f>
        <v>#N/A</v>
      </c>
      <c r="BN1100" cm="1">
        <f t="array" ref="BN1100">INDEX(A1100:AE1100,BQ1100)</f>
        <v>85</v>
      </c>
      <c r="BO1100">
        <v>1099</v>
      </c>
      <c r="BP1100" t="str">
        <f ca="1">IF(LEN(BL1100) &gt; 0, _xlfn.XMATCH(BN1100 + 1, INDIRECT(BR1100):INDIRECT(BS1100)), "")</f>
        <v/>
      </c>
      <c r="BQ1100" cm="1">
        <f t="array" ref="BQ1100">_xlfn.XMATCH(FALSE, ISBLANK(A1100:AE1100),,-1)</f>
        <v>30</v>
      </c>
      <c r="BR1100" t="str">
        <f>ADDRESS(2, BQ1100)</f>
        <v>$AD$2</v>
      </c>
      <c r="BS1100" t="str">
        <f>ADDRESS(1202, BQ1100)</f>
        <v>$AD$1202</v>
      </c>
      <c r="BT1100" s="171" t="str">
        <f>"insert into Pokemon_Blueprint values ( "&amp;ROW()-1&amp;", '"&amp;B1100&amp;"', '"&amp;C1100&amp;"', "&amp;AF1100&amp;",  "&amp;AG1100&amp;",  "&amp;AH1100&amp;", "&amp;AI1100&amp;",  "&amp;AJ1100&amp;",  "&amp;AK1100&amp;", "&amp;IF(BC1100 = "", "0", BC1100)&amp;", "&amp;IF(BL1100 = "","NULL, NULL",BP1100&amp;", "&amp;BL1100)&amp;");"</f>
        <v>insert into Pokemon_Blueprint values ( 1099, 'Overqwil', '', 85,  115,  95, 65,  65,  85, 135, NULL, NULL);</v>
      </c>
    </row>
    <row r="1101" spans="1:72" ht="12.75" customHeight="1">
      <c r="A1101" s="36">
        <v>905</v>
      </c>
      <c r="B1101" s="113" t="s">
        <v>1724</v>
      </c>
      <c r="C1101" s="113" t="s">
        <v>523</v>
      </c>
      <c r="D1101" s="114"/>
      <c r="E1101" s="115"/>
      <c r="F1101" s="115"/>
      <c r="G1101" s="115"/>
      <c r="H1101" s="115"/>
      <c r="I1101" s="115"/>
      <c r="J1101" s="115"/>
      <c r="K1101" s="115"/>
      <c r="L1101" s="115"/>
      <c r="M1101" s="115"/>
      <c r="N1101" s="115"/>
      <c r="O1101" s="115"/>
      <c r="P1101" s="115"/>
      <c r="Q1101" s="115"/>
      <c r="R1101" s="115"/>
      <c r="S1101" s="115"/>
      <c r="T1101" s="115"/>
      <c r="U1101" s="115"/>
      <c r="V1101" s="115"/>
      <c r="W1101" s="115"/>
      <c r="X1101" s="115"/>
      <c r="Y1101" s="115"/>
      <c r="Z1101" s="115"/>
      <c r="AA1101" s="115"/>
      <c r="AB1101" s="115"/>
      <c r="AC1101" s="115"/>
      <c r="AD1101" s="115">
        <v>234</v>
      </c>
      <c r="AE1101" s="116"/>
      <c r="AF1101" s="17">
        <v>74</v>
      </c>
      <c r="AG1101" s="18">
        <v>115</v>
      </c>
      <c r="AH1101" s="19">
        <v>70</v>
      </c>
      <c r="AI1101" s="20">
        <v>135</v>
      </c>
      <c r="AJ1101" s="21">
        <v>80</v>
      </c>
      <c r="AK1101" s="22">
        <v>106</v>
      </c>
      <c r="AL1101" s="23">
        <f>SUM(AF1101:AK1101)</f>
        <v>580</v>
      </c>
      <c r="AM1101" s="75" t="s">
        <v>188</v>
      </c>
      <c r="AN1101" s="37" t="s">
        <v>104</v>
      </c>
      <c r="AO1101" s="75" t="s">
        <v>453</v>
      </c>
      <c r="AP1101" s="34"/>
      <c r="AQ1101" s="117" t="s">
        <v>643</v>
      </c>
      <c r="AR1101" s="75" t="s">
        <v>120</v>
      </c>
      <c r="AS1101" s="34">
        <v>1.6</v>
      </c>
      <c r="AT1101" s="34">
        <v>105.8</v>
      </c>
      <c r="AU1101" s="37">
        <v>48</v>
      </c>
      <c r="AV1101" s="76"/>
      <c r="AW1101" s="34"/>
      <c r="AX1101" s="34"/>
      <c r="AY1101" s="34">
        <v>3</v>
      </c>
      <c r="AZ1101" s="34"/>
      <c r="BA1101" s="37"/>
      <c r="BB1101" s="75"/>
      <c r="BC1101" s="34"/>
      <c r="BD1101" s="32" t="s">
        <v>297</v>
      </c>
      <c r="BE1101" s="32"/>
      <c r="BF1101" s="34" t="s">
        <v>227</v>
      </c>
      <c r="BG1101" s="34" t="s">
        <v>210</v>
      </c>
      <c r="BH1101" s="40">
        <v>120</v>
      </c>
      <c r="BI1101" s="34" t="s">
        <v>212</v>
      </c>
      <c r="BJ1101" s="37"/>
      <c r="BK1101" s="36"/>
      <c r="BL1101" t="str">
        <f>IF(_xlfn.REGEXTEST(BK1101,"Lv. [0-9]{0, 3}", 0),BM1101,"")</f>
        <v/>
      </c>
      <c r="BM1101" t="e" cm="1" vm="1">
        <f t="array" ref="BM1101">_xlfn.REGEXEXTRACT(_xlfn.REGEXEXTRACT(BK1101,"Lv. [0-9]{0,}", 0),"[0-9]{1,2}", 0)</f>
        <v>#N/A</v>
      </c>
      <c r="BN1101" cm="1">
        <f t="array" ref="BN1101">INDEX(A1101:AE1101,BQ1101)</f>
        <v>234</v>
      </c>
      <c r="BO1101">
        <v>1100</v>
      </c>
      <c r="BP1101" t="str">
        <f ca="1">IF(LEN(BL1101) &gt; 0, _xlfn.XMATCH(BN1101 + 1, INDIRECT(BR1101):INDIRECT(BS1101)), "")</f>
        <v/>
      </c>
      <c r="BQ1101" cm="1">
        <f t="array" ref="BQ1101">_xlfn.XMATCH(FALSE, ISBLANK(A1101:AE1101),,-1)</f>
        <v>30</v>
      </c>
      <c r="BR1101" t="str">
        <f>ADDRESS(2, BQ1101)</f>
        <v>$AD$2</v>
      </c>
      <c r="BS1101" t="str">
        <f>ADDRESS(1202, BQ1101)</f>
        <v>$AD$1202</v>
      </c>
      <c r="BT1101" s="171" t="str">
        <f>"insert into Pokemon_Blueprint values ( "&amp;ROW()-1&amp;", '"&amp;B1101&amp;"', '"&amp;C1101&amp;"', "&amp;AF1101&amp;",  "&amp;AG1101&amp;",  "&amp;AH1101&amp;", "&amp;AI1101&amp;",  "&amp;AJ1101&amp;",  "&amp;AK1101&amp;", "&amp;IF(BC1101 = "", "0", BC1101)&amp;", "&amp;IF(BL1101 = "","NULL, NULL",BP1101&amp;", "&amp;BL1101)&amp;");"</f>
        <v>insert into Pokemon_Blueprint values ( 1100, 'Enamorus (Incarnate)', 'Sub-Legendary', 74,  115,  70, 135,  80,  106, 0, NULL, NULL);</v>
      </c>
    </row>
    <row r="1102" spans="1:72" ht="12.75" customHeight="1">
      <c r="A1102" s="36">
        <v>905.1</v>
      </c>
      <c r="B1102" s="113" t="s">
        <v>1725</v>
      </c>
      <c r="C1102" s="113" t="s">
        <v>523</v>
      </c>
      <c r="D1102" s="114"/>
      <c r="E1102" s="115"/>
      <c r="F1102" s="115"/>
      <c r="G1102" s="115"/>
      <c r="H1102" s="115"/>
      <c r="I1102" s="115"/>
      <c r="J1102" s="115"/>
      <c r="K1102" s="115"/>
      <c r="L1102" s="115"/>
      <c r="M1102" s="115"/>
      <c r="N1102" s="115"/>
      <c r="O1102" s="115"/>
      <c r="P1102" s="115"/>
      <c r="Q1102" s="115"/>
      <c r="R1102" s="115"/>
      <c r="S1102" s="115"/>
      <c r="T1102" s="115"/>
      <c r="U1102" s="115"/>
      <c r="V1102" s="115"/>
      <c r="W1102" s="115"/>
      <c r="X1102" s="115"/>
      <c r="Y1102" s="115"/>
      <c r="Z1102" s="115"/>
      <c r="AA1102" s="115"/>
      <c r="AB1102" s="115"/>
      <c r="AC1102" s="115"/>
      <c r="AD1102" s="115">
        <v>234</v>
      </c>
      <c r="AE1102" s="116"/>
      <c r="AF1102" s="17">
        <v>74</v>
      </c>
      <c r="AG1102" s="18">
        <v>115</v>
      </c>
      <c r="AH1102" s="19">
        <v>110</v>
      </c>
      <c r="AI1102" s="20">
        <v>135</v>
      </c>
      <c r="AJ1102" s="21">
        <v>100</v>
      </c>
      <c r="AK1102" s="22">
        <v>46</v>
      </c>
      <c r="AL1102" s="23">
        <f>SUM(AF1102:AK1102)</f>
        <v>580</v>
      </c>
      <c r="AM1102" s="75" t="s">
        <v>188</v>
      </c>
      <c r="AN1102" s="37" t="s">
        <v>104</v>
      </c>
      <c r="AO1102" s="75" t="s">
        <v>394</v>
      </c>
      <c r="AP1102" s="34"/>
      <c r="AQ1102" s="117"/>
      <c r="AR1102" s="75" t="s">
        <v>120</v>
      </c>
      <c r="AS1102" s="34">
        <v>1.6</v>
      </c>
      <c r="AT1102" s="34">
        <v>105.8</v>
      </c>
      <c r="AU1102" s="37">
        <v>48</v>
      </c>
      <c r="AV1102" s="76"/>
      <c r="AW1102" s="34">
        <v>3</v>
      </c>
      <c r="AX1102" s="34"/>
      <c r="AY1102" s="34"/>
      <c r="AZ1102" s="34"/>
      <c r="BA1102" s="37"/>
      <c r="BB1102" s="75"/>
      <c r="BC1102" s="34"/>
      <c r="BD1102" s="32" t="s">
        <v>297</v>
      </c>
      <c r="BE1102" s="32"/>
      <c r="BF1102" s="34" t="s">
        <v>227</v>
      </c>
      <c r="BG1102" s="34" t="s">
        <v>210</v>
      </c>
      <c r="BH1102" s="40">
        <v>120</v>
      </c>
      <c r="BI1102" s="34" t="s">
        <v>212</v>
      </c>
      <c r="BJ1102" s="37"/>
      <c r="BK1102" s="36"/>
      <c r="BL1102" t="str">
        <f>IF(_xlfn.REGEXTEST(BK1102,"Lv. [0-9]{0, 3}", 0),BM1102,"")</f>
        <v/>
      </c>
      <c r="BM1102" t="e" cm="1" vm="1">
        <f t="array" ref="BM1102">_xlfn.REGEXEXTRACT(_xlfn.REGEXEXTRACT(BK1102,"Lv. [0-9]{0,}", 0),"[0-9]{1,2}", 0)</f>
        <v>#N/A</v>
      </c>
      <c r="BN1102" cm="1">
        <f t="array" ref="BN1102">INDEX(A1102:AE1102,BQ1102)</f>
        <v>234</v>
      </c>
      <c r="BO1102">
        <v>1101</v>
      </c>
      <c r="BP1102" t="str">
        <f ca="1">IF(LEN(BL1102) &gt; 0, _xlfn.XMATCH(BN1102 + 1, INDIRECT(BR1102):INDIRECT(BS1102)), "")</f>
        <v/>
      </c>
      <c r="BQ1102" cm="1">
        <f t="array" ref="BQ1102">_xlfn.XMATCH(FALSE, ISBLANK(A1102:AE1102),,-1)</f>
        <v>30</v>
      </c>
      <c r="BR1102" t="str">
        <f>ADDRESS(2, BQ1102)</f>
        <v>$AD$2</v>
      </c>
      <c r="BS1102" t="str">
        <f>ADDRESS(1202, BQ1102)</f>
        <v>$AD$1202</v>
      </c>
      <c r="BT1102" s="171" t="str">
        <f>"insert into Pokemon_Blueprint values ( "&amp;ROW()-1&amp;", '"&amp;B1102&amp;"', '"&amp;C1102&amp;"', "&amp;AF1102&amp;",  "&amp;AG1102&amp;",  "&amp;AH1102&amp;", "&amp;AI1102&amp;",  "&amp;AJ1102&amp;",  "&amp;AK1102&amp;", "&amp;IF(BC1102 = "", "0", BC1102)&amp;", "&amp;IF(BL1102 = "","NULL, NULL",BP1102&amp;", "&amp;BL1102)&amp;");"</f>
        <v>insert into Pokemon_Blueprint values ( 1101, 'Enamorus (Therian)', 'Sub-Legendary', 74,  115,  110, 135,  100,  46, 0, NULL, NULL);</v>
      </c>
    </row>
    <row r="1103" spans="1:72" ht="12.75" customHeight="1">
      <c r="A1103" s="12">
        <v>906</v>
      </c>
      <c r="B1103" s="196" t="s">
        <v>1726</v>
      </c>
      <c r="C1103" s="196" t="s">
        <v>73</v>
      </c>
      <c r="D1103" s="197"/>
      <c r="E1103" s="198"/>
      <c r="F1103" s="198"/>
      <c r="G1103" s="198"/>
      <c r="H1103" s="198"/>
      <c r="I1103" s="198"/>
      <c r="J1103" s="198"/>
      <c r="K1103" s="198"/>
      <c r="L1103" s="198"/>
      <c r="M1103" s="198"/>
      <c r="N1103" s="198"/>
      <c r="O1103" s="198"/>
      <c r="P1103" s="198"/>
      <c r="Q1103" s="198"/>
      <c r="R1103" s="198"/>
      <c r="S1103" s="198"/>
      <c r="T1103" s="198"/>
      <c r="U1103" s="198"/>
      <c r="V1103" s="198"/>
      <c r="W1103" s="198"/>
      <c r="X1103" s="198"/>
      <c r="Y1103" s="198"/>
      <c r="Z1103" s="198"/>
      <c r="AA1103" s="198"/>
      <c r="AB1103" s="198"/>
      <c r="AC1103" s="198"/>
      <c r="AD1103" s="198"/>
      <c r="AE1103" s="199">
        <v>1</v>
      </c>
      <c r="AF1103" s="178">
        <v>40</v>
      </c>
      <c r="AG1103" s="179">
        <v>61</v>
      </c>
      <c r="AH1103" s="180">
        <v>54</v>
      </c>
      <c r="AI1103" s="181">
        <v>45</v>
      </c>
      <c r="AJ1103" s="182">
        <v>45</v>
      </c>
      <c r="AK1103" s="183">
        <v>65</v>
      </c>
      <c r="AL1103" s="23">
        <f>SUM(AF1103:AK1103)</f>
        <v>310</v>
      </c>
      <c r="AM1103" s="99" t="s">
        <v>74</v>
      </c>
      <c r="AN1103" s="98"/>
      <c r="AO1103" s="99" t="s">
        <v>76</v>
      </c>
      <c r="AP1103" s="97"/>
      <c r="AQ1103" s="118" t="s">
        <v>1280</v>
      </c>
      <c r="AR1103" s="24" t="s">
        <v>187</v>
      </c>
      <c r="AS1103" s="26">
        <v>0.4</v>
      </c>
      <c r="AT1103" s="26">
        <v>9</v>
      </c>
      <c r="AU1103" s="25">
        <v>4.0999999999999996</v>
      </c>
      <c r="AV1103" s="96"/>
      <c r="AW1103" s="97"/>
      <c r="AX1103" s="97"/>
      <c r="AY1103" s="97"/>
      <c r="AZ1103" s="97"/>
      <c r="BA1103" s="98">
        <v>1</v>
      </c>
      <c r="BB1103" s="99">
        <v>62</v>
      </c>
      <c r="BC1103" s="97">
        <v>45</v>
      </c>
      <c r="BD1103" s="32" t="s">
        <v>79</v>
      </c>
      <c r="BE1103" s="32">
        <v>50</v>
      </c>
      <c r="BF1103" s="97" t="s">
        <v>80</v>
      </c>
      <c r="BG1103" s="97" t="s">
        <v>81</v>
      </c>
      <c r="BH1103" s="119">
        <v>20</v>
      </c>
      <c r="BI1103" s="97" t="s">
        <v>165</v>
      </c>
      <c r="BJ1103" s="98" t="s">
        <v>74</v>
      </c>
      <c r="BK1103" s="120" t="s">
        <v>83</v>
      </c>
      <c r="BL1103" t="str">
        <f>IF(_xlfn.REGEXTEST(BK1103,"Lv. [0-9]{0, 3}", 0),BM1103,"")</f>
        <v>16</v>
      </c>
      <c r="BM1103" t="str" cm="1">
        <f t="array" ref="BM1103">_xlfn.REGEXEXTRACT(_xlfn.REGEXEXTRACT(BK1103,"Lv. [0-9]{0,}", 0),"[0-9]{1,2}", 0)</f>
        <v>16</v>
      </c>
      <c r="BN1103" cm="1">
        <f t="array" ref="BN1103">INDEX(A1103:AE1103,BQ1103)</f>
        <v>1</v>
      </c>
      <c r="BO1103">
        <v>1102</v>
      </c>
      <c r="BP1103">
        <f ca="1">IF(LEN(BL1103) &gt; 0, _xlfn.XMATCH(BN1103 + 1, INDIRECT(BR1103):INDIRECT(BS1103)), "")</f>
        <v>1103</v>
      </c>
      <c r="BQ1103" cm="1">
        <f t="array" ref="BQ1103">_xlfn.XMATCH(FALSE, ISBLANK(A1103:AE1103),,-1)</f>
        <v>31</v>
      </c>
      <c r="BR1103" t="str">
        <f>ADDRESS(2, BQ1103)</f>
        <v>$AE$2</v>
      </c>
      <c r="BS1103" t="str">
        <f>ADDRESS(1202, BQ1103)</f>
        <v>$AE$1202</v>
      </c>
      <c r="BT1103" s="171" t="str">
        <f ca="1">"insert into Pokemon_Blueprint values ( "&amp;ROW()-1&amp;", '"&amp;B1103&amp;"', '"&amp;C1103&amp;"', "&amp;AF1103&amp;",  "&amp;AG1103&amp;",  "&amp;AH1103&amp;", "&amp;AI1103&amp;",  "&amp;AJ1103&amp;",  "&amp;AK1103&amp;", "&amp;IF(BC1103 = "", "0", BC1103)&amp;", "&amp;IF(BL1103 = "","NULL, NULL",BP1103&amp;", "&amp;BL1103)&amp;");"</f>
        <v>insert into Pokemon_Blueprint values ( 1102, 'Sprigatito', 'Starter', 40,  61,  54, 45,  45,  65, 45, 1103, 16);</v>
      </c>
    </row>
    <row r="1104" spans="1:72" ht="12.75" customHeight="1">
      <c r="A1104" s="12">
        <v>907</v>
      </c>
      <c r="B1104" s="121" t="s">
        <v>1727</v>
      </c>
      <c r="C1104" s="121" t="s">
        <v>73</v>
      </c>
      <c r="D1104" s="197"/>
      <c r="E1104" s="198"/>
      <c r="F1104" s="198"/>
      <c r="G1104" s="198"/>
      <c r="H1104" s="198"/>
      <c r="I1104" s="198"/>
      <c r="J1104" s="198"/>
      <c r="K1104" s="198"/>
      <c r="L1104" s="198"/>
      <c r="M1104" s="198"/>
      <c r="N1104" s="198"/>
      <c r="O1104" s="198"/>
      <c r="P1104" s="198"/>
      <c r="Q1104" s="198"/>
      <c r="R1104" s="198"/>
      <c r="S1104" s="198"/>
      <c r="T1104" s="198"/>
      <c r="U1104" s="198"/>
      <c r="V1104" s="198"/>
      <c r="W1104" s="198"/>
      <c r="X1104" s="198"/>
      <c r="Y1104" s="198"/>
      <c r="Z1104" s="198"/>
      <c r="AA1104" s="198"/>
      <c r="AB1104" s="198"/>
      <c r="AC1104" s="198"/>
      <c r="AD1104" s="198"/>
      <c r="AE1104" s="199">
        <v>2</v>
      </c>
      <c r="AF1104" s="178">
        <v>61</v>
      </c>
      <c r="AG1104" s="179">
        <v>80</v>
      </c>
      <c r="AH1104" s="180">
        <v>63</v>
      </c>
      <c r="AI1104" s="181">
        <v>60</v>
      </c>
      <c r="AJ1104" s="182">
        <v>63</v>
      </c>
      <c r="AK1104" s="183">
        <v>83</v>
      </c>
      <c r="AL1104" s="23">
        <f>SUM(AF1104:AK1104)</f>
        <v>410</v>
      </c>
      <c r="AM1104" s="24" t="s">
        <v>74</v>
      </c>
      <c r="AN1104" s="25"/>
      <c r="AO1104" s="24" t="s">
        <v>76</v>
      </c>
      <c r="AP1104" s="26"/>
      <c r="AQ1104" s="122" t="s">
        <v>1280</v>
      </c>
      <c r="AR1104" s="24" t="s">
        <v>220</v>
      </c>
      <c r="AS1104" s="26">
        <v>0.9</v>
      </c>
      <c r="AT1104" s="26">
        <v>26.9</v>
      </c>
      <c r="AU1104" s="25">
        <v>12.2</v>
      </c>
      <c r="AV1104" s="31"/>
      <c r="AW1104" s="26"/>
      <c r="AX1104" s="26"/>
      <c r="AY1104" s="26"/>
      <c r="AZ1104" s="26"/>
      <c r="BA1104" s="25">
        <v>2</v>
      </c>
      <c r="BB1104" s="24">
        <v>144</v>
      </c>
      <c r="BC1104" s="26">
        <v>45</v>
      </c>
      <c r="BD1104" s="32" t="s">
        <v>79</v>
      </c>
      <c r="BE1104" s="32">
        <v>50</v>
      </c>
      <c r="BF1104" s="26" t="s">
        <v>80</v>
      </c>
      <c r="BG1104" s="26" t="s">
        <v>81</v>
      </c>
      <c r="BH1104" s="29">
        <v>20</v>
      </c>
      <c r="BI1104" s="26" t="s">
        <v>165</v>
      </c>
      <c r="BJ1104" s="25" t="s">
        <v>74</v>
      </c>
      <c r="BK1104" s="12" t="s">
        <v>102</v>
      </c>
      <c r="BL1104" t="str">
        <f>IF(_xlfn.REGEXTEST(BK1104,"Lv. [0-9]{0, 3}", 0),BM1104,"")</f>
        <v>36</v>
      </c>
      <c r="BM1104" t="str" cm="1">
        <f t="array" ref="BM1104">_xlfn.REGEXEXTRACT(_xlfn.REGEXEXTRACT(BK1104,"Lv. [0-9]{0,}", 0),"[0-9]{1,2}", 0)</f>
        <v>36</v>
      </c>
      <c r="BN1104" cm="1">
        <f t="array" ref="BN1104">INDEX(A1104:AE1104,BQ1104)</f>
        <v>2</v>
      </c>
      <c r="BO1104">
        <v>1103</v>
      </c>
      <c r="BP1104">
        <f ca="1">IF(LEN(BL1104) &gt; 0, _xlfn.XMATCH(BN1104 + 1, INDIRECT(BR1104):INDIRECT(BS1104)), "")</f>
        <v>1104</v>
      </c>
      <c r="BQ1104" cm="1">
        <f t="array" ref="BQ1104">_xlfn.XMATCH(FALSE, ISBLANK(A1104:AE1104),,-1)</f>
        <v>31</v>
      </c>
      <c r="BR1104" t="str">
        <f>ADDRESS(2, BQ1104)</f>
        <v>$AE$2</v>
      </c>
      <c r="BS1104" t="str">
        <f>ADDRESS(1202, BQ1104)</f>
        <v>$AE$1202</v>
      </c>
      <c r="BT1104" s="171" t="str">
        <f ca="1">"insert into Pokemon_Blueprint values ( "&amp;ROW()-1&amp;", '"&amp;B1104&amp;"', '"&amp;C1104&amp;"', "&amp;AF1104&amp;",  "&amp;AG1104&amp;",  "&amp;AH1104&amp;", "&amp;AI1104&amp;",  "&amp;AJ1104&amp;",  "&amp;AK1104&amp;", "&amp;IF(BC1104 = "", "0", BC1104)&amp;", "&amp;IF(BL1104 = "","NULL, NULL",BP1104&amp;", "&amp;BL1104)&amp;");"</f>
        <v>insert into Pokemon_Blueprint values ( 1103, 'Floragato', 'Starter', 61,  80,  63, 60,  63,  83, 45, 1104, 36);</v>
      </c>
    </row>
    <row r="1105" spans="1:72" ht="12.75" customHeight="1">
      <c r="A1105" s="12">
        <v>908</v>
      </c>
      <c r="B1105" s="121" t="s">
        <v>1728</v>
      </c>
      <c r="C1105" s="121" t="s">
        <v>73</v>
      </c>
      <c r="D1105" s="123"/>
      <c r="E1105" s="124"/>
      <c r="F1105" s="124"/>
      <c r="G1105" s="124"/>
      <c r="H1105" s="124"/>
      <c r="I1105" s="124"/>
      <c r="J1105" s="124"/>
      <c r="K1105" s="124"/>
      <c r="L1105" s="124"/>
      <c r="M1105" s="124"/>
      <c r="N1105" s="124"/>
      <c r="O1105" s="124"/>
      <c r="P1105" s="124"/>
      <c r="Q1105" s="124"/>
      <c r="R1105" s="124"/>
      <c r="S1105" s="124"/>
      <c r="T1105" s="124"/>
      <c r="U1105" s="124"/>
      <c r="V1105" s="124"/>
      <c r="W1105" s="124"/>
      <c r="X1105" s="124"/>
      <c r="Y1105" s="124"/>
      <c r="Z1105" s="124"/>
      <c r="AA1105" s="124"/>
      <c r="AB1105" s="124"/>
      <c r="AC1105" s="124"/>
      <c r="AD1105" s="124"/>
      <c r="AE1105" s="125">
        <v>3</v>
      </c>
      <c r="AF1105" s="17">
        <v>76</v>
      </c>
      <c r="AG1105" s="18">
        <v>110</v>
      </c>
      <c r="AH1105" s="19">
        <v>70</v>
      </c>
      <c r="AI1105" s="20">
        <v>81</v>
      </c>
      <c r="AJ1105" s="21">
        <v>70</v>
      </c>
      <c r="AK1105" s="22">
        <v>123</v>
      </c>
      <c r="AL1105" s="23">
        <f>SUM(AF1105:AK1105)</f>
        <v>530</v>
      </c>
      <c r="AM1105" s="24" t="s">
        <v>74</v>
      </c>
      <c r="AN1105" s="25" t="s">
        <v>169</v>
      </c>
      <c r="AO1105" s="24" t="s">
        <v>76</v>
      </c>
      <c r="AP1105" s="26"/>
      <c r="AQ1105" s="122" t="s">
        <v>1280</v>
      </c>
      <c r="AR1105" s="24" t="s">
        <v>157</v>
      </c>
      <c r="AS1105" s="26">
        <v>1.5</v>
      </c>
      <c r="AT1105" s="26">
        <v>68.8</v>
      </c>
      <c r="AU1105" s="25">
        <v>31.2</v>
      </c>
      <c r="AV1105" s="31"/>
      <c r="AW1105" s="26"/>
      <c r="AX1105" s="26"/>
      <c r="AY1105" s="26"/>
      <c r="AZ1105" s="26"/>
      <c r="BA1105" s="25">
        <v>3</v>
      </c>
      <c r="BB1105" s="24">
        <v>265</v>
      </c>
      <c r="BC1105" s="26">
        <v>45</v>
      </c>
      <c r="BD1105" s="32" t="s">
        <v>79</v>
      </c>
      <c r="BE1105" s="32">
        <v>50</v>
      </c>
      <c r="BF1105" s="26" t="s">
        <v>80</v>
      </c>
      <c r="BG1105" s="26" t="s">
        <v>81</v>
      </c>
      <c r="BH1105" s="29">
        <v>20</v>
      </c>
      <c r="BI1105" s="26" t="s">
        <v>165</v>
      </c>
      <c r="BJ1105" s="25" t="s">
        <v>74</v>
      </c>
      <c r="BK1105" s="12"/>
      <c r="BL1105" t="str">
        <f>IF(_xlfn.REGEXTEST(BK1105,"Lv. [0-9]{0, 3}", 0),BM1105,"")</f>
        <v/>
      </c>
      <c r="BM1105" t="e" cm="1" vm="1">
        <f t="array" ref="BM1105">_xlfn.REGEXEXTRACT(_xlfn.REGEXEXTRACT(BK1105,"Lv. [0-9]{0,}", 0),"[0-9]{1,2}", 0)</f>
        <v>#N/A</v>
      </c>
      <c r="BN1105" cm="1">
        <f t="array" ref="BN1105">INDEX(A1105:AE1105,BQ1105)</f>
        <v>3</v>
      </c>
      <c r="BO1105">
        <v>1104</v>
      </c>
      <c r="BP1105" t="str">
        <f ca="1">IF(LEN(BL1105) &gt; 0, _xlfn.XMATCH(BN1105 + 1, INDIRECT(BR1105):INDIRECT(BS1105)), "")</f>
        <v/>
      </c>
      <c r="BQ1105" cm="1">
        <f t="array" ref="BQ1105">_xlfn.XMATCH(FALSE, ISBLANK(A1105:AE1105),,-1)</f>
        <v>31</v>
      </c>
      <c r="BR1105" t="str">
        <f>ADDRESS(2, BQ1105)</f>
        <v>$AE$2</v>
      </c>
      <c r="BS1105" t="str">
        <f>ADDRESS(1202, BQ1105)</f>
        <v>$AE$1202</v>
      </c>
      <c r="BT1105" s="171" t="str">
        <f>"insert into Pokemon_Blueprint values ( "&amp;ROW()-1&amp;", '"&amp;B1105&amp;"', '"&amp;C1105&amp;"', "&amp;AF1105&amp;",  "&amp;AG1105&amp;",  "&amp;AH1105&amp;", "&amp;AI1105&amp;",  "&amp;AJ1105&amp;",  "&amp;AK1105&amp;", "&amp;IF(BC1105 = "", "0", BC1105)&amp;", "&amp;IF(BL1105 = "","NULL, NULL",BP1105&amp;", "&amp;BL1105)&amp;");"</f>
        <v>insert into Pokemon_Blueprint values ( 1104, 'Meowscarada', 'Starter', 76,  110,  70, 81,  70,  123, 45, NULL, NULL);</v>
      </c>
    </row>
    <row r="1106" spans="1:72" ht="12.75" customHeight="1">
      <c r="A1106" s="12">
        <v>909</v>
      </c>
      <c r="B1106" s="121" t="s">
        <v>1729</v>
      </c>
      <c r="C1106" s="121" t="s">
        <v>73</v>
      </c>
      <c r="D1106" s="197"/>
      <c r="E1106" s="198"/>
      <c r="F1106" s="198"/>
      <c r="G1106" s="198"/>
      <c r="H1106" s="198"/>
      <c r="I1106" s="198"/>
      <c r="J1106" s="198"/>
      <c r="K1106" s="198"/>
      <c r="L1106" s="198"/>
      <c r="M1106" s="198"/>
      <c r="N1106" s="198"/>
      <c r="O1106" s="198"/>
      <c r="P1106" s="198"/>
      <c r="Q1106" s="198"/>
      <c r="R1106" s="198"/>
      <c r="S1106" s="198"/>
      <c r="T1106" s="198"/>
      <c r="U1106" s="198"/>
      <c r="V1106" s="198"/>
      <c r="W1106" s="198"/>
      <c r="X1106" s="198"/>
      <c r="Y1106" s="198"/>
      <c r="Z1106" s="198"/>
      <c r="AA1106" s="198"/>
      <c r="AB1106" s="198"/>
      <c r="AC1106" s="198"/>
      <c r="AD1106" s="198"/>
      <c r="AE1106" s="199">
        <v>4</v>
      </c>
      <c r="AF1106" s="178">
        <v>67</v>
      </c>
      <c r="AG1106" s="179">
        <v>45</v>
      </c>
      <c r="AH1106" s="180">
        <v>59</v>
      </c>
      <c r="AI1106" s="181">
        <v>63</v>
      </c>
      <c r="AJ1106" s="182">
        <v>40</v>
      </c>
      <c r="AK1106" s="183">
        <v>36</v>
      </c>
      <c r="AL1106" s="23">
        <f>SUM(AF1106:AK1106)</f>
        <v>310</v>
      </c>
      <c r="AM1106" s="24" t="s">
        <v>94</v>
      </c>
      <c r="AN1106" s="25"/>
      <c r="AO1106" s="24" t="s">
        <v>95</v>
      </c>
      <c r="AP1106" s="26"/>
      <c r="AQ1106" s="122" t="s">
        <v>230</v>
      </c>
      <c r="AR1106" s="24" t="s">
        <v>187</v>
      </c>
      <c r="AS1106" s="26">
        <v>0.4</v>
      </c>
      <c r="AT1106" s="26">
        <v>21.6</v>
      </c>
      <c r="AU1106" s="25">
        <v>9.8000000000000007</v>
      </c>
      <c r="AV1106" s="31">
        <v>1</v>
      </c>
      <c r="AW1106" s="26"/>
      <c r="AX1106" s="26"/>
      <c r="AY1106" s="26"/>
      <c r="AZ1106" s="26"/>
      <c r="BA1106" s="25"/>
      <c r="BB1106" s="24">
        <v>62</v>
      </c>
      <c r="BC1106" s="26">
        <v>45</v>
      </c>
      <c r="BD1106" s="32" t="s">
        <v>79</v>
      </c>
      <c r="BE1106" s="32">
        <v>50</v>
      </c>
      <c r="BF1106" s="26" t="s">
        <v>98</v>
      </c>
      <c r="BG1106" s="26" t="s">
        <v>81</v>
      </c>
      <c r="BH1106" s="29">
        <v>20</v>
      </c>
      <c r="BI1106" s="26" t="s">
        <v>165</v>
      </c>
      <c r="BJ1106" s="25"/>
      <c r="BK1106" s="12" t="s">
        <v>83</v>
      </c>
      <c r="BL1106" t="str">
        <f>IF(_xlfn.REGEXTEST(BK1106,"Lv. [0-9]{0, 3}", 0),BM1106,"")</f>
        <v>16</v>
      </c>
      <c r="BM1106" t="str" cm="1">
        <f t="array" ref="BM1106">_xlfn.REGEXEXTRACT(_xlfn.REGEXEXTRACT(BK1106,"Lv. [0-9]{0,}", 0),"[0-9]{1,2}", 0)</f>
        <v>16</v>
      </c>
      <c r="BN1106" cm="1">
        <f t="array" ref="BN1106">INDEX(A1106:AE1106,BQ1106)</f>
        <v>4</v>
      </c>
      <c r="BO1106">
        <v>1105</v>
      </c>
      <c r="BP1106">
        <f ca="1">IF(LEN(BL1106) &gt; 0, _xlfn.XMATCH(BN1106 + 1, INDIRECT(BR1106):INDIRECT(BS1106)), "")</f>
        <v>1106</v>
      </c>
      <c r="BQ1106" cm="1">
        <f t="array" ref="BQ1106">_xlfn.XMATCH(FALSE, ISBLANK(A1106:AE1106),,-1)</f>
        <v>31</v>
      </c>
      <c r="BR1106" t="str">
        <f>ADDRESS(2, BQ1106)</f>
        <v>$AE$2</v>
      </c>
      <c r="BS1106" t="str">
        <f>ADDRESS(1202, BQ1106)</f>
        <v>$AE$1202</v>
      </c>
      <c r="BT1106" s="171" t="str">
        <f ca="1">"insert into Pokemon_Blueprint values ( "&amp;ROW()-1&amp;", '"&amp;B1106&amp;"', '"&amp;C1106&amp;"', "&amp;AF1106&amp;",  "&amp;AG1106&amp;",  "&amp;AH1106&amp;", "&amp;AI1106&amp;",  "&amp;AJ1106&amp;",  "&amp;AK1106&amp;", "&amp;IF(BC1106 = "", "0", BC1106)&amp;", "&amp;IF(BL1106 = "","NULL, NULL",BP1106&amp;", "&amp;BL1106)&amp;");"</f>
        <v>insert into Pokemon_Blueprint values ( 1105, 'Fuecoco', 'Starter', 67,  45,  59, 63,  40,  36, 45, 1106, 16);</v>
      </c>
    </row>
    <row r="1107" spans="1:72" ht="12.75" customHeight="1">
      <c r="A1107" s="12">
        <v>910</v>
      </c>
      <c r="B1107" s="121" t="s">
        <v>1730</v>
      </c>
      <c r="C1107" s="121" t="s">
        <v>73</v>
      </c>
      <c r="D1107" s="197"/>
      <c r="E1107" s="198"/>
      <c r="F1107" s="198"/>
      <c r="G1107" s="198"/>
      <c r="H1107" s="198"/>
      <c r="I1107" s="198"/>
      <c r="J1107" s="198"/>
      <c r="K1107" s="198"/>
      <c r="L1107" s="198"/>
      <c r="M1107" s="198"/>
      <c r="N1107" s="198"/>
      <c r="O1107" s="198"/>
      <c r="P1107" s="198"/>
      <c r="Q1107" s="198"/>
      <c r="R1107" s="198"/>
      <c r="S1107" s="198"/>
      <c r="T1107" s="198"/>
      <c r="U1107" s="198"/>
      <c r="V1107" s="198"/>
      <c r="W1107" s="198"/>
      <c r="X1107" s="198"/>
      <c r="Y1107" s="198"/>
      <c r="Z1107" s="198"/>
      <c r="AA1107" s="198"/>
      <c r="AB1107" s="198"/>
      <c r="AC1107" s="198"/>
      <c r="AD1107" s="198"/>
      <c r="AE1107" s="199">
        <v>5</v>
      </c>
      <c r="AF1107" s="178">
        <v>81</v>
      </c>
      <c r="AG1107" s="179">
        <v>55</v>
      </c>
      <c r="AH1107" s="180">
        <v>78</v>
      </c>
      <c r="AI1107" s="181">
        <v>90</v>
      </c>
      <c r="AJ1107" s="182">
        <v>58</v>
      </c>
      <c r="AK1107" s="183">
        <v>49</v>
      </c>
      <c r="AL1107" s="23">
        <f>SUM(AF1107:AK1107)</f>
        <v>411</v>
      </c>
      <c r="AM1107" s="24" t="s">
        <v>94</v>
      </c>
      <c r="AN1107" s="25"/>
      <c r="AO1107" s="24" t="s">
        <v>95</v>
      </c>
      <c r="AP1107" s="26"/>
      <c r="AQ1107" s="122" t="s">
        <v>230</v>
      </c>
      <c r="AR1107" s="24" t="s">
        <v>85</v>
      </c>
      <c r="AS1107" s="26">
        <v>1</v>
      </c>
      <c r="AT1107" s="26">
        <v>67.7</v>
      </c>
      <c r="AU1107" s="25">
        <v>30.7</v>
      </c>
      <c r="AV1107" s="31"/>
      <c r="AW1107" s="26"/>
      <c r="AX1107" s="26"/>
      <c r="AY1107" s="26">
        <v>2</v>
      </c>
      <c r="AZ1107" s="26"/>
      <c r="BA1107" s="25"/>
      <c r="BB1107" s="24">
        <v>144</v>
      </c>
      <c r="BC1107" s="26">
        <v>45</v>
      </c>
      <c r="BD1107" s="32" t="s">
        <v>79</v>
      </c>
      <c r="BE1107" s="32">
        <v>50</v>
      </c>
      <c r="BF1107" s="26" t="s">
        <v>98</v>
      </c>
      <c r="BG1107" s="26" t="s">
        <v>81</v>
      </c>
      <c r="BH1107" s="29">
        <v>20</v>
      </c>
      <c r="BI1107" s="26" t="s">
        <v>165</v>
      </c>
      <c r="BJ1107" s="25"/>
      <c r="BK1107" s="12" t="s">
        <v>102</v>
      </c>
      <c r="BL1107" t="str">
        <f>IF(_xlfn.REGEXTEST(BK1107,"Lv. [0-9]{0, 3}", 0),BM1107,"")</f>
        <v>36</v>
      </c>
      <c r="BM1107" t="str" cm="1">
        <f t="array" ref="BM1107">_xlfn.REGEXEXTRACT(_xlfn.REGEXEXTRACT(BK1107,"Lv. [0-9]{0,}", 0),"[0-9]{1,2}", 0)</f>
        <v>36</v>
      </c>
      <c r="BN1107" cm="1">
        <f t="array" ref="BN1107">INDEX(A1107:AE1107,BQ1107)</f>
        <v>5</v>
      </c>
      <c r="BO1107">
        <v>1106</v>
      </c>
      <c r="BP1107">
        <f ca="1">IF(LEN(BL1107) &gt; 0, _xlfn.XMATCH(BN1107 + 1, INDIRECT(BR1107):INDIRECT(BS1107)), "")</f>
        <v>1107</v>
      </c>
      <c r="BQ1107" cm="1">
        <f t="array" ref="BQ1107">_xlfn.XMATCH(FALSE, ISBLANK(A1107:AE1107),,-1)</f>
        <v>31</v>
      </c>
      <c r="BR1107" t="str">
        <f>ADDRESS(2, BQ1107)</f>
        <v>$AE$2</v>
      </c>
      <c r="BS1107" t="str">
        <f>ADDRESS(1202, BQ1107)</f>
        <v>$AE$1202</v>
      </c>
      <c r="BT1107" s="171" t="str">
        <f ca="1">"insert into Pokemon_Blueprint values ( "&amp;ROW()-1&amp;", '"&amp;B1107&amp;"', '"&amp;C1107&amp;"', "&amp;AF1107&amp;",  "&amp;AG1107&amp;",  "&amp;AH1107&amp;", "&amp;AI1107&amp;",  "&amp;AJ1107&amp;",  "&amp;AK1107&amp;", "&amp;IF(BC1107 = "", "0", BC1107)&amp;", "&amp;IF(BL1107 = "","NULL, NULL",BP1107&amp;", "&amp;BL1107)&amp;");"</f>
        <v>insert into Pokemon_Blueprint values ( 1106, 'Crocalor', 'Starter', 81,  55,  78, 90,  58,  49, 45, 1107, 36);</v>
      </c>
    </row>
    <row r="1108" spans="1:72" ht="12.75" customHeight="1">
      <c r="A1108" s="12">
        <v>911</v>
      </c>
      <c r="B1108" s="121" t="s">
        <v>1731</v>
      </c>
      <c r="C1108" s="121" t="s">
        <v>73</v>
      </c>
      <c r="D1108" s="123"/>
      <c r="E1108" s="124"/>
      <c r="F1108" s="124"/>
      <c r="G1108" s="124"/>
      <c r="H1108" s="124"/>
      <c r="I1108" s="124"/>
      <c r="J1108" s="124"/>
      <c r="K1108" s="124"/>
      <c r="L1108" s="124"/>
      <c r="M1108" s="124"/>
      <c r="N1108" s="124"/>
      <c r="O1108" s="124"/>
      <c r="P1108" s="124"/>
      <c r="Q1108" s="124"/>
      <c r="R1108" s="124"/>
      <c r="S1108" s="124"/>
      <c r="T1108" s="124"/>
      <c r="U1108" s="124"/>
      <c r="V1108" s="124"/>
      <c r="W1108" s="124"/>
      <c r="X1108" s="124"/>
      <c r="Y1108" s="124"/>
      <c r="Z1108" s="124"/>
      <c r="AA1108" s="124"/>
      <c r="AB1108" s="124"/>
      <c r="AC1108" s="124"/>
      <c r="AD1108" s="124"/>
      <c r="AE1108" s="125">
        <v>6</v>
      </c>
      <c r="AF1108" s="17">
        <v>104</v>
      </c>
      <c r="AG1108" s="18">
        <v>75</v>
      </c>
      <c r="AH1108" s="19">
        <v>100</v>
      </c>
      <c r="AI1108" s="20">
        <v>110</v>
      </c>
      <c r="AJ1108" s="21">
        <v>75</v>
      </c>
      <c r="AK1108" s="22">
        <v>66</v>
      </c>
      <c r="AL1108" s="23">
        <f>SUM(AF1108:AK1108)</f>
        <v>530</v>
      </c>
      <c r="AM1108" s="24" t="s">
        <v>94</v>
      </c>
      <c r="AN1108" s="25" t="s">
        <v>398</v>
      </c>
      <c r="AO1108" s="24" t="s">
        <v>95</v>
      </c>
      <c r="AP1108" s="26"/>
      <c r="AQ1108" s="122" t="s">
        <v>230</v>
      </c>
      <c r="AR1108" s="24" t="s">
        <v>120</v>
      </c>
      <c r="AS1108" s="26">
        <v>1.6</v>
      </c>
      <c r="AT1108" s="26">
        <v>719.8</v>
      </c>
      <c r="AU1108" s="25">
        <v>326.5</v>
      </c>
      <c r="AV1108" s="31"/>
      <c r="AW1108" s="26"/>
      <c r="AX1108" s="26"/>
      <c r="AY1108" s="26">
        <v>3</v>
      </c>
      <c r="AZ1108" s="26"/>
      <c r="BA1108" s="25"/>
      <c r="BB1108" s="24">
        <v>265</v>
      </c>
      <c r="BC1108" s="26">
        <v>45</v>
      </c>
      <c r="BD1108" s="32" t="s">
        <v>79</v>
      </c>
      <c r="BE1108" s="32">
        <v>50</v>
      </c>
      <c r="BF1108" s="26" t="s">
        <v>98</v>
      </c>
      <c r="BG1108" s="26" t="s">
        <v>81</v>
      </c>
      <c r="BH1108" s="29">
        <v>20</v>
      </c>
      <c r="BI1108" s="26" t="s">
        <v>165</v>
      </c>
      <c r="BJ1108" s="25"/>
      <c r="BK1108" s="12"/>
      <c r="BL1108" t="str">
        <f>IF(_xlfn.REGEXTEST(BK1108,"Lv. [0-9]{0, 3}", 0),BM1108,"")</f>
        <v/>
      </c>
      <c r="BM1108" t="e" cm="1" vm="1">
        <f t="array" ref="BM1108">_xlfn.REGEXEXTRACT(_xlfn.REGEXEXTRACT(BK1108,"Lv. [0-9]{0,}", 0),"[0-9]{1,2}", 0)</f>
        <v>#N/A</v>
      </c>
      <c r="BN1108" cm="1">
        <f t="array" ref="BN1108">INDEX(A1108:AE1108,BQ1108)</f>
        <v>6</v>
      </c>
      <c r="BO1108">
        <v>1107</v>
      </c>
      <c r="BP1108" t="str">
        <f ca="1">IF(LEN(BL1108) &gt; 0, _xlfn.XMATCH(BN1108 + 1, INDIRECT(BR1108):INDIRECT(BS1108)), "")</f>
        <v/>
      </c>
      <c r="BQ1108" cm="1">
        <f t="array" ref="BQ1108">_xlfn.XMATCH(FALSE, ISBLANK(A1108:AE1108),,-1)</f>
        <v>31</v>
      </c>
      <c r="BR1108" t="str">
        <f>ADDRESS(2, BQ1108)</f>
        <v>$AE$2</v>
      </c>
      <c r="BS1108" t="str">
        <f>ADDRESS(1202, BQ1108)</f>
        <v>$AE$1202</v>
      </c>
      <c r="BT1108" s="171" t="str">
        <f>"insert into Pokemon_Blueprint values ( "&amp;ROW()-1&amp;", '"&amp;B1108&amp;"', '"&amp;C1108&amp;"', "&amp;AF1108&amp;",  "&amp;AG1108&amp;",  "&amp;AH1108&amp;", "&amp;AI1108&amp;",  "&amp;AJ1108&amp;",  "&amp;AK1108&amp;", "&amp;IF(BC1108 = "", "0", BC1108)&amp;", "&amp;IF(BL1108 = "","NULL, NULL",BP1108&amp;", "&amp;BL1108)&amp;");"</f>
        <v>insert into Pokemon_Blueprint values ( 1107, 'Skeledirge', 'Starter', 104,  75,  100, 110,  75,  66, 45, NULL, NULL);</v>
      </c>
    </row>
    <row r="1109" spans="1:72" ht="12.75" customHeight="1">
      <c r="A1109" s="12">
        <v>912</v>
      </c>
      <c r="B1109" s="121" t="s">
        <v>1732</v>
      </c>
      <c r="C1109" s="121" t="s">
        <v>73</v>
      </c>
      <c r="D1109" s="197"/>
      <c r="E1109" s="198"/>
      <c r="F1109" s="198"/>
      <c r="G1109" s="198"/>
      <c r="H1109" s="198"/>
      <c r="I1109" s="198"/>
      <c r="J1109" s="198"/>
      <c r="K1109" s="198"/>
      <c r="L1109" s="198"/>
      <c r="M1109" s="198"/>
      <c r="N1109" s="198"/>
      <c r="O1109" s="198"/>
      <c r="P1109" s="198"/>
      <c r="Q1109" s="198"/>
      <c r="R1109" s="198"/>
      <c r="S1109" s="198"/>
      <c r="T1109" s="198"/>
      <c r="U1109" s="198"/>
      <c r="V1109" s="198"/>
      <c r="W1109" s="198"/>
      <c r="X1109" s="198"/>
      <c r="Y1109" s="198"/>
      <c r="Z1109" s="198"/>
      <c r="AA1109" s="198"/>
      <c r="AB1109" s="198"/>
      <c r="AC1109" s="198"/>
      <c r="AD1109" s="198"/>
      <c r="AE1109" s="199">
        <v>7</v>
      </c>
      <c r="AF1109" s="178">
        <v>55</v>
      </c>
      <c r="AG1109" s="179">
        <v>65</v>
      </c>
      <c r="AH1109" s="180">
        <v>45</v>
      </c>
      <c r="AI1109" s="181">
        <v>50</v>
      </c>
      <c r="AJ1109" s="182">
        <v>45</v>
      </c>
      <c r="AK1109" s="183">
        <v>50</v>
      </c>
      <c r="AL1109" s="23">
        <f>SUM(AF1109:AK1109)</f>
        <v>310</v>
      </c>
      <c r="AM1109" s="24" t="s">
        <v>112</v>
      </c>
      <c r="AN1109" s="25"/>
      <c r="AO1109" s="24" t="s">
        <v>113</v>
      </c>
      <c r="AP1109" s="26"/>
      <c r="AQ1109" s="122" t="s">
        <v>483</v>
      </c>
      <c r="AR1109" s="24" t="s">
        <v>115</v>
      </c>
      <c r="AS1109" s="26">
        <v>0.5</v>
      </c>
      <c r="AT1109" s="26">
        <v>13.4</v>
      </c>
      <c r="AU1109" s="25">
        <v>6.1</v>
      </c>
      <c r="AV1109" s="31"/>
      <c r="AW1109" s="26">
        <v>1</v>
      </c>
      <c r="AX1109" s="26"/>
      <c r="AY1109" s="26"/>
      <c r="AZ1109" s="26"/>
      <c r="BA1109" s="25"/>
      <c r="BB1109" s="24">
        <v>62</v>
      </c>
      <c r="BC1109" s="26">
        <v>45</v>
      </c>
      <c r="BD1109" s="32" t="s">
        <v>79</v>
      </c>
      <c r="BE1109" s="32">
        <v>50</v>
      </c>
      <c r="BF1109" s="26" t="s">
        <v>137</v>
      </c>
      <c r="BG1109" s="26" t="s">
        <v>81</v>
      </c>
      <c r="BH1109" s="29">
        <v>20</v>
      </c>
      <c r="BI1109" s="26" t="s">
        <v>104</v>
      </c>
      <c r="BJ1109" s="25" t="s">
        <v>117</v>
      </c>
      <c r="BK1109" s="12" t="s">
        <v>83</v>
      </c>
      <c r="BL1109" t="str">
        <f>IF(_xlfn.REGEXTEST(BK1109,"Lv. [0-9]{0, 3}", 0),BM1109,"")</f>
        <v>16</v>
      </c>
      <c r="BM1109" t="str" cm="1">
        <f t="array" ref="BM1109">_xlfn.REGEXEXTRACT(_xlfn.REGEXEXTRACT(BK1109,"Lv. [0-9]{0,}", 0),"[0-9]{1,2}", 0)</f>
        <v>16</v>
      </c>
      <c r="BN1109" cm="1">
        <f t="array" ref="BN1109">INDEX(A1109:AE1109,BQ1109)</f>
        <v>7</v>
      </c>
      <c r="BO1109">
        <v>1108</v>
      </c>
      <c r="BP1109">
        <f ca="1">IF(LEN(BL1109) &gt; 0, _xlfn.XMATCH(BN1109 + 1, INDIRECT(BR1109):INDIRECT(BS1109)), "")</f>
        <v>1109</v>
      </c>
      <c r="BQ1109" cm="1">
        <f t="array" ref="BQ1109">_xlfn.XMATCH(FALSE, ISBLANK(A1109:AE1109),,-1)</f>
        <v>31</v>
      </c>
      <c r="BR1109" t="str">
        <f>ADDRESS(2, BQ1109)</f>
        <v>$AE$2</v>
      </c>
      <c r="BS1109" t="str">
        <f>ADDRESS(1202, BQ1109)</f>
        <v>$AE$1202</v>
      </c>
      <c r="BT1109" s="171" t="str">
        <f ca="1">"insert into Pokemon_Blueprint values ( "&amp;ROW()-1&amp;", '"&amp;B1109&amp;"', '"&amp;C1109&amp;"', "&amp;AF1109&amp;",  "&amp;AG1109&amp;",  "&amp;AH1109&amp;", "&amp;AI1109&amp;",  "&amp;AJ1109&amp;",  "&amp;AK1109&amp;", "&amp;IF(BC1109 = "", "0", BC1109)&amp;", "&amp;IF(BL1109 = "","NULL, NULL",BP1109&amp;", "&amp;BL1109)&amp;");"</f>
        <v>insert into Pokemon_Blueprint values ( 1108, 'Quaxly', 'Starter', 55,  65,  45, 50,  45,  50, 45, 1109, 16);</v>
      </c>
    </row>
    <row r="1110" spans="1:72" ht="12.75" customHeight="1">
      <c r="A1110" s="12">
        <v>913</v>
      </c>
      <c r="B1110" s="121" t="s">
        <v>1733</v>
      </c>
      <c r="C1110" s="121" t="s">
        <v>73</v>
      </c>
      <c r="D1110" s="197"/>
      <c r="E1110" s="198"/>
      <c r="F1110" s="198"/>
      <c r="G1110" s="198"/>
      <c r="H1110" s="198"/>
      <c r="I1110" s="198"/>
      <c r="J1110" s="198"/>
      <c r="K1110" s="198"/>
      <c r="L1110" s="198"/>
      <c r="M1110" s="198"/>
      <c r="N1110" s="198"/>
      <c r="O1110" s="198"/>
      <c r="P1110" s="198"/>
      <c r="Q1110" s="198"/>
      <c r="R1110" s="198"/>
      <c r="S1110" s="198"/>
      <c r="T1110" s="198"/>
      <c r="U1110" s="198"/>
      <c r="V1110" s="198"/>
      <c r="W1110" s="198"/>
      <c r="X1110" s="198"/>
      <c r="Y1110" s="198"/>
      <c r="Z1110" s="198"/>
      <c r="AA1110" s="198"/>
      <c r="AB1110" s="198"/>
      <c r="AC1110" s="198"/>
      <c r="AD1110" s="198"/>
      <c r="AE1110" s="199">
        <v>8</v>
      </c>
      <c r="AF1110" s="178">
        <v>70</v>
      </c>
      <c r="AG1110" s="179">
        <v>85</v>
      </c>
      <c r="AH1110" s="180">
        <v>65</v>
      </c>
      <c r="AI1110" s="181">
        <v>65</v>
      </c>
      <c r="AJ1110" s="182">
        <v>60</v>
      </c>
      <c r="AK1110" s="183">
        <v>65</v>
      </c>
      <c r="AL1110" s="23">
        <f>SUM(AF1110:AK1110)</f>
        <v>410</v>
      </c>
      <c r="AM1110" s="24" t="s">
        <v>112</v>
      </c>
      <c r="AN1110" s="25"/>
      <c r="AO1110" s="24" t="s">
        <v>113</v>
      </c>
      <c r="AP1110" s="26"/>
      <c r="AQ1110" s="122" t="s">
        <v>483</v>
      </c>
      <c r="AR1110" s="24" t="s">
        <v>176</v>
      </c>
      <c r="AS1110" s="26">
        <v>1.2</v>
      </c>
      <c r="AT1110" s="26">
        <v>47.4</v>
      </c>
      <c r="AU1110" s="25">
        <v>21.5</v>
      </c>
      <c r="AV1110" s="31"/>
      <c r="AW1110" s="26">
        <v>2</v>
      </c>
      <c r="AX1110" s="26"/>
      <c r="AY1110" s="26"/>
      <c r="AZ1110" s="26"/>
      <c r="BA1110" s="25"/>
      <c r="BB1110" s="24">
        <v>144</v>
      </c>
      <c r="BC1110" s="26">
        <v>45</v>
      </c>
      <c r="BD1110" s="32" t="s">
        <v>79</v>
      </c>
      <c r="BE1110" s="32">
        <v>50</v>
      </c>
      <c r="BF1110" s="26" t="s">
        <v>116</v>
      </c>
      <c r="BG1110" s="26" t="s">
        <v>81</v>
      </c>
      <c r="BH1110" s="29">
        <v>20</v>
      </c>
      <c r="BI1110" s="26" t="s">
        <v>104</v>
      </c>
      <c r="BJ1110" s="25" t="s">
        <v>117</v>
      </c>
      <c r="BK1110" s="12" t="s">
        <v>102</v>
      </c>
      <c r="BL1110" t="str">
        <f>IF(_xlfn.REGEXTEST(BK1110,"Lv. [0-9]{0, 3}", 0),BM1110,"")</f>
        <v>36</v>
      </c>
      <c r="BM1110" t="str" cm="1">
        <f t="array" ref="BM1110">_xlfn.REGEXEXTRACT(_xlfn.REGEXEXTRACT(BK1110,"Lv. [0-9]{0,}", 0),"[0-9]{1,2}", 0)</f>
        <v>36</v>
      </c>
      <c r="BN1110" cm="1">
        <f t="array" ref="BN1110">INDEX(A1110:AE1110,BQ1110)</f>
        <v>8</v>
      </c>
      <c r="BO1110">
        <v>1109</v>
      </c>
      <c r="BP1110">
        <f ca="1">IF(LEN(BL1110) &gt; 0, _xlfn.XMATCH(BN1110 + 1, INDIRECT(BR1110):INDIRECT(BS1110)), "")</f>
        <v>1110</v>
      </c>
      <c r="BQ1110" cm="1">
        <f t="array" ref="BQ1110">_xlfn.XMATCH(FALSE, ISBLANK(A1110:AE1110),,-1)</f>
        <v>31</v>
      </c>
      <c r="BR1110" t="str">
        <f>ADDRESS(2, BQ1110)</f>
        <v>$AE$2</v>
      </c>
      <c r="BS1110" t="str">
        <f>ADDRESS(1202, BQ1110)</f>
        <v>$AE$1202</v>
      </c>
      <c r="BT1110" s="171" t="str">
        <f ca="1">"insert into Pokemon_Blueprint values ( "&amp;ROW()-1&amp;", '"&amp;B1110&amp;"', '"&amp;C1110&amp;"', "&amp;AF1110&amp;",  "&amp;AG1110&amp;",  "&amp;AH1110&amp;", "&amp;AI1110&amp;",  "&amp;AJ1110&amp;",  "&amp;AK1110&amp;", "&amp;IF(BC1110 = "", "0", BC1110)&amp;", "&amp;IF(BL1110 = "","NULL, NULL",BP1110&amp;", "&amp;BL1110)&amp;");"</f>
        <v>insert into Pokemon_Blueprint values ( 1109, 'Quaxwell', 'Starter', 70,  85,  65, 65,  60,  65, 45, 1110, 36);</v>
      </c>
    </row>
    <row r="1111" spans="1:72" ht="12.75" customHeight="1">
      <c r="A1111" s="12">
        <v>914</v>
      </c>
      <c r="B1111" s="121" t="s">
        <v>1734</v>
      </c>
      <c r="C1111" s="121" t="s">
        <v>73</v>
      </c>
      <c r="D1111" s="123"/>
      <c r="E1111" s="124"/>
      <c r="F1111" s="124"/>
      <c r="G1111" s="124"/>
      <c r="H1111" s="124"/>
      <c r="I1111" s="124"/>
      <c r="J1111" s="124"/>
      <c r="K1111" s="124"/>
      <c r="L1111" s="124"/>
      <c r="M1111" s="124"/>
      <c r="N1111" s="124"/>
      <c r="O1111" s="124"/>
      <c r="P1111" s="124"/>
      <c r="Q1111" s="124"/>
      <c r="R1111" s="124"/>
      <c r="S1111" s="124"/>
      <c r="T1111" s="124"/>
      <c r="U1111" s="124"/>
      <c r="V1111" s="124"/>
      <c r="W1111" s="124"/>
      <c r="X1111" s="124"/>
      <c r="Y1111" s="124"/>
      <c r="Z1111" s="124"/>
      <c r="AA1111" s="124"/>
      <c r="AB1111" s="124"/>
      <c r="AC1111" s="124"/>
      <c r="AD1111" s="124"/>
      <c r="AE1111" s="125">
        <v>9</v>
      </c>
      <c r="AF1111" s="17">
        <v>85</v>
      </c>
      <c r="AG1111" s="18">
        <v>120</v>
      </c>
      <c r="AH1111" s="19">
        <v>80</v>
      </c>
      <c r="AI1111" s="20">
        <v>85</v>
      </c>
      <c r="AJ1111" s="21">
        <v>75</v>
      </c>
      <c r="AK1111" s="22">
        <v>85</v>
      </c>
      <c r="AL1111" s="23">
        <f>SUM(AF1111:AK1111)</f>
        <v>530</v>
      </c>
      <c r="AM1111" s="24" t="s">
        <v>112</v>
      </c>
      <c r="AN1111" s="25" t="s">
        <v>289</v>
      </c>
      <c r="AO1111" s="24" t="s">
        <v>113</v>
      </c>
      <c r="AP1111" s="26"/>
      <c r="AQ1111" s="122" t="s">
        <v>483</v>
      </c>
      <c r="AR1111" s="24" t="s">
        <v>377</v>
      </c>
      <c r="AS1111" s="26">
        <v>1.8</v>
      </c>
      <c r="AT1111" s="26">
        <v>136.5</v>
      </c>
      <c r="AU1111" s="25">
        <v>61.9</v>
      </c>
      <c r="AV1111" s="31"/>
      <c r="AW1111" s="26">
        <v>3</v>
      </c>
      <c r="AX1111" s="26"/>
      <c r="AY1111" s="26"/>
      <c r="AZ1111" s="26"/>
      <c r="BA1111" s="25"/>
      <c r="BB1111" s="24">
        <v>265</v>
      </c>
      <c r="BC1111" s="26">
        <v>45</v>
      </c>
      <c r="BD1111" s="32" t="s">
        <v>79</v>
      </c>
      <c r="BE1111" s="32">
        <v>50</v>
      </c>
      <c r="BF1111" s="26" t="s">
        <v>116</v>
      </c>
      <c r="BG1111" s="26" t="s">
        <v>81</v>
      </c>
      <c r="BH1111" s="29">
        <v>20</v>
      </c>
      <c r="BI1111" s="26" t="s">
        <v>104</v>
      </c>
      <c r="BJ1111" s="25" t="s">
        <v>117</v>
      </c>
      <c r="BK1111" s="12"/>
      <c r="BL1111" t="str">
        <f>IF(_xlfn.REGEXTEST(BK1111,"Lv. [0-9]{0, 3}", 0),BM1111,"")</f>
        <v/>
      </c>
      <c r="BM1111" t="e" cm="1" vm="1">
        <f t="array" ref="BM1111">_xlfn.REGEXEXTRACT(_xlfn.REGEXEXTRACT(BK1111,"Lv. [0-9]{0,}", 0),"[0-9]{1,2}", 0)</f>
        <v>#N/A</v>
      </c>
      <c r="BN1111" cm="1">
        <f t="array" ref="BN1111">INDEX(A1111:AE1111,BQ1111)</f>
        <v>9</v>
      </c>
      <c r="BO1111">
        <v>1110</v>
      </c>
      <c r="BP1111" t="str">
        <f ca="1">IF(LEN(BL1111) &gt; 0, _xlfn.XMATCH(BN1111 + 1, INDIRECT(BR1111):INDIRECT(BS1111)), "")</f>
        <v/>
      </c>
      <c r="BQ1111" cm="1">
        <f t="array" ref="BQ1111">_xlfn.XMATCH(FALSE, ISBLANK(A1111:AE1111),,-1)</f>
        <v>31</v>
      </c>
      <c r="BR1111" t="str">
        <f>ADDRESS(2, BQ1111)</f>
        <v>$AE$2</v>
      </c>
      <c r="BS1111" t="str">
        <f>ADDRESS(1202, BQ1111)</f>
        <v>$AE$1202</v>
      </c>
      <c r="BT1111" s="171" t="str">
        <f>"insert into Pokemon_Blueprint values ( "&amp;ROW()-1&amp;", '"&amp;B1111&amp;"', '"&amp;C1111&amp;"', "&amp;AF1111&amp;",  "&amp;AG1111&amp;",  "&amp;AH1111&amp;", "&amp;AI1111&amp;",  "&amp;AJ1111&amp;",  "&amp;AK1111&amp;", "&amp;IF(BC1111 = "", "0", BC1111)&amp;", "&amp;IF(BL1111 = "","NULL, NULL",BP1111&amp;", "&amp;BL1111)&amp;");"</f>
        <v>insert into Pokemon_Blueprint values ( 1110, 'Quaquaval', 'Starter', 85,  120,  80, 85,  75,  85, 45, NULL, NULL);</v>
      </c>
    </row>
    <row r="1112" spans="1:72" ht="12.75" customHeight="1">
      <c r="A1112" s="12">
        <v>915</v>
      </c>
      <c r="B1112" s="121" t="s">
        <v>1735</v>
      </c>
      <c r="C1112" s="121"/>
      <c r="D1112" s="197"/>
      <c r="E1112" s="198"/>
      <c r="F1112" s="198"/>
      <c r="G1112" s="198"/>
      <c r="H1112" s="198"/>
      <c r="I1112" s="198"/>
      <c r="J1112" s="198"/>
      <c r="K1112" s="198"/>
      <c r="L1112" s="198"/>
      <c r="M1112" s="198"/>
      <c r="N1112" s="198"/>
      <c r="O1112" s="198"/>
      <c r="P1112" s="198"/>
      <c r="Q1112" s="198"/>
      <c r="R1112" s="198"/>
      <c r="S1112" s="198"/>
      <c r="T1112" s="198"/>
      <c r="U1112" s="198"/>
      <c r="V1112" s="198"/>
      <c r="W1112" s="198"/>
      <c r="X1112" s="198"/>
      <c r="Y1112" s="198"/>
      <c r="Z1112" s="198"/>
      <c r="AA1112" s="198"/>
      <c r="AB1112" s="198"/>
      <c r="AC1112" s="198"/>
      <c r="AD1112" s="198"/>
      <c r="AE1112" s="199">
        <v>10</v>
      </c>
      <c r="AF1112" s="178">
        <v>54</v>
      </c>
      <c r="AG1112" s="179">
        <v>45</v>
      </c>
      <c r="AH1112" s="180">
        <v>40</v>
      </c>
      <c r="AI1112" s="181">
        <v>35</v>
      </c>
      <c r="AJ1112" s="182">
        <v>45</v>
      </c>
      <c r="AK1112" s="183">
        <v>35</v>
      </c>
      <c r="AL1112" s="23">
        <f>SUM(AF1112:AK1112)</f>
        <v>254</v>
      </c>
      <c r="AM1112" s="24" t="s">
        <v>150</v>
      </c>
      <c r="AN1112" s="25"/>
      <c r="AO1112" s="24" t="s">
        <v>1331</v>
      </c>
      <c r="AP1112" s="26" t="s">
        <v>170</v>
      </c>
      <c r="AQ1112" s="122" t="s">
        <v>91</v>
      </c>
      <c r="AR1112" s="24" t="s">
        <v>115</v>
      </c>
      <c r="AS1112" s="26">
        <v>0.5</v>
      </c>
      <c r="AT1112" s="26">
        <v>22.5</v>
      </c>
      <c r="AU1112" s="25">
        <v>10.199999999999999</v>
      </c>
      <c r="AV1112" s="31">
        <v>1</v>
      </c>
      <c r="AW1112" s="26"/>
      <c r="AX1112" s="26"/>
      <c r="AY1112" s="26"/>
      <c r="AZ1112" s="26"/>
      <c r="BA1112" s="25"/>
      <c r="BB1112" s="24">
        <v>51</v>
      </c>
      <c r="BC1112" s="26">
        <v>255</v>
      </c>
      <c r="BD1112" s="32" t="s">
        <v>128</v>
      </c>
      <c r="BE1112" s="32">
        <v>50</v>
      </c>
      <c r="BF1112" s="26" t="s">
        <v>322</v>
      </c>
      <c r="BG1112" s="26" t="s">
        <v>129</v>
      </c>
      <c r="BH1112" s="29">
        <v>15</v>
      </c>
      <c r="BI1112" s="26" t="s">
        <v>165</v>
      </c>
      <c r="BJ1112" s="25"/>
      <c r="BK1112" s="12" t="s">
        <v>154</v>
      </c>
      <c r="BL1112" t="str">
        <f>IF(_xlfn.REGEXTEST(BK1112,"Lv. [0-9]{0, 3}", 0),BM1112,"")</f>
        <v>18</v>
      </c>
      <c r="BM1112" t="str" cm="1">
        <f t="array" ref="BM1112">_xlfn.REGEXEXTRACT(_xlfn.REGEXEXTRACT(BK1112,"Lv. [0-9]{0,}", 0),"[0-9]{1,2}", 0)</f>
        <v>18</v>
      </c>
      <c r="BN1112" cm="1">
        <f t="array" ref="BN1112">INDEX(A1112:AE1112,BQ1112)</f>
        <v>10</v>
      </c>
      <c r="BO1112">
        <v>1111</v>
      </c>
      <c r="BP1112">
        <f ca="1">IF(LEN(BL1112) &gt; 0, _xlfn.XMATCH(BN1112 + 1, INDIRECT(BR1112):INDIRECT(BS1112)), "")</f>
        <v>1112</v>
      </c>
      <c r="BQ1112" cm="1">
        <f t="array" ref="BQ1112">_xlfn.XMATCH(FALSE, ISBLANK(A1112:AE1112),,-1)</f>
        <v>31</v>
      </c>
      <c r="BR1112" t="str">
        <f>ADDRESS(2, BQ1112)</f>
        <v>$AE$2</v>
      </c>
      <c r="BS1112" t="str">
        <f>ADDRESS(1202, BQ1112)</f>
        <v>$AE$1202</v>
      </c>
      <c r="BT1112" s="171" t="str">
        <f ca="1">"insert into Pokemon_Blueprint values ( "&amp;ROW()-1&amp;", '"&amp;B1112&amp;"', '"&amp;C1112&amp;"', "&amp;AF1112&amp;",  "&amp;AG1112&amp;",  "&amp;AH1112&amp;", "&amp;AI1112&amp;",  "&amp;AJ1112&amp;",  "&amp;AK1112&amp;", "&amp;IF(BC1112 = "", "0", BC1112)&amp;", "&amp;IF(BL1112 = "","NULL, NULL",BP1112&amp;", "&amp;BL1112)&amp;");"</f>
        <v>insert into Pokemon_Blueprint values ( 1111, 'Lechonk', '', 54,  45,  40, 35,  45,  35, 255, 1112, 18);</v>
      </c>
    </row>
    <row r="1113" spans="1:72" ht="12.75" customHeight="1">
      <c r="A1113" s="12">
        <v>916</v>
      </c>
      <c r="B1113" s="121" t="s">
        <v>1736</v>
      </c>
      <c r="C1113" s="121"/>
      <c r="D1113" s="197"/>
      <c r="E1113" s="198"/>
      <c r="F1113" s="198"/>
      <c r="G1113" s="198"/>
      <c r="H1113" s="198"/>
      <c r="I1113" s="198"/>
      <c r="J1113" s="198"/>
      <c r="K1113" s="198"/>
      <c r="L1113" s="198"/>
      <c r="M1113" s="198"/>
      <c r="N1113" s="198"/>
      <c r="O1113" s="198"/>
      <c r="P1113" s="198"/>
      <c r="Q1113" s="198"/>
      <c r="R1113" s="198"/>
      <c r="S1113" s="198"/>
      <c r="T1113" s="198"/>
      <c r="U1113" s="198"/>
      <c r="V1113" s="198"/>
      <c r="W1113" s="198"/>
      <c r="X1113" s="198"/>
      <c r="Y1113" s="198"/>
      <c r="Z1113" s="198"/>
      <c r="AA1113" s="198"/>
      <c r="AB1113" s="198"/>
      <c r="AC1113" s="198"/>
      <c r="AD1113" s="198"/>
      <c r="AE1113" s="199">
        <v>11</v>
      </c>
      <c r="AF1113" s="178">
        <v>110</v>
      </c>
      <c r="AG1113" s="179">
        <v>100</v>
      </c>
      <c r="AH1113" s="180">
        <v>75</v>
      </c>
      <c r="AI1113" s="181">
        <v>59</v>
      </c>
      <c r="AJ1113" s="182">
        <v>80</v>
      </c>
      <c r="AK1113" s="183">
        <v>65</v>
      </c>
      <c r="AL1113" s="23">
        <f>SUM(AF1113:AK1113)</f>
        <v>489</v>
      </c>
      <c r="AM1113" s="24" t="s">
        <v>150</v>
      </c>
      <c r="AN1113" s="25"/>
      <c r="AO1113" s="24" t="s">
        <v>1737</v>
      </c>
      <c r="AP1113" s="26" t="s">
        <v>170</v>
      </c>
      <c r="AQ1113" s="122" t="s">
        <v>91</v>
      </c>
      <c r="AR1113" s="24" t="s">
        <v>85</v>
      </c>
      <c r="AS1113" s="26">
        <v>1</v>
      </c>
      <c r="AT1113" s="26">
        <v>264.60000000000002</v>
      </c>
      <c r="AU1113" s="25">
        <v>120</v>
      </c>
      <c r="AV1113" s="31">
        <v>2</v>
      </c>
      <c r="AW1113" s="26"/>
      <c r="AX1113" s="26"/>
      <c r="AY1113" s="26"/>
      <c r="AZ1113" s="26"/>
      <c r="BA1113" s="25"/>
      <c r="BB1113" s="24">
        <v>171</v>
      </c>
      <c r="BC1113" s="26">
        <v>100</v>
      </c>
      <c r="BD1113" s="32" t="s">
        <v>128</v>
      </c>
      <c r="BE1113" s="32">
        <v>50</v>
      </c>
      <c r="BF1113" s="26" t="s">
        <v>322</v>
      </c>
      <c r="BG1113" s="26" t="s">
        <v>218</v>
      </c>
      <c r="BH1113" s="29">
        <v>15</v>
      </c>
      <c r="BI1113" s="26" t="s">
        <v>165</v>
      </c>
      <c r="BJ1113" s="25"/>
      <c r="BK1113" s="12"/>
      <c r="BL1113" t="str">
        <f>IF(_xlfn.REGEXTEST(BK1113,"Lv. [0-9]{0, 3}", 0),BM1113,"")</f>
        <v/>
      </c>
      <c r="BM1113" t="e" cm="1" vm="1">
        <f t="array" ref="BM1113">_xlfn.REGEXEXTRACT(_xlfn.REGEXEXTRACT(BK1113,"Lv. [0-9]{0,}", 0),"[0-9]{1,2}", 0)</f>
        <v>#N/A</v>
      </c>
      <c r="BN1113" cm="1">
        <f t="array" ref="BN1113">INDEX(A1113:AE1113,BQ1113)</f>
        <v>11</v>
      </c>
      <c r="BO1113">
        <v>1112</v>
      </c>
      <c r="BP1113" t="str">
        <f ca="1">IF(LEN(BL1113) &gt; 0, _xlfn.XMATCH(BN1113 + 1, INDIRECT(BR1113):INDIRECT(BS1113)), "")</f>
        <v/>
      </c>
      <c r="BQ1113" cm="1">
        <f t="array" ref="BQ1113">_xlfn.XMATCH(FALSE, ISBLANK(A1113:AE1113),,-1)</f>
        <v>31</v>
      </c>
      <c r="BR1113" t="str">
        <f>ADDRESS(2, BQ1113)</f>
        <v>$AE$2</v>
      </c>
      <c r="BS1113" t="str">
        <f>ADDRESS(1202, BQ1113)</f>
        <v>$AE$1202</v>
      </c>
      <c r="BT1113" s="171" t="str">
        <f>"insert into Pokemon_Blueprint values ( "&amp;ROW()-1&amp;", '"&amp;B1113&amp;"', '"&amp;C1113&amp;"', "&amp;AF1113&amp;",  "&amp;AG1113&amp;",  "&amp;AH1113&amp;", "&amp;AI1113&amp;",  "&amp;AJ1113&amp;",  "&amp;AK1113&amp;", "&amp;IF(BC1113 = "", "0", BC1113)&amp;", "&amp;IF(BL1113 = "","NULL, NULL",BP1113&amp;", "&amp;BL1113)&amp;");"</f>
        <v>insert into Pokemon_Blueprint values ( 1112, 'Oinkologne (Male)', '', 110,  100,  75, 59,  80,  65, 100, NULL, NULL);</v>
      </c>
    </row>
    <row r="1114" spans="1:72" ht="12.75" customHeight="1">
      <c r="A1114" s="12">
        <v>916.1</v>
      </c>
      <c r="B1114" s="121" t="s">
        <v>1738</v>
      </c>
      <c r="C1114" s="121"/>
      <c r="D1114" s="197"/>
      <c r="E1114" s="198"/>
      <c r="F1114" s="198"/>
      <c r="G1114" s="198"/>
      <c r="H1114" s="198"/>
      <c r="I1114" s="198"/>
      <c r="J1114" s="198"/>
      <c r="K1114" s="198"/>
      <c r="L1114" s="198"/>
      <c r="M1114" s="198"/>
      <c r="N1114" s="198"/>
      <c r="O1114" s="198"/>
      <c r="P1114" s="198"/>
      <c r="Q1114" s="198"/>
      <c r="R1114" s="198"/>
      <c r="S1114" s="198"/>
      <c r="T1114" s="198"/>
      <c r="U1114" s="198"/>
      <c r="V1114" s="198"/>
      <c r="W1114" s="198"/>
      <c r="X1114" s="198"/>
      <c r="Y1114" s="198"/>
      <c r="Z1114" s="198"/>
      <c r="AA1114" s="198"/>
      <c r="AB1114" s="198"/>
      <c r="AC1114" s="198"/>
      <c r="AD1114" s="198"/>
      <c r="AE1114" s="199">
        <v>11</v>
      </c>
      <c r="AF1114" s="178">
        <v>115</v>
      </c>
      <c r="AG1114" s="179">
        <v>90</v>
      </c>
      <c r="AH1114" s="180">
        <v>70</v>
      </c>
      <c r="AI1114" s="181">
        <v>59</v>
      </c>
      <c r="AJ1114" s="182">
        <v>90</v>
      </c>
      <c r="AK1114" s="183">
        <v>65</v>
      </c>
      <c r="AL1114" s="23">
        <f>SUM(AF1114:AK1114)</f>
        <v>489</v>
      </c>
      <c r="AM1114" s="24" t="s">
        <v>150</v>
      </c>
      <c r="AN1114" s="25"/>
      <c r="AO1114" s="24" t="s">
        <v>1331</v>
      </c>
      <c r="AP1114" s="26" t="s">
        <v>170</v>
      </c>
      <c r="AQ1114" s="122" t="s">
        <v>91</v>
      </c>
      <c r="AR1114" s="24" t="s">
        <v>85</v>
      </c>
      <c r="AS1114" s="26">
        <v>1</v>
      </c>
      <c r="AT1114" s="26">
        <v>264.60000000000002</v>
      </c>
      <c r="AU1114" s="25">
        <v>120</v>
      </c>
      <c r="AV1114" s="31">
        <v>2</v>
      </c>
      <c r="AW1114" s="26"/>
      <c r="AX1114" s="26"/>
      <c r="AY1114" s="26"/>
      <c r="AZ1114" s="26"/>
      <c r="BA1114" s="25"/>
      <c r="BB1114" s="24">
        <v>171</v>
      </c>
      <c r="BC1114" s="26">
        <v>100</v>
      </c>
      <c r="BD1114" s="32" t="s">
        <v>128</v>
      </c>
      <c r="BE1114" s="32">
        <v>50</v>
      </c>
      <c r="BF1114" s="26" t="s">
        <v>139</v>
      </c>
      <c r="BG1114" s="26" t="s">
        <v>210</v>
      </c>
      <c r="BH1114" s="29">
        <v>15</v>
      </c>
      <c r="BI1114" s="26"/>
      <c r="BJ1114" s="25"/>
      <c r="BK1114" s="12"/>
      <c r="BL1114" t="str">
        <f>IF(_xlfn.REGEXTEST(BK1114,"Lv. [0-9]{0, 3}", 0),BM1114,"")</f>
        <v/>
      </c>
      <c r="BM1114" t="e" cm="1" vm="1">
        <f t="array" ref="BM1114">_xlfn.REGEXEXTRACT(_xlfn.REGEXEXTRACT(BK1114,"Lv. [0-9]{0,}", 0),"[0-9]{1,2}", 0)</f>
        <v>#N/A</v>
      </c>
      <c r="BN1114" cm="1">
        <f t="array" ref="BN1114">INDEX(A1114:AE1114,BQ1114)</f>
        <v>11</v>
      </c>
      <c r="BO1114">
        <v>1113</v>
      </c>
      <c r="BP1114" t="str">
        <f ca="1">IF(LEN(BL1114) &gt; 0, _xlfn.XMATCH(BN1114 + 1, INDIRECT(BR1114):INDIRECT(BS1114)), "")</f>
        <v/>
      </c>
      <c r="BQ1114" cm="1">
        <f t="array" ref="BQ1114">_xlfn.XMATCH(FALSE, ISBLANK(A1114:AE1114),,-1)</f>
        <v>31</v>
      </c>
      <c r="BR1114" t="str">
        <f>ADDRESS(2, BQ1114)</f>
        <v>$AE$2</v>
      </c>
      <c r="BS1114" t="str">
        <f>ADDRESS(1202, BQ1114)</f>
        <v>$AE$1202</v>
      </c>
      <c r="BT1114" s="171" t="str">
        <f>"insert into Pokemon_Blueprint values ( "&amp;ROW()-1&amp;", '"&amp;B1114&amp;"', '"&amp;C1114&amp;"', "&amp;AF1114&amp;",  "&amp;AG1114&amp;",  "&amp;AH1114&amp;", "&amp;AI1114&amp;",  "&amp;AJ1114&amp;",  "&amp;AK1114&amp;", "&amp;IF(BC1114 = "", "0", BC1114)&amp;", "&amp;IF(BL1114 = "","NULL, NULL",BP1114&amp;", "&amp;BL1114)&amp;");"</f>
        <v>insert into Pokemon_Blueprint values ( 1113, 'Oinkologne (Female)', '', 115,  90,  70, 59,  90,  65, 100, NULL, NULL);</v>
      </c>
    </row>
    <row r="1115" spans="1:72" ht="12.75" customHeight="1">
      <c r="A1115" s="12">
        <v>917</v>
      </c>
      <c r="B1115" s="121" t="s">
        <v>1739</v>
      </c>
      <c r="C1115" s="121"/>
      <c r="D1115" s="197"/>
      <c r="E1115" s="198"/>
      <c r="F1115" s="198"/>
      <c r="G1115" s="198"/>
      <c r="H1115" s="198"/>
      <c r="I1115" s="198"/>
      <c r="J1115" s="198"/>
      <c r="K1115" s="198"/>
      <c r="L1115" s="198"/>
      <c r="M1115" s="198"/>
      <c r="N1115" s="198"/>
      <c r="O1115" s="198"/>
      <c r="P1115" s="198"/>
      <c r="Q1115" s="198"/>
      <c r="R1115" s="198"/>
      <c r="S1115" s="198"/>
      <c r="T1115" s="198"/>
      <c r="U1115" s="198"/>
      <c r="V1115" s="198"/>
      <c r="W1115" s="198"/>
      <c r="X1115" s="198"/>
      <c r="Y1115" s="198"/>
      <c r="Z1115" s="198"/>
      <c r="AA1115" s="198"/>
      <c r="AB1115" s="198"/>
      <c r="AC1115" s="198"/>
      <c r="AD1115" s="198"/>
      <c r="AE1115" s="199">
        <v>12</v>
      </c>
      <c r="AF1115" s="178">
        <v>35</v>
      </c>
      <c r="AG1115" s="179">
        <v>41</v>
      </c>
      <c r="AH1115" s="180">
        <v>45</v>
      </c>
      <c r="AI1115" s="181">
        <v>29</v>
      </c>
      <c r="AJ1115" s="182">
        <v>40</v>
      </c>
      <c r="AK1115" s="183">
        <v>20</v>
      </c>
      <c r="AL1115" s="23">
        <f>SUM(AF1115:AK1115)</f>
        <v>210</v>
      </c>
      <c r="AM1115" s="24" t="s">
        <v>124</v>
      </c>
      <c r="AN1115" s="25"/>
      <c r="AO1115" s="24" t="s">
        <v>410</v>
      </c>
      <c r="AP1115" s="26"/>
      <c r="AQ1115" s="122" t="s">
        <v>1417</v>
      </c>
      <c r="AR1115" s="24" t="s">
        <v>127</v>
      </c>
      <c r="AS1115" s="26">
        <v>0.3</v>
      </c>
      <c r="AT1115" s="26">
        <v>8.8000000000000007</v>
      </c>
      <c r="AU1115" s="25">
        <v>4</v>
      </c>
      <c r="AV1115" s="31"/>
      <c r="AW1115" s="26"/>
      <c r="AX1115" s="26">
        <v>1</v>
      </c>
      <c r="AY1115" s="26"/>
      <c r="AZ1115" s="26"/>
      <c r="BA1115" s="25"/>
      <c r="BB1115" s="24">
        <v>42</v>
      </c>
      <c r="BC1115" s="26">
        <v>255</v>
      </c>
      <c r="BD1115" s="32" t="s">
        <v>753</v>
      </c>
      <c r="BE1115" s="32">
        <v>50</v>
      </c>
      <c r="BF1115" s="26" t="s">
        <v>137</v>
      </c>
      <c r="BG1115" s="26" t="s">
        <v>129</v>
      </c>
      <c r="BH1115" s="29">
        <v>15</v>
      </c>
      <c r="BI1115" s="26" t="s">
        <v>124</v>
      </c>
      <c r="BJ1115" s="25"/>
      <c r="BK1115" s="12" t="s">
        <v>560</v>
      </c>
      <c r="BL1115" t="str">
        <f>IF(_xlfn.REGEXTEST(BK1115,"Lv. [0-9]{0, 3}", 0),BM1115,"")</f>
        <v>15</v>
      </c>
      <c r="BM1115" t="str" cm="1">
        <f t="array" ref="BM1115">_xlfn.REGEXEXTRACT(_xlfn.REGEXEXTRACT(BK1115,"Lv. [0-9]{0,}", 0),"[0-9]{1,2}", 0)</f>
        <v>15</v>
      </c>
      <c r="BN1115" cm="1">
        <f t="array" ref="BN1115">INDEX(A1115:AE1115,BQ1115)</f>
        <v>12</v>
      </c>
      <c r="BO1115">
        <v>1114</v>
      </c>
      <c r="BP1115">
        <f ca="1">IF(LEN(BL1115) &gt; 0, _xlfn.XMATCH(BN1115 + 1, INDIRECT(BR1115):INDIRECT(BS1115)), "")</f>
        <v>1115</v>
      </c>
      <c r="BQ1115" cm="1">
        <f t="array" ref="BQ1115">_xlfn.XMATCH(FALSE, ISBLANK(A1115:AE1115),,-1)</f>
        <v>31</v>
      </c>
      <c r="BR1115" t="str">
        <f>ADDRESS(2, BQ1115)</f>
        <v>$AE$2</v>
      </c>
      <c r="BS1115" t="str">
        <f>ADDRESS(1202, BQ1115)</f>
        <v>$AE$1202</v>
      </c>
      <c r="BT1115" s="171" t="str">
        <f ca="1">"insert into Pokemon_Blueprint values ( "&amp;ROW()-1&amp;", '"&amp;B1115&amp;"', '"&amp;C1115&amp;"', "&amp;AF1115&amp;",  "&amp;AG1115&amp;",  "&amp;AH1115&amp;", "&amp;AI1115&amp;",  "&amp;AJ1115&amp;",  "&amp;AK1115&amp;", "&amp;IF(BC1115 = "", "0", BC1115)&amp;", "&amp;IF(BL1115 = "","NULL, NULL",BP1115&amp;", "&amp;BL1115)&amp;");"</f>
        <v>insert into Pokemon_Blueprint values ( 1114, 'Tarountula', '', 35,  41,  45, 29,  40,  20, 255, 1115, 15);</v>
      </c>
    </row>
    <row r="1116" spans="1:72" ht="12.75" customHeight="1">
      <c r="A1116" s="12">
        <v>918</v>
      </c>
      <c r="B1116" s="121" t="s">
        <v>1740</v>
      </c>
      <c r="C1116" s="121"/>
      <c r="D1116" s="197"/>
      <c r="E1116" s="198"/>
      <c r="F1116" s="198"/>
      <c r="G1116" s="198"/>
      <c r="H1116" s="198"/>
      <c r="I1116" s="198"/>
      <c r="J1116" s="198"/>
      <c r="K1116" s="198"/>
      <c r="L1116" s="198"/>
      <c r="M1116" s="198"/>
      <c r="N1116" s="198"/>
      <c r="O1116" s="198"/>
      <c r="P1116" s="198"/>
      <c r="Q1116" s="198"/>
      <c r="R1116" s="198"/>
      <c r="S1116" s="198"/>
      <c r="T1116" s="198"/>
      <c r="U1116" s="198"/>
      <c r="V1116" s="198"/>
      <c r="W1116" s="198"/>
      <c r="X1116" s="198"/>
      <c r="Y1116" s="198"/>
      <c r="Z1116" s="198"/>
      <c r="AA1116" s="198"/>
      <c r="AB1116" s="198"/>
      <c r="AC1116" s="198"/>
      <c r="AD1116" s="198"/>
      <c r="AE1116" s="199">
        <v>13</v>
      </c>
      <c r="AF1116" s="178">
        <v>60</v>
      </c>
      <c r="AG1116" s="179">
        <v>79</v>
      </c>
      <c r="AH1116" s="180">
        <v>92</v>
      </c>
      <c r="AI1116" s="181">
        <v>52</v>
      </c>
      <c r="AJ1116" s="182">
        <v>86</v>
      </c>
      <c r="AK1116" s="183">
        <v>35</v>
      </c>
      <c r="AL1116" s="23">
        <f>SUM(AF1116:AK1116)</f>
        <v>404</v>
      </c>
      <c r="AM1116" s="24" t="s">
        <v>124</v>
      </c>
      <c r="AN1116" s="25"/>
      <c r="AO1116" s="24" t="s">
        <v>410</v>
      </c>
      <c r="AP1116" s="26"/>
      <c r="AQ1116" s="122" t="s">
        <v>1417</v>
      </c>
      <c r="AR1116" s="24" t="s">
        <v>85</v>
      </c>
      <c r="AS1116" s="26">
        <v>1</v>
      </c>
      <c r="AT1116" s="26">
        <v>36.4</v>
      </c>
      <c r="AU1116" s="25">
        <v>16.5</v>
      </c>
      <c r="AV1116" s="31"/>
      <c r="AW1116" s="26"/>
      <c r="AX1116" s="26">
        <v>2</v>
      </c>
      <c r="AY1116" s="26"/>
      <c r="AZ1116" s="26"/>
      <c r="BA1116" s="25"/>
      <c r="BB1116" s="24">
        <v>141</v>
      </c>
      <c r="BC1116" s="26">
        <v>120</v>
      </c>
      <c r="BD1116" s="32" t="s">
        <v>753</v>
      </c>
      <c r="BE1116" s="32">
        <v>50</v>
      </c>
      <c r="BF1116" s="26" t="s">
        <v>80</v>
      </c>
      <c r="BG1116" s="26" t="s">
        <v>129</v>
      </c>
      <c r="BH1116" s="29">
        <v>15</v>
      </c>
      <c r="BI1116" s="26" t="s">
        <v>124</v>
      </c>
      <c r="BJ1116" s="25"/>
      <c r="BK1116" s="12"/>
      <c r="BL1116" t="str">
        <f>IF(_xlfn.REGEXTEST(BK1116,"Lv. [0-9]{0, 3}", 0),BM1116,"")</f>
        <v/>
      </c>
      <c r="BM1116" t="e" cm="1" vm="1">
        <f t="array" ref="BM1116">_xlfn.REGEXEXTRACT(_xlfn.REGEXEXTRACT(BK1116,"Lv. [0-9]{0,}", 0),"[0-9]{1,2}", 0)</f>
        <v>#N/A</v>
      </c>
      <c r="BN1116" cm="1">
        <f t="array" ref="BN1116">INDEX(A1116:AE1116,BQ1116)</f>
        <v>13</v>
      </c>
      <c r="BO1116">
        <v>1115</v>
      </c>
      <c r="BP1116" t="str">
        <f ca="1">IF(LEN(BL1116) &gt; 0, _xlfn.XMATCH(BN1116 + 1, INDIRECT(BR1116):INDIRECT(BS1116)), "")</f>
        <v/>
      </c>
      <c r="BQ1116" cm="1">
        <f t="array" ref="BQ1116">_xlfn.XMATCH(FALSE, ISBLANK(A1116:AE1116),,-1)</f>
        <v>31</v>
      </c>
      <c r="BR1116" t="str">
        <f>ADDRESS(2, BQ1116)</f>
        <v>$AE$2</v>
      </c>
      <c r="BS1116" t="str">
        <f>ADDRESS(1202, BQ1116)</f>
        <v>$AE$1202</v>
      </c>
      <c r="BT1116" s="171" t="str">
        <f>"insert into Pokemon_Blueprint values ( "&amp;ROW()-1&amp;", '"&amp;B1116&amp;"', '"&amp;C1116&amp;"', "&amp;AF1116&amp;",  "&amp;AG1116&amp;",  "&amp;AH1116&amp;", "&amp;AI1116&amp;",  "&amp;AJ1116&amp;",  "&amp;AK1116&amp;", "&amp;IF(BC1116 = "", "0", BC1116)&amp;", "&amp;IF(BL1116 = "","NULL, NULL",BP1116&amp;", "&amp;BL1116)&amp;");"</f>
        <v>insert into Pokemon_Blueprint values ( 1115, 'Spidops', '', 60,  79,  92, 52,  86,  35, 120, NULL, NULL);</v>
      </c>
    </row>
    <row r="1117" spans="1:72" ht="12.75" customHeight="1">
      <c r="A1117" s="12">
        <v>919</v>
      </c>
      <c r="B1117" s="121" t="s">
        <v>1741</v>
      </c>
      <c r="C1117" s="121"/>
      <c r="D1117" s="197"/>
      <c r="E1117" s="198"/>
      <c r="F1117" s="198"/>
      <c r="G1117" s="198"/>
      <c r="H1117" s="198"/>
      <c r="I1117" s="198"/>
      <c r="J1117" s="198"/>
      <c r="K1117" s="198"/>
      <c r="L1117" s="198"/>
      <c r="M1117" s="198"/>
      <c r="N1117" s="198"/>
      <c r="O1117" s="198"/>
      <c r="P1117" s="198"/>
      <c r="Q1117" s="198"/>
      <c r="R1117" s="198"/>
      <c r="S1117" s="198"/>
      <c r="T1117" s="198"/>
      <c r="U1117" s="198"/>
      <c r="V1117" s="198"/>
      <c r="W1117" s="198"/>
      <c r="X1117" s="198"/>
      <c r="Y1117" s="198"/>
      <c r="Z1117" s="198"/>
      <c r="AA1117" s="198"/>
      <c r="AB1117" s="198"/>
      <c r="AC1117" s="198"/>
      <c r="AD1117" s="198"/>
      <c r="AE1117" s="199">
        <v>14</v>
      </c>
      <c r="AF1117" s="178">
        <v>33</v>
      </c>
      <c r="AG1117" s="179">
        <v>46</v>
      </c>
      <c r="AH1117" s="180">
        <v>40</v>
      </c>
      <c r="AI1117" s="181">
        <v>21</v>
      </c>
      <c r="AJ1117" s="182">
        <v>25</v>
      </c>
      <c r="AK1117" s="183">
        <v>45</v>
      </c>
      <c r="AL1117" s="23">
        <f>SUM(AF1117:AK1117)</f>
        <v>210</v>
      </c>
      <c r="AM1117" s="24" t="s">
        <v>124</v>
      </c>
      <c r="AN1117" s="25"/>
      <c r="AO1117" s="24" t="s">
        <v>143</v>
      </c>
      <c r="AP1117" s="26"/>
      <c r="AQ1117" s="122" t="s">
        <v>136</v>
      </c>
      <c r="AR1117" s="24" t="s">
        <v>265</v>
      </c>
      <c r="AS1117" s="26">
        <v>0.2</v>
      </c>
      <c r="AT1117" s="26">
        <v>2.2000000000000002</v>
      </c>
      <c r="AU1117" s="25">
        <v>1</v>
      </c>
      <c r="AV1117" s="31"/>
      <c r="AW1117" s="26">
        <v>1</v>
      </c>
      <c r="AX1117" s="26"/>
      <c r="AY1117" s="26"/>
      <c r="AZ1117" s="26"/>
      <c r="BA1117" s="25"/>
      <c r="BB1117" s="24">
        <v>42</v>
      </c>
      <c r="BC1117" s="26">
        <v>190</v>
      </c>
      <c r="BD1117" s="32" t="s">
        <v>128</v>
      </c>
      <c r="BE1117" s="32">
        <v>20</v>
      </c>
      <c r="BF1117" s="26" t="s">
        <v>322</v>
      </c>
      <c r="BG1117" s="26" t="s">
        <v>129</v>
      </c>
      <c r="BH1117" s="29">
        <v>20</v>
      </c>
      <c r="BI1117" s="26" t="s">
        <v>124</v>
      </c>
      <c r="BJ1117" s="25"/>
      <c r="BK1117" s="12" t="s">
        <v>256</v>
      </c>
      <c r="BL1117" t="str">
        <f>IF(_xlfn.REGEXTEST(BK1117,"Lv. [0-9]{0, 3}", 0),BM1117,"")</f>
        <v>24</v>
      </c>
      <c r="BM1117" t="str" cm="1">
        <f t="array" ref="BM1117">_xlfn.REGEXEXTRACT(_xlfn.REGEXEXTRACT(BK1117,"Lv. [0-9]{0,}", 0),"[0-9]{1,2}", 0)</f>
        <v>24</v>
      </c>
      <c r="BN1117" cm="1">
        <f t="array" ref="BN1117">INDEX(A1117:AE1117,BQ1117)</f>
        <v>14</v>
      </c>
      <c r="BO1117">
        <v>1116</v>
      </c>
      <c r="BP1117">
        <f ca="1">IF(LEN(BL1117) &gt; 0, _xlfn.XMATCH(BN1117 + 1, INDIRECT(BR1117):INDIRECT(BS1117)), "")</f>
        <v>1117</v>
      </c>
      <c r="BQ1117" cm="1">
        <f t="array" ref="BQ1117">_xlfn.XMATCH(FALSE, ISBLANK(A1117:AE1117),,-1)</f>
        <v>31</v>
      </c>
      <c r="BR1117" t="str">
        <f>ADDRESS(2, BQ1117)</f>
        <v>$AE$2</v>
      </c>
      <c r="BS1117" t="str">
        <f>ADDRESS(1202, BQ1117)</f>
        <v>$AE$1202</v>
      </c>
      <c r="BT1117" s="171" t="str">
        <f ca="1">"insert into Pokemon_Blueprint values ( "&amp;ROW()-1&amp;", '"&amp;B1117&amp;"', '"&amp;C1117&amp;"', "&amp;AF1117&amp;",  "&amp;AG1117&amp;",  "&amp;AH1117&amp;", "&amp;AI1117&amp;",  "&amp;AJ1117&amp;",  "&amp;AK1117&amp;", "&amp;IF(BC1117 = "", "0", BC1117)&amp;", "&amp;IF(BL1117 = "","NULL, NULL",BP1117&amp;", "&amp;BL1117)&amp;");"</f>
        <v>insert into Pokemon_Blueprint values ( 1116, 'Nymble', '', 33,  46,  40, 21,  25,  45, 190, 1117, 24);</v>
      </c>
    </row>
    <row r="1118" spans="1:72" ht="12.75" customHeight="1">
      <c r="A1118" s="12">
        <v>920</v>
      </c>
      <c r="B1118" s="121" t="s">
        <v>1742</v>
      </c>
      <c r="C1118" s="121"/>
      <c r="D1118" s="197"/>
      <c r="E1118" s="198"/>
      <c r="F1118" s="198"/>
      <c r="G1118" s="198"/>
      <c r="H1118" s="198"/>
      <c r="I1118" s="198"/>
      <c r="J1118" s="198"/>
      <c r="K1118" s="198"/>
      <c r="L1118" s="198"/>
      <c r="M1118" s="198"/>
      <c r="N1118" s="198"/>
      <c r="O1118" s="198"/>
      <c r="P1118" s="198"/>
      <c r="Q1118" s="198"/>
      <c r="R1118" s="198"/>
      <c r="S1118" s="198"/>
      <c r="T1118" s="198"/>
      <c r="U1118" s="198"/>
      <c r="V1118" s="198"/>
      <c r="W1118" s="198"/>
      <c r="X1118" s="198"/>
      <c r="Y1118" s="198"/>
      <c r="Z1118" s="198"/>
      <c r="AA1118" s="198"/>
      <c r="AB1118" s="198"/>
      <c r="AC1118" s="198"/>
      <c r="AD1118" s="198"/>
      <c r="AE1118" s="199">
        <v>15</v>
      </c>
      <c r="AF1118" s="178">
        <v>71</v>
      </c>
      <c r="AG1118" s="179">
        <v>102</v>
      </c>
      <c r="AH1118" s="180">
        <v>78</v>
      </c>
      <c r="AI1118" s="181">
        <v>52</v>
      </c>
      <c r="AJ1118" s="182">
        <v>55</v>
      </c>
      <c r="AK1118" s="183">
        <v>92</v>
      </c>
      <c r="AL1118" s="23">
        <f>SUM(AF1118:AK1118)</f>
        <v>450</v>
      </c>
      <c r="AM1118" s="24" t="s">
        <v>124</v>
      </c>
      <c r="AN1118" s="25" t="s">
        <v>169</v>
      </c>
      <c r="AO1118" s="24" t="s">
        <v>143</v>
      </c>
      <c r="AP1118" s="26"/>
      <c r="AQ1118" s="122" t="s">
        <v>136</v>
      </c>
      <c r="AR1118" s="24" t="s">
        <v>85</v>
      </c>
      <c r="AS1118" s="26">
        <v>1</v>
      </c>
      <c r="AT1118" s="26">
        <v>38.6</v>
      </c>
      <c r="AU1118" s="25">
        <v>17.5</v>
      </c>
      <c r="AV1118" s="31"/>
      <c r="AW1118" s="26">
        <v>2</v>
      </c>
      <c r="AX1118" s="26"/>
      <c r="AY1118" s="26"/>
      <c r="AZ1118" s="26"/>
      <c r="BA1118" s="25"/>
      <c r="BB1118" s="24">
        <v>158</v>
      </c>
      <c r="BC1118" s="26">
        <v>30</v>
      </c>
      <c r="BD1118" s="32" t="s">
        <v>128</v>
      </c>
      <c r="BE1118" s="32">
        <v>0</v>
      </c>
      <c r="BF1118" s="26" t="s">
        <v>322</v>
      </c>
      <c r="BG1118" s="26" t="s">
        <v>129</v>
      </c>
      <c r="BH1118" s="29">
        <v>20</v>
      </c>
      <c r="BI1118" s="26" t="s">
        <v>124</v>
      </c>
      <c r="BJ1118" s="25"/>
      <c r="BK1118" s="12"/>
      <c r="BL1118" t="str">
        <f>IF(_xlfn.REGEXTEST(BK1118,"Lv. [0-9]{0, 3}", 0),BM1118,"")</f>
        <v/>
      </c>
      <c r="BM1118" t="e" cm="1" vm="1">
        <f t="array" ref="BM1118">_xlfn.REGEXEXTRACT(_xlfn.REGEXEXTRACT(BK1118,"Lv. [0-9]{0,}", 0),"[0-9]{1,2}", 0)</f>
        <v>#N/A</v>
      </c>
      <c r="BN1118" cm="1">
        <f t="array" ref="BN1118">INDEX(A1118:AE1118,BQ1118)</f>
        <v>15</v>
      </c>
      <c r="BO1118">
        <v>1117</v>
      </c>
      <c r="BP1118" t="str">
        <f ca="1">IF(LEN(BL1118) &gt; 0, _xlfn.XMATCH(BN1118 + 1, INDIRECT(BR1118):INDIRECT(BS1118)), "")</f>
        <v/>
      </c>
      <c r="BQ1118" cm="1">
        <f t="array" ref="BQ1118">_xlfn.XMATCH(FALSE, ISBLANK(A1118:AE1118),,-1)</f>
        <v>31</v>
      </c>
      <c r="BR1118" t="str">
        <f>ADDRESS(2, BQ1118)</f>
        <v>$AE$2</v>
      </c>
      <c r="BS1118" t="str">
        <f>ADDRESS(1202, BQ1118)</f>
        <v>$AE$1202</v>
      </c>
      <c r="BT1118" s="171" t="str">
        <f>"insert into Pokemon_Blueprint values ( "&amp;ROW()-1&amp;", '"&amp;B1118&amp;"', '"&amp;C1118&amp;"', "&amp;AF1118&amp;",  "&amp;AG1118&amp;",  "&amp;AH1118&amp;", "&amp;AI1118&amp;",  "&amp;AJ1118&amp;",  "&amp;AK1118&amp;", "&amp;IF(BC1118 = "", "0", BC1118)&amp;", "&amp;IF(BL1118 = "","NULL, NULL",BP1118&amp;", "&amp;BL1118)&amp;");"</f>
        <v>insert into Pokemon_Blueprint values ( 1117, 'Lokix', '', 71,  102,  78, 52,  55,  92, 30, NULL, NULL);</v>
      </c>
    </row>
    <row r="1119" spans="1:72" ht="12.75" customHeight="1">
      <c r="A1119" s="12">
        <v>921</v>
      </c>
      <c r="B1119" s="121" t="s">
        <v>1743</v>
      </c>
      <c r="C1119" s="121"/>
      <c r="D1119" s="197"/>
      <c r="E1119" s="198"/>
      <c r="F1119" s="198"/>
      <c r="G1119" s="198"/>
      <c r="H1119" s="198"/>
      <c r="I1119" s="198"/>
      <c r="J1119" s="198"/>
      <c r="K1119" s="198"/>
      <c r="L1119" s="198"/>
      <c r="M1119" s="198"/>
      <c r="N1119" s="198"/>
      <c r="O1119" s="198"/>
      <c r="P1119" s="198"/>
      <c r="Q1119" s="198"/>
      <c r="R1119" s="198"/>
      <c r="S1119" s="198"/>
      <c r="T1119" s="198"/>
      <c r="U1119" s="198"/>
      <c r="V1119" s="198"/>
      <c r="W1119" s="198"/>
      <c r="X1119" s="198"/>
      <c r="Y1119" s="198"/>
      <c r="Z1119" s="198"/>
      <c r="AA1119" s="198"/>
      <c r="AB1119" s="198"/>
      <c r="AC1119" s="198"/>
      <c r="AD1119" s="198"/>
      <c r="AE1119" s="199">
        <v>22</v>
      </c>
      <c r="AF1119" s="178">
        <v>45</v>
      </c>
      <c r="AG1119" s="179">
        <v>50</v>
      </c>
      <c r="AH1119" s="180">
        <v>20</v>
      </c>
      <c r="AI1119" s="181">
        <v>40</v>
      </c>
      <c r="AJ1119" s="182">
        <v>25</v>
      </c>
      <c r="AK1119" s="183">
        <v>60</v>
      </c>
      <c r="AL1119" s="23">
        <f>SUM(AF1119:AK1119)</f>
        <v>240</v>
      </c>
      <c r="AM1119" s="24" t="s">
        <v>184</v>
      </c>
      <c r="AN1119" s="25"/>
      <c r="AO1119" s="24" t="s">
        <v>185</v>
      </c>
      <c r="AP1119" s="26" t="s">
        <v>451</v>
      </c>
      <c r="AQ1119" s="122" t="s">
        <v>436</v>
      </c>
      <c r="AR1119" s="24" t="s">
        <v>127</v>
      </c>
      <c r="AS1119" s="26">
        <v>0.3</v>
      </c>
      <c r="AT1119" s="26">
        <v>5.5</v>
      </c>
      <c r="AU1119" s="25">
        <v>2.5</v>
      </c>
      <c r="AV1119" s="31"/>
      <c r="AW1119" s="26"/>
      <c r="AX1119" s="26"/>
      <c r="AY1119" s="26"/>
      <c r="AZ1119" s="26"/>
      <c r="BA1119" s="25">
        <v>1</v>
      </c>
      <c r="BB1119" s="24">
        <v>48</v>
      </c>
      <c r="BC1119" s="26">
        <v>190</v>
      </c>
      <c r="BD1119" s="32" t="s">
        <v>128</v>
      </c>
      <c r="BE1119" s="32">
        <v>50</v>
      </c>
      <c r="BF1119" s="26" t="s">
        <v>141</v>
      </c>
      <c r="BG1119" s="26" t="s">
        <v>129</v>
      </c>
      <c r="BH1119" s="29">
        <v>15</v>
      </c>
      <c r="BI1119" s="26" t="s">
        <v>165</v>
      </c>
      <c r="BJ1119" s="25"/>
      <c r="BK1119" s="12" t="s">
        <v>154</v>
      </c>
      <c r="BL1119" t="str">
        <f>IF(_xlfn.REGEXTEST(BK1119,"Lv. [0-9]{0, 3}", 0),BM1119,"")</f>
        <v>18</v>
      </c>
      <c r="BM1119" t="str" cm="1">
        <f t="array" ref="BM1119">_xlfn.REGEXEXTRACT(_xlfn.REGEXEXTRACT(BK1119,"Lv. [0-9]{0,}", 0),"[0-9]{1,2}", 0)</f>
        <v>18</v>
      </c>
      <c r="BN1119" cm="1">
        <f t="array" ref="BN1119">INDEX(A1119:AE1119,BQ1119)</f>
        <v>22</v>
      </c>
      <c r="BO1119">
        <v>1118</v>
      </c>
      <c r="BP1119">
        <f ca="1">IF(LEN(BL1119) &gt; 0, _xlfn.XMATCH(BN1119 + 1, INDIRECT(BR1119):INDIRECT(BS1119)), "")</f>
        <v>1119</v>
      </c>
      <c r="BQ1119" cm="1">
        <f t="array" ref="BQ1119">_xlfn.XMATCH(FALSE, ISBLANK(A1119:AE1119),,-1)</f>
        <v>31</v>
      </c>
      <c r="BR1119" t="str">
        <f>ADDRESS(2, BQ1119)</f>
        <v>$AE$2</v>
      </c>
      <c r="BS1119" t="str">
        <f>ADDRESS(1202, BQ1119)</f>
        <v>$AE$1202</v>
      </c>
      <c r="BT1119" s="171" t="str">
        <f ca="1">"insert into Pokemon_Blueprint values ( "&amp;ROW()-1&amp;", '"&amp;B1119&amp;"', '"&amp;C1119&amp;"', "&amp;AF1119&amp;",  "&amp;AG1119&amp;",  "&amp;AH1119&amp;", "&amp;AI1119&amp;",  "&amp;AJ1119&amp;",  "&amp;AK1119&amp;", "&amp;IF(BC1119 = "", "0", BC1119)&amp;", "&amp;IF(BL1119 = "","NULL, NULL",BP1119&amp;", "&amp;BL1119)&amp;");"</f>
        <v>insert into Pokemon_Blueprint values ( 1118, 'Pawmi', '', 45,  50,  20, 40,  25,  60, 190, 1119, 18);</v>
      </c>
    </row>
    <row r="1120" spans="1:72" ht="12.75" customHeight="1">
      <c r="A1120" s="12">
        <v>922</v>
      </c>
      <c r="B1120" s="121" t="s">
        <v>1744</v>
      </c>
      <c r="C1120" s="121"/>
      <c r="D1120" s="197"/>
      <c r="E1120" s="198"/>
      <c r="F1120" s="198"/>
      <c r="G1120" s="198"/>
      <c r="H1120" s="198"/>
      <c r="I1120" s="198"/>
      <c r="J1120" s="198"/>
      <c r="K1120" s="198"/>
      <c r="L1120" s="198"/>
      <c r="M1120" s="198"/>
      <c r="N1120" s="198"/>
      <c r="O1120" s="198"/>
      <c r="P1120" s="198"/>
      <c r="Q1120" s="198"/>
      <c r="R1120" s="198"/>
      <c r="S1120" s="198"/>
      <c r="T1120" s="198"/>
      <c r="U1120" s="198"/>
      <c r="V1120" s="198"/>
      <c r="W1120" s="198"/>
      <c r="X1120" s="198"/>
      <c r="Y1120" s="198"/>
      <c r="Z1120" s="198"/>
      <c r="AA1120" s="198"/>
      <c r="AB1120" s="198"/>
      <c r="AC1120" s="198"/>
      <c r="AD1120" s="198"/>
      <c r="AE1120" s="199">
        <v>23</v>
      </c>
      <c r="AF1120" s="178">
        <v>60</v>
      </c>
      <c r="AG1120" s="179">
        <v>75</v>
      </c>
      <c r="AH1120" s="180">
        <v>40</v>
      </c>
      <c r="AI1120" s="181">
        <v>50</v>
      </c>
      <c r="AJ1120" s="182">
        <v>40</v>
      </c>
      <c r="AK1120" s="183">
        <v>85</v>
      </c>
      <c r="AL1120" s="23">
        <f>SUM(AF1120:AK1120)</f>
        <v>350</v>
      </c>
      <c r="AM1120" s="24" t="s">
        <v>184</v>
      </c>
      <c r="AN1120" s="25" t="s">
        <v>289</v>
      </c>
      <c r="AO1120" s="24" t="s">
        <v>505</v>
      </c>
      <c r="AP1120" s="26" t="s">
        <v>451</v>
      </c>
      <c r="AQ1120" s="122" t="s">
        <v>436</v>
      </c>
      <c r="AR1120" s="24" t="s">
        <v>187</v>
      </c>
      <c r="AS1120" s="26">
        <v>0.4</v>
      </c>
      <c r="AT1120" s="26">
        <v>14.3</v>
      </c>
      <c r="AU1120" s="25">
        <v>6.5</v>
      </c>
      <c r="AV1120" s="31"/>
      <c r="AW1120" s="26"/>
      <c r="AX1120" s="26"/>
      <c r="AY1120" s="26"/>
      <c r="AZ1120" s="26"/>
      <c r="BA1120" s="25">
        <v>2</v>
      </c>
      <c r="BB1120" s="24">
        <v>123</v>
      </c>
      <c r="BC1120" s="26">
        <v>80</v>
      </c>
      <c r="BD1120" s="32" t="s">
        <v>128</v>
      </c>
      <c r="BE1120" s="32">
        <v>50</v>
      </c>
      <c r="BF1120" s="26" t="s">
        <v>141</v>
      </c>
      <c r="BG1120" s="26" t="s">
        <v>129</v>
      </c>
      <c r="BH1120" s="29">
        <v>15</v>
      </c>
      <c r="BI1120" s="26" t="s">
        <v>165</v>
      </c>
      <c r="BJ1120" s="25"/>
      <c r="BK1120" s="12" t="s">
        <v>1745</v>
      </c>
      <c r="BL1120" t="str">
        <f>IF(_xlfn.REGEXTEST(BK1120,"Lv. [0-9]{0, 3}", 0),BM1120,"")</f>
        <v/>
      </c>
      <c r="BM1120" t="e" cm="1" vm="1">
        <f t="array" ref="BM1120">_xlfn.REGEXEXTRACT(_xlfn.REGEXEXTRACT(BK1120,"Lv. [0-9]{0,}", 0),"[0-9]{1,2}", 0)</f>
        <v>#N/A</v>
      </c>
      <c r="BN1120" cm="1">
        <f t="array" ref="BN1120">INDEX(A1120:AE1120,BQ1120)</f>
        <v>23</v>
      </c>
      <c r="BO1120">
        <v>1119</v>
      </c>
      <c r="BP1120" t="str">
        <f ca="1">IF(LEN(BL1120) &gt; 0, _xlfn.XMATCH(BN1120 + 1, INDIRECT(BR1120):INDIRECT(BS1120)), "")</f>
        <v/>
      </c>
      <c r="BQ1120" cm="1">
        <f t="array" ref="BQ1120">_xlfn.XMATCH(FALSE, ISBLANK(A1120:AE1120),,-1)</f>
        <v>31</v>
      </c>
      <c r="BR1120" t="str">
        <f>ADDRESS(2, BQ1120)</f>
        <v>$AE$2</v>
      </c>
      <c r="BS1120" t="str">
        <f>ADDRESS(1202, BQ1120)</f>
        <v>$AE$1202</v>
      </c>
      <c r="BT1120" s="171" t="str">
        <f>"insert into Pokemon_Blueprint values ( "&amp;ROW()-1&amp;", '"&amp;B1120&amp;"', '"&amp;C1120&amp;"', "&amp;AF1120&amp;",  "&amp;AG1120&amp;",  "&amp;AH1120&amp;", "&amp;AI1120&amp;",  "&amp;AJ1120&amp;",  "&amp;AK1120&amp;", "&amp;IF(BC1120 = "", "0", BC1120)&amp;", "&amp;IF(BL1120 = "","NULL, NULL",BP1120&amp;", "&amp;BL1120)&amp;");"</f>
        <v>insert into Pokemon_Blueprint values ( 1119, 'Pawmo', '', 60,  75,  40, 50,  40,  85, 80, NULL, NULL);</v>
      </c>
    </row>
    <row r="1121" spans="1:72" ht="12.75" customHeight="1">
      <c r="A1121" s="12">
        <v>923</v>
      </c>
      <c r="B1121" s="121" t="s">
        <v>1746</v>
      </c>
      <c r="C1121" s="121"/>
      <c r="D1121" s="197"/>
      <c r="E1121" s="198"/>
      <c r="F1121" s="198"/>
      <c r="G1121" s="198"/>
      <c r="H1121" s="198"/>
      <c r="I1121" s="198"/>
      <c r="J1121" s="198"/>
      <c r="K1121" s="198"/>
      <c r="L1121" s="198"/>
      <c r="M1121" s="198"/>
      <c r="N1121" s="198"/>
      <c r="O1121" s="198"/>
      <c r="P1121" s="198"/>
      <c r="Q1121" s="198"/>
      <c r="R1121" s="198"/>
      <c r="S1121" s="198"/>
      <c r="T1121" s="198"/>
      <c r="U1121" s="198"/>
      <c r="V1121" s="198"/>
      <c r="W1121" s="198"/>
      <c r="X1121" s="198"/>
      <c r="Y1121" s="198"/>
      <c r="Z1121" s="198"/>
      <c r="AA1121" s="198"/>
      <c r="AB1121" s="198"/>
      <c r="AC1121" s="198"/>
      <c r="AD1121" s="198"/>
      <c r="AE1121" s="199">
        <v>24</v>
      </c>
      <c r="AF1121" s="178">
        <v>70</v>
      </c>
      <c r="AG1121" s="179">
        <v>115</v>
      </c>
      <c r="AH1121" s="180">
        <v>70</v>
      </c>
      <c r="AI1121" s="181">
        <v>70</v>
      </c>
      <c r="AJ1121" s="182">
        <v>60</v>
      </c>
      <c r="AK1121" s="183">
        <v>105</v>
      </c>
      <c r="AL1121" s="23">
        <f>SUM(AF1121:AK1121)</f>
        <v>490</v>
      </c>
      <c r="AM1121" s="24" t="s">
        <v>184</v>
      </c>
      <c r="AN1121" s="25" t="s">
        <v>289</v>
      </c>
      <c r="AO1121" s="24" t="s">
        <v>505</v>
      </c>
      <c r="AP1121" s="26" t="s">
        <v>451</v>
      </c>
      <c r="AQ1121" s="122" t="s">
        <v>436</v>
      </c>
      <c r="AR1121" s="24" t="s">
        <v>220</v>
      </c>
      <c r="AS1121" s="26">
        <v>0.9</v>
      </c>
      <c r="AT1121" s="26">
        <v>90.4</v>
      </c>
      <c r="AU1121" s="25">
        <v>41</v>
      </c>
      <c r="AV1121" s="31"/>
      <c r="AW1121" s="26">
        <v>3</v>
      </c>
      <c r="AX1121" s="26"/>
      <c r="AY1121" s="26"/>
      <c r="AZ1121" s="26"/>
      <c r="BA1121" s="25"/>
      <c r="BB1121" s="24">
        <v>245</v>
      </c>
      <c r="BC1121" s="26">
        <v>45</v>
      </c>
      <c r="BD1121" s="32" t="s">
        <v>128</v>
      </c>
      <c r="BE1121" s="32">
        <v>50</v>
      </c>
      <c r="BF1121" s="26" t="s">
        <v>141</v>
      </c>
      <c r="BG1121" s="26" t="s">
        <v>129</v>
      </c>
      <c r="BH1121" s="29">
        <v>15</v>
      </c>
      <c r="BI1121" s="26" t="s">
        <v>165</v>
      </c>
      <c r="BJ1121" s="25"/>
      <c r="BK1121" s="12"/>
      <c r="BL1121" t="str">
        <f>IF(_xlfn.REGEXTEST(BK1121,"Lv. [0-9]{0, 3}", 0),BM1121,"")</f>
        <v/>
      </c>
      <c r="BM1121" t="e" cm="1" vm="1">
        <f t="array" ref="BM1121">_xlfn.REGEXEXTRACT(_xlfn.REGEXEXTRACT(BK1121,"Lv. [0-9]{0,}", 0),"[0-9]{1,2}", 0)</f>
        <v>#N/A</v>
      </c>
      <c r="BN1121" cm="1">
        <f t="array" ref="BN1121">INDEX(A1121:AE1121,BQ1121)</f>
        <v>24</v>
      </c>
      <c r="BO1121">
        <v>1120</v>
      </c>
      <c r="BP1121" t="str">
        <f ca="1">IF(LEN(BL1121) &gt; 0, _xlfn.XMATCH(BN1121 + 1, INDIRECT(BR1121):INDIRECT(BS1121)), "")</f>
        <v/>
      </c>
      <c r="BQ1121" cm="1">
        <f t="array" ref="BQ1121">_xlfn.XMATCH(FALSE, ISBLANK(A1121:AE1121),,-1)</f>
        <v>31</v>
      </c>
      <c r="BR1121" t="str">
        <f>ADDRESS(2, BQ1121)</f>
        <v>$AE$2</v>
      </c>
      <c r="BS1121" t="str">
        <f>ADDRESS(1202, BQ1121)</f>
        <v>$AE$1202</v>
      </c>
      <c r="BT1121" s="171" t="str">
        <f>"insert into Pokemon_Blueprint values ( "&amp;ROW()-1&amp;", '"&amp;B1121&amp;"', '"&amp;C1121&amp;"', "&amp;AF1121&amp;",  "&amp;AG1121&amp;",  "&amp;AH1121&amp;", "&amp;AI1121&amp;",  "&amp;AJ1121&amp;",  "&amp;AK1121&amp;", "&amp;IF(BC1121 = "", "0", BC1121)&amp;", "&amp;IF(BL1121 = "","NULL, NULL",BP1121&amp;", "&amp;BL1121)&amp;");"</f>
        <v>insert into Pokemon_Blueprint values ( 1120, 'Pawmot', '', 70,  115,  70, 70,  60,  105, 45, NULL, NULL);</v>
      </c>
    </row>
    <row r="1122" spans="1:72" ht="12.75" customHeight="1">
      <c r="A1122" s="12">
        <v>924</v>
      </c>
      <c r="B1122" s="121" t="s">
        <v>1747</v>
      </c>
      <c r="C1122" s="121"/>
      <c r="D1122" s="197"/>
      <c r="E1122" s="198"/>
      <c r="F1122" s="198"/>
      <c r="G1122" s="198"/>
      <c r="H1122" s="198"/>
      <c r="I1122" s="198"/>
      <c r="J1122" s="198"/>
      <c r="K1122" s="198"/>
      <c r="L1122" s="198"/>
      <c r="M1122" s="198"/>
      <c r="N1122" s="198"/>
      <c r="O1122" s="198"/>
      <c r="P1122" s="198"/>
      <c r="Q1122" s="198"/>
      <c r="R1122" s="198"/>
      <c r="S1122" s="198"/>
      <c r="T1122" s="198"/>
      <c r="U1122" s="198"/>
      <c r="V1122" s="198"/>
      <c r="W1122" s="198"/>
      <c r="X1122" s="198"/>
      <c r="Y1122" s="198"/>
      <c r="Z1122" s="198"/>
      <c r="AA1122" s="198"/>
      <c r="AB1122" s="198"/>
      <c r="AC1122" s="198"/>
      <c r="AD1122" s="198"/>
      <c r="AE1122" s="199">
        <v>71</v>
      </c>
      <c r="AF1122" s="178">
        <v>50</v>
      </c>
      <c r="AG1122" s="179">
        <v>50</v>
      </c>
      <c r="AH1122" s="180">
        <v>45</v>
      </c>
      <c r="AI1122" s="181">
        <v>40</v>
      </c>
      <c r="AJ1122" s="182">
        <v>45</v>
      </c>
      <c r="AK1122" s="183">
        <v>75</v>
      </c>
      <c r="AL1122" s="23">
        <f>SUM(AF1122:AK1122)</f>
        <v>305</v>
      </c>
      <c r="AM1122" s="24" t="s">
        <v>150</v>
      </c>
      <c r="AN1122" s="25"/>
      <c r="AO1122" s="24" t="s">
        <v>126</v>
      </c>
      <c r="AP1122" s="26" t="s">
        <v>272</v>
      </c>
      <c r="AQ1122" s="122" t="s">
        <v>356</v>
      </c>
      <c r="AR1122" s="24" t="s">
        <v>127</v>
      </c>
      <c r="AS1122" s="26">
        <v>0.3</v>
      </c>
      <c r="AT1122" s="26">
        <v>4</v>
      </c>
      <c r="AU1122" s="25">
        <v>1.8</v>
      </c>
      <c r="AV1122" s="31"/>
      <c r="AW1122" s="26"/>
      <c r="AX1122" s="26"/>
      <c r="AY1122" s="26"/>
      <c r="AZ1122" s="26"/>
      <c r="BA1122" s="25">
        <v>1</v>
      </c>
      <c r="BB1122" s="24">
        <v>61</v>
      </c>
      <c r="BC1122" s="26">
        <v>150</v>
      </c>
      <c r="BD1122" s="32" t="s">
        <v>226</v>
      </c>
      <c r="BE1122" s="32">
        <v>50</v>
      </c>
      <c r="BF1122" s="26" t="s">
        <v>137</v>
      </c>
      <c r="BG1122" s="26" t="s">
        <v>368</v>
      </c>
      <c r="BH1122" s="40">
        <v>10</v>
      </c>
      <c r="BI1122" s="26" t="s">
        <v>165</v>
      </c>
      <c r="BJ1122" s="25" t="s">
        <v>188</v>
      </c>
      <c r="BK1122" s="12" t="s">
        <v>308</v>
      </c>
      <c r="BL1122" t="str">
        <f>IF(_xlfn.REGEXTEST(BK1122,"Lv. [0-9]{0, 3}", 0),BM1122,"")</f>
        <v>25</v>
      </c>
      <c r="BM1122" t="str" cm="1">
        <f t="array" ref="BM1122">_xlfn.REGEXEXTRACT(_xlfn.REGEXEXTRACT(BK1122,"Lv. [0-9]{0,}", 0),"[0-9]{1,2}", 0)</f>
        <v>25</v>
      </c>
      <c r="BN1122" cm="1">
        <f t="array" ref="BN1122">INDEX(A1122:AE1122,BQ1122)</f>
        <v>71</v>
      </c>
      <c r="BO1122">
        <v>1121</v>
      </c>
      <c r="BP1122">
        <f ca="1">IF(LEN(BL1122) &gt; 0, _xlfn.XMATCH(BN1122 + 1, INDIRECT(BR1122):INDIRECT(BS1122)), "")</f>
        <v>1122</v>
      </c>
      <c r="BQ1122" cm="1">
        <f t="array" ref="BQ1122">_xlfn.XMATCH(FALSE, ISBLANK(A1122:AE1122),,-1)</f>
        <v>31</v>
      </c>
      <c r="BR1122" t="str">
        <f>ADDRESS(2, BQ1122)</f>
        <v>$AE$2</v>
      </c>
      <c r="BS1122" t="str">
        <f>ADDRESS(1202, BQ1122)</f>
        <v>$AE$1202</v>
      </c>
      <c r="BT1122" s="171" t="str">
        <f ca="1">"insert into Pokemon_Blueprint values ( "&amp;ROW()-1&amp;", '"&amp;B1122&amp;"', '"&amp;C1122&amp;"', "&amp;AF1122&amp;",  "&amp;AG1122&amp;",  "&amp;AH1122&amp;", "&amp;AI1122&amp;",  "&amp;AJ1122&amp;",  "&amp;AK1122&amp;", "&amp;IF(BC1122 = "", "0", BC1122)&amp;", "&amp;IF(BL1122 = "","NULL, NULL",BP1122&amp;", "&amp;BL1122)&amp;");"</f>
        <v>insert into Pokemon_Blueprint values ( 1121, 'Tandemaus', '', 50,  50,  45, 40,  45,  75, 150, 1122, 25);</v>
      </c>
    </row>
    <row r="1123" spans="1:72" ht="12.75" customHeight="1">
      <c r="A1123" s="12">
        <v>925</v>
      </c>
      <c r="B1123" s="121" t="s">
        <v>1748</v>
      </c>
      <c r="C1123" s="121"/>
      <c r="D1123" s="197"/>
      <c r="E1123" s="198"/>
      <c r="F1123" s="198"/>
      <c r="G1123" s="198"/>
      <c r="H1123" s="198"/>
      <c r="I1123" s="198"/>
      <c r="J1123" s="198"/>
      <c r="K1123" s="198"/>
      <c r="L1123" s="198"/>
      <c r="M1123" s="198"/>
      <c r="N1123" s="198"/>
      <c r="O1123" s="198"/>
      <c r="P1123" s="198"/>
      <c r="Q1123" s="198"/>
      <c r="R1123" s="198"/>
      <c r="S1123" s="198"/>
      <c r="T1123" s="198"/>
      <c r="U1123" s="198"/>
      <c r="V1123" s="198"/>
      <c r="W1123" s="198"/>
      <c r="X1123" s="198"/>
      <c r="Y1123" s="198"/>
      <c r="Z1123" s="198"/>
      <c r="AA1123" s="198"/>
      <c r="AB1123" s="198"/>
      <c r="AC1123" s="198"/>
      <c r="AD1123" s="198"/>
      <c r="AE1123" s="199">
        <v>72</v>
      </c>
      <c r="AF1123" s="178">
        <v>74</v>
      </c>
      <c r="AG1123" s="179">
        <v>75</v>
      </c>
      <c r="AH1123" s="180">
        <v>70</v>
      </c>
      <c r="AI1123" s="181">
        <v>65</v>
      </c>
      <c r="AJ1123" s="182">
        <v>75</v>
      </c>
      <c r="AK1123" s="183">
        <v>111</v>
      </c>
      <c r="AL1123" s="23">
        <f>SUM(AF1123:AK1123)</f>
        <v>470</v>
      </c>
      <c r="AM1123" s="24" t="s">
        <v>150</v>
      </c>
      <c r="AN1123" s="25"/>
      <c r="AO1123" s="24" t="s">
        <v>225</v>
      </c>
      <c r="AP1123" s="26" t="s">
        <v>1286</v>
      </c>
      <c r="AQ1123" s="122" t="s">
        <v>273</v>
      </c>
      <c r="AR1123" s="24" t="s">
        <v>127</v>
      </c>
      <c r="AS1123" s="26">
        <v>0.3</v>
      </c>
      <c r="AT1123" s="26">
        <v>6.2</v>
      </c>
      <c r="AU1123" s="25">
        <v>2.8</v>
      </c>
      <c r="AV1123" s="31"/>
      <c r="AW1123" s="26"/>
      <c r="AX1123" s="26"/>
      <c r="AY1123" s="26"/>
      <c r="AZ1123" s="26"/>
      <c r="BA1123" s="25">
        <v>2</v>
      </c>
      <c r="BB1123" s="24">
        <v>165</v>
      </c>
      <c r="BC1123" s="26">
        <v>75</v>
      </c>
      <c r="BD1123" s="32" t="s">
        <v>226</v>
      </c>
      <c r="BE1123" s="32">
        <v>50</v>
      </c>
      <c r="BF1123" s="26" t="s">
        <v>137</v>
      </c>
      <c r="BG1123" s="26" t="s">
        <v>368</v>
      </c>
      <c r="BH1123" s="40">
        <v>10</v>
      </c>
      <c r="BI1123" s="26" t="s">
        <v>165</v>
      </c>
      <c r="BJ1123" s="25" t="s">
        <v>188</v>
      </c>
      <c r="BK1123" s="12"/>
      <c r="BL1123" t="str">
        <f>IF(_xlfn.REGEXTEST(BK1123,"Lv. [0-9]{0, 3}", 0),BM1123,"")</f>
        <v/>
      </c>
      <c r="BM1123" t="e" cm="1" vm="1">
        <f t="array" ref="BM1123">_xlfn.REGEXEXTRACT(_xlfn.REGEXEXTRACT(BK1123,"Lv. [0-9]{0,}", 0),"[0-9]{1,2}", 0)</f>
        <v>#N/A</v>
      </c>
      <c r="BN1123" cm="1">
        <f t="array" ref="BN1123">INDEX(A1123:AE1123,BQ1123)</f>
        <v>72</v>
      </c>
      <c r="BO1123">
        <v>1122</v>
      </c>
      <c r="BP1123" t="str">
        <f ca="1">IF(LEN(BL1123) &gt; 0, _xlfn.XMATCH(BN1123 + 1, INDIRECT(BR1123):INDIRECT(BS1123)), "")</f>
        <v/>
      </c>
      <c r="BQ1123" cm="1">
        <f t="array" ref="BQ1123">_xlfn.XMATCH(FALSE, ISBLANK(A1123:AE1123),,-1)</f>
        <v>31</v>
      </c>
      <c r="BR1123" t="str">
        <f>ADDRESS(2, BQ1123)</f>
        <v>$AE$2</v>
      </c>
      <c r="BS1123" t="str">
        <f>ADDRESS(1202, BQ1123)</f>
        <v>$AE$1202</v>
      </c>
      <c r="BT1123" s="171" t="str">
        <f>"insert into Pokemon_Blueprint values ( "&amp;ROW()-1&amp;", '"&amp;B1123&amp;"', '"&amp;C1123&amp;"', "&amp;AF1123&amp;",  "&amp;AG1123&amp;",  "&amp;AH1123&amp;", "&amp;AI1123&amp;",  "&amp;AJ1123&amp;",  "&amp;AK1123&amp;", "&amp;IF(BC1123 = "", "0", BC1123)&amp;", "&amp;IF(BL1123 = "","NULL, NULL",BP1123&amp;", "&amp;BL1123)&amp;");"</f>
        <v>insert into Pokemon_Blueprint values ( 1122, 'Maushold (Family of 4)', '', 74,  75,  70, 65,  75,  111, 75, NULL, NULL);</v>
      </c>
    </row>
    <row r="1124" spans="1:72" ht="12.75" customHeight="1">
      <c r="A1124" s="12">
        <v>925.1</v>
      </c>
      <c r="B1124" s="121" t="s">
        <v>1749</v>
      </c>
      <c r="C1124" s="121"/>
      <c r="D1124" s="197"/>
      <c r="E1124" s="198"/>
      <c r="F1124" s="198"/>
      <c r="G1124" s="198"/>
      <c r="H1124" s="198"/>
      <c r="I1124" s="198"/>
      <c r="J1124" s="198"/>
      <c r="K1124" s="198"/>
      <c r="L1124" s="198"/>
      <c r="M1124" s="198"/>
      <c r="N1124" s="198"/>
      <c r="O1124" s="198"/>
      <c r="P1124" s="198"/>
      <c r="Q1124" s="198"/>
      <c r="R1124" s="198"/>
      <c r="S1124" s="198"/>
      <c r="T1124" s="198"/>
      <c r="U1124" s="198"/>
      <c r="V1124" s="198"/>
      <c r="W1124" s="198"/>
      <c r="X1124" s="198"/>
      <c r="Y1124" s="198"/>
      <c r="Z1124" s="198"/>
      <c r="AA1124" s="198"/>
      <c r="AB1124" s="198"/>
      <c r="AC1124" s="198"/>
      <c r="AD1124" s="198"/>
      <c r="AE1124" s="199">
        <v>72</v>
      </c>
      <c r="AF1124" s="178">
        <v>74</v>
      </c>
      <c r="AG1124" s="179">
        <v>75</v>
      </c>
      <c r="AH1124" s="180">
        <v>70</v>
      </c>
      <c r="AI1124" s="181">
        <v>65</v>
      </c>
      <c r="AJ1124" s="182">
        <v>75</v>
      </c>
      <c r="AK1124" s="183">
        <v>111</v>
      </c>
      <c r="AL1124" s="23">
        <f>SUM(AF1124:AK1124)</f>
        <v>470</v>
      </c>
      <c r="AM1124" s="24" t="s">
        <v>150</v>
      </c>
      <c r="AN1124" s="25"/>
      <c r="AO1124" s="24" t="s">
        <v>225</v>
      </c>
      <c r="AP1124" s="26" t="s">
        <v>1286</v>
      </c>
      <c r="AQ1124" s="122" t="s">
        <v>273</v>
      </c>
      <c r="AR1124" s="24" t="s">
        <v>127</v>
      </c>
      <c r="AS1124" s="26">
        <v>0.3</v>
      </c>
      <c r="AT1124" s="26">
        <v>5.0999999999999996</v>
      </c>
      <c r="AU1124" s="25">
        <v>2.2999999999999998</v>
      </c>
      <c r="AV1124" s="31"/>
      <c r="AW1124" s="26"/>
      <c r="AX1124" s="26"/>
      <c r="AY1124" s="26"/>
      <c r="AZ1124" s="26"/>
      <c r="BA1124" s="25">
        <v>2</v>
      </c>
      <c r="BB1124" s="24">
        <v>165</v>
      </c>
      <c r="BC1124" s="26">
        <v>75</v>
      </c>
      <c r="BD1124" s="32" t="s">
        <v>226</v>
      </c>
      <c r="BE1124" s="32">
        <v>50</v>
      </c>
      <c r="BF1124" s="26" t="s">
        <v>137</v>
      </c>
      <c r="BG1124" s="26" t="s">
        <v>368</v>
      </c>
      <c r="BH1124" s="40">
        <v>10</v>
      </c>
      <c r="BI1124" s="26" t="s">
        <v>165</v>
      </c>
      <c r="BJ1124" s="25" t="s">
        <v>188</v>
      </c>
      <c r="BK1124" s="12"/>
      <c r="BL1124" t="str">
        <f>IF(_xlfn.REGEXTEST(BK1124,"Lv. [0-9]{0, 3}", 0),BM1124,"")</f>
        <v/>
      </c>
      <c r="BM1124" t="e" cm="1" vm="1">
        <f t="array" ref="BM1124">_xlfn.REGEXEXTRACT(_xlfn.REGEXEXTRACT(BK1124,"Lv. [0-9]{0,}", 0),"[0-9]{1,2}", 0)</f>
        <v>#N/A</v>
      </c>
      <c r="BN1124" cm="1">
        <f t="array" ref="BN1124">INDEX(A1124:AE1124,BQ1124)</f>
        <v>72</v>
      </c>
      <c r="BO1124">
        <v>1123</v>
      </c>
      <c r="BP1124" t="str">
        <f ca="1">IF(LEN(BL1124) &gt; 0, _xlfn.XMATCH(BN1124 + 1, INDIRECT(BR1124):INDIRECT(BS1124)), "")</f>
        <v/>
      </c>
      <c r="BQ1124" cm="1">
        <f t="array" ref="BQ1124">_xlfn.XMATCH(FALSE, ISBLANK(A1124:AE1124),,-1)</f>
        <v>31</v>
      </c>
      <c r="BR1124" t="str">
        <f>ADDRESS(2, BQ1124)</f>
        <v>$AE$2</v>
      </c>
      <c r="BS1124" t="str">
        <f>ADDRESS(1202, BQ1124)</f>
        <v>$AE$1202</v>
      </c>
      <c r="BT1124" s="171" t="str">
        <f>"insert into Pokemon_Blueprint values ( "&amp;ROW()-1&amp;", '"&amp;B1124&amp;"', '"&amp;C1124&amp;"', "&amp;AF1124&amp;",  "&amp;AG1124&amp;",  "&amp;AH1124&amp;", "&amp;AI1124&amp;",  "&amp;AJ1124&amp;",  "&amp;AK1124&amp;", "&amp;IF(BC1124 = "", "0", BC1124)&amp;", "&amp;IF(BL1124 = "","NULL, NULL",BP1124&amp;", "&amp;BL1124)&amp;");"</f>
        <v>insert into Pokemon_Blueprint values ( 1123, 'Maushold (Family of 3)', '', 74,  75,  70, 65,  75,  111, 75, NULL, NULL);</v>
      </c>
    </row>
    <row r="1125" spans="1:72" ht="12.75" customHeight="1">
      <c r="A1125" s="12">
        <v>926</v>
      </c>
      <c r="B1125" s="121" t="s">
        <v>1750</v>
      </c>
      <c r="C1125" s="121"/>
      <c r="D1125" s="197"/>
      <c r="E1125" s="198"/>
      <c r="F1125" s="198"/>
      <c r="G1125" s="198"/>
      <c r="H1125" s="198"/>
      <c r="I1125" s="198"/>
      <c r="J1125" s="198"/>
      <c r="K1125" s="198"/>
      <c r="L1125" s="198"/>
      <c r="M1125" s="198"/>
      <c r="N1125" s="198"/>
      <c r="O1125" s="198"/>
      <c r="P1125" s="198"/>
      <c r="Q1125" s="198"/>
      <c r="R1125" s="198"/>
      <c r="S1125" s="198"/>
      <c r="T1125" s="198"/>
      <c r="U1125" s="198"/>
      <c r="V1125" s="198"/>
      <c r="W1125" s="198"/>
      <c r="X1125" s="198"/>
      <c r="Y1125" s="198"/>
      <c r="Z1125" s="198"/>
      <c r="AA1125" s="198"/>
      <c r="AB1125" s="198"/>
      <c r="AC1125" s="198"/>
      <c r="AD1125" s="198"/>
      <c r="AE1125" s="199">
        <v>76</v>
      </c>
      <c r="AF1125" s="178">
        <v>37</v>
      </c>
      <c r="AG1125" s="179">
        <v>55</v>
      </c>
      <c r="AH1125" s="180">
        <v>70</v>
      </c>
      <c r="AI1125" s="181">
        <v>30</v>
      </c>
      <c r="AJ1125" s="182">
        <v>55</v>
      </c>
      <c r="AK1125" s="183">
        <v>65</v>
      </c>
      <c r="AL1125" s="23">
        <f>SUM(AF1125:AK1125)</f>
        <v>312</v>
      </c>
      <c r="AM1125" s="24" t="s">
        <v>188</v>
      </c>
      <c r="AN1125" s="25"/>
      <c r="AO1125" s="24" t="s">
        <v>356</v>
      </c>
      <c r="AP1125" s="26"/>
      <c r="AQ1125" s="122" t="s">
        <v>961</v>
      </c>
      <c r="AR1125" s="24" t="s">
        <v>127</v>
      </c>
      <c r="AS1125" s="26">
        <v>0.3</v>
      </c>
      <c r="AT1125" s="26">
        <v>24</v>
      </c>
      <c r="AU1125" s="25">
        <v>10.9</v>
      </c>
      <c r="AV1125" s="31"/>
      <c r="AW1125" s="26"/>
      <c r="AX1125" s="26"/>
      <c r="AY1125" s="26"/>
      <c r="AZ1125" s="26"/>
      <c r="BA1125" s="25">
        <v>1</v>
      </c>
      <c r="BB1125" s="24">
        <v>62</v>
      </c>
      <c r="BC1125" s="26">
        <v>190</v>
      </c>
      <c r="BD1125" s="32" t="s">
        <v>79</v>
      </c>
      <c r="BE1125" s="32">
        <v>50</v>
      </c>
      <c r="BF1125" s="26" t="s">
        <v>141</v>
      </c>
      <c r="BG1125" s="26" t="s">
        <v>129</v>
      </c>
      <c r="BH1125" s="29">
        <v>20</v>
      </c>
      <c r="BI1125" s="26" t="s">
        <v>165</v>
      </c>
      <c r="BJ1125" s="25" t="s">
        <v>338</v>
      </c>
      <c r="BK1125" s="12" t="s">
        <v>266</v>
      </c>
      <c r="BL1125" t="str">
        <f>IF(_xlfn.REGEXTEST(BK1125,"Lv. [0-9]{0, 3}", 0),BM1125,"")</f>
        <v>26</v>
      </c>
      <c r="BM1125" t="str" cm="1">
        <f t="array" ref="BM1125">_xlfn.REGEXEXTRACT(_xlfn.REGEXEXTRACT(BK1125,"Lv. [0-9]{0,}", 0),"[0-9]{1,2}", 0)</f>
        <v>26</v>
      </c>
      <c r="BN1125" cm="1">
        <f t="array" ref="BN1125">INDEX(A1125:AE1125,BQ1125)</f>
        <v>76</v>
      </c>
      <c r="BO1125">
        <v>1124</v>
      </c>
      <c r="BP1125">
        <f ca="1">IF(LEN(BL1125) &gt; 0, _xlfn.XMATCH(BN1125 + 1, INDIRECT(BR1125):INDIRECT(BS1125)), "")</f>
        <v>1125</v>
      </c>
      <c r="BQ1125" cm="1">
        <f t="array" ref="BQ1125">_xlfn.XMATCH(FALSE, ISBLANK(A1125:AE1125),,-1)</f>
        <v>31</v>
      </c>
      <c r="BR1125" t="str">
        <f>ADDRESS(2, BQ1125)</f>
        <v>$AE$2</v>
      </c>
      <c r="BS1125" t="str">
        <f>ADDRESS(1202, BQ1125)</f>
        <v>$AE$1202</v>
      </c>
      <c r="BT1125" s="171" t="str">
        <f ca="1">"insert into Pokemon_Blueprint values ( "&amp;ROW()-1&amp;", '"&amp;B1125&amp;"', '"&amp;C1125&amp;"', "&amp;AF1125&amp;",  "&amp;AG1125&amp;",  "&amp;AH1125&amp;", "&amp;AI1125&amp;",  "&amp;AJ1125&amp;",  "&amp;AK1125&amp;", "&amp;IF(BC1125 = "", "0", BC1125)&amp;", "&amp;IF(BL1125 = "","NULL, NULL",BP1125&amp;", "&amp;BL1125)&amp;");"</f>
        <v>insert into Pokemon_Blueprint values ( 1124, 'Fidough', '', 37,  55,  70, 30,  55,  65, 190, 1125, 26);</v>
      </c>
    </row>
    <row r="1126" spans="1:72" ht="12.75" customHeight="1">
      <c r="A1126" s="12">
        <v>927</v>
      </c>
      <c r="B1126" s="121" t="s">
        <v>1751</v>
      </c>
      <c r="C1126" s="121"/>
      <c r="D1126" s="197"/>
      <c r="E1126" s="198"/>
      <c r="F1126" s="198"/>
      <c r="G1126" s="198"/>
      <c r="H1126" s="198"/>
      <c r="I1126" s="198"/>
      <c r="J1126" s="198"/>
      <c r="K1126" s="198"/>
      <c r="L1126" s="198"/>
      <c r="M1126" s="198"/>
      <c r="N1126" s="198"/>
      <c r="O1126" s="198"/>
      <c r="P1126" s="198"/>
      <c r="Q1126" s="198"/>
      <c r="R1126" s="198"/>
      <c r="S1126" s="198"/>
      <c r="T1126" s="198"/>
      <c r="U1126" s="198"/>
      <c r="V1126" s="198"/>
      <c r="W1126" s="198"/>
      <c r="X1126" s="198"/>
      <c r="Y1126" s="198"/>
      <c r="Z1126" s="198"/>
      <c r="AA1126" s="198"/>
      <c r="AB1126" s="198"/>
      <c r="AC1126" s="198"/>
      <c r="AD1126" s="198"/>
      <c r="AE1126" s="199">
        <v>77</v>
      </c>
      <c r="AF1126" s="178">
        <v>57</v>
      </c>
      <c r="AG1126" s="179">
        <v>80</v>
      </c>
      <c r="AH1126" s="180">
        <v>115</v>
      </c>
      <c r="AI1126" s="181">
        <v>50</v>
      </c>
      <c r="AJ1126" s="182">
        <v>80</v>
      </c>
      <c r="AK1126" s="183">
        <v>95</v>
      </c>
      <c r="AL1126" s="23">
        <f>SUM(AF1126:AK1126)</f>
        <v>477</v>
      </c>
      <c r="AM1126" s="24" t="s">
        <v>188</v>
      </c>
      <c r="AN1126" s="25"/>
      <c r="AO1126" s="24" t="s">
        <v>1752</v>
      </c>
      <c r="AP1126" s="26"/>
      <c r="AQ1126" s="122" t="s">
        <v>1331</v>
      </c>
      <c r="AR1126" s="24" t="s">
        <v>115</v>
      </c>
      <c r="AS1126" s="26">
        <v>0.5</v>
      </c>
      <c r="AT1126" s="26">
        <v>32.799999999999997</v>
      </c>
      <c r="AU1126" s="25">
        <v>14.9</v>
      </c>
      <c r="AV1126" s="31"/>
      <c r="AW1126" s="26"/>
      <c r="AX1126" s="26"/>
      <c r="AY1126" s="26"/>
      <c r="AZ1126" s="26"/>
      <c r="BA1126" s="25">
        <v>2</v>
      </c>
      <c r="BB1126" s="24">
        <v>167</v>
      </c>
      <c r="BC1126" s="26">
        <v>90</v>
      </c>
      <c r="BD1126" s="32" t="s">
        <v>79</v>
      </c>
      <c r="BE1126" s="32">
        <v>50</v>
      </c>
      <c r="BF1126" s="26" t="s">
        <v>139</v>
      </c>
      <c r="BG1126" s="26" t="s">
        <v>129</v>
      </c>
      <c r="BH1126" s="29">
        <v>20</v>
      </c>
      <c r="BI1126" s="26" t="s">
        <v>165</v>
      </c>
      <c r="BJ1126" s="25" t="s">
        <v>338</v>
      </c>
      <c r="BK1126" s="12"/>
      <c r="BL1126" t="str">
        <f>IF(_xlfn.REGEXTEST(BK1126,"Lv. [0-9]{0, 3}", 0),BM1126,"")</f>
        <v/>
      </c>
      <c r="BM1126" t="e" cm="1" vm="1">
        <f t="array" ref="BM1126">_xlfn.REGEXEXTRACT(_xlfn.REGEXEXTRACT(BK1126,"Lv. [0-9]{0,}", 0),"[0-9]{1,2}", 0)</f>
        <v>#N/A</v>
      </c>
      <c r="BN1126" cm="1">
        <f t="array" ref="BN1126">INDEX(A1126:AE1126,BQ1126)</f>
        <v>77</v>
      </c>
      <c r="BO1126">
        <v>1125</v>
      </c>
      <c r="BP1126" t="str">
        <f ca="1">IF(LEN(BL1126) &gt; 0, _xlfn.XMATCH(BN1126 + 1, INDIRECT(BR1126):INDIRECT(BS1126)), "")</f>
        <v/>
      </c>
      <c r="BQ1126" cm="1">
        <f t="array" ref="BQ1126">_xlfn.XMATCH(FALSE, ISBLANK(A1126:AE1126),,-1)</f>
        <v>31</v>
      </c>
      <c r="BR1126" t="str">
        <f>ADDRESS(2, BQ1126)</f>
        <v>$AE$2</v>
      </c>
      <c r="BS1126" t="str">
        <f>ADDRESS(1202, BQ1126)</f>
        <v>$AE$1202</v>
      </c>
      <c r="BT1126" s="171" t="str">
        <f>"insert into Pokemon_Blueprint values ( "&amp;ROW()-1&amp;", '"&amp;B1126&amp;"', '"&amp;C1126&amp;"', "&amp;AF1126&amp;",  "&amp;AG1126&amp;",  "&amp;AH1126&amp;", "&amp;AI1126&amp;",  "&amp;AJ1126&amp;",  "&amp;AK1126&amp;", "&amp;IF(BC1126 = "", "0", BC1126)&amp;", "&amp;IF(BL1126 = "","NULL, NULL",BP1126&amp;", "&amp;BL1126)&amp;");"</f>
        <v>insert into Pokemon_Blueprint values ( 1125, 'Dachsbun', '', 57,  80,  115, 50,  80,  95, 90, NULL, NULL);</v>
      </c>
    </row>
    <row r="1127" spans="1:72" ht="12.75" customHeight="1">
      <c r="A1127" s="12">
        <v>928</v>
      </c>
      <c r="B1127" s="121" t="s">
        <v>1753</v>
      </c>
      <c r="C1127" s="121"/>
      <c r="D1127" s="197"/>
      <c r="E1127" s="198"/>
      <c r="F1127" s="198"/>
      <c r="G1127" s="198"/>
      <c r="H1127" s="198"/>
      <c r="I1127" s="198"/>
      <c r="J1127" s="198"/>
      <c r="K1127" s="198"/>
      <c r="L1127" s="198"/>
      <c r="M1127" s="198"/>
      <c r="N1127" s="198"/>
      <c r="O1127" s="198"/>
      <c r="P1127" s="198"/>
      <c r="Q1127" s="198"/>
      <c r="R1127" s="198"/>
      <c r="S1127" s="198"/>
      <c r="T1127" s="198"/>
      <c r="U1127" s="198"/>
      <c r="V1127" s="198"/>
      <c r="W1127" s="198"/>
      <c r="X1127" s="198"/>
      <c r="Y1127" s="198"/>
      <c r="Z1127" s="198"/>
      <c r="AA1127" s="198"/>
      <c r="AB1127" s="198"/>
      <c r="AC1127" s="198"/>
      <c r="AD1127" s="198"/>
      <c r="AE1127" s="199">
        <v>84</v>
      </c>
      <c r="AF1127" s="178">
        <v>41</v>
      </c>
      <c r="AG1127" s="179">
        <v>35</v>
      </c>
      <c r="AH1127" s="180">
        <v>45</v>
      </c>
      <c r="AI1127" s="181">
        <v>58</v>
      </c>
      <c r="AJ1127" s="182">
        <v>51</v>
      </c>
      <c r="AK1127" s="183">
        <v>30</v>
      </c>
      <c r="AL1127" s="23">
        <f>SUM(AF1127:AK1127)</f>
        <v>260</v>
      </c>
      <c r="AM1127" s="24" t="s">
        <v>74</v>
      </c>
      <c r="AN1127" s="25" t="s">
        <v>150</v>
      </c>
      <c r="AO1127" s="24" t="s">
        <v>375</v>
      </c>
      <c r="AP1127" s="26"/>
      <c r="AQ1127" s="122" t="s">
        <v>423</v>
      </c>
      <c r="AR1127" s="24" t="s">
        <v>127</v>
      </c>
      <c r="AS1127" s="26">
        <v>0.3</v>
      </c>
      <c r="AT1127" s="26">
        <v>14.3</v>
      </c>
      <c r="AU1127" s="25">
        <v>6.5</v>
      </c>
      <c r="AV1127" s="31"/>
      <c r="AW1127" s="26"/>
      <c r="AX1127" s="26"/>
      <c r="AY1127" s="26">
        <v>1</v>
      </c>
      <c r="AZ1127" s="26"/>
      <c r="BA1127" s="25"/>
      <c r="BB1127" s="24">
        <v>52</v>
      </c>
      <c r="BC1127" s="26">
        <v>255</v>
      </c>
      <c r="BD1127" s="32" t="s">
        <v>79</v>
      </c>
      <c r="BE1127" s="32">
        <v>50</v>
      </c>
      <c r="BF1127" s="26" t="s">
        <v>80</v>
      </c>
      <c r="BG1127" s="26" t="s">
        <v>129</v>
      </c>
      <c r="BH1127" s="29">
        <v>20</v>
      </c>
      <c r="BI1127" s="26" t="s">
        <v>74</v>
      </c>
      <c r="BJ1127" s="25"/>
      <c r="BK1127" s="12" t="s">
        <v>308</v>
      </c>
      <c r="BL1127" t="str">
        <f>IF(_xlfn.REGEXTEST(BK1127,"Lv. [0-9]{0, 3}", 0),BM1127,"")</f>
        <v>25</v>
      </c>
      <c r="BM1127" t="str" cm="1">
        <f t="array" ref="BM1127">_xlfn.REGEXEXTRACT(_xlfn.REGEXEXTRACT(BK1127,"Lv. [0-9]{0,}", 0),"[0-9]{1,2}", 0)</f>
        <v>25</v>
      </c>
      <c r="BN1127" cm="1">
        <f t="array" ref="BN1127">INDEX(A1127:AE1127,BQ1127)</f>
        <v>84</v>
      </c>
      <c r="BO1127">
        <v>1126</v>
      </c>
      <c r="BP1127">
        <f ca="1">IF(LEN(BL1127) &gt; 0, _xlfn.XMATCH(BN1127 + 1, INDIRECT(BR1127):INDIRECT(BS1127)), "")</f>
        <v>1127</v>
      </c>
      <c r="BQ1127" cm="1">
        <f t="array" ref="BQ1127">_xlfn.XMATCH(FALSE, ISBLANK(A1127:AE1127),,-1)</f>
        <v>31</v>
      </c>
      <c r="BR1127" t="str">
        <f>ADDRESS(2, BQ1127)</f>
        <v>$AE$2</v>
      </c>
      <c r="BS1127" t="str">
        <f>ADDRESS(1202, BQ1127)</f>
        <v>$AE$1202</v>
      </c>
      <c r="BT1127" s="171" t="str">
        <f ca="1">"insert into Pokemon_Blueprint values ( "&amp;ROW()-1&amp;", '"&amp;B1127&amp;"', '"&amp;C1127&amp;"', "&amp;AF1127&amp;",  "&amp;AG1127&amp;",  "&amp;AH1127&amp;", "&amp;AI1127&amp;",  "&amp;AJ1127&amp;",  "&amp;AK1127&amp;", "&amp;IF(BC1127 = "", "0", BC1127)&amp;", "&amp;IF(BL1127 = "","NULL, NULL",BP1127&amp;", "&amp;BL1127)&amp;");"</f>
        <v>insert into Pokemon_Blueprint values ( 1126, 'Smoliv', '', 41,  35,  45, 58,  51,  30, 255, 1127, 25);</v>
      </c>
    </row>
    <row r="1128" spans="1:72" ht="12.75" customHeight="1">
      <c r="A1128" s="12">
        <v>929</v>
      </c>
      <c r="B1128" s="121" t="s">
        <v>1754</v>
      </c>
      <c r="C1128" s="121"/>
      <c r="D1128" s="197"/>
      <c r="E1128" s="198"/>
      <c r="F1128" s="198"/>
      <c r="G1128" s="198"/>
      <c r="H1128" s="198"/>
      <c r="I1128" s="198"/>
      <c r="J1128" s="198"/>
      <c r="K1128" s="198"/>
      <c r="L1128" s="198"/>
      <c r="M1128" s="198"/>
      <c r="N1128" s="198"/>
      <c r="O1128" s="198"/>
      <c r="P1128" s="198"/>
      <c r="Q1128" s="198"/>
      <c r="R1128" s="198"/>
      <c r="S1128" s="198"/>
      <c r="T1128" s="198"/>
      <c r="U1128" s="198"/>
      <c r="V1128" s="198"/>
      <c r="W1128" s="198"/>
      <c r="X1128" s="198"/>
      <c r="Y1128" s="198"/>
      <c r="Z1128" s="198"/>
      <c r="AA1128" s="198"/>
      <c r="AB1128" s="198"/>
      <c r="AC1128" s="198"/>
      <c r="AD1128" s="198"/>
      <c r="AE1128" s="199">
        <v>85</v>
      </c>
      <c r="AF1128" s="178">
        <v>52</v>
      </c>
      <c r="AG1128" s="179">
        <v>53</v>
      </c>
      <c r="AH1128" s="180">
        <v>60</v>
      </c>
      <c r="AI1128" s="181">
        <v>78</v>
      </c>
      <c r="AJ1128" s="182">
        <v>78</v>
      </c>
      <c r="AK1128" s="183">
        <v>33</v>
      </c>
      <c r="AL1128" s="23">
        <f>SUM(AF1128:AK1128)</f>
        <v>354</v>
      </c>
      <c r="AM1128" s="24" t="s">
        <v>74</v>
      </c>
      <c r="AN1128" s="25" t="s">
        <v>150</v>
      </c>
      <c r="AO1128" s="24" t="s">
        <v>375</v>
      </c>
      <c r="AP1128" s="26"/>
      <c r="AQ1128" s="122" t="s">
        <v>423</v>
      </c>
      <c r="AR1128" s="24" t="s">
        <v>97</v>
      </c>
      <c r="AS1128" s="26">
        <v>0.6</v>
      </c>
      <c r="AT1128" s="26">
        <v>26.2</v>
      </c>
      <c r="AU1128" s="25">
        <v>11.9</v>
      </c>
      <c r="AV1128" s="31"/>
      <c r="AW1128" s="26"/>
      <c r="AX1128" s="26"/>
      <c r="AY1128" s="26">
        <v>2</v>
      </c>
      <c r="AZ1128" s="26"/>
      <c r="BA1128" s="25"/>
      <c r="BB1128" s="24">
        <v>124</v>
      </c>
      <c r="BC1128" s="26">
        <v>120</v>
      </c>
      <c r="BD1128" s="32" t="s">
        <v>79</v>
      </c>
      <c r="BE1128" s="32">
        <v>50</v>
      </c>
      <c r="BF1128" s="26" t="s">
        <v>80</v>
      </c>
      <c r="BG1128" s="26" t="s">
        <v>129</v>
      </c>
      <c r="BH1128" s="29">
        <v>20</v>
      </c>
      <c r="BI1128" s="26" t="s">
        <v>74</v>
      </c>
      <c r="BJ1128" s="25"/>
      <c r="BK1128" s="12" t="s">
        <v>441</v>
      </c>
      <c r="BL1128" t="str">
        <f>IF(_xlfn.REGEXTEST(BK1128,"Lv. [0-9]{0, 3}", 0),BM1128,"")</f>
        <v>35</v>
      </c>
      <c r="BM1128" t="str" cm="1">
        <f t="array" ref="BM1128">_xlfn.REGEXEXTRACT(_xlfn.REGEXEXTRACT(BK1128,"Lv. [0-9]{0,}", 0),"[0-9]{1,2}", 0)</f>
        <v>35</v>
      </c>
      <c r="BN1128" cm="1">
        <f t="array" ref="BN1128">INDEX(A1128:AE1128,BQ1128)</f>
        <v>85</v>
      </c>
      <c r="BO1128">
        <v>1127</v>
      </c>
      <c r="BP1128">
        <f ca="1">IF(LEN(BL1128) &gt; 0, _xlfn.XMATCH(BN1128 + 1, INDIRECT(BR1128):INDIRECT(BS1128)), "")</f>
        <v>1128</v>
      </c>
      <c r="BQ1128" cm="1">
        <f t="array" ref="BQ1128">_xlfn.XMATCH(FALSE, ISBLANK(A1128:AE1128),,-1)</f>
        <v>31</v>
      </c>
      <c r="BR1128" t="str">
        <f>ADDRESS(2, BQ1128)</f>
        <v>$AE$2</v>
      </c>
      <c r="BS1128" t="str">
        <f>ADDRESS(1202, BQ1128)</f>
        <v>$AE$1202</v>
      </c>
      <c r="BT1128" s="171" t="str">
        <f ca="1">"insert into Pokemon_Blueprint values ( "&amp;ROW()-1&amp;", '"&amp;B1128&amp;"', '"&amp;C1128&amp;"', "&amp;AF1128&amp;",  "&amp;AG1128&amp;",  "&amp;AH1128&amp;", "&amp;AI1128&amp;",  "&amp;AJ1128&amp;",  "&amp;AK1128&amp;", "&amp;IF(BC1128 = "", "0", BC1128)&amp;", "&amp;IF(BL1128 = "","NULL, NULL",BP1128&amp;", "&amp;BL1128)&amp;");"</f>
        <v>insert into Pokemon_Blueprint values ( 1127, 'Dolliv', '', 52,  53,  60, 78,  78,  33, 120, 1128, 35);</v>
      </c>
    </row>
    <row r="1129" spans="1:72" ht="12.75" customHeight="1">
      <c r="A1129" s="12">
        <v>930</v>
      </c>
      <c r="B1129" s="121" t="s">
        <v>1755</v>
      </c>
      <c r="C1129" s="121"/>
      <c r="D1129" s="197"/>
      <c r="E1129" s="198"/>
      <c r="F1129" s="198"/>
      <c r="G1129" s="198"/>
      <c r="H1129" s="198"/>
      <c r="I1129" s="198"/>
      <c r="J1129" s="198"/>
      <c r="K1129" s="198"/>
      <c r="L1129" s="198"/>
      <c r="M1129" s="198"/>
      <c r="N1129" s="198"/>
      <c r="O1129" s="198"/>
      <c r="P1129" s="198"/>
      <c r="Q1129" s="198"/>
      <c r="R1129" s="198"/>
      <c r="S1129" s="198"/>
      <c r="T1129" s="198"/>
      <c r="U1129" s="198"/>
      <c r="V1129" s="198"/>
      <c r="W1129" s="198"/>
      <c r="X1129" s="198"/>
      <c r="Y1129" s="198"/>
      <c r="Z1129" s="198"/>
      <c r="AA1129" s="198"/>
      <c r="AB1129" s="198"/>
      <c r="AC1129" s="198"/>
      <c r="AD1129" s="198"/>
      <c r="AE1129" s="199">
        <v>86</v>
      </c>
      <c r="AF1129" s="178">
        <v>78</v>
      </c>
      <c r="AG1129" s="179">
        <v>69</v>
      </c>
      <c r="AH1129" s="180">
        <v>90</v>
      </c>
      <c r="AI1129" s="181">
        <v>125</v>
      </c>
      <c r="AJ1129" s="182">
        <v>109</v>
      </c>
      <c r="AK1129" s="183">
        <v>39</v>
      </c>
      <c r="AL1129" s="23">
        <f>SUM(AF1129:AK1129)</f>
        <v>510</v>
      </c>
      <c r="AM1129" s="24" t="s">
        <v>74</v>
      </c>
      <c r="AN1129" s="25" t="s">
        <v>150</v>
      </c>
      <c r="AO1129" s="24" t="s">
        <v>1756</v>
      </c>
      <c r="AP1129" s="26"/>
      <c r="AQ1129" s="122" t="s">
        <v>423</v>
      </c>
      <c r="AR1129" s="24" t="s">
        <v>148</v>
      </c>
      <c r="AS1129" s="26">
        <v>1.4</v>
      </c>
      <c r="AT1129" s="26">
        <v>106.3</v>
      </c>
      <c r="AU1129" s="25">
        <v>48.2</v>
      </c>
      <c r="AV1129" s="31"/>
      <c r="AW1129" s="26"/>
      <c r="AX1129" s="26"/>
      <c r="AY1129" s="26">
        <v>3</v>
      </c>
      <c r="AZ1129" s="26"/>
      <c r="BA1129" s="25"/>
      <c r="BB1129" s="24">
        <v>255</v>
      </c>
      <c r="BC1129" s="26">
        <v>45</v>
      </c>
      <c r="BD1129" s="32" t="s">
        <v>79</v>
      </c>
      <c r="BE1129" s="32">
        <v>50</v>
      </c>
      <c r="BF1129" s="26" t="s">
        <v>80</v>
      </c>
      <c r="BG1129" s="26" t="s">
        <v>129</v>
      </c>
      <c r="BH1129" s="29">
        <v>20</v>
      </c>
      <c r="BI1129" s="26" t="s">
        <v>74</v>
      </c>
      <c r="BJ1129" s="25"/>
      <c r="BK1129" s="12"/>
      <c r="BL1129" t="str">
        <f>IF(_xlfn.REGEXTEST(BK1129,"Lv. [0-9]{0, 3}", 0),BM1129,"")</f>
        <v/>
      </c>
      <c r="BM1129" t="e" cm="1" vm="1">
        <f t="array" ref="BM1129">_xlfn.REGEXEXTRACT(_xlfn.REGEXEXTRACT(BK1129,"Lv. [0-9]{0,}", 0),"[0-9]{1,2}", 0)</f>
        <v>#N/A</v>
      </c>
      <c r="BN1129" cm="1">
        <f t="array" ref="BN1129">INDEX(A1129:AE1129,BQ1129)</f>
        <v>86</v>
      </c>
      <c r="BO1129">
        <v>1128</v>
      </c>
      <c r="BP1129" t="str">
        <f ca="1">IF(LEN(BL1129) &gt; 0, _xlfn.XMATCH(BN1129 + 1, INDIRECT(BR1129):INDIRECT(BS1129)), "")</f>
        <v/>
      </c>
      <c r="BQ1129" cm="1">
        <f t="array" ref="BQ1129">_xlfn.XMATCH(FALSE, ISBLANK(A1129:AE1129),,-1)</f>
        <v>31</v>
      </c>
      <c r="BR1129" t="str">
        <f>ADDRESS(2, BQ1129)</f>
        <v>$AE$2</v>
      </c>
      <c r="BS1129" t="str">
        <f>ADDRESS(1202, BQ1129)</f>
        <v>$AE$1202</v>
      </c>
      <c r="BT1129" s="171" t="str">
        <f>"insert into Pokemon_Blueprint values ( "&amp;ROW()-1&amp;", '"&amp;B1129&amp;"', '"&amp;C1129&amp;"', "&amp;AF1129&amp;",  "&amp;AG1129&amp;",  "&amp;AH1129&amp;", "&amp;AI1129&amp;",  "&amp;AJ1129&amp;",  "&amp;AK1129&amp;", "&amp;IF(BC1129 = "", "0", BC1129)&amp;", "&amp;IF(BL1129 = "","NULL, NULL",BP1129&amp;", "&amp;BL1129)&amp;");"</f>
        <v>insert into Pokemon_Blueprint values ( 1128, 'Arboliva', '', 78,  69,  90, 125,  109,  39, 45, NULL, NULL);</v>
      </c>
    </row>
    <row r="1130" spans="1:72" ht="12.75" customHeight="1">
      <c r="A1130" s="12">
        <v>931</v>
      </c>
      <c r="B1130" s="121" t="s">
        <v>1757</v>
      </c>
      <c r="C1130" s="121"/>
      <c r="D1130" s="197"/>
      <c r="E1130" s="198"/>
      <c r="F1130" s="198"/>
      <c r="G1130" s="198"/>
      <c r="H1130" s="198"/>
      <c r="I1130" s="198"/>
      <c r="J1130" s="198"/>
      <c r="K1130" s="198"/>
      <c r="L1130" s="198"/>
      <c r="M1130" s="198"/>
      <c r="N1130" s="198"/>
      <c r="O1130" s="198"/>
      <c r="P1130" s="198"/>
      <c r="Q1130" s="198"/>
      <c r="R1130" s="198"/>
      <c r="S1130" s="198"/>
      <c r="T1130" s="198"/>
      <c r="U1130" s="198"/>
      <c r="V1130" s="198"/>
      <c r="W1130" s="198"/>
      <c r="X1130" s="198"/>
      <c r="Y1130" s="198"/>
      <c r="Z1130" s="198"/>
      <c r="AA1130" s="198"/>
      <c r="AB1130" s="198"/>
      <c r="AC1130" s="198"/>
      <c r="AD1130" s="198"/>
      <c r="AE1130" s="199">
        <v>113</v>
      </c>
      <c r="AF1130" s="178">
        <v>82</v>
      </c>
      <c r="AG1130" s="179">
        <v>96</v>
      </c>
      <c r="AH1130" s="180">
        <v>51</v>
      </c>
      <c r="AI1130" s="181">
        <v>45</v>
      </c>
      <c r="AJ1130" s="182">
        <v>51</v>
      </c>
      <c r="AK1130" s="183">
        <v>92</v>
      </c>
      <c r="AL1130" s="23">
        <f>SUM(AF1130:AK1130)</f>
        <v>417</v>
      </c>
      <c r="AM1130" s="24" t="s">
        <v>150</v>
      </c>
      <c r="AN1130" s="25" t="s">
        <v>104</v>
      </c>
      <c r="AO1130" s="24" t="s">
        <v>178</v>
      </c>
      <c r="AP1130" s="26" t="s">
        <v>163</v>
      </c>
      <c r="AQ1130" s="122" t="s">
        <v>162</v>
      </c>
      <c r="AR1130" s="24" t="s">
        <v>97</v>
      </c>
      <c r="AS1130" s="26">
        <v>0.6</v>
      </c>
      <c r="AT1130" s="26">
        <v>5.3</v>
      </c>
      <c r="AU1130" s="25">
        <v>2.4</v>
      </c>
      <c r="AV1130" s="31"/>
      <c r="AW1130" s="26">
        <v>1</v>
      </c>
      <c r="AX1130" s="26"/>
      <c r="AY1130" s="26"/>
      <c r="AZ1130" s="26"/>
      <c r="BA1130" s="25"/>
      <c r="BB1130" s="24">
        <v>146</v>
      </c>
      <c r="BC1130" s="26">
        <v>190</v>
      </c>
      <c r="BD1130" s="32" t="s">
        <v>753</v>
      </c>
      <c r="BE1130" s="32">
        <v>50</v>
      </c>
      <c r="BF1130" s="26" t="s">
        <v>80</v>
      </c>
      <c r="BG1130" s="26" t="s">
        <v>129</v>
      </c>
      <c r="BH1130" s="29">
        <v>15</v>
      </c>
      <c r="BI1130" s="26" t="s">
        <v>104</v>
      </c>
      <c r="BJ1130" s="25"/>
      <c r="BK1130" s="12"/>
      <c r="BL1130" t="str">
        <f>IF(_xlfn.REGEXTEST(BK1130,"Lv. [0-9]{0, 3}", 0),BM1130,"")</f>
        <v/>
      </c>
      <c r="BM1130" t="e" cm="1" vm="1">
        <f t="array" ref="BM1130">_xlfn.REGEXEXTRACT(_xlfn.REGEXEXTRACT(BK1130,"Lv. [0-9]{0,}", 0),"[0-9]{1,2}", 0)</f>
        <v>#N/A</v>
      </c>
      <c r="BN1130" cm="1">
        <f t="array" ref="BN1130">INDEX(A1130:AE1130,BQ1130)</f>
        <v>113</v>
      </c>
      <c r="BO1130">
        <v>1129</v>
      </c>
      <c r="BP1130" t="str">
        <f ca="1">IF(LEN(BL1130) &gt; 0, _xlfn.XMATCH(BN1130 + 1, INDIRECT(BR1130):INDIRECT(BS1130)), "")</f>
        <v/>
      </c>
      <c r="BQ1130" cm="1">
        <f t="array" ref="BQ1130">_xlfn.XMATCH(FALSE, ISBLANK(A1130:AE1130),,-1)</f>
        <v>31</v>
      </c>
      <c r="BR1130" t="str">
        <f>ADDRESS(2, BQ1130)</f>
        <v>$AE$2</v>
      </c>
      <c r="BS1130" t="str">
        <f>ADDRESS(1202, BQ1130)</f>
        <v>$AE$1202</v>
      </c>
      <c r="BT1130" s="171" t="str">
        <f>"insert into Pokemon_Blueprint values ( "&amp;ROW()-1&amp;", '"&amp;B1130&amp;"', '"&amp;C1130&amp;"', "&amp;AF1130&amp;",  "&amp;AG1130&amp;",  "&amp;AH1130&amp;", "&amp;AI1130&amp;",  "&amp;AJ1130&amp;",  "&amp;AK1130&amp;", "&amp;IF(BC1130 = "", "0", BC1130)&amp;", "&amp;IF(BL1130 = "","NULL, NULL",BP1130&amp;", "&amp;BL1130)&amp;");"</f>
        <v>insert into Pokemon_Blueprint values ( 1129, 'Squawkabilly (Green)', '', 82,  96,  51, 45,  51,  92, 190, NULL, NULL);</v>
      </c>
    </row>
    <row r="1131" spans="1:72" ht="12.75" customHeight="1">
      <c r="A1131" s="12">
        <v>931.1</v>
      </c>
      <c r="B1131" s="121" t="s">
        <v>1758</v>
      </c>
      <c r="C1131" s="121"/>
      <c r="D1131" s="197"/>
      <c r="E1131" s="198"/>
      <c r="F1131" s="198"/>
      <c r="G1131" s="198"/>
      <c r="H1131" s="198"/>
      <c r="I1131" s="198"/>
      <c r="J1131" s="198"/>
      <c r="K1131" s="198"/>
      <c r="L1131" s="198"/>
      <c r="M1131" s="198"/>
      <c r="N1131" s="198"/>
      <c r="O1131" s="198"/>
      <c r="P1131" s="198"/>
      <c r="Q1131" s="198"/>
      <c r="R1131" s="198"/>
      <c r="S1131" s="198"/>
      <c r="T1131" s="198"/>
      <c r="U1131" s="198"/>
      <c r="V1131" s="198"/>
      <c r="W1131" s="198"/>
      <c r="X1131" s="198"/>
      <c r="Y1131" s="198"/>
      <c r="Z1131" s="198"/>
      <c r="AA1131" s="198"/>
      <c r="AB1131" s="198"/>
      <c r="AC1131" s="198"/>
      <c r="AD1131" s="198"/>
      <c r="AE1131" s="199">
        <v>113</v>
      </c>
      <c r="AF1131" s="178">
        <v>82</v>
      </c>
      <c r="AG1131" s="179">
        <v>96</v>
      </c>
      <c r="AH1131" s="180">
        <v>51</v>
      </c>
      <c r="AI1131" s="181">
        <v>45</v>
      </c>
      <c r="AJ1131" s="182">
        <v>51</v>
      </c>
      <c r="AK1131" s="183">
        <v>92</v>
      </c>
      <c r="AL1131" s="23">
        <f>SUM(AF1131:AK1131)</f>
        <v>417</v>
      </c>
      <c r="AM1131" s="24" t="s">
        <v>150</v>
      </c>
      <c r="AN1131" s="25" t="s">
        <v>104</v>
      </c>
      <c r="AO1131" s="24" t="s">
        <v>178</v>
      </c>
      <c r="AP1131" s="26" t="s">
        <v>163</v>
      </c>
      <c r="AQ1131" s="122" t="s">
        <v>162</v>
      </c>
      <c r="AR1131" s="24" t="s">
        <v>97</v>
      </c>
      <c r="AS1131" s="26">
        <v>0.6</v>
      </c>
      <c r="AT1131" s="26">
        <v>5.3</v>
      </c>
      <c r="AU1131" s="25">
        <v>2.4</v>
      </c>
      <c r="AV1131" s="31"/>
      <c r="AW1131" s="26">
        <v>1</v>
      </c>
      <c r="AX1131" s="26"/>
      <c r="AY1131" s="26"/>
      <c r="AZ1131" s="26"/>
      <c r="BA1131" s="25"/>
      <c r="BB1131" s="24">
        <v>146</v>
      </c>
      <c r="BC1131" s="26">
        <v>190</v>
      </c>
      <c r="BD1131" s="32" t="s">
        <v>753</v>
      </c>
      <c r="BE1131" s="32">
        <v>50</v>
      </c>
      <c r="BF1131" s="26" t="s">
        <v>116</v>
      </c>
      <c r="BG1131" s="26" t="s">
        <v>129</v>
      </c>
      <c r="BH1131" s="29">
        <v>15</v>
      </c>
      <c r="BI1131" s="26" t="s">
        <v>104</v>
      </c>
      <c r="BJ1131" s="25"/>
      <c r="BK1131" s="12"/>
      <c r="BL1131" t="str">
        <f>IF(_xlfn.REGEXTEST(BK1131,"Lv. [0-9]{0, 3}", 0),BM1131,"")</f>
        <v/>
      </c>
      <c r="BM1131" t="e" cm="1" vm="1">
        <f t="array" ref="BM1131">_xlfn.REGEXEXTRACT(_xlfn.REGEXEXTRACT(BK1131,"Lv. [0-9]{0,}", 0),"[0-9]{1,2}", 0)</f>
        <v>#N/A</v>
      </c>
      <c r="BN1131" cm="1">
        <f t="array" ref="BN1131">INDEX(A1131:AE1131,BQ1131)</f>
        <v>113</v>
      </c>
      <c r="BO1131">
        <v>1130</v>
      </c>
      <c r="BP1131" t="str">
        <f ca="1">IF(LEN(BL1131) &gt; 0, _xlfn.XMATCH(BN1131 + 1, INDIRECT(BR1131):INDIRECT(BS1131)), "")</f>
        <v/>
      </c>
      <c r="BQ1131" cm="1">
        <f t="array" ref="BQ1131">_xlfn.XMATCH(FALSE, ISBLANK(A1131:AE1131),,-1)</f>
        <v>31</v>
      </c>
      <c r="BR1131" t="str">
        <f>ADDRESS(2, BQ1131)</f>
        <v>$AE$2</v>
      </c>
      <c r="BS1131" t="str">
        <f>ADDRESS(1202, BQ1131)</f>
        <v>$AE$1202</v>
      </c>
      <c r="BT1131" s="171" t="str">
        <f>"insert into Pokemon_Blueprint values ( "&amp;ROW()-1&amp;", '"&amp;B1131&amp;"', '"&amp;C1131&amp;"', "&amp;AF1131&amp;",  "&amp;AG1131&amp;",  "&amp;AH1131&amp;", "&amp;AI1131&amp;",  "&amp;AJ1131&amp;",  "&amp;AK1131&amp;", "&amp;IF(BC1131 = "", "0", BC1131)&amp;", "&amp;IF(BL1131 = "","NULL, NULL",BP1131&amp;", "&amp;BL1131)&amp;");"</f>
        <v>insert into Pokemon_Blueprint values ( 1130, 'Squawkabilly (Blue)', '', 82,  96,  51, 45,  51,  92, 190, NULL, NULL);</v>
      </c>
    </row>
    <row r="1132" spans="1:72" ht="12.75" customHeight="1">
      <c r="A1132" s="12">
        <v>931.2</v>
      </c>
      <c r="B1132" s="121" t="s">
        <v>1759</v>
      </c>
      <c r="C1132" s="121"/>
      <c r="D1132" s="197"/>
      <c r="E1132" s="198"/>
      <c r="F1132" s="198"/>
      <c r="G1132" s="198"/>
      <c r="H1132" s="198"/>
      <c r="I1132" s="198"/>
      <c r="J1132" s="198"/>
      <c r="K1132" s="198"/>
      <c r="L1132" s="198"/>
      <c r="M1132" s="198"/>
      <c r="N1132" s="198"/>
      <c r="O1132" s="198"/>
      <c r="P1132" s="198"/>
      <c r="Q1132" s="198"/>
      <c r="R1132" s="198"/>
      <c r="S1132" s="198"/>
      <c r="T1132" s="198"/>
      <c r="U1132" s="198"/>
      <c r="V1132" s="198"/>
      <c r="W1132" s="198"/>
      <c r="X1132" s="198"/>
      <c r="Y1132" s="198"/>
      <c r="Z1132" s="198"/>
      <c r="AA1132" s="198"/>
      <c r="AB1132" s="198"/>
      <c r="AC1132" s="198"/>
      <c r="AD1132" s="198"/>
      <c r="AE1132" s="199">
        <v>113</v>
      </c>
      <c r="AF1132" s="178">
        <v>82</v>
      </c>
      <c r="AG1132" s="179">
        <v>96</v>
      </c>
      <c r="AH1132" s="180">
        <v>51</v>
      </c>
      <c r="AI1132" s="181">
        <v>45</v>
      </c>
      <c r="AJ1132" s="182">
        <v>51</v>
      </c>
      <c r="AK1132" s="183">
        <v>92</v>
      </c>
      <c r="AL1132" s="23">
        <f>SUM(AF1132:AK1132)</f>
        <v>417</v>
      </c>
      <c r="AM1132" s="24" t="s">
        <v>150</v>
      </c>
      <c r="AN1132" s="25" t="s">
        <v>104</v>
      </c>
      <c r="AO1132" s="24" t="s">
        <v>178</v>
      </c>
      <c r="AP1132" s="26" t="s">
        <v>163</v>
      </c>
      <c r="AQ1132" s="122" t="s">
        <v>215</v>
      </c>
      <c r="AR1132" s="24" t="s">
        <v>97</v>
      </c>
      <c r="AS1132" s="26">
        <v>0.6</v>
      </c>
      <c r="AT1132" s="26">
        <v>5.3</v>
      </c>
      <c r="AU1132" s="25">
        <v>2.4</v>
      </c>
      <c r="AV1132" s="31"/>
      <c r="AW1132" s="26">
        <v>1</v>
      </c>
      <c r="AX1132" s="26"/>
      <c r="AY1132" s="26"/>
      <c r="AZ1132" s="26"/>
      <c r="BA1132" s="25"/>
      <c r="BB1132" s="24">
        <v>146</v>
      </c>
      <c r="BC1132" s="26">
        <v>190</v>
      </c>
      <c r="BD1132" s="32" t="s">
        <v>753</v>
      </c>
      <c r="BE1132" s="32">
        <v>50</v>
      </c>
      <c r="BF1132" s="26" t="s">
        <v>141</v>
      </c>
      <c r="BG1132" s="26" t="s">
        <v>129</v>
      </c>
      <c r="BH1132" s="29">
        <v>15</v>
      </c>
      <c r="BI1132" s="26" t="s">
        <v>104</v>
      </c>
      <c r="BJ1132" s="25"/>
      <c r="BK1132" s="12"/>
      <c r="BL1132" t="str">
        <f>IF(_xlfn.REGEXTEST(BK1132,"Lv. [0-9]{0, 3}", 0),BM1132,"")</f>
        <v/>
      </c>
      <c r="BM1132" t="e" cm="1" vm="1">
        <f t="array" ref="BM1132">_xlfn.REGEXEXTRACT(_xlfn.REGEXEXTRACT(BK1132,"Lv. [0-9]{0,}", 0),"[0-9]{1,2}", 0)</f>
        <v>#N/A</v>
      </c>
      <c r="BN1132" cm="1">
        <f t="array" ref="BN1132">INDEX(A1132:AE1132,BQ1132)</f>
        <v>113</v>
      </c>
      <c r="BO1132">
        <v>1131</v>
      </c>
      <c r="BP1132" t="str">
        <f ca="1">IF(LEN(BL1132) &gt; 0, _xlfn.XMATCH(BN1132 + 1, INDIRECT(BR1132):INDIRECT(BS1132)), "")</f>
        <v/>
      </c>
      <c r="BQ1132" cm="1">
        <f t="array" ref="BQ1132">_xlfn.XMATCH(FALSE, ISBLANK(A1132:AE1132),,-1)</f>
        <v>31</v>
      </c>
      <c r="BR1132" t="str">
        <f>ADDRESS(2, BQ1132)</f>
        <v>$AE$2</v>
      </c>
      <c r="BS1132" t="str">
        <f>ADDRESS(1202, BQ1132)</f>
        <v>$AE$1202</v>
      </c>
      <c r="BT1132" s="171" t="str">
        <f>"insert into Pokemon_Blueprint values ( "&amp;ROW()-1&amp;", '"&amp;B1132&amp;"', '"&amp;C1132&amp;"', "&amp;AF1132&amp;",  "&amp;AG1132&amp;",  "&amp;AH1132&amp;", "&amp;AI1132&amp;",  "&amp;AJ1132&amp;",  "&amp;AK1132&amp;", "&amp;IF(BC1132 = "", "0", BC1132)&amp;", "&amp;IF(BL1132 = "","NULL, NULL",BP1132&amp;", "&amp;BL1132)&amp;");"</f>
        <v>insert into Pokemon_Blueprint values ( 1131, 'Squawkabilly (Yellow)', '', 82,  96,  51, 45,  51,  92, 190, NULL, NULL);</v>
      </c>
    </row>
    <row r="1133" spans="1:72" ht="12.75" customHeight="1">
      <c r="A1133" s="12">
        <v>931.3</v>
      </c>
      <c r="B1133" s="121" t="s">
        <v>1760</v>
      </c>
      <c r="C1133" s="121"/>
      <c r="D1133" s="197"/>
      <c r="E1133" s="198"/>
      <c r="F1133" s="198"/>
      <c r="G1133" s="198"/>
      <c r="H1133" s="198"/>
      <c r="I1133" s="198"/>
      <c r="J1133" s="198"/>
      <c r="K1133" s="198"/>
      <c r="L1133" s="198"/>
      <c r="M1133" s="198"/>
      <c r="N1133" s="198"/>
      <c r="O1133" s="198"/>
      <c r="P1133" s="198"/>
      <c r="Q1133" s="198"/>
      <c r="R1133" s="198"/>
      <c r="S1133" s="198"/>
      <c r="T1133" s="198"/>
      <c r="U1133" s="198"/>
      <c r="V1133" s="198"/>
      <c r="W1133" s="198"/>
      <c r="X1133" s="198"/>
      <c r="Y1133" s="198"/>
      <c r="Z1133" s="198"/>
      <c r="AA1133" s="198"/>
      <c r="AB1133" s="198"/>
      <c r="AC1133" s="198"/>
      <c r="AD1133" s="198"/>
      <c r="AE1133" s="199">
        <v>113</v>
      </c>
      <c r="AF1133" s="178">
        <v>82</v>
      </c>
      <c r="AG1133" s="179">
        <v>96</v>
      </c>
      <c r="AH1133" s="180">
        <v>51</v>
      </c>
      <c r="AI1133" s="181">
        <v>45</v>
      </c>
      <c r="AJ1133" s="182">
        <v>51</v>
      </c>
      <c r="AK1133" s="183">
        <v>92</v>
      </c>
      <c r="AL1133" s="23">
        <f>SUM(AF1133:AK1133)</f>
        <v>417</v>
      </c>
      <c r="AM1133" s="24" t="s">
        <v>150</v>
      </c>
      <c r="AN1133" s="25" t="s">
        <v>104</v>
      </c>
      <c r="AO1133" s="24" t="s">
        <v>178</v>
      </c>
      <c r="AP1133" s="26" t="s">
        <v>163</v>
      </c>
      <c r="AQ1133" s="122" t="s">
        <v>215</v>
      </c>
      <c r="AR1133" s="24" t="s">
        <v>97</v>
      </c>
      <c r="AS1133" s="26">
        <v>0.6</v>
      </c>
      <c r="AT1133" s="26">
        <v>5.3</v>
      </c>
      <c r="AU1133" s="25">
        <v>2.4</v>
      </c>
      <c r="AV1133" s="31"/>
      <c r="AW1133" s="26">
        <v>1</v>
      </c>
      <c r="AX1133" s="26"/>
      <c r="AY1133" s="26"/>
      <c r="AZ1133" s="26"/>
      <c r="BA1133" s="25"/>
      <c r="BB1133" s="24">
        <v>146</v>
      </c>
      <c r="BC1133" s="26">
        <v>190</v>
      </c>
      <c r="BD1133" s="32" t="s">
        <v>753</v>
      </c>
      <c r="BE1133" s="32">
        <v>50</v>
      </c>
      <c r="BF1133" s="26" t="s">
        <v>137</v>
      </c>
      <c r="BG1133" s="26" t="s">
        <v>129</v>
      </c>
      <c r="BH1133" s="29">
        <v>15</v>
      </c>
      <c r="BI1133" s="26" t="s">
        <v>104</v>
      </c>
      <c r="BJ1133" s="25"/>
      <c r="BK1133" s="12"/>
      <c r="BL1133" t="str">
        <f>IF(_xlfn.REGEXTEST(BK1133,"Lv. [0-9]{0, 3}", 0),BM1133,"")</f>
        <v/>
      </c>
      <c r="BM1133" t="e" cm="1" vm="1">
        <f t="array" ref="BM1133">_xlfn.REGEXEXTRACT(_xlfn.REGEXEXTRACT(BK1133,"Lv. [0-9]{0,}", 0),"[0-9]{1,2}", 0)</f>
        <v>#N/A</v>
      </c>
      <c r="BN1133" cm="1">
        <f t="array" ref="BN1133">INDEX(A1133:AE1133,BQ1133)</f>
        <v>113</v>
      </c>
      <c r="BO1133">
        <v>1132</v>
      </c>
      <c r="BP1133" t="str">
        <f ca="1">IF(LEN(BL1133) &gt; 0, _xlfn.XMATCH(BN1133 + 1, INDIRECT(BR1133):INDIRECT(BS1133)), "")</f>
        <v/>
      </c>
      <c r="BQ1133" cm="1">
        <f t="array" ref="BQ1133">_xlfn.XMATCH(FALSE, ISBLANK(A1133:AE1133),,-1)</f>
        <v>31</v>
      </c>
      <c r="BR1133" t="str">
        <f>ADDRESS(2, BQ1133)</f>
        <v>$AE$2</v>
      </c>
      <c r="BS1133" t="str">
        <f>ADDRESS(1202, BQ1133)</f>
        <v>$AE$1202</v>
      </c>
      <c r="BT1133" s="171" t="str">
        <f>"insert into Pokemon_Blueprint values ( "&amp;ROW()-1&amp;", '"&amp;B1133&amp;"', '"&amp;C1133&amp;"', "&amp;AF1133&amp;",  "&amp;AG1133&amp;",  "&amp;AH1133&amp;", "&amp;AI1133&amp;",  "&amp;AJ1133&amp;",  "&amp;AK1133&amp;", "&amp;IF(BC1133 = "", "0", BC1133)&amp;", "&amp;IF(BL1133 = "","NULL, NULL",BP1133&amp;", "&amp;BL1133)&amp;");"</f>
        <v>insert into Pokemon_Blueprint values ( 1132, 'Squawkabilly (White)', '', 82,  96,  51, 45,  51,  92, 190, NULL, NULL);</v>
      </c>
    </row>
    <row r="1134" spans="1:72" ht="12.75" customHeight="1">
      <c r="A1134" s="12">
        <v>932</v>
      </c>
      <c r="B1134" s="121" t="s">
        <v>1761</v>
      </c>
      <c r="C1134" s="121"/>
      <c r="D1134" s="197"/>
      <c r="E1134" s="198"/>
      <c r="F1134" s="198"/>
      <c r="G1134" s="198"/>
      <c r="H1134" s="198"/>
      <c r="I1134" s="198"/>
      <c r="J1134" s="198"/>
      <c r="K1134" s="198"/>
      <c r="L1134" s="198"/>
      <c r="M1134" s="198"/>
      <c r="N1134" s="198"/>
      <c r="O1134" s="198"/>
      <c r="P1134" s="198"/>
      <c r="Q1134" s="198"/>
      <c r="R1134" s="198"/>
      <c r="S1134" s="198"/>
      <c r="T1134" s="198"/>
      <c r="U1134" s="198"/>
      <c r="V1134" s="198"/>
      <c r="W1134" s="198"/>
      <c r="X1134" s="198"/>
      <c r="Y1134" s="198"/>
      <c r="Z1134" s="198"/>
      <c r="AA1134" s="198"/>
      <c r="AB1134" s="198"/>
      <c r="AC1134" s="198"/>
      <c r="AD1134" s="198"/>
      <c r="AE1134" s="199">
        <v>129</v>
      </c>
      <c r="AF1134" s="178">
        <v>55</v>
      </c>
      <c r="AG1134" s="179">
        <v>55</v>
      </c>
      <c r="AH1134" s="180">
        <v>75</v>
      </c>
      <c r="AI1134" s="181">
        <v>35</v>
      </c>
      <c r="AJ1134" s="182">
        <v>35</v>
      </c>
      <c r="AK1134" s="183">
        <v>25</v>
      </c>
      <c r="AL1134" s="23">
        <f>SUM(AF1134:AK1134)</f>
        <v>280</v>
      </c>
      <c r="AM1134" s="24" t="s">
        <v>301</v>
      </c>
      <c r="AN1134" s="25"/>
      <c r="AO1134" s="24" t="s">
        <v>1762</v>
      </c>
      <c r="AP1134" s="26" t="s">
        <v>337</v>
      </c>
      <c r="AQ1134" s="122" t="s">
        <v>331</v>
      </c>
      <c r="AR1134" s="24" t="s">
        <v>187</v>
      </c>
      <c r="AS1134" s="26">
        <v>0.4</v>
      </c>
      <c r="AT1134" s="26">
        <v>35.299999999999997</v>
      </c>
      <c r="AU1134" s="25">
        <v>16</v>
      </c>
      <c r="AV1134" s="31"/>
      <c r="AW1134" s="26"/>
      <c r="AX1134" s="26">
        <v>1</v>
      </c>
      <c r="AY1134" s="26"/>
      <c r="AZ1134" s="26"/>
      <c r="BA1134" s="25"/>
      <c r="BB1134" s="24">
        <v>56</v>
      </c>
      <c r="BC1134" s="26">
        <v>255</v>
      </c>
      <c r="BD1134" s="32" t="s">
        <v>79</v>
      </c>
      <c r="BE1134" s="32">
        <v>50</v>
      </c>
      <c r="BF1134" s="26" t="s">
        <v>139</v>
      </c>
      <c r="BG1134" s="26" t="s">
        <v>129</v>
      </c>
      <c r="BH1134" s="29">
        <v>20</v>
      </c>
      <c r="BI1134" s="26" t="s">
        <v>338</v>
      </c>
      <c r="BJ1134" s="25"/>
      <c r="BK1134" s="12" t="s">
        <v>256</v>
      </c>
      <c r="BL1134" t="str">
        <f>IF(_xlfn.REGEXTEST(BK1134,"Lv. [0-9]{0, 3}", 0),BM1134,"")</f>
        <v>24</v>
      </c>
      <c r="BM1134" t="str" cm="1">
        <f t="array" ref="BM1134">_xlfn.REGEXEXTRACT(_xlfn.REGEXEXTRACT(BK1134,"Lv. [0-9]{0,}", 0),"[0-9]{1,2}", 0)</f>
        <v>24</v>
      </c>
      <c r="BN1134" cm="1">
        <f t="array" ref="BN1134">INDEX(A1134:AE1134,BQ1134)</f>
        <v>129</v>
      </c>
      <c r="BO1134">
        <v>1133</v>
      </c>
      <c r="BP1134">
        <f ca="1">IF(LEN(BL1134) &gt; 0, _xlfn.XMATCH(BN1134 + 1, INDIRECT(BR1134):INDIRECT(BS1134)), "")</f>
        <v>1134</v>
      </c>
      <c r="BQ1134" cm="1">
        <f t="array" ref="BQ1134">_xlfn.XMATCH(FALSE, ISBLANK(A1134:AE1134),,-1)</f>
        <v>31</v>
      </c>
      <c r="BR1134" t="str">
        <f>ADDRESS(2, BQ1134)</f>
        <v>$AE$2</v>
      </c>
      <c r="BS1134" t="str">
        <f>ADDRESS(1202, BQ1134)</f>
        <v>$AE$1202</v>
      </c>
      <c r="BT1134" s="171" t="str">
        <f ca="1">"insert into Pokemon_Blueprint values ( "&amp;ROW()-1&amp;", '"&amp;B1134&amp;"', '"&amp;C1134&amp;"', "&amp;AF1134&amp;",  "&amp;AG1134&amp;",  "&amp;AH1134&amp;", "&amp;AI1134&amp;",  "&amp;AJ1134&amp;",  "&amp;AK1134&amp;", "&amp;IF(BC1134 = "", "0", BC1134)&amp;", "&amp;IF(BL1134 = "","NULL, NULL",BP1134&amp;", "&amp;BL1134)&amp;");"</f>
        <v>insert into Pokemon_Blueprint values ( 1133, 'Nacli', '', 55,  55,  75, 35,  35,  25, 255, 1134, 24);</v>
      </c>
    </row>
    <row r="1135" spans="1:72" ht="12.75" customHeight="1">
      <c r="A1135" s="12">
        <v>933</v>
      </c>
      <c r="B1135" s="121" t="s">
        <v>1763</v>
      </c>
      <c r="C1135" s="121"/>
      <c r="D1135" s="197"/>
      <c r="E1135" s="198"/>
      <c r="F1135" s="198"/>
      <c r="G1135" s="198"/>
      <c r="H1135" s="198"/>
      <c r="I1135" s="198"/>
      <c r="J1135" s="198"/>
      <c r="K1135" s="198"/>
      <c r="L1135" s="198"/>
      <c r="M1135" s="198"/>
      <c r="N1135" s="198"/>
      <c r="O1135" s="198"/>
      <c r="P1135" s="198"/>
      <c r="Q1135" s="198"/>
      <c r="R1135" s="198"/>
      <c r="S1135" s="198"/>
      <c r="T1135" s="198"/>
      <c r="U1135" s="198"/>
      <c r="V1135" s="198"/>
      <c r="W1135" s="198"/>
      <c r="X1135" s="198"/>
      <c r="Y1135" s="198"/>
      <c r="Z1135" s="198"/>
      <c r="AA1135" s="198"/>
      <c r="AB1135" s="198"/>
      <c r="AC1135" s="198"/>
      <c r="AD1135" s="198"/>
      <c r="AE1135" s="199">
        <v>130</v>
      </c>
      <c r="AF1135" s="178">
        <v>60</v>
      </c>
      <c r="AG1135" s="179">
        <v>60</v>
      </c>
      <c r="AH1135" s="180">
        <v>100</v>
      </c>
      <c r="AI1135" s="181">
        <v>35</v>
      </c>
      <c r="AJ1135" s="182">
        <v>65</v>
      </c>
      <c r="AK1135" s="183">
        <v>35</v>
      </c>
      <c r="AL1135" s="23">
        <f>SUM(AF1135:AK1135)</f>
        <v>355</v>
      </c>
      <c r="AM1135" s="24" t="s">
        <v>301</v>
      </c>
      <c r="AN1135" s="25"/>
      <c r="AO1135" s="24" t="s">
        <v>1762</v>
      </c>
      <c r="AP1135" s="26" t="s">
        <v>337</v>
      </c>
      <c r="AQ1135" s="122" t="s">
        <v>331</v>
      </c>
      <c r="AR1135" s="24" t="s">
        <v>97</v>
      </c>
      <c r="AS1135" s="26">
        <v>0.6</v>
      </c>
      <c r="AT1135" s="26">
        <v>231.5</v>
      </c>
      <c r="AU1135" s="25">
        <v>105</v>
      </c>
      <c r="AV1135" s="31"/>
      <c r="AW1135" s="26"/>
      <c r="AX1135" s="26">
        <v>2</v>
      </c>
      <c r="AY1135" s="26"/>
      <c r="AZ1135" s="26"/>
      <c r="BA1135" s="25"/>
      <c r="BB1135" s="24">
        <v>124</v>
      </c>
      <c r="BC1135" s="26">
        <v>120</v>
      </c>
      <c r="BD1135" s="32" t="s">
        <v>79</v>
      </c>
      <c r="BE1135" s="32">
        <v>50</v>
      </c>
      <c r="BF1135" s="26" t="s">
        <v>139</v>
      </c>
      <c r="BG1135" s="26" t="s">
        <v>129</v>
      </c>
      <c r="BH1135" s="29">
        <v>20</v>
      </c>
      <c r="BI1135" s="26" t="s">
        <v>338</v>
      </c>
      <c r="BJ1135" s="25"/>
      <c r="BK1135" s="12" t="s">
        <v>387</v>
      </c>
      <c r="BL1135" t="str">
        <f>IF(_xlfn.REGEXTEST(BK1135,"Lv. [0-9]{0, 3}", 0),BM1135,"")</f>
        <v>38</v>
      </c>
      <c r="BM1135" t="str" cm="1">
        <f t="array" ref="BM1135">_xlfn.REGEXEXTRACT(_xlfn.REGEXEXTRACT(BK1135,"Lv. [0-9]{0,}", 0),"[0-9]{1,2}", 0)</f>
        <v>38</v>
      </c>
      <c r="BN1135" cm="1">
        <f t="array" ref="BN1135">INDEX(A1135:AE1135,BQ1135)</f>
        <v>130</v>
      </c>
      <c r="BO1135">
        <v>1134</v>
      </c>
      <c r="BP1135">
        <f ca="1">IF(LEN(BL1135) &gt; 0, _xlfn.XMATCH(BN1135 + 1, INDIRECT(BR1135):INDIRECT(BS1135)), "")</f>
        <v>1135</v>
      </c>
      <c r="BQ1135" cm="1">
        <f t="array" ref="BQ1135">_xlfn.XMATCH(FALSE, ISBLANK(A1135:AE1135),,-1)</f>
        <v>31</v>
      </c>
      <c r="BR1135" t="str">
        <f>ADDRESS(2, BQ1135)</f>
        <v>$AE$2</v>
      </c>
      <c r="BS1135" t="str">
        <f>ADDRESS(1202, BQ1135)</f>
        <v>$AE$1202</v>
      </c>
      <c r="BT1135" s="171" t="str">
        <f ca="1">"insert into Pokemon_Blueprint values ( "&amp;ROW()-1&amp;", '"&amp;B1135&amp;"', '"&amp;C1135&amp;"', "&amp;AF1135&amp;",  "&amp;AG1135&amp;",  "&amp;AH1135&amp;", "&amp;AI1135&amp;",  "&amp;AJ1135&amp;",  "&amp;AK1135&amp;", "&amp;IF(BC1135 = "", "0", BC1135)&amp;", "&amp;IF(BL1135 = "","NULL, NULL",BP1135&amp;", "&amp;BL1135)&amp;");"</f>
        <v>insert into Pokemon_Blueprint values ( 1134, 'Naclstack', '', 60,  60,  100, 35,  65,  35, 120, 1135, 38);</v>
      </c>
    </row>
    <row r="1136" spans="1:72" ht="12.75" customHeight="1">
      <c r="A1136" s="12">
        <v>934</v>
      </c>
      <c r="B1136" s="121" t="s">
        <v>1764</v>
      </c>
      <c r="C1136" s="121"/>
      <c r="D1136" s="197"/>
      <c r="E1136" s="198"/>
      <c r="F1136" s="198"/>
      <c r="G1136" s="198"/>
      <c r="H1136" s="198"/>
      <c r="I1136" s="198"/>
      <c r="J1136" s="198"/>
      <c r="K1136" s="198"/>
      <c r="L1136" s="198"/>
      <c r="M1136" s="198"/>
      <c r="N1136" s="198"/>
      <c r="O1136" s="198"/>
      <c r="P1136" s="198"/>
      <c r="Q1136" s="198"/>
      <c r="R1136" s="198"/>
      <c r="S1136" s="198"/>
      <c r="T1136" s="198"/>
      <c r="U1136" s="198"/>
      <c r="V1136" s="198"/>
      <c r="W1136" s="198"/>
      <c r="X1136" s="198"/>
      <c r="Y1136" s="198"/>
      <c r="Z1136" s="198"/>
      <c r="AA1136" s="198"/>
      <c r="AB1136" s="198"/>
      <c r="AC1136" s="198"/>
      <c r="AD1136" s="198"/>
      <c r="AE1136" s="199">
        <v>131</v>
      </c>
      <c r="AF1136" s="178">
        <v>100</v>
      </c>
      <c r="AG1136" s="179">
        <v>100</v>
      </c>
      <c r="AH1136" s="180">
        <v>130</v>
      </c>
      <c r="AI1136" s="181">
        <v>45</v>
      </c>
      <c r="AJ1136" s="182">
        <v>90</v>
      </c>
      <c r="AK1136" s="183">
        <v>35</v>
      </c>
      <c r="AL1136" s="23">
        <f>SUM(AF1136:AK1136)</f>
        <v>500</v>
      </c>
      <c r="AM1136" s="24" t="s">
        <v>301</v>
      </c>
      <c r="AN1136" s="25"/>
      <c r="AO1136" s="24" t="s">
        <v>1762</v>
      </c>
      <c r="AP1136" s="26" t="s">
        <v>337</v>
      </c>
      <c r="AQ1136" s="122" t="s">
        <v>331</v>
      </c>
      <c r="AR1136" s="24" t="s">
        <v>543</v>
      </c>
      <c r="AS1136" s="26">
        <v>2.2999999999999998</v>
      </c>
      <c r="AT1136" s="26">
        <v>529.1</v>
      </c>
      <c r="AU1136" s="25">
        <v>240</v>
      </c>
      <c r="AV1136" s="31"/>
      <c r="AW1136" s="26"/>
      <c r="AX1136" s="26">
        <v>3</v>
      </c>
      <c r="AY1136" s="26"/>
      <c r="AZ1136" s="26"/>
      <c r="BA1136" s="25"/>
      <c r="BB1136" s="24">
        <v>250</v>
      </c>
      <c r="BC1136" s="26">
        <v>45</v>
      </c>
      <c r="BD1136" s="32" t="s">
        <v>79</v>
      </c>
      <c r="BE1136" s="32">
        <v>50</v>
      </c>
      <c r="BF1136" s="26" t="s">
        <v>139</v>
      </c>
      <c r="BG1136" s="26" t="s">
        <v>129</v>
      </c>
      <c r="BH1136" s="29">
        <v>20</v>
      </c>
      <c r="BI1136" s="26" t="s">
        <v>338</v>
      </c>
      <c r="BJ1136" s="25"/>
      <c r="BK1136" s="12"/>
      <c r="BL1136" t="str">
        <f>IF(_xlfn.REGEXTEST(BK1136,"Lv. [0-9]{0, 3}", 0),BM1136,"")</f>
        <v/>
      </c>
      <c r="BM1136" t="e" cm="1" vm="1">
        <f t="array" ref="BM1136">_xlfn.REGEXEXTRACT(_xlfn.REGEXEXTRACT(BK1136,"Lv. [0-9]{0,}", 0),"[0-9]{1,2}", 0)</f>
        <v>#N/A</v>
      </c>
      <c r="BN1136" cm="1">
        <f t="array" ref="BN1136">INDEX(A1136:AE1136,BQ1136)</f>
        <v>131</v>
      </c>
      <c r="BO1136">
        <v>1135</v>
      </c>
      <c r="BP1136" t="str">
        <f ca="1">IF(LEN(BL1136) &gt; 0, _xlfn.XMATCH(BN1136 + 1, INDIRECT(BR1136):INDIRECT(BS1136)), "")</f>
        <v/>
      </c>
      <c r="BQ1136" cm="1">
        <f t="array" ref="BQ1136">_xlfn.XMATCH(FALSE, ISBLANK(A1136:AE1136),,-1)</f>
        <v>31</v>
      </c>
      <c r="BR1136" t="str">
        <f>ADDRESS(2, BQ1136)</f>
        <v>$AE$2</v>
      </c>
      <c r="BS1136" t="str">
        <f>ADDRESS(1202, BQ1136)</f>
        <v>$AE$1202</v>
      </c>
      <c r="BT1136" s="171" t="str">
        <f>"insert into Pokemon_Blueprint values ( "&amp;ROW()-1&amp;", '"&amp;B1136&amp;"', '"&amp;C1136&amp;"', "&amp;AF1136&amp;",  "&amp;AG1136&amp;",  "&amp;AH1136&amp;", "&amp;AI1136&amp;",  "&amp;AJ1136&amp;",  "&amp;AK1136&amp;", "&amp;IF(BC1136 = "", "0", BC1136)&amp;", "&amp;IF(BL1136 = "","NULL, NULL",BP1136&amp;", "&amp;BL1136)&amp;");"</f>
        <v>insert into Pokemon_Blueprint values ( 1135, 'Garganacl', '', 100,  100,  130, 45,  90,  35, 45, NULL, NULL);</v>
      </c>
    </row>
    <row r="1137" spans="1:72" ht="12.75" customHeight="1">
      <c r="A1137" s="12">
        <v>935</v>
      </c>
      <c r="B1137" s="121" t="s">
        <v>1765</v>
      </c>
      <c r="C1137" s="121"/>
      <c r="D1137" s="197"/>
      <c r="E1137" s="198"/>
      <c r="F1137" s="198"/>
      <c r="G1137" s="198"/>
      <c r="H1137" s="198"/>
      <c r="I1137" s="198"/>
      <c r="J1137" s="198"/>
      <c r="K1137" s="198"/>
      <c r="L1137" s="198"/>
      <c r="M1137" s="198"/>
      <c r="N1137" s="198"/>
      <c r="O1137" s="198"/>
      <c r="P1137" s="198"/>
      <c r="Q1137" s="198"/>
      <c r="R1137" s="198"/>
      <c r="S1137" s="198"/>
      <c r="T1137" s="198"/>
      <c r="U1137" s="198"/>
      <c r="V1137" s="198"/>
      <c r="W1137" s="198"/>
      <c r="X1137" s="198"/>
      <c r="Y1137" s="198"/>
      <c r="Z1137" s="198"/>
      <c r="AA1137" s="198"/>
      <c r="AB1137" s="198"/>
      <c r="AC1137" s="198"/>
      <c r="AD1137" s="198"/>
      <c r="AE1137" s="199">
        <v>165</v>
      </c>
      <c r="AF1137" s="178">
        <v>40</v>
      </c>
      <c r="AG1137" s="179">
        <v>50</v>
      </c>
      <c r="AH1137" s="180">
        <v>40</v>
      </c>
      <c r="AI1137" s="181">
        <v>50</v>
      </c>
      <c r="AJ1137" s="182">
        <v>40</v>
      </c>
      <c r="AK1137" s="183">
        <v>35</v>
      </c>
      <c r="AL1137" s="23">
        <f>SUM(AF1137:AK1137)</f>
        <v>255</v>
      </c>
      <c r="AM1137" s="24" t="s">
        <v>94</v>
      </c>
      <c r="AN1137" s="25"/>
      <c r="AO1137" s="24" t="s">
        <v>232</v>
      </c>
      <c r="AP1137" s="26"/>
      <c r="AQ1137" s="122" t="s">
        <v>347</v>
      </c>
      <c r="AR1137" s="24" t="s">
        <v>97</v>
      </c>
      <c r="AS1137" s="26">
        <v>0.6</v>
      </c>
      <c r="AT1137" s="26">
        <v>23.1</v>
      </c>
      <c r="AU1137" s="25">
        <v>10.5</v>
      </c>
      <c r="AV1137" s="31"/>
      <c r="AW1137" s="26"/>
      <c r="AX1137" s="26"/>
      <c r="AY1137" s="26">
        <v>1</v>
      </c>
      <c r="AZ1137" s="26"/>
      <c r="BA1137" s="25"/>
      <c r="BB1137" s="24">
        <v>51</v>
      </c>
      <c r="BC1137" s="26">
        <v>90</v>
      </c>
      <c r="BD1137" s="32" t="s">
        <v>297</v>
      </c>
      <c r="BE1137" s="32">
        <v>50</v>
      </c>
      <c r="BF1137" s="26" t="s">
        <v>98</v>
      </c>
      <c r="BG1137" s="26" t="s">
        <v>129</v>
      </c>
      <c r="BH1137" s="29">
        <v>35</v>
      </c>
      <c r="BI1137" s="26" t="s">
        <v>314</v>
      </c>
      <c r="BJ1137" s="25"/>
      <c r="BK1137" s="12" t="s">
        <v>1766</v>
      </c>
      <c r="BL1137" t="str">
        <f>IF(_xlfn.REGEXTEST(BK1137,"Lv. [0-9]{0, 3}", 0),BM1137,"")</f>
        <v/>
      </c>
      <c r="BM1137" t="e" cm="1" vm="1">
        <f t="array" ref="BM1137">_xlfn.REGEXEXTRACT(_xlfn.REGEXEXTRACT(BK1137,"Lv. [0-9]{0,}", 0),"[0-9]{1,2}", 0)</f>
        <v>#N/A</v>
      </c>
      <c r="BN1137" cm="1">
        <f t="array" ref="BN1137">INDEX(A1137:AE1137,BQ1137)</f>
        <v>165</v>
      </c>
      <c r="BO1137">
        <v>1136</v>
      </c>
      <c r="BP1137" t="str">
        <f ca="1">IF(LEN(BL1137) &gt; 0, _xlfn.XMATCH(BN1137 + 1, INDIRECT(BR1137):INDIRECT(BS1137)), "")</f>
        <v/>
      </c>
      <c r="BQ1137" cm="1">
        <f t="array" ref="BQ1137">_xlfn.XMATCH(FALSE, ISBLANK(A1137:AE1137),,-1)</f>
        <v>31</v>
      </c>
      <c r="BR1137" t="str">
        <f>ADDRESS(2, BQ1137)</f>
        <v>$AE$2</v>
      </c>
      <c r="BS1137" t="str">
        <f>ADDRESS(1202, BQ1137)</f>
        <v>$AE$1202</v>
      </c>
      <c r="BT1137" s="171" t="str">
        <f>"insert into Pokemon_Blueprint values ( "&amp;ROW()-1&amp;", '"&amp;B1137&amp;"', '"&amp;C1137&amp;"', "&amp;AF1137&amp;",  "&amp;AG1137&amp;",  "&amp;AH1137&amp;", "&amp;AI1137&amp;",  "&amp;AJ1137&amp;",  "&amp;AK1137&amp;", "&amp;IF(BC1137 = "", "0", BC1137)&amp;", "&amp;IF(BL1137 = "","NULL, NULL",BP1137&amp;", "&amp;BL1137)&amp;");"</f>
        <v>insert into Pokemon_Blueprint values ( 1136, 'Charcadet', '', 40,  50,  40, 50,  40,  35, 90, NULL, NULL);</v>
      </c>
    </row>
    <row r="1138" spans="1:72" ht="12.75" customHeight="1">
      <c r="A1138" s="12">
        <v>936</v>
      </c>
      <c r="B1138" s="121" t="s">
        <v>1767</v>
      </c>
      <c r="C1138" s="121"/>
      <c r="D1138" s="197"/>
      <c r="E1138" s="198"/>
      <c r="F1138" s="198"/>
      <c r="G1138" s="198"/>
      <c r="H1138" s="198"/>
      <c r="I1138" s="198"/>
      <c r="J1138" s="198"/>
      <c r="K1138" s="198"/>
      <c r="L1138" s="198"/>
      <c r="M1138" s="198"/>
      <c r="N1138" s="198"/>
      <c r="O1138" s="198"/>
      <c r="P1138" s="198"/>
      <c r="Q1138" s="198"/>
      <c r="R1138" s="198"/>
      <c r="S1138" s="198"/>
      <c r="T1138" s="198"/>
      <c r="U1138" s="198"/>
      <c r="V1138" s="198"/>
      <c r="W1138" s="198"/>
      <c r="X1138" s="198"/>
      <c r="Y1138" s="198"/>
      <c r="Z1138" s="198"/>
      <c r="AA1138" s="198"/>
      <c r="AB1138" s="198"/>
      <c r="AC1138" s="198"/>
      <c r="AD1138" s="198"/>
      <c r="AE1138" s="199">
        <v>166</v>
      </c>
      <c r="AF1138" s="178">
        <v>85</v>
      </c>
      <c r="AG1138" s="179">
        <v>60</v>
      </c>
      <c r="AH1138" s="180">
        <v>100</v>
      </c>
      <c r="AI1138" s="181">
        <v>125</v>
      </c>
      <c r="AJ1138" s="182">
        <v>80</v>
      </c>
      <c r="AK1138" s="183">
        <v>75</v>
      </c>
      <c r="AL1138" s="23">
        <f>SUM(AF1138:AK1138)</f>
        <v>525</v>
      </c>
      <c r="AM1138" s="24" t="s">
        <v>94</v>
      </c>
      <c r="AN1138" s="25" t="s">
        <v>193</v>
      </c>
      <c r="AO1138" s="24" t="s">
        <v>232</v>
      </c>
      <c r="AP1138" s="26"/>
      <c r="AQ1138" s="122" t="s">
        <v>406</v>
      </c>
      <c r="AR1138" s="24" t="s">
        <v>157</v>
      </c>
      <c r="AS1138" s="26">
        <v>1.5</v>
      </c>
      <c r="AT1138" s="26">
        <v>187.4</v>
      </c>
      <c r="AU1138" s="25">
        <v>85</v>
      </c>
      <c r="AV1138" s="31"/>
      <c r="AW1138" s="26"/>
      <c r="AX1138" s="26"/>
      <c r="AY1138" s="26">
        <v>2</v>
      </c>
      <c r="AZ1138" s="26"/>
      <c r="BA1138" s="25"/>
      <c r="BB1138" s="24">
        <v>263</v>
      </c>
      <c r="BC1138" s="26">
        <v>25</v>
      </c>
      <c r="BD1138" s="32" t="s">
        <v>297</v>
      </c>
      <c r="BE1138" s="32">
        <v>20</v>
      </c>
      <c r="BF1138" s="26" t="s">
        <v>98</v>
      </c>
      <c r="BG1138" s="26" t="s">
        <v>129</v>
      </c>
      <c r="BH1138" s="29">
        <v>35</v>
      </c>
      <c r="BI1138" s="26" t="s">
        <v>314</v>
      </c>
      <c r="BJ1138" s="25"/>
      <c r="BK1138" s="12"/>
      <c r="BL1138" t="str">
        <f>IF(_xlfn.REGEXTEST(BK1138,"Lv. [0-9]{0, 3}", 0),BM1138,"")</f>
        <v/>
      </c>
      <c r="BM1138" t="e" cm="1" vm="1">
        <f t="array" ref="BM1138">_xlfn.REGEXEXTRACT(_xlfn.REGEXEXTRACT(BK1138,"Lv. [0-9]{0,}", 0),"[0-9]{1,2}", 0)</f>
        <v>#N/A</v>
      </c>
      <c r="BN1138" cm="1">
        <f t="array" ref="BN1138">INDEX(A1138:AE1138,BQ1138)</f>
        <v>166</v>
      </c>
      <c r="BO1138">
        <v>1137</v>
      </c>
      <c r="BP1138" t="str">
        <f ca="1">IF(LEN(BL1138) &gt; 0, _xlfn.XMATCH(BN1138 + 1, INDIRECT(BR1138):INDIRECT(BS1138)), "")</f>
        <v/>
      </c>
      <c r="BQ1138" cm="1">
        <f t="array" ref="BQ1138">_xlfn.XMATCH(FALSE, ISBLANK(A1138:AE1138),,-1)</f>
        <v>31</v>
      </c>
      <c r="BR1138" t="str">
        <f>ADDRESS(2, BQ1138)</f>
        <v>$AE$2</v>
      </c>
      <c r="BS1138" t="str">
        <f>ADDRESS(1202, BQ1138)</f>
        <v>$AE$1202</v>
      </c>
      <c r="BT1138" s="171" t="str">
        <f>"insert into Pokemon_Blueprint values ( "&amp;ROW()-1&amp;", '"&amp;B1138&amp;"', '"&amp;C1138&amp;"', "&amp;AF1138&amp;",  "&amp;AG1138&amp;",  "&amp;AH1138&amp;", "&amp;AI1138&amp;",  "&amp;AJ1138&amp;",  "&amp;AK1138&amp;", "&amp;IF(BC1138 = "", "0", BC1138)&amp;", "&amp;IF(BL1138 = "","NULL, NULL",BP1138&amp;", "&amp;BL1138)&amp;");"</f>
        <v>insert into Pokemon_Blueprint values ( 1137, 'Armarouge', '', 85,  60,  100, 125,  80,  75, 25, NULL, NULL);</v>
      </c>
    </row>
    <row r="1139" spans="1:72" ht="12.75" customHeight="1">
      <c r="A1139" s="12">
        <v>937</v>
      </c>
      <c r="B1139" s="121" t="s">
        <v>1768</v>
      </c>
      <c r="C1139" s="121"/>
      <c r="D1139" s="197"/>
      <c r="E1139" s="198"/>
      <c r="F1139" s="198"/>
      <c r="G1139" s="198"/>
      <c r="H1139" s="198"/>
      <c r="I1139" s="198"/>
      <c r="J1139" s="198"/>
      <c r="K1139" s="198"/>
      <c r="L1139" s="198"/>
      <c r="M1139" s="198"/>
      <c r="N1139" s="198"/>
      <c r="O1139" s="198"/>
      <c r="P1139" s="198"/>
      <c r="Q1139" s="198"/>
      <c r="R1139" s="198"/>
      <c r="S1139" s="198"/>
      <c r="T1139" s="198"/>
      <c r="U1139" s="198"/>
      <c r="V1139" s="198"/>
      <c r="W1139" s="198"/>
      <c r="X1139" s="198"/>
      <c r="Y1139" s="198"/>
      <c r="Z1139" s="198"/>
      <c r="AA1139" s="198"/>
      <c r="AB1139" s="198"/>
      <c r="AC1139" s="198"/>
      <c r="AD1139" s="198"/>
      <c r="AE1139" s="199">
        <v>167</v>
      </c>
      <c r="AF1139" s="178">
        <v>75</v>
      </c>
      <c r="AG1139" s="179">
        <v>125</v>
      </c>
      <c r="AH1139" s="180">
        <v>80</v>
      </c>
      <c r="AI1139" s="181">
        <v>60</v>
      </c>
      <c r="AJ1139" s="182">
        <v>100</v>
      </c>
      <c r="AK1139" s="183">
        <v>85</v>
      </c>
      <c r="AL1139" s="23">
        <f>SUM(AF1139:AK1139)</f>
        <v>525</v>
      </c>
      <c r="AM1139" s="24" t="s">
        <v>94</v>
      </c>
      <c r="AN1139" s="25" t="s">
        <v>398</v>
      </c>
      <c r="AO1139" s="24" t="s">
        <v>232</v>
      </c>
      <c r="AP1139" s="26"/>
      <c r="AQ1139" s="122" t="s">
        <v>406</v>
      </c>
      <c r="AR1139" s="24" t="s">
        <v>120</v>
      </c>
      <c r="AS1139" s="26">
        <v>1.6</v>
      </c>
      <c r="AT1139" s="26">
        <v>136.69999999999999</v>
      </c>
      <c r="AU1139" s="25">
        <v>62</v>
      </c>
      <c r="AV1139" s="31"/>
      <c r="AW1139" s="26">
        <v>2</v>
      </c>
      <c r="AX1139" s="26"/>
      <c r="AY1139" s="26"/>
      <c r="AZ1139" s="26"/>
      <c r="BA1139" s="25"/>
      <c r="BB1139" s="24">
        <v>263</v>
      </c>
      <c r="BC1139" s="26">
        <v>25</v>
      </c>
      <c r="BD1139" s="32" t="s">
        <v>297</v>
      </c>
      <c r="BE1139" s="32">
        <v>20</v>
      </c>
      <c r="BF1139" s="26" t="s">
        <v>116</v>
      </c>
      <c r="BG1139" s="26" t="s">
        <v>129</v>
      </c>
      <c r="BH1139" s="29">
        <v>35</v>
      </c>
      <c r="BI1139" s="26" t="s">
        <v>314</v>
      </c>
      <c r="BJ1139" s="25"/>
      <c r="BK1139" s="12"/>
      <c r="BL1139" t="str">
        <f>IF(_xlfn.REGEXTEST(BK1139,"Lv. [0-9]{0, 3}", 0),BM1139,"")</f>
        <v/>
      </c>
      <c r="BM1139" t="e" cm="1" vm="1">
        <f t="array" ref="BM1139">_xlfn.REGEXEXTRACT(_xlfn.REGEXEXTRACT(BK1139,"Lv. [0-9]{0,}", 0),"[0-9]{1,2}", 0)</f>
        <v>#N/A</v>
      </c>
      <c r="BN1139" cm="1">
        <f t="array" ref="BN1139">INDEX(A1139:AE1139,BQ1139)</f>
        <v>167</v>
      </c>
      <c r="BO1139">
        <v>1138</v>
      </c>
      <c r="BP1139" t="str">
        <f ca="1">IF(LEN(BL1139) &gt; 0, _xlfn.XMATCH(BN1139 + 1, INDIRECT(BR1139):INDIRECT(BS1139)), "")</f>
        <v/>
      </c>
      <c r="BQ1139" cm="1">
        <f t="array" ref="BQ1139">_xlfn.XMATCH(FALSE, ISBLANK(A1139:AE1139),,-1)</f>
        <v>31</v>
      </c>
      <c r="BR1139" t="str">
        <f>ADDRESS(2, BQ1139)</f>
        <v>$AE$2</v>
      </c>
      <c r="BS1139" t="str">
        <f>ADDRESS(1202, BQ1139)</f>
        <v>$AE$1202</v>
      </c>
      <c r="BT1139" s="171" t="str">
        <f>"insert into Pokemon_Blueprint values ( "&amp;ROW()-1&amp;", '"&amp;B1139&amp;"', '"&amp;C1139&amp;"', "&amp;AF1139&amp;",  "&amp;AG1139&amp;",  "&amp;AH1139&amp;", "&amp;AI1139&amp;",  "&amp;AJ1139&amp;",  "&amp;AK1139&amp;", "&amp;IF(BC1139 = "", "0", BC1139)&amp;", "&amp;IF(BL1139 = "","NULL, NULL",BP1139&amp;", "&amp;BL1139)&amp;");"</f>
        <v>insert into Pokemon_Blueprint values ( 1138, 'Ceruledge', '', 75,  125,  80, 60,  100,  85, 25, NULL, NULL);</v>
      </c>
    </row>
    <row r="1140" spans="1:72" ht="12.75" customHeight="1">
      <c r="A1140" s="12">
        <v>938</v>
      </c>
      <c r="B1140" s="121" t="s">
        <v>1769</v>
      </c>
      <c r="C1140" s="121"/>
      <c r="D1140" s="197"/>
      <c r="E1140" s="198"/>
      <c r="F1140" s="198"/>
      <c r="G1140" s="198"/>
      <c r="H1140" s="198"/>
      <c r="I1140" s="198"/>
      <c r="J1140" s="198"/>
      <c r="K1140" s="198"/>
      <c r="L1140" s="198"/>
      <c r="M1140" s="198"/>
      <c r="N1140" s="198"/>
      <c r="O1140" s="198"/>
      <c r="P1140" s="198"/>
      <c r="Q1140" s="198"/>
      <c r="R1140" s="198"/>
      <c r="S1140" s="198"/>
      <c r="T1140" s="198"/>
      <c r="U1140" s="198"/>
      <c r="V1140" s="198"/>
      <c r="W1140" s="198"/>
      <c r="X1140" s="198"/>
      <c r="Y1140" s="198"/>
      <c r="Z1140" s="198"/>
      <c r="AA1140" s="198"/>
      <c r="AB1140" s="198"/>
      <c r="AC1140" s="198"/>
      <c r="AD1140" s="198"/>
      <c r="AE1140" s="199">
        <v>170</v>
      </c>
      <c r="AF1140" s="178">
        <v>61</v>
      </c>
      <c r="AG1140" s="179">
        <v>31</v>
      </c>
      <c r="AH1140" s="180">
        <v>41</v>
      </c>
      <c r="AI1140" s="181">
        <v>59</v>
      </c>
      <c r="AJ1140" s="182">
        <v>35</v>
      </c>
      <c r="AK1140" s="183">
        <v>45</v>
      </c>
      <c r="AL1140" s="23">
        <f>SUM(AF1140:AK1140)</f>
        <v>272</v>
      </c>
      <c r="AM1140" s="24" t="s">
        <v>184</v>
      </c>
      <c r="AN1140" s="25"/>
      <c r="AO1140" s="24" t="s">
        <v>356</v>
      </c>
      <c r="AP1140" s="26" t="s">
        <v>185</v>
      </c>
      <c r="AQ1140" s="122" t="s">
        <v>255</v>
      </c>
      <c r="AR1140" s="24" t="s">
        <v>127</v>
      </c>
      <c r="AS1140" s="26">
        <v>0.3</v>
      </c>
      <c r="AT1140" s="26">
        <v>0.9</v>
      </c>
      <c r="AU1140" s="25">
        <v>0.4</v>
      </c>
      <c r="AV1140" s="31">
        <v>1</v>
      </c>
      <c r="AW1140" s="26"/>
      <c r="AX1140" s="26"/>
      <c r="AY1140" s="26"/>
      <c r="AZ1140" s="26"/>
      <c r="BA1140" s="25"/>
      <c r="BB1140" s="24">
        <v>54</v>
      </c>
      <c r="BC1140" s="26">
        <v>190</v>
      </c>
      <c r="BD1140" s="32" t="s">
        <v>128</v>
      </c>
      <c r="BE1140" s="32">
        <v>50</v>
      </c>
      <c r="BF1140" s="26" t="s">
        <v>141</v>
      </c>
      <c r="BG1140" s="26" t="s">
        <v>129</v>
      </c>
      <c r="BH1140" s="29">
        <v>20</v>
      </c>
      <c r="BI1140" s="26" t="s">
        <v>117</v>
      </c>
      <c r="BJ1140" s="25"/>
      <c r="BK1140" s="12" t="s">
        <v>189</v>
      </c>
      <c r="BL1140" t="str">
        <f>IF(_xlfn.REGEXTEST(BK1140,"Lv. [0-9]{0, 3}", 0),BM1140,"")</f>
        <v/>
      </c>
      <c r="BM1140" t="e" cm="1" vm="1">
        <f t="array" ref="BM1140">_xlfn.REGEXEXTRACT(_xlfn.REGEXEXTRACT(BK1140,"Lv. [0-9]{0,}", 0),"[0-9]{1,2}", 0)</f>
        <v>#N/A</v>
      </c>
      <c r="BN1140" cm="1">
        <f t="array" ref="BN1140">INDEX(A1140:AE1140,BQ1140)</f>
        <v>170</v>
      </c>
      <c r="BO1140">
        <v>1139</v>
      </c>
      <c r="BP1140" t="str">
        <f ca="1">IF(LEN(BL1140) &gt; 0, _xlfn.XMATCH(BN1140 + 1, INDIRECT(BR1140):INDIRECT(BS1140)), "")</f>
        <v/>
      </c>
      <c r="BQ1140" cm="1">
        <f t="array" ref="BQ1140">_xlfn.XMATCH(FALSE, ISBLANK(A1140:AE1140),,-1)</f>
        <v>31</v>
      </c>
      <c r="BR1140" t="str">
        <f>ADDRESS(2, BQ1140)</f>
        <v>$AE$2</v>
      </c>
      <c r="BS1140" t="str">
        <f>ADDRESS(1202, BQ1140)</f>
        <v>$AE$1202</v>
      </c>
      <c r="BT1140" s="171" t="str">
        <f>"insert into Pokemon_Blueprint values ( "&amp;ROW()-1&amp;", '"&amp;B1140&amp;"', '"&amp;C1140&amp;"', "&amp;AF1140&amp;",  "&amp;AG1140&amp;",  "&amp;AH1140&amp;", "&amp;AI1140&amp;",  "&amp;AJ1140&amp;",  "&amp;AK1140&amp;", "&amp;IF(BC1140 = "", "0", BC1140)&amp;", "&amp;IF(BL1140 = "","NULL, NULL",BP1140&amp;", "&amp;BL1140)&amp;");"</f>
        <v>insert into Pokemon_Blueprint values ( 1139, 'Tadbulb', '', 61,  31,  41, 59,  35,  45, 190, NULL, NULL);</v>
      </c>
    </row>
    <row r="1141" spans="1:72" ht="12.75" customHeight="1">
      <c r="A1141" s="12">
        <v>939</v>
      </c>
      <c r="B1141" s="121" t="s">
        <v>1770</v>
      </c>
      <c r="C1141" s="121"/>
      <c r="D1141" s="197"/>
      <c r="E1141" s="198"/>
      <c r="F1141" s="198"/>
      <c r="G1141" s="198"/>
      <c r="H1141" s="198"/>
      <c r="I1141" s="198"/>
      <c r="J1141" s="198"/>
      <c r="K1141" s="198"/>
      <c r="L1141" s="198"/>
      <c r="M1141" s="198"/>
      <c r="N1141" s="198"/>
      <c r="O1141" s="198"/>
      <c r="P1141" s="198"/>
      <c r="Q1141" s="198"/>
      <c r="R1141" s="198"/>
      <c r="S1141" s="198"/>
      <c r="T1141" s="198"/>
      <c r="U1141" s="198"/>
      <c r="V1141" s="198"/>
      <c r="W1141" s="198"/>
      <c r="X1141" s="198"/>
      <c r="Y1141" s="198"/>
      <c r="Z1141" s="198"/>
      <c r="AA1141" s="198"/>
      <c r="AB1141" s="198"/>
      <c r="AC1141" s="198"/>
      <c r="AD1141" s="198"/>
      <c r="AE1141" s="199">
        <v>171</v>
      </c>
      <c r="AF1141" s="178">
        <v>109</v>
      </c>
      <c r="AG1141" s="179">
        <v>64</v>
      </c>
      <c r="AH1141" s="180">
        <v>91</v>
      </c>
      <c r="AI1141" s="181">
        <v>103</v>
      </c>
      <c r="AJ1141" s="182">
        <v>83</v>
      </c>
      <c r="AK1141" s="183">
        <v>45</v>
      </c>
      <c r="AL1141" s="23">
        <f>SUM(AF1141:AK1141)</f>
        <v>495</v>
      </c>
      <c r="AM1141" s="24" t="s">
        <v>184</v>
      </c>
      <c r="AN1141" s="25"/>
      <c r="AO1141" s="24" t="s">
        <v>1771</v>
      </c>
      <c r="AP1141" s="26" t="s">
        <v>185</v>
      </c>
      <c r="AQ1141" s="122" t="s">
        <v>255</v>
      </c>
      <c r="AR1141" s="24" t="s">
        <v>176</v>
      </c>
      <c r="AS1141" s="26">
        <v>1.2</v>
      </c>
      <c r="AT1141" s="26">
        <v>249.1</v>
      </c>
      <c r="AU1141" s="25">
        <v>113</v>
      </c>
      <c r="AV1141" s="31">
        <v>2</v>
      </c>
      <c r="AW1141" s="26"/>
      <c r="AX1141" s="26"/>
      <c r="AY1141" s="26"/>
      <c r="AZ1141" s="26"/>
      <c r="BA1141" s="25"/>
      <c r="BB1141" s="24">
        <v>173</v>
      </c>
      <c r="BC1141" s="26">
        <v>50</v>
      </c>
      <c r="BD1141" s="32" t="s">
        <v>128</v>
      </c>
      <c r="BE1141" s="32">
        <v>50</v>
      </c>
      <c r="BF1141" s="26" t="s">
        <v>80</v>
      </c>
      <c r="BG1141" s="26" t="s">
        <v>129</v>
      </c>
      <c r="BH1141" s="29">
        <v>20</v>
      </c>
      <c r="BI1141" s="26" t="s">
        <v>117</v>
      </c>
      <c r="BJ1141" s="25"/>
      <c r="BK1141" s="12"/>
      <c r="BL1141" t="str">
        <f>IF(_xlfn.REGEXTEST(BK1141,"Lv. [0-9]{0, 3}", 0),BM1141,"")</f>
        <v/>
      </c>
      <c r="BM1141" t="e" cm="1" vm="1">
        <f t="array" ref="BM1141">_xlfn.REGEXEXTRACT(_xlfn.REGEXEXTRACT(BK1141,"Lv. [0-9]{0,}", 0),"[0-9]{1,2}", 0)</f>
        <v>#N/A</v>
      </c>
      <c r="BN1141" cm="1">
        <f t="array" ref="BN1141">INDEX(A1141:AE1141,BQ1141)</f>
        <v>171</v>
      </c>
      <c r="BO1141">
        <v>1140</v>
      </c>
      <c r="BP1141" t="str">
        <f ca="1">IF(LEN(BL1141) &gt; 0, _xlfn.XMATCH(BN1141 + 1, INDIRECT(BR1141):INDIRECT(BS1141)), "")</f>
        <v/>
      </c>
      <c r="BQ1141" cm="1">
        <f t="array" ref="BQ1141">_xlfn.XMATCH(FALSE, ISBLANK(A1141:AE1141),,-1)</f>
        <v>31</v>
      </c>
      <c r="BR1141" t="str">
        <f>ADDRESS(2, BQ1141)</f>
        <v>$AE$2</v>
      </c>
      <c r="BS1141" t="str">
        <f>ADDRESS(1202, BQ1141)</f>
        <v>$AE$1202</v>
      </c>
      <c r="BT1141" s="171" t="str">
        <f>"insert into Pokemon_Blueprint values ( "&amp;ROW()-1&amp;", '"&amp;B1141&amp;"', '"&amp;C1141&amp;"', "&amp;AF1141&amp;",  "&amp;AG1141&amp;",  "&amp;AH1141&amp;", "&amp;AI1141&amp;",  "&amp;AJ1141&amp;",  "&amp;AK1141&amp;", "&amp;IF(BC1141 = "", "0", BC1141)&amp;", "&amp;IF(BL1141 = "","NULL, NULL",BP1141&amp;", "&amp;BL1141)&amp;");"</f>
        <v>insert into Pokemon_Blueprint values ( 1140, 'Bellibolt', '', 109,  64,  91, 103,  83,  45, 50, NULL, NULL);</v>
      </c>
    </row>
    <row r="1142" spans="1:72" ht="12.75" customHeight="1">
      <c r="A1142" s="12">
        <v>940</v>
      </c>
      <c r="B1142" s="121" t="s">
        <v>1772</v>
      </c>
      <c r="C1142" s="121"/>
      <c r="D1142" s="197"/>
      <c r="E1142" s="198"/>
      <c r="F1142" s="198"/>
      <c r="G1142" s="198"/>
      <c r="H1142" s="198"/>
      <c r="I1142" s="198"/>
      <c r="J1142" s="198"/>
      <c r="K1142" s="198"/>
      <c r="L1142" s="198"/>
      <c r="M1142" s="198"/>
      <c r="N1142" s="198"/>
      <c r="O1142" s="198"/>
      <c r="P1142" s="198"/>
      <c r="Q1142" s="198"/>
      <c r="R1142" s="198"/>
      <c r="S1142" s="198"/>
      <c r="T1142" s="198"/>
      <c r="U1142" s="198"/>
      <c r="V1142" s="198"/>
      <c r="W1142" s="198"/>
      <c r="X1142" s="198"/>
      <c r="Y1142" s="198"/>
      <c r="Z1142" s="198"/>
      <c r="AA1142" s="198"/>
      <c r="AB1142" s="198"/>
      <c r="AC1142" s="198"/>
      <c r="AD1142" s="198"/>
      <c r="AE1142" s="199">
        <v>177</v>
      </c>
      <c r="AF1142" s="178">
        <v>40</v>
      </c>
      <c r="AG1142" s="179">
        <v>40</v>
      </c>
      <c r="AH1142" s="180">
        <v>35</v>
      </c>
      <c r="AI1142" s="181">
        <v>55</v>
      </c>
      <c r="AJ1142" s="182">
        <v>40</v>
      </c>
      <c r="AK1142" s="183">
        <v>70</v>
      </c>
      <c r="AL1142" s="23">
        <f>SUM(AF1142:AK1142)</f>
        <v>280</v>
      </c>
      <c r="AM1142" s="24" t="s">
        <v>184</v>
      </c>
      <c r="AN1142" s="25" t="s">
        <v>104</v>
      </c>
      <c r="AO1142" s="24" t="s">
        <v>1773</v>
      </c>
      <c r="AP1142" s="26" t="s">
        <v>505</v>
      </c>
      <c r="AQ1142" s="122" t="s">
        <v>239</v>
      </c>
      <c r="AR1142" s="24" t="s">
        <v>187</v>
      </c>
      <c r="AS1142" s="26">
        <v>0.4</v>
      </c>
      <c r="AT1142" s="26">
        <v>7.9</v>
      </c>
      <c r="AU1142" s="25">
        <v>3.6</v>
      </c>
      <c r="AV1142" s="31"/>
      <c r="AW1142" s="26"/>
      <c r="AX1142" s="26"/>
      <c r="AY1142" s="26"/>
      <c r="AZ1142" s="26"/>
      <c r="BA1142" s="25">
        <v>1</v>
      </c>
      <c r="BB1142" s="24">
        <v>56</v>
      </c>
      <c r="BC1142" s="26">
        <v>180</v>
      </c>
      <c r="BD1142" s="32" t="s">
        <v>79</v>
      </c>
      <c r="BE1142" s="32">
        <v>50</v>
      </c>
      <c r="BF1142" s="26" t="s">
        <v>108</v>
      </c>
      <c r="BG1142" s="26" t="s">
        <v>129</v>
      </c>
      <c r="BH1142" s="29">
        <v>20</v>
      </c>
      <c r="BI1142" s="26" t="s">
        <v>117</v>
      </c>
      <c r="BJ1142" s="25" t="s">
        <v>104</v>
      </c>
      <c r="BK1142" s="12" t="s">
        <v>308</v>
      </c>
      <c r="BL1142" t="str">
        <f>IF(_xlfn.REGEXTEST(BK1142,"Lv. [0-9]{0, 3}", 0),BM1142,"")</f>
        <v>25</v>
      </c>
      <c r="BM1142" t="str" cm="1">
        <f t="array" ref="BM1142">_xlfn.REGEXEXTRACT(_xlfn.REGEXEXTRACT(BK1142,"Lv. [0-9]{0,}", 0),"[0-9]{1,2}", 0)</f>
        <v>25</v>
      </c>
      <c r="BN1142" cm="1">
        <f t="array" ref="BN1142">INDEX(A1142:AE1142,BQ1142)</f>
        <v>177</v>
      </c>
      <c r="BO1142">
        <v>1141</v>
      </c>
      <c r="BP1142">
        <f ca="1">IF(LEN(BL1142) &gt; 0, _xlfn.XMATCH(BN1142 + 1, INDIRECT(BR1142):INDIRECT(BS1142)), "")</f>
        <v>1142</v>
      </c>
      <c r="BQ1142" cm="1">
        <f t="array" ref="BQ1142">_xlfn.XMATCH(FALSE, ISBLANK(A1142:AE1142),,-1)</f>
        <v>31</v>
      </c>
      <c r="BR1142" t="str">
        <f>ADDRESS(2, BQ1142)</f>
        <v>$AE$2</v>
      </c>
      <c r="BS1142" t="str">
        <f>ADDRESS(1202, BQ1142)</f>
        <v>$AE$1202</v>
      </c>
      <c r="BT1142" s="171" t="str">
        <f ca="1">"insert into Pokemon_Blueprint values ( "&amp;ROW()-1&amp;", '"&amp;B1142&amp;"', '"&amp;C1142&amp;"', "&amp;AF1142&amp;",  "&amp;AG1142&amp;",  "&amp;AH1142&amp;", "&amp;AI1142&amp;",  "&amp;AJ1142&amp;",  "&amp;AK1142&amp;", "&amp;IF(BC1142 = "", "0", BC1142)&amp;", "&amp;IF(BL1142 = "","NULL, NULL",BP1142&amp;", "&amp;BL1142)&amp;");"</f>
        <v>insert into Pokemon_Blueprint values ( 1141, 'Wattrel', '', 40,  40,  35, 55,  40,  70, 180, 1142, 25);</v>
      </c>
    </row>
    <row r="1143" spans="1:72" ht="12.75" customHeight="1">
      <c r="A1143" s="12">
        <v>941</v>
      </c>
      <c r="B1143" s="121" t="s">
        <v>1774</v>
      </c>
      <c r="C1143" s="121"/>
      <c r="D1143" s="197"/>
      <c r="E1143" s="198"/>
      <c r="F1143" s="198"/>
      <c r="G1143" s="198"/>
      <c r="H1143" s="198"/>
      <c r="I1143" s="198"/>
      <c r="J1143" s="198"/>
      <c r="K1143" s="198"/>
      <c r="L1143" s="198"/>
      <c r="M1143" s="198"/>
      <c r="N1143" s="198"/>
      <c r="O1143" s="198"/>
      <c r="P1143" s="198"/>
      <c r="Q1143" s="198"/>
      <c r="R1143" s="198"/>
      <c r="S1143" s="198"/>
      <c r="T1143" s="198"/>
      <c r="U1143" s="198"/>
      <c r="V1143" s="198"/>
      <c r="W1143" s="198"/>
      <c r="X1143" s="198"/>
      <c r="Y1143" s="198"/>
      <c r="Z1143" s="198"/>
      <c r="AA1143" s="198"/>
      <c r="AB1143" s="198"/>
      <c r="AC1143" s="198"/>
      <c r="AD1143" s="198"/>
      <c r="AE1143" s="199">
        <v>178</v>
      </c>
      <c r="AF1143" s="178">
        <v>70</v>
      </c>
      <c r="AG1143" s="179">
        <v>70</v>
      </c>
      <c r="AH1143" s="180">
        <v>60</v>
      </c>
      <c r="AI1143" s="181">
        <v>105</v>
      </c>
      <c r="AJ1143" s="182">
        <v>60</v>
      </c>
      <c r="AK1143" s="183">
        <v>125</v>
      </c>
      <c r="AL1143" s="23">
        <f>SUM(AF1143:AK1143)</f>
        <v>490</v>
      </c>
      <c r="AM1143" s="24" t="s">
        <v>184</v>
      </c>
      <c r="AN1143" s="25" t="s">
        <v>104</v>
      </c>
      <c r="AO1143" s="24" t="s">
        <v>1773</v>
      </c>
      <c r="AP1143" s="26" t="s">
        <v>505</v>
      </c>
      <c r="AQ1143" s="122" t="s">
        <v>239</v>
      </c>
      <c r="AR1143" s="24" t="s">
        <v>148</v>
      </c>
      <c r="AS1143" s="26">
        <v>1.4</v>
      </c>
      <c r="AT1143" s="26">
        <v>85.1</v>
      </c>
      <c r="AU1143" s="25">
        <v>38.6</v>
      </c>
      <c r="AV1143" s="31"/>
      <c r="AW1143" s="26"/>
      <c r="AX1143" s="26"/>
      <c r="AY1143" s="26"/>
      <c r="AZ1143" s="26"/>
      <c r="BA1143" s="25">
        <v>2</v>
      </c>
      <c r="BB1143" s="24">
        <v>172</v>
      </c>
      <c r="BC1143" s="26">
        <v>90</v>
      </c>
      <c r="BD1143" s="32" t="s">
        <v>79</v>
      </c>
      <c r="BE1143" s="32">
        <v>50</v>
      </c>
      <c r="BF1143" s="26" t="s">
        <v>141</v>
      </c>
      <c r="BG1143" s="26" t="s">
        <v>129</v>
      </c>
      <c r="BH1143" s="29">
        <v>20</v>
      </c>
      <c r="BI1143" s="26" t="s">
        <v>117</v>
      </c>
      <c r="BJ1143" s="25" t="s">
        <v>104</v>
      </c>
      <c r="BK1143" s="12"/>
      <c r="BL1143" t="str">
        <f>IF(_xlfn.REGEXTEST(BK1143,"Lv. [0-9]{0, 3}", 0),BM1143,"")</f>
        <v/>
      </c>
      <c r="BM1143" t="e" cm="1" vm="1">
        <f t="array" ref="BM1143">_xlfn.REGEXEXTRACT(_xlfn.REGEXEXTRACT(BK1143,"Lv. [0-9]{0,}", 0),"[0-9]{1,2}", 0)</f>
        <v>#N/A</v>
      </c>
      <c r="BN1143" cm="1">
        <f t="array" ref="BN1143">INDEX(A1143:AE1143,BQ1143)</f>
        <v>178</v>
      </c>
      <c r="BO1143">
        <v>1142</v>
      </c>
      <c r="BP1143" t="str">
        <f ca="1">IF(LEN(BL1143) &gt; 0, _xlfn.XMATCH(BN1143 + 1, INDIRECT(BR1143):INDIRECT(BS1143)), "")</f>
        <v/>
      </c>
      <c r="BQ1143" cm="1">
        <f t="array" ref="BQ1143">_xlfn.XMATCH(FALSE, ISBLANK(A1143:AE1143),,-1)</f>
        <v>31</v>
      </c>
      <c r="BR1143" t="str">
        <f>ADDRESS(2, BQ1143)</f>
        <v>$AE$2</v>
      </c>
      <c r="BS1143" t="str">
        <f>ADDRESS(1202, BQ1143)</f>
        <v>$AE$1202</v>
      </c>
      <c r="BT1143" s="171" t="str">
        <f>"insert into Pokemon_Blueprint values ( "&amp;ROW()-1&amp;", '"&amp;B1143&amp;"', '"&amp;C1143&amp;"', "&amp;AF1143&amp;",  "&amp;AG1143&amp;",  "&amp;AH1143&amp;", "&amp;AI1143&amp;",  "&amp;AJ1143&amp;",  "&amp;AK1143&amp;", "&amp;IF(BC1143 = "", "0", BC1143)&amp;", "&amp;IF(BL1143 = "","NULL, NULL",BP1143&amp;", "&amp;BL1143)&amp;");"</f>
        <v>insert into Pokemon_Blueprint values ( 1142, 'Kilowattrel', '', 70,  70,  60, 105,  60,  125, 90, NULL, NULL);</v>
      </c>
    </row>
    <row r="1144" spans="1:72" ht="12.75" customHeight="1">
      <c r="A1144" s="12">
        <v>942</v>
      </c>
      <c r="B1144" s="121" t="s">
        <v>1775</v>
      </c>
      <c r="C1144" s="121"/>
      <c r="D1144" s="197"/>
      <c r="E1144" s="198"/>
      <c r="F1144" s="198"/>
      <c r="G1144" s="198"/>
      <c r="H1144" s="198"/>
      <c r="I1144" s="198"/>
      <c r="J1144" s="198"/>
      <c r="K1144" s="198"/>
      <c r="L1144" s="198"/>
      <c r="M1144" s="198"/>
      <c r="N1144" s="198"/>
      <c r="O1144" s="198"/>
      <c r="P1144" s="198"/>
      <c r="Q1144" s="198"/>
      <c r="R1144" s="198"/>
      <c r="S1144" s="198"/>
      <c r="T1144" s="198"/>
      <c r="U1144" s="198"/>
      <c r="V1144" s="198"/>
      <c r="W1144" s="198"/>
      <c r="X1144" s="198"/>
      <c r="Y1144" s="198"/>
      <c r="Z1144" s="198"/>
      <c r="AA1144" s="198"/>
      <c r="AB1144" s="198"/>
      <c r="AC1144" s="198"/>
      <c r="AD1144" s="198"/>
      <c r="AE1144" s="199">
        <v>196</v>
      </c>
      <c r="AF1144" s="178">
        <v>60</v>
      </c>
      <c r="AG1144" s="179">
        <v>78</v>
      </c>
      <c r="AH1144" s="180">
        <v>60</v>
      </c>
      <c r="AI1144" s="181">
        <v>40</v>
      </c>
      <c r="AJ1144" s="182">
        <v>51</v>
      </c>
      <c r="AK1144" s="183">
        <v>51</v>
      </c>
      <c r="AL1144" s="23">
        <f>SUM(AF1144:AK1144)</f>
        <v>340</v>
      </c>
      <c r="AM1144" s="24" t="s">
        <v>169</v>
      </c>
      <c r="AN1144" s="25"/>
      <c r="AO1144" s="24" t="s">
        <v>178</v>
      </c>
      <c r="AP1144" s="26" t="s">
        <v>126</v>
      </c>
      <c r="AQ1144" s="122" t="s">
        <v>1417</v>
      </c>
      <c r="AR1144" s="24" t="s">
        <v>115</v>
      </c>
      <c r="AS1144" s="26">
        <v>0.5</v>
      </c>
      <c r="AT1144" s="26">
        <v>35.299999999999997</v>
      </c>
      <c r="AU1144" s="25">
        <v>16</v>
      </c>
      <c r="AV1144" s="31"/>
      <c r="AW1144" s="26">
        <v>1</v>
      </c>
      <c r="AX1144" s="26"/>
      <c r="AY1144" s="26"/>
      <c r="AZ1144" s="26"/>
      <c r="BA1144" s="25"/>
      <c r="BB1144" s="24">
        <v>68</v>
      </c>
      <c r="BC1144" s="26">
        <v>150</v>
      </c>
      <c r="BD1144" s="32" t="s">
        <v>79</v>
      </c>
      <c r="BE1144" s="32">
        <v>50</v>
      </c>
      <c r="BF1144" s="26" t="s">
        <v>139</v>
      </c>
      <c r="BG1144" s="26" t="s">
        <v>129</v>
      </c>
      <c r="BH1144" s="29">
        <v>20</v>
      </c>
      <c r="BI1144" s="26" t="s">
        <v>165</v>
      </c>
      <c r="BJ1144" s="25"/>
      <c r="BK1144" s="12" t="s">
        <v>334</v>
      </c>
      <c r="BL1144" t="str">
        <f>IF(_xlfn.REGEXTEST(BK1144,"Lv. [0-9]{0, 3}", 0),BM1144,"")</f>
        <v>30</v>
      </c>
      <c r="BM1144" t="str" cm="1">
        <f t="array" ref="BM1144">_xlfn.REGEXEXTRACT(_xlfn.REGEXEXTRACT(BK1144,"Lv. [0-9]{0,}", 0),"[0-9]{1,2}", 0)</f>
        <v>30</v>
      </c>
      <c r="BN1144" cm="1">
        <f t="array" ref="BN1144">INDEX(A1144:AE1144,BQ1144)</f>
        <v>196</v>
      </c>
      <c r="BO1144">
        <v>1143</v>
      </c>
      <c r="BP1144">
        <f ca="1">IF(LEN(BL1144) &gt; 0, _xlfn.XMATCH(BN1144 + 1, INDIRECT(BR1144):INDIRECT(BS1144)), "")</f>
        <v>1144</v>
      </c>
      <c r="BQ1144" cm="1">
        <f t="array" ref="BQ1144">_xlfn.XMATCH(FALSE, ISBLANK(A1144:AE1144),,-1)</f>
        <v>31</v>
      </c>
      <c r="BR1144" t="str">
        <f>ADDRESS(2, BQ1144)</f>
        <v>$AE$2</v>
      </c>
      <c r="BS1144" t="str">
        <f>ADDRESS(1202, BQ1144)</f>
        <v>$AE$1202</v>
      </c>
      <c r="BT1144" s="171" t="str">
        <f ca="1">"insert into Pokemon_Blueprint values ( "&amp;ROW()-1&amp;", '"&amp;B1144&amp;"', '"&amp;C1144&amp;"', "&amp;AF1144&amp;",  "&amp;AG1144&amp;",  "&amp;AH1144&amp;", "&amp;AI1144&amp;",  "&amp;AJ1144&amp;",  "&amp;AK1144&amp;", "&amp;IF(BC1144 = "", "0", BC1144)&amp;", "&amp;IF(BL1144 = "","NULL, NULL",BP1144&amp;", "&amp;BL1144)&amp;");"</f>
        <v>insert into Pokemon_Blueprint values ( 1143, 'Maschiff', '', 60,  78,  60, 40,  51,  51, 150, 1144, 30);</v>
      </c>
    </row>
    <row r="1145" spans="1:72" ht="12.75" customHeight="1">
      <c r="A1145" s="12">
        <v>943</v>
      </c>
      <c r="B1145" s="121" t="s">
        <v>1776</v>
      </c>
      <c r="C1145" s="121"/>
      <c r="D1145" s="197"/>
      <c r="E1145" s="198"/>
      <c r="F1145" s="198"/>
      <c r="G1145" s="198"/>
      <c r="H1145" s="198"/>
      <c r="I1145" s="198"/>
      <c r="J1145" s="198"/>
      <c r="K1145" s="198"/>
      <c r="L1145" s="198"/>
      <c r="M1145" s="198"/>
      <c r="N1145" s="198"/>
      <c r="O1145" s="198"/>
      <c r="P1145" s="198"/>
      <c r="Q1145" s="198"/>
      <c r="R1145" s="198"/>
      <c r="S1145" s="198"/>
      <c r="T1145" s="198"/>
      <c r="U1145" s="198"/>
      <c r="V1145" s="198"/>
      <c r="W1145" s="198"/>
      <c r="X1145" s="198"/>
      <c r="Y1145" s="198"/>
      <c r="Z1145" s="198"/>
      <c r="AA1145" s="198"/>
      <c r="AB1145" s="198"/>
      <c r="AC1145" s="198"/>
      <c r="AD1145" s="198"/>
      <c r="AE1145" s="199">
        <v>197</v>
      </c>
      <c r="AF1145" s="178">
        <v>80</v>
      </c>
      <c r="AG1145" s="179">
        <v>120</v>
      </c>
      <c r="AH1145" s="180">
        <v>90</v>
      </c>
      <c r="AI1145" s="181">
        <v>60</v>
      </c>
      <c r="AJ1145" s="182">
        <v>70</v>
      </c>
      <c r="AK1145" s="183">
        <v>85</v>
      </c>
      <c r="AL1145" s="23">
        <f>SUM(AF1145:AK1145)</f>
        <v>505</v>
      </c>
      <c r="AM1145" s="24" t="s">
        <v>169</v>
      </c>
      <c r="AN1145" s="25"/>
      <c r="AO1145" s="24" t="s">
        <v>178</v>
      </c>
      <c r="AP1145" s="26" t="s">
        <v>1777</v>
      </c>
      <c r="AQ1145" s="122" t="s">
        <v>1417</v>
      </c>
      <c r="AR1145" s="24" t="s">
        <v>101</v>
      </c>
      <c r="AS1145" s="26">
        <v>1.1000000000000001</v>
      </c>
      <c r="AT1145" s="26">
        <v>134.5</v>
      </c>
      <c r="AU1145" s="25">
        <v>61</v>
      </c>
      <c r="AV1145" s="31"/>
      <c r="AW1145" s="26">
        <v>2</v>
      </c>
      <c r="AX1145" s="26"/>
      <c r="AY1145" s="26"/>
      <c r="AZ1145" s="26"/>
      <c r="BA1145" s="25"/>
      <c r="BB1145" s="24">
        <v>177</v>
      </c>
      <c r="BC1145" s="26">
        <v>75</v>
      </c>
      <c r="BD1145" s="32" t="s">
        <v>79</v>
      </c>
      <c r="BE1145" s="32">
        <v>50</v>
      </c>
      <c r="BF1145" s="26" t="s">
        <v>322</v>
      </c>
      <c r="BG1145" s="26" t="s">
        <v>129</v>
      </c>
      <c r="BH1145" s="29">
        <v>20</v>
      </c>
      <c r="BI1145" s="26" t="s">
        <v>165</v>
      </c>
      <c r="BJ1145" s="25"/>
      <c r="BK1145" s="12"/>
      <c r="BL1145" t="str">
        <f>IF(_xlfn.REGEXTEST(BK1145,"Lv. [0-9]{0, 3}", 0),BM1145,"")</f>
        <v/>
      </c>
      <c r="BM1145" t="e" cm="1" vm="1">
        <f t="array" ref="BM1145">_xlfn.REGEXEXTRACT(_xlfn.REGEXEXTRACT(BK1145,"Lv. [0-9]{0,}", 0),"[0-9]{1,2}", 0)</f>
        <v>#N/A</v>
      </c>
      <c r="BN1145" cm="1">
        <f t="array" ref="BN1145">INDEX(A1145:AE1145,BQ1145)</f>
        <v>197</v>
      </c>
      <c r="BO1145">
        <v>1144</v>
      </c>
      <c r="BP1145" t="str">
        <f ca="1">IF(LEN(BL1145) &gt; 0, _xlfn.XMATCH(BN1145 + 1, INDIRECT(BR1145):INDIRECT(BS1145)), "")</f>
        <v/>
      </c>
      <c r="BQ1145" cm="1">
        <f t="array" ref="BQ1145">_xlfn.XMATCH(FALSE, ISBLANK(A1145:AE1145),,-1)</f>
        <v>31</v>
      </c>
      <c r="BR1145" t="str">
        <f>ADDRESS(2, BQ1145)</f>
        <v>$AE$2</v>
      </c>
      <c r="BS1145" t="str">
        <f>ADDRESS(1202, BQ1145)</f>
        <v>$AE$1202</v>
      </c>
      <c r="BT1145" s="171" t="str">
        <f>"insert into Pokemon_Blueprint values ( "&amp;ROW()-1&amp;", '"&amp;B1145&amp;"', '"&amp;C1145&amp;"', "&amp;AF1145&amp;",  "&amp;AG1145&amp;",  "&amp;AH1145&amp;", "&amp;AI1145&amp;",  "&amp;AJ1145&amp;",  "&amp;AK1145&amp;", "&amp;IF(BC1145 = "", "0", BC1145)&amp;", "&amp;IF(BL1145 = "","NULL, NULL",BP1145&amp;", "&amp;BL1145)&amp;");"</f>
        <v>insert into Pokemon_Blueprint values ( 1144, 'Mabosstiff', '', 80,  120,  90, 60,  70,  85, 75, NULL, NULL);</v>
      </c>
    </row>
    <row r="1146" spans="1:72" ht="12.75" customHeight="1">
      <c r="A1146" s="12">
        <v>944</v>
      </c>
      <c r="B1146" s="121" t="s">
        <v>1778</v>
      </c>
      <c r="C1146" s="121"/>
      <c r="D1146" s="197"/>
      <c r="E1146" s="198"/>
      <c r="F1146" s="198"/>
      <c r="G1146" s="198"/>
      <c r="H1146" s="198"/>
      <c r="I1146" s="198"/>
      <c r="J1146" s="198"/>
      <c r="K1146" s="198"/>
      <c r="L1146" s="198"/>
      <c r="M1146" s="198"/>
      <c r="N1146" s="198"/>
      <c r="O1146" s="198"/>
      <c r="P1146" s="198"/>
      <c r="Q1146" s="198"/>
      <c r="R1146" s="198"/>
      <c r="S1146" s="198"/>
      <c r="T1146" s="198"/>
      <c r="U1146" s="198"/>
      <c r="V1146" s="198"/>
      <c r="W1146" s="198"/>
      <c r="X1146" s="198"/>
      <c r="Y1146" s="198"/>
      <c r="Z1146" s="198"/>
      <c r="AA1146" s="198"/>
      <c r="AB1146" s="198"/>
      <c r="AC1146" s="198"/>
      <c r="AD1146" s="198"/>
      <c r="AE1146" s="199">
        <v>202</v>
      </c>
      <c r="AF1146" s="178">
        <v>40</v>
      </c>
      <c r="AG1146" s="179">
        <v>65</v>
      </c>
      <c r="AH1146" s="180">
        <v>35</v>
      </c>
      <c r="AI1146" s="181">
        <v>40</v>
      </c>
      <c r="AJ1146" s="182">
        <v>35</v>
      </c>
      <c r="AK1146" s="183">
        <v>75</v>
      </c>
      <c r="AL1146" s="23">
        <f>SUM(AF1146:AK1146)</f>
        <v>290</v>
      </c>
      <c r="AM1146" s="24" t="s">
        <v>75</v>
      </c>
      <c r="AN1146" s="25" t="s">
        <v>150</v>
      </c>
      <c r="AO1146" s="24" t="s">
        <v>434</v>
      </c>
      <c r="AP1146" s="26" t="s">
        <v>647</v>
      </c>
      <c r="AQ1146" s="122" t="s">
        <v>612</v>
      </c>
      <c r="AR1146" s="24" t="s">
        <v>265</v>
      </c>
      <c r="AS1146" s="26">
        <v>0.2</v>
      </c>
      <c r="AT1146" s="26">
        <v>1.5</v>
      </c>
      <c r="AU1146" s="25">
        <v>0.7</v>
      </c>
      <c r="AV1146" s="31"/>
      <c r="AW1146" s="26"/>
      <c r="AX1146" s="26"/>
      <c r="AY1146" s="26"/>
      <c r="AZ1146" s="26"/>
      <c r="BA1146" s="25">
        <v>1</v>
      </c>
      <c r="BB1146" s="24">
        <v>58</v>
      </c>
      <c r="BC1146" s="26">
        <v>190</v>
      </c>
      <c r="BD1146" s="32" t="s">
        <v>79</v>
      </c>
      <c r="BE1146" s="32">
        <v>50</v>
      </c>
      <c r="BF1146" s="26" t="s">
        <v>322</v>
      </c>
      <c r="BG1146" s="26" t="s">
        <v>129</v>
      </c>
      <c r="BH1146" s="29">
        <v>20</v>
      </c>
      <c r="BI1146" s="26" t="s">
        <v>165</v>
      </c>
      <c r="BJ1146" s="25"/>
      <c r="BK1146" s="12" t="s">
        <v>441</v>
      </c>
      <c r="BL1146" t="str">
        <f>IF(_xlfn.REGEXTEST(BK1146,"Lv. [0-9]{0, 3}", 0),BM1146,"")</f>
        <v>35</v>
      </c>
      <c r="BM1146" t="str" cm="1">
        <f t="array" ref="BM1146">_xlfn.REGEXEXTRACT(_xlfn.REGEXEXTRACT(BK1146,"Lv. [0-9]{0,}", 0),"[0-9]{1,2}", 0)</f>
        <v>35</v>
      </c>
      <c r="BN1146" cm="1">
        <f t="array" ref="BN1146">INDEX(A1146:AE1146,BQ1146)</f>
        <v>202</v>
      </c>
      <c r="BO1146">
        <v>1145</v>
      </c>
      <c r="BP1146">
        <f ca="1">IF(LEN(BL1146) &gt; 0, _xlfn.XMATCH(BN1146 + 1, INDIRECT(BR1146):INDIRECT(BS1146)), "")</f>
        <v>1146</v>
      </c>
      <c r="BQ1146" cm="1">
        <f t="array" ref="BQ1146">_xlfn.XMATCH(FALSE, ISBLANK(A1146:AE1146),,-1)</f>
        <v>31</v>
      </c>
      <c r="BR1146" t="str">
        <f>ADDRESS(2, BQ1146)</f>
        <v>$AE$2</v>
      </c>
      <c r="BS1146" t="str">
        <f>ADDRESS(1202, BQ1146)</f>
        <v>$AE$1202</v>
      </c>
      <c r="BT1146" s="171" t="str">
        <f ca="1">"insert into Pokemon_Blueprint values ( "&amp;ROW()-1&amp;", '"&amp;B1146&amp;"', '"&amp;C1146&amp;"', "&amp;AF1146&amp;",  "&amp;AG1146&amp;",  "&amp;AH1146&amp;", "&amp;AI1146&amp;",  "&amp;AJ1146&amp;",  "&amp;AK1146&amp;", "&amp;IF(BC1146 = "", "0", BC1146)&amp;", "&amp;IF(BL1146 = "","NULL, NULL",BP1146&amp;", "&amp;BL1146)&amp;");"</f>
        <v>insert into Pokemon_Blueprint values ( 1145, 'Shroodle', '', 40,  65,  35, 40,  35,  75, 190, 1146, 35);</v>
      </c>
    </row>
    <row r="1147" spans="1:72" ht="12.75" customHeight="1">
      <c r="A1147" s="12">
        <v>945</v>
      </c>
      <c r="B1147" s="121" t="s">
        <v>1779</v>
      </c>
      <c r="C1147" s="121"/>
      <c r="D1147" s="197"/>
      <c r="E1147" s="198"/>
      <c r="F1147" s="198"/>
      <c r="G1147" s="198"/>
      <c r="H1147" s="198"/>
      <c r="I1147" s="198"/>
      <c r="J1147" s="198"/>
      <c r="K1147" s="198"/>
      <c r="L1147" s="198"/>
      <c r="M1147" s="198"/>
      <c r="N1147" s="198"/>
      <c r="O1147" s="198"/>
      <c r="P1147" s="198"/>
      <c r="Q1147" s="198"/>
      <c r="R1147" s="198"/>
      <c r="S1147" s="198"/>
      <c r="T1147" s="198"/>
      <c r="U1147" s="198"/>
      <c r="V1147" s="198"/>
      <c r="W1147" s="198"/>
      <c r="X1147" s="198"/>
      <c r="Y1147" s="198"/>
      <c r="Z1147" s="198"/>
      <c r="AA1147" s="198"/>
      <c r="AB1147" s="198"/>
      <c r="AC1147" s="198"/>
      <c r="AD1147" s="198"/>
      <c r="AE1147" s="199">
        <v>203</v>
      </c>
      <c r="AF1147" s="178">
        <v>63</v>
      </c>
      <c r="AG1147" s="179">
        <v>95</v>
      </c>
      <c r="AH1147" s="180">
        <v>65</v>
      </c>
      <c r="AI1147" s="181">
        <v>80</v>
      </c>
      <c r="AJ1147" s="182">
        <v>72</v>
      </c>
      <c r="AK1147" s="183">
        <v>110</v>
      </c>
      <c r="AL1147" s="23">
        <f>SUM(AF1147:AK1147)</f>
        <v>485</v>
      </c>
      <c r="AM1147" s="24" t="s">
        <v>75</v>
      </c>
      <c r="AN1147" s="25" t="s">
        <v>150</v>
      </c>
      <c r="AO1147" s="24" t="s">
        <v>434</v>
      </c>
      <c r="AP1147" s="26" t="s">
        <v>385</v>
      </c>
      <c r="AQ1147" s="122" t="s">
        <v>612</v>
      </c>
      <c r="AR1147" s="24" t="s">
        <v>78</v>
      </c>
      <c r="AS1147" s="26">
        <v>0.7</v>
      </c>
      <c r="AT1147" s="26">
        <v>60</v>
      </c>
      <c r="AU1147" s="25">
        <v>27.2</v>
      </c>
      <c r="AV1147" s="31"/>
      <c r="AW1147" s="26"/>
      <c r="AX1147" s="26"/>
      <c r="AY1147" s="26"/>
      <c r="AZ1147" s="26"/>
      <c r="BA1147" s="25">
        <v>2</v>
      </c>
      <c r="BB1147" s="24">
        <v>170</v>
      </c>
      <c r="BC1147" s="26">
        <v>90</v>
      </c>
      <c r="BD1147" s="32" t="s">
        <v>79</v>
      </c>
      <c r="BE1147" s="32">
        <v>50</v>
      </c>
      <c r="BF1147" s="26" t="s">
        <v>322</v>
      </c>
      <c r="BG1147" s="26" t="s">
        <v>129</v>
      </c>
      <c r="BH1147" s="29">
        <v>20</v>
      </c>
      <c r="BI1147" s="26" t="s">
        <v>165</v>
      </c>
      <c r="BJ1147" s="25"/>
      <c r="BK1147" s="12"/>
      <c r="BL1147" t="str">
        <f>IF(_xlfn.REGEXTEST(BK1147,"Lv. [0-9]{0, 3}", 0),BM1147,"")</f>
        <v/>
      </c>
      <c r="BM1147" t="e" cm="1" vm="1">
        <f t="array" ref="BM1147">_xlfn.REGEXEXTRACT(_xlfn.REGEXEXTRACT(BK1147,"Lv. [0-9]{0,}", 0),"[0-9]{1,2}", 0)</f>
        <v>#N/A</v>
      </c>
      <c r="BN1147" cm="1">
        <f t="array" ref="BN1147">INDEX(A1147:AE1147,BQ1147)</f>
        <v>203</v>
      </c>
      <c r="BO1147">
        <v>1146</v>
      </c>
      <c r="BP1147" t="str">
        <f ca="1">IF(LEN(BL1147) &gt; 0, _xlfn.XMATCH(BN1147 + 1, INDIRECT(BR1147):INDIRECT(BS1147)), "")</f>
        <v/>
      </c>
      <c r="BQ1147" cm="1">
        <f t="array" ref="BQ1147">_xlfn.XMATCH(FALSE, ISBLANK(A1147:AE1147),,-1)</f>
        <v>31</v>
      </c>
      <c r="BR1147" t="str">
        <f>ADDRESS(2, BQ1147)</f>
        <v>$AE$2</v>
      </c>
      <c r="BS1147" t="str">
        <f>ADDRESS(1202, BQ1147)</f>
        <v>$AE$1202</v>
      </c>
      <c r="BT1147" s="171" t="str">
        <f>"insert into Pokemon_Blueprint values ( "&amp;ROW()-1&amp;", '"&amp;B1147&amp;"', '"&amp;C1147&amp;"', "&amp;AF1147&amp;",  "&amp;AG1147&amp;",  "&amp;AH1147&amp;", "&amp;AI1147&amp;",  "&amp;AJ1147&amp;",  "&amp;AK1147&amp;", "&amp;IF(BC1147 = "", "0", BC1147)&amp;", "&amp;IF(BL1147 = "","NULL, NULL",BP1147&amp;", "&amp;BL1147)&amp;");"</f>
        <v>insert into Pokemon_Blueprint values ( 1146, 'Grafaiai', '', 63,  95,  65, 80,  72,  110, 90, NULL, NULL);</v>
      </c>
    </row>
    <row r="1148" spans="1:72" ht="12.75" customHeight="1">
      <c r="A1148" s="12">
        <v>946</v>
      </c>
      <c r="B1148" s="121" t="s">
        <v>1780</v>
      </c>
      <c r="C1148" s="121"/>
      <c r="D1148" s="197"/>
      <c r="E1148" s="198"/>
      <c r="F1148" s="198"/>
      <c r="G1148" s="198"/>
      <c r="H1148" s="198"/>
      <c r="I1148" s="198"/>
      <c r="J1148" s="198"/>
      <c r="K1148" s="198"/>
      <c r="L1148" s="198"/>
      <c r="M1148" s="198"/>
      <c r="N1148" s="198"/>
      <c r="O1148" s="198"/>
      <c r="P1148" s="198"/>
      <c r="Q1148" s="198"/>
      <c r="R1148" s="198"/>
      <c r="S1148" s="198"/>
      <c r="T1148" s="198"/>
      <c r="U1148" s="198"/>
      <c r="V1148" s="198"/>
      <c r="W1148" s="198"/>
      <c r="X1148" s="198"/>
      <c r="Y1148" s="198"/>
      <c r="Z1148" s="198"/>
      <c r="AA1148" s="198"/>
      <c r="AB1148" s="198"/>
      <c r="AC1148" s="198"/>
      <c r="AD1148" s="198"/>
      <c r="AE1148" s="199">
        <v>242</v>
      </c>
      <c r="AF1148" s="178">
        <v>40</v>
      </c>
      <c r="AG1148" s="179">
        <v>65</v>
      </c>
      <c r="AH1148" s="180">
        <v>30</v>
      </c>
      <c r="AI1148" s="181">
        <v>45</v>
      </c>
      <c r="AJ1148" s="182">
        <v>35</v>
      </c>
      <c r="AK1148" s="183">
        <v>60</v>
      </c>
      <c r="AL1148" s="23">
        <f>SUM(AF1148:AK1148)</f>
        <v>275</v>
      </c>
      <c r="AM1148" s="24" t="s">
        <v>74</v>
      </c>
      <c r="AN1148" s="25" t="s">
        <v>398</v>
      </c>
      <c r="AO1148" s="24" t="s">
        <v>1781</v>
      </c>
      <c r="AP1148" s="26"/>
      <c r="AQ1148" s="122" t="s">
        <v>244</v>
      </c>
      <c r="AR1148" s="24" t="s">
        <v>97</v>
      </c>
      <c r="AS1148" s="26">
        <v>0.6</v>
      </c>
      <c r="AT1148" s="26">
        <v>1.3</v>
      </c>
      <c r="AU1148" s="25">
        <v>0.6</v>
      </c>
      <c r="AV1148" s="31"/>
      <c r="AW1148" s="26">
        <v>1</v>
      </c>
      <c r="AX1148" s="26"/>
      <c r="AY1148" s="26"/>
      <c r="AZ1148" s="26"/>
      <c r="BA1148" s="25"/>
      <c r="BB1148" s="24">
        <v>55</v>
      </c>
      <c r="BC1148" s="26">
        <v>190</v>
      </c>
      <c r="BD1148" s="32" t="s">
        <v>128</v>
      </c>
      <c r="BE1148" s="32">
        <v>50</v>
      </c>
      <c r="BF1148" s="26" t="s">
        <v>139</v>
      </c>
      <c r="BG1148" s="26" t="s">
        <v>129</v>
      </c>
      <c r="BH1148" s="29">
        <v>20</v>
      </c>
      <c r="BI1148" s="26" t="s">
        <v>74</v>
      </c>
      <c r="BJ1148" s="25"/>
      <c r="BK1148" s="12" t="s">
        <v>1745</v>
      </c>
      <c r="BL1148" t="str">
        <f>IF(_xlfn.REGEXTEST(BK1148,"Lv. [0-9]{0, 3}", 0),BM1148,"")</f>
        <v/>
      </c>
      <c r="BM1148" t="e" cm="1" vm="1">
        <f t="array" ref="BM1148">_xlfn.REGEXEXTRACT(_xlfn.REGEXEXTRACT(BK1148,"Lv. [0-9]{0,}", 0),"[0-9]{1,2}", 0)</f>
        <v>#N/A</v>
      </c>
      <c r="BN1148" cm="1">
        <f t="array" ref="BN1148">INDEX(A1148:AE1148,BQ1148)</f>
        <v>242</v>
      </c>
      <c r="BO1148">
        <v>1147</v>
      </c>
      <c r="BP1148" t="str">
        <f ca="1">IF(LEN(BL1148) &gt; 0, _xlfn.XMATCH(BN1148 + 1, INDIRECT(BR1148):INDIRECT(BS1148)), "")</f>
        <v/>
      </c>
      <c r="BQ1148" cm="1">
        <f t="array" ref="BQ1148">_xlfn.XMATCH(FALSE, ISBLANK(A1148:AE1148),,-1)</f>
        <v>31</v>
      </c>
      <c r="BR1148" t="str">
        <f>ADDRESS(2, BQ1148)</f>
        <v>$AE$2</v>
      </c>
      <c r="BS1148" t="str">
        <f>ADDRESS(1202, BQ1148)</f>
        <v>$AE$1202</v>
      </c>
      <c r="BT1148" s="171" t="str">
        <f>"insert into Pokemon_Blueprint values ( "&amp;ROW()-1&amp;", '"&amp;B1148&amp;"', '"&amp;C1148&amp;"', "&amp;AF1148&amp;",  "&amp;AG1148&amp;",  "&amp;AH1148&amp;", "&amp;AI1148&amp;",  "&amp;AJ1148&amp;",  "&amp;AK1148&amp;", "&amp;IF(BC1148 = "", "0", BC1148)&amp;", "&amp;IF(BL1148 = "","NULL, NULL",BP1148&amp;", "&amp;BL1148)&amp;");"</f>
        <v>insert into Pokemon_Blueprint values ( 1147, 'Bramblin', '', 40,  65,  30, 45,  35,  60, 190, NULL, NULL);</v>
      </c>
    </row>
    <row r="1149" spans="1:72" ht="12.75" customHeight="1">
      <c r="A1149" s="12">
        <v>947</v>
      </c>
      <c r="B1149" s="121" t="s">
        <v>1782</v>
      </c>
      <c r="C1149" s="121"/>
      <c r="D1149" s="197"/>
      <c r="E1149" s="198"/>
      <c r="F1149" s="198"/>
      <c r="G1149" s="198"/>
      <c r="H1149" s="198"/>
      <c r="I1149" s="198"/>
      <c r="J1149" s="198"/>
      <c r="K1149" s="198"/>
      <c r="L1149" s="198"/>
      <c r="M1149" s="198"/>
      <c r="N1149" s="198"/>
      <c r="O1149" s="198"/>
      <c r="P1149" s="198"/>
      <c r="Q1149" s="198"/>
      <c r="R1149" s="198"/>
      <c r="S1149" s="198"/>
      <c r="T1149" s="198"/>
      <c r="U1149" s="198"/>
      <c r="V1149" s="198"/>
      <c r="W1149" s="198"/>
      <c r="X1149" s="198"/>
      <c r="Y1149" s="198"/>
      <c r="Z1149" s="198"/>
      <c r="AA1149" s="198"/>
      <c r="AB1149" s="198"/>
      <c r="AC1149" s="198"/>
      <c r="AD1149" s="198"/>
      <c r="AE1149" s="199">
        <v>243</v>
      </c>
      <c r="AF1149" s="178">
        <v>55</v>
      </c>
      <c r="AG1149" s="179">
        <v>115</v>
      </c>
      <c r="AH1149" s="180">
        <v>70</v>
      </c>
      <c r="AI1149" s="181">
        <v>80</v>
      </c>
      <c r="AJ1149" s="182">
        <v>70</v>
      </c>
      <c r="AK1149" s="183">
        <v>90</v>
      </c>
      <c r="AL1149" s="23">
        <f>SUM(AF1149:AK1149)</f>
        <v>480</v>
      </c>
      <c r="AM1149" s="24" t="s">
        <v>74</v>
      </c>
      <c r="AN1149" s="25" t="s">
        <v>398</v>
      </c>
      <c r="AO1149" s="24" t="s">
        <v>1781</v>
      </c>
      <c r="AP1149" s="26"/>
      <c r="AQ1149" s="122" t="s">
        <v>244</v>
      </c>
      <c r="AR1149" s="24" t="s">
        <v>176</v>
      </c>
      <c r="AS1149" s="26">
        <v>1.2</v>
      </c>
      <c r="AT1149" s="26">
        <v>13.2</v>
      </c>
      <c r="AU1149" s="25">
        <v>6</v>
      </c>
      <c r="AV1149" s="31"/>
      <c r="AW1149" s="26">
        <v>2</v>
      </c>
      <c r="AX1149" s="26"/>
      <c r="AY1149" s="26"/>
      <c r="AZ1149" s="26"/>
      <c r="BA1149" s="25"/>
      <c r="BB1149" s="24">
        <v>168</v>
      </c>
      <c r="BC1149" s="26">
        <v>45</v>
      </c>
      <c r="BD1149" s="32" t="s">
        <v>128</v>
      </c>
      <c r="BE1149" s="32">
        <v>50</v>
      </c>
      <c r="BF1149" s="26" t="s">
        <v>139</v>
      </c>
      <c r="BG1149" s="26" t="s">
        <v>129</v>
      </c>
      <c r="BH1149" s="29">
        <v>20</v>
      </c>
      <c r="BI1149" s="26" t="s">
        <v>74</v>
      </c>
      <c r="BJ1149" s="25"/>
      <c r="BK1149" s="12"/>
      <c r="BL1149" t="str">
        <f>IF(_xlfn.REGEXTEST(BK1149,"Lv. [0-9]{0, 3}", 0),BM1149,"")</f>
        <v/>
      </c>
      <c r="BM1149" t="e" cm="1" vm="1">
        <f t="array" ref="BM1149">_xlfn.REGEXEXTRACT(_xlfn.REGEXEXTRACT(BK1149,"Lv. [0-9]{0,}", 0),"[0-9]{1,2}", 0)</f>
        <v>#N/A</v>
      </c>
      <c r="BN1149" cm="1">
        <f t="array" ref="BN1149">INDEX(A1149:AE1149,BQ1149)</f>
        <v>243</v>
      </c>
      <c r="BO1149">
        <v>1148</v>
      </c>
      <c r="BP1149" t="str">
        <f ca="1">IF(LEN(BL1149) &gt; 0, _xlfn.XMATCH(BN1149 + 1, INDIRECT(BR1149):INDIRECT(BS1149)), "")</f>
        <v/>
      </c>
      <c r="BQ1149" cm="1">
        <f t="array" ref="BQ1149">_xlfn.XMATCH(FALSE, ISBLANK(A1149:AE1149),,-1)</f>
        <v>31</v>
      </c>
      <c r="BR1149" t="str">
        <f>ADDRESS(2, BQ1149)</f>
        <v>$AE$2</v>
      </c>
      <c r="BS1149" t="str">
        <f>ADDRESS(1202, BQ1149)</f>
        <v>$AE$1202</v>
      </c>
      <c r="BT1149" s="171" t="str">
        <f>"insert into Pokemon_Blueprint values ( "&amp;ROW()-1&amp;", '"&amp;B1149&amp;"', '"&amp;C1149&amp;"', "&amp;AF1149&amp;",  "&amp;AG1149&amp;",  "&amp;AH1149&amp;", "&amp;AI1149&amp;",  "&amp;AJ1149&amp;",  "&amp;AK1149&amp;", "&amp;IF(BC1149 = "", "0", BC1149)&amp;", "&amp;IF(BL1149 = "","NULL, NULL",BP1149&amp;", "&amp;BL1149)&amp;");"</f>
        <v>insert into Pokemon_Blueprint values ( 1148, 'Brambleghast', '', 55,  115,  70, 80,  70,  90, 45, NULL, NULL);</v>
      </c>
    </row>
    <row r="1150" spans="1:72" ht="12.75" customHeight="1">
      <c r="A1150" s="12">
        <v>948</v>
      </c>
      <c r="B1150" s="121" t="s">
        <v>1783</v>
      </c>
      <c r="C1150" s="121"/>
      <c r="D1150" s="197"/>
      <c r="E1150" s="198"/>
      <c r="F1150" s="198"/>
      <c r="G1150" s="198"/>
      <c r="H1150" s="198"/>
      <c r="I1150" s="198"/>
      <c r="J1150" s="198"/>
      <c r="K1150" s="198"/>
      <c r="L1150" s="198"/>
      <c r="M1150" s="198"/>
      <c r="N1150" s="198"/>
      <c r="O1150" s="198"/>
      <c r="P1150" s="198"/>
      <c r="Q1150" s="198"/>
      <c r="R1150" s="198"/>
      <c r="S1150" s="198"/>
      <c r="T1150" s="198"/>
      <c r="U1150" s="198"/>
      <c r="V1150" s="198"/>
      <c r="W1150" s="198"/>
      <c r="X1150" s="198"/>
      <c r="Y1150" s="198"/>
      <c r="Z1150" s="198"/>
      <c r="AA1150" s="198"/>
      <c r="AB1150" s="198"/>
      <c r="AC1150" s="198"/>
      <c r="AD1150" s="198"/>
      <c r="AE1150" s="199">
        <v>244</v>
      </c>
      <c r="AF1150" s="178">
        <v>40</v>
      </c>
      <c r="AG1150" s="179">
        <v>40</v>
      </c>
      <c r="AH1150" s="180">
        <v>35</v>
      </c>
      <c r="AI1150" s="181">
        <v>50</v>
      </c>
      <c r="AJ1150" s="182">
        <v>100</v>
      </c>
      <c r="AK1150" s="183">
        <v>70</v>
      </c>
      <c r="AL1150" s="23">
        <f>SUM(AF1150:AK1150)</f>
        <v>335</v>
      </c>
      <c r="AM1150" s="24" t="s">
        <v>196</v>
      </c>
      <c r="AN1150" s="25" t="s">
        <v>74</v>
      </c>
      <c r="AO1150" s="24" t="s">
        <v>1784</v>
      </c>
      <c r="AP1150" s="26"/>
      <c r="AQ1150" s="122"/>
      <c r="AR1150" s="24" t="s">
        <v>220</v>
      </c>
      <c r="AS1150" s="26">
        <v>0.9</v>
      </c>
      <c r="AT1150" s="26">
        <v>72.8</v>
      </c>
      <c r="AU1150" s="25">
        <v>33</v>
      </c>
      <c r="AV1150" s="31"/>
      <c r="AW1150" s="26"/>
      <c r="AX1150" s="26"/>
      <c r="AY1150" s="26"/>
      <c r="AZ1150" s="26">
        <v>1</v>
      </c>
      <c r="BA1150" s="25"/>
      <c r="BB1150" s="24">
        <v>67</v>
      </c>
      <c r="BC1150" s="26">
        <v>190</v>
      </c>
      <c r="BD1150" s="32" t="s">
        <v>79</v>
      </c>
      <c r="BE1150" s="32">
        <v>50</v>
      </c>
      <c r="BF1150" s="26" t="s">
        <v>141</v>
      </c>
      <c r="BG1150" s="26" t="s">
        <v>129</v>
      </c>
      <c r="BH1150" s="29">
        <v>20</v>
      </c>
      <c r="BI1150" s="26" t="s">
        <v>74</v>
      </c>
      <c r="BJ1150" s="25"/>
      <c r="BK1150" s="12" t="s">
        <v>334</v>
      </c>
      <c r="BL1150" t="str">
        <f>IF(_xlfn.REGEXTEST(BK1150,"Lv. [0-9]{0, 3}", 0),BM1150,"")</f>
        <v>30</v>
      </c>
      <c r="BM1150" t="str" cm="1">
        <f t="array" ref="BM1150">_xlfn.REGEXEXTRACT(_xlfn.REGEXEXTRACT(BK1150,"Lv. [0-9]{0,}", 0),"[0-9]{1,2}", 0)</f>
        <v>30</v>
      </c>
      <c r="BN1150" cm="1">
        <f t="array" ref="BN1150">INDEX(A1150:AE1150,BQ1150)</f>
        <v>244</v>
      </c>
      <c r="BO1150">
        <v>1149</v>
      </c>
      <c r="BP1150">
        <f ca="1">IF(LEN(BL1150) &gt; 0, _xlfn.XMATCH(BN1150 + 1, INDIRECT(BR1150):INDIRECT(BS1150)), "")</f>
        <v>1150</v>
      </c>
      <c r="BQ1150" cm="1">
        <f t="array" ref="BQ1150">_xlfn.XMATCH(FALSE, ISBLANK(A1150:AE1150),,-1)</f>
        <v>31</v>
      </c>
      <c r="BR1150" t="str">
        <f>ADDRESS(2, BQ1150)</f>
        <v>$AE$2</v>
      </c>
      <c r="BS1150" t="str">
        <f>ADDRESS(1202, BQ1150)</f>
        <v>$AE$1202</v>
      </c>
      <c r="BT1150" s="171" t="str">
        <f ca="1">"insert into Pokemon_Blueprint values ( "&amp;ROW()-1&amp;", '"&amp;B1150&amp;"', '"&amp;C1150&amp;"', "&amp;AF1150&amp;",  "&amp;AG1150&amp;",  "&amp;AH1150&amp;", "&amp;AI1150&amp;",  "&amp;AJ1150&amp;",  "&amp;AK1150&amp;", "&amp;IF(BC1150 = "", "0", BC1150)&amp;", "&amp;IF(BL1150 = "","NULL, NULL",BP1150&amp;", "&amp;BL1150)&amp;");"</f>
        <v>insert into Pokemon_Blueprint values ( 1149, 'Toedscool', '', 40,  40,  35, 50,  100,  70, 190, 1150, 30);</v>
      </c>
    </row>
    <row r="1151" spans="1:72" ht="12.75" customHeight="1">
      <c r="A1151" s="12">
        <v>949</v>
      </c>
      <c r="B1151" s="121" t="s">
        <v>1785</v>
      </c>
      <c r="C1151" s="121"/>
      <c r="D1151" s="197"/>
      <c r="E1151" s="198"/>
      <c r="F1151" s="198"/>
      <c r="G1151" s="198"/>
      <c r="H1151" s="198"/>
      <c r="I1151" s="198"/>
      <c r="J1151" s="198"/>
      <c r="K1151" s="198"/>
      <c r="L1151" s="198"/>
      <c r="M1151" s="198"/>
      <c r="N1151" s="198"/>
      <c r="O1151" s="198"/>
      <c r="P1151" s="198"/>
      <c r="Q1151" s="198"/>
      <c r="R1151" s="198"/>
      <c r="S1151" s="198"/>
      <c r="T1151" s="198"/>
      <c r="U1151" s="198"/>
      <c r="V1151" s="198"/>
      <c r="W1151" s="198"/>
      <c r="X1151" s="198"/>
      <c r="Y1151" s="198"/>
      <c r="Z1151" s="198"/>
      <c r="AA1151" s="198"/>
      <c r="AB1151" s="198"/>
      <c r="AC1151" s="198"/>
      <c r="AD1151" s="198"/>
      <c r="AE1151" s="199">
        <v>245</v>
      </c>
      <c r="AF1151" s="178">
        <v>80</v>
      </c>
      <c r="AG1151" s="179">
        <v>70</v>
      </c>
      <c r="AH1151" s="180">
        <v>65</v>
      </c>
      <c r="AI1151" s="181">
        <v>80</v>
      </c>
      <c r="AJ1151" s="182">
        <v>120</v>
      </c>
      <c r="AK1151" s="183">
        <v>100</v>
      </c>
      <c r="AL1151" s="23">
        <f>SUM(AF1151:AK1151)</f>
        <v>515</v>
      </c>
      <c r="AM1151" s="24" t="s">
        <v>196</v>
      </c>
      <c r="AN1151" s="25" t="s">
        <v>74</v>
      </c>
      <c r="AO1151" s="24" t="s">
        <v>1784</v>
      </c>
      <c r="AP1151" s="26"/>
      <c r="AQ1151" s="122"/>
      <c r="AR1151" s="24" t="s">
        <v>304</v>
      </c>
      <c r="AS1151" s="26">
        <v>1.9</v>
      </c>
      <c r="AT1151" s="26">
        <v>127.9</v>
      </c>
      <c r="AU1151" s="25">
        <v>58</v>
      </c>
      <c r="AV1151" s="31"/>
      <c r="AW1151" s="26"/>
      <c r="AX1151" s="26"/>
      <c r="AY1151" s="26"/>
      <c r="AZ1151" s="26">
        <v>2</v>
      </c>
      <c r="BA1151" s="25"/>
      <c r="BB1151" s="24">
        <v>180</v>
      </c>
      <c r="BC1151" s="26">
        <v>90</v>
      </c>
      <c r="BD1151" s="32" t="s">
        <v>79</v>
      </c>
      <c r="BE1151" s="32">
        <v>50</v>
      </c>
      <c r="BF1151" s="26" t="s">
        <v>108</v>
      </c>
      <c r="BG1151" s="26" t="s">
        <v>129</v>
      </c>
      <c r="BH1151" s="29">
        <v>20</v>
      </c>
      <c r="BI1151" s="26" t="s">
        <v>74</v>
      </c>
      <c r="BJ1151" s="25"/>
      <c r="BK1151" s="12"/>
      <c r="BL1151" t="str">
        <f>IF(_xlfn.REGEXTEST(BK1151,"Lv. [0-9]{0, 3}", 0),BM1151,"")</f>
        <v/>
      </c>
      <c r="BM1151" t="e" cm="1" vm="1">
        <f t="array" ref="BM1151">_xlfn.REGEXEXTRACT(_xlfn.REGEXEXTRACT(BK1151,"Lv. [0-9]{0,}", 0),"[0-9]{1,2}", 0)</f>
        <v>#N/A</v>
      </c>
      <c r="BN1151" cm="1">
        <f t="array" ref="BN1151">INDEX(A1151:AE1151,BQ1151)</f>
        <v>245</v>
      </c>
      <c r="BO1151">
        <v>1150</v>
      </c>
      <c r="BP1151" t="str">
        <f ca="1">IF(LEN(BL1151) &gt; 0, _xlfn.XMATCH(BN1151 + 1, INDIRECT(BR1151):INDIRECT(BS1151)), "")</f>
        <v/>
      </c>
      <c r="BQ1151" cm="1">
        <f t="array" ref="BQ1151">_xlfn.XMATCH(FALSE, ISBLANK(A1151:AE1151),,-1)</f>
        <v>31</v>
      </c>
      <c r="BR1151" t="str">
        <f>ADDRESS(2, BQ1151)</f>
        <v>$AE$2</v>
      </c>
      <c r="BS1151" t="str">
        <f>ADDRESS(1202, BQ1151)</f>
        <v>$AE$1202</v>
      </c>
      <c r="BT1151" s="171" t="str">
        <f>"insert into Pokemon_Blueprint values ( "&amp;ROW()-1&amp;", '"&amp;B1151&amp;"', '"&amp;C1151&amp;"', "&amp;AF1151&amp;",  "&amp;AG1151&amp;",  "&amp;AH1151&amp;", "&amp;AI1151&amp;",  "&amp;AJ1151&amp;",  "&amp;AK1151&amp;", "&amp;IF(BC1151 = "", "0", BC1151)&amp;", "&amp;IF(BL1151 = "","NULL, NULL",BP1151&amp;", "&amp;BL1151)&amp;");"</f>
        <v>insert into Pokemon_Blueprint values ( 1150, 'Toedscruel', '', 80,  70,  65, 80,  120,  100, 90, NULL, NULL);</v>
      </c>
    </row>
    <row r="1152" spans="1:72" ht="12.75" customHeight="1">
      <c r="A1152" s="12">
        <v>950</v>
      </c>
      <c r="B1152" s="121" t="s">
        <v>1786</v>
      </c>
      <c r="C1152" s="121"/>
      <c r="D1152" s="197"/>
      <c r="E1152" s="198"/>
      <c r="F1152" s="198"/>
      <c r="G1152" s="198"/>
      <c r="H1152" s="198"/>
      <c r="I1152" s="198"/>
      <c r="J1152" s="198"/>
      <c r="K1152" s="198"/>
      <c r="L1152" s="198"/>
      <c r="M1152" s="198"/>
      <c r="N1152" s="198"/>
      <c r="O1152" s="198"/>
      <c r="P1152" s="198"/>
      <c r="Q1152" s="198"/>
      <c r="R1152" s="198"/>
      <c r="S1152" s="198"/>
      <c r="T1152" s="198"/>
      <c r="U1152" s="198"/>
      <c r="V1152" s="198"/>
      <c r="W1152" s="198"/>
      <c r="X1152" s="198"/>
      <c r="Y1152" s="198"/>
      <c r="Z1152" s="198"/>
      <c r="AA1152" s="198"/>
      <c r="AB1152" s="198"/>
      <c r="AC1152" s="198"/>
      <c r="AD1152" s="198"/>
      <c r="AE1152" s="199">
        <v>249</v>
      </c>
      <c r="AF1152" s="178">
        <v>70</v>
      </c>
      <c r="AG1152" s="179">
        <v>100</v>
      </c>
      <c r="AH1152" s="180">
        <v>115</v>
      </c>
      <c r="AI1152" s="181">
        <v>35</v>
      </c>
      <c r="AJ1152" s="182">
        <v>55</v>
      </c>
      <c r="AK1152" s="183">
        <v>75</v>
      </c>
      <c r="AL1152" s="23">
        <f>SUM(AF1152:AK1152)</f>
        <v>450</v>
      </c>
      <c r="AM1152" s="24" t="s">
        <v>301</v>
      </c>
      <c r="AN1152" s="25"/>
      <c r="AO1152" s="24" t="s">
        <v>1787</v>
      </c>
      <c r="AP1152" s="26" t="s">
        <v>363</v>
      </c>
      <c r="AQ1152" s="122" t="s">
        <v>357</v>
      </c>
      <c r="AR1152" s="24" t="s">
        <v>216</v>
      </c>
      <c r="AS1152" s="26">
        <v>1.3</v>
      </c>
      <c r="AT1152" s="26">
        <v>174.2</v>
      </c>
      <c r="AU1152" s="25">
        <v>79</v>
      </c>
      <c r="AV1152" s="31"/>
      <c r="AW1152" s="26"/>
      <c r="AX1152" s="26">
        <v>2</v>
      </c>
      <c r="AY1152" s="26"/>
      <c r="AZ1152" s="26"/>
      <c r="BA1152" s="25"/>
      <c r="BB1152" s="24">
        <v>158</v>
      </c>
      <c r="BC1152" s="26">
        <v>120</v>
      </c>
      <c r="BD1152" s="32" t="s">
        <v>128</v>
      </c>
      <c r="BE1152" s="32">
        <v>50</v>
      </c>
      <c r="BF1152" s="26" t="s">
        <v>98</v>
      </c>
      <c r="BG1152" s="26" t="s">
        <v>129</v>
      </c>
      <c r="BH1152" s="29">
        <v>35</v>
      </c>
      <c r="BI1152" s="26" t="s">
        <v>333</v>
      </c>
      <c r="BJ1152" s="25"/>
      <c r="BK1152" s="12"/>
      <c r="BL1152" t="str">
        <f>IF(_xlfn.REGEXTEST(BK1152,"Lv. [0-9]{0, 3}", 0),BM1152,"")</f>
        <v/>
      </c>
      <c r="BM1152" t="e" cm="1" vm="1">
        <f t="array" ref="BM1152">_xlfn.REGEXEXTRACT(_xlfn.REGEXEXTRACT(BK1152,"Lv. [0-9]{0,}", 0),"[0-9]{1,2}", 0)</f>
        <v>#N/A</v>
      </c>
      <c r="BN1152" cm="1">
        <f t="array" ref="BN1152">INDEX(A1152:AE1152,BQ1152)</f>
        <v>249</v>
      </c>
      <c r="BO1152">
        <v>1151</v>
      </c>
      <c r="BP1152" t="str">
        <f ca="1">IF(LEN(BL1152) &gt; 0, _xlfn.XMATCH(BN1152 + 1, INDIRECT(BR1152):INDIRECT(BS1152)), "")</f>
        <v/>
      </c>
      <c r="BQ1152" cm="1">
        <f t="array" ref="BQ1152">_xlfn.XMATCH(FALSE, ISBLANK(A1152:AE1152),,-1)</f>
        <v>31</v>
      </c>
      <c r="BR1152" t="str">
        <f>ADDRESS(2, BQ1152)</f>
        <v>$AE$2</v>
      </c>
      <c r="BS1152" t="str">
        <f>ADDRESS(1202, BQ1152)</f>
        <v>$AE$1202</v>
      </c>
      <c r="BT1152" s="171" t="str">
        <f>"insert into Pokemon_Blueprint values ( "&amp;ROW()-1&amp;", '"&amp;B1152&amp;"', '"&amp;C1152&amp;"', "&amp;AF1152&amp;",  "&amp;AG1152&amp;",  "&amp;AH1152&amp;", "&amp;AI1152&amp;",  "&amp;AJ1152&amp;",  "&amp;AK1152&amp;", "&amp;IF(BC1152 = "", "0", BC1152)&amp;", "&amp;IF(BL1152 = "","NULL, NULL",BP1152&amp;", "&amp;BL1152)&amp;");"</f>
        <v>insert into Pokemon_Blueprint values ( 1151, 'Klawf', '', 70,  100,  115, 35,  55,  75, 120, NULL, NULL);</v>
      </c>
    </row>
    <row r="1153" spans="1:72" ht="12.75" customHeight="1">
      <c r="A1153" s="12">
        <v>951</v>
      </c>
      <c r="B1153" s="121" t="s">
        <v>1788</v>
      </c>
      <c r="C1153" s="121"/>
      <c r="D1153" s="197"/>
      <c r="E1153" s="198"/>
      <c r="F1153" s="198"/>
      <c r="G1153" s="198"/>
      <c r="H1153" s="198"/>
      <c r="I1153" s="198"/>
      <c r="J1153" s="198"/>
      <c r="K1153" s="198"/>
      <c r="L1153" s="198"/>
      <c r="M1153" s="198"/>
      <c r="N1153" s="198"/>
      <c r="O1153" s="198"/>
      <c r="P1153" s="198"/>
      <c r="Q1153" s="198"/>
      <c r="R1153" s="198"/>
      <c r="S1153" s="198"/>
      <c r="T1153" s="198"/>
      <c r="U1153" s="198"/>
      <c r="V1153" s="198"/>
      <c r="W1153" s="198"/>
      <c r="X1153" s="198"/>
      <c r="Y1153" s="198"/>
      <c r="Z1153" s="198"/>
      <c r="AA1153" s="198"/>
      <c r="AB1153" s="198"/>
      <c r="AC1153" s="198"/>
      <c r="AD1153" s="198"/>
      <c r="AE1153" s="199">
        <v>250</v>
      </c>
      <c r="AF1153" s="178">
        <v>50</v>
      </c>
      <c r="AG1153" s="179">
        <v>62</v>
      </c>
      <c r="AH1153" s="180">
        <v>40</v>
      </c>
      <c r="AI1153" s="181">
        <v>62</v>
      </c>
      <c r="AJ1153" s="182">
        <v>40</v>
      </c>
      <c r="AK1153" s="183">
        <v>50</v>
      </c>
      <c r="AL1153" s="23">
        <f>SUM(AF1153:AK1153)</f>
        <v>304</v>
      </c>
      <c r="AM1153" s="24" t="s">
        <v>74</v>
      </c>
      <c r="AN1153" s="25"/>
      <c r="AO1153" s="24" t="s">
        <v>77</v>
      </c>
      <c r="AP1153" s="26" t="s">
        <v>410</v>
      </c>
      <c r="AQ1153" s="122" t="s">
        <v>961</v>
      </c>
      <c r="AR1153" s="24" t="s">
        <v>127</v>
      </c>
      <c r="AS1153" s="26">
        <v>0.3</v>
      </c>
      <c r="AT1153" s="26">
        <v>6.6</v>
      </c>
      <c r="AU1153" s="25">
        <v>3</v>
      </c>
      <c r="AV1153" s="31"/>
      <c r="AW1153" s="26">
        <v>1</v>
      </c>
      <c r="AX1153" s="26"/>
      <c r="AY1153" s="26"/>
      <c r="AZ1153" s="26"/>
      <c r="BA1153" s="25"/>
      <c r="BB1153" s="24">
        <v>61</v>
      </c>
      <c r="BC1153" s="26">
        <v>190</v>
      </c>
      <c r="BD1153" s="32" t="s">
        <v>128</v>
      </c>
      <c r="BE1153" s="32">
        <v>50</v>
      </c>
      <c r="BF1153" s="26" t="s">
        <v>80</v>
      </c>
      <c r="BG1153" s="26" t="s">
        <v>129</v>
      </c>
      <c r="BH1153" s="29">
        <v>20</v>
      </c>
      <c r="BI1153" s="26" t="s">
        <v>74</v>
      </c>
      <c r="BJ1153" s="25"/>
      <c r="BK1153" s="12" t="s">
        <v>233</v>
      </c>
      <c r="BL1153" t="str">
        <f>IF(_xlfn.REGEXTEST(BK1153,"Lv. [0-9]{0, 3}", 0),BM1153,"")</f>
        <v/>
      </c>
      <c r="BM1153" t="e" cm="1" vm="1">
        <f t="array" ref="BM1153">_xlfn.REGEXEXTRACT(_xlfn.REGEXEXTRACT(BK1153,"Lv. [0-9]{0,}", 0),"[0-9]{1,2}", 0)</f>
        <v>#N/A</v>
      </c>
      <c r="BN1153" cm="1">
        <f t="array" ref="BN1153">INDEX(A1153:AE1153,BQ1153)</f>
        <v>250</v>
      </c>
      <c r="BO1153">
        <v>1152</v>
      </c>
      <c r="BP1153" t="str">
        <f ca="1">IF(LEN(BL1153) &gt; 0, _xlfn.XMATCH(BN1153 + 1, INDIRECT(BR1153):INDIRECT(BS1153)), "")</f>
        <v/>
      </c>
      <c r="BQ1153" cm="1">
        <f t="array" ref="BQ1153">_xlfn.XMATCH(FALSE, ISBLANK(A1153:AE1153),,-1)</f>
        <v>31</v>
      </c>
      <c r="BR1153" t="str">
        <f>ADDRESS(2, BQ1153)</f>
        <v>$AE$2</v>
      </c>
      <c r="BS1153" t="str">
        <f>ADDRESS(1202, BQ1153)</f>
        <v>$AE$1202</v>
      </c>
      <c r="BT1153" s="171" t="str">
        <f>"insert into Pokemon_Blueprint values ( "&amp;ROW()-1&amp;", '"&amp;B1153&amp;"', '"&amp;C1153&amp;"', "&amp;AF1153&amp;",  "&amp;AG1153&amp;",  "&amp;AH1153&amp;", "&amp;AI1153&amp;",  "&amp;AJ1153&amp;",  "&amp;AK1153&amp;", "&amp;IF(BC1153 = "", "0", BC1153)&amp;", "&amp;IF(BL1153 = "","NULL, NULL",BP1153&amp;", "&amp;BL1153)&amp;");"</f>
        <v>insert into Pokemon_Blueprint values ( 1152, 'Capsakid', '', 50,  62,  40, 62,  40,  50, 190, NULL, NULL);</v>
      </c>
    </row>
    <row r="1154" spans="1:72" ht="12.75" customHeight="1">
      <c r="A1154" s="12">
        <v>952</v>
      </c>
      <c r="B1154" s="121" t="s">
        <v>1789</v>
      </c>
      <c r="C1154" s="121"/>
      <c r="D1154" s="197"/>
      <c r="E1154" s="198"/>
      <c r="F1154" s="198"/>
      <c r="G1154" s="198"/>
      <c r="H1154" s="198"/>
      <c r="I1154" s="198"/>
      <c r="J1154" s="198"/>
      <c r="K1154" s="198"/>
      <c r="L1154" s="198"/>
      <c r="M1154" s="198"/>
      <c r="N1154" s="198"/>
      <c r="O1154" s="198"/>
      <c r="P1154" s="198"/>
      <c r="Q1154" s="198"/>
      <c r="R1154" s="198"/>
      <c r="S1154" s="198"/>
      <c r="T1154" s="198"/>
      <c r="U1154" s="198"/>
      <c r="V1154" s="198"/>
      <c r="W1154" s="198"/>
      <c r="X1154" s="198"/>
      <c r="Y1154" s="198"/>
      <c r="Z1154" s="198"/>
      <c r="AA1154" s="198"/>
      <c r="AB1154" s="198"/>
      <c r="AC1154" s="198"/>
      <c r="AD1154" s="198"/>
      <c r="AE1154" s="199">
        <v>251</v>
      </c>
      <c r="AF1154" s="178">
        <v>65</v>
      </c>
      <c r="AG1154" s="179">
        <v>108</v>
      </c>
      <c r="AH1154" s="180">
        <v>65</v>
      </c>
      <c r="AI1154" s="181">
        <v>108</v>
      </c>
      <c r="AJ1154" s="182">
        <v>65</v>
      </c>
      <c r="AK1154" s="183">
        <v>75</v>
      </c>
      <c r="AL1154" s="23">
        <f>SUM(AF1154:AK1154)</f>
        <v>486</v>
      </c>
      <c r="AM1154" s="24" t="s">
        <v>74</v>
      </c>
      <c r="AN1154" s="25" t="s">
        <v>94</v>
      </c>
      <c r="AO1154" s="24" t="s">
        <v>77</v>
      </c>
      <c r="AP1154" s="26" t="s">
        <v>410</v>
      </c>
      <c r="AQ1154" s="122" t="s">
        <v>663</v>
      </c>
      <c r="AR1154" s="24" t="s">
        <v>220</v>
      </c>
      <c r="AS1154" s="26">
        <v>0.9</v>
      </c>
      <c r="AT1154" s="26">
        <v>33.1</v>
      </c>
      <c r="AU1154" s="25">
        <v>15</v>
      </c>
      <c r="AV1154" s="31"/>
      <c r="AW1154" s="26">
        <v>2</v>
      </c>
      <c r="AX1154" s="26"/>
      <c r="AY1154" s="26"/>
      <c r="AZ1154" s="26"/>
      <c r="BA1154" s="25"/>
      <c r="BB1154" s="24">
        <v>170</v>
      </c>
      <c r="BC1154" s="26">
        <v>75</v>
      </c>
      <c r="BD1154" s="32" t="s">
        <v>128</v>
      </c>
      <c r="BE1154" s="32">
        <v>50</v>
      </c>
      <c r="BF1154" s="26" t="s">
        <v>80</v>
      </c>
      <c r="BG1154" s="26" t="s">
        <v>129</v>
      </c>
      <c r="BH1154" s="29">
        <v>20</v>
      </c>
      <c r="BI1154" s="26" t="s">
        <v>74</v>
      </c>
      <c r="BJ1154" s="25"/>
      <c r="BK1154" s="12"/>
      <c r="BL1154" t="str">
        <f>IF(_xlfn.REGEXTEST(BK1154,"Lv. [0-9]{0, 3}", 0),BM1154,"")</f>
        <v/>
      </c>
      <c r="BM1154" t="e" cm="1" vm="1">
        <f t="array" ref="BM1154">_xlfn.REGEXEXTRACT(_xlfn.REGEXEXTRACT(BK1154,"Lv. [0-9]{0,}", 0),"[0-9]{1,2}", 0)</f>
        <v>#N/A</v>
      </c>
      <c r="BN1154" cm="1">
        <f t="array" ref="BN1154">INDEX(A1154:AE1154,BQ1154)</f>
        <v>251</v>
      </c>
      <c r="BO1154">
        <v>1153</v>
      </c>
      <c r="BP1154" t="str">
        <f ca="1">IF(LEN(BL1154) &gt; 0, _xlfn.XMATCH(BN1154 + 1, INDIRECT(BR1154):INDIRECT(BS1154)), "")</f>
        <v/>
      </c>
      <c r="BQ1154" cm="1">
        <f t="array" ref="BQ1154">_xlfn.XMATCH(FALSE, ISBLANK(A1154:AE1154),,-1)</f>
        <v>31</v>
      </c>
      <c r="BR1154" t="str">
        <f>ADDRESS(2, BQ1154)</f>
        <v>$AE$2</v>
      </c>
      <c r="BS1154" t="str">
        <f>ADDRESS(1202, BQ1154)</f>
        <v>$AE$1202</v>
      </c>
      <c r="BT1154" s="171" t="str">
        <f>"insert into Pokemon_Blueprint values ( "&amp;ROW()-1&amp;", '"&amp;B1154&amp;"', '"&amp;C1154&amp;"', "&amp;AF1154&amp;",  "&amp;AG1154&amp;",  "&amp;AH1154&amp;", "&amp;AI1154&amp;",  "&amp;AJ1154&amp;",  "&amp;AK1154&amp;", "&amp;IF(BC1154 = "", "0", BC1154)&amp;", "&amp;IF(BL1154 = "","NULL, NULL",BP1154&amp;", "&amp;BL1154)&amp;");"</f>
        <v>insert into Pokemon_Blueprint values ( 1153, 'Scovillain', '', 65,  108,  65, 108,  65,  75, 75, NULL, NULL);</v>
      </c>
    </row>
    <row r="1155" spans="1:72" ht="12.75" customHeight="1">
      <c r="A1155" s="12">
        <v>953</v>
      </c>
      <c r="B1155" s="121" t="s">
        <v>1790</v>
      </c>
      <c r="C1155" s="121"/>
      <c r="D1155" s="197"/>
      <c r="E1155" s="198"/>
      <c r="F1155" s="198"/>
      <c r="G1155" s="198"/>
      <c r="H1155" s="198"/>
      <c r="I1155" s="198"/>
      <c r="J1155" s="198"/>
      <c r="K1155" s="198"/>
      <c r="L1155" s="198"/>
      <c r="M1155" s="198"/>
      <c r="N1155" s="198"/>
      <c r="O1155" s="198"/>
      <c r="P1155" s="198"/>
      <c r="Q1155" s="198"/>
      <c r="R1155" s="198"/>
      <c r="S1155" s="198"/>
      <c r="T1155" s="198"/>
      <c r="U1155" s="198"/>
      <c r="V1155" s="198"/>
      <c r="W1155" s="198"/>
      <c r="X1155" s="198"/>
      <c r="Y1155" s="198"/>
      <c r="Z1155" s="198"/>
      <c r="AA1155" s="198"/>
      <c r="AB1155" s="198"/>
      <c r="AC1155" s="198"/>
      <c r="AD1155" s="198"/>
      <c r="AE1155" s="199">
        <v>254</v>
      </c>
      <c r="AF1155" s="178">
        <v>41</v>
      </c>
      <c r="AG1155" s="179">
        <v>50</v>
      </c>
      <c r="AH1155" s="180">
        <v>60</v>
      </c>
      <c r="AI1155" s="181">
        <v>31</v>
      </c>
      <c r="AJ1155" s="182">
        <v>58</v>
      </c>
      <c r="AK1155" s="183">
        <v>30</v>
      </c>
      <c r="AL1155" s="23">
        <f>SUM(AF1155:AK1155)</f>
        <v>270</v>
      </c>
      <c r="AM1155" s="24" t="s">
        <v>124</v>
      </c>
      <c r="AN1155" s="25"/>
      <c r="AO1155" s="24" t="s">
        <v>135</v>
      </c>
      <c r="AP1155" s="26"/>
      <c r="AQ1155" s="122" t="s">
        <v>132</v>
      </c>
      <c r="AR1155" s="24" t="s">
        <v>265</v>
      </c>
      <c r="AS1155" s="26">
        <v>0.2</v>
      </c>
      <c r="AT1155" s="26">
        <v>2.2000000000000002</v>
      </c>
      <c r="AU1155" s="25">
        <v>1</v>
      </c>
      <c r="AV1155" s="31"/>
      <c r="AW1155" s="26"/>
      <c r="AX1155" s="26">
        <v>1</v>
      </c>
      <c r="AY1155" s="26"/>
      <c r="AZ1155" s="26"/>
      <c r="BA1155" s="25"/>
      <c r="BB1155" s="24">
        <v>54</v>
      </c>
      <c r="BC1155" s="26">
        <v>190</v>
      </c>
      <c r="BD1155" s="32" t="s">
        <v>226</v>
      </c>
      <c r="BE1155" s="32">
        <v>50</v>
      </c>
      <c r="BF1155" s="26" t="s">
        <v>139</v>
      </c>
      <c r="BG1155" s="26" t="s">
        <v>129</v>
      </c>
      <c r="BH1155" s="29">
        <v>20</v>
      </c>
      <c r="BI1155" s="26" t="s">
        <v>124</v>
      </c>
      <c r="BJ1155" s="25"/>
      <c r="BK1155" s="12" t="s">
        <v>1745</v>
      </c>
      <c r="BL1155" t="str">
        <f>IF(_xlfn.REGEXTEST(BK1155,"Lv. [0-9]{0, 3}", 0),BM1155,"")</f>
        <v/>
      </c>
      <c r="BM1155" t="e" cm="1" vm="1">
        <f t="array" ref="BM1155">_xlfn.REGEXEXTRACT(_xlfn.REGEXEXTRACT(BK1155,"Lv. [0-9]{0,}", 0),"[0-9]{1,2}", 0)</f>
        <v>#N/A</v>
      </c>
      <c r="BN1155" cm="1">
        <f t="array" ref="BN1155">INDEX(A1155:AE1155,BQ1155)</f>
        <v>254</v>
      </c>
      <c r="BO1155">
        <v>1154</v>
      </c>
      <c r="BP1155" t="str">
        <f ca="1">IF(LEN(BL1155) &gt; 0, _xlfn.XMATCH(BN1155 + 1, INDIRECT(BR1155):INDIRECT(BS1155)), "")</f>
        <v/>
      </c>
      <c r="BQ1155" cm="1">
        <f t="array" ref="BQ1155">_xlfn.XMATCH(FALSE, ISBLANK(A1155:AE1155),,-1)</f>
        <v>31</v>
      </c>
      <c r="BR1155" t="str">
        <f>ADDRESS(2, BQ1155)</f>
        <v>$AE$2</v>
      </c>
      <c r="BS1155" t="str">
        <f>ADDRESS(1202, BQ1155)</f>
        <v>$AE$1202</v>
      </c>
      <c r="BT1155" s="171" t="str">
        <f>"insert into Pokemon_Blueprint values ( "&amp;ROW()-1&amp;", '"&amp;B1155&amp;"', '"&amp;C1155&amp;"', "&amp;AF1155&amp;",  "&amp;AG1155&amp;",  "&amp;AH1155&amp;", "&amp;AI1155&amp;",  "&amp;AJ1155&amp;",  "&amp;AK1155&amp;", "&amp;IF(BC1155 = "", "0", BC1155)&amp;", "&amp;IF(BL1155 = "","NULL, NULL",BP1155&amp;", "&amp;BL1155)&amp;");"</f>
        <v>insert into Pokemon_Blueprint values ( 1154, 'Rellor', '', 41,  50,  60, 31,  58,  30, 190, NULL, NULL);</v>
      </c>
    </row>
    <row r="1156" spans="1:72" ht="12.75" customHeight="1">
      <c r="A1156" s="12">
        <v>954</v>
      </c>
      <c r="B1156" s="121" t="s">
        <v>1791</v>
      </c>
      <c r="C1156" s="121"/>
      <c r="D1156" s="197"/>
      <c r="E1156" s="198"/>
      <c r="F1156" s="198"/>
      <c r="G1156" s="198"/>
      <c r="H1156" s="198"/>
      <c r="I1156" s="198"/>
      <c r="J1156" s="198"/>
      <c r="K1156" s="198"/>
      <c r="L1156" s="198"/>
      <c r="M1156" s="198"/>
      <c r="N1156" s="198"/>
      <c r="O1156" s="198"/>
      <c r="P1156" s="198"/>
      <c r="Q1156" s="198"/>
      <c r="R1156" s="198"/>
      <c r="S1156" s="198"/>
      <c r="T1156" s="198"/>
      <c r="U1156" s="198"/>
      <c r="V1156" s="198"/>
      <c r="W1156" s="198"/>
      <c r="X1156" s="198"/>
      <c r="Y1156" s="198"/>
      <c r="Z1156" s="198"/>
      <c r="AA1156" s="198"/>
      <c r="AB1156" s="198"/>
      <c r="AC1156" s="198"/>
      <c r="AD1156" s="198"/>
      <c r="AE1156" s="199">
        <v>255</v>
      </c>
      <c r="AF1156" s="178">
        <v>75</v>
      </c>
      <c r="AG1156" s="179">
        <v>50</v>
      </c>
      <c r="AH1156" s="180">
        <v>85</v>
      </c>
      <c r="AI1156" s="181">
        <v>115</v>
      </c>
      <c r="AJ1156" s="182">
        <v>100</v>
      </c>
      <c r="AK1156" s="183">
        <v>45</v>
      </c>
      <c r="AL1156" s="23">
        <f>SUM(AF1156:AK1156)</f>
        <v>470</v>
      </c>
      <c r="AM1156" s="24" t="s">
        <v>124</v>
      </c>
      <c r="AN1156" s="25" t="s">
        <v>193</v>
      </c>
      <c r="AO1156" s="24" t="s">
        <v>313</v>
      </c>
      <c r="AP1156" s="26"/>
      <c r="AQ1156" s="122" t="s">
        <v>620</v>
      </c>
      <c r="AR1156" s="24" t="s">
        <v>127</v>
      </c>
      <c r="AS1156" s="26">
        <v>0.3</v>
      </c>
      <c r="AT1156" s="26">
        <v>7.7</v>
      </c>
      <c r="AU1156" s="25">
        <v>3.5</v>
      </c>
      <c r="AV1156" s="31"/>
      <c r="AW1156" s="26"/>
      <c r="AX1156" s="26"/>
      <c r="AY1156" s="26">
        <v>2</v>
      </c>
      <c r="AZ1156" s="26"/>
      <c r="BA1156" s="25"/>
      <c r="BB1156" s="24">
        <v>165</v>
      </c>
      <c r="BC1156" s="26">
        <v>45</v>
      </c>
      <c r="BD1156" s="32" t="s">
        <v>226</v>
      </c>
      <c r="BE1156" s="32">
        <v>50</v>
      </c>
      <c r="BF1156" s="26" t="s">
        <v>80</v>
      </c>
      <c r="BG1156" s="26" t="s">
        <v>129</v>
      </c>
      <c r="BH1156" s="29">
        <v>20</v>
      </c>
      <c r="BI1156" s="26" t="s">
        <v>124</v>
      </c>
      <c r="BJ1156" s="25"/>
      <c r="BK1156" s="12"/>
      <c r="BL1156" t="str">
        <f>IF(_xlfn.REGEXTEST(BK1156,"Lv. [0-9]{0, 3}", 0),BM1156,"")</f>
        <v/>
      </c>
      <c r="BM1156" t="e" cm="1" vm="1">
        <f t="array" ref="BM1156">_xlfn.REGEXEXTRACT(_xlfn.REGEXEXTRACT(BK1156,"Lv. [0-9]{0,}", 0),"[0-9]{1,2}", 0)</f>
        <v>#N/A</v>
      </c>
      <c r="BN1156" cm="1">
        <f t="array" ref="BN1156">INDEX(A1156:AE1156,BQ1156)</f>
        <v>255</v>
      </c>
      <c r="BO1156">
        <v>1155</v>
      </c>
      <c r="BP1156" t="str">
        <f ca="1">IF(LEN(BL1156) &gt; 0, _xlfn.XMATCH(BN1156 + 1, INDIRECT(BR1156):INDIRECT(BS1156)), "")</f>
        <v/>
      </c>
      <c r="BQ1156" cm="1">
        <f t="array" ref="BQ1156">_xlfn.XMATCH(FALSE, ISBLANK(A1156:AE1156),,-1)</f>
        <v>31</v>
      </c>
      <c r="BR1156" t="str">
        <f>ADDRESS(2, BQ1156)</f>
        <v>$AE$2</v>
      </c>
      <c r="BS1156" t="str">
        <f>ADDRESS(1202, BQ1156)</f>
        <v>$AE$1202</v>
      </c>
      <c r="BT1156" s="171" t="str">
        <f>"insert into Pokemon_Blueprint values ( "&amp;ROW()-1&amp;", '"&amp;B1156&amp;"', '"&amp;C1156&amp;"', "&amp;AF1156&amp;",  "&amp;AG1156&amp;",  "&amp;AH1156&amp;", "&amp;AI1156&amp;",  "&amp;AJ1156&amp;",  "&amp;AK1156&amp;", "&amp;IF(BC1156 = "", "0", BC1156)&amp;", "&amp;IF(BL1156 = "","NULL, NULL",BP1156&amp;", "&amp;BL1156)&amp;");"</f>
        <v>insert into Pokemon_Blueprint values ( 1155, 'Rabsca', '', 75,  50,  85, 115,  100,  45, 45, NULL, NULL);</v>
      </c>
    </row>
    <row r="1157" spans="1:72" ht="12.75" customHeight="1">
      <c r="A1157" s="12">
        <v>955</v>
      </c>
      <c r="B1157" s="121" t="s">
        <v>1792</v>
      </c>
      <c r="C1157" s="121"/>
      <c r="D1157" s="197"/>
      <c r="E1157" s="198"/>
      <c r="F1157" s="198"/>
      <c r="G1157" s="198"/>
      <c r="H1157" s="198"/>
      <c r="I1157" s="198"/>
      <c r="J1157" s="198"/>
      <c r="K1157" s="198"/>
      <c r="L1157" s="198"/>
      <c r="M1157" s="198"/>
      <c r="N1157" s="198"/>
      <c r="O1157" s="198"/>
      <c r="P1157" s="198"/>
      <c r="Q1157" s="198"/>
      <c r="R1157" s="198"/>
      <c r="S1157" s="198"/>
      <c r="T1157" s="198"/>
      <c r="U1157" s="198"/>
      <c r="V1157" s="198"/>
      <c r="W1157" s="198"/>
      <c r="X1157" s="198"/>
      <c r="Y1157" s="198"/>
      <c r="Z1157" s="198"/>
      <c r="AA1157" s="198"/>
      <c r="AB1157" s="198"/>
      <c r="AC1157" s="198"/>
      <c r="AD1157" s="198"/>
      <c r="AE1157" s="199">
        <v>263</v>
      </c>
      <c r="AF1157" s="178">
        <v>30</v>
      </c>
      <c r="AG1157" s="179">
        <v>35</v>
      </c>
      <c r="AH1157" s="180">
        <v>30</v>
      </c>
      <c r="AI1157" s="181">
        <v>55</v>
      </c>
      <c r="AJ1157" s="182">
        <v>30</v>
      </c>
      <c r="AK1157" s="183">
        <v>75</v>
      </c>
      <c r="AL1157" s="23">
        <f>SUM(AF1157:AK1157)</f>
        <v>255</v>
      </c>
      <c r="AM1157" s="24" t="s">
        <v>193</v>
      </c>
      <c r="AN1157" s="25"/>
      <c r="AO1157" s="24" t="s">
        <v>351</v>
      </c>
      <c r="AP1157" s="26" t="s">
        <v>241</v>
      </c>
      <c r="AQ1157" s="122" t="s">
        <v>605</v>
      </c>
      <c r="AR1157" s="24" t="s">
        <v>265</v>
      </c>
      <c r="AS1157" s="26">
        <v>0.2</v>
      </c>
      <c r="AT1157" s="26">
        <v>3.3</v>
      </c>
      <c r="AU1157" s="25">
        <v>1.5</v>
      </c>
      <c r="AV1157" s="31"/>
      <c r="AW1157" s="26"/>
      <c r="AX1157" s="26"/>
      <c r="AY1157" s="26"/>
      <c r="AZ1157" s="26"/>
      <c r="BA1157" s="25">
        <v>1</v>
      </c>
      <c r="BB1157" s="24">
        <v>51</v>
      </c>
      <c r="BC1157" s="26">
        <v>120</v>
      </c>
      <c r="BD1157" s="32" t="s">
        <v>79</v>
      </c>
      <c r="BE1157" s="32">
        <v>50</v>
      </c>
      <c r="BF1157" s="26" t="s">
        <v>141</v>
      </c>
      <c r="BG1157" s="26" t="s">
        <v>129</v>
      </c>
      <c r="BH1157" s="29">
        <v>20</v>
      </c>
      <c r="BI1157" s="26" t="s">
        <v>104</v>
      </c>
      <c r="BJ1157" s="25"/>
      <c r="BK1157" s="12" t="s">
        <v>441</v>
      </c>
      <c r="BL1157" t="str">
        <f>IF(_xlfn.REGEXTEST(BK1157,"Lv. [0-9]{0, 3}", 0),BM1157,"")</f>
        <v>35</v>
      </c>
      <c r="BM1157" t="str" cm="1">
        <f t="array" ref="BM1157">_xlfn.REGEXEXTRACT(_xlfn.REGEXEXTRACT(BK1157,"Lv. [0-9]{0,}", 0),"[0-9]{1,2}", 0)</f>
        <v>35</v>
      </c>
      <c r="BN1157" cm="1">
        <f t="array" ref="BN1157">INDEX(A1157:AE1157,BQ1157)</f>
        <v>263</v>
      </c>
      <c r="BO1157">
        <v>1156</v>
      </c>
      <c r="BP1157">
        <f ca="1">IF(LEN(BL1157) &gt; 0, _xlfn.XMATCH(BN1157 + 1, INDIRECT(BR1157):INDIRECT(BS1157)), "")</f>
        <v>1157</v>
      </c>
      <c r="BQ1157" cm="1">
        <f t="array" ref="BQ1157">_xlfn.XMATCH(FALSE, ISBLANK(A1157:AE1157),,-1)</f>
        <v>31</v>
      </c>
      <c r="BR1157" t="str">
        <f>ADDRESS(2, BQ1157)</f>
        <v>$AE$2</v>
      </c>
      <c r="BS1157" t="str">
        <f>ADDRESS(1202, BQ1157)</f>
        <v>$AE$1202</v>
      </c>
      <c r="BT1157" s="171" t="str">
        <f ca="1">"insert into Pokemon_Blueprint values ( "&amp;ROW()-1&amp;", '"&amp;B1157&amp;"', '"&amp;C1157&amp;"', "&amp;AF1157&amp;",  "&amp;AG1157&amp;",  "&amp;AH1157&amp;", "&amp;AI1157&amp;",  "&amp;AJ1157&amp;",  "&amp;AK1157&amp;", "&amp;IF(BC1157 = "", "0", BC1157)&amp;", "&amp;IF(BL1157 = "","NULL, NULL",BP1157&amp;", "&amp;BL1157)&amp;");"</f>
        <v>insert into Pokemon_Blueprint values ( 1156, 'Flittle', '', 30,  35,  30, 55,  30,  75, 120, 1157, 35);</v>
      </c>
    </row>
    <row r="1158" spans="1:72" ht="12.75" customHeight="1">
      <c r="A1158" s="12">
        <v>956</v>
      </c>
      <c r="B1158" s="121" t="s">
        <v>1793</v>
      </c>
      <c r="C1158" s="121"/>
      <c r="D1158" s="197"/>
      <c r="E1158" s="198"/>
      <c r="F1158" s="198"/>
      <c r="G1158" s="198"/>
      <c r="H1158" s="198"/>
      <c r="I1158" s="198"/>
      <c r="J1158" s="198"/>
      <c r="K1158" s="198"/>
      <c r="L1158" s="198"/>
      <c r="M1158" s="198"/>
      <c r="N1158" s="198"/>
      <c r="O1158" s="198"/>
      <c r="P1158" s="198"/>
      <c r="Q1158" s="198"/>
      <c r="R1158" s="198"/>
      <c r="S1158" s="198"/>
      <c r="T1158" s="198"/>
      <c r="U1158" s="198"/>
      <c r="V1158" s="198"/>
      <c r="W1158" s="198"/>
      <c r="X1158" s="198"/>
      <c r="Y1158" s="198"/>
      <c r="Z1158" s="198"/>
      <c r="AA1158" s="198"/>
      <c r="AB1158" s="198"/>
      <c r="AC1158" s="198"/>
      <c r="AD1158" s="198"/>
      <c r="AE1158" s="199">
        <v>264</v>
      </c>
      <c r="AF1158" s="178">
        <v>95</v>
      </c>
      <c r="AG1158" s="179">
        <v>60</v>
      </c>
      <c r="AH1158" s="180">
        <v>60</v>
      </c>
      <c r="AI1158" s="181">
        <v>101</v>
      </c>
      <c r="AJ1158" s="182">
        <v>60</v>
      </c>
      <c r="AK1158" s="183">
        <v>105</v>
      </c>
      <c r="AL1158" s="23">
        <f>SUM(AF1158:AK1158)</f>
        <v>481</v>
      </c>
      <c r="AM1158" s="24" t="s">
        <v>193</v>
      </c>
      <c r="AN1158" s="25"/>
      <c r="AO1158" s="24" t="s">
        <v>1794</v>
      </c>
      <c r="AP1158" s="26" t="s">
        <v>241</v>
      </c>
      <c r="AQ1158" s="122" t="s">
        <v>605</v>
      </c>
      <c r="AR1158" s="24" t="s">
        <v>304</v>
      </c>
      <c r="AS1158" s="26">
        <v>1.9</v>
      </c>
      <c r="AT1158" s="26">
        <v>198.4</v>
      </c>
      <c r="AU1158" s="25">
        <v>90</v>
      </c>
      <c r="AV1158" s="31"/>
      <c r="AW1158" s="26"/>
      <c r="AX1158" s="26"/>
      <c r="AY1158" s="26"/>
      <c r="AZ1158" s="26"/>
      <c r="BA1158" s="25">
        <v>2</v>
      </c>
      <c r="BB1158" s="24">
        <v>168</v>
      </c>
      <c r="BC1158" s="26">
        <v>60</v>
      </c>
      <c r="BD1158" s="32" t="s">
        <v>79</v>
      </c>
      <c r="BE1158" s="32">
        <v>50</v>
      </c>
      <c r="BF1158" s="26" t="s">
        <v>141</v>
      </c>
      <c r="BG1158" s="26" t="s">
        <v>129</v>
      </c>
      <c r="BH1158" s="29">
        <v>20</v>
      </c>
      <c r="BI1158" s="26" t="s">
        <v>104</v>
      </c>
      <c r="BJ1158" s="25"/>
      <c r="BK1158" s="12"/>
      <c r="BL1158" t="str">
        <f>IF(_xlfn.REGEXTEST(BK1158,"Lv. [0-9]{0, 3}", 0),BM1158,"")</f>
        <v/>
      </c>
      <c r="BM1158" t="e" cm="1" vm="1">
        <f t="array" ref="BM1158">_xlfn.REGEXEXTRACT(_xlfn.REGEXEXTRACT(BK1158,"Lv. [0-9]{0,}", 0),"[0-9]{1,2}", 0)</f>
        <v>#N/A</v>
      </c>
      <c r="BN1158" cm="1">
        <f t="array" ref="BN1158">INDEX(A1158:AE1158,BQ1158)</f>
        <v>264</v>
      </c>
      <c r="BO1158">
        <v>1157</v>
      </c>
      <c r="BP1158" t="str">
        <f ca="1">IF(LEN(BL1158) &gt; 0, _xlfn.XMATCH(BN1158 + 1, INDIRECT(BR1158):INDIRECT(BS1158)), "")</f>
        <v/>
      </c>
      <c r="BQ1158" cm="1">
        <f t="array" ref="BQ1158">_xlfn.XMATCH(FALSE, ISBLANK(A1158:AE1158),,-1)</f>
        <v>31</v>
      </c>
      <c r="BR1158" t="str">
        <f>ADDRESS(2, BQ1158)</f>
        <v>$AE$2</v>
      </c>
      <c r="BS1158" t="str">
        <f>ADDRESS(1202, BQ1158)</f>
        <v>$AE$1202</v>
      </c>
      <c r="BT1158" s="171" t="str">
        <f>"insert into Pokemon_Blueprint values ( "&amp;ROW()-1&amp;", '"&amp;B1158&amp;"', '"&amp;C1158&amp;"', "&amp;AF1158&amp;",  "&amp;AG1158&amp;",  "&amp;AH1158&amp;", "&amp;AI1158&amp;",  "&amp;AJ1158&amp;",  "&amp;AK1158&amp;", "&amp;IF(BC1158 = "", "0", BC1158)&amp;", "&amp;IF(BL1158 = "","NULL, NULL",BP1158&amp;", "&amp;BL1158)&amp;");"</f>
        <v>insert into Pokemon_Blueprint values ( 1157, 'Espathra', '', 95,  60,  60, 101,  60,  105, 60, NULL, NULL);</v>
      </c>
    </row>
    <row r="1159" spans="1:72" ht="12.75" customHeight="1">
      <c r="A1159" s="12">
        <v>957</v>
      </c>
      <c r="B1159" s="121" t="s">
        <v>1795</v>
      </c>
      <c r="C1159" s="121"/>
      <c r="D1159" s="197"/>
      <c r="E1159" s="198"/>
      <c r="F1159" s="198"/>
      <c r="G1159" s="198"/>
      <c r="H1159" s="198"/>
      <c r="I1159" s="198"/>
      <c r="J1159" s="198"/>
      <c r="K1159" s="198"/>
      <c r="L1159" s="198"/>
      <c r="M1159" s="198"/>
      <c r="N1159" s="198"/>
      <c r="O1159" s="198"/>
      <c r="P1159" s="198"/>
      <c r="Q1159" s="198"/>
      <c r="R1159" s="198"/>
      <c r="S1159" s="198"/>
      <c r="T1159" s="198"/>
      <c r="U1159" s="198"/>
      <c r="V1159" s="198"/>
      <c r="W1159" s="198"/>
      <c r="X1159" s="198"/>
      <c r="Y1159" s="198"/>
      <c r="Z1159" s="198"/>
      <c r="AA1159" s="198"/>
      <c r="AB1159" s="198"/>
      <c r="AC1159" s="198"/>
      <c r="AD1159" s="198"/>
      <c r="AE1159" s="199">
        <v>279</v>
      </c>
      <c r="AF1159" s="178">
        <v>50</v>
      </c>
      <c r="AG1159" s="179">
        <v>45</v>
      </c>
      <c r="AH1159" s="180">
        <v>45</v>
      </c>
      <c r="AI1159" s="181">
        <v>35</v>
      </c>
      <c r="AJ1159" s="182">
        <v>64</v>
      </c>
      <c r="AK1159" s="183">
        <v>58</v>
      </c>
      <c r="AL1159" s="23">
        <f>SUM(AF1159:AK1159)</f>
        <v>297</v>
      </c>
      <c r="AM1159" s="24" t="s">
        <v>188</v>
      </c>
      <c r="AN1159" s="25" t="s">
        <v>201</v>
      </c>
      <c r="AO1159" s="24" t="s">
        <v>482</v>
      </c>
      <c r="AP1159" s="26" t="s">
        <v>356</v>
      </c>
      <c r="AQ1159" s="122" t="s">
        <v>647</v>
      </c>
      <c r="AR1159" s="24" t="s">
        <v>187</v>
      </c>
      <c r="AS1159" s="26">
        <v>0.4</v>
      </c>
      <c r="AT1159" s="26">
        <v>19.600000000000001</v>
      </c>
      <c r="AU1159" s="25">
        <v>8.9</v>
      </c>
      <c r="AV1159" s="31"/>
      <c r="AW1159" s="26"/>
      <c r="AX1159" s="26"/>
      <c r="AY1159" s="26"/>
      <c r="AZ1159" s="26">
        <v>1</v>
      </c>
      <c r="BA1159" s="25"/>
      <c r="BB1159" s="24">
        <v>59</v>
      </c>
      <c r="BC1159" s="26">
        <v>190</v>
      </c>
      <c r="BD1159" s="32" t="s">
        <v>79</v>
      </c>
      <c r="BE1159" s="32">
        <v>50</v>
      </c>
      <c r="BF1159" s="26" t="s">
        <v>227</v>
      </c>
      <c r="BG1159" s="26" t="s">
        <v>210</v>
      </c>
      <c r="BH1159" s="29">
        <v>20</v>
      </c>
      <c r="BI1159" s="26" t="s">
        <v>188</v>
      </c>
      <c r="BJ1159" s="25"/>
      <c r="BK1159" s="12" t="s">
        <v>256</v>
      </c>
      <c r="BL1159" t="str">
        <f>IF(_xlfn.REGEXTEST(BK1159,"Lv. [0-9]{0, 3}", 0),BM1159,"")</f>
        <v>24</v>
      </c>
      <c r="BM1159" t="str" cm="1">
        <f t="array" ref="BM1159">_xlfn.REGEXEXTRACT(_xlfn.REGEXEXTRACT(BK1159,"Lv. [0-9]{0,}", 0),"[0-9]{1,2}", 0)</f>
        <v>24</v>
      </c>
      <c r="BN1159" cm="1">
        <f t="array" ref="BN1159">INDEX(A1159:AE1159,BQ1159)</f>
        <v>279</v>
      </c>
      <c r="BO1159">
        <v>1158</v>
      </c>
      <c r="BP1159">
        <f ca="1">IF(LEN(BL1159) &gt; 0, _xlfn.XMATCH(BN1159 + 1, INDIRECT(BR1159):INDIRECT(BS1159)), "")</f>
        <v>1159</v>
      </c>
      <c r="BQ1159" cm="1">
        <f t="array" ref="BQ1159">_xlfn.XMATCH(FALSE, ISBLANK(A1159:AE1159),,-1)</f>
        <v>31</v>
      </c>
      <c r="BR1159" t="str">
        <f>ADDRESS(2, BQ1159)</f>
        <v>$AE$2</v>
      </c>
      <c r="BS1159" t="str">
        <f>ADDRESS(1202, BQ1159)</f>
        <v>$AE$1202</v>
      </c>
      <c r="BT1159" s="171" t="str">
        <f ca="1">"insert into Pokemon_Blueprint values ( "&amp;ROW()-1&amp;", '"&amp;B1159&amp;"', '"&amp;C1159&amp;"', "&amp;AF1159&amp;",  "&amp;AG1159&amp;",  "&amp;AH1159&amp;", "&amp;AI1159&amp;",  "&amp;AJ1159&amp;",  "&amp;AK1159&amp;", "&amp;IF(BC1159 = "", "0", BC1159)&amp;", "&amp;IF(BL1159 = "","NULL, NULL",BP1159&amp;", "&amp;BL1159)&amp;");"</f>
        <v>insert into Pokemon_Blueprint values ( 1158, 'Tinkatink', '', 50,  45,  45, 35,  64,  58, 190, 1159, 24);</v>
      </c>
    </row>
    <row r="1160" spans="1:72" ht="12.75" customHeight="1">
      <c r="A1160" s="12">
        <v>958</v>
      </c>
      <c r="B1160" s="121" t="s">
        <v>1796</v>
      </c>
      <c r="C1160" s="121"/>
      <c r="D1160" s="197"/>
      <c r="E1160" s="198"/>
      <c r="F1160" s="198"/>
      <c r="G1160" s="198"/>
      <c r="H1160" s="198"/>
      <c r="I1160" s="198"/>
      <c r="J1160" s="198"/>
      <c r="K1160" s="198"/>
      <c r="L1160" s="198"/>
      <c r="M1160" s="198"/>
      <c r="N1160" s="198"/>
      <c r="O1160" s="198"/>
      <c r="P1160" s="198"/>
      <c r="Q1160" s="198"/>
      <c r="R1160" s="198"/>
      <c r="S1160" s="198"/>
      <c r="T1160" s="198"/>
      <c r="U1160" s="198"/>
      <c r="V1160" s="198"/>
      <c r="W1160" s="198"/>
      <c r="X1160" s="198"/>
      <c r="Y1160" s="198"/>
      <c r="Z1160" s="198"/>
      <c r="AA1160" s="198"/>
      <c r="AB1160" s="198"/>
      <c r="AC1160" s="198"/>
      <c r="AD1160" s="198"/>
      <c r="AE1160" s="199">
        <v>280</v>
      </c>
      <c r="AF1160" s="178">
        <v>65</v>
      </c>
      <c r="AG1160" s="179">
        <v>55</v>
      </c>
      <c r="AH1160" s="180">
        <v>55</v>
      </c>
      <c r="AI1160" s="181">
        <v>45</v>
      </c>
      <c r="AJ1160" s="182">
        <v>82</v>
      </c>
      <c r="AK1160" s="183">
        <v>78</v>
      </c>
      <c r="AL1160" s="23">
        <f>SUM(AF1160:AK1160)</f>
        <v>380</v>
      </c>
      <c r="AM1160" s="24" t="s">
        <v>188</v>
      </c>
      <c r="AN1160" s="25" t="s">
        <v>201</v>
      </c>
      <c r="AO1160" s="24" t="s">
        <v>482</v>
      </c>
      <c r="AP1160" s="26" t="s">
        <v>356</v>
      </c>
      <c r="AQ1160" s="122" t="s">
        <v>647</v>
      </c>
      <c r="AR1160" s="24" t="s">
        <v>78</v>
      </c>
      <c r="AS1160" s="26">
        <v>0.7</v>
      </c>
      <c r="AT1160" s="26">
        <v>130.30000000000001</v>
      </c>
      <c r="AU1160" s="25">
        <v>59.1</v>
      </c>
      <c r="AV1160" s="31"/>
      <c r="AW1160" s="26"/>
      <c r="AX1160" s="26"/>
      <c r="AY1160" s="26"/>
      <c r="AZ1160" s="26">
        <v>2</v>
      </c>
      <c r="BA1160" s="25"/>
      <c r="BB1160" s="24">
        <v>133</v>
      </c>
      <c r="BC1160" s="26">
        <v>90</v>
      </c>
      <c r="BD1160" s="32" t="s">
        <v>79</v>
      </c>
      <c r="BE1160" s="32">
        <v>50</v>
      </c>
      <c r="BF1160" s="26" t="s">
        <v>227</v>
      </c>
      <c r="BG1160" s="26" t="s">
        <v>210</v>
      </c>
      <c r="BH1160" s="29">
        <v>20</v>
      </c>
      <c r="BI1160" s="26" t="s">
        <v>188</v>
      </c>
      <c r="BJ1160" s="25"/>
      <c r="BK1160" s="12" t="s">
        <v>387</v>
      </c>
      <c r="BL1160" t="str">
        <f>IF(_xlfn.REGEXTEST(BK1160,"Lv. [0-9]{0, 3}", 0),BM1160,"")</f>
        <v>38</v>
      </c>
      <c r="BM1160" t="str" cm="1">
        <f t="array" ref="BM1160">_xlfn.REGEXEXTRACT(_xlfn.REGEXEXTRACT(BK1160,"Lv. [0-9]{0,}", 0),"[0-9]{1,2}", 0)</f>
        <v>38</v>
      </c>
      <c r="BN1160" cm="1">
        <f t="array" ref="BN1160">INDEX(A1160:AE1160,BQ1160)</f>
        <v>280</v>
      </c>
      <c r="BO1160">
        <v>1159</v>
      </c>
      <c r="BP1160">
        <f ca="1">IF(LEN(BL1160) &gt; 0, _xlfn.XMATCH(BN1160 + 1, INDIRECT(BR1160):INDIRECT(BS1160)), "")</f>
        <v>1160</v>
      </c>
      <c r="BQ1160" cm="1">
        <f t="array" ref="BQ1160">_xlfn.XMATCH(FALSE, ISBLANK(A1160:AE1160),,-1)</f>
        <v>31</v>
      </c>
      <c r="BR1160" t="str">
        <f>ADDRESS(2, BQ1160)</f>
        <v>$AE$2</v>
      </c>
      <c r="BS1160" t="str">
        <f>ADDRESS(1202, BQ1160)</f>
        <v>$AE$1202</v>
      </c>
      <c r="BT1160" s="171" t="str">
        <f ca="1">"insert into Pokemon_Blueprint values ( "&amp;ROW()-1&amp;", '"&amp;B1160&amp;"', '"&amp;C1160&amp;"', "&amp;AF1160&amp;",  "&amp;AG1160&amp;",  "&amp;AH1160&amp;", "&amp;AI1160&amp;",  "&amp;AJ1160&amp;",  "&amp;AK1160&amp;", "&amp;IF(BC1160 = "", "0", BC1160)&amp;", "&amp;IF(BL1160 = "","NULL, NULL",BP1160&amp;", "&amp;BL1160)&amp;");"</f>
        <v>insert into Pokemon_Blueprint values ( 1159, 'Tinkatuff', '', 65,  55,  55, 45,  82,  78, 90, 1160, 38);</v>
      </c>
    </row>
    <row r="1161" spans="1:72" ht="12.75" customHeight="1">
      <c r="A1161" s="12">
        <v>959</v>
      </c>
      <c r="B1161" s="121" t="s">
        <v>1797</v>
      </c>
      <c r="C1161" s="121"/>
      <c r="D1161" s="197"/>
      <c r="E1161" s="198"/>
      <c r="F1161" s="198"/>
      <c r="G1161" s="198"/>
      <c r="H1161" s="198"/>
      <c r="I1161" s="198"/>
      <c r="J1161" s="198"/>
      <c r="K1161" s="198"/>
      <c r="L1161" s="198"/>
      <c r="M1161" s="198"/>
      <c r="N1161" s="198"/>
      <c r="O1161" s="198"/>
      <c r="P1161" s="198"/>
      <c r="Q1161" s="198"/>
      <c r="R1161" s="198"/>
      <c r="S1161" s="198"/>
      <c r="T1161" s="198"/>
      <c r="U1161" s="198"/>
      <c r="V1161" s="198"/>
      <c r="W1161" s="198"/>
      <c r="X1161" s="198"/>
      <c r="Y1161" s="198"/>
      <c r="Z1161" s="198"/>
      <c r="AA1161" s="198"/>
      <c r="AB1161" s="198"/>
      <c r="AC1161" s="198"/>
      <c r="AD1161" s="198"/>
      <c r="AE1161" s="199">
        <v>281</v>
      </c>
      <c r="AF1161" s="178">
        <v>85</v>
      </c>
      <c r="AG1161" s="179">
        <v>75</v>
      </c>
      <c r="AH1161" s="180">
        <v>77</v>
      </c>
      <c r="AI1161" s="181">
        <v>70</v>
      </c>
      <c r="AJ1161" s="182">
        <v>105</v>
      </c>
      <c r="AK1161" s="183">
        <v>94</v>
      </c>
      <c r="AL1161" s="23">
        <f>SUM(AF1161:AK1161)</f>
        <v>506</v>
      </c>
      <c r="AM1161" s="24" t="s">
        <v>188</v>
      </c>
      <c r="AN1161" s="25" t="s">
        <v>201</v>
      </c>
      <c r="AO1161" s="24" t="s">
        <v>482</v>
      </c>
      <c r="AP1161" s="26" t="s">
        <v>356</v>
      </c>
      <c r="AQ1161" s="122" t="s">
        <v>647</v>
      </c>
      <c r="AR1161" s="24" t="s">
        <v>78</v>
      </c>
      <c r="AS1161" s="26">
        <v>0.7</v>
      </c>
      <c r="AT1161" s="26">
        <v>248.7</v>
      </c>
      <c r="AU1161" s="25">
        <v>112.8</v>
      </c>
      <c r="AV1161" s="31"/>
      <c r="AW1161" s="26"/>
      <c r="AX1161" s="26"/>
      <c r="AY1161" s="26"/>
      <c r="AZ1161" s="26">
        <v>3</v>
      </c>
      <c r="BA1161" s="25"/>
      <c r="BB1161" s="24">
        <v>253</v>
      </c>
      <c r="BC1161" s="26">
        <v>45</v>
      </c>
      <c r="BD1161" s="32" t="s">
        <v>79</v>
      </c>
      <c r="BE1161" s="32">
        <v>50</v>
      </c>
      <c r="BF1161" s="26" t="s">
        <v>227</v>
      </c>
      <c r="BG1161" s="26" t="s">
        <v>210</v>
      </c>
      <c r="BH1161" s="29">
        <v>20</v>
      </c>
      <c r="BI1161" s="26" t="s">
        <v>188</v>
      </c>
      <c r="BJ1161" s="25"/>
      <c r="BK1161" s="12"/>
      <c r="BL1161" t="str">
        <f>IF(_xlfn.REGEXTEST(BK1161,"Lv. [0-9]{0, 3}", 0),BM1161,"")</f>
        <v/>
      </c>
      <c r="BM1161" t="e" cm="1" vm="1">
        <f t="array" ref="BM1161">_xlfn.REGEXEXTRACT(_xlfn.REGEXEXTRACT(BK1161,"Lv. [0-9]{0,}", 0),"[0-9]{1,2}", 0)</f>
        <v>#N/A</v>
      </c>
      <c r="BN1161" cm="1">
        <f t="array" ref="BN1161">INDEX(A1161:AE1161,BQ1161)</f>
        <v>281</v>
      </c>
      <c r="BO1161">
        <v>1160</v>
      </c>
      <c r="BP1161" t="str">
        <f ca="1">IF(LEN(BL1161) &gt; 0, _xlfn.XMATCH(BN1161 + 1, INDIRECT(BR1161):INDIRECT(BS1161)), "")</f>
        <v/>
      </c>
      <c r="BQ1161" cm="1">
        <f t="array" ref="BQ1161">_xlfn.XMATCH(FALSE, ISBLANK(A1161:AE1161),,-1)</f>
        <v>31</v>
      </c>
      <c r="BR1161" t="str">
        <f>ADDRESS(2, BQ1161)</f>
        <v>$AE$2</v>
      </c>
      <c r="BS1161" t="str">
        <f>ADDRESS(1202, BQ1161)</f>
        <v>$AE$1202</v>
      </c>
      <c r="BT1161" s="171" t="str">
        <f>"insert into Pokemon_Blueprint values ( "&amp;ROW()-1&amp;", '"&amp;B1161&amp;"', '"&amp;C1161&amp;"', "&amp;AF1161&amp;",  "&amp;AG1161&amp;",  "&amp;AH1161&amp;", "&amp;AI1161&amp;",  "&amp;AJ1161&amp;",  "&amp;AK1161&amp;", "&amp;IF(BC1161 = "", "0", BC1161)&amp;", "&amp;IF(BL1161 = "","NULL, NULL",BP1161&amp;", "&amp;BL1161)&amp;");"</f>
        <v>insert into Pokemon_Blueprint values ( 1160, 'Tinkaton', '', 85,  75,  77, 70,  105,  94, 45, NULL, NULL);</v>
      </c>
    </row>
    <row r="1162" spans="1:72" ht="12.75" customHeight="1">
      <c r="A1162" s="12">
        <v>960</v>
      </c>
      <c r="B1162" s="121" t="s">
        <v>1798</v>
      </c>
      <c r="C1162" s="121"/>
      <c r="D1162" s="197"/>
      <c r="E1162" s="198"/>
      <c r="F1162" s="198"/>
      <c r="G1162" s="198"/>
      <c r="H1162" s="198"/>
      <c r="I1162" s="198"/>
      <c r="J1162" s="198"/>
      <c r="K1162" s="198"/>
      <c r="L1162" s="198"/>
      <c r="M1162" s="198"/>
      <c r="N1162" s="198"/>
      <c r="O1162" s="198"/>
      <c r="P1162" s="198"/>
      <c r="Q1162" s="198"/>
      <c r="R1162" s="198"/>
      <c r="S1162" s="198"/>
      <c r="T1162" s="198"/>
      <c r="U1162" s="198"/>
      <c r="V1162" s="198"/>
      <c r="W1162" s="198"/>
      <c r="X1162" s="198"/>
      <c r="Y1162" s="198"/>
      <c r="Z1162" s="198"/>
      <c r="AA1162" s="198"/>
      <c r="AB1162" s="198"/>
      <c r="AC1162" s="198"/>
      <c r="AD1162" s="198"/>
      <c r="AE1162" s="199">
        <v>288</v>
      </c>
      <c r="AF1162" s="178">
        <v>10</v>
      </c>
      <c r="AG1162" s="179">
        <v>55</v>
      </c>
      <c r="AH1162" s="180">
        <v>25</v>
      </c>
      <c r="AI1162" s="181">
        <v>35</v>
      </c>
      <c r="AJ1162" s="182">
        <v>25</v>
      </c>
      <c r="AK1162" s="183">
        <v>95</v>
      </c>
      <c r="AL1162" s="23">
        <f>SUM(AF1162:AK1162)</f>
        <v>245</v>
      </c>
      <c r="AM1162" s="24" t="s">
        <v>112</v>
      </c>
      <c r="AN1162" s="25"/>
      <c r="AO1162" s="24" t="s">
        <v>1360</v>
      </c>
      <c r="AP1162" s="26" t="s">
        <v>276</v>
      </c>
      <c r="AQ1162" s="122" t="s">
        <v>197</v>
      </c>
      <c r="AR1162" s="24" t="s">
        <v>176</v>
      </c>
      <c r="AS1162" s="26">
        <v>1.2</v>
      </c>
      <c r="AT1162" s="26">
        <v>4</v>
      </c>
      <c r="AU1162" s="25">
        <v>1.8</v>
      </c>
      <c r="AV1162" s="31"/>
      <c r="AW1162" s="26"/>
      <c r="AX1162" s="26"/>
      <c r="AY1162" s="26"/>
      <c r="AZ1162" s="26"/>
      <c r="BA1162" s="25">
        <v>1</v>
      </c>
      <c r="BB1162" s="24">
        <v>49</v>
      </c>
      <c r="BC1162" s="26">
        <v>255</v>
      </c>
      <c r="BD1162" s="32" t="s">
        <v>128</v>
      </c>
      <c r="BE1162" s="32">
        <v>50</v>
      </c>
      <c r="BF1162" s="26" t="s">
        <v>137</v>
      </c>
      <c r="BG1162" s="26" t="s">
        <v>129</v>
      </c>
      <c r="BH1162" s="29">
        <v>20</v>
      </c>
      <c r="BI1162" s="26" t="s">
        <v>333</v>
      </c>
      <c r="BJ1162" s="25"/>
      <c r="BK1162" s="12" t="s">
        <v>266</v>
      </c>
      <c r="BL1162" t="str">
        <f>IF(_xlfn.REGEXTEST(BK1162,"Lv. [0-9]{0, 3}", 0),BM1162,"")</f>
        <v>26</v>
      </c>
      <c r="BM1162" t="str" cm="1">
        <f t="array" ref="BM1162">_xlfn.REGEXEXTRACT(_xlfn.REGEXEXTRACT(BK1162,"Lv. [0-9]{0,}", 0),"[0-9]{1,2}", 0)</f>
        <v>26</v>
      </c>
      <c r="BN1162" cm="1">
        <f t="array" ref="BN1162">INDEX(A1162:AE1162,BQ1162)</f>
        <v>288</v>
      </c>
      <c r="BO1162">
        <v>1161</v>
      </c>
      <c r="BP1162">
        <f ca="1">IF(LEN(BL1162) &gt; 0, _xlfn.XMATCH(BN1162 + 1, INDIRECT(BR1162):INDIRECT(BS1162)), "")</f>
        <v>1162</v>
      </c>
      <c r="BQ1162" cm="1">
        <f t="array" ref="BQ1162">_xlfn.XMATCH(FALSE, ISBLANK(A1162:AE1162),,-1)</f>
        <v>31</v>
      </c>
      <c r="BR1162" t="str">
        <f>ADDRESS(2, BQ1162)</f>
        <v>$AE$2</v>
      </c>
      <c r="BS1162" t="str">
        <f>ADDRESS(1202, BQ1162)</f>
        <v>$AE$1202</v>
      </c>
      <c r="BT1162" s="171" t="str">
        <f ca="1">"insert into Pokemon_Blueprint values ( "&amp;ROW()-1&amp;", '"&amp;B1162&amp;"', '"&amp;C1162&amp;"', "&amp;AF1162&amp;",  "&amp;AG1162&amp;",  "&amp;AH1162&amp;", "&amp;AI1162&amp;",  "&amp;AJ1162&amp;",  "&amp;AK1162&amp;", "&amp;IF(BC1162 = "", "0", BC1162)&amp;", "&amp;IF(BL1162 = "","NULL, NULL",BP1162&amp;", "&amp;BL1162)&amp;");"</f>
        <v>insert into Pokemon_Blueprint values ( 1161, 'Wiglett', '', 10,  55,  25, 35,  25,  95, 255, 1162, 26);</v>
      </c>
    </row>
    <row r="1163" spans="1:72" ht="12.75" customHeight="1">
      <c r="A1163" s="12">
        <v>961</v>
      </c>
      <c r="B1163" s="121" t="s">
        <v>1799</v>
      </c>
      <c r="C1163" s="121"/>
      <c r="D1163" s="197"/>
      <c r="E1163" s="198"/>
      <c r="F1163" s="198"/>
      <c r="G1163" s="198"/>
      <c r="H1163" s="198"/>
      <c r="I1163" s="198"/>
      <c r="J1163" s="198"/>
      <c r="K1163" s="198"/>
      <c r="L1163" s="198"/>
      <c r="M1163" s="198"/>
      <c r="N1163" s="198"/>
      <c r="O1163" s="198"/>
      <c r="P1163" s="198"/>
      <c r="Q1163" s="198"/>
      <c r="R1163" s="198"/>
      <c r="S1163" s="198"/>
      <c r="T1163" s="198"/>
      <c r="U1163" s="198"/>
      <c r="V1163" s="198"/>
      <c r="W1163" s="198"/>
      <c r="X1163" s="198"/>
      <c r="Y1163" s="198"/>
      <c r="Z1163" s="198"/>
      <c r="AA1163" s="198"/>
      <c r="AB1163" s="198"/>
      <c r="AC1163" s="198"/>
      <c r="AD1163" s="198"/>
      <c r="AE1163" s="199">
        <v>289</v>
      </c>
      <c r="AF1163" s="178">
        <v>35</v>
      </c>
      <c r="AG1163" s="179">
        <v>100</v>
      </c>
      <c r="AH1163" s="180">
        <v>50</v>
      </c>
      <c r="AI1163" s="181">
        <v>50</v>
      </c>
      <c r="AJ1163" s="182">
        <v>70</v>
      </c>
      <c r="AK1163" s="183">
        <v>120</v>
      </c>
      <c r="AL1163" s="23">
        <f>SUM(AF1163:AK1163)</f>
        <v>425</v>
      </c>
      <c r="AM1163" s="24" t="s">
        <v>112</v>
      </c>
      <c r="AN1163" s="25"/>
      <c r="AO1163" s="24" t="s">
        <v>1360</v>
      </c>
      <c r="AP1163" s="26" t="s">
        <v>276</v>
      </c>
      <c r="AQ1163" s="122" t="s">
        <v>197</v>
      </c>
      <c r="AR1163" s="24" t="s">
        <v>176</v>
      </c>
      <c r="AS1163" s="26">
        <v>1.2</v>
      </c>
      <c r="AT1163" s="26">
        <v>11.9</v>
      </c>
      <c r="AU1163" s="25">
        <v>5.4</v>
      </c>
      <c r="AV1163" s="31"/>
      <c r="AW1163" s="26"/>
      <c r="AX1163" s="26"/>
      <c r="AY1163" s="26"/>
      <c r="AZ1163" s="26"/>
      <c r="BA1163" s="25">
        <v>2</v>
      </c>
      <c r="BB1163" s="24">
        <v>149</v>
      </c>
      <c r="BC1163" s="26">
        <v>50</v>
      </c>
      <c r="BD1163" s="32" t="s">
        <v>128</v>
      </c>
      <c r="BE1163" s="32">
        <v>50</v>
      </c>
      <c r="BF1163" s="26" t="s">
        <v>98</v>
      </c>
      <c r="BG1163" s="26" t="s">
        <v>129</v>
      </c>
      <c r="BH1163" s="29">
        <v>20</v>
      </c>
      <c r="BI1163" s="26" t="s">
        <v>333</v>
      </c>
      <c r="BJ1163" s="25"/>
      <c r="BK1163" s="12"/>
      <c r="BL1163" t="str">
        <f>IF(_xlfn.REGEXTEST(BK1163,"Lv. [0-9]{0, 3}", 0),BM1163,"")</f>
        <v/>
      </c>
      <c r="BM1163" t="e" cm="1" vm="1">
        <f t="array" ref="BM1163">_xlfn.REGEXEXTRACT(_xlfn.REGEXEXTRACT(BK1163,"Lv. [0-9]{0,}", 0),"[0-9]{1,2}", 0)</f>
        <v>#N/A</v>
      </c>
      <c r="BN1163" cm="1">
        <f t="array" ref="BN1163">INDEX(A1163:AE1163,BQ1163)</f>
        <v>289</v>
      </c>
      <c r="BO1163">
        <v>1162</v>
      </c>
      <c r="BP1163" t="str">
        <f ca="1">IF(LEN(BL1163) &gt; 0, _xlfn.XMATCH(BN1163 + 1, INDIRECT(BR1163):INDIRECT(BS1163)), "")</f>
        <v/>
      </c>
      <c r="BQ1163" cm="1">
        <f t="array" ref="BQ1163">_xlfn.XMATCH(FALSE, ISBLANK(A1163:AE1163),,-1)</f>
        <v>31</v>
      </c>
      <c r="BR1163" t="str">
        <f>ADDRESS(2, BQ1163)</f>
        <v>$AE$2</v>
      </c>
      <c r="BS1163" t="str">
        <f>ADDRESS(1202, BQ1163)</f>
        <v>$AE$1202</v>
      </c>
      <c r="BT1163" s="171" t="str">
        <f>"insert into Pokemon_Blueprint values ( "&amp;ROW()-1&amp;", '"&amp;B1163&amp;"', '"&amp;C1163&amp;"', "&amp;AF1163&amp;",  "&amp;AG1163&amp;",  "&amp;AH1163&amp;", "&amp;AI1163&amp;",  "&amp;AJ1163&amp;",  "&amp;AK1163&amp;", "&amp;IF(BC1163 = "", "0", BC1163)&amp;", "&amp;IF(BL1163 = "","NULL, NULL",BP1163&amp;", "&amp;BL1163)&amp;");"</f>
        <v>insert into Pokemon_Blueprint values ( 1162, 'Wugtrio', '', 35,  100,  50, 50,  70,  120, 50, NULL, NULL);</v>
      </c>
    </row>
    <row r="1164" spans="1:72" ht="12.75" customHeight="1">
      <c r="A1164" s="12">
        <v>962</v>
      </c>
      <c r="B1164" s="121" t="s">
        <v>1800</v>
      </c>
      <c r="C1164" s="121"/>
      <c r="D1164" s="197"/>
      <c r="E1164" s="198"/>
      <c r="F1164" s="198"/>
      <c r="G1164" s="198"/>
      <c r="H1164" s="198"/>
      <c r="I1164" s="198"/>
      <c r="J1164" s="198"/>
      <c r="K1164" s="198"/>
      <c r="L1164" s="198"/>
      <c r="M1164" s="198"/>
      <c r="N1164" s="198"/>
      <c r="O1164" s="198"/>
      <c r="P1164" s="198"/>
      <c r="Q1164" s="198"/>
      <c r="R1164" s="198"/>
      <c r="S1164" s="198"/>
      <c r="T1164" s="198"/>
      <c r="U1164" s="198"/>
      <c r="V1164" s="198"/>
      <c r="W1164" s="198"/>
      <c r="X1164" s="198"/>
      <c r="Y1164" s="198"/>
      <c r="Z1164" s="198"/>
      <c r="AA1164" s="198"/>
      <c r="AB1164" s="198"/>
      <c r="AC1164" s="198"/>
      <c r="AD1164" s="198"/>
      <c r="AE1164" s="199">
        <v>290</v>
      </c>
      <c r="AF1164" s="178">
        <v>70</v>
      </c>
      <c r="AG1164" s="179">
        <v>103</v>
      </c>
      <c r="AH1164" s="180">
        <v>85</v>
      </c>
      <c r="AI1164" s="181">
        <v>60</v>
      </c>
      <c r="AJ1164" s="182">
        <v>85</v>
      </c>
      <c r="AK1164" s="183">
        <v>82</v>
      </c>
      <c r="AL1164" s="23">
        <f>SUM(AF1164:AK1164)</f>
        <v>485</v>
      </c>
      <c r="AM1164" s="24" t="s">
        <v>104</v>
      </c>
      <c r="AN1164" s="25" t="s">
        <v>169</v>
      </c>
      <c r="AO1164" s="24" t="s">
        <v>153</v>
      </c>
      <c r="AP1164" s="26" t="s">
        <v>151</v>
      </c>
      <c r="AQ1164" s="122" t="s">
        <v>1801</v>
      </c>
      <c r="AR1164" s="24" t="s">
        <v>157</v>
      </c>
      <c r="AS1164" s="26">
        <v>1.5</v>
      </c>
      <c r="AT1164" s="26">
        <v>94.6</v>
      </c>
      <c r="AU1164" s="25">
        <v>42.9</v>
      </c>
      <c r="AV1164" s="31"/>
      <c r="AW1164" s="26">
        <v>2</v>
      </c>
      <c r="AX1164" s="26"/>
      <c r="AY1164" s="26"/>
      <c r="AZ1164" s="26"/>
      <c r="BA1164" s="25"/>
      <c r="BB1164" s="24">
        <v>243</v>
      </c>
      <c r="BC1164" s="26">
        <v>25</v>
      </c>
      <c r="BD1164" s="32" t="s">
        <v>297</v>
      </c>
      <c r="BE1164" s="32">
        <v>50</v>
      </c>
      <c r="BF1164" s="26" t="s">
        <v>137</v>
      </c>
      <c r="BG1164" s="26" t="s">
        <v>129</v>
      </c>
      <c r="BH1164" s="29">
        <v>35</v>
      </c>
      <c r="BI1164" s="26" t="s">
        <v>104</v>
      </c>
      <c r="BJ1164" s="25"/>
      <c r="BK1164" s="12"/>
      <c r="BL1164" t="str">
        <f>IF(_xlfn.REGEXTEST(BK1164,"Lv. [0-9]{0, 3}", 0),BM1164,"")</f>
        <v/>
      </c>
      <c r="BM1164" t="e" cm="1" vm="1">
        <f t="array" ref="BM1164">_xlfn.REGEXEXTRACT(_xlfn.REGEXEXTRACT(BK1164,"Lv. [0-9]{0,}", 0),"[0-9]{1,2}", 0)</f>
        <v>#N/A</v>
      </c>
      <c r="BN1164" cm="1">
        <f t="array" ref="BN1164">INDEX(A1164:AE1164,BQ1164)</f>
        <v>290</v>
      </c>
      <c r="BO1164">
        <v>1163</v>
      </c>
      <c r="BP1164" t="str">
        <f ca="1">IF(LEN(BL1164) &gt; 0, _xlfn.XMATCH(BN1164 + 1, INDIRECT(BR1164):INDIRECT(BS1164)), "")</f>
        <v/>
      </c>
      <c r="BQ1164" cm="1">
        <f t="array" ref="BQ1164">_xlfn.XMATCH(FALSE, ISBLANK(A1164:AE1164),,-1)</f>
        <v>31</v>
      </c>
      <c r="BR1164" t="str">
        <f>ADDRESS(2, BQ1164)</f>
        <v>$AE$2</v>
      </c>
      <c r="BS1164" t="str">
        <f>ADDRESS(1202, BQ1164)</f>
        <v>$AE$1202</v>
      </c>
      <c r="BT1164" s="171" t="str">
        <f>"insert into Pokemon_Blueprint values ( "&amp;ROW()-1&amp;", '"&amp;B1164&amp;"', '"&amp;C1164&amp;"', "&amp;AF1164&amp;",  "&amp;AG1164&amp;",  "&amp;AH1164&amp;", "&amp;AI1164&amp;",  "&amp;AJ1164&amp;",  "&amp;AK1164&amp;", "&amp;IF(BC1164 = "", "0", BC1164)&amp;", "&amp;IF(BL1164 = "","NULL, NULL",BP1164&amp;", "&amp;BL1164)&amp;");"</f>
        <v>insert into Pokemon_Blueprint values ( 1163, 'Bombirdier', '', 70,  103,  85, 60,  85,  82, 25, NULL, NULL);</v>
      </c>
    </row>
    <row r="1165" spans="1:72" ht="12.75" customHeight="1">
      <c r="A1165" s="12">
        <v>963</v>
      </c>
      <c r="B1165" s="121" t="s">
        <v>1802</v>
      </c>
      <c r="C1165" s="121"/>
      <c r="D1165" s="197"/>
      <c r="E1165" s="198"/>
      <c r="F1165" s="198"/>
      <c r="G1165" s="198"/>
      <c r="H1165" s="198"/>
      <c r="I1165" s="198"/>
      <c r="J1165" s="198"/>
      <c r="K1165" s="198"/>
      <c r="L1165" s="198"/>
      <c r="M1165" s="198"/>
      <c r="N1165" s="198"/>
      <c r="O1165" s="198"/>
      <c r="P1165" s="198"/>
      <c r="Q1165" s="198"/>
      <c r="R1165" s="198"/>
      <c r="S1165" s="198"/>
      <c r="T1165" s="198"/>
      <c r="U1165" s="198"/>
      <c r="V1165" s="198"/>
      <c r="W1165" s="198"/>
      <c r="X1165" s="198"/>
      <c r="Y1165" s="198"/>
      <c r="Z1165" s="198"/>
      <c r="AA1165" s="198"/>
      <c r="AB1165" s="198"/>
      <c r="AC1165" s="198"/>
      <c r="AD1165" s="198"/>
      <c r="AE1165" s="199">
        <v>291</v>
      </c>
      <c r="AF1165" s="178">
        <v>70</v>
      </c>
      <c r="AG1165" s="179">
        <v>45</v>
      </c>
      <c r="AH1165" s="180">
        <v>40</v>
      </c>
      <c r="AI1165" s="181">
        <v>45</v>
      </c>
      <c r="AJ1165" s="182">
        <v>40</v>
      </c>
      <c r="AK1165" s="183">
        <v>75</v>
      </c>
      <c r="AL1165" s="23">
        <f>SUM(AF1165:AK1165)</f>
        <v>315</v>
      </c>
      <c r="AM1165" s="24" t="s">
        <v>112</v>
      </c>
      <c r="AN1165" s="25"/>
      <c r="AO1165" s="24" t="s">
        <v>464</v>
      </c>
      <c r="AP1165" s="26"/>
      <c r="AQ1165" s="122"/>
      <c r="AR1165" s="24" t="s">
        <v>216</v>
      </c>
      <c r="AS1165" s="26">
        <v>1.3</v>
      </c>
      <c r="AT1165" s="26">
        <v>132.69999999999999</v>
      </c>
      <c r="AU1165" s="25">
        <v>60.2</v>
      </c>
      <c r="AV1165" s="31"/>
      <c r="AW1165" s="26"/>
      <c r="AX1165" s="26"/>
      <c r="AY1165" s="26"/>
      <c r="AZ1165" s="26"/>
      <c r="BA1165" s="25">
        <v>1</v>
      </c>
      <c r="BB1165" s="24">
        <v>63</v>
      </c>
      <c r="BC1165" s="26">
        <v>200</v>
      </c>
      <c r="BD1165" s="32" t="s">
        <v>297</v>
      </c>
      <c r="BE1165" s="32">
        <v>50</v>
      </c>
      <c r="BF1165" s="26" t="s">
        <v>116</v>
      </c>
      <c r="BG1165" s="26" t="s">
        <v>129</v>
      </c>
      <c r="BH1165" s="29">
        <v>40</v>
      </c>
      <c r="BI1165" s="26" t="s">
        <v>165</v>
      </c>
      <c r="BJ1165" s="25" t="s">
        <v>465</v>
      </c>
      <c r="BK1165" s="12" t="s">
        <v>1803</v>
      </c>
      <c r="BL1165" t="str">
        <f>IF(_xlfn.REGEXTEST(BK1165,"Lv. [0-9]{0, 3}", 0),BM1165,"")</f>
        <v>38</v>
      </c>
      <c r="BM1165" t="str" cm="1">
        <f t="array" ref="BM1165">_xlfn.REGEXEXTRACT(_xlfn.REGEXEXTRACT(BK1165,"Lv. [0-9]{0,}", 0),"[0-9]{1,2}", 0)</f>
        <v>38</v>
      </c>
      <c r="BN1165" cm="1">
        <f t="array" ref="BN1165">INDEX(A1165:AE1165,BQ1165)</f>
        <v>291</v>
      </c>
      <c r="BO1165">
        <v>1164</v>
      </c>
      <c r="BP1165">
        <f ca="1">IF(LEN(BL1165) &gt; 0, _xlfn.XMATCH(BN1165 + 1, INDIRECT(BR1165):INDIRECT(BS1165)), "")</f>
        <v>1165</v>
      </c>
      <c r="BQ1165" cm="1">
        <f t="array" ref="BQ1165">_xlfn.XMATCH(FALSE, ISBLANK(A1165:AE1165),,-1)</f>
        <v>31</v>
      </c>
      <c r="BR1165" t="str">
        <f>ADDRESS(2, BQ1165)</f>
        <v>$AE$2</v>
      </c>
      <c r="BS1165" t="str">
        <f>ADDRESS(1202, BQ1165)</f>
        <v>$AE$1202</v>
      </c>
      <c r="BT1165" s="171" t="str">
        <f ca="1">"insert into Pokemon_Blueprint values ( "&amp;ROW()-1&amp;", '"&amp;B1165&amp;"', '"&amp;C1165&amp;"', "&amp;AF1165&amp;",  "&amp;AG1165&amp;",  "&amp;AH1165&amp;", "&amp;AI1165&amp;",  "&amp;AJ1165&amp;",  "&amp;AK1165&amp;", "&amp;IF(BC1165 = "", "0", BC1165)&amp;", "&amp;IF(BL1165 = "","NULL, NULL",BP1165&amp;", "&amp;BL1165)&amp;");"</f>
        <v>insert into Pokemon_Blueprint values ( 1164, 'Finizen', '', 70,  45,  40, 45,  40,  75, 200, 1165, 38);</v>
      </c>
    </row>
    <row r="1166" spans="1:72" ht="12.75" customHeight="1">
      <c r="A1166" s="12">
        <v>964</v>
      </c>
      <c r="B1166" s="121" t="s">
        <v>1804</v>
      </c>
      <c r="C1166" s="121"/>
      <c r="D1166" s="197"/>
      <c r="E1166" s="198"/>
      <c r="F1166" s="198"/>
      <c r="G1166" s="198"/>
      <c r="H1166" s="198"/>
      <c r="I1166" s="198"/>
      <c r="J1166" s="198"/>
      <c r="K1166" s="198"/>
      <c r="L1166" s="198"/>
      <c r="M1166" s="198"/>
      <c r="N1166" s="198"/>
      <c r="O1166" s="198"/>
      <c r="P1166" s="198"/>
      <c r="Q1166" s="198"/>
      <c r="R1166" s="198"/>
      <c r="S1166" s="198"/>
      <c r="T1166" s="198"/>
      <c r="U1166" s="198"/>
      <c r="V1166" s="198"/>
      <c r="W1166" s="198"/>
      <c r="X1166" s="198"/>
      <c r="Y1166" s="198"/>
      <c r="Z1166" s="198"/>
      <c r="AA1166" s="198"/>
      <c r="AB1166" s="198"/>
      <c r="AC1166" s="198"/>
      <c r="AD1166" s="198"/>
      <c r="AE1166" s="199">
        <v>292</v>
      </c>
      <c r="AF1166" s="178">
        <v>100</v>
      </c>
      <c r="AG1166" s="179">
        <v>70</v>
      </c>
      <c r="AH1166" s="180">
        <v>72</v>
      </c>
      <c r="AI1166" s="181">
        <v>53</v>
      </c>
      <c r="AJ1166" s="182">
        <v>62</v>
      </c>
      <c r="AK1166" s="183">
        <v>100</v>
      </c>
      <c r="AL1166" s="23">
        <f>SUM(AF1166:AK1166)</f>
        <v>457</v>
      </c>
      <c r="AM1166" s="24" t="s">
        <v>112</v>
      </c>
      <c r="AN1166" s="25"/>
      <c r="AO1166" s="24" t="s">
        <v>1805</v>
      </c>
      <c r="AP1166" s="26"/>
      <c r="AQ1166" s="122"/>
      <c r="AR1166" s="24" t="s">
        <v>216</v>
      </c>
      <c r="AS1166" s="26">
        <v>1.3</v>
      </c>
      <c r="AT1166" s="26">
        <v>132.69999999999999</v>
      </c>
      <c r="AU1166" s="25">
        <v>60.2</v>
      </c>
      <c r="AV1166" s="31">
        <v>2</v>
      </c>
      <c r="AW1166" s="26"/>
      <c r="AX1166" s="26"/>
      <c r="AY1166" s="26"/>
      <c r="AZ1166" s="26"/>
      <c r="BA1166" s="25"/>
      <c r="BB1166" s="24">
        <v>160</v>
      </c>
      <c r="BC1166" s="26">
        <v>45</v>
      </c>
      <c r="BD1166" s="32" t="s">
        <v>297</v>
      </c>
      <c r="BE1166" s="32">
        <v>50</v>
      </c>
      <c r="BF1166" s="26" t="s">
        <v>116</v>
      </c>
      <c r="BG1166" s="26" t="s">
        <v>129</v>
      </c>
      <c r="BH1166" s="29">
        <v>40</v>
      </c>
      <c r="BI1166" s="26" t="s">
        <v>165</v>
      </c>
      <c r="BJ1166" s="25" t="s">
        <v>465</v>
      </c>
      <c r="BK1166" s="12"/>
      <c r="BL1166" t="str">
        <f>IF(_xlfn.REGEXTEST(BK1166,"Lv. [0-9]{0, 3}", 0),BM1166,"")</f>
        <v/>
      </c>
      <c r="BM1166" t="e" cm="1" vm="1">
        <f t="array" ref="BM1166">_xlfn.REGEXEXTRACT(_xlfn.REGEXEXTRACT(BK1166,"Lv. [0-9]{0,}", 0),"[0-9]{1,2}", 0)</f>
        <v>#N/A</v>
      </c>
      <c r="BN1166" cm="1">
        <f t="array" ref="BN1166">INDEX(A1166:AE1166,BQ1166)</f>
        <v>292</v>
      </c>
      <c r="BO1166">
        <v>1165</v>
      </c>
      <c r="BP1166" t="str">
        <f ca="1">IF(LEN(BL1166) &gt; 0, _xlfn.XMATCH(BN1166 + 1, INDIRECT(BR1166):INDIRECT(BS1166)), "")</f>
        <v/>
      </c>
      <c r="BQ1166" cm="1">
        <f t="array" ref="BQ1166">_xlfn.XMATCH(FALSE, ISBLANK(A1166:AE1166),,-1)</f>
        <v>31</v>
      </c>
      <c r="BR1166" t="str">
        <f>ADDRESS(2, BQ1166)</f>
        <v>$AE$2</v>
      </c>
      <c r="BS1166" t="str">
        <f>ADDRESS(1202, BQ1166)</f>
        <v>$AE$1202</v>
      </c>
      <c r="BT1166" s="171" t="str">
        <f>"insert into Pokemon_Blueprint values ( "&amp;ROW()-1&amp;", '"&amp;B1166&amp;"', '"&amp;C1166&amp;"', "&amp;AF1166&amp;",  "&amp;AG1166&amp;",  "&amp;AH1166&amp;", "&amp;AI1166&amp;",  "&amp;AJ1166&amp;",  "&amp;AK1166&amp;", "&amp;IF(BC1166 = "", "0", BC1166)&amp;", "&amp;IF(BL1166 = "","NULL, NULL",BP1166&amp;", "&amp;BL1166)&amp;");"</f>
        <v>insert into Pokemon_Blueprint values ( 1165, 'Palafin (Zero)', '', 100,  70,  72, 53,  62,  100, 45, NULL, NULL);</v>
      </c>
    </row>
    <row r="1167" spans="1:72" ht="12.75" customHeight="1">
      <c r="A1167" s="12">
        <v>964.1</v>
      </c>
      <c r="B1167" s="121" t="s">
        <v>1806</v>
      </c>
      <c r="C1167" s="121"/>
      <c r="D1167" s="197"/>
      <c r="E1167" s="198"/>
      <c r="F1167" s="198"/>
      <c r="G1167" s="198"/>
      <c r="H1167" s="198"/>
      <c r="I1167" s="198"/>
      <c r="J1167" s="198"/>
      <c r="K1167" s="198"/>
      <c r="L1167" s="198"/>
      <c r="M1167" s="198"/>
      <c r="N1167" s="198"/>
      <c r="O1167" s="198"/>
      <c r="P1167" s="198"/>
      <c r="Q1167" s="198"/>
      <c r="R1167" s="198"/>
      <c r="S1167" s="198"/>
      <c r="T1167" s="198"/>
      <c r="U1167" s="198"/>
      <c r="V1167" s="198"/>
      <c r="W1167" s="198"/>
      <c r="X1167" s="198"/>
      <c r="Y1167" s="198"/>
      <c r="Z1167" s="198"/>
      <c r="AA1167" s="198"/>
      <c r="AB1167" s="198"/>
      <c r="AC1167" s="198"/>
      <c r="AD1167" s="198"/>
      <c r="AE1167" s="199">
        <v>292</v>
      </c>
      <c r="AF1167" s="178">
        <v>100</v>
      </c>
      <c r="AG1167" s="179">
        <v>160</v>
      </c>
      <c r="AH1167" s="180">
        <v>97</v>
      </c>
      <c r="AI1167" s="181">
        <v>106</v>
      </c>
      <c r="AJ1167" s="182">
        <v>87</v>
      </c>
      <c r="AK1167" s="183">
        <v>100</v>
      </c>
      <c r="AL1167" s="23">
        <f>SUM(AF1167:AK1167)</f>
        <v>650</v>
      </c>
      <c r="AM1167" s="24" t="s">
        <v>112</v>
      </c>
      <c r="AN1167" s="25"/>
      <c r="AO1167" s="24" t="s">
        <v>1805</v>
      </c>
      <c r="AP1167" s="26"/>
      <c r="AQ1167" s="122"/>
      <c r="AR1167" s="24" t="s">
        <v>377</v>
      </c>
      <c r="AS1167" s="26">
        <v>1.8</v>
      </c>
      <c r="AT1167" s="26">
        <v>214.7</v>
      </c>
      <c r="AU1167" s="25">
        <v>97.4</v>
      </c>
      <c r="AV1167" s="31">
        <v>2</v>
      </c>
      <c r="AW1167" s="26"/>
      <c r="AX1167" s="26"/>
      <c r="AY1167" s="26"/>
      <c r="AZ1167" s="26"/>
      <c r="BA1167" s="25"/>
      <c r="BB1167" s="24">
        <v>160</v>
      </c>
      <c r="BC1167" s="26">
        <v>45</v>
      </c>
      <c r="BD1167" s="32" t="s">
        <v>297</v>
      </c>
      <c r="BE1167" s="32">
        <v>50</v>
      </c>
      <c r="BF1167" s="26" t="s">
        <v>116</v>
      </c>
      <c r="BG1167" s="26" t="s">
        <v>129</v>
      </c>
      <c r="BH1167" s="29">
        <v>40</v>
      </c>
      <c r="BI1167" s="26" t="s">
        <v>165</v>
      </c>
      <c r="BJ1167" s="25" t="s">
        <v>465</v>
      </c>
      <c r="BK1167" s="12"/>
      <c r="BL1167" t="str">
        <f>IF(_xlfn.REGEXTEST(BK1167,"Lv. [0-9]{0, 3}", 0),BM1167,"")</f>
        <v/>
      </c>
      <c r="BM1167" t="e" cm="1" vm="1">
        <f t="array" ref="BM1167">_xlfn.REGEXEXTRACT(_xlfn.REGEXEXTRACT(BK1167,"Lv. [0-9]{0,}", 0),"[0-9]{1,2}", 0)</f>
        <v>#N/A</v>
      </c>
      <c r="BN1167" cm="1">
        <f t="array" ref="BN1167">INDEX(A1167:AE1167,BQ1167)</f>
        <v>292</v>
      </c>
      <c r="BO1167">
        <v>1166</v>
      </c>
      <c r="BP1167" t="str">
        <f ca="1">IF(LEN(BL1167) &gt; 0, _xlfn.XMATCH(BN1167 + 1, INDIRECT(BR1167):INDIRECT(BS1167)), "")</f>
        <v/>
      </c>
      <c r="BQ1167" cm="1">
        <f t="array" ref="BQ1167">_xlfn.XMATCH(FALSE, ISBLANK(A1167:AE1167),,-1)</f>
        <v>31</v>
      </c>
      <c r="BR1167" t="str">
        <f>ADDRESS(2, BQ1167)</f>
        <v>$AE$2</v>
      </c>
      <c r="BS1167" t="str">
        <f>ADDRESS(1202, BQ1167)</f>
        <v>$AE$1202</v>
      </c>
      <c r="BT1167" s="171" t="str">
        <f>"insert into Pokemon_Blueprint values ( "&amp;ROW()-1&amp;", '"&amp;B1167&amp;"', '"&amp;C1167&amp;"', "&amp;AF1167&amp;",  "&amp;AG1167&amp;",  "&amp;AH1167&amp;", "&amp;AI1167&amp;",  "&amp;AJ1167&amp;",  "&amp;AK1167&amp;", "&amp;IF(BC1167 = "", "0", BC1167)&amp;", "&amp;IF(BL1167 = "","NULL, NULL",BP1167&amp;", "&amp;BL1167)&amp;");"</f>
        <v>insert into Pokemon_Blueprint values ( 1166, 'Palafin (Hero)', '', 100,  160,  97, 106,  87,  100, 45, NULL, NULL);</v>
      </c>
    </row>
    <row r="1168" spans="1:72" ht="12.75" customHeight="1">
      <c r="A1168" s="12">
        <v>965</v>
      </c>
      <c r="B1168" s="121" t="s">
        <v>1807</v>
      </c>
      <c r="C1168" s="121"/>
      <c r="D1168" s="197"/>
      <c r="E1168" s="198"/>
      <c r="F1168" s="198"/>
      <c r="G1168" s="198"/>
      <c r="H1168" s="198"/>
      <c r="I1168" s="198"/>
      <c r="J1168" s="198"/>
      <c r="K1168" s="198"/>
      <c r="L1168" s="198"/>
      <c r="M1168" s="198"/>
      <c r="N1168" s="198"/>
      <c r="O1168" s="198"/>
      <c r="P1168" s="198"/>
      <c r="Q1168" s="198"/>
      <c r="R1168" s="198"/>
      <c r="S1168" s="198"/>
      <c r="T1168" s="198"/>
      <c r="U1168" s="198"/>
      <c r="V1168" s="198"/>
      <c r="W1168" s="198"/>
      <c r="X1168" s="198"/>
      <c r="Y1168" s="198"/>
      <c r="Z1168" s="198"/>
      <c r="AA1168" s="198"/>
      <c r="AB1168" s="198"/>
      <c r="AC1168" s="198"/>
      <c r="AD1168" s="198"/>
      <c r="AE1168" s="199">
        <v>293</v>
      </c>
      <c r="AF1168" s="178">
        <v>45</v>
      </c>
      <c r="AG1168" s="179">
        <v>70</v>
      </c>
      <c r="AH1168" s="180">
        <v>63</v>
      </c>
      <c r="AI1168" s="181">
        <v>30</v>
      </c>
      <c r="AJ1168" s="182">
        <v>45</v>
      </c>
      <c r="AK1168" s="183">
        <v>47</v>
      </c>
      <c r="AL1168" s="23">
        <f>SUM(AF1168:AK1168)</f>
        <v>300</v>
      </c>
      <c r="AM1168" s="24" t="s">
        <v>201</v>
      </c>
      <c r="AN1168" s="25" t="s">
        <v>75</v>
      </c>
      <c r="AO1168" s="24" t="s">
        <v>394</v>
      </c>
      <c r="AP1168" s="26"/>
      <c r="AQ1168" s="122" t="s">
        <v>1044</v>
      </c>
      <c r="AR1168" s="24" t="s">
        <v>85</v>
      </c>
      <c r="AS1168" s="26">
        <v>1</v>
      </c>
      <c r="AT1168" s="26">
        <v>77.2</v>
      </c>
      <c r="AU1168" s="25">
        <v>35</v>
      </c>
      <c r="AV1168" s="31"/>
      <c r="AW1168" s="26">
        <v>1</v>
      </c>
      <c r="AX1168" s="26"/>
      <c r="AY1168" s="26"/>
      <c r="AZ1168" s="26"/>
      <c r="BA1168" s="25"/>
      <c r="BB1168" s="24">
        <v>60</v>
      </c>
      <c r="BC1168" s="26">
        <v>190</v>
      </c>
      <c r="BD1168" s="32" t="s">
        <v>128</v>
      </c>
      <c r="BE1168" s="32">
        <v>50</v>
      </c>
      <c r="BF1168" s="26" t="s">
        <v>322</v>
      </c>
      <c r="BG1168" s="26" t="s">
        <v>129</v>
      </c>
      <c r="BH1168" s="29">
        <v>20</v>
      </c>
      <c r="BI1168" s="26" t="s">
        <v>338</v>
      </c>
      <c r="BJ1168" s="25"/>
      <c r="BK1168" s="12" t="s">
        <v>348</v>
      </c>
      <c r="BL1168" t="str">
        <f>IF(_xlfn.REGEXTEST(BK1168,"Lv. [0-9]{0, 3}", 0),BM1168,"")</f>
        <v>40</v>
      </c>
      <c r="BM1168" t="str" cm="1">
        <f t="array" ref="BM1168">_xlfn.REGEXEXTRACT(_xlfn.REGEXEXTRACT(BK1168,"Lv. [0-9]{0,}", 0),"[0-9]{1,2}", 0)</f>
        <v>40</v>
      </c>
      <c r="BN1168" cm="1">
        <f t="array" ref="BN1168">INDEX(A1168:AE1168,BQ1168)</f>
        <v>293</v>
      </c>
      <c r="BO1168">
        <v>1167</v>
      </c>
      <c r="BP1168">
        <f ca="1">IF(LEN(BL1168) &gt; 0, _xlfn.XMATCH(BN1168 + 1, INDIRECT(BR1168):INDIRECT(BS1168)), "")</f>
        <v>1168</v>
      </c>
      <c r="BQ1168" cm="1">
        <f t="array" ref="BQ1168">_xlfn.XMATCH(FALSE, ISBLANK(A1168:AE1168),,-1)</f>
        <v>31</v>
      </c>
      <c r="BR1168" t="str">
        <f>ADDRESS(2, BQ1168)</f>
        <v>$AE$2</v>
      </c>
      <c r="BS1168" t="str">
        <f>ADDRESS(1202, BQ1168)</f>
        <v>$AE$1202</v>
      </c>
      <c r="BT1168" s="171" t="str">
        <f ca="1">"insert into Pokemon_Blueprint values ( "&amp;ROW()-1&amp;", '"&amp;B1168&amp;"', '"&amp;C1168&amp;"', "&amp;AF1168&amp;",  "&amp;AG1168&amp;",  "&amp;AH1168&amp;", "&amp;AI1168&amp;",  "&amp;AJ1168&amp;",  "&amp;AK1168&amp;", "&amp;IF(BC1168 = "", "0", BC1168)&amp;", "&amp;IF(BL1168 = "","NULL, NULL",BP1168&amp;", "&amp;BL1168)&amp;");"</f>
        <v>insert into Pokemon_Blueprint values ( 1167, 'Varoom', '', 45,  70,  63, 30,  45,  47, 190, 1168, 40);</v>
      </c>
    </row>
    <row r="1169" spans="1:72" ht="12.75" customHeight="1">
      <c r="A1169" s="12">
        <v>966</v>
      </c>
      <c r="B1169" s="121" t="s">
        <v>1808</v>
      </c>
      <c r="C1169" s="121"/>
      <c r="D1169" s="197"/>
      <c r="E1169" s="198"/>
      <c r="F1169" s="198"/>
      <c r="G1169" s="198"/>
      <c r="H1169" s="198"/>
      <c r="I1169" s="198"/>
      <c r="J1169" s="198"/>
      <c r="K1169" s="198"/>
      <c r="L1169" s="198"/>
      <c r="M1169" s="198"/>
      <c r="N1169" s="198"/>
      <c r="O1169" s="198"/>
      <c r="P1169" s="198"/>
      <c r="Q1169" s="198"/>
      <c r="R1169" s="198"/>
      <c r="S1169" s="198"/>
      <c r="T1169" s="198"/>
      <c r="U1169" s="198"/>
      <c r="V1169" s="198"/>
      <c r="W1169" s="198"/>
      <c r="X1169" s="198"/>
      <c r="Y1169" s="198"/>
      <c r="Z1169" s="198"/>
      <c r="AA1169" s="198"/>
      <c r="AB1169" s="198"/>
      <c r="AC1169" s="198"/>
      <c r="AD1169" s="198"/>
      <c r="AE1169" s="199">
        <v>294</v>
      </c>
      <c r="AF1169" s="178">
        <v>80</v>
      </c>
      <c r="AG1169" s="179">
        <v>119</v>
      </c>
      <c r="AH1169" s="180">
        <v>90</v>
      </c>
      <c r="AI1169" s="181">
        <v>54</v>
      </c>
      <c r="AJ1169" s="182">
        <v>67</v>
      </c>
      <c r="AK1169" s="183">
        <v>90</v>
      </c>
      <c r="AL1169" s="23">
        <f>SUM(AF1169:AK1169)</f>
        <v>500</v>
      </c>
      <c r="AM1169" s="24" t="s">
        <v>201</v>
      </c>
      <c r="AN1169" s="25" t="s">
        <v>75</v>
      </c>
      <c r="AO1169" s="24" t="s">
        <v>394</v>
      </c>
      <c r="AP1169" s="26"/>
      <c r="AQ1169" s="122" t="s">
        <v>471</v>
      </c>
      <c r="AR1169" s="24" t="s">
        <v>377</v>
      </c>
      <c r="AS1169" s="26">
        <v>1.8</v>
      </c>
      <c r="AT1169" s="26">
        <v>264.60000000000002</v>
      </c>
      <c r="AU1169" s="25">
        <v>120</v>
      </c>
      <c r="AV1169" s="31"/>
      <c r="AW1169" s="26">
        <v>2</v>
      </c>
      <c r="AX1169" s="26"/>
      <c r="AY1169" s="26"/>
      <c r="AZ1169" s="26"/>
      <c r="BA1169" s="25"/>
      <c r="BB1169" s="24">
        <v>175</v>
      </c>
      <c r="BC1169" s="26">
        <v>75</v>
      </c>
      <c r="BD1169" s="32" t="s">
        <v>128</v>
      </c>
      <c r="BE1169" s="32">
        <v>50</v>
      </c>
      <c r="BF1169" s="26" t="s">
        <v>322</v>
      </c>
      <c r="BG1169" s="26" t="s">
        <v>129</v>
      </c>
      <c r="BH1169" s="29">
        <v>20</v>
      </c>
      <c r="BI1169" s="26" t="s">
        <v>338</v>
      </c>
      <c r="BJ1169" s="25"/>
      <c r="BK1169" s="12"/>
      <c r="BL1169" t="str">
        <f>IF(_xlfn.REGEXTEST(BK1169,"Lv. [0-9]{0, 3}", 0),BM1169,"")</f>
        <v/>
      </c>
      <c r="BM1169" t="e" cm="1" vm="1">
        <f t="array" ref="BM1169">_xlfn.REGEXEXTRACT(_xlfn.REGEXEXTRACT(BK1169,"Lv. [0-9]{0,}", 0),"[0-9]{1,2}", 0)</f>
        <v>#N/A</v>
      </c>
      <c r="BN1169" cm="1">
        <f t="array" ref="BN1169">INDEX(A1169:AE1169,BQ1169)</f>
        <v>294</v>
      </c>
      <c r="BO1169">
        <v>1168</v>
      </c>
      <c r="BP1169" t="str">
        <f ca="1">IF(LEN(BL1169) &gt; 0, _xlfn.XMATCH(BN1169 + 1, INDIRECT(BR1169):INDIRECT(BS1169)), "")</f>
        <v/>
      </c>
      <c r="BQ1169" cm="1">
        <f t="array" ref="BQ1169">_xlfn.XMATCH(FALSE, ISBLANK(A1169:AE1169),,-1)</f>
        <v>31</v>
      </c>
      <c r="BR1169" t="str">
        <f>ADDRESS(2, BQ1169)</f>
        <v>$AE$2</v>
      </c>
      <c r="BS1169" t="str">
        <f>ADDRESS(1202, BQ1169)</f>
        <v>$AE$1202</v>
      </c>
      <c r="BT1169" s="171" t="str">
        <f>"insert into Pokemon_Blueprint values ( "&amp;ROW()-1&amp;", '"&amp;B1169&amp;"', '"&amp;C1169&amp;"', "&amp;AF1169&amp;",  "&amp;AG1169&amp;",  "&amp;AH1169&amp;", "&amp;AI1169&amp;",  "&amp;AJ1169&amp;",  "&amp;AK1169&amp;", "&amp;IF(BC1169 = "", "0", BC1169)&amp;", "&amp;IF(BL1169 = "","NULL, NULL",BP1169&amp;", "&amp;BL1169)&amp;");"</f>
        <v>insert into Pokemon_Blueprint values ( 1168, 'Revavroom', '', 80,  119,  90, 54,  67,  90, 75, NULL, NULL);</v>
      </c>
    </row>
    <row r="1170" spans="1:72" ht="12.75" customHeight="1">
      <c r="A1170" s="12">
        <v>967</v>
      </c>
      <c r="B1170" s="121" t="s">
        <v>1809</v>
      </c>
      <c r="C1170" s="121"/>
      <c r="D1170" s="197"/>
      <c r="E1170" s="198"/>
      <c r="F1170" s="198"/>
      <c r="G1170" s="198"/>
      <c r="H1170" s="198"/>
      <c r="I1170" s="198"/>
      <c r="J1170" s="198"/>
      <c r="K1170" s="198"/>
      <c r="L1170" s="198"/>
      <c r="M1170" s="198"/>
      <c r="N1170" s="198"/>
      <c r="O1170" s="198"/>
      <c r="P1170" s="198"/>
      <c r="Q1170" s="198"/>
      <c r="R1170" s="198"/>
      <c r="S1170" s="198"/>
      <c r="T1170" s="198"/>
      <c r="U1170" s="198"/>
      <c r="V1170" s="198"/>
      <c r="W1170" s="198"/>
      <c r="X1170" s="198"/>
      <c r="Y1170" s="198"/>
      <c r="Z1170" s="198"/>
      <c r="AA1170" s="198"/>
      <c r="AB1170" s="198"/>
      <c r="AC1170" s="198"/>
      <c r="AD1170" s="198"/>
      <c r="AE1170" s="199">
        <v>295</v>
      </c>
      <c r="AF1170" s="178">
        <v>70</v>
      </c>
      <c r="AG1170" s="179">
        <v>95</v>
      </c>
      <c r="AH1170" s="180">
        <v>65</v>
      </c>
      <c r="AI1170" s="181">
        <v>85</v>
      </c>
      <c r="AJ1170" s="182">
        <v>65</v>
      </c>
      <c r="AK1170" s="183">
        <v>121</v>
      </c>
      <c r="AL1170" s="23">
        <f>SUM(AF1170:AK1170)</f>
        <v>501</v>
      </c>
      <c r="AM1170" s="24" t="s">
        <v>99</v>
      </c>
      <c r="AN1170" s="25" t="s">
        <v>150</v>
      </c>
      <c r="AO1170" s="24" t="s">
        <v>132</v>
      </c>
      <c r="AP1170" s="26"/>
      <c r="AQ1170" s="122" t="s">
        <v>357</v>
      </c>
      <c r="AR1170" s="24" t="s">
        <v>120</v>
      </c>
      <c r="AS1170" s="26">
        <v>1.6</v>
      </c>
      <c r="AT1170" s="26">
        <v>138.9</v>
      </c>
      <c r="AU1170" s="25">
        <v>63</v>
      </c>
      <c r="AV1170" s="31"/>
      <c r="AW1170" s="26"/>
      <c r="AX1170" s="26"/>
      <c r="AY1170" s="26"/>
      <c r="AZ1170" s="26"/>
      <c r="BA1170" s="25">
        <v>2</v>
      </c>
      <c r="BB1170" s="24">
        <v>175</v>
      </c>
      <c r="BC1170" s="26">
        <v>190</v>
      </c>
      <c r="BD1170" s="32" t="s">
        <v>79</v>
      </c>
      <c r="BE1170" s="32">
        <v>50</v>
      </c>
      <c r="BF1170" s="26" t="s">
        <v>80</v>
      </c>
      <c r="BG1170" s="26" t="s">
        <v>129</v>
      </c>
      <c r="BH1170" s="29">
        <v>30</v>
      </c>
      <c r="BI1170" s="26" t="s">
        <v>165</v>
      </c>
      <c r="BJ1170" s="25"/>
      <c r="BK1170" s="12"/>
      <c r="BL1170" t="str">
        <f>IF(_xlfn.REGEXTEST(BK1170,"Lv. [0-9]{0, 3}", 0),BM1170,"")</f>
        <v/>
      </c>
      <c r="BM1170" t="e" cm="1" vm="1">
        <f t="array" ref="BM1170">_xlfn.REGEXEXTRACT(_xlfn.REGEXEXTRACT(BK1170,"Lv. [0-9]{0,}", 0),"[0-9]{1,2}", 0)</f>
        <v>#N/A</v>
      </c>
      <c r="BN1170" cm="1">
        <f t="array" ref="BN1170">INDEX(A1170:AE1170,BQ1170)</f>
        <v>295</v>
      </c>
      <c r="BO1170">
        <v>1169</v>
      </c>
      <c r="BP1170" t="str">
        <f ca="1">IF(LEN(BL1170) &gt; 0, _xlfn.XMATCH(BN1170 + 1, INDIRECT(BR1170):INDIRECT(BS1170)), "")</f>
        <v/>
      </c>
      <c r="BQ1170" cm="1">
        <f t="array" ref="BQ1170">_xlfn.XMATCH(FALSE, ISBLANK(A1170:AE1170),,-1)</f>
        <v>31</v>
      </c>
      <c r="BR1170" t="str">
        <f>ADDRESS(2, BQ1170)</f>
        <v>$AE$2</v>
      </c>
      <c r="BS1170" t="str">
        <f>ADDRESS(1202, BQ1170)</f>
        <v>$AE$1202</v>
      </c>
      <c r="BT1170" s="171" t="str">
        <f>"insert into Pokemon_Blueprint values ( "&amp;ROW()-1&amp;", '"&amp;B1170&amp;"', '"&amp;C1170&amp;"', "&amp;AF1170&amp;",  "&amp;AG1170&amp;",  "&amp;AH1170&amp;", "&amp;AI1170&amp;",  "&amp;AJ1170&amp;",  "&amp;AK1170&amp;", "&amp;IF(BC1170 = "", "0", BC1170)&amp;", "&amp;IF(BL1170 = "","NULL, NULL",BP1170&amp;", "&amp;BL1170)&amp;");"</f>
        <v>insert into Pokemon_Blueprint values ( 1169, 'Cyclizar', '', 70,  95,  65, 85,  65,  121, 190, NULL, NULL);</v>
      </c>
    </row>
    <row r="1171" spans="1:72" ht="12.75" customHeight="1">
      <c r="A1171" s="12">
        <v>968</v>
      </c>
      <c r="B1171" s="121" t="s">
        <v>1810</v>
      </c>
      <c r="C1171" s="121"/>
      <c r="D1171" s="197"/>
      <c r="E1171" s="198"/>
      <c r="F1171" s="198"/>
      <c r="G1171" s="198"/>
      <c r="H1171" s="198"/>
      <c r="I1171" s="198"/>
      <c r="J1171" s="198"/>
      <c r="K1171" s="198"/>
      <c r="L1171" s="198"/>
      <c r="M1171" s="198"/>
      <c r="N1171" s="198"/>
      <c r="O1171" s="198"/>
      <c r="P1171" s="198"/>
      <c r="Q1171" s="198"/>
      <c r="R1171" s="198"/>
      <c r="S1171" s="198"/>
      <c r="T1171" s="198"/>
      <c r="U1171" s="198"/>
      <c r="V1171" s="198"/>
      <c r="W1171" s="198"/>
      <c r="X1171" s="198"/>
      <c r="Y1171" s="198"/>
      <c r="Z1171" s="198"/>
      <c r="AA1171" s="198"/>
      <c r="AB1171" s="198"/>
      <c r="AC1171" s="198"/>
      <c r="AD1171" s="198"/>
      <c r="AE1171" s="199">
        <v>296</v>
      </c>
      <c r="AF1171" s="178">
        <v>70</v>
      </c>
      <c r="AG1171" s="179">
        <v>85</v>
      </c>
      <c r="AH1171" s="180">
        <v>145</v>
      </c>
      <c r="AI1171" s="181">
        <v>60</v>
      </c>
      <c r="AJ1171" s="182">
        <v>55</v>
      </c>
      <c r="AK1171" s="183">
        <v>65</v>
      </c>
      <c r="AL1171" s="23">
        <f>SUM(AF1171:AK1171)</f>
        <v>480</v>
      </c>
      <c r="AM1171" s="24" t="s">
        <v>201</v>
      </c>
      <c r="AN1171" s="25"/>
      <c r="AO1171" s="24" t="s">
        <v>1811</v>
      </c>
      <c r="AP1171" s="26"/>
      <c r="AQ1171" s="122" t="s">
        <v>197</v>
      </c>
      <c r="AR1171" s="24" t="s">
        <v>497</v>
      </c>
      <c r="AS1171" s="26">
        <v>2.5</v>
      </c>
      <c r="AT1171" s="26">
        <v>683.4</v>
      </c>
      <c r="AU1171" s="25">
        <v>310</v>
      </c>
      <c r="AV1171" s="31"/>
      <c r="AW1171" s="26"/>
      <c r="AX1171" s="26">
        <v>2</v>
      </c>
      <c r="AY1171" s="26"/>
      <c r="AZ1171" s="26"/>
      <c r="BA1171" s="25"/>
      <c r="BB1171" s="24">
        <v>240</v>
      </c>
      <c r="BC1171" s="26">
        <v>25</v>
      </c>
      <c r="BD1171" s="32" t="s">
        <v>297</v>
      </c>
      <c r="BE1171" s="32">
        <v>50</v>
      </c>
      <c r="BF1171" s="26" t="s">
        <v>227</v>
      </c>
      <c r="BG1171" s="26" t="s">
        <v>129</v>
      </c>
      <c r="BH1171" s="29">
        <v>35</v>
      </c>
      <c r="BI1171" s="26" t="s">
        <v>165</v>
      </c>
      <c r="BJ1171" s="25"/>
      <c r="BK1171" s="12"/>
      <c r="BL1171" t="str">
        <f>IF(_xlfn.REGEXTEST(BK1171,"Lv. [0-9]{0, 3}", 0),BM1171,"")</f>
        <v/>
      </c>
      <c r="BM1171" t="e" cm="1" vm="1">
        <f t="array" ref="BM1171">_xlfn.REGEXEXTRACT(_xlfn.REGEXEXTRACT(BK1171,"Lv. [0-9]{0,}", 0),"[0-9]{1,2}", 0)</f>
        <v>#N/A</v>
      </c>
      <c r="BN1171" cm="1">
        <f t="array" ref="BN1171">INDEX(A1171:AE1171,BQ1171)</f>
        <v>296</v>
      </c>
      <c r="BO1171">
        <v>1170</v>
      </c>
      <c r="BP1171" t="str">
        <f ca="1">IF(LEN(BL1171) &gt; 0, _xlfn.XMATCH(BN1171 + 1, INDIRECT(BR1171):INDIRECT(BS1171)), "")</f>
        <v/>
      </c>
      <c r="BQ1171" cm="1">
        <f t="array" ref="BQ1171">_xlfn.XMATCH(FALSE, ISBLANK(A1171:AE1171),,-1)</f>
        <v>31</v>
      </c>
      <c r="BR1171" t="str">
        <f>ADDRESS(2, BQ1171)</f>
        <v>$AE$2</v>
      </c>
      <c r="BS1171" t="str">
        <f>ADDRESS(1202, BQ1171)</f>
        <v>$AE$1202</v>
      </c>
      <c r="BT1171" s="171" t="str">
        <f>"insert into Pokemon_Blueprint values ( "&amp;ROW()-1&amp;", '"&amp;B1171&amp;"', '"&amp;C1171&amp;"', "&amp;AF1171&amp;",  "&amp;AG1171&amp;",  "&amp;AH1171&amp;", "&amp;AI1171&amp;",  "&amp;AJ1171&amp;",  "&amp;AK1171&amp;", "&amp;IF(BC1171 = "", "0", BC1171)&amp;", "&amp;IF(BL1171 = "","NULL, NULL",BP1171&amp;", "&amp;BL1171)&amp;");"</f>
        <v>insert into Pokemon_Blueprint values ( 1170, 'Orthworm', '', 70,  85,  145, 60,  55,  65, 25, NULL, NULL);</v>
      </c>
    </row>
    <row r="1172" spans="1:72" ht="12.75" customHeight="1">
      <c r="A1172" s="12">
        <v>969</v>
      </c>
      <c r="B1172" s="121" t="s">
        <v>1812</v>
      </c>
      <c r="C1172" s="121"/>
      <c r="D1172" s="197"/>
      <c r="E1172" s="198"/>
      <c r="F1172" s="198"/>
      <c r="G1172" s="198"/>
      <c r="H1172" s="198"/>
      <c r="I1172" s="198"/>
      <c r="J1172" s="198"/>
      <c r="K1172" s="198"/>
      <c r="L1172" s="198"/>
      <c r="M1172" s="198"/>
      <c r="N1172" s="198"/>
      <c r="O1172" s="198"/>
      <c r="P1172" s="198"/>
      <c r="Q1172" s="198"/>
      <c r="R1172" s="198"/>
      <c r="S1172" s="198"/>
      <c r="T1172" s="198"/>
      <c r="U1172" s="198"/>
      <c r="V1172" s="198"/>
      <c r="W1172" s="198"/>
      <c r="X1172" s="198"/>
      <c r="Y1172" s="198"/>
      <c r="Z1172" s="198"/>
      <c r="AA1172" s="198"/>
      <c r="AB1172" s="198"/>
      <c r="AC1172" s="198"/>
      <c r="AD1172" s="198"/>
      <c r="AE1172" s="199">
        <v>308</v>
      </c>
      <c r="AF1172" s="178">
        <v>48</v>
      </c>
      <c r="AG1172" s="179">
        <v>35</v>
      </c>
      <c r="AH1172" s="180">
        <v>42</v>
      </c>
      <c r="AI1172" s="181">
        <v>105</v>
      </c>
      <c r="AJ1172" s="182">
        <v>60</v>
      </c>
      <c r="AK1172" s="183">
        <v>60</v>
      </c>
      <c r="AL1172" s="23">
        <f>SUM(AF1172:AK1172)</f>
        <v>350</v>
      </c>
      <c r="AM1172" s="24" t="s">
        <v>301</v>
      </c>
      <c r="AN1172" s="25" t="s">
        <v>75</v>
      </c>
      <c r="AO1172" s="24" t="s">
        <v>1813</v>
      </c>
      <c r="AP1172" s="26"/>
      <c r="AQ1172" s="122" t="s">
        <v>1814</v>
      </c>
      <c r="AR1172" s="24" t="s">
        <v>78</v>
      </c>
      <c r="AS1172" s="26">
        <v>0.7</v>
      </c>
      <c r="AT1172" s="26">
        <v>17.600000000000001</v>
      </c>
      <c r="AU1172" s="25">
        <v>8</v>
      </c>
      <c r="AV1172" s="31"/>
      <c r="AW1172" s="26"/>
      <c r="AX1172" s="26"/>
      <c r="AY1172" s="26">
        <v>1</v>
      </c>
      <c r="AZ1172" s="26"/>
      <c r="BA1172" s="25"/>
      <c r="BB1172" s="24">
        <v>70</v>
      </c>
      <c r="BC1172" s="26">
        <v>70</v>
      </c>
      <c r="BD1172" s="32" t="s">
        <v>79</v>
      </c>
      <c r="BE1172" s="32">
        <v>50</v>
      </c>
      <c r="BF1172" s="26" t="s">
        <v>116</v>
      </c>
      <c r="BG1172" s="26" t="s">
        <v>129</v>
      </c>
      <c r="BH1172" s="29">
        <v>30</v>
      </c>
      <c r="BI1172" s="26" t="s">
        <v>338</v>
      </c>
      <c r="BJ1172" s="25"/>
      <c r="BK1172" s="12" t="s">
        <v>441</v>
      </c>
      <c r="BL1172" t="str">
        <f>IF(_xlfn.REGEXTEST(BK1172,"Lv. [0-9]{0, 3}", 0),BM1172,"")</f>
        <v>35</v>
      </c>
      <c r="BM1172" t="str" cm="1">
        <f t="array" ref="BM1172">_xlfn.REGEXEXTRACT(_xlfn.REGEXEXTRACT(BK1172,"Lv. [0-9]{0,}", 0),"[0-9]{1,2}", 0)</f>
        <v>35</v>
      </c>
      <c r="BN1172" cm="1">
        <f t="array" ref="BN1172">INDEX(A1172:AE1172,BQ1172)</f>
        <v>308</v>
      </c>
      <c r="BO1172">
        <v>1171</v>
      </c>
      <c r="BP1172">
        <f ca="1">IF(LEN(BL1172) &gt; 0, _xlfn.XMATCH(BN1172 + 1, INDIRECT(BR1172):INDIRECT(BS1172)), "")</f>
        <v>1172</v>
      </c>
      <c r="BQ1172" cm="1">
        <f t="array" ref="BQ1172">_xlfn.XMATCH(FALSE, ISBLANK(A1172:AE1172),,-1)</f>
        <v>31</v>
      </c>
      <c r="BR1172" t="str">
        <f>ADDRESS(2, BQ1172)</f>
        <v>$AE$2</v>
      </c>
      <c r="BS1172" t="str">
        <f>ADDRESS(1202, BQ1172)</f>
        <v>$AE$1202</v>
      </c>
      <c r="BT1172" s="171" t="str">
        <f ca="1">"insert into Pokemon_Blueprint values ( "&amp;ROW()-1&amp;", '"&amp;B1172&amp;"', '"&amp;C1172&amp;"', "&amp;AF1172&amp;",  "&amp;AG1172&amp;",  "&amp;AH1172&amp;", "&amp;AI1172&amp;",  "&amp;AJ1172&amp;",  "&amp;AK1172&amp;", "&amp;IF(BC1172 = "", "0", BC1172)&amp;", "&amp;IF(BL1172 = "","NULL, NULL",BP1172&amp;", "&amp;BL1172)&amp;");"</f>
        <v>insert into Pokemon_Blueprint values ( 1171, 'Glimmet', '', 48,  35,  42, 105,  60,  60, 70, 1172, 35);</v>
      </c>
    </row>
    <row r="1173" spans="1:72" ht="12.75" customHeight="1">
      <c r="A1173" s="12">
        <v>970</v>
      </c>
      <c r="B1173" s="121" t="s">
        <v>1815</v>
      </c>
      <c r="C1173" s="121"/>
      <c r="D1173" s="197"/>
      <c r="E1173" s="198"/>
      <c r="F1173" s="198"/>
      <c r="G1173" s="198"/>
      <c r="H1173" s="198"/>
      <c r="I1173" s="198"/>
      <c r="J1173" s="198"/>
      <c r="K1173" s="198"/>
      <c r="L1173" s="198"/>
      <c r="M1173" s="198"/>
      <c r="N1173" s="198"/>
      <c r="O1173" s="198"/>
      <c r="P1173" s="198"/>
      <c r="Q1173" s="198"/>
      <c r="R1173" s="198"/>
      <c r="S1173" s="198"/>
      <c r="T1173" s="198"/>
      <c r="U1173" s="198"/>
      <c r="V1173" s="198"/>
      <c r="W1173" s="198"/>
      <c r="X1173" s="198"/>
      <c r="Y1173" s="198"/>
      <c r="Z1173" s="198"/>
      <c r="AA1173" s="198"/>
      <c r="AB1173" s="198"/>
      <c r="AC1173" s="198"/>
      <c r="AD1173" s="198"/>
      <c r="AE1173" s="199">
        <v>309</v>
      </c>
      <c r="AF1173" s="178">
        <v>83</v>
      </c>
      <c r="AG1173" s="179">
        <v>55</v>
      </c>
      <c r="AH1173" s="180">
        <v>90</v>
      </c>
      <c r="AI1173" s="181">
        <v>130</v>
      </c>
      <c r="AJ1173" s="182">
        <v>81</v>
      </c>
      <c r="AK1173" s="183">
        <v>86</v>
      </c>
      <c r="AL1173" s="23">
        <f>SUM(AF1173:AK1173)</f>
        <v>525</v>
      </c>
      <c r="AM1173" s="24" t="s">
        <v>301</v>
      </c>
      <c r="AN1173" s="25" t="s">
        <v>75</v>
      </c>
      <c r="AO1173" s="24" t="s">
        <v>1813</v>
      </c>
      <c r="AP1173" s="26"/>
      <c r="AQ1173" s="122" t="s">
        <v>1814</v>
      </c>
      <c r="AR1173" s="24" t="s">
        <v>157</v>
      </c>
      <c r="AS1173" s="26">
        <v>1.5</v>
      </c>
      <c r="AT1173" s="26">
        <v>99.2</v>
      </c>
      <c r="AU1173" s="25">
        <v>45</v>
      </c>
      <c r="AV1173" s="31"/>
      <c r="AW1173" s="26"/>
      <c r="AX1173" s="26"/>
      <c r="AY1173" s="26">
        <v>2</v>
      </c>
      <c r="AZ1173" s="26"/>
      <c r="BA1173" s="25"/>
      <c r="BB1173" s="24">
        <v>184</v>
      </c>
      <c r="BC1173" s="26">
        <v>25</v>
      </c>
      <c r="BD1173" s="32" t="s">
        <v>79</v>
      </c>
      <c r="BE1173" s="32">
        <v>50</v>
      </c>
      <c r="BF1173" s="26" t="s">
        <v>116</v>
      </c>
      <c r="BG1173" s="26" t="s">
        <v>129</v>
      </c>
      <c r="BH1173" s="29">
        <v>30</v>
      </c>
      <c r="BI1173" s="26" t="s">
        <v>338</v>
      </c>
      <c r="BJ1173" s="25"/>
      <c r="BK1173" s="12"/>
      <c r="BL1173" t="str">
        <f>IF(_xlfn.REGEXTEST(BK1173,"Lv. [0-9]{0, 3}", 0),BM1173,"")</f>
        <v/>
      </c>
      <c r="BM1173" t="e" cm="1" vm="1">
        <f t="array" ref="BM1173">_xlfn.REGEXEXTRACT(_xlfn.REGEXEXTRACT(BK1173,"Lv. [0-9]{0,}", 0),"[0-9]{1,2}", 0)</f>
        <v>#N/A</v>
      </c>
      <c r="BN1173" cm="1">
        <f t="array" ref="BN1173">INDEX(A1173:AE1173,BQ1173)</f>
        <v>309</v>
      </c>
      <c r="BO1173">
        <v>1172</v>
      </c>
      <c r="BP1173" t="str">
        <f ca="1">IF(LEN(BL1173) &gt; 0, _xlfn.XMATCH(BN1173 + 1, INDIRECT(BR1173):INDIRECT(BS1173)), "")</f>
        <v/>
      </c>
      <c r="BQ1173" cm="1">
        <f t="array" ref="BQ1173">_xlfn.XMATCH(FALSE, ISBLANK(A1173:AE1173),,-1)</f>
        <v>31</v>
      </c>
      <c r="BR1173" t="str">
        <f>ADDRESS(2, BQ1173)</f>
        <v>$AE$2</v>
      </c>
      <c r="BS1173" t="str">
        <f>ADDRESS(1202, BQ1173)</f>
        <v>$AE$1202</v>
      </c>
      <c r="BT1173" s="171" t="str">
        <f>"insert into Pokemon_Blueprint values ( "&amp;ROW()-1&amp;", '"&amp;B1173&amp;"', '"&amp;C1173&amp;"', "&amp;AF1173&amp;",  "&amp;AG1173&amp;",  "&amp;AH1173&amp;", "&amp;AI1173&amp;",  "&amp;AJ1173&amp;",  "&amp;AK1173&amp;", "&amp;IF(BC1173 = "", "0", BC1173)&amp;", "&amp;IF(BL1173 = "","NULL, NULL",BP1173&amp;", "&amp;BL1173)&amp;");"</f>
        <v>insert into Pokemon_Blueprint values ( 1172, 'Glimmora', '', 83,  55,  90, 130,  81,  86, 25, NULL, NULL);</v>
      </c>
    </row>
    <row r="1174" spans="1:72" ht="12.75" customHeight="1">
      <c r="A1174" s="12">
        <v>971</v>
      </c>
      <c r="B1174" s="121" t="s">
        <v>1816</v>
      </c>
      <c r="C1174" s="121"/>
      <c r="D1174" s="197"/>
      <c r="E1174" s="198"/>
      <c r="F1174" s="198"/>
      <c r="G1174" s="198"/>
      <c r="H1174" s="198"/>
      <c r="I1174" s="198"/>
      <c r="J1174" s="198"/>
      <c r="K1174" s="198"/>
      <c r="L1174" s="198"/>
      <c r="M1174" s="198"/>
      <c r="N1174" s="198"/>
      <c r="O1174" s="198"/>
      <c r="P1174" s="198"/>
      <c r="Q1174" s="198"/>
      <c r="R1174" s="198"/>
      <c r="S1174" s="198"/>
      <c r="T1174" s="198"/>
      <c r="U1174" s="198"/>
      <c r="V1174" s="198"/>
      <c r="W1174" s="198"/>
      <c r="X1174" s="198"/>
      <c r="Y1174" s="198"/>
      <c r="Z1174" s="198"/>
      <c r="AA1174" s="198"/>
      <c r="AB1174" s="198"/>
      <c r="AC1174" s="198"/>
      <c r="AD1174" s="198"/>
      <c r="AE1174" s="199">
        <v>311</v>
      </c>
      <c r="AF1174" s="178">
        <v>50</v>
      </c>
      <c r="AG1174" s="179">
        <v>61</v>
      </c>
      <c r="AH1174" s="180">
        <v>60</v>
      </c>
      <c r="AI1174" s="181">
        <v>30</v>
      </c>
      <c r="AJ1174" s="182">
        <v>55</v>
      </c>
      <c r="AK1174" s="183">
        <v>34</v>
      </c>
      <c r="AL1174" s="23">
        <f>SUM(AF1174:AK1174)</f>
        <v>290</v>
      </c>
      <c r="AM1174" s="24" t="s">
        <v>398</v>
      </c>
      <c r="AN1174" s="25"/>
      <c r="AO1174" s="24" t="s">
        <v>272</v>
      </c>
      <c r="AP1174" s="26"/>
      <c r="AQ1174" s="122" t="s">
        <v>1817</v>
      </c>
      <c r="AR1174" s="24" t="s">
        <v>97</v>
      </c>
      <c r="AS1174" s="26">
        <v>0.6</v>
      </c>
      <c r="AT1174" s="26">
        <v>77.2</v>
      </c>
      <c r="AU1174" s="25">
        <v>35</v>
      </c>
      <c r="AV1174" s="31"/>
      <c r="AW1174" s="26">
        <v>1</v>
      </c>
      <c r="AX1174" s="26"/>
      <c r="AY1174" s="26"/>
      <c r="AZ1174" s="26"/>
      <c r="BA1174" s="25"/>
      <c r="BB1174" s="24">
        <v>58</v>
      </c>
      <c r="BC1174" s="26">
        <v>120</v>
      </c>
      <c r="BD1174" s="32" t="s">
        <v>79</v>
      </c>
      <c r="BE1174" s="32">
        <v>50</v>
      </c>
      <c r="BF1174" s="26" t="s">
        <v>137</v>
      </c>
      <c r="BG1174" s="26" t="s">
        <v>129</v>
      </c>
      <c r="BH1174" s="29">
        <v>20</v>
      </c>
      <c r="BI1174" s="26" t="s">
        <v>165</v>
      </c>
      <c r="BJ1174" s="25"/>
      <c r="BK1174" s="12" t="s">
        <v>1818</v>
      </c>
      <c r="BL1174" t="str">
        <f>IF(_xlfn.REGEXTEST(BK1174,"Lv. [0-9]{0, 3}", 0),BM1174,"")</f>
        <v>30</v>
      </c>
      <c r="BM1174" t="str" cm="1">
        <f t="array" ref="BM1174">_xlfn.REGEXEXTRACT(_xlfn.REGEXEXTRACT(BK1174,"Lv. [0-9]{0,}", 0),"[0-9]{1,2}", 0)</f>
        <v>30</v>
      </c>
      <c r="BN1174" cm="1">
        <f t="array" ref="BN1174">INDEX(A1174:AE1174,BQ1174)</f>
        <v>311</v>
      </c>
      <c r="BO1174">
        <v>1173</v>
      </c>
      <c r="BP1174">
        <f ca="1">IF(LEN(BL1174) &gt; 0, _xlfn.XMATCH(BN1174 + 1, INDIRECT(BR1174):INDIRECT(BS1174)), "")</f>
        <v>1174</v>
      </c>
      <c r="BQ1174" cm="1">
        <f t="array" ref="BQ1174">_xlfn.XMATCH(FALSE, ISBLANK(A1174:AE1174),,-1)</f>
        <v>31</v>
      </c>
      <c r="BR1174" t="str">
        <f>ADDRESS(2, BQ1174)</f>
        <v>$AE$2</v>
      </c>
      <c r="BS1174" t="str">
        <f>ADDRESS(1202, BQ1174)</f>
        <v>$AE$1202</v>
      </c>
      <c r="BT1174" s="171" t="str">
        <f ca="1">"insert into Pokemon_Blueprint values ( "&amp;ROW()-1&amp;", '"&amp;B1174&amp;"', '"&amp;C1174&amp;"', "&amp;AF1174&amp;",  "&amp;AG1174&amp;",  "&amp;AH1174&amp;", "&amp;AI1174&amp;",  "&amp;AJ1174&amp;",  "&amp;AK1174&amp;", "&amp;IF(BC1174 = "", "0", BC1174)&amp;", "&amp;IF(BL1174 = "","NULL, NULL",BP1174&amp;", "&amp;BL1174)&amp;");"</f>
        <v>insert into Pokemon_Blueprint values ( 1173, 'Greavard', '', 50,  61,  60, 30,  55,  34, 120, 1174, 30);</v>
      </c>
    </row>
    <row r="1175" spans="1:72" ht="12.75" customHeight="1">
      <c r="A1175" s="12">
        <v>972</v>
      </c>
      <c r="B1175" s="121" t="s">
        <v>1819</v>
      </c>
      <c r="C1175" s="121"/>
      <c r="D1175" s="197"/>
      <c r="E1175" s="198"/>
      <c r="F1175" s="198"/>
      <c r="G1175" s="198"/>
      <c r="H1175" s="198"/>
      <c r="I1175" s="198"/>
      <c r="J1175" s="198"/>
      <c r="K1175" s="198"/>
      <c r="L1175" s="198"/>
      <c r="M1175" s="198"/>
      <c r="N1175" s="198"/>
      <c r="O1175" s="198"/>
      <c r="P1175" s="198"/>
      <c r="Q1175" s="198"/>
      <c r="R1175" s="198"/>
      <c r="S1175" s="198"/>
      <c r="T1175" s="198"/>
      <c r="U1175" s="198"/>
      <c r="V1175" s="198"/>
      <c r="W1175" s="198"/>
      <c r="X1175" s="198"/>
      <c r="Y1175" s="198"/>
      <c r="Z1175" s="198"/>
      <c r="AA1175" s="198"/>
      <c r="AB1175" s="198"/>
      <c r="AC1175" s="198"/>
      <c r="AD1175" s="198"/>
      <c r="AE1175" s="199">
        <v>312</v>
      </c>
      <c r="AF1175" s="178">
        <v>72</v>
      </c>
      <c r="AG1175" s="179">
        <v>101</v>
      </c>
      <c r="AH1175" s="180">
        <v>100</v>
      </c>
      <c r="AI1175" s="181">
        <v>50</v>
      </c>
      <c r="AJ1175" s="182">
        <v>97</v>
      </c>
      <c r="AK1175" s="183">
        <v>68</v>
      </c>
      <c r="AL1175" s="23">
        <f>SUM(AF1175:AK1175)</f>
        <v>488</v>
      </c>
      <c r="AM1175" s="24" t="s">
        <v>398</v>
      </c>
      <c r="AN1175" s="25"/>
      <c r="AO1175" s="24" t="s">
        <v>198</v>
      </c>
      <c r="AP1175" s="26"/>
      <c r="AQ1175" s="122" t="s">
        <v>1817</v>
      </c>
      <c r="AR1175" s="24" t="s">
        <v>88</v>
      </c>
      <c r="AS1175" s="26">
        <v>2</v>
      </c>
      <c r="AT1175" s="26">
        <v>33.1</v>
      </c>
      <c r="AU1175" s="25">
        <v>15</v>
      </c>
      <c r="AV1175" s="31"/>
      <c r="AW1175" s="26">
        <v>2</v>
      </c>
      <c r="AX1175" s="26"/>
      <c r="AY1175" s="26"/>
      <c r="AZ1175" s="26"/>
      <c r="BA1175" s="25"/>
      <c r="BB1175" s="24">
        <v>171</v>
      </c>
      <c r="BC1175" s="26">
        <v>60</v>
      </c>
      <c r="BD1175" s="32" t="s">
        <v>79</v>
      </c>
      <c r="BE1175" s="32">
        <v>50</v>
      </c>
      <c r="BF1175" s="26" t="s">
        <v>137</v>
      </c>
      <c r="BG1175" s="26" t="s">
        <v>129</v>
      </c>
      <c r="BH1175" s="29">
        <v>20</v>
      </c>
      <c r="BI1175" s="26" t="s">
        <v>165</v>
      </c>
      <c r="BJ1175" s="25"/>
      <c r="BK1175" s="12"/>
      <c r="BL1175" t="str">
        <f>IF(_xlfn.REGEXTEST(BK1175,"Lv. [0-9]{0, 3}", 0),BM1175,"")</f>
        <v/>
      </c>
      <c r="BM1175" t="e" cm="1" vm="1">
        <f t="array" ref="BM1175">_xlfn.REGEXEXTRACT(_xlfn.REGEXEXTRACT(BK1175,"Lv. [0-9]{0,}", 0),"[0-9]{1,2}", 0)</f>
        <v>#N/A</v>
      </c>
      <c r="BN1175" cm="1">
        <f t="array" ref="BN1175">INDEX(A1175:AE1175,BQ1175)</f>
        <v>312</v>
      </c>
      <c r="BO1175">
        <v>1174</v>
      </c>
      <c r="BP1175" t="str">
        <f ca="1">IF(LEN(BL1175) &gt; 0, _xlfn.XMATCH(BN1175 + 1, INDIRECT(BR1175):INDIRECT(BS1175)), "")</f>
        <v/>
      </c>
      <c r="BQ1175" cm="1">
        <f t="array" ref="BQ1175">_xlfn.XMATCH(FALSE, ISBLANK(A1175:AE1175),,-1)</f>
        <v>31</v>
      </c>
      <c r="BR1175" t="str">
        <f>ADDRESS(2, BQ1175)</f>
        <v>$AE$2</v>
      </c>
      <c r="BS1175" t="str">
        <f>ADDRESS(1202, BQ1175)</f>
        <v>$AE$1202</v>
      </c>
      <c r="BT1175" s="171" t="str">
        <f>"insert into Pokemon_Blueprint values ( "&amp;ROW()-1&amp;", '"&amp;B1175&amp;"', '"&amp;C1175&amp;"', "&amp;AF1175&amp;",  "&amp;AG1175&amp;",  "&amp;AH1175&amp;", "&amp;AI1175&amp;",  "&amp;AJ1175&amp;",  "&amp;AK1175&amp;", "&amp;IF(BC1175 = "", "0", BC1175)&amp;", "&amp;IF(BL1175 = "","NULL, NULL",BP1175&amp;", "&amp;BL1175)&amp;");"</f>
        <v>insert into Pokemon_Blueprint values ( 1174, 'Houndstone', '', 72,  101,  100, 50,  97,  68, 60, NULL, NULL);</v>
      </c>
    </row>
    <row r="1176" spans="1:72" ht="12.75" customHeight="1">
      <c r="A1176" s="12">
        <v>973</v>
      </c>
      <c r="B1176" s="121" t="s">
        <v>1820</v>
      </c>
      <c r="C1176" s="121"/>
      <c r="D1176" s="197"/>
      <c r="E1176" s="198"/>
      <c r="F1176" s="198"/>
      <c r="G1176" s="198"/>
      <c r="H1176" s="198"/>
      <c r="I1176" s="198"/>
      <c r="J1176" s="198"/>
      <c r="K1176" s="198"/>
      <c r="L1176" s="198"/>
      <c r="M1176" s="198"/>
      <c r="N1176" s="198"/>
      <c r="O1176" s="198"/>
      <c r="P1176" s="198"/>
      <c r="Q1176" s="198"/>
      <c r="R1176" s="198"/>
      <c r="S1176" s="198"/>
      <c r="T1176" s="198"/>
      <c r="U1176" s="198"/>
      <c r="V1176" s="198"/>
      <c r="W1176" s="198"/>
      <c r="X1176" s="198"/>
      <c r="Y1176" s="198"/>
      <c r="Z1176" s="198"/>
      <c r="AA1176" s="198"/>
      <c r="AB1176" s="198"/>
      <c r="AC1176" s="198"/>
      <c r="AD1176" s="198"/>
      <c r="AE1176" s="199">
        <v>346</v>
      </c>
      <c r="AF1176" s="178">
        <v>82</v>
      </c>
      <c r="AG1176" s="179">
        <v>115</v>
      </c>
      <c r="AH1176" s="180">
        <v>74</v>
      </c>
      <c r="AI1176" s="181">
        <v>75</v>
      </c>
      <c r="AJ1176" s="182">
        <v>64</v>
      </c>
      <c r="AK1176" s="183">
        <v>90</v>
      </c>
      <c r="AL1176" s="23">
        <f>SUM(AF1176:AK1176)</f>
        <v>500</v>
      </c>
      <c r="AM1176" s="24" t="s">
        <v>104</v>
      </c>
      <c r="AN1176" s="25" t="s">
        <v>289</v>
      </c>
      <c r="AO1176" s="24" t="s">
        <v>372</v>
      </c>
      <c r="AP1176" s="26" t="s">
        <v>152</v>
      </c>
      <c r="AQ1176" s="122" t="s">
        <v>1821</v>
      </c>
      <c r="AR1176" s="24" t="s">
        <v>120</v>
      </c>
      <c r="AS1176" s="26">
        <v>1.6</v>
      </c>
      <c r="AT1176" s="26">
        <v>81.599999999999994</v>
      </c>
      <c r="AU1176" s="25">
        <v>37</v>
      </c>
      <c r="AV1176" s="31"/>
      <c r="AW1176" s="26">
        <v>2</v>
      </c>
      <c r="AX1176" s="26"/>
      <c r="AY1176" s="26"/>
      <c r="AZ1176" s="26"/>
      <c r="BA1176" s="25"/>
      <c r="BB1176" s="24">
        <v>175</v>
      </c>
      <c r="BC1176" s="26">
        <v>100</v>
      </c>
      <c r="BD1176" s="32" t="s">
        <v>79</v>
      </c>
      <c r="BE1176" s="32">
        <v>50</v>
      </c>
      <c r="BF1176" s="26" t="s">
        <v>227</v>
      </c>
      <c r="BG1176" s="26" t="s">
        <v>129</v>
      </c>
      <c r="BH1176" s="29">
        <v>20</v>
      </c>
      <c r="BI1176" s="26" t="s">
        <v>104</v>
      </c>
      <c r="BJ1176" s="25"/>
      <c r="BK1176" s="12"/>
      <c r="BL1176" t="str">
        <f>IF(_xlfn.REGEXTEST(BK1176,"Lv. [0-9]{0, 3}", 0),BM1176,"")</f>
        <v/>
      </c>
      <c r="BM1176" t="e" cm="1" vm="1">
        <f t="array" ref="BM1176">_xlfn.REGEXEXTRACT(_xlfn.REGEXEXTRACT(BK1176,"Lv. [0-9]{0,}", 0),"[0-9]{1,2}", 0)</f>
        <v>#N/A</v>
      </c>
      <c r="BN1176" cm="1">
        <f t="array" ref="BN1176">INDEX(A1176:AE1176,BQ1176)</f>
        <v>346</v>
      </c>
      <c r="BO1176">
        <v>1175</v>
      </c>
      <c r="BP1176" t="str">
        <f ca="1">IF(LEN(BL1176) &gt; 0, _xlfn.XMATCH(BN1176 + 1, INDIRECT(BR1176):INDIRECT(BS1176)), "")</f>
        <v/>
      </c>
      <c r="BQ1176" cm="1">
        <f t="array" ref="BQ1176">_xlfn.XMATCH(FALSE, ISBLANK(A1176:AE1176),,-1)</f>
        <v>31</v>
      </c>
      <c r="BR1176" t="str">
        <f>ADDRESS(2, BQ1176)</f>
        <v>$AE$2</v>
      </c>
      <c r="BS1176" t="str">
        <f>ADDRESS(1202, BQ1176)</f>
        <v>$AE$1202</v>
      </c>
      <c r="BT1176" s="171" t="str">
        <f>"insert into Pokemon_Blueprint values ( "&amp;ROW()-1&amp;", '"&amp;B1176&amp;"', '"&amp;C1176&amp;"', "&amp;AF1176&amp;",  "&amp;AG1176&amp;",  "&amp;AH1176&amp;", "&amp;AI1176&amp;",  "&amp;AJ1176&amp;",  "&amp;AK1176&amp;", "&amp;IF(BC1176 = "", "0", BC1176)&amp;", "&amp;IF(BL1176 = "","NULL, NULL",BP1176&amp;", "&amp;BL1176)&amp;");"</f>
        <v>insert into Pokemon_Blueprint values ( 1175, 'Flamigo', '', 82,  115,  74, 75,  64,  90, 100, NULL, NULL);</v>
      </c>
    </row>
    <row r="1177" spans="1:72" ht="12.75" customHeight="1">
      <c r="A1177" s="12">
        <v>974</v>
      </c>
      <c r="B1177" s="121" t="s">
        <v>1822</v>
      </c>
      <c r="C1177" s="121"/>
      <c r="D1177" s="197"/>
      <c r="E1177" s="198"/>
      <c r="F1177" s="198"/>
      <c r="G1177" s="198"/>
      <c r="H1177" s="198"/>
      <c r="I1177" s="198"/>
      <c r="J1177" s="198"/>
      <c r="K1177" s="198"/>
      <c r="L1177" s="198"/>
      <c r="M1177" s="198"/>
      <c r="N1177" s="198"/>
      <c r="O1177" s="198"/>
      <c r="P1177" s="198"/>
      <c r="Q1177" s="198"/>
      <c r="R1177" s="198"/>
      <c r="S1177" s="198"/>
      <c r="T1177" s="198"/>
      <c r="U1177" s="198"/>
      <c r="V1177" s="198"/>
      <c r="W1177" s="198"/>
      <c r="X1177" s="198"/>
      <c r="Y1177" s="198"/>
      <c r="Z1177" s="198"/>
      <c r="AA1177" s="198"/>
      <c r="AB1177" s="198"/>
      <c r="AC1177" s="198"/>
      <c r="AD1177" s="198"/>
      <c r="AE1177" s="199">
        <v>361</v>
      </c>
      <c r="AF1177" s="178">
        <v>108</v>
      </c>
      <c r="AG1177" s="179">
        <v>68</v>
      </c>
      <c r="AH1177" s="180">
        <v>45</v>
      </c>
      <c r="AI1177" s="181">
        <v>30</v>
      </c>
      <c r="AJ1177" s="182">
        <v>40</v>
      </c>
      <c r="AK1177" s="183">
        <v>43</v>
      </c>
      <c r="AL1177" s="23">
        <f>SUM(AF1177:AK1177)</f>
        <v>334</v>
      </c>
      <c r="AM1177" s="24" t="s">
        <v>200</v>
      </c>
      <c r="AN1177" s="25"/>
      <c r="AO1177" s="24" t="s">
        <v>91</v>
      </c>
      <c r="AP1177" s="26" t="s">
        <v>202</v>
      </c>
      <c r="AQ1177" s="122" t="s">
        <v>215</v>
      </c>
      <c r="AR1177" s="24" t="s">
        <v>176</v>
      </c>
      <c r="AS1177" s="26">
        <v>1.2</v>
      </c>
      <c r="AT1177" s="26">
        <v>99.2</v>
      </c>
      <c r="AU1177" s="25">
        <v>45</v>
      </c>
      <c r="AV1177" s="31">
        <v>1</v>
      </c>
      <c r="AW1177" s="26"/>
      <c r="AX1177" s="26"/>
      <c r="AY1177" s="26"/>
      <c r="AZ1177" s="26"/>
      <c r="BA1177" s="25"/>
      <c r="BB1177" s="24">
        <v>67</v>
      </c>
      <c r="BC1177" s="26">
        <v>150</v>
      </c>
      <c r="BD1177" s="32" t="s">
        <v>79</v>
      </c>
      <c r="BE1177" s="32">
        <v>50</v>
      </c>
      <c r="BF1177" s="26" t="s">
        <v>137</v>
      </c>
      <c r="BG1177" s="26" t="s">
        <v>129</v>
      </c>
      <c r="BH1177" s="29">
        <v>25</v>
      </c>
      <c r="BI1177" s="26" t="s">
        <v>165</v>
      </c>
      <c r="BJ1177" s="25"/>
      <c r="BK1177" s="12" t="s">
        <v>204</v>
      </c>
      <c r="BL1177" t="str">
        <f>IF(_xlfn.REGEXTEST(BK1177,"Lv. [0-9]{0, 3}", 0),BM1177,"")</f>
        <v/>
      </c>
      <c r="BM1177" t="e" cm="1" vm="1">
        <f t="array" ref="BM1177">_xlfn.REGEXEXTRACT(_xlfn.REGEXEXTRACT(BK1177,"Lv. [0-9]{0,}", 0),"[0-9]{1,2}", 0)</f>
        <v>#N/A</v>
      </c>
      <c r="BN1177" cm="1">
        <f t="array" ref="BN1177">INDEX(A1177:AE1177,BQ1177)</f>
        <v>361</v>
      </c>
      <c r="BO1177">
        <v>1176</v>
      </c>
      <c r="BP1177" t="str">
        <f ca="1">IF(LEN(BL1177) &gt; 0, _xlfn.XMATCH(BN1177 + 1, INDIRECT(BR1177):INDIRECT(BS1177)), "")</f>
        <v/>
      </c>
      <c r="BQ1177" cm="1">
        <f t="array" ref="BQ1177">_xlfn.XMATCH(FALSE, ISBLANK(A1177:AE1177),,-1)</f>
        <v>31</v>
      </c>
      <c r="BR1177" t="str">
        <f>ADDRESS(2, BQ1177)</f>
        <v>$AE$2</v>
      </c>
      <c r="BS1177" t="str">
        <f>ADDRESS(1202, BQ1177)</f>
        <v>$AE$1202</v>
      </c>
      <c r="BT1177" s="171" t="str">
        <f>"insert into Pokemon_Blueprint values ( "&amp;ROW()-1&amp;", '"&amp;B1177&amp;"', '"&amp;C1177&amp;"', "&amp;AF1177&amp;",  "&amp;AG1177&amp;",  "&amp;AH1177&amp;", "&amp;AI1177&amp;",  "&amp;AJ1177&amp;",  "&amp;AK1177&amp;", "&amp;IF(BC1177 = "", "0", BC1177)&amp;", "&amp;IF(BL1177 = "","NULL, NULL",BP1177&amp;", "&amp;BL1177)&amp;");"</f>
        <v>insert into Pokemon_Blueprint values ( 1176, 'Cetoddle', '', 108,  68,  45, 30,  40,  43, 150, NULL, NULL);</v>
      </c>
    </row>
    <row r="1178" spans="1:72" ht="12.75" customHeight="1">
      <c r="A1178" s="12">
        <v>975</v>
      </c>
      <c r="B1178" s="121" t="s">
        <v>1823</v>
      </c>
      <c r="C1178" s="121"/>
      <c r="D1178" s="197"/>
      <c r="E1178" s="198"/>
      <c r="F1178" s="198"/>
      <c r="G1178" s="198"/>
      <c r="H1178" s="198"/>
      <c r="I1178" s="198"/>
      <c r="J1178" s="198"/>
      <c r="K1178" s="198"/>
      <c r="L1178" s="198"/>
      <c r="M1178" s="198"/>
      <c r="N1178" s="198"/>
      <c r="O1178" s="198"/>
      <c r="P1178" s="198"/>
      <c r="Q1178" s="198"/>
      <c r="R1178" s="198"/>
      <c r="S1178" s="198"/>
      <c r="T1178" s="198"/>
      <c r="U1178" s="198"/>
      <c r="V1178" s="198"/>
      <c r="W1178" s="198"/>
      <c r="X1178" s="198"/>
      <c r="Y1178" s="198"/>
      <c r="Z1178" s="198"/>
      <c r="AA1178" s="198"/>
      <c r="AB1178" s="198"/>
      <c r="AC1178" s="198"/>
      <c r="AD1178" s="198"/>
      <c r="AE1178" s="199">
        <v>362</v>
      </c>
      <c r="AF1178" s="178">
        <v>170</v>
      </c>
      <c r="AG1178" s="179">
        <v>113</v>
      </c>
      <c r="AH1178" s="180">
        <v>65</v>
      </c>
      <c r="AI1178" s="181">
        <v>45</v>
      </c>
      <c r="AJ1178" s="182">
        <v>55</v>
      </c>
      <c r="AK1178" s="183">
        <v>73</v>
      </c>
      <c r="AL1178" s="23">
        <f>SUM(AF1178:AK1178)</f>
        <v>521</v>
      </c>
      <c r="AM1178" s="24" t="s">
        <v>200</v>
      </c>
      <c r="AN1178" s="25"/>
      <c r="AO1178" s="24" t="s">
        <v>91</v>
      </c>
      <c r="AP1178" s="26" t="s">
        <v>203</v>
      </c>
      <c r="AQ1178" s="122" t="s">
        <v>215</v>
      </c>
      <c r="AR1178" s="24" t="s">
        <v>890</v>
      </c>
      <c r="AS1178" s="26">
        <v>4.5</v>
      </c>
      <c r="AT1178" s="26">
        <v>1543.2</v>
      </c>
      <c r="AU1178" s="25">
        <v>700</v>
      </c>
      <c r="AV1178" s="31">
        <v>2</v>
      </c>
      <c r="AW1178" s="26"/>
      <c r="AX1178" s="26"/>
      <c r="AY1178" s="26"/>
      <c r="AZ1178" s="26"/>
      <c r="BA1178" s="25"/>
      <c r="BB1178" s="24">
        <v>182</v>
      </c>
      <c r="BC1178" s="26">
        <v>50</v>
      </c>
      <c r="BD1178" s="32" t="s">
        <v>79</v>
      </c>
      <c r="BE1178" s="32">
        <v>50</v>
      </c>
      <c r="BF1178" s="26" t="s">
        <v>137</v>
      </c>
      <c r="BG1178" s="26" t="s">
        <v>129</v>
      </c>
      <c r="BH1178" s="29">
        <v>25</v>
      </c>
      <c r="BI1178" s="26" t="s">
        <v>165</v>
      </c>
      <c r="BJ1178" s="25"/>
      <c r="BK1178" s="12"/>
      <c r="BL1178" t="str">
        <f>IF(_xlfn.REGEXTEST(BK1178,"Lv. [0-9]{0, 3}", 0),BM1178,"")</f>
        <v/>
      </c>
      <c r="BM1178" t="e" cm="1" vm="1">
        <f t="array" ref="BM1178">_xlfn.REGEXEXTRACT(_xlfn.REGEXEXTRACT(BK1178,"Lv. [0-9]{0,}", 0),"[0-9]{1,2}", 0)</f>
        <v>#N/A</v>
      </c>
      <c r="BN1178" cm="1">
        <f t="array" ref="BN1178">INDEX(A1178:AE1178,BQ1178)</f>
        <v>362</v>
      </c>
      <c r="BO1178">
        <v>1177</v>
      </c>
      <c r="BP1178" t="str">
        <f ca="1">IF(LEN(BL1178) &gt; 0, _xlfn.XMATCH(BN1178 + 1, INDIRECT(BR1178):INDIRECT(BS1178)), "")</f>
        <v/>
      </c>
      <c r="BQ1178" cm="1">
        <f t="array" ref="BQ1178">_xlfn.XMATCH(FALSE, ISBLANK(A1178:AE1178),,-1)</f>
        <v>31</v>
      </c>
      <c r="BR1178" t="str">
        <f>ADDRESS(2, BQ1178)</f>
        <v>$AE$2</v>
      </c>
      <c r="BS1178" t="str">
        <f>ADDRESS(1202, BQ1178)</f>
        <v>$AE$1202</v>
      </c>
      <c r="BT1178" s="171" t="str">
        <f>"insert into Pokemon_Blueprint values ( "&amp;ROW()-1&amp;", '"&amp;B1178&amp;"', '"&amp;C1178&amp;"', "&amp;AF1178&amp;",  "&amp;AG1178&amp;",  "&amp;AH1178&amp;", "&amp;AI1178&amp;",  "&amp;AJ1178&amp;",  "&amp;AK1178&amp;", "&amp;IF(BC1178 = "", "0", BC1178)&amp;", "&amp;IF(BL1178 = "","NULL, NULL",BP1178&amp;", "&amp;BL1178)&amp;");"</f>
        <v>insert into Pokemon_Blueprint values ( 1177, 'Cetitan', '', 170,  113,  65, 45,  55,  73, 50, NULL, NULL);</v>
      </c>
    </row>
    <row r="1179" spans="1:72" ht="12.75" customHeight="1">
      <c r="A1179" s="12">
        <v>976</v>
      </c>
      <c r="B1179" s="121" t="s">
        <v>1824</v>
      </c>
      <c r="C1179" s="121"/>
      <c r="D1179" s="197"/>
      <c r="E1179" s="198"/>
      <c r="F1179" s="198"/>
      <c r="G1179" s="198"/>
      <c r="H1179" s="198"/>
      <c r="I1179" s="198"/>
      <c r="J1179" s="198"/>
      <c r="K1179" s="198"/>
      <c r="L1179" s="198"/>
      <c r="M1179" s="198"/>
      <c r="N1179" s="198"/>
      <c r="O1179" s="198"/>
      <c r="P1179" s="198"/>
      <c r="Q1179" s="198"/>
      <c r="R1179" s="198"/>
      <c r="S1179" s="198"/>
      <c r="T1179" s="198"/>
      <c r="U1179" s="198"/>
      <c r="V1179" s="198"/>
      <c r="W1179" s="198"/>
      <c r="X1179" s="198"/>
      <c r="Y1179" s="198"/>
      <c r="Z1179" s="198"/>
      <c r="AA1179" s="198"/>
      <c r="AB1179" s="198"/>
      <c r="AC1179" s="198"/>
      <c r="AD1179" s="198"/>
      <c r="AE1179" s="199">
        <v>373</v>
      </c>
      <c r="AF1179" s="178">
        <v>90</v>
      </c>
      <c r="AG1179" s="179">
        <v>102</v>
      </c>
      <c r="AH1179" s="180">
        <v>73</v>
      </c>
      <c r="AI1179" s="181">
        <v>78</v>
      </c>
      <c r="AJ1179" s="182">
        <v>65</v>
      </c>
      <c r="AK1179" s="183">
        <v>70</v>
      </c>
      <c r="AL1179" s="23">
        <f>SUM(AF1179:AK1179)</f>
        <v>478</v>
      </c>
      <c r="AM1179" s="24" t="s">
        <v>112</v>
      </c>
      <c r="AN1179" s="25" t="s">
        <v>193</v>
      </c>
      <c r="AO1179" s="24" t="s">
        <v>482</v>
      </c>
      <c r="AP1179" s="26"/>
      <c r="AQ1179" s="122" t="s">
        <v>1021</v>
      </c>
      <c r="AR1179" s="24" t="s">
        <v>497</v>
      </c>
      <c r="AS1179" s="26">
        <v>2.5</v>
      </c>
      <c r="AT1179" s="26">
        <v>198.4</v>
      </c>
      <c r="AU1179" s="25">
        <v>90</v>
      </c>
      <c r="AV1179" s="31"/>
      <c r="AW1179" s="26">
        <v>2</v>
      </c>
      <c r="AX1179" s="26"/>
      <c r="AY1179" s="26"/>
      <c r="AZ1179" s="26"/>
      <c r="BA1179" s="25"/>
      <c r="BB1179" s="24">
        <v>167</v>
      </c>
      <c r="BC1179" s="26">
        <v>100</v>
      </c>
      <c r="BD1179" s="32" t="s">
        <v>226</v>
      </c>
      <c r="BE1179" s="32">
        <v>50</v>
      </c>
      <c r="BF1179" s="26" t="s">
        <v>322</v>
      </c>
      <c r="BG1179" s="26" t="s">
        <v>129</v>
      </c>
      <c r="BH1179" s="29">
        <v>20</v>
      </c>
      <c r="BI1179" s="26" t="s">
        <v>465</v>
      </c>
      <c r="BJ1179" s="25"/>
      <c r="BK1179" s="12"/>
      <c r="BL1179" t="str">
        <f>IF(_xlfn.REGEXTEST(BK1179,"Lv. [0-9]{0, 3}", 0),BM1179,"")</f>
        <v/>
      </c>
      <c r="BM1179" t="e" cm="1" vm="1">
        <f t="array" ref="BM1179">_xlfn.REGEXEXTRACT(_xlfn.REGEXEXTRACT(BK1179,"Lv. [0-9]{0,}", 0),"[0-9]{1,2}", 0)</f>
        <v>#N/A</v>
      </c>
      <c r="BN1179" cm="1">
        <f t="array" ref="BN1179">INDEX(A1179:AE1179,BQ1179)</f>
        <v>373</v>
      </c>
      <c r="BO1179">
        <v>1178</v>
      </c>
      <c r="BP1179" t="str">
        <f ca="1">IF(LEN(BL1179) &gt; 0, _xlfn.XMATCH(BN1179 + 1, INDIRECT(BR1179):INDIRECT(BS1179)), "")</f>
        <v/>
      </c>
      <c r="BQ1179" cm="1">
        <f t="array" ref="BQ1179">_xlfn.XMATCH(FALSE, ISBLANK(A1179:AE1179),,-1)</f>
        <v>31</v>
      </c>
      <c r="BR1179" t="str">
        <f>ADDRESS(2, BQ1179)</f>
        <v>$AE$2</v>
      </c>
      <c r="BS1179" t="str">
        <f>ADDRESS(1202, BQ1179)</f>
        <v>$AE$1202</v>
      </c>
      <c r="BT1179" s="171" t="str">
        <f>"insert into Pokemon_Blueprint values ( "&amp;ROW()-1&amp;", '"&amp;B1179&amp;"', '"&amp;C1179&amp;"', "&amp;AF1179&amp;",  "&amp;AG1179&amp;",  "&amp;AH1179&amp;", "&amp;AI1179&amp;",  "&amp;AJ1179&amp;",  "&amp;AK1179&amp;", "&amp;IF(BC1179 = "", "0", BC1179)&amp;", "&amp;IF(BL1179 = "","NULL, NULL",BP1179&amp;", "&amp;BL1179)&amp;");"</f>
        <v>insert into Pokemon_Blueprint values ( 1178, 'Veluza', '', 90,  102,  73, 78,  65,  70, 100, NULL, NULL);</v>
      </c>
    </row>
    <row r="1180" spans="1:72" ht="12.75" customHeight="1">
      <c r="A1180" s="12">
        <v>977</v>
      </c>
      <c r="B1180" s="121" t="s">
        <v>1825</v>
      </c>
      <c r="C1180" s="121"/>
      <c r="D1180" s="197"/>
      <c r="E1180" s="198"/>
      <c r="F1180" s="198"/>
      <c r="G1180" s="198"/>
      <c r="H1180" s="198"/>
      <c r="I1180" s="198"/>
      <c r="J1180" s="198"/>
      <c r="K1180" s="198"/>
      <c r="L1180" s="198"/>
      <c r="M1180" s="198"/>
      <c r="N1180" s="198"/>
      <c r="O1180" s="198"/>
      <c r="P1180" s="198"/>
      <c r="Q1180" s="198"/>
      <c r="R1180" s="198"/>
      <c r="S1180" s="198"/>
      <c r="T1180" s="198"/>
      <c r="U1180" s="198"/>
      <c r="V1180" s="198"/>
      <c r="W1180" s="198"/>
      <c r="X1180" s="198"/>
      <c r="Y1180" s="198"/>
      <c r="Z1180" s="198"/>
      <c r="AA1180" s="198"/>
      <c r="AB1180" s="198"/>
      <c r="AC1180" s="198"/>
      <c r="AD1180" s="198"/>
      <c r="AE1180" s="199">
        <v>374</v>
      </c>
      <c r="AF1180" s="178">
        <v>150</v>
      </c>
      <c r="AG1180" s="179">
        <v>100</v>
      </c>
      <c r="AH1180" s="180">
        <v>115</v>
      </c>
      <c r="AI1180" s="181">
        <v>65</v>
      </c>
      <c r="AJ1180" s="182">
        <v>65</v>
      </c>
      <c r="AK1180" s="183">
        <v>35</v>
      </c>
      <c r="AL1180" s="23">
        <f>SUM(AF1180:AK1180)</f>
        <v>530</v>
      </c>
      <c r="AM1180" s="24" t="s">
        <v>112</v>
      </c>
      <c r="AN1180" s="25"/>
      <c r="AO1180" s="24" t="s">
        <v>230</v>
      </c>
      <c r="AP1180" s="26" t="s">
        <v>355</v>
      </c>
      <c r="AQ1180" s="122" t="s">
        <v>464</v>
      </c>
      <c r="AR1180" s="24" t="s">
        <v>1826</v>
      </c>
      <c r="AS1180" s="26">
        <v>12</v>
      </c>
      <c r="AT1180" s="26">
        <v>485</v>
      </c>
      <c r="AU1180" s="25">
        <v>220</v>
      </c>
      <c r="AV1180" s="31">
        <v>3</v>
      </c>
      <c r="AW1180" s="26"/>
      <c r="AX1180" s="26"/>
      <c r="AY1180" s="26"/>
      <c r="AZ1180" s="26"/>
      <c r="BA1180" s="25"/>
      <c r="BB1180" s="24">
        <v>265</v>
      </c>
      <c r="BC1180" s="26">
        <v>25</v>
      </c>
      <c r="BD1180" s="32" t="s">
        <v>297</v>
      </c>
      <c r="BE1180" s="32">
        <v>50</v>
      </c>
      <c r="BF1180" s="26" t="s">
        <v>116</v>
      </c>
      <c r="BG1180" s="26" t="s">
        <v>129</v>
      </c>
      <c r="BH1180" s="29">
        <v>40</v>
      </c>
      <c r="BI1180" s="26" t="s">
        <v>465</v>
      </c>
      <c r="BJ1180" s="25"/>
      <c r="BK1180" s="12"/>
      <c r="BL1180" t="str">
        <f>IF(_xlfn.REGEXTEST(BK1180,"Lv. [0-9]{0, 3}", 0),BM1180,"")</f>
        <v/>
      </c>
      <c r="BM1180" t="e" cm="1" vm="1">
        <f t="array" ref="BM1180">_xlfn.REGEXEXTRACT(_xlfn.REGEXEXTRACT(BK1180,"Lv. [0-9]{0,}", 0),"[0-9]{1,2}", 0)</f>
        <v>#N/A</v>
      </c>
      <c r="BN1180" cm="1">
        <f t="array" ref="BN1180">INDEX(A1180:AE1180,BQ1180)</f>
        <v>374</v>
      </c>
      <c r="BO1180">
        <v>1179</v>
      </c>
      <c r="BP1180" t="str">
        <f ca="1">IF(LEN(BL1180) &gt; 0, _xlfn.XMATCH(BN1180 + 1, INDIRECT(BR1180):INDIRECT(BS1180)), "")</f>
        <v/>
      </c>
      <c r="BQ1180" cm="1">
        <f t="array" ref="BQ1180">_xlfn.XMATCH(FALSE, ISBLANK(A1180:AE1180),,-1)</f>
        <v>31</v>
      </c>
      <c r="BR1180" t="str">
        <f>ADDRESS(2, BQ1180)</f>
        <v>$AE$2</v>
      </c>
      <c r="BS1180" t="str">
        <f>ADDRESS(1202, BQ1180)</f>
        <v>$AE$1202</v>
      </c>
      <c r="BT1180" s="171" t="str">
        <f>"insert into Pokemon_Blueprint values ( "&amp;ROW()-1&amp;", '"&amp;B1180&amp;"', '"&amp;C1180&amp;"', "&amp;AF1180&amp;",  "&amp;AG1180&amp;",  "&amp;AH1180&amp;", "&amp;AI1180&amp;",  "&amp;AJ1180&amp;",  "&amp;AK1180&amp;", "&amp;IF(BC1180 = "", "0", BC1180)&amp;", "&amp;IF(BL1180 = "","NULL, NULL",BP1180&amp;", "&amp;BL1180)&amp;");"</f>
        <v>insert into Pokemon_Blueprint values ( 1179, 'Dondozo', '', 150,  100,  115, 65,  65,  35, 25, NULL, NULL);</v>
      </c>
    </row>
    <row r="1181" spans="1:72" ht="12.75" customHeight="1">
      <c r="A1181" s="12">
        <v>978</v>
      </c>
      <c r="B1181" s="121" t="s">
        <v>1827</v>
      </c>
      <c r="C1181" s="121"/>
      <c r="D1181" s="197"/>
      <c r="E1181" s="198"/>
      <c r="F1181" s="198"/>
      <c r="G1181" s="198"/>
      <c r="H1181" s="198"/>
      <c r="I1181" s="198"/>
      <c r="J1181" s="198"/>
      <c r="K1181" s="198"/>
      <c r="L1181" s="198"/>
      <c r="M1181" s="198"/>
      <c r="N1181" s="198"/>
      <c r="O1181" s="198"/>
      <c r="P1181" s="198"/>
      <c r="Q1181" s="198"/>
      <c r="R1181" s="198"/>
      <c r="S1181" s="198"/>
      <c r="T1181" s="198"/>
      <c r="U1181" s="198"/>
      <c r="V1181" s="198"/>
      <c r="W1181" s="198"/>
      <c r="X1181" s="198"/>
      <c r="Y1181" s="198"/>
      <c r="Z1181" s="198"/>
      <c r="AA1181" s="198"/>
      <c r="AB1181" s="198"/>
      <c r="AC1181" s="198"/>
      <c r="AD1181" s="198"/>
      <c r="AE1181" s="199">
        <v>375</v>
      </c>
      <c r="AF1181" s="178">
        <v>68</v>
      </c>
      <c r="AG1181" s="179">
        <v>50</v>
      </c>
      <c r="AH1181" s="180">
        <v>60</v>
      </c>
      <c r="AI1181" s="181">
        <v>120</v>
      </c>
      <c r="AJ1181" s="182">
        <v>95</v>
      </c>
      <c r="AK1181" s="183">
        <v>82</v>
      </c>
      <c r="AL1181" s="23">
        <f>SUM(AF1181:AK1181)</f>
        <v>475</v>
      </c>
      <c r="AM1181" s="24" t="s">
        <v>99</v>
      </c>
      <c r="AN1181" s="25" t="s">
        <v>112</v>
      </c>
      <c r="AO1181" s="24" t="s">
        <v>1828</v>
      </c>
      <c r="AP1181" s="26"/>
      <c r="AQ1181" s="122" t="s">
        <v>834</v>
      </c>
      <c r="AR1181" s="24" t="s">
        <v>127</v>
      </c>
      <c r="AS1181" s="26">
        <v>0.3</v>
      </c>
      <c r="AT1181" s="26">
        <v>17.600000000000001</v>
      </c>
      <c r="AU1181" s="25">
        <v>8</v>
      </c>
      <c r="AV1181" s="31"/>
      <c r="AW1181" s="26"/>
      <c r="AX1181" s="26"/>
      <c r="AY1181" s="26">
        <v>2</v>
      </c>
      <c r="AZ1181" s="26"/>
      <c r="BA1181" s="25"/>
      <c r="BB1181" s="24">
        <v>166</v>
      </c>
      <c r="BC1181" s="26">
        <v>100</v>
      </c>
      <c r="BD1181" s="32" t="s">
        <v>79</v>
      </c>
      <c r="BE1181" s="32">
        <v>50</v>
      </c>
      <c r="BF1181" s="26" t="s">
        <v>227</v>
      </c>
      <c r="BG1181" s="26" t="s">
        <v>129</v>
      </c>
      <c r="BH1181" s="29">
        <v>35</v>
      </c>
      <c r="BI1181" s="26" t="s">
        <v>465</v>
      </c>
      <c r="BJ1181" s="25"/>
      <c r="BK1181" s="12"/>
      <c r="BL1181" t="str">
        <f>IF(_xlfn.REGEXTEST(BK1181,"Lv. [0-9]{0, 3}", 0),BM1181,"")</f>
        <v/>
      </c>
      <c r="BM1181" t="e" cm="1" vm="1">
        <f t="array" ref="BM1181">_xlfn.REGEXEXTRACT(_xlfn.REGEXEXTRACT(BK1181,"Lv. [0-9]{0,}", 0),"[0-9]{1,2}", 0)</f>
        <v>#N/A</v>
      </c>
      <c r="BN1181" cm="1">
        <f t="array" ref="BN1181">INDEX(A1181:AE1181,BQ1181)</f>
        <v>375</v>
      </c>
      <c r="BO1181">
        <v>1180</v>
      </c>
      <c r="BP1181" t="str">
        <f ca="1">IF(LEN(BL1181) &gt; 0, _xlfn.XMATCH(BN1181 + 1, INDIRECT(BR1181):INDIRECT(BS1181)), "")</f>
        <v/>
      </c>
      <c r="BQ1181" cm="1">
        <f t="array" ref="BQ1181">_xlfn.XMATCH(FALSE, ISBLANK(A1181:AE1181),,-1)</f>
        <v>31</v>
      </c>
      <c r="BR1181" t="str">
        <f>ADDRESS(2, BQ1181)</f>
        <v>$AE$2</v>
      </c>
      <c r="BS1181" t="str">
        <f>ADDRESS(1202, BQ1181)</f>
        <v>$AE$1202</v>
      </c>
      <c r="BT1181" s="171" t="str">
        <f>"insert into Pokemon_Blueprint values ( "&amp;ROW()-1&amp;", '"&amp;B1181&amp;"', '"&amp;C1181&amp;"', "&amp;AF1181&amp;",  "&amp;AG1181&amp;",  "&amp;AH1181&amp;", "&amp;AI1181&amp;",  "&amp;AJ1181&amp;",  "&amp;AK1181&amp;", "&amp;IF(BC1181 = "", "0", BC1181)&amp;", "&amp;IF(BL1181 = "","NULL, NULL",BP1181&amp;", "&amp;BL1181)&amp;");"</f>
        <v>insert into Pokemon_Blueprint values ( 1180, 'Tatsugiri (Curly)', '', 68,  50,  60, 120,  95,  82, 100, NULL, NULL);</v>
      </c>
    </row>
    <row r="1182" spans="1:72" ht="12.75" customHeight="1">
      <c r="A1182" s="12">
        <v>978.1</v>
      </c>
      <c r="B1182" s="121" t="s">
        <v>1829</v>
      </c>
      <c r="C1182" s="121"/>
      <c r="D1182" s="197"/>
      <c r="E1182" s="198"/>
      <c r="F1182" s="198"/>
      <c r="G1182" s="198"/>
      <c r="H1182" s="198"/>
      <c r="I1182" s="198"/>
      <c r="J1182" s="198"/>
      <c r="K1182" s="198"/>
      <c r="L1182" s="198"/>
      <c r="M1182" s="198"/>
      <c r="N1182" s="198"/>
      <c r="O1182" s="198"/>
      <c r="P1182" s="198"/>
      <c r="Q1182" s="198"/>
      <c r="R1182" s="198"/>
      <c r="S1182" s="198"/>
      <c r="T1182" s="198"/>
      <c r="U1182" s="198"/>
      <c r="V1182" s="198"/>
      <c r="W1182" s="198"/>
      <c r="X1182" s="198"/>
      <c r="Y1182" s="198"/>
      <c r="Z1182" s="198"/>
      <c r="AA1182" s="198"/>
      <c r="AB1182" s="198"/>
      <c r="AC1182" s="198"/>
      <c r="AD1182" s="198"/>
      <c r="AE1182" s="199">
        <v>375</v>
      </c>
      <c r="AF1182" s="178">
        <v>68</v>
      </c>
      <c r="AG1182" s="179">
        <v>50</v>
      </c>
      <c r="AH1182" s="180">
        <v>60</v>
      </c>
      <c r="AI1182" s="181">
        <v>120</v>
      </c>
      <c r="AJ1182" s="182">
        <v>95</v>
      </c>
      <c r="AK1182" s="183">
        <v>82</v>
      </c>
      <c r="AL1182" s="23">
        <f>SUM(AF1182:AK1182)</f>
        <v>475</v>
      </c>
      <c r="AM1182" s="24" t="s">
        <v>99</v>
      </c>
      <c r="AN1182" s="25" t="s">
        <v>112</v>
      </c>
      <c r="AO1182" s="24" t="s">
        <v>1828</v>
      </c>
      <c r="AP1182" s="26"/>
      <c r="AQ1182" s="122" t="s">
        <v>834</v>
      </c>
      <c r="AR1182" s="24" t="s">
        <v>127</v>
      </c>
      <c r="AS1182" s="26">
        <v>0.3</v>
      </c>
      <c r="AT1182" s="26">
        <v>17.600000000000001</v>
      </c>
      <c r="AU1182" s="25">
        <v>8</v>
      </c>
      <c r="AV1182" s="31"/>
      <c r="AW1182" s="26"/>
      <c r="AX1182" s="26"/>
      <c r="AY1182" s="26">
        <v>2</v>
      </c>
      <c r="AZ1182" s="26"/>
      <c r="BA1182" s="25"/>
      <c r="BB1182" s="24">
        <v>166</v>
      </c>
      <c r="BC1182" s="26">
        <v>100</v>
      </c>
      <c r="BD1182" s="32" t="s">
        <v>79</v>
      </c>
      <c r="BE1182" s="32">
        <v>50</v>
      </c>
      <c r="BF1182" s="26" t="s">
        <v>98</v>
      </c>
      <c r="BG1182" s="26" t="s">
        <v>129</v>
      </c>
      <c r="BH1182" s="29">
        <v>35</v>
      </c>
      <c r="BI1182" s="26" t="s">
        <v>465</v>
      </c>
      <c r="BJ1182" s="25"/>
      <c r="BK1182" s="12"/>
      <c r="BL1182" t="str">
        <f>IF(_xlfn.REGEXTEST(BK1182,"Lv. [0-9]{0, 3}", 0),BM1182,"")</f>
        <v/>
      </c>
      <c r="BM1182" t="e" cm="1" vm="1">
        <f t="array" ref="BM1182">_xlfn.REGEXEXTRACT(_xlfn.REGEXEXTRACT(BK1182,"Lv. [0-9]{0,}", 0),"[0-9]{1,2}", 0)</f>
        <v>#N/A</v>
      </c>
      <c r="BN1182" cm="1">
        <f t="array" ref="BN1182">INDEX(A1182:AE1182,BQ1182)</f>
        <v>375</v>
      </c>
      <c r="BO1182">
        <v>1181</v>
      </c>
      <c r="BP1182" t="str">
        <f ca="1">IF(LEN(BL1182) &gt; 0, _xlfn.XMATCH(BN1182 + 1, INDIRECT(BR1182):INDIRECT(BS1182)), "")</f>
        <v/>
      </c>
      <c r="BQ1182" cm="1">
        <f t="array" ref="BQ1182">_xlfn.XMATCH(FALSE, ISBLANK(A1182:AE1182),,-1)</f>
        <v>31</v>
      </c>
      <c r="BR1182" t="str">
        <f>ADDRESS(2, BQ1182)</f>
        <v>$AE$2</v>
      </c>
      <c r="BS1182" t="str">
        <f>ADDRESS(1202, BQ1182)</f>
        <v>$AE$1202</v>
      </c>
      <c r="BT1182" s="171" t="str">
        <f>"insert into Pokemon_Blueprint values ( "&amp;ROW()-1&amp;", '"&amp;B1182&amp;"', '"&amp;C1182&amp;"', "&amp;AF1182&amp;",  "&amp;AG1182&amp;",  "&amp;AH1182&amp;", "&amp;AI1182&amp;",  "&amp;AJ1182&amp;",  "&amp;AK1182&amp;", "&amp;IF(BC1182 = "", "0", BC1182)&amp;", "&amp;IF(BL1182 = "","NULL, NULL",BP1182&amp;", "&amp;BL1182)&amp;");"</f>
        <v>insert into Pokemon_Blueprint values ( 1181, 'Tatsugiri (Droopy)', '', 68,  50,  60, 120,  95,  82, 100, NULL, NULL);</v>
      </c>
    </row>
    <row r="1183" spans="1:72" ht="12.75" customHeight="1">
      <c r="A1183" s="12">
        <v>978.2</v>
      </c>
      <c r="B1183" s="121" t="s">
        <v>1830</v>
      </c>
      <c r="C1183" s="121"/>
      <c r="D1183" s="197"/>
      <c r="E1183" s="198"/>
      <c r="F1183" s="198"/>
      <c r="G1183" s="198"/>
      <c r="H1183" s="198"/>
      <c r="I1183" s="198"/>
      <c r="J1183" s="198"/>
      <c r="K1183" s="198"/>
      <c r="L1183" s="198"/>
      <c r="M1183" s="198"/>
      <c r="N1183" s="198"/>
      <c r="O1183" s="198"/>
      <c r="P1183" s="198"/>
      <c r="Q1183" s="198"/>
      <c r="R1183" s="198"/>
      <c r="S1183" s="198"/>
      <c r="T1183" s="198"/>
      <c r="U1183" s="198"/>
      <c r="V1183" s="198"/>
      <c r="W1183" s="198"/>
      <c r="X1183" s="198"/>
      <c r="Y1183" s="198"/>
      <c r="Z1183" s="198"/>
      <c r="AA1183" s="198"/>
      <c r="AB1183" s="198"/>
      <c r="AC1183" s="198"/>
      <c r="AD1183" s="198"/>
      <c r="AE1183" s="199">
        <v>375</v>
      </c>
      <c r="AF1183" s="178">
        <v>68</v>
      </c>
      <c r="AG1183" s="179">
        <v>50</v>
      </c>
      <c r="AH1183" s="180">
        <v>60</v>
      </c>
      <c r="AI1183" s="181">
        <v>120</v>
      </c>
      <c r="AJ1183" s="182">
        <v>95</v>
      </c>
      <c r="AK1183" s="183">
        <v>82</v>
      </c>
      <c r="AL1183" s="23">
        <f>SUM(AF1183:AK1183)</f>
        <v>475</v>
      </c>
      <c r="AM1183" s="24" t="s">
        <v>99</v>
      </c>
      <c r="AN1183" s="25" t="s">
        <v>112</v>
      </c>
      <c r="AO1183" s="24" t="s">
        <v>1828</v>
      </c>
      <c r="AP1183" s="26"/>
      <c r="AQ1183" s="122" t="s">
        <v>834</v>
      </c>
      <c r="AR1183" s="24" t="s">
        <v>127</v>
      </c>
      <c r="AS1183" s="26">
        <v>0.3</v>
      </c>
      <c r="AT1183" s="26">
        <v>17.600000000000001</v>
      </c>
      <c r="AU1183" s="25">
        <v>8</v>
      </c>
      <c r="AV1183" s="31"/>
      <c r="AW1183" s="26"/>
      <c r="AX1183" s="26"/>
      <c r="AY1183" s="26">
        <v>2</v>
      </c>
      <c r="AZ1183" s="26"/>
      <c r="BA1183" s="25"/>
      <c r="BB1183" s="24">
        <v>166</v>
      </c>
      <c r="BC1183" s="26">
        <v>100</v>
      </c>
      <c r="BD1183" s="32" t="s">
        <v>79</v>
      </c>
      <c r="BE1183" s="32">
        <v>50</v>
      </c>
      <c r="BF1183" s="26" t="s">
        <v>141</v>
      </c>
      <c r="BG1183" s="26" t="s">
        <v>129</v>
      </c>
      <c r="BH1183" s="29">
        <v>35</v>
      </c>
      <c r="BI1183" s="26" t="s">
        <v>465</v>
      </c>
      <c r="BJ1183" s="25"/>
      <c r="BK1183" s="12"/>
      <c r="BL1183" t="str">
        <f>IF(_xlfn.REGEXTEST(BK1183,"Lv. [0-9]{0, 3}", 0),BM1183,"")</f>
        <v/>
      </c>
      <c r="BM1183" t="e" cm="1" vm="1">
        <f t="array" ref="BM1183">_xlfn.REGEXEXTRACT(_xlfn.REGEXEXTRACT(BK1183,"Lv. [0-9]{0,}", 0),"[0-9]{1,2}", 0)</f>
        <v>#N/A</v>
      </c>
      <c r="BN1183" cm="1">
        <f t="array" ref="BN1183">INDEX(A1183:AE1183,BQ1183)</f>
        <v>375</v>
      </c>
      <c r="BO1183">
        <v>1182</v>
      </c>
      <c r="BP1183" t="str">
        <f ca="1">IF(LEN(BL1183) &gt; 0, _xlfn.XMATCH(BN1183 + 1, INDIRECT(BR1183):INDIRECT(BS1183)), "")</f>
        <v/>
      </c>
      <c r="BQ1183" cm="1">
        <f t="array" ref="BQ1183">_xlfn.XMATCH(FALSE, ISBLANK(A1183:AE1183),,-1)</f>
        <v>31</v>
      </c>
      <c r="BR1183" t="str">
        <f>ADDRESS(2, BQ1183)</f>
        <v>$AE$2</v>
      </c>
      <c r="BS1183" t="str">
        <f>ADDRESS(1202, BQ1183)</f>
        <v>$AE$1202</v>
      </c>
      <c r="BT1183" s="171" t="str">
        <f>"insert into Pokemon_Blueprint values ( "&amp;ROW()-1&amp;", '"&amp;B1183&amp;"', '"&amp;C1183&amp;"', "&amp;AF1183&amp;",  "&amp;AG1183&amp;",  "&amp;AH1183&amp;", "&amp;AI1183&amp;",  "&amp;AJ1183&amp;",  "&amp;AK1183&amp;", "&amp;IF(BC1183 = "", "0", BC1183)&amp;", "&amp;IF(BL1183 = "","NULL, NULL",BP1183&amp;", "&amp;BL1183)&amp;");"</f>
        <v>insert into Pokemon_Blueprint values ( 1182, 'Tatsugiri (Stretchy)', '', 68,  50,  60, 120,  95,  82, 100, NULL, NULL);</v>
      </c>
    </row>
    <row r="1184" spans="1:72" ht="12.75" customHeight="1">
      <c r="A1184" s="12">
        <v>979</v>
      </c>
      <c r="B1184" s="121" t="s">
        <v>1831</v>
      </c>
      <c r="C1184" s="121"/>
      <c r="D1184" s="197"/>
      <c r="E1184" s="198"/>
      <c r="F1184" s="198"/>
      <c r="G1184" s="198"/>
      <c r="H1184" s="198"/>
      <c r="I1184" s="198"/>
      <c r="J1184" s="198"/>
      <c r="K1184" s="198"/>
      <c r="L1184" s="198"/>
      <c r="M1184" s="198"/>
      <c r="N1184" s="198"/>
      <c r="O1184" s="198"/>
      <c r="P1184" s="198"/>
      <c r="Q1184" s="198"/>
      <c r="R1184" s="198"/>
      <c r="S1184" s="198"/>
      <c r="T1184" s="198"/>
      <c r="U1184" s="198"/>
      <c r="V1184" s="198"/>
      <c r="W1184" s="198"/>
      <c r="X1184" s="198"/>
      <c r="Y1184" s="198"/>
      <c r="Z1184" s="198"/>
      <c r="AA1184" s="198"/>
      <c r="AB1184" s="198"/>
      <c r="AC1184" s="198"/>
      <c r="AD1184" s="198"/>
      <c r="AE1184" s="199">
        <v>160</v>
      </c>
      <c r="AF1184" s="178">
        <v>110</v>
      </c>
      <c r="AG1184" s="179">
        <v>115</v>
      </c>
      <c r="AH1184" s="180">
        <v>80</v>
      </c>
      <c r="AI1184" s="181">
        <v>50</v>
      </c>
      <c r="AJ1184" s="182">
        <v>90</v>
      </c>
      <c r="AK1184" s="183">
        <v>90</v>
      </c>
      <c r="AL1184" s="23">
        <f>SUM(AF1184:AK1184)</f>
        <v>535</v>
      </c>
      <c r="AM1184" s="24" t="s">
        <v>289</v>
      </c>
      <c r="AN1184" s="25" t="s">
        <v>398</v>
      </c>
      <c r="AO1184" s="24" t="s">
        <v>290</v>
      </c>
      <c r="AP1184" s="26" t="s">
        <v>243</v>
      </c>
      <c r="AQ1184" s="122" t="s">
        <v>292</v>
      </c>
      <c r="AR1184" s="24" t="s">
        <v>176</v>
      </c>
      <c r="AS1184" s="26">
        <v>1.2</v>
      </c>
      <c r="AT1184" s="26">
        <v>123.5</v>
      </c>
      <c r="AU1184" s="25">
        <v>56</v>
      </c>
      <c r="AV1184" s="31"/>
      <c r="AW1184" s="26">
        <v>3</v>
      </c>
      <c r="AX1184" s="26"/>
      <c r="AY1184" s="26"/>
      <c r="AZ1184" s="26"/>
      <c r="BA1184" s="25"/>
      <c r="BB1184" s="24">
        <v>268</v>
      </c>
      <c r="BC1184" s="26">
        <v>45</v>
      </c>
      <c r="BD1184" s="32" t="s">
        <v>128</v>
      </c>
      <c r="BE1184" s="32">
        <v>50</v>
      </c>
      <c r="BF1184" s="26" t="s">
        <v>322</v>
      </c>
      <c r="BG1184" s="26" t="s">
        <v>129</v>
      </c>
      <c r="BH1184" s="29">
        <v>20</v>
      </c>
      <c r="BI1184" s="26" t="s">
        <v>165</v>
      </c>
      <c r="BJ1184" s="25"/>
      <c r="BK1184" s="12"/>
      <c r="BL1184" t="str">
        <f>IF(_xlfn.REGEXTEST(BK1184,"Lv. [0-9]{0, 3}", 0),BM1184,"")</f>
        <v/>
      </c>
      <c r="BM1184" t="e" cm="1" vm="1">
        <f t="array" ref="BM1184">_xlfn.REGEXEXTRACT(_xlfn.REGEXEXTRACT(BK1184,"Lv. [0-9]{0,}", 0),"[0-9]{1,2}", 0)</f>
        <v>#N/A</v>
      </c>
      <c r="BN1184" cm="1">
        <f t="array" ref="BN1184">INDEX(A1184:AE1184,BQ1184)</f>
        <v>160</v>
      </c>
      <c r="BO1184">
        <v>1183</v>
      </c>
      <c r="BP1184" t="str">
        <f ca="1">IF(LEN(BL1184) &gt; 0, _xlfn.XMATCH(BN1184 + 1, INDIRECT(BR1184):INDIRECT(BS1184)), "")</f>
        <v/>
      </c>
      <c r="BQ1184" cm="1">
        <f t="array" ref="BQ1184">_xlfn.XMATCH(FALSE, ISBLANK(A1184:AE1184),,-1)</f>
        <v>31</v>
      </c>
      <c r="BR1184" t="str">
        <f>ADDRESS(2, BQ1184)</f>
        <v>$AE$2</v>
      </c>
      <c r="BS1184" t="str">
        <f>ADDRESS(1202, BQ1184)</f>
        <v>$AE$1202</v>
      </c>
      <c r="BT1184" s="171" t="str">
        <f>"insert into Pokemon_Blueprint values ( "&amp;ROW()-1&amp;", '"&amp;B1184&amp;"', '"&amp;C1184&amp;"', "&amp;AF1184&amp;",  "&amp;AG1184&amp;",  "&amp;AH1184&amp;", "&amp;AI1184&amp;",  "&amp;AJ1184&amp;",  "&amp;AK1184&amp;", "&amp;IF(BC1184 = "", "0", BC1184)&amp;", "&amp;IF(BL1184 = "","NULL, NULL",BP1184&amp;", "&amp;BL1184)&amp;");"</f>
        <v>insert into Pokemon_Blueprint values ( 1183, 'Annihilape', '', 110,  115,  80, 50,  90,  90, 45, NULL, NULL);</v>
      </c>
    </row>
    <row r="1185" spans="1:72" ht="12.75" customHeight="1">
      <c r="A1185" s="12">
        <v>980</v>
      </c>
      <c r="B1185" s="121" t="s">
        <v>1832</v>
      </c>
      <c r="C1185" s="121"/>
      <c r="D1185" s="197"/>
      <c r="E1185" s="198"/>
      <c r="F1185" s="198"/>
      <c r="G1185" s="198"/>
      <c r="H1185" s="198"/>
      <c r="I1185" s="198"/>
      <c r="J1185" s="198"/>
      <c r="K1185" s="198"/>
      <c r="L1185" s="198"/>
      <c r="M1185" s="198"/>
      <c r="N1185" s="198"/>
      <c r="O1185" s="198"/>
      <c r="P1185" s="198"/>
      <c r="Q1185" s="198"/>
      <c r="R1185" s="198"/>
      <c r="S1185" s="198"/>
      <c r="T1185" s="198"/>
      <c r="U1185" s="198"/>
      <c r="V1185" s="198"/>
      <c r="W1185" s="198"/>
      <c r="X1185" s="198"/>
      <c r="Y1185" s="198"/>
      <c r="Z1185" s="198"/>
      <c r="AA1185" s="198"/>
      <c r="AB1185" s="198"/>
      <c r="AC1185" s="198"/>
      <c r="AD1185" s="198"/>
      <c r="AE1185" s="199">
        <v>54</v>
      </c>
      <c r="AF1185" s="178">
        <v>130</v>
      </c>
      <c r="AG1185" s="179">
        <v>75</v>
      </c>
      <c r="AH1185" s="180">
        <v>60</v>
      </c>
      <c r="AI1185" s="181">
        <v>45</v>
      </c>
      <c r="AJ1185" s="182">
        <v>100</v>
      </c>
      <c r="AK1185" s="183">
        <v>20</v>
      </c>
      <c r="AL1185" s="23">
        <f>SUM(AF1185:AK1185)</f>
        <v>430</v>
      </c>
      <c r="AM1185" s="24" t="s">
        <v>75</v>
      </c>
      <c r="AN1185" s="25" t="s">
        <v>196</v>
      </c>
      <c r="AO1185" s="24" t="s">
        <v>208</v>
      </c>
      <c r="AP1185" s="26" t="s">
        <v>307</v>
      </c>
      <c r="AQ1185" s="122" t="s">
        <v>230</v>
      </c>
      <c r="AR1185" s="24" t="s">
        <v>377</v>
      </c>
      <c r="AS1185" s="26">
        <v>1.8</v>
      </c>
      <c r="AT1185" s="26">
        <v>491.6</v>
      </c>
      <c r="AU1185" s="25">
        <v>223</v>
      </c>
      <c r="AV1185" s="31">
        <v>2</v>
      </c>
      <c r="AW1185" s="26"/>
      <c r="AX1185" s="26"/>
      <c r="AY1185" s="26"/>
      <c r="AZ1185" s="26"/>
      <c r="BA1185" s="25"/>
      <c r="BB1185" s="24">
        <v>151</v>
      </c>
      <c r="BC1185" s="26">
        <v>90</v>
      </c>
      <c r="BD1185" s="32" t="s">
        <v>128</v>
      </c>
      <c r="BE1185" s="32">
        <v>50</v>
      </c>
      <c r="BF1185" s="26" t="s">
        <v>139</v>
      </c>
      <c r="BG1185" s="26" t="s">
        <v>129</v>
      </c>
      <c r="BH1185" s="29">
        <v>20</v>
      </c>
      <c r="BI1185" s="26" t="s">
        <v>117</v>
      </c>
      <c r="BJ1185" s="25" t="s">
        <v>165</v>
      </c>
      <c r="BK1185" s="12"/>
      <c r="BL1185" t="str">
        <f>IF(_xlfn.REGEXTEST(BK1185,"Lv. [0-9]{0, 3}", 0),BM1185,"")</f>
        <v/>
      </c>
      <c r="BM1185" t="e" cm="1" vm="1">
        <f t="array" ref="BM1185">_xlfn.REGEXEXTRACT(_xlfn.REGEXEXTRACT(BK1185,"Lv. [0-9]{0,}", 0),"[0-9]{1,2}", 0)</f>
        <v>#N/A</v>
      </c>
      <c r="BN1185" cm="1">
        <f t="array" ref="BN1185">INDEX(A1185:AE1185,BQ1185)</f>
        <v>54</v>
      </c>
      <c r="BO1185">
        <v>1184</v>
      </c>
      <c r="BP1185" t="str">
        <f ca="1">IF(LEN(BL1185) &gt; 0, _xlfn.XMATCH(BN1185 + 1, INDIRECT(BR1185):INDIRECT(BS1185)), "")</f>
        <v/>
      </c>
      <c r="BQ1185" cm="1">
        <f t="array" ref="BQ1185">_xlfn.XMATCH(FALSE, ISBLANK(A1185:AE1185),,-1)</f>
        <v>31</v>
      </c>
      <c r="BR1185" t="str">
        <f>ADDRESS(2, BQ1185)</f>
        <v>$AE$2</v>
      </c>
      <c r="BS1185" t="str">
        <f>ADDRESS(1202, BQ1185)</f>
        <v>$AE$1202</v>
      </c>
      <c r="BT1185" s="171" t="str">
        <f>"insert into Pokemon_Blueprint values ( "&amp;ROW()-1&amp;", '"&amp;B1185&amp;"', '"&amp;C1185&amp;"', "&amp;AF1185&amp;",  "&amp;AG1185&amp;",  "&amp;AH1185&amp;", "&amp;AI1185&amp;",  "&amp;AJ1185&amp;",  "&amp;AK1185&amp;", "&amp;IF(BC1185 = "", "0", BC1185)&amp;", "&amp;IF(BL1185 = "","NULL, NULL",BP1185&amp;", "&amp;BL1185)&amp;");"</f>
        <v>insert into Pokemon_Blueprint values ( 1184, 'Clodsire', '', 130,  75,  60, 45,  100,  20, 90, NULL, NULL);</v>
      </c>
    </row>
    <row r="1186" spans="1:72" ht="12.75" customHeight="1">
      <c r="A1186" s="12">
        <v>981</v>
      </c>
      <c r="B1186" s="121" t="s">
        <v>1833</v>
      </c>
      <c r="C1186" s="121"/>
      <c r="D1186" s="197"/>
      <c r="E1186" s="198"/>
      <c r="F1186" s="198"/>
      <c r="G1186" s="198"/>
      <c r="H1186" s="198"/>
      <c r="I1186" s="198"/>
      <c r="J1186" s="198"/>
      <c r="K1186" s="198"/>
      <c r="L1186" s="198"/>
      <c r="M1186" s="198"/>
      <c r="N1186" s="198"/>
      <c r="O1186" s="198"/>
      <c r="P1186" s="198"/>
      <c r="Q1186" s="198"/>
      <c r="R1186" s="198"/>
      <c r="S1186" s="198"/>
      <c r="T1186" s="198"/>
      <c r="U1186" s="198"/>
      <c r="V1186" s="198"/>
      <c r="W1186" s="198"/>
      <c r="X1186" s="198"/>
      <c r="Y1186" s="198"/>
      <c r="Z1186" s="198"/>
      <c r="AA1186" s="198"/>
      <c r="AB1186" s="198"/>
      <c r="AC1186" s="198"/>
      <c r="AD1186" s="198"/>
      <c r="AE1186" s="199">
        <v>193</v>
      </c>
      <c r="AF1186" s="178">
        <v>120</v>
      </c>
      <c r="AG1186" s="179">
        <v>90</v>
      </c>
      <c r="AH1186" s="180">
        <v>70</v>
      </c>
      <c r="AI1186" s="181">
        <v>110</v>
      </c>
      <c r="AJ1186" s="182">
        <v>70</v>
      </c>
      <c r="AK1186" s="183">
        <v>60</v>
      </c>
      <c r="AL1186" s="23">
        <f>SUM(AF1186:AK1186)</f>
        <v>520</v>
      </c>
      <c r="AM1186" s="24" t="s">
        <v>150</v>
      </c>
      <c r="AN1186" s="25" t="s">
        <v>193</v>
      </c>
      <c r="AO1186" s="24" t="s">
        <v>489</v>
      </c>
      <c r="AP1186" s="26" t="s">
        <v>1834</v>
      </c>
      <c r="AQ1186" s="122" t="s">
        <v>591</v>
      </c>
      <c r="AR1186" s="24" t="s">
        <v>1058</v>
      </c>
      <c r="AS1186" s="26">
        <v>3.2</v>
      </c>
      <c r="AT1186" s="26">
        <v>352.7</v>
      </c>
      <c r="AU1186" s="25">
        <v>160</v>
      </c>
      <c r="AV1186" s="31">
        <v>3</v>
      </c>
      <c r="AW1186" s="26"/>
      <c r="AX1186" s="26"/>
      <c r="AY1186" s="26"/>
      <c r="AZ1186" s="26"/>
      <c r="BA1186" s="25"/>
      <c r="BB1186" s="24">
        <v>260</v>
      </c>
      <c r="BC1186" s="26">
        <v>45</v>
      </c>
      <c r="BD1186" s="32" t="s">
        <v>128</v>
      </c>
      <c r="BE1186" s="32">
        <v>50</v>
      </c>
      <c r="BF1186" s="26" t="s">
        <v>139</v>
      </c>
      <c r="BG1186" s="26" t="s">
        <v>129</v>
      </c>
      <c r="BH1186" s="29">
        <v>20</v>
      </c>
      <c r="BI1186" s="26" t="s">
        <v>165</v>
      </c>
      <c r="BJ1186" s="25"/>
      <c r="BK1186" s="12"/>
      <c r="BL1186" t="str">
        <f>IF(_xlfn.REGEXTEST(BK1186,"Lv. [0-9]{0, 3}", 0),BM1186,"")</f>
        <v/>
      </c>
      <c r="BM1186" t="e" cm="1" vm="1">
        <f t="array" ref="BM1186">_xlfn.REGEXEXTRACT(_xlfn.REGEXEXTRACT(BK1186,"Lv. [0-9]{0,}", 0),"[0-9]{1,2}", 0)</f>
        <v>#N/A</v>
      </c>
      <c r="BN1186" cm="1">
        <f t="array" ref="BN1186">INDEX(A1186:AE1186,BQ1186)</f>
        <v>193</v>
      </c>
      <c r="BO1186">
        <v>1185</v>
      </c>
      <c r="BP1186" t="str">
        <f ca="1">IF(LEN(BL1186) &gt; 0, _xlfn.XMATCH(BN1186 + 1, INDIRECT(BR1186):INDIRECT(BS1186)), "")</f>
        <v/>
      </c>
      <c r="BQ1186" cm="1">
        <f t="array" ref="BQ1186">_xlfn.XMATCH(FALSE, ISBLANK(A1186:AE1186),,-1)</f>
        <v>31</v>
      </c>
      <c r="BR1186" t="str">
        <f>ADDRESS(2, BQ1186)</f>
        <v>$AE$2</v>
      </c>
      <c r="BS1186" t="str">
        <f>ADDRESS(1202, BQ1186)</f>
        <v>$AE$1202</v>
      </c>
      <c r="BT1186" s="171" t="str">
        <f>"insert into Pokemon_Blueprint values ( "&amp;ROW()-1&amp;", '"&amp;B1186&amp;"', '"&amp;C1186&amp;"', "&amp;AF1186&amp;",  "&amp;AG1186&amp;",  "&amp;AH1186&amp;", "&amp;AI1186&amp;",  "&amp;AJ1186&amp;",  "&amp;AK1186&amp;", "&amp;IF(BC1186 = "", "0", BC1186)&amp;", "&amp;IF(BL1186 = "","NULL, NULL",BP1186&amp;", "&amp;BL1186)&amp;");"</f>
        <v>insert into Pokemon_Blueprint values ( 1185, 'Farigiraf', '', 120,  90,  70, 110,  70,  60, 45, NULL, NULL);</v>
      </c>
    </row>
    <row r="1187" spans="1:72" ht="12.75" customHeight="1">
      <c r="A1187" s="12">
        <v>982</v>
      </c>
      <c r="B1187" s="121" t="s">
        <v>1835</v>
      </c>
      <c r="C1187" s="121"/>
      <c r="D1187" s="197"/>
      <c r="E1187" s="198"/>
      <c r="F1187" s="198"/>
      <c r="G1187" s="198"/>
      <c r="H1187" s="198"/>
      <c r="I1187" s="198"/>
      <c r="J1187" s="198"/>
      <c r="K1187" s="198"/>
      <c r="L1187" s="198"/>
      <c r="M1187" s="198"/>
      <c r="N1187" s="198"/>
      <c r="O1187" s="198"/>
      <c r="P1187" s="198"/>
      <c r="Q1187" s="198"/>
      <c r="R1187" s="198"/>
      <c r="S1187" s="198"/>
      <c r="T1187" s="198"/>
      <c r="U1187" s="198"/>
      <c r="V1187" s="198"/>
      <c r="W1187" s="198"/>
      <c r="X1187" s="198"/>
      <c r="Y1187" s="198"/>
      <c r="Z1187" s="198"/>
      <c r="AA1187" s="198"/>
      <c r="AB1187" s="198"/>
      <c r="AC1187" s="198"/>
      <c r="AD1187" s="198"/>
      <c r="AE1187" s="199">
        <v>189</v>
      </c>
      <c r="AF1187" s="178">
        <v>125</v>
      </c>
      <c r="AG1187" s="179">
        <v>100</v>
      </c>
      <c r="AH1187" s="180">
        <v>80</v>
      </c>
      <c r="AI1187" s="181">
        <v>85</v>
      </c>
      <c r="AJ1187" s="182">
        <v>75</v>
      </c>
      <c r="AK1187" s="183">
        <v>55</v>
      </c>
      <c r="AL1187" s="23">
        <f>SUM(AF1187:AK1187)</f>
        <v>520</v>
      </c>
      <c r="AM1187" s="24" t="s">
        <v>150</v>
      </c>
      <c r="AN1187" s="25"/>
      <c r="AO1187" s="24" t="s">
        <v>452</v>
      </c>
      <c r="AP1187" s="26" t="s">
        <v>126</v>
      </c>
      <c r="AQ1187" s="122" t="s">
        <v>276</v>
      </c>
      <c r="AR1187" s="24" t="s">
        <v>1266</v>
      </c>
      <c r="AS1187" s="26">
        <v>3.6</v>
      </c>
      <c r="AT1187" s="26">
        <v>86.4</v>
      </c>
      <c r="AU1187" s="25">
        <v>39.200000000000003</v>
      </c>
      <c r="AV1187" s="31">
        <v>2</v>
      </c>
      <c r="AW1187" s="26"/>
      <c r="AX1187" s="26"/>
      <c r="AY1187" s="26"/>
      <c r="AZ1187" s="26"/>
      <c r="BA1187" s="25"/>
      <c r="BB1187" s="24">
        <v>182</v>
      </c>
      <c r="BC1187" s="26">
        <v>45</v>
      </c>
      <c r="BD1187" s="32" t="s">
        <v>128</v>
      </c>
      <c r="BE1187" s="32">
        <v>50</v>
      </c>
      <c r="BF1187" s="26" t="s">
        <v>141</v>
      </c>
      <c r="BG1187" s="26" t="s">
        <v>129</v>
      </c>
      <c r="BH1187" s="29">
        <v>20</v>
      </c>
      <c r="BI1187" s="26" t="s">
        <v>165</v>
      </c>
      <c r="BJ1187" s="25"/>
      <c r="BK1187" s="12"/>
      <c r="BL1187" t="str">
        <f>IF(_xlfn.REGEXTEST(BK1187,"Lv. [0-9]{0, 3}", 0),BM1187,"")</f>
        <v/>
      </c>
      <c r="BM1187" t="e" cm="1" vm="1">
        <f t="array" ref="BM1187">_xlfn.REGEXEXTRACT(_xlfn.REGEXEXTRACT(BK1187,"Lv. [0-9]{0,}", 0),"[0-9]{1,2}", 0)</f>
        <v>#N/A</v>
      </c>
      <c r="BN1187" cm="1">
        <f t="array" ref="BN1187">INDEX(A1187:AE1187,BQ1187)</f>
        <v>189</v>
      </c>
      <c r="BO1187">
        <v>1186</v>
      </c>
      <c r="BP1187" t="str">
        <f ca="1">IF(LEN(BL1187) &gt; 0, _xlfn.XMATCH(BN1187 + 1, INDIRECT(BR1187):INDIRECT(BS1187)), "")</f>
        <v/>
      </c>
      <c r="BQ1187" cm="1">
        <f t="array" ref="BQ1187">_xlfn.XMATCH(FALSE, ISBLANK(A1187:AE1187),,-1)</f>
        <v>31</v>
      </c>
      <c r="BR1187" t="str">
        <f>ADDRESS(2, BQ1187)</f>
        <v>$AE$2</v>
      </c>
      <c r="BS1187" t="str">
        <f>ADDRESS(1202, BQ1187)</f>
        <v>$AE$1202</v>
      </c>
      <c r="BT1187" s="171" t="str">
        <f>"insert into Pokemon_Blueprint values ( "&amp;ROW()-1&amp;", '"&amp;B1187&amp;"', '"&amp;C1187&amp;"', "&amp;AF1187&amp;",  "&amp;AG1187&amp;",  "&amp;AH1187&amp;", "&amp;AI1187&amp;",  "&amp;AJ1187&amp;",  "&amp;AK1187&amp;", "&amp;IF(BC1187 = "", "0", BC1187)&amp;", "&amp;IF(BL1187 = "","NULL, NULL",BP1187&amp;", "&amp;BL1187)&amp;");"</f>
        <v>insert into Pokemon_Blueprint values ( 1186, 'Dudunsparce (Two-Segment)', '', 125,  100,  80, 85,  75,  55, 45, NULL, NULL);</v>
      </c>
    </row>
    <row r="1188" spans="1:72" ht="12.75" customHeight="1">
      <c r="A1188" s="12">
        <v>982.1</v>
      </c>
      <c r="B1188" s="121" t="s">
        <v>1836</v>
      </c>
      <c r="C1188" s="121"/>
      <c r="D1188" s="197"/>
      <c r="E1188" s="198"/>
      <c r="F1188" s="198"/>
      <c r="G1188" s="198"/>
      <c r="H1188" s="198"/>
      <c r="I1188" s="198"/>
      <c r="J1188" s="198"/>
      <c r="K1188" s="198"/>
      <c r="L1188" s="198"/>
      <c r="M1188" s="198"/>
      <c r="N1188" s="198"/>
      <c r="O1188" s="198"/>
      <c r="P1188" s="198"/>
      <c r="Q1188" s="198"/>
      <c r="R1188" s="198"/>
      <c r="S1188" s="198"/>
      <c r="T1188" s="198"/>
      <c r="U1188" s="198"/>
      <c r="V1188" s="198"/>
      <c r="W1188" s="198"/>
      <c r="X1188" s="198"/>
      <c r="Y1188" s="198"/>
      <c r="Z1188" s="198"/>
      <c r="AA1188" s="198"/>
      <c r="AB1188" s="198"/>
      <c r="AC1188" s="198"/>
      <c r="AD1188" s="198"/>
      <c r="AE1188" s="199">
        <v>189</v>
      </c>
      <c r="AF1188" s="178">
        <v>125</v>
      </c>
      <c r="AG1188" s="179">
        <v>100</v>
      </c>
      <c r="AH1188" s="180">
        <v>80</v>
      </c>
      <c r="AI1188" s="181">
        <v>85</v>
      </c>
      <c r="AJ1188" s="182">
        <v>75</v>
      </c>
      <c r="AK1188" s="183">
        <v>55</v>
      </c>
      <c r="AL1188" s="23">
        <f>SUM(AF1188:AK1188)</f>
        <v>520</v>
      </c>
      <c r="AM1188" s="24" t="s">
        <v>150</v>
      </c>
      <c r="AN1188" s="25"/>
      <c r="AO1188" s="24" t="s">
        <v>452</v>
      </c>
      <c r="AP1188" s="26" t="s">
        <v>126</v>
      </c>
      <c r="AQ1188" s="122" t="s">
        <v>276</v>
      </c>
      <c r="AR1188" s="24" t="s">
        <v>890</v>
      </c>
      <c r="AS1188" s="26">
        <v>4.5</v>
      </c>
      <c r="AT1188" s="26">
        <v>104.5</v>
      </c>
      <c r="AU1188" s="25">
        <v>47.4</v>
      </c>
      <c r="AV1188" s="31">
        <v>2</v>
      </c>
      <c r="AW1188" s="26"/>
      <c r="AX1188" s="26"/>
      <c r="AY1188" s="26"/>
      <c r="AZ1188" s="26"/>
      <c r="BA1188" s="25"/>
      <c r="BB1188" s="24">
        <v>182</v>
      </c>
      <c r="BC1188" s="26">
        <v>45</v>
      </c>
      <c r="BD1188" s="32" t="s">
        <v>128</v>
      </c>
      <c r="BE1188" s="32">
        <v>50</v>
      </c>
      <c r="BF1188" s="26" t="s">
        <v>141</v>
      </c>
      <c r="BG1188" s="26" t="s">
        <v>129</v>
      </c>
      <c r="BH1188" s="29">
        <v>20</v>
      </c>
      <c r="BI1188" s="26" t="s">
        <v>165</v>
      </c>
      <c r="BJ1188" s="25"/>
      <c r="BK1188" s="12"/>
      <c r="BL1188" t="str">
        <f>IF(_xlfn.REGEXTEST(BK1188,"Lv. [0-9]{0, 3}", 0),BM1188,"")</f>
        <v/>
      </c>
      <c r="BM1188" t="e" cm="1" vm="1">
        <f t="array" ref="BM1188">_xlfn.REGEXEXTRACT(_xlfn.REGEXEXTRACT(BK1188,"Lv. [0-9]{0,}", 0),"[0-9]{1,2}", 0)</f>
        <v>#N/A</v>
      </c>
      <c r="BN1188" cm="1">
        <f t="array" ref="BN1188">INDEX(A1188:AE1188,BQ1188)</f>
        <v>189</v>
      </c>
      <c r="BO1188">
        <v>1187</v>
      </c>
      <c r="BP1188" t="str">
        <f ca="1">IF(LEN(BL1188) &gt; 0, _xlfn.XMATCH(BN1188 + 1, INDIRECT(BR1188):INDIRECT(BS1188)), "")</f>
        <v/>
      </c>
      <c r="BQ1188" cm="1">
        <f t="array" ref="BQ1188">_xlfn.XMATCH(FALSE, ISBLANK(A1188:AE1188),,-1)</f>
        <v>31</v>
      </c>
      <c r="BR1188" t="str">
        <f>ADDRESS(2, BQ1188)</f>
        <v>$AE$2</v>
      </c>
      <c r="BS1188" t="str">
        <f>ADDRESS(1202, BQ1188)</f>
        <v>$AE$1202</v>
      </c>
      <c r="BT1188" s="171" t="str">
        <f>"insert into Pokemon_Blueprint values ( "&amp;ROW()-1&amp;", '"&amp;B1188&amp;"', '"&amp;C1188&amp;"', "&amp;AF1188&amp;",  "&amp;AG1188&amp;",  "&amp;AH1188&amp;", "&amp;AI1188&amp;",  "&amp;AJ1188&amp;",  "&amp;AK1188&amp;", "&amp;IF(BC1188 = "", "0", BC1188)&amp;", "&amp;IF(BL1188 = "","NULL, NULL",BP1188&amp;", "&amp;BL1188)&amp;");"</f>
        <v>insert into Pokemon_Blueprint values ( 1187, 'Dudunsparce (Three Segment)', '', 125,  100,  80, 85,  75,  55, 45, NULL, NULL);</v>
      </c>
    </row>
    <row r="1189" spans="1:72" ht="12.75" customHeight="1">
      <c r="A1189" s="12">
        <v>983</v>
      </c>
      <c r="B1189" s="121" t="s">
        <v>1837</v>
      </c>
      <c r="C1189" s="121"/>
      <c r="D1189" s="197"/>
      <c r="E1189" s="198"/>
      <c r="F1189" s="198"/>
      <c r="G1189" s="198"/>
      <c r="H1189" s="198"/>
      <c r="I1189" s="198"/>
      <c r="J1189" s="198"/>
      <c r="K1189" s="198"/>
      <c r="L1189" s="198"/>
      <c r="M1189" s="198"/>
      <c r="N1189" s="198"/>
      <c r="O1189" s="198"/>
      <c r="P1189" s="198"/>
      <c r="Q1189" s="198"/>
      <c r="R1189" s="198"/>
      <c r="S1189" s="198"/>
      <c r="T1189" s="198"/>
      <c r="U1189" s="198"/>
      <c r="V1189" s="198"/>
      <c r="W1189" s="198"/>
      <c r="X1189" s="198"/>
      <c r="Y1189" s="198"/>
      <c r="Z1189" s="198"/>
      <c r="AA1189" s="198"/>
      <c r="AB1189" s="198"/>
      <c r="AC1189" s="198"/>
      <c r="AD1189" s="198"/>
      <c r="AE1189" s="199">
        <v>369</v>
      </c>
      <c r="AF1189" s="178">
        <v>100</v>
      </c>
      <c r="AG1189" s="179">
        <v>135</v>
      </c>
      <c r="AH1189" s="180">
        <v>120</v>
      </c>
      <c r="AI1189" s="181">
        <v>60</v>
      </c>
      <c r="AJ1189" s="182">
        <v>85</v>
      </c>
      <c r="AK1189" s="183">
        <v>50</v>
      </c>
      <c r="AL1189" s="23">
        <f>SUM(AF1189:AK1189)</f>
        <v>550</v>
      </c>
      <c r="AM1189" s="24" t="s">
        <v>169</v>
      </c>
      <c r="AN1189" s="25" t="s">
        <v>201</v>
      </c>
      <c r="AO1189" s="24" t="s">
        <v>292</v>
      </c>
      <c r="AP1189" s="26" t="s">
        <v>1838</v>
      </c>
      <c r="AQ1189" s="122" t="s">
        <v>517</v>
      </c>
      <c r="AR1189" s="24" t="s">
        <v>88</v>
      </c>
      <c r="AS1189" s="26">
        <v>2</v>
      </c>
      <c r="AT1189" s="26">
        <v>264.60000000000002</v>
      </c>
      <c r="AU1189" s="25">
        <v>120</v>
      </c>
      <c r="AV1189" s="31"/>
      <c r="AW1189" s="26">
        <v>3</v>
      </c>
      <c r="AX1189" s="26"/>
      <c r="AY1189" s="26"/>
      <c r="AZ1189" s="26"/>
      <c r="BA1189" s="25"/>
      <c r="BB1189" s="24">
        <v>275</v>
      </c>
      <c r="BC1189" s="26">
        <v>25</v>
      </c>
      <c r="BD1189" s="32" t="s">
        <v>128</v>
      </c>
      <c r="BE1189" s="32">
        <v>50</v>
      </c>
      <c r="BF1189" s="26" t="s">
        <v>108</v>
      </c>
      <c r="BG1189" s="26" t="s">
        <v>129</v>
      </c>
      <c r="BH1189" s="29">
        <v>20</v>
      </c>
      <c r="BI1189" s="26" t="s">
        <v>314</v>
      </c>
      <c r="BJ1189" s="25"/>
      <c r="BK1189" s="12"/>
      <c r="BL1189" t="str">
        <f>IF(_xlfn.REGEXTEST(BK1189,"Lv. [0-9]{0, 3}", 0),BM1189,"")</f>
        <v/>
      </c>
      <c r="BM1189" t="e" cm="1" vm="1">
        <f t="array" ref="BM1189">_xlfn.REGEXEXTRACT(_xlfn.REGEXEXTRACT(BK1189,"Lv. [0-9]{0,}", 0),"[0-9]{1,2}", 0)</f>
        <v>#N/A</v>
      </c>
      <c r="BN1189" cm="1">
        <f t="array" ref="BN1189">INDEX(A1189:AE1189,BQ1189)</f>
        <v>369</v>
      </c>
      <c r="BO1189">
        <v>1188</v>
      </c>
      <c r="BP1189" t="str">
        <f ca="1">IF(LEN(BL1189) &gt; 0, _xlfn.XMATCH(BN1189 + 1, INDIRECT(BR1189):INDIRECT(BS1189)), "")</f>
        <v/>
      </c>
      <c r="BQ1189" cm="1">
        <f t="array" ref="BQ1189">_xlfn.XMATCH(FALSE, ISBLANK(A1189:AE1189),,-1)</f>
        <v>31</v>
      </c>
      <c r="BR1189" t="str">
        <f>ADDRESS(2, BQ1189)</f>
        <v>$AE$2</v>
      </c>
      <c r="BS1189" t="str">
        <f>ADDRESS(1202, BQ1189)</f>
        <v>$AE$1202</v>
      </c>
      <c r="BT1189" s="171" t="str">
        <f>"insert into Pokemon_Blueprint values ( "&amp;ROW()-1&amp;", '"&amp;B1189&amp;"', '"&amp;C1189&amp;"', "&amp;AF1189&amp;",  "&amp;AG1189&amp;",  "&amp;AH1189&amp;", "&amp;AI1189&amp;",  "&amp;AJ1189&amp;",  "&amp;AK1189&amp;", "&amp;IF(BC1189 = "", "0", BC1189)&amp;", "&amp;IF(BL1189 = "","NULL, NULL",BP1189&amp;", "&amp;BL1189)&amp;");"</f>
        <v>insert into Pokemon_Blueprint values ( 1188, 'Kingambit', '', 100,  135,  120, 60,  85,  50, 25, NULL, NULL);</v>
      </c>
    </row>
    <row r="1190" spans="1:72" ht="12.75" customHeight="1">
      <c r="A1190" s="12">
        <v>984</v>
      </c>
      <c r="B1190" s="121" t="s">
        <v>1839</v>
      </c>
      <c r="C1190" s="121" t="s">
        <v>1840</v>
      </c>
      <c r="D1190" s="197"/>
      <c r="E1190" s="198"/>
      <c r="F1190" s="198"/>
      <c r="G1190" s="198"/>
      <c r="H1190" s="198"/>
      <c r="I1190" s="198"/>
      <c r="J1190" s="198"/>
      <c r="K1190" s="198"/>
      <c r="L1190" s="198"/>
      <c r="M1190" s="198"/>
      <c r="N1190" s="198"/>
      <c r="O1190" s="198"/>
      <c r="P1190" s="198"/>
      <c r="Q1190" s="198"/>
      <c r="R1190" s="198"/>
      <c r="S1190" s="198"/>
      <c r="T1190" s="198"/>
      <c r="U1190" s="198"/>
      <c r="V1190" s="198"/>
      <c r="W1190" s="198"/>
      <c r="X1190" s="198"/>
      <c r="Y1190" s="198"/>
      <c r="Z1190" s="198"/>
      <c r="AA1190" s="198"/>
      <c r="AB1190" s="198"/>
      <c r="AC1190" s="198"/>
      <c r="AD1190" s="198"/>
      <c r="AE1190" s="199">
        <v>376</v>
      </c>
      <c r="AF1190" s="178">
        <v>115</v>
      </c>
      <c r="AG1190" s="179">
        <v>131</v>
      </c>
      <c r="AH1190" s="180">
        <v>131</v>
      </c>
      <c r="AI1190" s="181">
        <v>53</v>
      </c>
      <c r="AJ1190" s="182">
        <v>53</v>
      </c>
      <c r="AK1190" s="183">
        <v>87</v>
      </c>
      <c r="AL1190" s="23">
        <f>SUM(AF1190:AK1190)</f>
        <v>570</v>
      </c>
      <c r="AM1190" s="24" t="s">
        <v>196</v>
      </c>
      <c r="AN1190" s="25" t="s">
        <v>289</v>
      </c>
      <c r="AO1190" s="24" t="s">
        <v>1841</v>
      </c>
      <c r="AP1190" s="26"/>
      <c r="AQ1190" s="122"/>
      <c r="AR1190" s="24" t="s">
        <v>160</v>
      </c>
      <c r="AS1190" s="26">
        <v>2.2000000000000002</v>
      </c>
      <c r="AT1190" s="26">
        <v>705.5</v>
      </c>
      <c r="AU1190" s="25">
        <v>320</v>
      </c>
      <c r="AV1190" s="31"/>
      <c r="AW1190" s="26">
        <v>3</v>
      </c>
      <c r="AX1190" s="26"/>
      <c r="AY1190" s="26"/>
      <c r="AZ1190" s="26"/>
      <c r="BA1190" s="25"/>
      <c r="BB1190" s="24">
        <v>285</v>
      </c>
      <c r="BC1190" s="26">
        <v>30</v>
      </c>
      <c r="BD1190" s="32" t="s">
        <v>297</v>
      </c>
      <c r="BE1190" s="32">
        <v>0</v>
      </c>
      <c r="BF1190" s="26" t="s">
        <v>164</v>
      </c>
      <c r="BG1190" s="26" t="s">
        <v>368</v>
      </c>
      <c r="BH1190" s="29">
        <v>50</v>
      </c>
      <c r="BI1190" s="26" t="s">
        <v>212</v>
      </c>
      <c r="BJ1190" s="25"/>
      <c r="BK1190" s="12"/>
      <c r="BL1190" t="str">
        <f>IF(_xlfn.REGEXTEST(BK1190,"Lv. [0-9]{0, 3}", 0),BM1190,"")</f>
        <v/>
      </c>
      <c r="BM1190" t="e" cm="1" vm="1">
        <f t="array" ref="BM1190">_xlfn.REGEXEXTRACT(_xlfn.REGEXEXTRACT(BK1190,"Lv. [0-9]{0,}", 0),"[0-9]{1,2}", 0)</f>
        <v>#N/A</v>
      </c>
      <c r="BN1190" cm="1">
        <f t="array" ref="BN1190">INDEX(A1190:AE1190,BQ1190)</f>
        <v>376</v>
      </c>
      <c r="BO1190">
        <v>1189</v>
      </c>
      <c r="BP1190" t="str">
        <f ca="1">IF(LEN(BL1190) &gt; 0, _xlfn.XMATCH(BN1190 + 1, INDIRECT(BR1190):INDIRECT(BS1190)), "")</f>
        <v/>
      </c>
      <c r="BQ1190" cm="1">
        <f t="array" ref="BQ1190">_xlfn.XMATCH(FALSE, ISBLANK(A1190:AE1190),,-1)</f>
        <v>31</v>
      </c>
      <c r="BR1190" t="str">
        <f>ADDRESS(2, BQ1190)</f>
        <v>$AE$2</v>
      </c>
      <c r="BS1190" t="str">
        <f>ADDRESS(1202, BQ1190)</f>
        <v>$AE$1202</v>
      </c>
      <c r="BT1190" s="171" t="str">
        <f>"insert into Pokemon_Blueprint values ( "&amp;ROW()-1&amp;", '"&amp;B1190&amp;"', '"&amp;C1190&amp;"', "&amp;AF1190&amp;",  "&amp;AG1190&amp;",  "&amp;AH1190&amp;", "&amp;AI1190&amp;",  "&amp;AJ1190&amp;",  "&amp;AK1190&amp;", "&amp;IF(BC1190 = "", "0", BC1190)&amp;", "&amp;IF(BL1190 = "","NULL, NULL",BP1190&amp;", "&amp;BL1190)&amp;");"</f>
        <v>insert into Pokemon_Blueprint values ( 1189, 'Great Tusk', 'Paradox Pokemon', 115,  131,  131, 53,  53,  87, 30, NULL, NULL);</v>
      </c>
    </row>
    <row r="1191" spans="1:72" ht="12.75" customHeight="1">
      <c r="A1191" s="12">
        <v>985</v>
      </c>
      <c r="B1191" s="121" t="s">
        <v>1842</v>
      </c>
      <c r="C1191" s="121" t="s">
        <v>1840</v>
      </c>
      <c r="D1191" s="197"/>
      <c r="E1191" s="198"/>
      <c r="F1191" s="198"/>
      <c r="G1191" s="198"/>
      <c r="H1191" s="198"/>
      <c r="I1191" s="198"/>
      <c r="J1191" s="198"/>
      <c r="K1191" s="198"/>
      <c r="L1191" s="198"/>
      <c r="M1191" s="198"/>
      <c r="N1191" s="198"/>
      <c r="O1191" s="198"/>
      <c r="P1191" s="198"/>
      <c r="Q1191" s="198"/>
      <c r="R1191" s="198"/>
      <c r="S1191" s="198"/>
      <c r="T1191" s="198"/>
      <c r="U1191" s="198"/>
      <c r="V1191" s="198"/>
      <c r="W1191" s="198"/>
      <c r="X1191" s="198"/>
      <c r="Y1191" s="198"/>
      <c r="Z1191" s="198"/>
      <c r="AA1191" s="198"/>
      <c r="AB1191" s="198"/>
      <c r="AC1191" s="198"/>
      <c r="AD1191" s="198"/>
      <c r="AE1191" s="199">
        <v>377</v>
      </c>
      <c r="AF1191" s="178">
        <v>115</v>
      </c>
      <c r="AG1191" s="179">
        <v>65</v>
      </c>
      <c r="AH1191" s="180">
        <v>99</v>
      </c>
      <c r="AI1191" s="181">
        <v>65</v>
      </c>
      <c r="AJ1191" s="182">
        <v>115</v>
      </c>
      <c r="AK1191" s="183">
        <v>111</v>
      </c>
      <c r="AL1191" s="23">
        <f>SUM(AF1191:AK1191)</f>
        <v>570</v>
      </c>
      <c r="AM1191" s="24" t="s">
        <v>188</v>
      </c>
      <c r="AN1191" s="25" t="s">
        <v>193</v>
      </c>
      <c r="AO1191" s="24" t="s">
        <v>1841</v>
      </c>
      <c r="AP1191" s="26"/>
      <c r="AQ1191" s="122"/>
      <c r="AR1191" s="24" t="s">
        <v>176</v>
      </c>
      <c r="AS1191" s="26">
        <v>1.2</v>
      </c>
      <c r="AT1191" s="26">
        <v>17.600000000000001</v>
      </c>
      <c r="AU1191" s="25">
        <v>8</v>
      </c>
      <c r="AV1191" s="31">
        <v>3</v>
      </c>
      <c r="AW1191" s="26"/>
      <c r="AX1191" s="26"/>
      <c r="AY1191" s="26"/>
      <c r="AZ1191" s="26"/>
      <c r="BA1191" s="25"/>
      <c r="BB1191" s="24">
        <v>285</v>
      </c>
      <c r="BC1191" s="26">
        <v>50</v>
      </c>
      <c r="BD1191" s="32" t="s">
        <v>297</v>
      </c>
      <c r="BE1191" s="32">
        <v>0</v>
      </c>
      <c r="BF1191" s="26" t="s">
        <v>227</v>
      </c>
      <c r="BG1191" s="26" t="s">
        <v>368</v>
      </c>
      <c r="BH1191" s="29">
        <v>50</v>
      </c>
      <c r="BI1191" s="26" t="s">
        <v>212</v>
      </c>
      <c r="BJ1191" s="25"/>
      <c r="BK1191" s="12"/>
      <c r="BL1191" t="str">
        <f>IF(_xlfn.REGEXTEST(BK1191,"Lv. [0-9]{0, 3}", 0),BM1191,"")</f>
        <v/>
      </c>
      <c r="BM1191" t="e" cm="1" vm="1">
        <f t="array" ref="BM1191">_xlfn.REGEXEXTRACT(_xlfn.REGEXEXTRACT(BK1191,"Lv. [0-9]{0,}", 0),"[0-9]{1,2}", 0)</f>
        <v>#N/A</v>
      </c>
      <c r="BN1191" cm="1">
        <f t="array" ref="BN1191">INDEX(A1191:AE1191,BQ1191)</f>
        <v>377</v>
      </c>
      <c r="BO1191">
        <v>1190</v>
      </c>
      <c r="BP1191" t="str">
        <f ca="1">IF(LEN(BL1191) &gt; 0, _xlfn.XMATCH(BN1191 + 1, INDIRECT(BR1191):INDIRECT(BS1191)), "")</f>
        <v/>
      </c>
      <c r="BQ1191" cm="1">
        <f t="array" ref="BQ1191">_xlfn.XMATCH(FALSE, ISBLANK(A1191:AE1191),,-1)</f>
        <v>31</v>
      </c>
      <c r="BR1191" t="str">
        <f>ADDRESS(2, BQ1191)</f>
        <v>$AE$2</v>
      </c>
      <c r="BS1191" t="str">
        <f>ADDRESS(1202, BQ1191)</f>
        <v>$AE$1202</v>
      </c>
      <c r="BT1191" s="171" t="str">
        <f>"insert into Pokemon_Blueprint values ( "&amp;ROW()-1&amp;", '"&amp;B1191&amp;"', '"&amp;C1191&amp;"', "&amp;AF1191&amp;",  "&amp;AG1191&amp;",  "&amp;AH1191&amp;", "&amp;AI1191&amp;",  "&amp;AJ1191&amp;",  "&amp;AK1191&amp;", "&amp;IF(BC1191 = "", "0", BC1191)&amp;", "&amp;IF(BL1191 = "","NULL, NULL",BP1191&amp;", "&amp;BL1191)&amp;");"</f>
        <v>insert into Pokemon_Blueprint values ( 1190, 'Scream Tail', 'Paradox Pokemon', 115,  65,  99, 65,  115,  111, 50, NULL, NULL);</v>
      </c>
    </row>
    <row r="1192" spans="1:72" ht="12.75" customHeight="1">
      <c r="A1192" s="12">
        <v>986</v>
      </c>
      <c r="B1192" s="121" t="s">
        <v>1843</v>
      </c>
      <c r="C1192" s="121" t="s">
        <v>1840</v>
      </c>
      <c r="D1192" s="197"/>
      <c r="E1192" s="198"/>
      <c r="F1192" s="198"/>
      <c r="G1192" s="198"/>
      <c r="H1192" s="198"/>
      <c r="I1192" s="198"/>
      <c r="J1192" s="198"/>
      <c r="K1192" s="198"/>
      <c r="L1192" s="198"/>
      <c r="M1192" s="198"/>
      <c r="N1192" s="198"/>
      <c r="O1192" s="198"/>
      <c r="P1192" s="198"/>
      <c r="Q1192" s="198"/>
      <c r="R1192" s="198"/>
      <c r="S1192" s="198"/>
      <c r="T1192" s="198"/>
      <c r="U1192" s="198"/>
      <c r="V1192" s="198"/>
      <c r="W1192" s="198"/>
      <c r="X1192" s="198"/>
      <c r="Y1192" s="198"/>
      <c r="Z1192" s="198"/>
      <c r="AA1192" s="198"/>
      <c r="AB1192" s="198"/>
      <c r="AC1192" s="198"/>
      <c r="AD1192" s="198"/>
      <c r="AE1192" s="199">
        <v>378</v>
      </c>
      <c r="AF1192" s="178">
        <v>111</v>
      </c>
      <c r="AG1192" s="179">
        <v>127</v>
      </c>
      <c r="AH1192" s="180">
        <v>99</v>
      </c>
      <c r="AI1192" s="181">
        <v>79</v>
      </c>
      <c r="AJ1192" s="182">
        <v>99</v>
      </c>
      <c r="AK1192" s="183">
        <v>55</v>
      </c>
      <c r="AL1192" s="23">
        <f>SUM(AF1192:AK1192)</f>
        <v>570</v>
      </c>
      <c r="AM1192" s="24" t="s">
        <v>74</v>
      </c>
      <c r="AN1192" s="25" t="s">
        <v>169</v>
      </c>
      <c r="AO1192" s="24" t="s">
        <v>1841</v>
      </c>
      <c r="AP1192" s="26"/>
      <c r="AQ1192" s="122"/>
      <c r="AR1192" s="24" t="s">
        <v>176</v>
      </c>
      <c r="AS1192" s="26">
        <v>1.2</v>
      </c>
      <c r="AT1192" s="26">
        <v>46.3</v>
      </c>
      <c r="AU1192" s="25">
        <v>21</v>
      </c>
      <c r="AV1192" s="31"/>
      <c r="AW1192" s="26">
        <v>3</v>
      </c>
      <c r="AX1192" s="26"/>
      <c r="AY1192" s="26"/>
      <c r="AZ1192" s="26"/>
      <c r="BA1192" s="25"/>
      <c r="BB1192" s="24">
        <v>285</v>
      </c>
      <c r="BC1192" s="26">
        <v>50</v>
      </c>
      <c r="BD1192" s="32" t="s">
        <v>297</v>
      </c>
      <c r="BE1192" s="32">
        <v>0</v>
      </c>
      <c r="BF1192" s="26" t="s">
        <v>322</v>
      </c>
      <c r="BG1192" s="26" t="s">
        <v>368</v>
      </c>
      <c r="BH1192" s="29">
        <v>50</v>
      </c>
      <c r="BI1192" s="26" t="s">
        <v>212</v>
      </c>
      <c r="BJ1192" s="25"/>
      <c r="BK1192" s="12"/>
      <c r="BL1192" t="str">
        <f>IF(_xlfn.REGEXTEST(BK1192,"Lv. [0-9]{0, 3}", 0),BM1192,"")</f>
        <v/>
      </c>
      <c r="BM1192" t="e" cm="1" vm="1">
        <f t="array" ref="BM1192">_xlfn.REGEXEXTRACT(_xlfn.REGEXEXTRACT(BK1192,"Lv. [0-9]{0,}", 0),"[0-9]{1,2}", 0)</f>
        <v>#N/A</v>
      </c>
      <c r="BN1192" cm="1">
        <f t="array" ref="BN1192">INDEX(A1192:AE1192,BQ1192)</f>
        <v>378</v>
      </c>
      <c r="BO1192">
        <v>1191</v>
      </c>
      <c r="BP1192" t="str">
        <f ca="1">IF(LEN(BL1192) &gt; 0, _xlfn.XMATCH(BN1192 + 1, INDIRECT(BR1192):INDIRECT(BS1192)), "")</f>
        <v/>
      </c>
      <c r="BQ1192" cm="1">
        <f t="array" ref="BQ1192">_xlfn.XMATCH(FALSE, ISBLANK(A1192:AE1192),,-1)</f>
        <v>31</v>
      </c>
      <c r="BR1192" t="str">
        <f>ADDRESS(2, BQ1192)</f>
        <v>$AE$2</v>
      </c>
      <c r="BS1192" t="str">
        <f>ADDRESS(1202, BQ1192)</f>
        <v>$AE$1202</v>
      </c>
      <c r="BT1192" s="171" t="str">
        <f>"insert into Pokemon_Blueprint values ( "&amp;ROW()-1&amp;", '"&amp;B1192&amp;"', '"&amp;C1192&amp;"', "&amp;AF1192&amp;",  "&amp;AG1192&amp;",  "&amp;AH1192&amp;", "&amp;AI1192&amp;",  "&amp;AJ1192&amp;",  "&amp;AK1192&amp;", "&amp;IF(BC1192 = "", "0", BC1192)&amp;", "&amp;IF(BL1192 = "","NULL, NULL",BP1192&amp;", "&amp;BL1192)&amp;");"</f>
        <v>insert into Pokemon_Blueprint values ( 1191, 'Brute Bonnet', 'Paradox Pokemon', 111,  127,  99, 79,  99,  55, 50, NULL, NULL);</v>
      </c>
    </row>
    <row r="1193" spans="1:72" ht="12.75" customHeight="1">
      <c r="A1193" s="12">
        <v>987</v>
      </c>
      <c r="B1193" s="121" t="s">
        <v>1844</v>
      </c>
      <c r="C1193" s="121" t="s">
        <v>1840</v>
      </c>
      <c r="D1193" s="197"/>
      <c r="E1193" s="198"/>
      <c r="F1193" s="198"/>
      <c r="G1193" s="198"/>
      <c r="H1193" s="198"/>
      <c r="I1193" s="198"/>
      <c r="J1193" s="198"/>
      <c r="K1193" s="198"/>
      <c r="L1193" s="198"/>
      <c r="M1193" s="198"/>
      <c r="N1193" s="198"/>
      <c r="O1193" s="198"/>
      <c r="P1193" s="198"/>
      <c r="Q1193" s="198"/>
      <c r="R1193" s="198"/>
      <c r="S1193" s="198"/>
      <c r="T1193" s="198"/>
      <c r="U1193" s="198"/>
      <c r="V1193" s="198"/>
      <c r="W1193" s="198"/>
      <c r="X1193" s="198"/>
      <c r="Y1193" s="198"/>
      <c r="Z1193" s="198"/>
      <c r="AA1193" s="198"/>
      <c r="AB1193" s="198"/>
      <c r="AC1193" s="198"/>
      <c r="AD1193" s="198"/>
      <c r="AE1193" s="199">
        <v>379</v>
      </c>
      <c r="AF1193" s="178">
        <v>55</v>
      </c>
      <c r="AG1193" s="179">
        <v>55</v>
      </c>
      <c r="AH1193" s="180">
        <v>55</v>
      </c>
      <c r="AI1193" s="181">
        <v>135</v>
      </c>
      <c r="AJ1193" s="182">
        <v>135</v>
      </c>
      <c r="AK1193" s="183">
        <v>135</v>
      </c>
      <c r="AL1193" s="23">
        <f>SUM(AF1193:AK1193)</f>
        <v>570</v>
      </c>
      <c r="AM1193" s="24" t="s">
        <v>398</v>
      </c>
      <c r="AN1193" s="25" t="s">
        <v>188</v>
      </c>
      <c r="AO1193" s="24" t="s">
        <v>1841</v>
      </c>
      <c r="AP1193" s="26"/>
      <c r="AQ1193" s="122"/>
      <c r="AR1193" s="24" t="s">
        <v>148</v>
      </c>
      <c r="AS1193" s="26">
        <v>1.4</v>
      </c>
      <c r="AT1193" s="26">
        <v>8.8000000000000007</v>
      </c>
      <c r="AU1193" s="25">
        <v>4</v>
      </c>
      <c r="AV1193" s="31"/>
      <c r="AW1193" s="26"/>
      <c r="AX1193" s="26"/>
      <c r="AY1193" s="26">
        <v>1</v>
      </c>
      <c r="AZ1193" s="26">
        <v>1</v>
      </c>
      <c r="BA1193" s="25">
        <v>1</v>
      </c>
      <c r="BB1193" s="24">
        <v>285</v>
      </c>
      <c r="BC1193" s="26">
        <v>30</v>
      </c>
      <c r="BD1193" s="32" t="s">
        <v>297</v>
      </c>
      <c r="BE1193" s="32">
        <v>0</v>
      </c>
      <c r="BF1193" s="26" t="s">
        <v>322</v>
      </c>
      <c r="BG1193" s="26" t="s">
        <v>368</v>
      </c>
      <c r="BH1193" s="29">
        <v>50</v>
      </c>
      <c r="BI1193" s="26" t="s">
        <v>212</v>
      </c>
      <c r="BJ1193" s="25"/>
      <c r="BK1193" s="12"/>
      <c r="BL1193" t="str">
        <f>IF(_xlfn.REGEXTEST(BK1193,"Lv. [0-9]{0, 3}", 0),BM1193,"")</f>
        <v/>
      </c>
      <c r="BM1193" t="e" cm="1" vm="1">
        <f t="array" ref="BM1193">_xlfn.REGEXEXTRACT(_xlfn.REGEXEXTRACT(BK1193,"Lv. [0-9]{0,}", 0),"[0-9]{1,2}", 0)</f>
        <v>#N/A</v>
      </c>
      <c r="BN1193" cm="1">
        <f t="array" ref="BN1193">INDEX(A1193:AE1193,BQ1193)</f>
        <v>379</v>
      </c>
      <c r="BO1193">
        <v>1192</v>
      </c>
      <c r="BP1193" t="str">
        <f ca="1">IF(LEN(BL1193) &gt; 0, _xlfn.XMATCH(BN1193 + 1, INDIRECT(BR1193):INDIRECT(BS1193)), "")</f>
        <v/>
      </c>
      <c r="BQ1193" cm="1">
        <f t="array" ref="BQ1193">_xlfn.XMATCH(FALSE, ISBLANK(A1193:AE1193),,-1)</f>
        <v>31</v>
      </c>
      <c r="BR1193" t="str">
        <f>ADDRESS(2, BQ1193)</f>
        <v>$AE$2</v>
      </c>
      <c r="BS1193" t="str">
        <f>ADDRESS(1202, BQ1193)</f>
        <v>$AE$1202</v>
      </c>
      <c r="BT1193" s="171" t="str">
        <f>"insert into Pokemon_Blueprint values ( "&amp;ROW()-1&amp;", '"&amp;B1193&amp;"', '"&amp;C1193&amp;"', "&amp;AF1193&amp;",  "&amp;AG1193&amp;",  "&amp;AH1193&amp;", "&amp;AI1193&amp;",  "&amp;AJ1193&amp;",  "&amp;AK1193&amp;", "&amp;IF(BC1193 = "", "0", BC1193)&amp;", "&amp;IF(BL1193 = "","NULL, NULL",BP1193&amp;", "&amp;BL1193)&amp;");"</f>
        <v>insert into Pokemon_Blueprint values ( 1192, 'Flutter Mane', 'Paradox Pokemon', 55,  55,  55, 135,  135,  135, 30, NULL, NULL);</v>
      </c>
    </row>
    <row r="1194" spans="1:72" ht="12.75" customHeight="1">
      <c r="A1194" s="12">
        <v>988</v>
      </c>
      <c r="B1194" s="121" t="s">
        <v>1845</v>
      </c>
      <c r="C1194" s="121" t="s">
        <v>1840</v>
      </c>
      <c r="D1194" s="197"/>
      <c r="E1194" s="198"/>
      <c r="F1194" s="198"/>
      <c r="G1194" s="198"/>
      <c r="H1194" s="198"/>
      <c r="I1194" s="198"/>
      <c r="J1194" s="198"/>
      <c r="K1194" s="198"/>
      <c r="L1194" s="198"/>
      <c r="M1194" s="198"/>
      <c r="N1194" s="198"/>
      <c r="O1194" s="198"/>
      <c r="P1194" s="198"/>
      <c r="Q1194" s="198"/>
      <c r="R1194" s="198"/>
      <c r="S1194" s="198"/>
      <c r="T1194" s="198"/>
      <c r="U1194" s="198"/>
      <c r="V1194" s="198"/>
      <c r="W1194" s="198"/>
      <c r="X1194" s="198"/>
      <c r="Y1194" s="198"/>
      <c r="Z1194" s="198"/>
      <c r="AA1194" s="198"/>
      <c r="AB1194" s="198"/>
      <c r="AC1194" s="198"/>
      <c r="AD1194" s="198"/>
      <c r="AE1194" s="199">
        <v>380</v>
      </c>
      <c r="AF1194" s="178">
        <v>85</v>
      </c>
      <c r="AG1194" s="179">
        <v>135</v>
      </c>
      <c r="AH1194" s="180">
        <v>79</v>
      </c>
      <c r="AI1194" s="181">
        <v>85</v>
      </c>
      <c r="AJ1194" s="182">
        <v>105</v>
      </c>
      <c r="AK1194" s="183">
        <v>81</v>
      </c>
      <c r="AL1194" s="23">
        <f>SUM(AF1194:AK1194)</f>
        <v>570</v>
      </c>
      <c r="AM1194" s="24" t="s">
        <v>124</v>
      </c>
      <c r="AN1194" s="25" t="s">
        <v>289</v>
      </c>
      <c r="AO1194" s="24" t="s">
        <v>1841</v>
      </c>
      <c r="AP1194" s="26"/>
      <c r="AQ1194" s="122"/>
      <c r="AR1194" s="24" t="s">
        <v>1058</v>
      </c>
      <c r="AS1194" s="26">
        <v>3.2</v>
      </c>
      <c r="AT1194" s="26">
        <v>202.8</v>
      </c>
      <c r="AU1194" s="25">
        <v>92</v>
      </c>
      <c r="AV1194" s="31"/>
      <c r="AW1194" s="26">
        <v>3</v>
      </c>
      <c r="AX1194" s="26"/>
      <c r="AY1194" s="26"/>
      <c r="AZ1194" s="26"/>
      <c r="BA1194" s="25"/>
      <c r="BB1194" s="24">
        <v>285</v>
      </c>
      <c r="BC1194" s="26">
        <v>30</v>
      </c>
      <c r="BD1194" s="32" t="s">
        <v>297</v>
      </c>
      <c r="BE1194" s="32">
        <v>0</v>
      </c>
      <c r="BF1194" s="26" t="s">
        <v>98</v>
      </c>
      <c r="BG1194" s="26" t="s">
        <v>368</v>
      </c>
      <c r="BH1194" s="29">
        <v>50</v>
      </c>
      <c r="BI1194" s="26" t="s">
        <v>212</v>
      </c>
      <c r="BJ1194" s="25"/>
      <c r="BK1194" s="12"/>
      <c r="BL1194" t="str">
        <f>IF(_xlfn.REGEXTEST(BK1194,"Lv. [0-9]{0, 3}", 0),BM1194,"")</f>
        <v/>
      </c>
      <c r="BM1194" t="e" cm="1" vm="1">
        <f t="array" ref="BM1194">_xlfn.REGEXEXTRACT(_xlfn.REGEXEXTRACT(BK1194,"Lv. [0-9]{0,}", 0),"[0-9]{1,2}", 0)</f>
        <v>#N/A</v>
      </c>
      <c r="BN1194" cm="1">
        <f t="array" ref="BN1194">INDEX(A1194:AE1194,BQ1194)</f>
        <v>380</v>
      </c>
      <c r="BO1194">
        <v>1193</v>
      </c>
      <c r="BP1194" t="str">
        <f ca="1">IF(LEN(BL1194) &gt; 0, _xlfn.XMATCH(BN1194 + 1, INDIRECT(BR1194):INDIRECT(BS1194)), "")</f>
        <v/>
      </c>
      <c r="BQ1194" cm="1">
        <f t="array" ref="BQ1194">_xlfn.XMATCH(FALSE, ISBLANK(A1194:AE1194),,-1)</f>
        <v>31</v>
      </c>
      <c r="BR1194" t="str">
        <f>ADDRESS(2, BQ1194)</f>
        <v>$AE$2</v>
      </c>
      <c r="BS1194" t="str">
        <f>ADDRESS(1202, BQ1194)</f>
        <v>$AE$1202</v>
      </c>
      <c r="BT1194" s="171" t="str">
        <f>"insert into Pokemon_Blueprint values ( "&amp;ROW()-1&amp;", '"&amp;B1194&amp;"', '"&amp;C1194&amp;"', "&amp;AF1194&amp;",  "&amp;AG1194&amp;",  "&amp;AH1194&amp;", "&amp;AI1194&amp;",  "&amp;AJ1194&amp;",  "&amp;AK1194&amp;", "&amp;IF(BC1194 = "", "0", BC1194)&amp;", "&amp;IF(BL1194 = "","NULL, NULL",BP1194&amp;", "&amp;BL1194)&amp;");"</f>
        <v>insert into Pokemon_Blueprint values ( 1193, 'Slither Wing', 'Paradox Pokemon', 85,  135,  79, 85,  105,  81, 30, NULL, NULL);</v>
      </c>
    </row>
    <row r="1195" spans="1:72" ht="12.75" customHeight="1">
      <c r="A1195" s="12">
        <v>989</v>
      </c>
      <c r="B1195" s="121" t="s">
        <v>1846</v>
      </c>
      <c r="C1195" s="121" t="s">
        <v>1840</v>
      </c>
      <c r="D1195" s="197"/>
      <c r="E1195" s="198"/>
      <c r="F1195" s="198"/>
      <c r="G1195" s="198"/>
      <c r="H1195" s="198"/>
      <c r="I1195" s="198"/>
      <c r="J1195" s="198"/>
      <c r="K1195" s="198"/>
      <c r="L1195" s="198"/>
      <c r="M1195" s="198"/>
      <c r="N1195" s="198"/>
      <c r="O1195" s="198"/>
      <c r="P1195" s="198"/>
      <c r="Q1195" s="198"/>
      <c r="R1195" s="198"/>
      <c r="S1195" s="198"/>
      <c r="T1195" s="198"/>
      <c r="U1195" s="198"/>
      <c r="V1195" s="198"/>
      <c r="W1195" s="198"/>
      <c r="X1195" s="198"/>
      <c r="Y1195" s="198"/>
      <c r="Z1195" s="198"/>
      <c r="AA1195" s="198"/>
      <c r="AB1195" s="198"/>
      <c r="AC1195" s="198"/>
      <c r="AD1195" s="198"/>
      <c r="AE1195" s="199">
        <v>381</v>
      </c>
      <c r="AF1195" s="178">
        <v>85</v>
      </c>
      <c r="AG1195" s="179">
        <v>81</v>
      </c>
      <c r="AH1195" s="180">
        <v>97</v>
      </c>
      <c r="AI1195" s="181">
        <v>121</v>
      </c>
      <c r="AJ1195" s="182">
        <v>85</v>
      </c>
      <c r="AK1195" s="183">
        <v>101</v>
      </c>
      <c r="AL1195" s="23">
        <f>SUM(AF1195:AK1195)</f>
        <v>570</v>
      </c>
      <c r="AM1195" s="24" t="s">
        <v>184</v>
      </c>
      <c r="AN1195" s="25" t="s">
        <v>196</v>
      </c>
      <c r="AO1195" s="24" t="s">
        <v>1841</v>
      </c>
      <c r="AP1195" s="26"/>
      <c r="AQ1195" s="122"/>
      <c r="AR1195" s="24" t="s">
        <v>543</v>
      </c>
      <c r="AS1195" s="26">
        <v>2.2999999999999998</v>
      </c>
      <c r="AT1195" s="26">
        <v>132.30000000000001</v>
      </c>
      <c r="AU1195" s="25">
        <v>60</v>
      </c>
      <c r="AV1195" s="31"/>
      <c r="AW1195" s="26"/>
      <c r="AX1195" s="26"/>
      <c r="AY1195" s="26">
        <v>3</v>
      </c>
      <c r="AZ1195" s="26"/>
      <c r="BA1195" s="25"/>
      <c r="BB1195" s="24">
        <v>285</v>
      </c>
      <c r="BC1195" s="26">
        <v>30</v>
      </c>
      <c r="BD1195" s="32" t="s">
        <v>297</v>
      </c>
      <c r="BE1195" s="32">
        <v>0</v>
      </c>
      <c r="BF1195" s="26" t="s">
        <v>322</v>
      </c>
      <c r="BG1195" s="26" t="s">
        <v>368</v>
      </c>
      <c r="BH1195" s="29">
        <v>50</v>
      </c>
      <c r="BI1195" s="26" t="s">
        <v>212</v>
      </c>
      <c r="BJ1195" s="25"/>
      <c r="BK1195" s="12"/>
      <c r="BL1195" t="str">
        <f>IF(_xlfn.REGEXTEST(BK1195,"Lv. [0-9]{0, 3}", 0),BM1195,"")</f>
        <v/>
      </c>
      <c r="BM1195" t="e" cm="1" vm="1">
        <f t="array" ref="BM1195">_xlfn.REGEXEXTRACT(_xlfn.REGEXEXTRACT(BK1195,"Lv. [0-9]{0,}", 0),"[0-9]{1,2}", 0)</f>
        <v>#N/A</v>
      </c>
      <c r="BN1195" cm="1">
        <f t="array" ref="BN1195">INDEX(A1195:AE1195,BQ1195)</f>
        <v>381</v>
      </c>
      <c r="BO1195">
        <v>1194</v>
      </c>
      <c r="BP1195" t="str">
        <f ca="1">IF(LEN(BL1195) &gt; 0, _xlfn.XMATCH(BN1195 + 1, INDIRECT(BR1195):INDIRECT(BS1195)), "")</f>
        <v/>
      </c>
      <c r="BQ1195" cm="1">
        <f t="array" ref="BQ1195">_xlfn.XMATCH(FALSE, ISBLANK(A1195:AE1195),,-1)</f>
        <v>31</v>
      </c>
      <c r="BR1195" t="str">
        <f>ADDRESS(2, BQ1195)</f>
        <v>$AE$2</v>
      </c>
      <c r="BS1195" t="str">
        <f>ADDRESS(1202, BQ1195)</f>
        <v>$AE$1202</v>
      </c>
      <c r="BT1195" s="171" t="str">
        <f>"insert into Pokemon_Blueprint values ( "&amp;ROW()-1&amp;", '"&amp;B1195&amp;"', '"&amp;C1195&amp;"', "&amp;AF1195&amp;",  "&amp;AG1195&amp;",  "&amp;AH1195&amp;", "&amp;AI1195&amp;",  "&amp;AJ1195&amp;",  "&amp;AK1195&amp;", "&amp;IF(BC1195 = "", "0", BC1195)&amp;", "&amp;IF(BL1195 = "","NULL, NULL",BP1195&amp;", "&amp;BL1195)&amp;");"</f>
        <v>insert into Pokemon_Blueprint values ( 1194, 'Sandy Shocks', 'Paradox Pokemon', 85,  81,  97, 121,  85,  101, 30, NULL, NULL);</v>
      </c>
    </row>
    <row r="1196" spans="1:72" ht="12.75" customHeight="1">
      <c r="A1196" s="12">
        <v>990</v>
      </c>
      <c r="B1196" s="121" t="s">
        <v>1847</v>
      </c>
      <c r="C1196" s="121" t="s">
        <v>1840</v>
      </c>
      <c r="D1196" s="197"/>
      <c r="E1196" s="198"/>
      <c r="F1196" s="198"/>
      <c r="G1196" s="198"/>
      <c r="H1196" s="198"/>
      <c r="I1196" s="198"/>
      <c r="J1196" s="198"/>
      <c r="K1196" s="198"/>
      <c r="L1196" s="198"/>
      <c r="M1196" s="198"/>
      <c r="N1196" s="198"/>
      <c r="O1196" s="198"/>
      <c r="P1196" s="198"/>
      <c r="Q1196" s="198"/>
      <c r="R1196" s="198"/>
      <c r="S1196" s="198"/>
      <c r="T1196" s="198"/>
      <c r="U1196" s="198"/>
      <c r="V1196" s="198"/>
      <c r="W1196" s="198"/>
      <c r="X1196" s="198"/>
      <c r="Y1196" s="198"/>
      <c r="Z1196" s="198"/>
      <c r="AA1196" s="198"/>
      <c r="AB1196" s="198"/>
      <c r="AC1196" s="198"/>
      <c r="AD1196" s="198"/>
      <c r="AE1196" s="199">
        <v>382</v>
      </c>
      <c r="AF1196" s="178">
        <v>90</v>
      </c>
      <c r="AG1196" s="179">
        <v>112</v>
      </c>
      <c r="AH1196" s="180">
        <v>120</v>
      </c>
      <c r="AI1196" s="181">
        <v>72</v>
      </c>
      <c r="AJ1196" s="182">
        <v>70</v>
      </c>
      <c r="AK1196" s="183">
        <v>106</v>
      </c>
      <c r="AL1196" s="23">
        <f>SUM(AF1196:AK1196)</f>
        <v>570</v>
      </c>
      <c r="AM1196" s="24" t="s">
        <v>196</v>
      </c>
      <c r="AN1196" s="25" t="s">
        <v>201</v>
      </c>
      <c r="AO1196" s="24" t="s">
        <v>1848</v>
      </c>
      <c r="AP1196" s="26"/>
      <c r="AQ1196" s="122"/>
      <c r="AR1196" s="24" t="s">
        <v>220</v>
      </c>
      <c r="AS1196" s="26">
        <v>0.9</v>
      </c>
      <c r="AT1196" s="26">
        <v>529.1</v>
      </c>
      <c r="AU1196" s="25">
        <v>240</v>
      </c>
      <c r="AV1196" s="31"/>
      <c r="AW1196" s="26"/>
      <c r="AX1196" s="26">
        <v>3</v>
      </c>
      <c r="AY1196" s="26"/>
      <c r="AZ1196" s="26"/>
      <c r="BA1196" s="25"/>
      <c r="BB1196" s="24">
        <v>285</v>
      </c>
      <c r="BC1196" s="26">
        <v>30</v>
      </c>
      <c r="BD1196" s="32" t="s">
        <v>297</v>
      </c>
      <c r="BE1196" s="32">
        <v>0</v>
      </c>
      <c r="BF1196" s="26" t="s">
        <v>322</v>
      </c>
      <c r="BG1196" s="26" t="s">
        <v>368</v>
      </c>
      <c r="BH1196" s="29">
        <v>50</v>
      </c>
      <c r="BI1196" s="26" t="s">
        <v>212</v>
      </c>
      <c r="BJ1196" s="25"/>
      <c r="BK1196" s="12"/>
      <c r="BL1196" t="str">
        <f>IF(_xlfn.REGEXTEST(BK1196,"Lv. [0-9]{0, 3}", 0),BM1196,"")</f>
        <v/>
      </c>
      <c r="BM1196" t="e" cm="1" vm="1">
        <f t="array" ref="BM1196">_xlfn.REGEXEXTRACT(_xlfn.REGEXEXTRACT(BK1196,"Lv. [0-9]{0,}", 0),"[0-9]{1,2}", 0)</f>
        <v>#N/A</v>
      </c>
      <c r="BN1196" cm="1">
        <f t="array" ref="BN1196">INDEX(A1196:AE1196,BQ1196)</f>
        <v>382</v>
      </c>
      <c r="BO1196">
        <v>1195</v>
      </c>
      <c r="BP1196" t="str">
        <f ca="1">IF(LEN(BL1196) &gt; 0, _xlfn.XMATCH(BN1196 + 1, INDIRECT(BR1196):INDIRECT(BS1196)), "")</f>
        <v/>
      </c>
      <c r="BQ1196" cm="1">
        <f t="array" ref="BQ1196">_xlfn.XMATCH(FALSE, ISBLANK(A1196:AE1196),,-1)</f>
        <v>31</v>
      </c>
      <c r="BR1196" t="str">
        <f>ADDRESS(2, BQ1196)</f>
        <v>$AE$2</v>
      </c>
      <c r="BS1196" t="str">
        <f>ADDRESS(1202, BQ1196)</f>
        <v>$AE$1202</v>
      </c>
      <c r="BT1196" s="171" t="str">
        <f>"insert into Pokemon_Blueprint values ( "&amp;ROW()-1&amp;", '"&amp;B1196&amp;"', '"&amp;C1196&amp;"', "&amp;AF1196&amp;",  "&amp;AG1196&amp;",  "&amp;AH1196&amp;", "&amp;AI1196&amp;",  "&amp;AJ1196&amp;",  "&amp;AK1196&amp;", "&amp;IF(BC1196 = "", "0", BC1196)&amp;", "&amp;IF(BL1196 = "","NULL, NULL",BP1196&amp;", "&amp;BL1196)&amp;");"</f>
        <v>insert into Pokemon_Blueprint values ( 1195, 'Iron Treads', 'Paradox Pokemon', 90,  112,  120, 72,  70,  106, 30, NULL, NULL);</v>
      </c>
    </row>
    <row r="1197" spans="1:72" ht="12.75" customHeight="1">
      <c r="A1197" s="12">
        <v>991</v>
      </c>
      <c r="B1197" s="121" t="s">
        <v>1849</v>
      </c>
      <c r="C1197" s="121" t="s">
        <v>1840</v>
      </c>
      <c r="D1197" s="197"/>
      <c r="E1197" s="198"/>
      <c r="F1197" s="198"/>
      <c r="G1197" s="198"/>
      <c r="H1197" s="198"/>
      <c r="I1197" s="198"/>
      <c r="J1197" s="198"/>
      <c r="K1197" s="198"/>
      <c r="L1197" s="198"/>
      <c r="M1197" s="198"/>
      <c r="N1197" s="198"/>
      <c r="O1197" s="198"/>
      <c r="P1197" s="198"/>
      <c r="Q1197" s="198"/>
      <c r="R1197" s="198"/>
      <c r="S1197" s="198"/>
      <c r="T1197" s="198"/>
      <c r="U1197" s="198"/>
      <c r="V1197" s="198"/>
      <c r="W1197" s="198"/>
      <c r="X1197" s="198"/>
      <c r="Y1197" s="198"/>
      <c r="Z1197" s="198"/>
      <c r="AA1197" s="198"/>
      <c r="AB1197" s="198"/>
      <c r="AC1197" s="198"/>
      <c r="AD1197" s="198"/>
      <c r="AE1197" s="199">
        <v>383</v>
      </c>
      <c r="AF1197" s="178">
        <v>56</v>
      </c>
      <c r="AG1197" s="179">
        <v>80</v>
      </c>
      <c r="AH1197" s="180">
        <v>114</v>
      </c>
      <c r="AI1197" s="181">
        <v>124</v>
      </c>
      <c r="AJ1197" s="182">
        <v>60</v>
      </c>
      <c r="AK1197" s="183">
        <v>136</v>
      </c>
      <c r="AL1197" s="23">
        <f>SUM(AF1197:AK1197)</f>
        <v>570</v>
      </c>
      <c r="AM1197" s="24" t="s">
        <v>200</v>
      </c>
      <c r="AN1197" s="25" t="s">
        <v>112</v>
      </c>
      <c r="AO1197" s="24" t="s">
        <v>1848</v>
      </c>
      <c r="AP1197" s="26"/>
      <c r="AQ1197" s="122"/>
      <c r="AR1197" s="24" t="s">
        <v>97</v>
      </c>
      <c r="AS1197" s="26">
        <v>0.6</v>
      </c>
      <c r="AT1197" s="26">
        <v>24.3</v>
      </c>
      <c r="AU1197" s="25">
        <v>11</v>
      </c>
      <c r="AV1197" s="31"/>
      <c r="AW1197" s="26"/>
      <c r="AX1197" s="26"/>
      <c r="AY1197" s="26"/>
      <c r="AZ1197" s="26"/>
      <c r="BA1197" s="25">
        <v>3</v>
      </c>
      <c r="BB1197" s="24">
        <v>285</v>
      </c>
      <c r="BC1197" s="26">
        <v>50</v>
      </c>
      <c r="BD1197" s="32" t="s">
        <v>297</v>
      </c>
      <c r="BE1197" s="32">
        <v>0</v>
      </c>
      <c r="BF1197" s="26" t="s">
        <v>98</v>
      </c>
      <c r="BG1197" s="26" t="s">
        <v>368</v>
      </c>
      <c r="BH1197" s="29">
        <v>50</v>
      </c>
      <c r="BI1197" s="26" t="s">
        <v>212</v>
      </c>
      <c r="BJ1197" s="25"/>
      <c r="BK1197" s="12"/>
      <c r="BL1197" t="str">
        <f>IF(_xlfn.REGEXTEST(BK1197,"Lv. [0-9]{0, 3}", 0),BM1197,"")</f>
        <v/>
      </c>
      <c r="BM1197" t="e" cm="1" vm="1">
        <f t="array" ref="BM1197">_xlfn.REGEXEXTRACT(_xlfn.REGEXEXTRACT(BK1197,"Lv. [0-9]{0,}", 0),"[0-9]{1,2}", 0)</f>
        <v>#N/A</v>
      </c>
      <c r="BN1197" cm="1">
        <f t="array" ref="BN1197">INDEX(A1197:AE1197,BQ1197)</f>
        <v>383</v>
      </c>
      <c r="BO1197">
        <v>1196</v>
      </c>
      <c r="BP1197" t="str">
        <f ca="1">IF(LEN(BL1197) &gt; 0, _xlfn.XMATCH(BN1197 + 1, INDIRECT(BR1197):INDIRECT(BS1197)), "")</f>
        <v/>
      </c>
      <c r="BQ1197" cm="1">
        <f t="array" ref="BQ1197">_xlfn.XMATCH(FALSE, ISBLANK(A1197:AE1197),,-1)</f>
        <v>31</v>
      </c>
      <c r="BR1197" t="str">
        <f>ADDRESS(2, BQ1197)</f>
        <v>$AE$2</v>
      </c>
      <c r="BS1197" t="str">
        <f>ADDRESS(1202, BQ1197)</f>
        <v>$AE$1202</v>
      </c>
      <c r="BT1197" s="171" t="str">
        <f>"insert into Pokemon_Blueprint values ( "&amp;ROW()-1&amp;", '"&amp;B1197&amp;"', '"&amp;C1197&amp;"', "&amp;AF1197&amp;",  "&amp;AG1197&amp;",  "&amp;AH1197&amp;", "&amp;AI1197&amp;",  "&amp;AJ1197&amp;",  "&amp;AK1197&amp;", "&amp;IF(BC1197 = "", "0", BC1197)&amp;", "&amp;IF(BL1197 = "","NULL, NULL",BP1197&amp;", "&amp;BL1197)&amp;");"</f>
        <v>insert into Pokemon_Blueprint values ( 1196, 'Iron Bundle', 'Paradox Pokemon', 56,  80,  114, 124,  60,  136, 50, NULL, NULL);</v>
      </c>
    </row>
    <row r="1198" spans="1:72" ht="12.75" customHeight="1">
      <c r="A1198" s="12">
        <v>992</v>
      </c>
      <c r="B1198" s="121" t="s">
        <v>1850</v>
      </c>
      <c r="C1198" s="121" t="s">
        <v>1840</v>
      </c>
      <c r="D1198" s="197"/>
      <c r="E1198" s="198"/>
      <c r="F1198" s="198"/>
      <c r="G1198" s="198"/>
      <c r="H1198" s="198"/>
      <c r="I1198" s="198"/>
      <c r="J1198" s="198"/>
      <c r="K1198" s="198"/>
      <c r="L1198" s="198"/>
      <c r="M1198" s="198"/>
      <c r="N1198" s="198"/>
      <c r="O1198" s="198"/>
      <c r="P1198" s="198"/>
      <c r="Q1198" s="198"/>
      <c r="R1198" s="198"/>
      <c r="S1198" s="198"/>
      <c r="T1198" s="198"/>
      <c r="U1198" s="198"/>
      <c r="V1198" s="198"/>
      <c r="W1198" s="198"/>
      <c r="X1198" s="198"/>
      <c r="Y1198" s="198"/>
      <c r="Z1198" s="198"/>
      <c r="AA1198" s="198"/>
      <c r="AB1198" s="198"/>
      <c r="AC1198" s="198"/>
      <c r="AD1198" s="198"/>
      <c r="AE1198" s="199">
        <v>384</v>
      </c>
      <c r="AF1198" s="178">
        <v>154</v>
      </c>
      <c r="AG1198" s="179">
        <v>140</v>
      </c>
      <c r="AH1198" s="180">
        <v>108</v>
      </c>
      <c r="AI1198" s="181">
        <v>50</v>
      </c>
      <c r="AJ1198" s="182">
        <v>68</v>
      </c>
      <c r="AK1198" s="183">
        <v>50</v>
      </c>
      <c r="AL1198" s="23">
        <f>SUM(AF1198:AK1198)</f>
        <v>570</v>
      </c>
      <c r="AM1198" s="24" t="s">
        <v>289</v>
      </c>
      <c r="AN1198" s="25" t="s">
        <v>184</v>
      </c>
      <c r="AO1198" s="24" t="s">
        <v>1848</v>
      </c>
      <c r="AP1198" s="26"/>
      <c r="AQ1198" s="122"/>
      <c r="AR1198" s="24" t="s">
        <v>377</v>
      </c>
      <c r="AS1198" s="26">
        <v>1.8</v>
      </c>
      <c r="AT1198" s="26">
        <v>839.3</v>
      </c>
      <c r="AU1198" s="25">
        <v>380.7</v>
      </c>
      <c r="AV1198" s="31"/>
      <c r="AW1198" s="26">
        <v>3</v>
      </c>
      <c r="AX1198" s="26"/>
      <c r="AY1198" s="26"/>
      <c r="AZ1198" s="26"/>
      <c r="BA1198" s="25"/>
      <c r="BB1198" s="24">
        <v>285</v>
      </c>
      <c r="BC1198" s="26">
        <v>50</v>
      </c>
      <c r="BD1198" s="32" t="s">
        <v>297</v>
      </c>
      <c r="BE1198" s="32">
        <v>0</v>
      </c>
      <c r="BF1198" s="26" t="s">
        <v>322</v>
      </c>
      <c r="BG1198" s="26" t="s">
        <v>368</v>
      </c>
      <c r="BH1198" s="29">
        <v>50</v>
      </c>
      <c r="BI1198" s="26" t="s">
        <v>212</v>
      </c>
      <c r="BJ1198" s="25"/>
      <c r="BK1198" s="12"/>
      <c r="BL1198" t="str">
        <f>IF(_xlfn.REGEXTEST(BK1198,"Lv. [0-9]{0, 3}", 0),BM1198,"")</f>
        <v/>
      </c>
      <c r="BM1198" t="e" cm="1" vm="1">
        <f t="array" ref="BM1198">_xlfn.REGEXEXTRACT(_xlfn.REGEXEXTRACT(BK1198,"Lv. [0-9]{0,}", 0),"[0-9]{1,2}", 0)</f>
        <v>#N/A</v>
      </c>
      <c r="BN1198" cm="1">
        <f t="array" ref="BN1198">INDEX(A1198:AE1198,BQ1198)</f>
        <v>384</v>
      </c>
      <c r="BO1198">
        <v>1197</v>
      </c>
      <c r="BP1198" t="str">
        <f ca="1">IF(LEN(BL1198) &gt; 0, _xlfn.XMATCH(BN1198 + 1, INDIRECT(BR1198):INDIRECT(BS1198)), "")</f>
        <v/>
      </c>
      <c r="BQ1198" cm="1">
        <f t="array" ref="BQ1198">_xlfn.XMATCH(FALSE, ISBLANK(A1198:AE1198),,-1)</f>
        <v>31</v>
      </c>
      <c r="BR1198" t="str">
        <f>ADDRESS(2, BQ1198)</f>
        <v>$AE$2</v>
      </c>
      <c r="BS1198" t="str">
        <f>ADDRESS(1202, BQ1198)</f>
        <v>$AE$1202</v>
      </c>
      <c r="BT1198" s="171" t="str">
        <f>"insert into Pokemon_Blueprint values ( "&amp;ROW()-1&amp;", '"&amp;B1198&amp;"', '"&amp;C1198&amp;"', "&amp;AF1198&amp;",  "&amp;AG1198&amp;",  "&amp;AH1198&amp;", "&amp;AI1198&amp;",  "&amp;AJ1198&amp;",  "&amp;AK1198&amp;", "&amp;IF(BC1198 = "", "0", BC1198)&amp;", "&amp;IF(BL1198 = "","NULL, NULL",BP1198&amp;", "&amp;BL1198)&amp;");"</f>
        <v>insert into Pokemon_Blueprint values ( 1197, 'Iron Hands', 'Paradox Pokemon', 154,  140,  108, 50,  68,  50, 50, NULL, NULL);</v>
      </c>
    </row>
    <row r="1199" spans="1:72" ht="12.75" customHeight="1">
      <c r="A1199" s="12">
        <v>993</v>
      </c>
      <c r="B1199" s="121" t="s">
        <v>1851</v>
      </c>
      <c r="C1199" s="121" t="s">
        <v>1840</v>
      </c>
      <c r="D1199" s="197"/>
      <c r="E1199" s="198"/>
      <c r="F1199" s="198"/>
      <c r="G1199" s="198"/>
      <c r="H1199" s="198"/>
      <c r="I1199" s="198"/>
      <c r="J1199" s="198"/>
      <c r="K1199" s="198"/>
      <c r="L1199" s="198"/>
      <c r="M1199" s="198"/>
      <c r="N1199" s="198"/>
      <c r="O1199" s="198"/>
      <c r="P1199" s="198"/>
      <c r="Q1199" s="198"/>
      <c r="R1199" s="198"/>
      <c r="S1199" s="198"/>
      <c r="T1199" s="198"/>
      <c r="U1199" s="198"/>
      <c r="V1199" s="198"/>
      <c r="W1199" s="198"/>
      <c r="X1199" s="198"/>
      <c r="Y1199" s="198"/>
      <c r="Z1199" s="198"/>
      <c r="AA1199" s="198"/>
      <c r="AB1199" s="198"/>
      <c r="AC1199" s="198"/>
      <c r="AD1199" s="198"/>
      <c r="AE1199" s="199">
        <v>385</v>
      </c>
      <c r="AF1199" s="178">
        <v>94</v>
      </c>
      <c r="AG1199" s="179">
        <v>80</v>
      </c>
      <c r="AH1199" s="180">
        <v>86</v>
      </c>
      <c r="AI1199" s="181">
        <v>122</v>
      </c>
      <c r="AJ1199" s="182">
        <v>80</v>
      </c>
      <c r="AK1199" s="183">
        <v>108</v>
      </c>
      <c r="AL1199" s="23">
        <f>SUM(AF1199:AK1199)</f>
        <v>570</v>
      </c>
      <c r="AM1199" s="24" t="s">
        <v>169</v>
      </c>
      <c r="AN1199" s="25" t="s">
        <v>104</v>
      </c>
      <c r="AO1199" s="24" t="s">
        <v>1848</v>
      </c>
      <c r="AP1199" s="26"/>
      <c r="AQ1199" s="122"/>
      <c r="AR1199" s="24" t="s">
        <v>216</v>
      </c>
      <c r="AS1199" s="26">
        <v>1.3</v>
      </c>
      <c r="AT1199" s="26">
        <v>244.7</v>
      </c>
      <c r="AU1199" s="25">
        <v>111</v>
      </c>
      <c r="AV1199" s="31"/>
      <c r="AW1199" s="26"/>
      <c r="AX1199" s="26"/>
      <c r="AY1199" s="26">
        <v>3</v>
      </c>
      <c r="AZ1199" s="26"/>
      <c r="BA1199" s="25"/>
      <c r="BB1199" s="24">
        <v>285</v>
      </c>
      <c r="BC1199" s="26">
        <v>30</v>
      </c>
      <c r="BD1199" s="32" t="s">
        <v>297</v>
      </c>
      <c r="BE1199" s="32">
        <v>0</v>
      </c>
      <c r="BF1199" s="26" t="s">
        <v>116</v>
      </c>
      <c r="BG1199" s="26" t="s">
        <v>368</v>
      </c>
      <c r="BH1199" s="29">
        <v>50</v>
      </c>
      <c r="BI1199" s="26" t="s">
        <v>212</v>
      </c>
      <c r="BJ1199" s="25"/>
      <c r="BK1199" s="12"/>
      <c r="BL1199" t="str">
        <f>IF(_xlfn.REGEXTEST(BK1199,"Lv. [0-9]{0, 3}", 0),BM1199,"")</f>
        <v/>
      </c>
      <c r="BM1199" t="e" cm="1" vm="1">
        <f t="array" ref="BM1199">_xlfn.REGEXEXTRACT(_xlfn.REGEXEXTRACT(BK1199,"Lv. [0-9]{0,}", 0),"[0-9]{1,2}", 0)</f>
        <v>#N/A</v>
      </c>
      <c r="BN1199" cm="1">
        <f t="array" ref="BN1199">INDEX(A1199:AE1199,BQ1199)</f>
        <v>385</v>
      </c>
      <c r="BO1199">
        <v>1198</v>
      </c>
      <c r="BP1199" t="str">
        <f ca="1">IF(LEN(BL1199) &gt; 0, _xlfn.XMATCH(BN1199 + 1, INDIRECT(BR1199):INDIRECT(BS1199)), "")</f>
        <v/>
      </c>
      <c r="BQ1199" cm="1">
        <f t="array" ref="BQ1199">_xlfn.XMATCH(FALSE, ISBLANK(A1199:AE1199),,-1)</f>
        <v>31</v>
      </c>
      <c r="BR1199" t="str">
        <f>ADDRESS(2, BQ1199)</f>
        <v>$AE$2</v>
      </c>
      <c r="BS1199" t="str">
        <f>ADDRESS(1202, BQ1199)</f>
        <v>$AE$1202</v>
      </c>
      <c r="BT1199" s="171" t="str">
        <f>"insert into Pokemon_Blueprint values ( "&amp;ROW()-1&amp;", '"&amp;B1199&amp;"', '"&amp;C1199&amp;"', "&amp;AF1199&amp;",  "&amp;AG1199&amp;",  "&amp;AH1199&amp;", "&amp;AI1199&amp;",  "&amp;AJ1199&amp;",  "&amp;AK1199&amp;", "&amp;IF(BC1199 = "", "0", BC1199)&amp;", "&amp;IF(BL1199 = "","NULL, NULL",BP1199&amp;", "&amp;BL1199)&amp;");"</f>
        <v>insert into Pokemon_Blueprint values ( 1198, 'Iron Jugulis', 'Paradox Pokemon', 94,  80,  86, 122,  80,  108, 30, NULL, NULL);</v>
      </c>
    </row>
    <row r="1200" spans="1:72" ht="12.75" customHeight="1">
      <c r="A1200" s="12">
        <v>994</v>
      </c>
      <c r="B1200" s="121" t="s">
        <v>1852</v>
      </c>
      <c r="C1200" s="121" t="s">
        <v>1840</v>
      </c>
      <c r="D1200" s="197"/>
      <c r="E1200" s="198"/>
      <c r="F1200" s="198"/>
      <c r="G1200" s="198"/>
      <c r="H1200" s="198"/>
      <c r="I1200" s="198"/>
      <c r="J1200" s="198"/>
      <c r="K1200" s="198"/>
      <c r="L1200" s="198"/>
      <c r="M1200" s="198"/>
      <c r="N1200" s="198"/>
      <c r="O1200" s="198"/>
      <c r="P1200" s="198"/>
      <c r="Q1200" s="198"/>
      <c r="R1200" s="198"/>
      <c r="S1200" s="198"/>
      <c r="T1200" s="198"/>
      <c r="U1200" s="198"/>
      <c r="V1200" s="198"/>
      <c r="W1200" s="198"/>
      <c r="X1200" s="198"/>
      <c r="Y1200" s="198"/>
      <c r="Z1200" s="198"/>
      <c r="AA1200" s="198"/>
      <c r="AB1200" s="198"/>
      <c r="AC1200" s="198"/>
      <c r="AD1200" s="198"/>
      <c r="AE1200" s="199">
        <v>386</v>
      </c>
      <c r="AF1200" s="178">
        <v>80</v>
      </c>
      <c r="AG1200" s="179">
        <v>70</v>
      </c>
      <c r="AH1200" s="180">
        <v>60</v>
      </c>
      <c r="AI1200" s="181">
        <v>140</v>
      </c>
      <c r="AJ1200" s="182">
        <v>110</v>
      </c>
      <c r="AK1200" s="183">
        <v>110</v>
      </c>
      <c r="AL1200" s="23">
        <f>SUM(AF1200:AK1200)</f>
        <v>570</v>
      </c>
      <c r="AM1200" s="24" t="s">
        <v>94</v>
      </c>
      <c r="AN1200" s="25" t="s">
        <v>75</v>
      </c>
      <c r="AO1200" s="24" t="s">
        <v>1848</v>
      </c>
      <c r="AP1200" s="26"/>
      <c r="AQ1200" s="122"/>
      <c r="AR1200" s="24" t="s">
        <v>176</v>
      </c>
      <c r="AS1200" s="26">
        <v>1.2</v>
      </c>
      <c r="AT1200" s="26">
        <v>79.400000000000006</v>
      </c>
      <c r="AU1200" s="25">
        <v>36</v>
      </c>
      <c r="AV1200" s="31"/>
      <c r="AW1200" s="26"/>
      <c r="AX1200" s="26"/>
      <c r="AY1200" s="26">
        <v>3</v>
      </c>
      <c r="AZ1200" s="26"/>
      <c r="BA1200" s="25"/>
      <c r="BB1200" s="24">
        <v>285</v>
      </c>
      <c r="BC1200" s="26">
        <v>30</v>
      </c>
      <c r="BD1200" s="32" t="s">
        <v>297</v>
      </c>
      <c r="BE1200" s="32">
        <v>0</v>
      </c>
      <c r="BF1200" s="26" t="s">
        <v>141</v>
      </c>
      <c r="BG1200" s="26" t="s">
        <v>368</v>
      </c>
      <c r="BH1200" s="29">
        <v>50</v>
      </c>
      <c r="BI1200" s="26" t="s">
        <v>212</v>
      </c>
      <c r="BJ1200" s="25"/>
      <c r="BK1200" s="12"/>
      <c r="BL1200" t="str">
        <f>IF(_xlfn.REGEXTEST(BK1200,"Lv. [0-9]{0, 3}", 0),BM1200,"")</f>
        <v/>
      </c>
      <c r="BM1200" t="e" cm="1" vm="1">
        <f t="array" ref="BM1200">_xlfn.REGEXEXTRACT(_xlfn.REGEXEXTRACT(BK1200,"Lv. [0-9]{0,}", 0),"[0-9]{1,2}", 0)</f>
        <v>#N/A</v>
      </c>
      <c r="BN1200" cm="1">
        <f t="array" ref="BN1200">INDEX(A1200:AE1200,BQ1200)</f>
        <v>386</v>
      </c>
      <c r="BO1200">
        <v>1199</v>
      </c>
      <c r="BP1200" t="str">
        <f ca="1">IF(LEN(BL1200) &gt; 0, _xlfn.XMATCH(BN1200 + 1, INDIRECT(BR1200):INDIRECT(BS1200)), "")</f>
        <v/>
      </c>
      <c r="BQ1200" cm="1">
        <f t="array" ref="BQ1200">_xlfn.XMATCH(FALSE, ISBLANK(A1200:AE1200),,-1)</f>
        <v>31</v>
      </c>
      <c r="BR1200" t="str">
        <f>ADDRESS(2, BQ1200)</f>
        <v>$AE$2</v>
      </c>
      <c r="BS1200" t="str">
        <f>ADDRESS(1202, BQ1200)</f>
        <v>$AE$1202</v>
      </c>
      <c r="BT1200" s="171" t="str">
        <f>"insert into Pokemon_Blueprint values ( "&amp;ROW()-1&amp;", '"&amp;B1200&amp;"', '"&amp;C1200&amp;"', "&amp;AF1200&amp;",  "&amp;AG1200&amp;",  "&amp;AH1200&amp;", "&amp;AI1200&amp;",  "&amp;AJ1200&amp;",  "&amp;AK1200&amp;", "&amp;IF(BC1200 = "", "0", BC1200)&amp;", "&amp;IF(BL1200 = "","NULL, NULL",BP1200&amp;", "&amp;BL1200)&amp;");"</f>
        <v>insert into Pokemon_Blueprint values ( 1199, 'Iron Moth', 'Paradox Pokemon', 80,  70,  60, 140,  110,  110, 30, NULL, NULL);</v>
      </c>
    </row>
    <row r="1201" spans="1:72" ht="12.75" customHeight="1">
      <c r="A1201" s="12">
        <v>995</v>
      </c>
      <c r="B1201" s="121" t="s">
        <v>1853</v>
      </c>
      <c r="C1201" s="121" t="s">
        <v>1840</v>
      </c>
      <c r="D1201" s="197"/>
      <c r="E1201" s="198"/>
      <c r="F1201" s="198"/>
      <c r="G1201" s="198"/>
      <c r="H1201" s="198"/>
      <c r="I1201" s="198"/>
      <c r="J1201" s="198"/>
      <c r="K1201" s="198"/>
      <c r="L1201" s="198"/>
      <c r="M1201" s="198"/>
      <c r="N1201" s="198"/>
      <c r="O1201" s="198"/>
      <c r="P1201" s="198"/>
      <c r="Q1201" s="198"/>
      <c r="R1201" s="198"/>
      <c r="S1201" s="198"/>
      <c r="T1201" s="198"/>
      <c r="U1201" s="198"/>
      <c r="V1201" s="198"/>
      <c r="W1201" s="198"/>
      <c r="X1201" s="198"/>
      <c r="Y1201" s="198"/>
      <c r="Z1201" s="198"/>
      <c r="AA1201" s="198"/>
      <c r="AB1201" s="198"/>
      <c r="AC1201" s="198"/>
      <c r="AD1201" s="198"/>
      <c r="AE1201" s="199">
        <v>387</v>
      </c>
      <c r="AF1201" s="178">
        <v>100</v>
      </c>
      <c r="AG1201" s="179">
        <v>134</v>
      </c>
      <c r="AH1201" s="180">
        <v>110</v>
      </c>
      <c r="AI1201" s="181">
        <v>70</v>
      </c>
      <c r="AJ1201" s="182">
        <v>84</v>
      </c>
      <c r="AK1201" s="183">
        <v>72</v>
      </c>
      <c r="AL1201" s="23">
        <f>SUM(AF1201:AK1201)</f>
        <v>570</v>
      </c>
      <c r="AM1201" s="24" t="s">
        <v>301</v>
      </c>
      <c r="AN1201" s="25" t="s">
        <v>184</v>
      </c>
      <c r="AO1201" s="24" t="s">
        <v>1848</v>
      </c>
      <c r="AP1201" s="26"/>
      <c r="AQ1201" s="122"/>
      <c r="AR1201" s="24" t="s">
        <v>120</v>
      </c>
      <c r="AS1201" s="26">
        <v>1.6</v>
      </c>
      <c r="AT1201" s="26">
        <v>668</v>
      </c>
      <c r="AU1201" s="25">
        <v>303</v>
      </c>
      <c r="AV1201" s="31"/>
      <c r="AW1201" s="26">
        <v>3</v>
      </c>
      <c r="AX1201" s="26"/>
      <c r="AY1201" s="26"/>
      <c r="AZ1201" s="26"/>
      <c r="BA1201" s="25"/>
      <c r="BB1201" s="24">
        <v>285</v>
      </c>
      <c r="BC1201" s="26">
        <v>30</v>
      </c>
      <c r="BD1201" s="32" t="s">
        <v>297</v>
      </c>
      <c r="BE1201" s="32">
        <v>0</v>
      </c>
      <c r="BF1201" s="26" t="s">
        <v>80</v>
      </c>
      <c r="BG1201" s="26" t="s">
        <v>368</v>
      </c>
      <c r="BH1201" s="29">
        <v>50</v>
      </c>
      <c r="BI1201" s="26" t="s">
        <v>212</v>
      </c>
      <c r="BJ1201" s="25"/>
      <c r="BK1201" s="12"/>
      <c r="BL1201" t="str">
        <f>IF(_xlfn.REGEXTEST(BK1201,"Lv. [0-9]{0, 3}", 0),BM1201,"")</f>
        <v/>
      </c>
      <c r="BM1201" t="e" cm="1" vm="1">
        <f t="array" ref="BM1201">_xlfn.REGEXEXTRACT(_xlfn.REGEXEXTRACT(BK1201,"Lv. [0-9]{0,}", 0),"[0-9]{1,2}", 0)</f>
        <v>#N/A</v>
      </c>
      <c r="BN1201" cm="1">
        <f t="array" ref="BN1201">INDEX(A1201:AE1201,BQ1201)</f>
        <v>387</v>
      </c>
      <c r="BO1201">
        <v>1200</v>
      </c>
      <c r="BP1201" t="str">
        <f ca="1">IF(LEN(BL1201) &gt; 0, _xlfn.XMATCH(BN1201 + 1, INDIRECT(BR1201):INDIRECT(BS1201)), "")</f>
        <v/>
      </c>
      <c r="BQ1201" cm="1">
        <f t="array" ref="BQ1201">_xlfn.XMATCH(FALSE, ISBLANK(A1201:AE1201),,-1)</f>
        <v>31</v>
      </c>
      <c r="BR1201" t="str">
        <f>ADDRESS(2, BQ1201)</f>
        <v>$AE$2</v>
      </c>
      <c r="BS1201" t="str">
        <f>ADDRESS(1202, BQ1201)</f>
        <v>$AE$1202</v>
      </c>
      <c r="BT1201" s="171" t="str">
        <f>"insert into Pokemon_Blueprint values ( "&amp;ROW()-1&amp;", '"&amp;B1201&amp;"', '"&amp;C1201&amp;"', "&amp;AF1201&amp;",  "&amp;AG1201&amp;",  "&amp;AH1201&amp;", "&amp;AI1201&amp;",  "&amp;AJ1201&amp;",  "&amp;AK1201&amp;", "&amp;IF(BC1201 = "", "0", BC1201)&amp;", "&amp;IF(BL1201 = "","NULL, NULL",BP1201&amp;", "&amp;BL1201)&amp;");"</f>
        <v>insert into Pokemon_Blueprint values ( 1200, 'Iron Thorns', 'Paradox Pokemon', 100,  134,  110, 70,  84,  72, 30, NULL, NULL);</v>
      </c>
    </row>
    <row r="1202" spans="1:72" ht="12.75" customHeight="1">
      <c r="A1202" s="12">
        <v>996</v>
      </c>
      <c r="B1202" s="121" t="s">
        <v>1854</v>
      </c>
      <c r="C1202" s="121" t="s">
        <v>532</v>
      </c>
      <c r="D1202" s="197"/>
      <c r="E1202" s="198"/>
      <c r="F1202" s="198"/>
      <c r="G1202" s="198"/>
      <c r="H1202" s="198"/>
      <c r="I1202" s="198"/>
      <c r="J1202" s="198"/>
      <c r="K1202" s="198"/>
      <c r="L1202" s="198"/>
      <c r="M1202" s="198"/>
      <c r="N1202" s="198"/>
      <c r="O1202" s="198"/>
      <c r="P1202" s="198"/>
      <c r="Q1202" s="198"/>
      <c r="R1202" s="198"/>
      <c r="S1202" s="198"/>
      <c r="T1202" s="198"/>
      <c r="U1202" s="198"/>
      <c r="V1202" s="198"/>
      <c r="W1202" s="198"/>
      <c r="X1202" s="198"/>
      <c r="Y1202" s="198"/>
      <c r="Z1202" s="198"/>
      <c r="AA1202" s="198"/>
      <c r="AB1202" s="198"/>
      <c r="AC1202" s="198"/>
      <c r="AD1202" s="198"/>
      <c r="AE1202" s="199">
        <v>388</v>
      </c>
      <c r="AF1202" s="178">
        <v>65</v>
      </c>
      <c r="AG1202" s="179">
        <v>75</v>
      </c>
      <c r="AH1202" s="180">
        <v>45</v>
      </c>
      <c r="AI1202" s="181">
        <v>35</v>
      </c>
      <c r="AJ1202" s="182">
        <v>45</v>
      </c>
      <c r="AK1202" s="183">
        <v>55</v>
      </c>
      <c r="AL1202" s="23">
        <f>SUM(AF1202:AK1202)</f>
        <v>320</v>
      </c>
      <c r="AM1202" s="24" t="s">
        <v>99</v>
      </c>
      <c r="AN1202" s="25" t="s">
        <v>200</v>
      </c>
      <c r="AO1202" s="24" t="s">
        <v>1855</v>
      </c>
      <c r="AP1202" s="26"/>
      <c r="AQ1202" s="122" t="s">
        <v>380</v>
      </c>
      <c r="AR1202" s="24" t="s">
        <v>115</v>
      </c>
      <c r="AS1202" s="26">
        <v>0.5</v>
      </c>
      <c r="AT1202" s="26">
        <v>37.5</v>
      </c>
      <c r="AU1202" s="25">
        <v>17</v>
      </c>
      <c r="AV1202" s="31"/>
      <c r="AW1202" s="26">
        <v>1</v>
      </c>
      <c r="AX1202" s="26"/>
      <c r="AY1202" s="26"/>
      <c r="AZ1202" s="26"/>
      <c r="BA1202" s="25"/>
      <c r="BB1202" s="24">
        <v>64</v>
      </c>
      <c r="BC1202" s="26">
        <v>45</v>
      </c>
      <c r="BD1202" s="32" t="s">
        <v>297</v>
      </c>
      <c r="BE1202" s="32">
        <v>50</v>
      </c>
      <c r="BF1202" s="26" t="s">
        <v>322</v>
      </c>
      <c r="BG1202" s="26" t="s">
        <v>129</v>
      </c>
      <c r="BH1202" s="29">
        <v>40</v>
      </c>
      <c r="BI1202" s="26" t="s">
        <v>99</v>
      </c>
      <c r="BJ1202" s="25" t="s">
        <v>338</v>
      </c>
      <c r="BK1202" s="12"/>
      <c r="BL1202" t="str">
        <f>IF(_xlfn.REGEXTEST(BK1202,"Lv. [0-9]{0, 3}", 0),BM1202,"")</f>
        <v/>
      </c>
      <c r="BM1202" t="e" cm="1" vm="1">
        <f t="array" ref="BM1202">_xlfn.REGEXEXTRACT(_xlfn.REGEXEXTRACT(BK1202,"Lv. [0-9]{0,}", 0),"[0-9]{1,2}", 0)</f>
        <v>#N/A</v>
      </c>
      <c r="BN1202" cm="1">
        <f t="array" ref="BN1202">INDEX(A1202:AE1202,BQ1202)</f>
        <v>388</v>
      </c>
      <c r="BO1202">
        <v>1201</v>
      </c>
      <c r="BP1202" t="str">
        <f ca="1">IF(LEN(BL1202) &gt; 0, _xlfn.XMATCH(BN1202 + 1, INDIRECT(BR1202):INDIRECT(BS1202)), "")</f>
        <v/>
      </c>
      <c r="BQ1202" cm="1">
        <f t="array" ref="BQ1202">_xlfn.XMATCH(FALSE, ISBLANK(A1202:AE1202),,-1)</f>
        <v>31</v>
      </c>
      <c r="BR1202" t="str">
        <f>ADDRESS(2, BQ1202)</f>
        <v>$AE$2</v>
      </c>
      <c r="BS1202" t="str">
        <f>ADDRESS(1202, BQ1202)</f>
        <v>$AE$1202</v>
      </c>
      <c r="BT1202" s="171" t="str">
        <f>"insert into Pokemon_Blueprint values ( "&amp;ROW()-1&amp;", '"&amp;B1202&amp;"', '"&amp;C1202&amp;"', "&amp;AF1202&amp;",  "&amp;AG1202&amp;",  "&amp;AH1202&amp;", "&amp;AI1202&amp;",  "&amp;AJ1202&amp;",  "&amp;AK1202&amp;", "&amp;IF(BC1202 = "", "0", BC1202)&amp;", "&amp;IF(BL1202 = "","NULL, NULL",BP1202&amp;", "&amp;BL1202)&amp;");"</f>
        <v>insert into Pokemon_Blueprint values ( 1201, 'Frigibax', 'Pseudo Legendary', 65,  75,  45, 35,  45,  55, 45, NULL, NULL);</v>
      </c>
    </row>
    <row r="1203" spans="1:72" ht="12.75" customHeight="1">
      <c r="A1203" s="12">
        <v>997</v>
      </c>
      <c r="B1203" s="121" t="s">
        <v>1856</v>
      </c>
      <c r="C1203" s="121" t="s">
        <v>532</v>
      </c>
      <c r="D1203" s="197"/>
      <c r="E1203" s="198"/>
      <c r="F1203" s="198"/>
      <c r="G1203" s="198"/>
      <c r="H1203" s="198"/>
      <c r="I1203" s="198"/>
      <c r="J1203" s="198"/>
      <c r="K1203" s="198"/>
      <c r="L1203" s="198"/>
      <c r="M1203" s="198"/>
      <c r="N1203" s="198"/>
      <c r="O1203" s="198"/>
      <c r="P1203" s="198"/>
      <c r="Q1203" s="198"/>
      <c r="R1203" s="198"/>
      <c r="S1203" s="198"/>
      <c r="T1203" s="198"/>
      <c r="U1203" s="198"/>
      <c r="V1203" s="198"/>
      <c r="W1203" s="198"/>
      <c r="X1203" s="198"/>
      <c r="Y1203" s="198"/>
      <c r="Z1203" s="198"/>
      <c r="AA1203" s="198"/>
      <c r="AB1203" s="198"/>
      <c r="AC1203" s="198"/>
      <c r="AD1203" s="198"/>
      <c r="AE1203" s="199">
        <v>389</v>
      </c>
      <c r="AF1203" s="178">
        <v>90</v>
      </c>
      <c r="AG1203" s="179">
        <v>95</v>
      </c>
      <c r="AH1203" s="180">
        <v>66</v>
      </c>
      <c r="AI1203" s="181">
        <v>45</v>
      </c>
      <c r="AJ1203" s="182">
        <v>65</v>
      </c>
      <c r="AK1203" s="183">
        <v>62</v>
      </c>
      <c r="AL1203" s="23">
        <f>SUM(AF1203:AK1203)</f>
        <v>423</v>
      </c>
      <c r="AM1203" s="24" t="s">
        <v>99</v>
      </c>
      <c r="AN1203" s="25" t="s">
        <v>200</v>
      </c>
      <c r="AO1203" s="24" t="s">
        <v>1855</v>
      </c>
      <c r="AP1203" s="26"/>
      <c r="AQ1203" s="122" t="s">
        <v>380</v>
      </c>
      <c r="AR1203" s="24" t="s">
        <v>191</v>
      </c>
      <c r="AS1203" s="26">
        <v>0.8</v>
      </c>
      <c r="AT1203" s="26">
        <v>66.099999999999994</v>
      </c>
      <c r="AU1203" s="25">
        <v>30</v>
      </c>
      <c r="AV1203" s="31"/>
      <c r="AW1203" s="26">
        <v>2</v>
      </c>
      <c r="AX1203" s="26"/>
      <c r="AY1203" s="26"/>
      <c r="AZ1203" s="26"/>
      <c r="BA1203" s="25"/>
      <c r="BB1203" s="24">
        <v>148</v>
      </c>
      <c r="BC1203" s="26">
        <v>25</v>
      </c>
      <c r="BD1203" s="32" t="s">
        <v>297</v>
      </c>
      <c r="BE1203" s="32">
        <v>50</v>
      </c>
      <c r="BF1203" s="26" t="s">
        <v>322</v>
      </c>
      <c r="BG1203" s="26" t="s">
        <v>129</v>
      </c>
      <c r="BH1203" s="29">
        <v>40</v>
      </c>
      <c r="BI1203" s="26" t="s">
        <v>99</v>
      </c>
      <c r="BJ1203" s="25" t="s">
        <v>338</v>
      </c>
      <c r="BK1203" s="12"/>
      <c r="BL1203" t="str">
        <f>IF(_xlfn.REGEXTEST(BK1203,"Lv. [0-9]{0, 3}", 0),BM1203,"")</f>
        <v/>
      </c>
      <c r="BM1203" t="e" cm="1" vm="1">
        <f t="array" ref="BM1203">_xlfn.REGEXEXTRACT(_xlfn.REGEXEXTRACT(BK1203,"Lv. [0-9]{0,}", 0),"[0-9]{1,2}", 0)</f>
        <v>#N/A</v>
      </c>
      <c r="BN1203" cm="1">
        <f t="array" ref="BN1203">INDEX(A1203:AE1203,BQ1203)</f>
        <v>389</v>
      </c>
      <c r="BO1203">
        <v>1202</v>
      </c>
      <c r="BP1203" t="str">
        <f ca="1">IF(LEN(BL1203) &gt; 0, _xlfn.XMATCH(BN1203 + 1, INDIRECT(BR1203):INDIRECT(BS1203)), "")</f>
        <v/>
      </c>
      <c r="BQ1203" cm="1">
        <f t="array" ref="BQ1203">_xlfn.XMATCH(FALSE, ISBLANK(A1203:AE1203),,-1)</f>
        <v>31</v>
      </c>
      <c r="BR1203" t="str">
        <f>ADDRESS(2, BQ1203)</f>
        <v>$AE$2</v>
      </c>
      <c r="BS1203" t="str">
        <f>ADDRESS(1202, BQ1203)</f>
        <v>$AE$1202</v>
      </c>
      <c r="BT1203" s="171" t="str">
        <f>"insert into Pokemon_Blueprint values ( "&amp;ROW()-1&amp;", '"&amp;B1203&amp;"', '"&amp;C1203&amp;"', "&amp;AF1203&amp;",  "&amp;AG1203&amp;",  "&amp;AH1203&amp;", "&amp;AI1203&amp;",  "&amp;AJ1203&amp;",  "&amp;AK1203&amp;", "&amp;IF(BC1203 = "", "0", BC1203)&amp;", "&amp;IF(BL1203 = "","NULL, NULL",BP1203&amp;", "&amp;BL1203)&amp;");"</f>
        <v>insert into Pokemon_Blueprint values ( 1202, 'Arctibax', 'Pseudo Legendary', 90,  95,  66, 45,  65,  62, 25, NULL, NULL);</v>
      </c>
    </row>
    <row r="1204" spans="1:72" ht="12.75" customHeight="1">
      <c r="A1204" s="12">
        <v>998</v>
      </c>
      <c r="B1204" s="121" t="s">
        <v>1857</v>
      </c>
      <c r="C1204" s="121" t="s">
        <v>532</v>
      </c>
      <c r="D1204" s="197"/>
      <c r="E1204" s="198"/>
      <c r="F1204" s="198"/>
      <c r="G1204" s="198"/>
      <c r="H1204" s="198"/>
      <c r="I1204" s="198"/>
      <c r="J1204" s="198"/>
      <c r="K1204" s="198"/>
      <c r="L1204" s="198"/>
      <c r="M1204" s="198"/>
      <c r="N1204" s="198"/>
      <c r="O1204" s="198"/>
      <c r="P1204" s="198"/>
      <c r="Q1204" s="198"/>
      <c r="R1204" s="198"/>
      <c r="S1204" s="198"/>
      <c r="T1204" s="198"/>
      <c r="U1204" s="198"/>
      <c r="V1204" s="198"/>
      <c r="W1204" s="198"/>
      <c r="X1204" s="198"/>
      <c r="Y1204" s="198"/>
      <c r="Z1204" s="198"/>
      <c r="AA1204" s="198"/>
      <c r="AB1204" s="198"/>
      <c r="AC1204" s="198"/>
      <c r="AD1204" s="198"/>
      <c r="AE1204" s="199">
        <v>390</v>
      </c>
      <c r="AF1204" s="178">
        <v>115</v>
      </c>
      <c r="AG1204" s="179">
        <v>145</v>
      </c>
      <c r="AH1204" s="180">
        <v>92</v>
      </c>
      <c r="AI1204" s="181">
        <v>75</v>
      </c>
      <c r="AJ1204" s="182">
        <v>86</v>
      </c>
      <c r="AK1204" s="183">
        <v>87</v>
      </c>
      <c r="AL1204" s="23">
        <f>SUM(AF1204:AK1204)</f>
        <v>600</v>
      </c>
      <c r="AM1204" s="24" t="s">
        <v>99</v>
      </c>
      <c r="AN1204" s="25" t="s">
        <v>200</v>
      </c>
      <c r="AO1204" s="24" t="s">
        <v>1855</v>
      </c>
      <c r="AP1204" s="26"/>
      <c r="AQ1204" s="122" t="s">
        <v>380</v>
      </c>
      <c r="AR1204" s="24" t="s">
        <v>519</v>
      </c>
      <c r="AS1204" s="26">
        <v>2.1</v>
      </c>
      <c r="AT1204" s="26">
        <v>463</v>
      </c>
      <c r="AU1204" s="25">
        <v>210</v>
      </c>
      <c r="AV1204" s="31"/>
      <c r="AW1204" s="26">
        <v>3</v>
      </c>
      <c r="AX1204" s="26"/>
      <c r="AY1204" s="26"/>
      <c r="AZ1204" s="26"/>
      <c r="BA1204" s="25"/>
      <c r="BB1204" s="24">
        <v>300</v>
      </c>
      <c r="BC1204" s="26">
        <v>10</v>
      </c>
      <c r="BD1204" s="32" t="s">
        <v>297</v>
      </c>
      <c r="BE1204" s="32">
        <v>50</v>
      </c>
      <c r="BF1204" s="26" t="s">
        <v>322</v>
      </c>
      <c r="BG1204" s="26" t="s">
        <v>129</v>
      </c>
      <c r="BH1204" s="29">
        <v>40</v>
      </c>
      <c r="BI1204" s="26" t="s">
        <v>99</v>
      </c>
      <c r="BJ1204" s="25" t="s">
        <v>338</v>
      </c>
      <c r="BK1204" s="12"/>
      <c r="BL1204" t="str">
        <f>IF(_xlfn.REGEXTEST(BK1204,"Lv. [0-9]{0, 3}", 0),BM1204,"")</f>
        <v/>
      </c>
      <c r="BM1204" t="e" cm="1" vm="1">
        <f t="array" ref="BM1204">_xlfn.REGEXEXTRACT(_xlfn.REGEXEXTRACT(BK1204,"Lv. [0-9]{0,}", 0),"[0-9]{1,2}", 0)</f>
        <v>#N/A</v>
      </c>
      <c r="BN1204" cm="1">
        <f t="array" ref="BN1204">INDEX(A1204:AE1204,BQ1204)</f>
        <v>390</v>
      </c>
      <c r="BO1204">
        <v>1203</v>
      </c>
      <c r="BP1204" t="str">
        <f ca="1">IF(LEN(BL1204) &gt; 0, _xlfn.XMATCH(BN1204 + 1, INDIRECT(BR1204):INDIRECT(BS1204)), "")</f>
        <v/>
      </c>
      <c r="BQ1204" cm="1">
        <f t="array" ref="BQ1204">_xlfn.XMATCH(FALSE, ISBLANK(A1204:AE1204),,-1)</f>
        <v>31</v>
      </c>
      <c r="BR1204" t="str">
        <f>ADDRESS(2, BQ1204)</f>
        <v>$AE$2</v>
      </c>
      <c r="BS1204" t="str">
        <f>ADDRESS(1202, BQ1204)</f>
        <v>$AE$1202</v>
      </c>
      <c r="BT1204" s="171" t="str">
        <f>"insert into Pokemon_Blueprint values ( "&amp;ROW()-1&amp;", '"&amp;B1204&amp;"', '"&amp;C1204&amp;"', "&amp;AF1204&amp;",  "&amp;AG1204&amp;",  "&amp;AH1204&amp;", "&amp;AI1204&amp;",  "&amp;AJ1204&amp;",  "&amp;AK1204&amp;", "&amp;IF(BC1204 = "", "0", BC1204)&amp;", "&amp;IF(BL1204 = "","NULL, NULL",BP1204&amp;", "&amp;BL1204)&amp;");"</f>
        <v>insert into Pokemon_Blueprint values ( 1203, 'Baxcalibur', 'Pseudo Legendary', 115,  145,  92, 75,  86,  87, 10, NULL, NULL);</v>
      </c>
    </row>
    <row r="1205" spans="1:72" ht="12.75" customHeight="1">
      <c r="A1205" s="12">
        <v>999</v>
      </c>
      <c r="B1205" s="121" t="s">
        <v>1858</v>
      </c>
      <c r="C1205" s="121"/>
      <c r="D1205" s="197"/>
      <c r="E1205" s="198"/>
      <c r="F1205" s="198"/>
      <c r="G1205" s="198"/>
      <c r="H1205" s="198"/>
      <c r="I1205" s="198"/>
      <c r="J1205" s="198"/>
      <c r="K1205" s="198"/>
      <c r="L1205" s="198"/>
      <c r="M1205" s="198"/>
      <c r="N1205" s="198"/>
      <c r="O1205" s="198"/>
      <c r="P1205" s="198"/>
      <c r="Q1205" s="198"/>
      <c r="R1205" s="198"/>
      <c r="S1205" s="198"/>
      <c r="T1205" s="198"/>
      <c r="U1205" s="198"/>
      <c r="V1205" s="198"/>
      <c r="W1205" s="198"/>
      <c r="X1205" s="198"/>
      <c r="Y1205" s="198"/>
      <c r="Z1205" s="198"/>
      <c r="AA1205" s="198"/>
      <c r="AB1205" s="198"/>
      <c r="AC1205" s="198"/>
      <c r="AD1205" s="198"/>
      <c r="AE1205" s="199">
        <v>391</v>
      </c>
      <c r="AF1205" s="178">
        <v>45</v>
      </c>
      <c r="AG1205" s="179">
        <v>30</v>
      </c>
      <c r="AH1205" s="180">
        <v>70</v>
      </c>
      <c r="AI1205" s="181">
        <v>75</v>
      </c>
      <c r="AJ1205" s="182">
        <v>70</v>
      </c>
      <c r="AK1205" s="183">
        <v>10</v>
      </c>
      <c r="AL1205" s="23">
        <f>SUM(AF1205:AK1205)</f>
        <v>300</v>
      </c>
      <c r="AM1205" s="24" t="s">
        <v>398</v>
      </c>
      <c r="AN1205" s="25"/>
      <c r="AO1205" s="24" t="s">
        <v>276</v>
      </c>
      <c r="AP1205" s="26"/>
      <c r="AQ1205" s="122"/>
      <c r="AR1205" s="24" t="s">
        <v>127</v>
      </c>
      <c r="AS1205" s="26">
        <v>0.3</v>
      </c>
      <c r="AT1205" s="26">
        <v>11</v>
      </c>
      <c r="AU1205" s="25">
        <v>5</v>
      </c>
      <c r="AV1205" s="31"/>
      <c r="AW1205" s="26"/>
      <c r="AX1205" s="26"/>
      <c r="AY1205" s="26">
        <v>1</v>
      </c>
      <c r="AZ1205" s="26"/>
      <c r="BA1205" s="25"/>
      <c r="BB1205" s="24">
        <v>60</v>
      </c>
      <c r="BC1205" s="26">
        <v>45</v>
      </c>
      <c r="BD1205" s="32" t="s">
        <v>297</v>
      </c>
      <c r="BE1205" s="32">
        <v>50</v>
      </c>
      <c r="BF1205" s="26" t="s">
        <v>139</v>
      </c>
      <c r="BG1205" s="26" t="s">
        <v>368</v>
      </c>
      <c r="BH1205" s="29">
        <v>50</v>
      </c>
      <c r="BI1205" s="26" t="s">
        <v>212</v>
      </c>
      <c r="BJ1205" s="25"/>
      <c r="BK1205" s="12" t="s">
        <v>1859</v>
      </c>
      <c r="BL1205" t="str">
        <f>IF(_xlfn.REGEXTEST(BK1205,"Lv. [0-9]{0, 3}", 0),BM1205,"")</f>
        <v/>
      </c>
      <c r="BM1205" t="e" cm="1" vm="1">
        <f t="array" ref="BM1205">_xlfn.REGEXEXTRACT(_xlfn.REGEXEXTRACT(BK1205,"Lv. [0-9]{0,}", 0),"[0-9]{1,2}", 0)</f>
        <v>#N/A</v>
      </c>
      <c r="BN1205" cm="1">
        <f t="array" ref="BN1205">INDEX(A1205:AE1205,BQ1205)</f>
        <v>391</v>
      </c>
      <c r="BO1205">
        <v>1204</v>
      </c>
      <c r="BP1205" t="str">
        <f ca="1">IF(LEN(BL1205) &gt; 0, _xlfn.XMATCH(BN1205 + 1, INDIRECT(BR1205):INDIRECT(BS1205)), "")</f>
        <v/>
      </c>
      <c r="BQ1205" cm="1">
        <f t="array" ref="BQ1205">_xlfn.XMATCH(FALSE, ISBLANK(A1205:AE1205),,-1)</f>
        <v>31</v>
      </c>
      <c r="BR1205" t="str">
        <f>ADDRESS(2, BQ1205)</f>
        <v>$AE$2</v>
      </c>
      <c r="BS1205" t="str">
        <f>ADDRESS(1202, BQ1205)</f>
        <v>$AE$1202</v>
      </c>
      <c r="BT1205" s="171" t="str">
        <f>"insert into Pokemon_Blueprint values ( "&amp;ROW()-1&amp;", '"&amp;B1205&amp;"', '"&amp;C1205&amp;"', "&amp;AF1205&amp;",  "&amp;AG1205&amp;",  "&amp;AH1205&amp;", "&amp;AI1205&amp;",  "&amp;AJ1205&amp;",  "&amp;AK1205&amp;", "&amp;IF(BC1205 = "", "0", BC1205)&amp;", "&amp;IF(BL1205 = "","NULL, NULL",BP1205&amp;", "&amp;BL1205)&amp;");"</f>
        <v>insert into Pokemon_Blueprint values ( 1204, 'Gimmighoul (Chest)', '', 45,  30,  70, 75,  70,  10, 45, NULL, NULL);</v>
      </c>
    </row>
    <row r="1206" spans="1:72" ht="12.75" customHeight="1">
      <c r="A1206" s="12">
        <v>999.1</v>
      </c>
      <c r="B1206" s="121" t="s">
        <v>1860</v>
      </c>
      <c r="C1206" s="121"/>
      <c r="D1206" s="197"/>
      <c r="E1206" s="198"/>
      <c r="F1206" s="198"/>
      <c r="G1206" s="198"/>
      <c r="H1206" s="198"/>
      <c r="I1206" s="198"/>
      <c r="J1206" s="198"/>
      <c r="K1206" s="198"/>
      <c r="L1206" s="198"/>
      <c r="M1206" s="198"/>
      <c r="N1206" s="198"/>
      <c r="O1206" s="198"/>
      <c r="P1206" s="198"/>
      <c r="Q1206" s="198"/>
      <c r="R1206" s="198"/>
      <c r="S1206" s="198"/>
      <c r="T1206" s="198"/>
      <c r="U1206" s="198"/>
      <c r="V1206" s="198"/>
      <c r="W1206" s="198"/>
      <c r="X1206" s="198"/>
      <c r="Y1206" s="198"/>
      <c r="Z1206" s="198"/>
      <c r="AA1206" s="198"/>
      <c r="AB1206" s="198"/>
      <c r="AC1206" s="198"/>
      <c r="AD1206" s="198"/>
      <c r="AE1206" s="199">
        <v>391</v>
      </c>
      <c r="AF1206" s="178">
        <v>45</v>
      </c>
      <c r="AG1206" s="179">
        <v>30</v>
      </c>
      <c r="AH1206" s="180">
        <v>25</v>
      </c>
      <c r="AI1206" s="181">
        <v>75</v>
      </c>
      <c r="AJ1206" s="182">
        <v>45</v>
      </c>
      <c r="AK1206" s="183">
        <v>80</v>
      </c>
      <c r="AL1206" s="23">
        <f>SUM(AF1206:AK1206)</f>
        <v>300</v>
      </c>
      <c r="AM1206" s="24" t="s">
        <v>398</v>
      </c>
      <c r="AN1206" s="25"/>
      <c r="AO1206" s="24" t="s">
        <v>126</v>
      </c>
      <c r="AP1206" s="26"/>
      <c r="AQ1206" s="122"/>
      <c r="AR1206" s="24" t="s">
        <v>1192</v>
      </c>
      <c r="AS1206" s="26">
        <v>0.1</v>
      </c>
      <c r="AT1206" s="26">
        <v>0.2</v>
      </c>
      <c r="AU1206" s="25">
        <v>0.1</v>
      </c>
      <c r="AV1206" s="31"/>
      <c r="AW1206" s="26"/>
      <c r="AX1206" s="26"/>
      <c r="AY1206" s="26"/>
      <c r="AZ1206" s="26"/>
      <c r="BA1206" s="25"/>
      <c r="BB1206" s="24">
        <v>60</v>
      </c>
      <c r="BC1206" s="26">
        <v>45</v>
      </c>
      <c r="BD1206" s="32" t="s">
        <v>297</v>
      </c>
      <c r="BE1206" s="32">
        <v>50</v>
      </c>
      <c r="BF1206" s="26" t="s">
        <v>116</v>
      </c>
      <c r="BG1206" s="26" t="s">
        <v>368</v>
      </c>
      <c r="BH1206" s="29">
        <v>50</v>
      </c>
      <c r="BI1206" s="26" t="s">
        <v>212</v>
      </c>
      <c r="BJ1206" s="25"/>
      <c r="BK1206" s="12"/>
      <c r="BL1206" t="str">
        <f>IF(_xlfn.REGEXTEST(BK1206,"Lv. [0-9]{0, 3}", 0),BM1206,"")</f>
        <v/>
      </c>
      <c r="BM1206" t="e" cm="1" vm="1">
        <f t="array" ref="BM1206">_xlfn.REGEXEXTRACT(_xlfn.REGEXEXTRACT(BK1206,"Lv. [0-9]{0,}", 0),"[0-9]{1,2}", 0)</f>
        <v>#N/A</v>
      </c>
      <c r="BN1206" cm="1">
        <f t="array" ref="BN1206">INDEX(A1206:AE1206,BQ1206)</f>
        <v>391</v>
      </c>
      <c r="BO1206">
        <v>1205</v>
      </c>
      <c r="BP1206" t="str">
        <f ca="1">IF(LEN(BL1206) &gt; 0, _xlfn.XMATCH(BN1206 + 1, INDIRECT(BR1206):INDIRECT(BS1206)), "")</f>
        <v/>
      </c>
      <c r="BQ1206" cm="1">
        <f t="array" ref="BQ1206">_xlfn.XMATCH(FALSE, ISBLANK(A1206:AE1206),,-1)</f>
        <v>31</v>
      </c>
      <c r="BR1206" t="str">
        <f>ADDRESS(2, BQ1206)</f>
        <v>$AE$2</v>
      </c>
      <c r="BS1206" t="str">
        <f>ADDRESS(1202, BQ1206)</f>
        <v>$AE$1202</v>
      </c>
      <c r="BT1206" s="171" t="str">
        <f>"insert into Pokemon_Blueprint values ( "&amp;ROW()-1&amp;", '"&amp;B1206&amp;"', '"&amp;C1206&amp;"', "&amp;AF1206&amp;",  "&amp;AG1206&amp;",  "&amp;AH1206&amp;", "&amp;AI1206&amp;",  "&amp;AJ1206&amp;",  "&amp;AK1206&amp;", "&amp;IF(BC1206 = "", "0", BC1206)&amp;", "&amp;IF(BL1206 = "","NULL, NULL",BP1206&amp;", "&amp;BL1206)&amp;");"</f>
        <v>insert into Pokemon_Blueprint values ( 1205, 'Gimmighoul (Roaming)', '', 45,  30,  25, 75,  45,  80, 45, NULL, NULL);</v>
      </c>
    </row>
    <row r="1207" spans="1:72" ht="12.75" customHeight="1">
      <c r="A1207" s="12">
        <v>1000</v>
      </c>
      <c r="B1207" s="121" t="s">
        <v>1861</v>
      </c>
      <c r="C1207" s="121"/>
      <c r="D1207" s="197"/>
      <c r="E1207" s="198"/>
      <c r="F1207" s="198"/>
      <c r="G1207" s="198"/>
      <c r="H1207" s="198"/>
      <c r="I1207" s="198"/>
      <c r="J1207" s="198"/>
      <c r="K1207" s="198"/>
      <c r="L1207" s="198"/>
      <c r="M1207" s="198"/>
      <c r="N1207" s="198"/>
      <c r="O1207" s="198"/>
      <c r="P1207" s="198"/>
      <c r="Q1207" s="198"/>
      <c r="R1207" s="198"/>
      <c r="S1207" s="198"/>
      <c r="T1207" s="198"/>
      <c r="U1207" s="198"/>
      <c r="V1207" s="198"/>
      <c r="W1207" s="198"/>
      <c r="X1207" s="198"/>
      <c r="Y1207" s="198"/>
      <c r="Z1207" s="198"/>
      <c r="AA1207" s="198"/>
      <c r="AB1207" s="198"/>
      <c r="AC1207" s="198"/>
      <c r="AD1207" s="198"/>
      <c r="AE1207" s="199">
        <v>392</v>
      </c>
      <c r="AF1207" s="178">
        <v>87</v>
      </c>
      <c r="AG1207" s="179">
        <v>60</v>
      </c>
      <c r="AH1207" s="180">
        <v>95</v>
      </c>
      <c r="AI1207" s="181">
        <v>133</v>
      </c>
      <c r="AJ1207" s="182">
        <v>91</v>
      </c>
      <c r="AK1207" s="183">
        <v>84</v>
      </c>
      <c r="AL1207" s="23">
        <f>SUM(AF1207:AK1207)</f>
        <v>550</v>
      </c>
      <c r="AM1207" s="24" t="s">
        <v>201</v>
      </c>
      <c r="AN1207" s="25" t="s">
        <v>398</v>
      </c>
      <c r="AO1207" s="24" t="s">
        <v>1862</v>
      </c>
      <c r="AP1207" s="26"/>
      <c r="AQ1207" s="122"/>
      <c r="AR1207" s="24" t="s">
        <v>176</v>
      </c>
      <c r="AS1207" s="26">
        <v>1.2</v>
      </c>
      <c r="AT1207" s="26">
        <v>66.099999999999994</v>
      </c>
      <c r="AU1207" s="25">
        <v>30</v>
      </c>
      <c r="AV1207" s="31"/>
      <c r="AW1207" s="26"/>
      <c r="AX1207" s="26"/>
      <c r="AY1207" s="26">
        <v>2</v>
      </c>
      <c r="AZ1207" s="26"/>
      <c r="BA1207" s="25"/>
      <c r="BB1207" s="24">
        <v>275</v>
      </c>
      <c r="BC1207" s="26">
        <v>45</v>
      </c>
      <c r="BD1207" s="32" t="s">
        <v>297</v>
      </c>
      <c r="BE1207" s="32">
        <v>50</v>
      </c>
      <c r="BF1207" s="26" t="s">
        <v>141</v>
      </c>
      <c r="BG1207" s="26" t="s">
        <v>368</v>
      </c>
      <c r="BH1207" s="29">
        <v>50</v>
      </c>
      <c r="BI1207" s="26" t="s">
        <v>212</v>
      </c>
      <c r="BJ1207" s="25"/>
      <c r="BK1207" s="12"/>
      <c r="BL1207" t="str">
        <f>IF(_xlfn.REGEXTEST(BK1207,"Lv. [0-9]{0, 3}", 0),BM1207,"")</f>
        <v/>
      </c>
      <c r="BM1207" t="e" cm="1" vm="1">
        <f t="array" ref="BM1207">_xlfn.REGEXEXTRACT(_xlfn.REGEXEXTRACT(BK1207,"Lv. [0-9]{0,}", 0),"[0-9]{1,2}", 0)</f>
        <v>#N/A</v>
      </c>
      <c r="BN1207" cm="1">
        <f t="array" ref="BN1207">INDEX(A1207:AE1207,BQ1207)</f>
        <v>392</v>
      </c>
      <c r="BO1207">
        <v>1206</v>
      </c>
      <c r="BP1207" t="str">
        <f ca="1">IF(LEN(BL1207) &gt; 0, _xlfn.XMATCH(BN1207 + 1, INDIRECT(BR1207):INDIRECT(BS1207)), "")</f>
        <v/>
      </c>
      <c r="BQ1207" cm="1">
        <f t="array" ref="BQ1207">_xlfn.XMATCH(FALSE, ISBLANK(A1207:AE1207),,-1)</f>
        <v>31</v>
      </c>
      <c r="BR1207" t="str">
        <f>ADDRESS(2, BQ1207)</f>
        <v>$AE$2</v>
      </c>
      <c r="BS1207" t="str">
        <f>ADDRESS(1202, BQ1207)</f>
        <v>$AE$1202</v>
      </c>
      <c r="BT1207" s="171" t="str">
        <f>"insert into Pokemon_Blueprint values ( "&amp;ROW()-1&amp;", '"&amp;B1207&amp;"', '"&amp;C1207&amp;"', "&amp;AF1207&amp;",  "&amp;AG1207&amp;",  "&amp;AH1207&amp;", "&amp;AI1207&amp;",  "&amp;AJ1207&amp;",  "&amp;AK1207&amp;", "&amp;IF(BC1207 = "", "0", BC1207)&amp;", "&amp;IF(BL1207 = "","NULL, NULL",BP1207&amp;", "&amp;BL1207)&amp;");"</f>
        <v>insert into Pokemon_Blueprint values ( 1206, 'Gholdengo', '', 87,  60,  95, 133,  91,  84, 45, NULL, NULL);</v>
      </c>
    </row>
    <row r="1208" spans="1:72" ht="12.75" customHeight="1">
      <c r="A1208" s="12">
        <v>1001</v>
      </c>
      <c r="B1208" s="121" t="s">
        <v>1863</v>
      </c>
      <c r="C1208" s="121" t="s">
        <v>523</v>
      </c>
      <c r="D1208" s="197"/>
      <c r="E1208" s="198"/>
      <c r="F1208" s="198"/>
      <c r="G1208" s="198"/>
      <c r="H1208" s="198"/>
      <c r="I1208" s="198"/>
      <c r="J1208" s="198"/>
      <c r="K1208" s="198"/>
      <c r="L1208" s="198"/>
      <c r="M1208" s="198"/>
      <c r="N1208" s="198"/>
      <c r="O1208" s="198"/>
      <c r="P1208" s="198"/>
      <c r="Q1208" s="198"/>
      <c r="R1208" s="198"/>
      <c r="S1208" s="198"/>
      <c r="T1208" s="198"/>
      <c r="U1208" s="198"/>
      <c r="V1208" s="198"/>
      <c r="W1208" s="198"/>
      <c r="X1208" s="198"/>
      <c r="Y1208" s="198"/>
      <c r="Z1208" s="198"/>
      <c r="AA1208" s="198"/>
      <c r="AB1208" s="198"/>
      <c r="AC1208" s="198"/>
      <c r="AD1208" s="198"/>
      <c r="AE1208" s="199">
        <v>393</v>
      </c>
      <c r="AF1208" s="178">
        <v>85</v>
      </c>
      <c r="AG1208" s="179">
        <v>85</v>
      </c>
      <c r="AH1208" s="180">
        <v>100</v>
      </c>
      <c r="AI1208" s="181">
        <v>95</v>
      </c>
      <c r="AJ1208" s="182">
        <v>135</v>
      </c>
      <c r="AK1208" s="183">
        <v>70</v>
      </c>
      <c r="AL1208" s="23">
        <f>SUM(AF1208:AK1208)</f>
        <v>570</v>
      </c>
      <c r="AM1208" s="24" t="s">
        <v>169</v>
      </c>
      <c r="AN1208" s="25" t="s">
        <v>74</v>
      </c>
      <c r="AO1208" s="24" t="s">
        <v>1864</v>
      </c>
      <c r="AP1208" s="26"/>
      <c r="AQ1208" s="122"/>
      <c r="AR1208" s="24" t="s">
        <v>157</v>
      </c>
      <c r="AS1208" s="26">
        <v>1.5</v>
      </c>
      <c r="AT1208" s="26">
        <v>163.6</v>
      </c>
      <c r="AU1208" s="25">
        <v>74.2</v>
      </c>
      <c r="AV1208" s="31"/>
      <c r="AW1208" s="26"/>
      <c r="AX1208" s="26"/>
      <c r="AY1208" s="26"/>
      <c r="AZ1208" s="26">
        <v>3</v>
      </c>
      <c r="BA1208" s="25"/>
      <c r="BB1208" s="24">
        <v>285</v>
      </c>
      <c r="BC1208" s="26">
        <v>6</v>
      </c>
      <c r="BD1208" s="32" t="s">
        <v>297</v>
      </c>
      <c r="BE1208" s="32">
        <v>50</v>
      </c>
      <c r="BF1208" s="26" t="s">
        <v>139</v>
      </c>
      <c r="BG1208" s="26" t="s">
        <v>368</v>
      </c>
      <c r="BH1208" s="29">
        <v>50</v>
      </c>
      <c r="BI1208" s="26" t="s">
        <v>212</v>
      </c>
      <c r="BJ1208" s="25"/>
      <c r="BK1208" s="12"/>
      <c r="BL1208" t="str">
        <f>IF(_xlfn.REGEXTEST(BK1208,"Lv. [0-9]{0, 3}", 0),BM1208,"")</f>
        <v/>
      </c>
      <c r="BM1208" t="e" cm="1" vm="1">
        <f t="array" ref="BM1208">_xlfn.REGEXEXTRACT(_xlfn.REGEXEXTRACT(BK1208,"Lv. [0-9]{0,}", 0),"[0-9]{1,2}", 0)</f>
        <v>#N/A</v>
      </c>
      <c r="BN1208" cm="1">
        <f t="array" ref="BN1208">INDEX(A1208:AE1208,BQ1208)</f>
        <v>393</v>
      </c>
      <c r="BO1208">
        <v>1207</v>
      </c>
      <c r="BP1208" t="str">
        <f ca="1">IF(LEN(BL1208) &gt; 0, _xlfn.XMATCH(BN1208 + 1, INDIRECT(BR1208):INDIRECT(BS1208)), "")</f>
        <v/>
      </c>
      <c r="BQ1208" cm="1">
        <f t="array" ref="BQ1208">_xlfn.XMATCH(FALSE, ISBLANK(A1208:AE1208),,-1)</f>
        <v>31</v>
      </c>
      <c r="BR1208" t="str">
        <f>ADDRESS(2, BQ1208)</f>
        <v>$AE$2</v>
      </c>
      <c r="BS1208" t="str">
        <f>ADDRESS(1202, BQ1208)</f>
        <v>$AE$1202</v>
      </c>
      <c r="BT1208" s="171" t="str">
        <f>"insert into Pokemon_Blueprint values ( "&amp;ROW()-1&amp;", '"&amp;B1208&amp;"', '"&amp;C1208&amp;"', "&amp;AF1208&amp;",  "&amp;AG1208&amp;",  "&amp;AH1208&amp;", "&amp;AI1208&amp;",  "&amp;AJ1208&amp;",  "&amp;AK1208&amp;", "&amp;IF(BC1208 = "", "0", BC1208)&amp;", "&amp;IF(BL1208 = "","NULL, NULL",BP1208&amp;", "&amp;BL1208)&amp;");"</f>
        <v>insert into Pokemon_Blueprint values ( 1207, 'Wo-Chien', 'Sub-Legendary', 85,  85,  100, 95,  135,  70, 6, NULL, NULL);</v>
      </c>
    </row>
    <row r="1209" spans="1:72" ht="12.75" customHeight="1">
      <c r="A1209" s="12">
        <v>1002</v>
      </c>
      <c r="B1209" s="121" t="s">
        <v>1865</v>
      </c>
      <c r="C1209" s="121" t="s">
        <v>523</v>
      </c>
      <c r="D1209" s="197"/>
      <c r="E1209" s="198"/>
      <c r="F1209" s="198"/>
      <c r="G1209" s="198"/>
      <c r="H1209" s="198"/>
      <c r="I1209" s="198"/>
      <c r="J1209" s="198"/>
      <c r="K1209" s="198"/>
      <c r="L1209" s="198"/>
      <c r="M1209" s="198"/>
      <c r="N1209" s="198"/>
      <c r="O1209" s="198"/>
      <c r="P1209" s="198"/>
      <c r="Q1209" s="198"/>
      <c r="R1209" s="198"/>
      <c r="S1209" s="198"/>
      <c r="T1209" s="198"/>
      <c r="U1209" s="198"/>
      <c r="V1209" s="198"/>
      <c r="W1209" s="198"/>
      <c r="X1209" s="198"/>
      <c r="Y1209" s="198"/>
      <c r="Z1209" s="198"/>
      <c r="AA1209" s="198"/>
      <c r="AB1209" s="198"/>
      <c r="AC1209" s="198"/>
      <c r="AD1209" s="198"/>
      <c r="AE1209" s="199">
        <v>394</v>
      </c>
      <c r="AF1209" s="178">
        <v>80</v>
      </c>
      <c r="AG1209" s="179">
        <v>120</v>
      </c>
      <c r="AH1209" s="180">
        <v>80</v>
      </c>
      <c r="AI1209" s="181">
        <v>90</v>
      </c>
      <c r="AJ1209" s="182">
        <v>65</v>
      </c>
      <c r="AK1209" s="183">
        <v>135</v>
      </c>
      <c r="AL1209" s="23">
        <f>SUM(AF1209:AK1209)</f>
        <v>570</v>
      </c>
      <c r="AM1209" s="24" t="s">
        <v>169</v>
      </c>
      <c r="AN1209" s="25" t="s">
        <v>200</v>
      </c>
      <c r="AO1209" s="24" t="s">
        <v>1866</v>
      </c>
      <c r="AP1209" s="26"/>
      <c r="AQ1209" s="122"/>
      <c r="AR1209" s="24" t="s">
        <v>304</v>
      </c>
      <c r="AS1209" s="26">
        <v>1.9</v>
      </c>
      <c r="AT1209" s="26">
        <v>335.5</v>
      </c>
      <c r="AU1209" s="25">
        <v>152.19999999999999</v>
      </c>
      <c r="AV1209" s="31"/>
      <c r="AW1209" s="26"/>
      <c r="AX1209" s="26"/>
      <c r="AY1209" s="26"/>
      <c r="AZ1209" s="26"/>
      <c r="BA1209" s="25">
        <v>3</v>
      </c>
      <c r="BB1209" s="24">
        <v>285</v>
      </c>
      <c r="BC1209" s="26">
        <v>6</v>
      </c>
      <c r="BD1209" s="32" t="s">
        <v>297</v>
      </c>
      <c r="BE1209" s="32">
        <v>50</v>
      </c>
      <c r="BF1209" s="26" t="s">
        <v>137</v>
      </c>
      <c r="BG1209" s="26" t="s">
        <v>368</v>
      </c>
      <c r="BH1209" s="29">
        <v>50</v>
      </c>
      <c r="BI1209" s="26" t="s">
        <v>212</v>
      </c>
      <c r="BJ1209" s="25"/>
      <c r="BK1209" s="12"/>
      <c r="BL1209" t="str">
        <f>IF(_xlfn.REGEXTEST(BK1209,"Lv. [0-9]{0, 3}", 0),BM1209,"")</f>
        <v/>
      </c>
      <c r="BM1209" t="e" cm="1" vm="1">
        <f t="array" ref="BM1209">_xlfn.REGEXEXTRACT(_xlfn.REGEXEXTRACT(BK1209,"Lv. [0-9]{0,}", 0),"[0-9]{1,2}", 0)</f>
        <v>#N/A</v>
      </c>
      <c r="BN1209" cm="1">
        <f t="array" ref="BN1209">INDEX(A1209:AE1209,BQ1209)</f>
        <v>394</v>
      </c>
      <c r="BO1209">
        <v>1208</v>
      </c>
      <c r="BP1209" t="str">
        <f ca="1">IF(LEN(BL1209) &gt; 0, _xlfn.XMATCH(BN1209 + 1, INDIRECT(BR1209):INDIRECT(BS1209)), "")</f>
        <v/>
      </c>
      <c r="BQ1209" cm="1">
        <f t="array" ref="BQ1209">_xlfn.XMATCH(FALSE, ISBLANK(A1209:AE1209),,-1)</f>
        <v>31</v>
      </c>
      <c r="BR1209" t="str">
        <f>ADDRESS(2, BQ1209)</f>
        <v>$AE$2</v>
      </c>
      <c r="BS1209" t="str">
        <f>ADDRESS(1202, BQ1209)</f>
        <v>$AE$1202</v>
      </c>
      <c r="BT1209" s="171" t="str">
        <f>"insert into Pokemon_Blueprint values ( "&amp;ROW()-1&amp;", '"&amp;B1209&amp;"', '"&amp;C1209&amp;"', "&amp;AF1209&amp;",  "&amp;AG1209&amp;",  "&amp;AH1209&amp;", "&amp;AI1209&amp;",  "&amp;AJ1209&amp;",  "&amp;AK1209&amp;", "&amp;IF(BC1209 = "", "0", BC1209)&amp;", "&amp;IF(BL1209 = "","NULL, NULL",BP1209&amp;", "&amp;BL1209)&amp;");"</f>
        <v>insert into Pokemon_Blueprint values ( 1208, 'Chien-Pao', 'Sub-Legendary', 80,  120,  80, 90,  65,  135, 6, NULL, NULL);</v>
      </c>
    </row>
    <row r="1210" spans="1:72" ht="12.75" customHeight="1">
      <c r="A1210" s="12">
        <v>1003</v>
      </c>
      <c r="B1210" s="121" t="s">
        <v>1867</v>
      </c>
      <c r="C1210" s="121" t="s">
        <v>523</v>
      </c>
      <c r="D1210" s="197"/>
      <c r="E1210" s="198"/>
      <c r="F1210" s="198"/>
      <c r="G1210" s="198"/>
      <c r="H1210" s="198"/>
      <c r="I1210" s="198"/>
      <c r="J1210" s="198"/>
      <c r="K1210" s="198"/>
      <c r="L1210" s="198"/>
      <c r="M1210" s="198"/>
      <c r="N1210" s="198"/>
      <c r="O1210" s="198"/>
      <c r="P1210" s="198"/>
      <c r="Q1210" s="198"/>
      <c r="R1210" s="198"/>
      <c r="S1210" s="198"/>
      <c r="T1210" s="198"/>
      <c r="U1210" s="198"/>
      <c r="V1210" s="198"/>
      <c r="W1210" s="198"/>
      <c r="X1210" s="198"/>
      <c r="Y1210" s="198"/>
      <c r="Z1210" s="198"/>
      <c r="AA1210" s="198"/>
      <c r="AB1210" s="198"/>
      <c r="AC1210" s="198"/>
      <c r="AD1210" s="198"/>
      <c r="AE1210" s="199">
        <v>395</v>
      </c>
      <c r="AF1210" s="178">
        <v>155</v>
      </c>
      <c r="AG1210" s="179">
        <v>110</v>
      </c>
      <c r="AH1210" s="180">
        <v>125</v>
      </c>
      <c r="AI1210" s="181">
        <v>55</v>
      </c>
      <c r="AJ1210" s="182">
        <v>80</v>
      </c>
      <c r="AK1210" s="183">
        <v>45</v>
      </c>
      <c r="AL1210" s="23">
        <f>SUM(AF1210:AK1210)</f>
        <v>570</v>
      </c>
      <c r="AM1210" s="24" t="s">
        <v>169</v>
      </c>
      <c r="AN1210" s="25" t="s">
        <v>196</v>
      </c>
      <c r="AO1210" s="24" t="s">
        <v>1868</v>
      </c>
      <c r="AP1210" s="26"/>
      <c r="AQ1210" s="122"/>
      <c r="AR1210" s="24" t="s">
        <v>824</v>
      </c>
      <c r="AS1210" s="26">
        <v>2.7</v>
      </c>
      <c r="AT1210" s="26">
        <v>1542.6</v>
      </c>
      <c r="AU1210" s="25">
        <v>699.7</v>
      </c>
      <c r="AV1210" s="31"/>
      <c r="AW1210" s="26"/>
      <c r="AX1210" s="26">
        <v>3</v>
      </c>
      <c r="AY1210" s="26"/>
      <c r="AZ1210" s="26"/>
      <c r="BA1210" s="25"/>
      <c r="BB1210" s="24">
        <v>285</v>
      </c>
      <c r="BC1210" s="26">
        <v>6</v>
      </c>
      <c r="BD1210" s="32" t="s">
        <v>297</v>
      </c>
      <c r="BE1210" s="32">
        <v>50</v>
      </c>
      <c r="BF1210" s="26" t="s">
        <v>139</v>
      </c>
      <c r="BG1210" s="26" t="s">
        <v>368</v>
      </c>
      <c r="BH1210" s="29">
        <v>50</v>
      </c>
      <c r="BI1210" s="26" t="s">
        <v>212</v>
      </c>
      <c r="BJ1210" s="25"/>
      <c r="BK1210" s="12"/>
      <c r="BL1210" t="str">
        <f>IF(_xlfn.REGEXTEST(BK1210,"Lv. [0-9]{0, 3}", 0),BM1210,"")</f>
        <v/>
      </c>
      <c r="BM1210" t="e" cm="1" vm="1">
        <f t="array" ref="BM1210">_xlfn.REGEXEXTRACT(_xlfn.REGEXEXTRACT(BK1210,"Lv. [0-9]{0,}", 0),"[0-9]{1,2}", 0)</f>
        <v>#N/A</v>
      </c>
      <c r="BN1210" cm="1">
        <f t="array" ref="BN1210">INDEX(A1210:AE1210,BQ1210)</f>
        <v>395</v>
      </c>
      <c r="BO1210">
        <v>1209</v>
      </c>
      <c r="BP1210" t="str">
        <f ca="1">IF(LEN(BL1210) &gt; 0, _xlfn.XMATCH(BN1210 + 1, INDIRECT(BR1210):INDIRECT(BS1210)), "")</f>
        <v/>
      </c>
      <c r="BQ1210" cm="1">
        <f t="array" ref="BQ1210">_xlfn.XMATCH(FALSE, ISBLANK(A1210:AE1210),,-1)</f>
        <v>31</v>
      </c>
      <c r="BR1210" t="str">
        <f>ADDRESS(2, BQ1210)</f>
        <v>$AE$2</v>
      </c>
      <c r="BS1210" t="str">
        <f>ADDRESS(1202, BQ1210)</f>
        <v>$AE$1202</v>
      </c>
      <c r="BT1210" s="171" t="str">
        <f>"insert into Pokemon_Blueprint values ( "&amp;ROW()-1&amp;", '"&amp;B1210&amp;"', '"&amp;C1210&amp;"', "&amp;AF1210&amp;",  "&amp;AG1210&amp;",  "&amp;AH1210&amp;", "&amp;AI1210&amp;",  "&amp;AJ1210&amp;",  "&amp;AK1210&amp;", "&amp;IF(BC1210 = "", "0", BC1210)&amp;", "&amp;IF(BL1210 = "","NULL, NULL",BP1210&amp;", "&amp;BL1210)&amp;");"</f>
        <v>insert into Pokemon_Blueprint values ( 1209, 'Ting-Lu', 'Sub-Legendary', 155,  110,  125, 55,  80,  45, 6, NULL, NULL);</v>
      </c>
    </row>
    <row r="1211" spans="1:72" ht="12.75" customHeight="1">
      <c r="A1211" s="12">
        <v>1004</v>
      </c>
      <c r="B1211" s="121" t="s">
        <v>1869</v>
      </c>
      <c r="C1211" s="121" t="s">
        <v>523</v>
      </c>
      <c r="D1211" s="197"/>
      <c r="E1211" s="198"/>
      <c r="F1211" s="198"/>
      <c r="G1211" s="198"/>
      <c r="H1211" s="198"/>
      <c r="I1211" s="198"/>
      <c r="J1211" s="198"/>
      <c r="K1211" s="198"/>
      <c r="L1211" s="198"/>
      <c r="M1211" s="198"/>
      <c r="N1211" s="198"/>
      <c r="O1211" s="198"/>
      <c r="P1211" s="198"/>
      <c r="Q1211" s="198"/>
      <c r="R1211" s="198"/>
      <c r="S1211" s="198"/>
      <c r="T1211" s="198"/>
      <c r="U1211" s="198"/>
      <c r="V1211" s="198"/>
      <c r="W1211" s="198"/>
      <c r="X1211" s="198"/>
      <c r="Y1211" s="198"/>
      <c r="Z1211" s="198"/>
      <c r="AA1211" s="198"/>
      <c r="AB1211" s="198"/>
      <c r="AC1211" s="198"/>
      <c r="AD1211" s="198"/>
      <c r="AE1211" s="199">
        <v>396</v>
      </c>
      <c r="AF1211" s="178">
        <v>55</v>
      </c>
      <c r="AG1211" s="179">
        <v>80</v>
      </c>
      <c r="AH1211" s="180">
        <v>80</v>
      </c>
      <c r="AI1211" s="181">
        <v>135</v>
      </c>
      <c r="AJ1211" s="182">
        <v>120</v>
      </c>
      <c r="AK1211" s="183">
        <v>100</v>
      </c>
      <c r="AL1211" s="23">
        <f>SUM(AF1211:AK1211)</f>
        <v>570</v>
      </c>
      <c r="AM1211" s="24" t="s">
        <v>169</v>
      </c>
      <c r="AN1211" s="25" t="s">
        <v>94</v>
      </c>
      <c r="AO1211" s="24" t="s">
        <v>1870</v>
      </c>
      <c r="AP1211" s="26"/>
      <c r="AQ1211" s="122"/>
      <c r="AR1211" s="24" t="s">
        <v>187</v>
      </c>
      <c r="AS1211" s="26">
        <v>0.4</v>
      </c>
      <c r="AT1211" s="26">
        <v>10.8</v>
      </c>
      <c r="AU1211" s="25">
        <v>4.9000000000000004</v>
      </c>
      <c r="AV1211" s="31"/>
      <c r="AW1211" s="26"/>
      <c r="AX1211" s="26"/>
      <c r="AY1211" s="26">
        <v>3</v>
      </c>
      <c r="AZ1211" s="26"/>
      <c r="BA1211" s="25"/>
      <c r="BB1211" s="24">
        <v>285</v>
      </c>
      <c r="BC1211" s="26">
        <v>6</v>
      </c>
      <c r="BD1211" s="32" t="s">
        <v>297</v>
      </c>
      <c r="BE1211" s="32">
        <v>50</v>
      </c>
      <c r="BF1211" s="26" t="s">
        <v>98</v>
      </c>
      <c r="BG1211" s="26" t="s">
        <v>368</v>
      </c>
      <c r="BH1211" s="29">
        <v>50</v>
      </c>
      <c r="BI1211" s="26" t="s">
        <v>212</v>
      </c>
      <c r="BJ1211" s="25"/>
      <c r="BK1211" s="12"/>
      <c r="BL1211" t="str">
        <f>IF(_xlfn.REGEXTEST(BK1211,"Lv. [0-9]{0, 3}", 0),BM1211,"")</f>
        <v/>
      </c>
      <c r="BM1211" t="e" cm="1" vm="1">
        <f t="array" ref="BM1211">_xlfn.REGEXEXTRACT(_xlfn.REGEXEXTRACT(BK1211,"Lv. [0-9]{0,}", 0),"[0-9]{1,2}", 0)</f>
        <v>#N/A</v>
      </c>
      <c r="BN1211" cm="1">
        <f t="array" ref="BN1211">INDEX(A1211:AE1211,BQ1211)</f>
        <v>396</v>
      </c>
      <c r="BO1211">
        <v>1210</v>
      </c>
      <c r="BP1211" t="str">
        <f ca="1">IF(LEN(BL1211) &gt; 0, _xlfn.XMATCH(BN1211 + 1, INDIRECT(BR1211):INDIRECT(BS1211)), "")</f>
        <v/>
      </c>
      <c r="BQ1211" cm="1">
        <f t="array" ref="BQ1211">_xlfn.XMATCH(FALSE, ISBLANK(A1211:AE1211),,-1)</f>
        <v>31</v>
      </c>
      <c r="BR1211" t="str">
        <f>ADDRESS(2, BQ1211)</f>
        <v>$AE$2</v>
      </c>
      <c r="BS1211" t="str">
        <f>ADDRESS(1202, BQ1211)</f>
        <v>$AE$1202</v>
      </c>
      <c r="BT1211" s="171" t="str">
        <f>"insert into Pokemon_Blueprint values ( "&amp;ROW()-1&amp;", '"&amp;B1211&amp;"', '"&amp;C1211&amp;"', "&amp;AF1211&amp;",  "&amp;AG1211&amp;",  "&amp;AH1211&amp;", "&amp;AI1211&amp;",  "&amp;AJ1211&amp;",  "&amp;AK1211&amp;", "&amp;IF(BC1211 = "", "0", BC1211)&amp;", "&amp;IF(BL1211 = "","NULL, NULL",BP1211&amp;", "&amp;BL1211)&amp;");"</f>
        <v>insert into Pokemon_Blueprint values ( 1210, 'Chi-Yu', 'Sub-Legendary', 55,  80,  80, 135,  120,  100, 6, NULL, NULL);</v>
      </c>
    </row>
    <row r="1212" spans="1:72" ht="12.75" customHeight="1">
      <c r="A1212" s="12">
        <v>1005</v>
      </c>
      <c r="B1212" s="121" t="s">
        <v>1871</v>
      </c>
      <c r="C1212" s="121" t="s">
        <v>1840</v>
      </c>
      <c r="D1212" s="197"/>
      <c r="E1212" s="198"/>
      <c r="F1212" s="198"/>
      <c r="G1212" s="198"/>
      <c r="H1212" s="198"/>
      <c r="I1212" s="198"/>
      <c r="J1212" s="198"/>
      <c r="K1212" s="198"/>
      <c r="L1212" s="198"/>
      <c r="M1212" s="198"/>
      <c r="N1212" s="198"/>
      <c r="O1212" s="198"/>
      <c r="P1212" s="198"/>
      <c r="Q1212" s="198"/>
      <c r="R1212" s="198"/>
      <c r="S1212" s="198"/>
      <c r="T1212" s="198"/>
      <c r="U1212" s="198"/>
      <c r="V1212" s="198"/>
      <c r="W1212" s="198"/>
      <c r="X1212" s="198"/>
      <c r="Y1212" s="198"/>
      <c r="Z1212" s="198"/>
      <c r="AA1212" s="198"/>
      <c r="AB1212" s="198"/>
      <c r="AC1212" s="198"/>
      <c r="AD1212" s="198"/>
      <c r="AE1212" s="199">
        <v>397</v>
      </c>
      <c r="AF1212" s="178">
        <v>105</v>
      </c>
      <c r="AG1212" s="179">
        <v>139</v>
      </c>
      <c r="AH1212" s="180">
        <v>71</v>
      </c>
      <c r="AI1212" s="181">
        <v>55</v>
      </c>
      <c r="AJ1212" s="182">
        <v>101</v>
      </c>
      <c r="AK1212" s="183">
        <v>119</v>
      </c>
      <c r="AL1212" s="23">
        <f>SUM(AF1212:AK1212)</f>
        <v>590</v>
      </c>
      <c r="AM1212" s="24" t="s">
        <v>99</v>
      </c>
      <c r="AN1212" s="25" t="s">
        <v>169</v>
      </c>
      <c r="AO1212" s="24" t="s">
        <v>1841</v>
      </c>
      <c r="AP1212" s="26"/>
      <c r="AQ1212" s="122"/>
      <c r="AR1212" s="24" t="s">
        <v>88</v>
      </c>
      <c r="AS1212" s="26">
        <v>2</v>
      </c>
      <c r="AT1212" s="26">
        <v>837.8</v>
      </c>
      <c r="AU1212" s="25">
        <v>380</v>
      </c>
      <c r="AV1212" s="31"/>
      <c r="AW1212" s="26">
        <v>3</v>
      </c>
      <c r="AX1212" s="26"/>
      <c r="AY1212" s="26"/>
      <c r="AZ1212" s="26"/>
      <c r="BA1212" s="25"/>
      <c r="BB1212" s="24">
        <v>295</v>
      </c>
      <c r="BC1212" s="26">
        <v>10</v>
      </c>
      <c r="BD1212" s="32" t="s">
        <v>297</v>
      </c>
      <c r="BE1212" s="32">
        <v>0</v>
      </c>
      <c r="BF1212" s="26" t="s">
        <v>80</v>
      </c>
      <c r="BG1212" s="26" t="s">
        <v>368</v>
      </c>
      <c r="BH1212" s="29">
        <v>50</v>
      </c>
      <c r="BI1212" s="26" t="s">
        <v>212</v>
      </c>
      <c r="BJ1212" s="25"/>
      <c r="BK1212" s="12"/>
      <c r="BL1212" t="str">
        <f>IF(_xlfn.REGEXTEST(BK1212,"Lv. [0-9]{0, 3}", 0),BM1212,"")</f>
        <v/>
      </c>
      <c r="BM1212" t="e" cm="1" vm="1">
        <f t="array" ref="BM1212">_xlfn.REGEXEXTRACT(_xlfn.REGEXEXTRACT(BK1212,"Lv. [0-9]{0,}", 0),"[0-9]{1,2}", 0)</f>
        <v>#N/A</v>
      </c>
      <c r="BN1212" cm="1">
        <f t="array" ref="BN1212">INDEX(A1212:AE1212,BQ1212)</f>
        <v>397</v>
      </c>
      <c r="BO1212">
        <v>1211</v>
      </c>
      <c r="BP1212" t="str">
        <f ca="1">IF(LEN(BL1212) &gt; 0, _xlfn.XMATCH(BN1212 + 1, INDIRECT(BR1212):INDIRECT(BS1212)), "")</f>
        <v/>
      </c>
      <c r="BQ1212" cm="1">
        <f t="array" ref="BQ1212">_xlfn.XMATCH(FALSE, ISBLANK(A1212:AE1212),,-1)</f>
        <v>31</v>
      </c>
      <c r="BR1212" t="str">
        <f>ADDRESS(2, BQ1212)</f>
        <v>$AE$2</v>
      </c>
      <c r="BS1212" t="str">
        <f>ADDRESS(1202, BQ1212)</f>
        <v>$AE$1202</v>
      </c>
      <c r="BT1212" s="171" t="str">
        <f>"insert into Pokemon_Blueprint values ( "&amp;ROW()-1&amp;", '"&amp;B1212&amp;"', '"&amp;C1212&amp;"', "&amp;AF1212&amp;",  "&amp;AG1212&amp;",  "&amp;AH1212&amp;", "&amp;AI1212&amp;",  "&amp;AJ1212&amp;",  "&amp;AK1212&amp;", "&amp;IF(BC1212 = "", "0", BC1212)&amp;", "&amp;IF(BL1212 = "","NULL, NULL",BP1212&amp;", "&amp;BL1212)&amp;");"</f>
        <v>insert into Pokemon_Blueprint values ( 1211, 'Roaring Moon', 'Paradox Pokemon', 105,  139,  71, 55,  101,  119, 10, NULL, NULL);</v>
      </c>
    </row>
    <row r="1213" spans="1:72" ht="12.75" customHeight="1">
      <c r="A1213" s="12">
        <v>1006</v>
      </c>
      <c r="B1213" s="121" t="s">
        <v>1872</v>
      </c>
      <c r="C1213" s="121" t="s">
        <v>1840</v>
      </c>
      <c r="D1213" s="197"/>
      <c r="E1213" s="198"/>
      <c r="F1213" s="198"/>
      <c r="G1213" s="198"/>
      <c r="H1213" s="198"/>
      <c r="I1213" s="198"/>
      <c r="J1213" s="198"/>
      <c r="K1213" s="198"/>
      <c r="L1213" s="198"/>
      <c r="M1213" s="198"/>
      <c r="N1213" s="198"/>
      <c r="O1213" s="198"/>
      <c r="P1213" s="198"/>
      <c r="Q1213" s="198"/>
      <c r="R1213" s="198"/>
      <c r="S1213" s="198"/>
      <c r="T1213" s="198"/>
      <c r="U1213" s="198"/>
      <c r="V1213" s="198"/>
      <c r="W1213" s="198"/>
      <c r="X1213" s="198"/>
      <c r="Y1213" s="198"/>
      <c r="Z1213" s="198"/>
      <c r="AA1213" s="198"/>
      <c r="AB1213" s="198"/>
      <c r="AC1213" s="198"/>
      <c r="AD1213" s="198"/>
      <c r="AE1213" s="199">
        <v>398</v>
      </c>
      <c r="AF1213" s="178">
        <v>74</v>
      </c>
      <c r="AG1213" s="179">
        <v>130</v>
      </c>
      <c r="AH1213" s="180">
        <v>90</v>
      </c>
      <c r="AI1213" s="181">
        <v>120</v>
      </c>
      <c r="AJ1213" s="182">
        <v>60</v>
      </c>
      <c r="AK1213" s="183">
        <v>116</v>
      </c>
      <c r="AL1213" s="23">
        <f>SUM(AF1213:AK1213)</f>
        <v>590</v>
      </c>
      <c r="AM1213" s="24" t="s">
        <v>188</v>
      </c>
      <c r="AN1213" s="25" t="s">
        <v>289</v>
      </c>
      <c r="AO1213" s="24" t="s">
        <v>1848</v>
      </c>
      <c r="AP1213" s="26"/>
      <c r="AQ1213" s="122"/>
      <c r="AR1213" s="24" t="s">
        <v>148</v>
      </c>
      <c r="AS1213" s="26">
        <v>1.4</v>
      </c>
      <c r="AT1213" s="26">
        <v>77.2</v>
      </c>
      <c r="AU1213" s="25">
        <v>35</v>
      </c>
      <c r="AV1213" s="31"/>
      <c r="AW1213" s="26">
        <v>3</v>
      </c>
      <c r="AX1213" s="26"/>
      <c r="AY1213" s="26"/>
      <c r="AZ1213" s="26"/>
      <c r="BA1213" s="25"/>
      <c r="BB1213" s="24">
        <v>295</v>
      </c>
      <c r="BC1213" s="26">
        <v>10</v>
      </c>
      <c r="BD1213" s="32" t="s">
        <v>297</v>
      </c>
      <c r="BE1213" s="32">
        <v>0</v>
      </c>
      <c r="BF1213" s="26" t="s">
        <v>137</v>
      </c>
      <c r="BG1213" s="26" t="s">
        <v>368</v>
      </c>
      <c r="BH1213" s="29">
        <v>50</v>
      </c>
      <c r="BI1213" s="26" t="s">
        <v>212</v>
      </c>
      <c r="BJ1213" s="25"/>
      <c r="BK1213" s="12"/>
      <c r="BL1213" t="str">
        <f>IF(_xlfn.REGEXTEST(BK1213,"Lv. [0-9]{0, 3}", 0),BM1213,"")</f>
        <v/>
      </c>
      <c r="BM1213" t="e" cm="1" vm="1">
        <f t="array" ref="BM1213">_xlfn.REGEXEXTRACT(_xlfn.REGEXEXTRACT(BK1213,"Lv. [0-9]{0,}", 0),"[0-9]{1,2}", 0)</f>
        <v>#N/A</v>
      </c>
      <c r="BN1213" cm="1">
        <f t="array" ref="BN1213">INDEX(A1213:AE1213,BQ1213)</f>
        <v>398</v>
      </c>
      <c r="BO1213">
        <v>1212</v>
      </c>
      <c r="BP1213" t="str">
        <f ca="1">IF(LEN(BL1213) &gt; 0, _xlfn.XMATCH(BN1213 + 1, INDIRECT(BR1213):INDIRECT(BS1213)), "")</f>
        <v/>
      </c>
      <c r="BQ1213" cm="1">
        <f t="array" ref="BQ1213">_xlfn.XMATCH(FALSE, ISBLANK(A1213:AE1213),,-1)</f>
        <v>31</v>
      </c>
      <c r="BR1213" t="str">
        <f>ADDRESS(2, BQ1213)</f>
        <v>$AE$2</v>
      </c>
      <c r="BS1213" t="str">
        <f>ADDRESS(1202, BQ1213)</f>
        <v>$AE$1202</v>
      </c>
      <c r="BT1213" s="171" t="str">
        <f>"insert into Pokemon_Blueprint values ( "&amp;ROW()-1&amp;", '"&amp;B1213&amp;"', '"&amp;C1213&amp;"', "&amp;AF1213&amp;",  "&amp;AG1213&amp;",  "&amp;AH1213&amp;", "&amp;AI1213&amp;",  "&amp;AJ1213&amp;",  "&amp;AK1213&amp;", "&amp;IF(BC1213 = "", "0", BC1213)&amp;", "&amp;IF(BL1213 = "","NULL, NULL",BP1213&amp;", "&amp;BL1213)&amp;");"</f>
        <v>insert into Pokemon_Blueprint values ( 1212, 'Iron Valiant', 'Paradox Pokemon', 74,  130,  90, 120,  60,  116, 10, NULL, NULL);</v>
      </c>
    </row>
    <row r="1214" spans="1:72" ht="12.75" customHeight="1">
      <c r="A1214" s="12">
        <v>1007</v>
      </c>
      <c r="B1214" s="121" t="s">
        <v>1873</v>
      </c>
      <c r="C1214" s="121" t="s">
        <v>540</v>
      </c>
      <c r="D1214" s="197"/>
      <c r="E1214" s="198"/>
      <c r="F1214" s="198"/>
      <c r="G1214" s="198"/>
      <c r="H1214" s="198"/>
      <c r="I1214" s="198"/>
      <c r="J1214" s="198"/>
      <c r="K1214" s="198"/>
      <c r="L1214" s="198"/>
      <c r="M1214" s="198"/>
      <c r="N1214" s="198"/>
      <c r="O1214" s="198"/>
      <c r="P1214" s="198"/>
      <c r="Q1214" s="198"/>
      <c r="R1214" s="198"/>
      <c r="S1214" s="198"/>
      <c r="T1214" s="198"/>
      <c r="U1214" s="198"/>
      <c r="V1214" s="198"/>
      <c r="W1214" s="198"/>
      <c r="X1214" s="198"/>
      <c r="Y1214" s="198"/>
      <c r="Z1214" s="198"/>
      <c r="AA1214" s="198"/>
      <c r="AB1214" s="198"/>
      <c r="AC1214" s="198"/>
      <c r="AD1214" s="198"/>
      <c r="AE1214" s="199">
        <v>399</v>
      </c>
      <c r="AF1214" s="178">
        <v>100</v>
      </c>
      <c r="AG1214" s="179">
        <v>135</v>
      </c>
      <c r="AH1214" s="180">
        <v>115</v>
      </c>
      <c r="AI1214" s="181">
        <v>85</v>
      </c>
      <c r="AJ1214" s="182">
        <v>100</v>
      </c>
      <c r="AK1214" s="183">
        <v>135</v>
      </c>
      <c r="AL1214" s="23">
        <f>SUM(AF1214:AK1214)</f>
        <v>670</v>
      </c>
      <c r="AM1214" s="24" t="s">
        <v>289</v>
      </c>
      <c r="AN1214" s="25" t="s">
        <v>99</v>
      </c>
      <c r="AO1214" s="24" t="s">
        <v>1874</v>
      </c>
      <c r="AP1214" s="26"/>
      <c r="AQ1214" s="122"/>
      <c r="AR1214" s="24" t="s">
        <v>497</v>
      </c>
      <c r="AS1214" s="26">
        <v>2.5</v>
      </c>
      <c r="AT1214" s="26">
        <v>668</v>
      </c>
      <c r="AU1214" s="25">
        <v>303</v>
      </c>
      <c r="AV1214" s="31"/>
      <c r="AW1214" s="26">
        <v>3</v>
      </c>
      <c r="AX1214" s="26"/>
      <c r="AY1214" s="26"/>
      <c r="AZ1214" s="26"/>
      <c r="BA1214" s="25"/>
      <c r="BB1214" s="24">
        <v>335</v>
      </c>
      <c r="BC1214" s="26">
        <v>3</v>
      </c>
      <c r="BD1214" s="32" t="s">
        <v>297</v>
      </c>
      <c r="BE1214" s="32">
        <v>0</v>
      </c>
      <c r="BF1214" s="26" t="s">
        <v>98</v>
      </c>
      <c r="BG1214" s="26" t="s">
        <v>368</v>
      </c>
      <c r="BH1214" s="29">
        <v>50</v>
      </c>
      <c r="BI1214" s="26" t="s">
        <v>212</v>
      </c>
      <c r="BJ1214" s="25"/>
      <c r="BK1214" s="12"/>
      <c r="BL1214" t="str">
        <f>IF(_xlfn.REGEXTEST(BK1214,"Lv. [0-9]{0, 3}", 0),BM1214,"")</f>
        <v/>
      </c>
      <c r="BM1214" t="e" cm="1" vm="1">
        <f t="array" ref="BM1214">_xlfn.REGEXEXTRACT(_xlfn.REGEXEXTRACT(BK1214,"Lv. [0-9]{0,}", 0),"[0-9]{1,2}", 0)</f>
        <v>#N/A</v>
      </c>
      <c r="BN1214" cm="1">
        <f t="array" ref="BN1214">INDEX(A1214:AE1214,BQ1214)</f>
        <v>399</v>
      </c>
      <c r="BO1214">
        <v>1213</v>
      </c>
      <c r="BP1214" t="str">
        <f ca="1">IF(LEN(BL1214) &gt; 0, _xlfn.XMATCH(BN1214 + 1, INDIRECT(BR1214):INDIRECT(BS1214)), "")</f>
        <v/>
      </c>
      <c r="BQ1214" cm="1">
        <f t="array" ref="BQ1214">_xlfn.XMATCH(FALSE, ISBLANK(A1214:AE1214),,-1)</f>
        <v>31</v>
      </c>
      <c r="BR1214" t="str">
        <f>ADDRESS(2, BQ1214)</f>
        <v>$AE$2</v>
      </c>
      <c r="BS1214" t="str">
        <f>ADDRESS(1202, BQ1214)</f>
        <v>$AE$1202</v>
      </c>
      <c r="BT1214" s="171" t="str">
        <f>"insert into Pokemon_Blueprint values ( "&amp;ROW()-1&amp;", '"&amp;B1214&amp;"', '"&amp;C1214&amp;"', "&amp;AF1214&amp;",  "&amp;AG1214&amp;",  "&amp;AH1214&amp;", "&amp;AI1214&amp;",  "&amp;AJ1214&amp;",  "&amp;AK1214&amp;", "&amp;IF(BC1214 = "", "0", BC1214)&amp;", "&amp;IF(BL1214 = "","NULL, NULL",BP1214&amp;", "&amp;BL1214)&amp;");"</f>
        <v>insert into Pokemon_Blueprint values ( 1213, 'Koraidon', 'Legendary', 100,  135,  115, 85,  100,  135, 3, NULL, NULL);</v>
      </c>
    </row>
    <row r="1215" spans="1:72" ht="12.75" customHeight="1">
      <c r="A1215" s="126">
        <v>1008</v>
      </c>
      <c r="B1215" s="127" t="s">
        <v>1875</v>
      </c>
      <c r="C1215" s="127" t="s">
        <v>540</v>
      </c>
      <c r="D1215" s="128"/>
      <c r="E1215" s="129"/>
      <c r="F1215" s="129"/>
      <c r="G1215" s="129"/>
      <c r="H1215" s="129"/>
      <c r="I1215" s="129"/>
      <c r="J1215" s="129"/>
      <c r="K1215" s="129"/>
      <c r="L1215" s="129"/>
      <c r="M1215" s="129"/>
      <c r="N1215" s="129"/>
      <c r="O1215" s="129"/>
      <c r="P1215" s="129"/>
      <c r="Q1215" s="129"/>
      <c r="R1215" s="129"/>
      <c r="S1215" s="129"/>
      <c r="T1215" s="129"/>
      <c r="U1215" s="129"/>
      <c r="V1215" s="129"/>
      <c r="W1215" s="129"/>
      <c r="X1215" s="129"/>
      <c r="Y1215" s="129"/>
      <c r="Z1215" s="129"/>
      <c r="AA1215" s="129"/>
      <c r="AB1215" s="129"/>
      <c r="AC1215" s="129"/>
      <c r="AD1215" s="129"/>
      <c r="AE1215" s="130">
        <v>400</v>
      </c>
      <c r="AF1215" s="131">
        <v>100</v>
      </c>
      <c r="AG1215" s="132">
        <v>85</v>
      </c>
      <c r="AH1215" s="133">
        <v>100</v>
      </c>
      <c r="AI1215" s="134">
        <v>135</v>
      </c>
      <c r="AJ1215" s="135">
        <v>115</v>
      </c>
      <c r="AK1215" s="136">
        <v>135</v>
      </c>
      <c r="AL1215" s="137">
        <f>SUM(AF1215:AK1215)</f>
        <v>670</v>
      </c>
      <c r="AM1215" s="138" t="s">
        <v>184</v>
      </c>
      <c r="AN1215" s="139" t="s">
        <v>99</v>
      </c>
      <c r="AO1215" s="138" t="s">
        <v>1876</v>
      </c>
      <c r="AP1215" s="140"/>
      <c r="AQ1215" s="141"/>
      <c r="AR1215" s="138" t="s">
        <v>182</v>
      </c>
      <c r="AS1215" s="140">
        <v>3.5</v>
      </c>
      <c r="AT1215" s="140">
        <v>529.1</v>
      </c>
      <c r="AU1215" s="139">
        <v>240</v>
      </c>
      <c r="AV1215" s="142"/>
      <c r="AW1215" s="140"/>
      <c r="AX1215" s="140"/>
      <c r="AY1215" s="140">
        <v>3</v>
      </c>
      <c r="AZ1215" s="140"/>
      <c r="BA1215" s="139"/>
      <c r="BB1215" s="138">
        <v>335</v>
      </c>
      <c r="BC1215" s="140">
        <v>3</v>
      </c>
      <c r="BD1215" s="143" t="s">
        <v>297</v>
      </c>
      <c r="BE1215" s="143">
        <v>0</v>
      </c>
      <c r="BF1215" s="140" t="s">
        <v>116</v>
      </c>
      <c r="BG1215" s="140" t="s">
        <v>368</v>
      </c>
      <c r="BH1215" s="144">
        <v>50</v>
      </c>
      <c r="BI1215" s="140" t="s">
        <v>212</v>
      </c>
      <c r="BJ1215" s="139"/>
      <c r="BK1215" s="126"/>
      <c r="BL1215" t="str">
        <f>IF(_xlfn.REGEXTEST(BK1215,"Lv. [0-9]{0, 3}", 0),BM1215,"")</f>
        <v/>
      </c>
      <c r="BM1215" t="e" cm="1" vm="1">
        <f t="array" ref="BM1215">_xlfn.REGEXEXTRACT(_xlfn.REGEXEXTRACT(BK1215,"Lv. [0-9]{0,}", 0),"[0-9]{1,2}", 0)</f>
        <v>#N/A</v>
      </c>
      <c r="BN1215" cm="1">
        <f t="array" ref="BN1215">INDEX(A1215:AE1215,BQ1215)</f>
        <v>400</v>
      </c>
      <c r="BO1215">
        <v>1214</v>
      </c>
      <c r="BP1215" t="str">
        <f ca="1">IF(LEN(BL1215) &gt; 0, _xlfn.XMATCH(BN1215 + 1, INDIRECT(BR1215):INDIRECT(BS1215)), "")</f>
        <v/>
      </c>
      <c r="BQ1215" cm="1">
        <f t="array" ref="BQ1215">_xlfn.XMATCH(FALSE, ISBLANK(A1215:AE1215),,-1)</f>
        <v>31</v>
      </c>
      <c r="BR1215" t="str">
        <f>ADDRESS(2, BQ1215)</f>
        <v>$AE$2</v>
      </c>
      <c r="BS1215" t="str">
        <f>ADDRESS(1202, BQ1215)</f>
        <v>$AE$1202</v>
      </c>
      <c r="BT1215" s="171" t="str">
        <f>"insert into Pokemon_Blueprint values ( "&amp;ROW()-1&amp;", '"&amp;B1215&amp;"', '"&amp;C1215&amp;"', "&amp;AF1215&amp;",  "&amp;AG1215&amp;",  "&amp;AH1215&amp;", "&amp;AI1215&amp;",  "&amp;AJ1215&amp;",  "&amp;AK1215&amp;", "&amp;IF(BC1215 = "", "0", BC1215)&amp;", "&amp;IF(BL1215 = "","NULL, NULL",BP1215&amp;", "&amp;BL1215)&amp;");"</f>
        <v>insert into Pokemon_Blueprint values ( 1214, 'Miraidon', 'Legendary', 100,  85,  100, 135,  115,  135, 3, NULL, NULL);</v>
      </c>
    </row>
    <row r="1216" spans="1:72" ht="15" customHeight="1">
      <c r="BT1216" s="171"/>
    </row>
    <row r="1217" spans="72:72" ht="15" customHeight="1">
      <c r="BT1217" s="171"/>
    </row>
    <row r="1218" spans="72:72" ht="15" customHeight="1">
      <c r="BT1218" s="171"/>
    </row>
    <row r="1219" spans="72:72" ht="15" customHeight="1">
      <c r="BT1219" s="171"/>
    </row>
    <row r="1220" spans="72:72" ht="15" customHeight="1">
      <c r="BT1220" s="171"/>
    </row>
    <row r="1221" spans="72:72" ht="15" customHeight="1">
      <c r="BT1221" s="171"/>
    </row>
    <row r="1222" spans="72:72" ht="15" customHeight="1">
      <c r="BT1222" s="171"/>
    </row>
    <row r="1223" spans="72:72" ht="15" customHeight="1">
      <c r="BT1223" s="171"/>
    </row>
  </sheetData>
  <autoFilter ref="A1:BK1215" xr:uid="{00000000-0009-0000-0000-000000000000}"/>
  <conditionalFormatting sqref="BG1:BH1215">
    <cfRule type="containsText" dxfId="106" priority="1" operator="containsText" text="None">
      <formula>NOT(ISERROR(SEARCH(("None"),(BG1))))</formula>
    </cfRule>
  </conditionalFormatting>
  <conditionalFormatting sqref="BG1:BH1215">
    <cfRule type="containsText" dxfId="105" priority="2" operator="containsText" text="F (100%)">
      <formula>NOT(ISERROR(SEARCH(("F (100%)"),(BG1))))</formula>
    </cfRule>
  </conditionalFormatting>
  <conditionalFormatting sqref="BG1:BH1215">
    <cfRule type="containsText" dxfId="104" priority="3" operator="containsText" text="M (100%)">
      <formula>NOT(ISERROR(SEARCH(("M (100%)"),(BG1))))</formula>
    </cfRule>
  </conditionalFormatting>
  <conditionalFormatting sqref="BG1:BH1215">
    <cfRule type="containsText" dxfId="103" priority="4" operator="containsText" text="F (75%)">
      <formula>NOT(ISERROR(SEARCH(("F (75%)"),(BG1))))</formula>
    </cfRule>
  </conditionalFormatting>
  <conditionalFormatting sqref="BG1:BH1215">
    <cfRule type="containsText" dxfId="102" priority="5" operator="containsText" text="M (75%)">
      <formula>NOT(ISERROR(SEARCH(("M (75%)"),(BG1))))</formula>
    </cfRule>
  </conditionalFormatting>
  <conditionalFormatting sqref="BG1:BH1215">
    <cfRule type="containsText" dxfId="101" priority="6" operator="containsText" text="F (87.5%)">
      <formula>NOT(ISERROR(SEARCH(("F (87.5%)"),(BG1))))</formula>
    </cfRule>
  </conditionalFormatting>
  <conditionalFormatting sqref="BG1:BH1215">
    <cfRule type="containsText" dxfId="100" priority="7" operator="containsText" text="M (87.5%)">
      <formula>NOT(ISERROR(SEARCH(("M (87.5%)"),(BG1))))</formula>
    </cfRule>
  </conditionalFormatting>
  <conditionalFormatting sqref="BF1:BF1215">
    <cfRule type="cellIs" dxfId="99" priority="8" operator="equal">
      <formula>"Blue"</formula>
    </cfRule>
  </conditionalFormatting>
  <conditionalFormatting sqref="BF1:BF1215">
    <cfRule type="cellIs" dxfId="98" priority="9" operator="equal">
      <formula>"Green"</formula>
    </cfRule>
  </conditionalFormatting>
  <conditionalFormatting sqref="BF1:BF1215">
    <cfRule type="cellIs" dxfId="97" priority="10" operator="equal">
      <formula>"Gray"</formula>
    </cfRule>
  </conditionalFormatting>
  <conditionalFormatting sqref="BF1:BF1215">
    <cfRule type="cellIs" dxfId="96" priority="11" operator="equal">
      <formula>"Brown"</formula>
    </cfRule>
  </conditionalFormatting>
  <conditionalFormatting sqref="BF1:BF1215">
    <cfRule type="cellIs" dxfId="95" priority="12" operator="equal">
      <formula>"Purple"</formula>
    </cfRule>
  </conditionalFormatting>
  <conditionalFormatting sqref="BF1:BF1215">
    <cfRule type="cellIs" dxfId="94" priority="13" operator="equal">
      <formula>"Black"</formula>
    </cfRule>
  </conditionalFormatting>
  <conditionalFormatting sqref="BF1:BF1215">
    <cfRule type="cellIs" dxfId="93" priority="14" operator="equal">
      <formula>"Pink"</formula>
    </cfRule>
  </conditionalFormatting>
  <conditionalFormatting sqref="BF1:BF1215">
    <cfRule type="cellIs" dxfId="92" priority="15" operator="equal">
      <formula>"Yellow"</formula>
    </cfRule>
  </conditionalFormatting>
  <conditionalFormatting sqref="BF1:BF1215">
    <cfRule type="cellIs" dxfId="91" priority="16" operator="equal">
      <formula>"Red"</formula>
    </cfRule>
  </conditionalFormatting>
  <conditionalFormatting sqref="BI1:BJ1215">
    <cfRule type="cellIs" dxfId="90" priority="17" operator="equal">
      <formula>"Flying"</formula>
    </cfRule>
  </conditionalFormatting>
  <conditionalFormatting sqref="BI1:BJ1215">
    <cfRule type="cellIs" dxfId="89" priority="18" operator="equal">
      <formula>"Field"</formula>
    </cfRule>
  </conditionalFormatting>
  <conditionalFormatting sqref="BI1:BJ1215">
    <cfRule type="cellIs" dxfId="88" priority="19" operator="equal">
      <formula>"Monster"</formula>
    </cfRule>
  </conditionalFormatting>
  <conditionalFormatting sqref="BI1:BJ1215">
    <cfRule type="cellIs" dxfId="87" priority="20" operator="equal">
      <formula>"Grass"</formula>
    </cfRule>
  </conditionalFormatting>
  <conditionalFormatting sqref="BI1:BJ1215">
    <cfRule type="cellIs" dxfId="86" priority="21" operator="equal">
      <formula>"Dragon"</formula>
    </cfRule>
  </conditionalFormatting>
  <conditionalFormatting sqref="BI1:BJ1215">
    <cfRule type="cellIs" dxfId="85" priority="22" operator="equal">
      <formula>"Water 1"</formula>
    </cfRule>
  </conditionalFormatting>
  <conditionalFormatting sqref="BI1:BJ1215">
    <cfRule type="cellIs" dxfId="84" priority="23" operator="equal">
      <formula>"Bug"</formula>
    </cfRule>
  </conditionalFormatting>
  <conditionalFormatting sqref="BI1:BJ1215">
    <cfRule type="cellIs" dxfId="83" priority="24" operator="equal">
      <formula>"Fairy"</formula>
    </cfRule>
  </conditionalFormatting>
  <conditionalFormatting sqref="BI1:BJ1215">
    <cfRule type="cellIs" dxfId="82" priority="25" operator="equal">
      <formula>"Human-Like"</formula>
    </cfRule>
  </conditionalFormatting>
  <conditionalFormatting sqref="BI1:BJ1215">
    <cfRule type="cellIs" dxfId="81" priority="26" operator="equal">
      <formula>"Water 3"</formula>
    </cfRule>
  </conditionalFormatting>
  <conditionalFormatting sqref="BI1:BJ1215">
    <cfRule type="cellIs" dxfId="80" priority="27" operator="equal">
      <formula>"Mineral"</formula>
    </cfRule>
  </conditionalFormatting>
  <conditionalFormatting sqref="BI1:BJ1215">
    <cfRule type="cellIs" dxfId="79" priority="28" operator="equal">
      <formula>"Amorphous"</formula>
    </cfRule>
  </conditionalFormatting>
  <conditionalFormatting sqref="BI1:BJ1215">
    <cfRule type="cellIs" dxfId="78" priority="29" operator="equal">
      <formula>"Water 2"</formula>
    </cfRule>
  </conditionalFormatting>
  <conditionalFormatting sqref="BI1:BJ1215">
    <cfRule type="cellIs" dxfId="77" priority="30" operator="equal">
      <formula>"Ditto"</formula>
    </cfRule>
  </conditionalFormatting>
  <conditionalFormatting sqref="BI1:BJ1215">
    <cfRule type="cellIs" dxfId="76" priority="31" operator="equal">
      <formula>"Undiscovered"</formula>
    </cfRule>
  </conditionalFormatting>
  <conditionalFormatting sqref="AM1:AN1215">
    <cfRule type="cellIs" dxfId="75" priority="32" operator="equal">
      <formula>"Normal"</formula>
    </cfRule>
  </conditionalFormatting>
  <conditionalFormatting sqref="AM1:AN1215">
    <cfRule type="cellIs" dxfId="74" priority="33" operator="equal">
      <formula>"Fire"</formula>
    </cfRule>
  </conditionalFormatting>
  <conditionalFormatting sqref="AM1:AN1215">
    <cfRule type="cellIs" dxfId="73" priority="34" operator="equal">
      <formula>"Fighting"</formula>
    </cfRule>
  </conditionalFormatting>
  <conditionalFormatting sqref="AM1:AN1215">
    <cfRule type="cellIs" dxfId="72" priority="35" operator="equal">
      <formula>"Water"</formula>
    </cfRule>
  </conditionalFormatting>
  <conditionalFormatting sqref="AM1:AN1215">
    <cfRule type="cellIs" dxfId="71" priority="36" operator="equal">
      <formula>"Flying"</formula>
    </cfRule>
  </conditionalFormatting>
  <conditionalFormatting sqref="AM1:AN1215">
    <cfRule type="cellIs" dxfId="70" priority="37" operator="equal">
      <formula>"Grass"</formula>
    </cfRule>
  </conditionalFormatting>
  <conditionalFormatting sqref="AM1:AN1215">
    <cfRule type="cellIs" dxfId="69" priority="38" operator="equal">
      <formula>"Poison"</formula>
    </cfRule>
  </conditionalFormatting>
  <conditionalFormatting sqref="AM1:AN1215">
    <cfRule type="cellIs" dxfId="68" priority="39" operator="equal">
      <formula>"Electric"</formula>
    </cfRule>
  </conditionalFormatting>
  <conditionalFormatting sqref="AM1:AN1215">
    <cfRule type="cellIs" dxfId="67" priority="40" operator="equal">
      <formula>"Ground"</formula>
    </cfRule>
  </conditionalFormatting>
  <conditionalFormatting sqref="AM1:AN1215">
    <cfRule type="cellIs" dxfId="66" priority="41" operator="equal">
      <formula>"Psychic"</formula>
    </cfRule>
  </conditionalFormatting>
  <conditionalFormatting sqref="AM1:AN1215">
    <cfRule type="cellIs" dxfId="65" priority="42" operator="equal">
      <formula>"Rock"</formula>
    </cfRule>
  </conditionalFormatting>
  <conditionalFormatting sqref="AM1:AN1215">
    <cfRule type="cellIs" dxfId="64" priority="43" operator="equal">
      <formula>"Ice"</formula>
    </cfRule>
  </conditionalFormatting>
  <conditionalFormatting sqref="AM1:AN1215">
    <cfRule type="cellIs" dxfId="63" priority="44" operator="equal">
      <formula>"Bug"</formula>
    </cfRule>
  </conditionalFormatting>
  <conditionalFormatting sqref="AM1:AN1215">
    <cfRule type="cellIs" dxfId="62" priority="45" operator="equal">
      <formula>"Dragon"</formula>
    </cfRule>
  </conditionalFormatting>
  <conditionalFormatting sqref="AM1:AN1215">
    <cfRule type="cellIs" dxfId="61" priority="46" operator="equal">
      <formula>"Ghost"</formula>
    </cfRule>
  </conditionalFormatting>
  <conditionalFormatting sqref="AM1:AN1215">
    <cfRule type="cellIs" dxfId="60" priority="47" operator="equal">
      <formula>"Dark"</formula>
    </cfRule>
  </conditionalFormatting>
  <conditionalFormatting sqref="AM1:AN1215">
    <cfRule type="cellIs" dxfId="59" priority="48" operator="equal">
      <formula>"Steel"</formula>
    </cfRule>
  </conditionalFormatting>
  <conditionalFormatting sqref="AM1:AN1215">
    <cfRule type="cellIs" dxfId="58" priority="49" operator="equal">
      <formula>"Fairy"</formula>
    </cfRule>
  </conditionalFormatting>
  <conditionalFormatting sqref="AM1:AN1215">
    <cfRule type="cellIs" dxfId="57" priority="50" operator="equal">
      <formula>"???"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  <outlinePr summaryBelow="0" summaryRight="0"/>
  </sheetPr>
  <dimension ref="A1:P6"/>
  <sheetViews>
    <sheetView workbookViewId="0"/>
  </sheetViews>
  <sheetFormatPr defaultColWidth="12.5703125" defaultRowHeight="15" customHeight="1"/>
  <cols>
    <col min="1" max="1" width="15.42578125" customWidth="1"/>
  </cols>
  <sheetData>
    <row r="1" spans="1:16">
      <c r="C1" s="145" t="s">
        <v>0</v>
      </c>
      <c r="D1" s="145" t="s">
        <v>1</v>
      </c>
      <c r="E1" s="145" t="s">
        <v>31</v>
      </c>
      <c r="F1" s="145" t="s">
        <v>32</v>
      </c>
      <c r="G1" s="145" t="s">
        <v>33</v>
      </c>
      <c r="H1" s="145" t="s">
        <v>34</v>
      </c>
      <c r="I1" s="145" t="s">
        <v>35</v>
      </c>
      <c r="J1" s="145" t="s">
        <v>36</v>
      </c>
      <c r="K1" s="145" t="s">
        <v>37</v>
      </c>
      <c r="L1" s="145" t="s">
        <v>38</v>
      </c>
      <c r="M1" s="145" t="s">
        <v>39</v>
      </c>
      <c r="N1" s="145" t="s">
        <v>40</v>
      </c>
      <c r="O1" s="145" t="s">
        <v>41</v>
      </c>
      <c r="P1" s="145" t="s">
        <v>42</v>
      </c>
    </row>
    <row r="2" spans="1:16">
      <c r="A2" s="145" t="s">
        <v>1877</v>
      </c>
      <c r="B2" s="145" t="e">
        <f ca="1">_xludf.IFS(A3 = "Type", "typeLookup", A3 = "Name", "nameLookup", A3 = "Number", "numbLookup")</f>
        <v>#NAME?</v>
      </c>
    </row>
    <row r="3" spans="1:16">
      <c r="A3" s="145" t="s">
        <v>1878</v>
      </c>
    </row>
    <row r="5" spans="1:16">
      <c r="A5" s="145" t="s">
        <v>1879</v>
      </c>
    </row>
    <row r="6" spans="1:16">
      <c r="A6" s="145" t="s">
        <v>1880</v>
      </c>
    </row>
  </sheetData>
  <dataValidations count="1">
    <dataValidation type="list" allowBlank="1" showErrorMessage="1" sqref="A3" xr:uid="{00000000-0002-0000-0100-000000000000}">
      <formula1>"Number,Name,Type"</formula1>
    </dataValidation>
  </dataValidations>
  <pageMargins left="0.7" right="0.7" top="0.78740157499999996" bottom="0.78740157499999996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100-000001000000}">
          <x14:formula1>
            <xm:f>'Sorted table for dropdown purpo'!$F$1:$F1564</xm:f>
          </x14:formula1>
          <xm:sqref>A6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I1214"/>
  <sheetViews>
    <sheetView workbookViewId="0"/>
  </sheetViews>
  <sheetFormatPr defaultColWidth="12.5703125" defaultRowHeight="15" customHeight="1"/>
  <cols>
    <col min="6" max="6" width="15.85546875" customWidth="1"/>
  </cols>
  <sheetData>
    <row r="1" spans="1:9">
      <c r="A1" s="13" t="s">
        <v>1003</v>
      </c>
      <c r="C1" s="146" t="s">
        <v>124</v>
      </c>
      <c r="E1" s="145" t="s">
        <v>1881</v>
      </c>
      <c r="F1" s="145" t="e">
        <f ca="1">IF(LEN(G1) = 1, INDIRECT("Pokedex!"&amp;G1&amp;"2:"&amp;G1, TRUE), G1)</f>
        <v>#NAME?</v>
      </c>
      <c r="G1" s="147" t="e">
        <f ca="1">_xludf.SWITCH('Prototype DynamicLookup'!A3, E1, "Type Number Below", E2, "B", E3, "C")</f>
        <v>#NAME?</v>
      </c>
      <c r="H1" s="145" t="str">
        <f ca="1">IFERROR(__xludf.DUMMYFUNCTION("TRANSPOSE(SPLIT('Prototype DynamicLookup'!A6, "", "", false, true))"),"Bulbasaur")</f>
        <v>Bulbasaur</v>
      </c>
      <c r="I1" s="145">
        <f ca="1">MATCH($H1,Pokedex!$B:$B, 0)</f>
        <v>2</v>
      </c>
    </row>
    <row r="2" spans="1:9">
      <c r="A2" s="13" t="s">
        <v>1004</v>
      </c>
      <c r="C2" s="146" t="s">
        <v>169</v>
      </c>
      <c r="E2" s="145" t="s">
        <v>1878</v>
      </c>
      <c r="F2" s="145" t="s">
        <v>84</v>
      </c>
      <c r="H2" s="145" t="str">
        <f ca="1">IFERROR(__xludf.DUMMYFUNCTION("""COMPUTED_VALUE"""),"Venusaur (Mega)")</f>
        <v>Venusaur (Mega)</v>
      </c>
      <c r="I2" s="145">
        <f ca="1">MATCH($H2,Pokedex!$B:$B, 0)</f>
        <v>5</v>
      </c>
    </row>
    <row r="3" spans="1:9">
      <c r="A3" s="13" t="s">
        <v>312</v>
      </c>
      <c r="C3" s="146" t="s">
        <v>99</v>
      </c>
      <c r="E3" s="145" t="s">
        <v>2</v>
      </c>
      <c r="F3" s="145" t="s">
        <v>87</v>
      </c>
      <c r="H3" s="145" t="str">
        <f ca="1">IFERROR(__xludf.DUMMYFUNCTION("""COMPUTED_VALUE"""),"Charizard")</f>
        <v>Charizard</v>
      </c>
      <c r="I3" s="145">
        <f ca="1">MATCH($H3,Pokedex!$B:$B, 0)</f>
        <v>8</v>
      </c>
    </row>
    <row r="4" spans="1:9">
      <c r="A4" s="13" t="s">
        <v>857</v>
      </c>
      <c r="C4" s="146" t="s">
        <v>184</v>
      </c>
      <c r="F4" s="145" t="s">
        <v>89</v>
      </c>
      <c r="H4" s="145" t="str">
        <f ca="1">IFERROR(__xludf.DUMMYFUNCTION("""COMPUTED_VALUE"""),"Charizard (Mega X)")</f>
        <v>Charizard (Mega X)</v>
      </c>
      <c r="I4" s="145">
        <f ca="1">MATCH($H4,Pokedex!$B:$B, 0)</f>
        <v>9</v>
      </c>
    </row>
    <row r="5" spans="1:9">
      <c r="A5" s="13" t="s">
        <v>858</v>
      </c>
      <c r="C5" s="146" t="s">
        <v>188</v>
      </c>
      <c r="F5" s="145" t="s">
        <v>93</v>
      </c>
      <c r="H5" s="145" t="str">
        <f ca="1">IFERROR(__xludf.DUMMYFUNCTION("""COMPUTED_VALUE"""),"Charizard (Mega Y)")</f>
        <v>Charizard (Mega Y)</v>
      </c>
      <c r="I5" s="145">
        <f ca="1">MATCH($H5,Pokedex!$B:$B, 0)</f>
        <v>10</v>
      </c>
    </row>
    <row r="6" spans="1:9">
      <c r="A6" s="13" t="s">
        <v>1218</v>
      </c>
      <c r="C6" s="146" t="s">
        <v>289</v>
      </c>
      <c r="F6" s="145" t="s">
        <v>100</v>
      </c>
      <c r="I6" s="145" t="e">
        <f>MATCH($H6,Pokedex!$B:$B, 0)</f>
        <v>#N/A</v>
      </c>
    </row>
    <row r="7" spans="1:9">
      <c r="A7" s="13" t="s">
        <v>1329</v>
      </c>
      <c r="C7" s="146" t="s">
        <v>94</v>
      </c>
      <c r="F7" s="145" t="s">
        <v>103</v>
      </c>
      <c r="I7" s="145" t="e">
        <f>MATCH($H7,Pokedex!$B:$B, 0)</f>
        <v>#N/A</v>
      </c>
    </row>
    <row r="8" spans="1:9">
      <c r="A8" s="13" t="s">
        <v>1327</v>
      </c>
      <c r="C8" s="146" t="s">
        <v>104</v>
      </c>
      <c r="F8" s="145" t="s">
        <v>106</v>
      </c>
      <c r="I8" s="145" t="e">
        <f>MATCH($H8,Pokedex!$B:$B, 0)</f>
        <v>#N/A</v>
      </c>
    </row>
    <row r="9" spans="1:9">
      <c r="A9" s="13" t="s">
        <v>516</v>
      </c>
      <c r="C9" s="146" t="s">
        <v>398</v>
      </c>
      <c r="F9" s="145" t="s">
        <v>109</v>
      </c>
      <c r="I9" s="145" t="e">
        <f>MATCH($H9,Pokedex!$B:$B, 0)</f>
        <v>#N/A</v>
      </c>
    </row>
    <row r="10" spans="1:9">
      <c r="A10" s="13" t="s">
        <v>518</v>
      </c>
      <c r="C10" s="146" t="s">
        <v>74</v>
      </c>
      <c r="F10" s="145" t="s">
        <v>111</v>
      </c>
      <c r="I10" s="145" t="e">
        <f>MATCH($H10,Pokedex!$B:$B, 0)</f>
        <v>#N/A</v>
      </c>
    </row>
    <row r="11" spans="1:9">
      <c r="A11" s="13" t="s">
        <v>776</v>
      </c>
      <c r="C11" s="146" t="s">
        <v>196</v>
      </c>
      <c r="F11" s="145" t="s">
        <v>118</v>
      </c>
    </row>
    <row r="12" spans="1:9">
      <c r="A12" s="13" t="s">
        <v>777</v>
      </c>
      <c r="C12" s="146" t="s">
        <v>200</v>
      </c>
      <c r="F12" s="145" t="s">
        <v>119</v>
      </c>
    </row>
    <row r="13" spans="1:9">
      <c r="A13" s="13" t="s">
        <v>599</v>
      </c>
      <c r="C13" s="146" t="s">
        <v>150</v>
      </c>
      <c r="F13" s="145" t="s">
        <v>121</v>
      </c>
    </row>
    <row r="14" spans="1:9">
      <c r="A14" s="13" t="s">
        <v>317</v>
      </c>
      <c r="C14" s="146" t="s">
        <v>75</v>
      </c>
      <c r="F14" s="145" t="s">
        <v>123</v>
      </c>
    </row>
    <row r="15" spans="1:9">
      <c r="A15" s="13" t="s">
        <v>318</v>
      </c>
      <c r="C15" s="146" t="s">
        <v>193</v>
      </c>
      <c r="F15" s="145" t="s">
        <v>131</v>
      </c>
    </row>
    <row r="16" spans="1:9">
      <c r="A16" s="13" t="s">
        <v>1661</v>
      </c>
      <c r="C16" s="146" t="s">
        <v>301</v>
      </c>
      <c r="F16" s="145" t="s">
        <v>134</v>
      </c>
    </row>
    <row r="17" spans="1:6">
      <c r="A17" s="13" t="s">
        <v>1660</v>
      </c>
      <c r="C17" s="146" t="s">
        <v>201</v>
      </c>
      <c r="F17" s="145" t="s">
        <v>138</v>
      </c>
    </row>
    <row r="18" spans="1:6">
      <c r="A18" s="13" t="s">
        <v>1658</v>
      </c>
      <c r="C18" s="146" t="s">
        <v>112</v>
      </c>
      <c r="F18" s="145" t="s">
        <v>140</v>
      </c>
    </row>
    <row r="19" spans="1:6">
      <c r="A19" s="13" t="s">
        <v>1659</v>
      </c>
      <c r="F19" s="145" t="s">
        <v>142</v>
      </c>
    </row>
    <row r="20" spans="1:6">
      <c r="A20" s="13" t="s">
        <v>1657</v>
      </c>
      <c r="F20" s="145" t="s">
        <v>145</v>
      </c>
    </row>
    <row r="21" spans="1:6">
      <c r="A21" s="13" t="s">
        <v>1656</v>
      </c>
      <c r="F21" s="145" t="s">
        <v>149</v>
      </c>
    </row>
    <row r="22" spans="1:6">
      <c r="A22" s="13" t="s">
        <v>1190</v>
      </c>
      <c r="F22" s="145" t="s">
        <v>155</v>
      </c>
    </row>
    <row r="23" spans="1:6">
      <c r="A23" s="13" t="s">
        <v>819</v>
      </c>
      <c r="F23" s="145" t="s">
        <v>156</v>
      </c>
    </row>
    <row r="24" spans="1:6">
      <c r="A24" s="13" t="s">
        <v>820</v>
      </c>
      <c r="F24" s="145" t="s">
        <v>158</v>
      </c>
    </row>
    <row r="25" spans="1:6">
      <c r="A25" s="13" t="s">
        <v>1352</v>
      </c>
      <c r="F25" s="145" t="s">
        <v>161</v>
      </c>
    </row>
    <row r="26" spans="1:6">
      <c r="A26" s="13" t="s">
        <v>956</v>
      </c>
      <c r="F26" s="145" t="s">
        <v>167</v>
      </c>
    </row>
    <row r="27" spans="1:6">
      <c r="A27" s="13" t="s">
        <v>1187</v>
      </c>
      <c r="F27" s="145" t="s">
        <v>172</v>
      </c>
    </row>
    <row r="28" spans="1:6">
      <c r="A28" s="13" t="s">
        <v>586</v>
      </c>
      <c r="F28" s="145" t="s">
        <v>173</v>
      </c>
    </row>
    <row r="29" spans="1:6">
      <c r="A29" s="13" t="s">
        <v>587</v>
      </c>
      <c r="F29" s="145" t="s">
        <v>174</v>
      </c>
    </row>
    <row r="30" spans="1:6">
      <c r="A30" s="13" t="s">
        <v>1831</v>
      </c>
      <c r="F30" s="145" t="s">
        <v>175</v>
      </c>
    </row>
    <row r="31" spans="1:6">
      <c r="A31" s="13" t="s">
        <v>836</v>
      </c>
      <c r="F31" s="145" t="s">
        <v>177</v>
      </c>
    </row>
    <row r="32" spans="1:6">
      <c r="A32" s="13" t="s">
        <v>1619</v>
      </c>
      <c r="F32" s="145" t="s">
        <v>181</v>
      </c>
    </row>
    <row r="33" spans="1:6">
      <c r="A33" s="13" t="s">
        <v>1614</v>
      </c>
      <c r="F33" s="145" t="s">
        <v>183</v>
      </c>
    </row>
    <row r="34" spans="1:6">
      <c r="A34" s="13" t="s">
        <v>1461</v>
      </c>
      <c r="F34" s="145" t="s">
        <v>190</v>
      </c>
    </row>
    <row r="35" spans="1:6">
      <c r="A35" s="13" t="s">
        <v>181</v>
      </c>
      <c r="F35" s="145" t="s">
        <v>192</v>
      </c>
    </row>
    <row r="36" spans="1:6">
      <c r="A36" s="13" t="s">
        <v>1755</v>
      </c>
      <c r="F36" s="145" t="s">
        <v>195</v>
      </c>
    </row>
    <row r="37" spans="1:6">
      <c r="A37" s="13" t="s">
        <v>303</v>
      </c>
      <c r="F37" s="145" t="s">
        <v>199</v>
      </c>
    </row>
    <row r="38" spans="1:6">
      <c r="A38" s="13" t="s">
        <v>305</v>
      </c>
      <c r="F38" s="145" t="s">
        <v>205</v>
      </c>
    </row>
    <row r="39" spans="1:6">
      <c r="A39" s="13" t="s">
        <v>1056</v>
      </c>
      <c r="F39" s="145" t="s">
        <v>206</v>
      </c>
    </row>
    <row r="40" spans="1:6">
      <c r="A40" s="13" t="s">
        <v>1152</v>
      </c>
      <c r="F40" s="145" t="s">
        <v>207</v>
      </c>
    </row>
    <row r="41" spans="1:6">
      <c r="A41" s="13" t="s">
        <v>1154</v>
      </c>
      <c r="F41" s="145" t="s">
        <v>211</v>
      </c>
    </row>
    <row r="42" spans="1:6">
      <c r="A42" s="13" t="s">
        <v>1856</v>
      </c>
      <c r="F42" s="145" t="s">
        <v>214</v>
      </c>
    </row>
    <row r="43" spans="1:6">
      <c r="A43" s="13" t="s">
        <v>1684</v>
      </c>
      <c r="F43" s="145" t="s">
        <v>217</v>
      </c>
    </row>
    <row r="44" spans="1:6">
      <c r="A44" s="13" t="s">
        <v>1682</v>
      </c>
      <c r="F44" s="145" t="s">
        <v>219</v>
      </c>
    </row>
    <row r="45" spans="1:6">
      <c r="A45" s="13" t="s">
        <v>567</v>
      </c>
      <c r="F45" s="145" t="s">
        <v>221</v>
      </c>
    </row>
    <row r="46" spans="1:6">
      <c r="A46" s="13" t="s">
        <v>837</v>
      </c>
      <c r="F46" s="145" t="s">
        <v>222</v>
      </c>
    </row>
    <row r="47" spans="1:6">
      <c r="A47" s="13" t="s">
        <v>1767</v>
      </c>
      <c r="F47" s="145" t="s">
        <v>229</v>
      </c>
    </row>
    <row r="48" spans="1:6">
      <c r="A48" s="13" t="s">
        <v>1333</v>
      </c>
      <c r="F48" s="145" t="s">
        <v>231</v>
      </c>
    </row>
    <row r="49" spans="1:6">
      <c r="A49" s="13" t="s">
        <v>773</v>
      </c>
      <c r="F49" s="145" t="s">
        <v>234</v>
      </c>
    </row>
    <row r="50" spans="1:6">
      <c r="A50" s="13" t="s">
        <v>1625</v>
      </c>
      <c r="F50" s="145" t="s">
        <v>236</v>
      </c>
    </row>
    <row r="51" spans="1:6">
      <c r="A51" s="13" t="s">
        <v>522</v>
      </c>
      <c r="F51" s="145" t="s">
        <v>237</v>
      </c>
    </row>
    <row r="52" spans="1:6">
      <c r="A52" s="13" t="s">
        <v>524</v>
      </c>
      <c r="F52" s="145" t="s">
        <v>238</v>
      </c>
    </row>
    <row r="53" spans="1:6">
      <c r="A53" s="13" t="s">
        <v>1283</v>
      </c>
      <c r="F53" s="145" t="s">
        <v>240</v>
      </c>
    </row>
    <row r="54" spans="1:6">
      <c r="A54" s="13" t="s">
        <v>1100</v>
      </c>
      <c r="F54" s="145" t="s">
        <v>242</v>
      </c>
    </row>
    <row r="55" spans="1:6">
      <c r="A55" s="13" t="s">
        <v>1101</v>
      </c>
      <c r="F55" s="145" t="s">
        <v>245</v>
      </c>
    </row>
    <row r="56" spans="1:6">
      <c r="A56" s="13" t="s">
        <v>1354</v>
      </c>
      <c r="F56" s="145" t="s">
        <v>247</v>
      </c>
    </row>
    <row r="57" spans="1:6">
      <c r="A57" s="13" t="s">
        <v>1379</v>
      </c>
      <c r="F57" s="145" t="s">
        <v>248</v>
      </c>
    </row>
    <row r="58" spans="1:6">
      <c r="A58" s="13" t="s">
        <v>1380</v>
      </c>
      <c r="F58" s="145" t="s">
        <v>251</v>
      </c>
    </row>
    <row r="59" spans="1:6">
      <c r="A59" s="13" t="s">
        <v>1209</v>
      </c>
      <c r="F59" s="145" t="s">
        <v>253</v>
      </c>
    </row>
    <row r="60" spans="1:6">
      <c r="A60" s="13" t="s">
        <v>1034</v>
      </c>
      <c r="F60" s="145" t="s">
        <v>257</v>
      </c>
    </row>
    <row r="61" spans="1:6">
      <c r="A61" s="13" t="s">
        <v>592</v>
      </c>
      <c r="F61" s="145" t="s">
        <v>258</v>
      </c>
    </row>
    <row r="62" spans="1:6">
      <c r="A62" s="13" t="s">
        <v>763</v>
      </c>
      <c r="F62" s="145" t="s">
        <v>260</v>
      </c>
    </row>
    <row r="63" spans="1:6">
      <c r="A63" s="13" t="s">
        <v>875</v>
      </c>
      <c r="F63" s="145" t="s">
        <v>262</v>
      </c>
    </row>
    <row r="64" spans="1:6">
      <c r="A64" s="13" t="s">
        <v>831</v>
      </c>
      <c r="F64" s="145" t="s">
        <v>267</v>
      </c>
    </row>
    <row r="65" spans="1:6">
      <c r="A65" s="13" t="s">
        <v>850</v>
      </c>
      <c r="F65" s="145" t="s">
        <v>269</v>
      </c>
    </row>
    <row r="66" spans="1:6">
      <c r="A66" s="13" t="s">
        <v>851</v>
      </c>
      <c r="F66" s="145" t="s">
        <v>270</v>
      </c>
    </row>
    <row r="67" spans="1:6">
      <c r="A67" s="13" t="s">
        <v>1342</v>
      </c>
      <c r="F67" s="145" t="s">
        <v>271</v>
      </c>
    </row>
    <row r="68" spans="1:6">
      <c r="A68" s="13" t="s">
        <v>827</v>
      </c>
      <c r="F68" s="145" t="s">
        <v>275</v>
      </c>
    </row>
    <row r="69" spans="1:6">
      <c r="A69" s="13" t="s">
        <v>1627</v>
      </c>
      <c r="F69" s="145" t="s">
        <v>277</v>
      </c>
    </row>
    <row r="70" spans="1:6">
      <c r="A70" s="13" t="s">
        <v>1721</v>
      </c>
      <c r="F70" s="145" t="s">
        <v>279</v>
      </c>
    </row>
    <row r="71" spans="1:6">
      <c r="A71" s="13" t="s">
        <v>1720</v>
      </c>
      <c r="F71" s="145" t="s">
        <v>281</v>
      </c>
    </row>
    <row r="72" spans="1:6">
      <c r="A72" s="13" t="s">
        <v>1122</v>
      </c>
      <c r="F72" s="145" t="s">
        <v>283</v>
      </c>
    </row>
    <row r="73" spans="1:6">
      <c r="A73" s="13" t="s">
        <v>1123</v>
      </c>
      <c r="F73" s="145" t="s">
        <v>287</v>
      </c>
    </row>
    <row r="74" spans="1:6">
      <c r="A74" s="13" t="s">
        <v>1121</v>
      </c>
      <c r="F74" s="145" t="s">
        <v>288</v>
      </c>
    </row>
    <row r="75" spans="1:6">
      <c r="A75" s="13" t="s">
        <v>933</v>
      </c>
      <c r="F75" s="145" t="s">
        <v>293</v>
      </c>
    </row>
    <row r="76" spans="1:6">
      <c r="A76" s="13" t="s">
        <v>1857</v>
      </c>
      <c r="F76" s="145" t="s">
        <v>295</v>
      </c>
    </row>
    <row r="77" spans="1:6">
      <c r="A77" s="13" t="s">
        <v>548</v>
      </c>
      <c r="F77" s="145" t="s">
        <v>299</v>
      </c>
    </row>
    <row r="78" spans="1:6">
      <c r="A78" s="13" t="s">
        <v>1213</v>
      </c>
      <c r="F78" s="145" t="s">
        <v>303</v>
      </c>
    </row>
    <row r="79" spans="1:6">
      <c r="A79" s="13" t="s">
        <v>723</v>
      </c>
      <c r="F79" s="145" t="s">
        <v>305</v>
      </c>
    </row>
    <row r="80" spans="1:6">
      <c r="A80" s="13" t="s">
        <v>142</v>
      </c>
      <c r="F80" s="145" t="s">
        <v>306</v>
      </c>
    </row>
    <row r="81" spans="1:6">
      <c r="A81" s="13" t="s">
        <v>145</v>
      </c>
      <c r="F81" s="145" t="s">
        <v>309</v>
      </c>
    </row>
    <row r="82" spans="1:6">
      <c r="A82" s="13" t="s">
        <v>1205</v>
      </c>
      <c r="F82" s="145" t="s">
        <v>311</v>
      </c>
    </row>
    <row r="83" spans="1:6">
      <c r="A83" s="13" t="s">
        <v>880</v>
      </c>
      <c r="F83" s="145" t="s">
        <v>312</v>
      </c>
    </row>
    <row r="84" spans="1:6">
      <c r="A84" s="13" t="s">
        <v>1770</v>
      </c>
      <c r="F84" s="145" t="s">
        <v>315</v>
      </c>
    </row>
    <row r="85" spans="1:6">
      <c r="A85" s="13" t="s">
        <v>588</v>
      </c>
      <c r="F85" s="145" t="s">
        <v>317</v>
      </c>
    </row>
    <row r="86" spans="1:6">
      <c r="A86" s="13" t="s">
        <v>325</v>
      </c>
      <c r="F86" s="145" t="s">
        <v>318</v>
      </c>
    </row>
    <row r="87" spans="1:6">
      <c r="A87" s="13" t="s">
        <v>1378</v>
      </c>
      <c r="F87" s="145" t="s">
        <v>320</v>
      </c>
    </row>
    <row r="88" spans="1:6">
      <c r="A88" s="13" t="s">
        <v>1476</v>
      </c>
      <c r="F88" s="145" t="s">
        <v>323</v>
      </c>
    </row>
    <row r="89" spans="1:6">
      <c r="A89" s="13" t="s">
        <v>921</v>
      </c>
      <c r="F89" s="145" t="s">
        <v>324</v>
      </c>
    </row>
    <row r="90" spans="1:6">
      <c r="A90" s="13" t="s">
        <v>920</v>
      </c>
      <c r="F90" s="145" t="s">
        <v>325</v>
      </c>
    </row>
    <row r="91" spans="1:6">
      <c r="A91" s="13" t="s">
        <v>1341</v>
      </c>
      <c r="F91" s="145" t="s">
        <v>327</v>
      </c>
    </row>
    <row r="92" spans="1:6">
      <c r="A92" s="13" t="s">
        <v>1231</v>
      </c>
      <c r="F92" s="145" t="s">
        <v>329</v>
      </c>
    </row>
    <row r="93" spans="1:6">
      <c r="A93" s="13" t="s">
        <v>1573</v>
      </c>
      <c r="F93" s="145" t="s">
        <v>330</v>
      </c>
    </row>
    <row r="94" spans="1:6">
      <c r="A94" s="13" t="s">
        <v>119</v>
      </c>
      <c r="F94" s="145" t="s">
        <v>335</v>
      </c>
    </row>
    <row r="95" spans="1:6">
      <c r="A95" s="13" t="s">
        <v>121</v>
      </c>
      <c r="F95" s="145" t="s">
        <v>336</v>
      </c>
    </row>
    <row r="96" spans="1:6">
      <c r="A96" s="13" t="s">
        <v>708</v>
      </c>
      <c r="F96" s="145" t="s">
        <v>339</v>
      </c>
    </row>
    <row r="97" spans="1:6">
      <c r="A97" s="13" t="s">
        <v>709</v>
      </c>
      <c r="F97" s="145" t="s">
        <v>342</v>
      </c>
    </row>
    <row r="98" spans="1:6">
      <c r="A98" s="13" t="s">
        <v>1595</v>
      </c>
      <c r="F98" s="145" t="s">
        <v>343</v>
      </c>
    </row>
    <row r="99" spans="1:6">
      <c r="A99" s="13" t="s">
        <v>687</v>
      </c>
      <c r="F99" s="145" t="s">
        <v>344</v>
      </c>
    </row>
    <row r="100" spans="1:6">
      <c r="A100" s="13" t="s">
        <v>1091</v>
      </c>
      <c r="F100" s="145" t="s">
        <v>345</v>
      </c>
    </row>
    <row r="101" spans="1:6">
      <c r="A101" s="13" t="s">
        <v>1094</v>
      </c>
      <c r="F101" s="145" t="s">
        <v>346</v>
      </c>
    </row>
    <row r="102" spans="1:6">
      <c r="A102" s="13" t="s">
        <v>1609</v>
      </c>
      <c r="F102" s="145" t="s">
        <v>349</v>
      </c>
    </row>
    <row r="103" spans="1:6">
      <c r="A103" s="13" t="s">
        <v>1800</v>
      </c>
      <c r="F103" s="145" t="s">
        <v>352</v>
      </c>
    </row>
    <row r="104" spans="1:6">
      <c r="A104" s="13" t="s">
        <v>975</v>
      </c>
      <c r="F104" s="145" t="s">
        <v>353</v>
      </c>
    </row>
    <row r="105" spans="1:6">
      <c r="A105" s="42" t="s">
        <v>1233</v>
      </c>
      <c r="F105" s="145" t="s">
        <v>354</v>
      </c>
    </row>
    <row r="106" spans="1:6">
      <c r="A106" s="42" t="s">
        <v>1477</v>
      </c>
      <c r="F106" s="145" t="s">
        <v>359</v>
      </c>
    </row>
    <row r="107" spans="1:6">
      <c r="A107" s="42" t="s">
        <v>1277</v>
      </c>
      <c r="F107" s="145" t="s">
        <v>361</v>
      </c>
    </row>
    <row r="108" spans="1:6">
      <c r="A108" s="42" t="s">
        <v>1782</v>
      </c>
      <c r="F108" s="145" t="s">
        <v>362</v>
      </c>
    </row>
    <row r="109" spans="1:6">
      <c r="A109" s="42" t="s">
        <v>1780</v>
      </c>
      <c r="F109" s="145" t="s">
        <v>364</v>
      </c>
    </row>
    <row r="110" spans="1:6">
      <c r="A110" s="42" t="s">
        <v>1236</v>
      </c>
      <c r="F110" s="145" t="s">
        <v>366</v>
      </c>
    </row>
    <row r="111" spans="1:6">
      <c r="A111" s="42" t="s">
        <v>1237</v>
      </c>
      <c r="F111" s="145" t="s">
        <v>369</v>
      </c>
    </row>
    <row r="112" spans="1:6">
      <c r="A112" s="42" t="s">
        <v>747</v>
      </c>
      <c r="F112" s="145" t="s">
        <v>1882</v>
      </c>
    </row>
    <row r="113" spans="1:6">
      <c r="A113" s="42" t="s">
        <v>1410</v>
      </c>
      <c r="F113" s="145" t="s">
        <v>1883</v>
      </c>
    </row>
    <row r="114" spans="1:6">
      <c r="A114" s="42" t="s">
        <v>974</v>
      </c>
      <c r="F114" s="145" t="s">
        <v>374</v>
      </c>
    </row>
    <row r="115" spans="1:6">
      <c r="A115" s="42" t="s">
        <v>972</v>
      </c>
      <c r="F115" s="145" t="s">
        <v>376</v>
      </c>
    </row>
    <row r="116" spans="1:6">
      <c r="A116" s="42" t="s">
        <v>1843</v>
      </c>
      <c r="F116" s="145" t="s">
        <v>378</v>
      </c>
    </row>
    <row r="117" spans="1:6">
      <c r="A117" s="42" t="s">
        <v>1519</v>
      </c>
      <c r="F117" s="145" t="s">
        <v>382</v>
      </c>
    </row>
    <row r="118" spans="1:6">
      <c r="A118" s="42" t="s">
        <v>927</v>
      </c>
      <c r="F118" s="145" t="s">
        <v>383</v>
      </c>
    </row>
    <row r="119" spans="1:6">
      <c r="A119" s="42" t="s">
        <v>946</v>
      </c>
      <c r="F119" s="145" t="s">
        <v>388</v>
      </c>
    </row>
    <row r="120" spans="1:6">
      <c r="A120" s="42" t="s">
        <v>72</v>
      </c>
      <c r="F120" s="145" t="s">
        <v>390</v>
      </c>
    </row>
    <row r="121" spans="1:6">
      <c r="A121" s="42" t="s">
        <v>960</v>
      </c>
      <c r="F121" s="145" t="s">
        <v>391</v>
      </c>
    </row>
    <row r="122" spans="1:6">
      <c r="A122" s="42" t="s">
        <v>1285</v>
      </c>
      <c r="F122" s="145" t="s">
        <v>392</v>
      </c>
    </row>
    <row r="123" spans="1:6">
      <c r="A123" s="42" t="s">
        <v>934</v>
      </c>
      <c r="F123" s="145" t="s">
        <v>396</v>
      </c>
    </row>
    <row r="124" spans="1:6">
      <c r="A124" s="42" t="s">
        <v>936</v>
      </c>
      <c r="F124" s="145" t="s">
        <v>397</v>
      </c>
    </row>
    <row r="125" spans="1:6">
      <c r="A125" s="42" t="s">
        <v>937</v>
      </c>
      <c r="F125" s="145" t="s">
        <v>400</v>
      </c>
    </row>
    <row r="126" spans="1:6">
      <c r="A126" s="42" t="s">
        <v>134</v>
      </c>
      <c r="F126" s="145" t="s">
        <v>401</v>
      </c>
    </row>
    <row r="127" spans="1:6">
      <c r="A127" s="42" t="s">
        <v>1551</v>
      </c>
      <c r="F127" s="145" t="s">
        <v>403</v>
      </c>
    </row>
    <row r="128" spans="1:6">
      <c r="A128" s="42" t="s">
        <v>816</v>
      </c>
      <c r="F128" s="145" t="s">
        <v>405</v>
      </c>
    </row>
    <row r="129" spans="1:6">
      <c r="A129" s="42" t="s">
        <v>817</v>
      </c>
      <c r="F129" s="145" t="s">
        <v>409</v>
      </c>
    </row>
    <row r="130" spans="1:6">
      <c r="A130" s="42" t="s">
        <v>1713</v>
      </c>
      <c r="F130" s="145" t="s">
        <v>412</v>
      </c>
    </row>
    <row r="131" spans="1:6">
      <c r="A131" s="42" t="s">
        <v>1714</v>
      </c>
      <c r="F131" s="145" t="s">
        <v>413</v>
      </c>
    </row>
    <row r="132" spans="1:6">
      <c r="A132" s="42" t="s">
        <v>1716</v>
      </c>
      <c r="F132" s="145" t="s">
        <v>415</v>
      </c>
    </row>
    <row r="133" spans="1:6">
      <c r="A133" s="42" t="s">
        <v>804</v>
      </c>
      <c r="F133" s="145" t="s">
        <v>416</v>
      </c>
    </row>
    <row r="134" spans="1:6">
      <c r="A134" s="42" t="s">
        <v>806</v>
      </c>
      <c r="F134" s="145" t="s">
        <v>419</v>
      </c>
    </row>
    <row r="135" spans="1:6">
      <c r="A135" s="42" t="s">
        <v>1788</v>
      </c>
      <c r="F135" s="145" t="s">
        <v>420</v>
      </c>
    </row>
    <row r="136" spans="1:6">
      <c r="A136" s="42" t="s">
        <v>1358</v>
      </c>
      <c r="F136" s="145" t="s">
        <v>421</v>
      </c>
    </row>
    <row r="137" spans="1:6">
      <c r="A137" s="42" t="s">
        <v>1612</v>
      </c>
      <c r="F137" s="145" t="s">
        <v>422</v>
      </c>
    </row>
    <row r="138" spans="1:6">
      <c r="A138" s="42" t="s">
        <v>997</v>
      </c>
      <c r="F138" s="145" t="s">
        <v>424</v>
      </c>
    </row>
    <row r="139" spans="1:6">
      <c r="A139" s="42" t="s">
        <v>1151</v>
      </c>
      <c r="F139" s="145" t="s">
        <v>425</v>
      </c>
    </row>
    <row r="140" spans="1:6">
      <c r="A140" s="42" t="s">
        <v>794</v>
      </c>
      <c r="F140" s="145" t="s">
        <v>427</v>
      </c>
    </row>
    <row r="141" spans="1:6">
      <c r="A141" s="42" t="s">
        <v>724</v>
      </c>
      <c r="F141" s="145" t="s">
        <v>430</v>
      </c>
    </row>
    <row r="142" spans="1:6">
      <c r="A142" s="42" t="s">
        <v>842</v>
      </c>
      <c r="F142" s="145" t="s">
        <v>431</v>
      </c>
    </row>
    <row r="143" spans="1:6">
      <c r="A143" s="42" t="s">
        <v>844</v>
      </c>
      <c r="F143" s="145" t="s">
        <v>432</v>
      </c>
    </row>
    <row r="144" spans="1:6">
      <c r="A144" s="42" t="s">
        <v>845</v>
      </c>
      <c r="F144" s="145" t="s">
        <v>435</v>
      </c>
    </row>
    <row r="145" spans="1:6">
      <c r="A145" s="42" t="s">
        <v>846</v>
      </c>
      <c r="F145" s="145" t="s">
        <v>437</v>
      </c>
    </row>
    <row r="146" spans="1:6">
      <c r="A146" s="42" t="s">
        <v>123</v>
      </c>
      <c r="F146" s="145" t="s">
        <v>439</v>
      </c>
    </row>
    <row r="147" spans="1:6">
      <c r="A147" s="42" t="s">
        <v>701</v>
      </c>
      <c r="F147" s="145" t="s">
        <v>442</v>
      </c>
    </row>
    <row r="148" spans="1:6">
      <c r="A148" s="42" t="s">
        <v>1554</v>
      </c>
      <c r="F148" s="145" t="s">
        <v>443</v>
      </c>
    </row>
    <row r="149" spans="1:6">
      <c r="A149" s="42" t="s">
        <v>1633</v>
      </c>
      <c r="F149" s="145" t="s">
        <v>446</v>
      </c>
    </row>
    <row r="150" spans="1:6">
      <c r="A150" s="42" t="s">
        <v>1768</v>
      </c>
      <c r="F150" s="145" t="s">
        <v>448</v>
      </c>
    </row>
    <row r="151" spans="1:6">
      <c r="A151" s="42" t="s">
        <v>1823</v>
      </c>
      <c r="F151" s="145" t="s">
        <v>450</v>
      </c>
    </row>
    <row r="152" spans="1:6">
      <c r="A152" s="42" t="s">
        <v>1822</v>
      </c>
      <c r="F152" s="145" t="s">
        <v>454</v>
      </c>
    </row>
    <row r="153" spans="1:6">
      <c r="A153" s="42" t="s">
        <v>1208</v>
      </c>
      <c r="F153" s="145" t="s">
        <v>457</v>
      </c>
    </row>
    <row r="154" spans="1:6">
      <c r="A154" s="42" t="s">
        <v>450</v>
      </c>
      <c r="F154" s="145" t="s">
        <v>458</v>
      </c>
    </row>
    <row r="155" spans="1:6">
      <c r="A155" s="42" t="s">
        <v>1765</v>
      </c>
      <c r="F155" s="145" t="s">
        <v>460</v>
      </c>
    </row>
    <row r="156" spans="1:6">
      <c r="A156" s="42" t="s">
        <v>103</v>
      </c>
      <c r="F156" s="145" t="s">
        <v>461</v>
      </c>
    </row>
    <row r="157" spans="1:6">
      <c r="A157" s="42" t="s">
        <v>106</v>
      </c>
      <c r="F157" s="145" t="s">
        <v>463</v>
      </c>
    </row>
    <row r="158" spans="1:6">
      <c r="A158" s="42" t="s">
        <v>109</v>
      </c>
      <c r="F158" s="145" t="s">
        <v>466</v>
      </c>
    </row>
    <row r="159" spans="1:6">
      <c r="A159" s="42" t="s">
        <v>1422</v>
      </c>
      <c r="F159" s="145" t="s">
        <v>467</v>
      </c>
    </row>
    <row r="160" spans="1:6">
      <c r="A160" s="42" t="s">
        <v>93</v>
      </c>
      <c r="F160" s="145" t="s">
        <v>469</v>
      </c>
    </row>
    <row r="161" spans="1:6">
      <c r="A161" s="42" t="s">
        <v>100</v>
      </c>
      <c r="F161" s="145" t="s">
        <v>470</v>
      </c>
    </row>
    <row r="162" spans="1:6">
      <c r="A162" s="42" t="s">
        <v>980</v>
      </c>
      <c r="F162" s="145" t="s">
        <v>472</v>
      </c>
    </row>
    <row r="163" spans="1:6">
      <c r="A163" s="42" t="s">
        <v>949</v>
      </c>
      <c r="F163" s="145" t="s">
        <v>474</v>
      </c>
    </row>
    <row r="164" spans="1:6">
      <c r="A164" s="42" t="s">
        <v>951</v>
      </c>
      <c r="F164" s="145" t="s">
        <v>476</v>
      </c>
    </row>
    <row r="165" spans="1:6">
      <c r="A165" s="42" t="s">
        <v>948</v>
      </c>
      <c r="F165" s="145" t="s">
        <v>477</v>
      </c>
    </row>
    <row r="166" spans="1:6">
      <c r="A166" s="42" t="s">
        <v>1274</v>
      </c>
      <c r="F166" s="145" t="s">
        <v>479</v>
      </c>
    </row>
    <row r="167" spans="1:6">
      <c r="A167" s="42" t="s">
        <v>1271</v>
      </c>
      <c r="F167" s="145" t="s">
        <v>481</v>
      </c>
    </row>
    <row r="168" spans="1:6">
      <c r="A168" s="42" t="s">
        <v>1605</v>
      </c>
      <c r="F168" s="145" t="s">
        <v>484</v>
      </c>
    </row>
    <row r="169" spans="1:6">
      <c r="A169" s="42" t="s">
        <v>1869</v>
      </c>
      <c r="F169" s="145" t="s">
        <v>486</v>
      </c>
    </row>
    <row r="170" spans="1:6">
      <c r="A170" s="42" t="s">
        <v>1865</v>
      </c>
      <c r="F170" s="145" t="s">
        <v>487</v>
      </c>
    </row>
    <row r="171" spans="1:6">
      <c r="A171" s="42" t="s">
        <v>547</v>
      </c>
      <c r="F171" s="145" t="s">
        <v>490</v>
      </c>
    </row>
    <row r="172" spans="1:6">
      <c r="A172" s="42" t="s">
        <v>911</v>
      </c>
      <c r="F172" s="145" t="s">
        <v>491</v>
      </c>
    </row>
    <row r="173" spans="1:6">
      <c r="A173" s="42" t="s">
        <v>856</v>
      </c>
      <c r="F173" s="145" t="s">
        <v>492</v>
      </c>
    </row>
    <row r="174" spans="1:6">
      <c r="A174" s="42" t="s">
        <v>569</v>
      </c>
      <c r="F174" s="145" t="s">
        <v>493</v>
      </c>
    </row>
    <row r="175" spans="1:6">
      <c r="A175" s="42" t="s">
        <v>968</v>
      </c>
      <c r="F175" s="145" t="s">
        <v>495</v>
      </c>
    </row>
    <row r="176" spans="1:6">
      <c r="A176" s="42" t="s">
        <v>1163</v>
      </c>
      <c r="F176" s="145" t="s">
        <v>496</v>
      </c>
    </row>
    <row r="177" spans="1:6">
      <c r="A177" s="42" t="s">
        <v>1585</v>
      </c>
      <c r="F177" s="145" t="s">
        <v>498</v>
      </c>
    </row>
    <row r="178" spans="1:6">
      <c r="A178" s="42" t="s">
        <v>869</v>
      </c>
      <c r="F178" s="145" t="s">
        <v>500</v>
      </c>
    </row>
    <row r="179" spans="1:6">
      <c r="A179" s="42" t="s">
        <v>1345</v>
      </c>
      <c r="F179" s="145" t="s">
        <v>502</v>
      </c>
    </row>
    <row r="180" spans="1:6">
      <c r="A180" s="42" t="s">
        <v>1346</v>
      </c>
      <c r="F180" s="145" t="s">
        <v>504</v>
      </c>
    </row>
    <row r="181" spans="1:6">
      <c r="A181" s="42" t="s">
        <v>832</v>
      </c>
      <c r="F181" s="145" t="s">
        <v>507</v>
      </c>
    </row>
    <row r="182" spans="1:6">
      <c r="A182" s="42" t="s">
        <v>229</v>
      </c>
      <c r="F182" s="145" t="s">
        <v>508</v>
      </c>
    </row>
    <row r="183" spans="1:6">
      <c r="A183" s="42" t="s">
        <v>222</v>
      </c>
      <c r="F183" s="145" t="s">
        <v>511</v>
      </c>
    </row>
    <row r="184" spans="1:6">
      <c r="A184" s="42" t="s">
        <v>574</v>
      </c>
      <c r="F184" s="145" t="s">
        <v>513</v>
      </c>
    </row>
    <row r="185" spans="1:6">
      <c r="A185" s="42" t="s">
        <v>1634</v>
      </c>
      <c r="F185" s="145" t="s">
        <v>514</v>
      </c>
    </row>
    <row r="186" spans="1:6">
      <c r="A186" s="42" t="s">
        <v>1832</v>
      </c>
      <c r="F186" s="145" t="s">
        <v>515</v>
      </c>
    </row>
    <row r="187" spans="1:6">
      <c r="A187" s="42" t="s">
        <v>396</v>
      </c>
      <c r="F187" s="145" t="s">
        <v>516</v>
      </c>
    </row>
    <row r="188" spans="1:6">
      <c r="A188" s="42" t="s">
        <v>1613</v>
      </c>
      <c r="F188" s="145" t="s">
        <v>518</v>
      </c>
    </row>
    <row r="189" spans="1:6">
      <c r="A189" s="42" t="s">
        <v>1249</v>
      </c>
      <c r="F189" s="145" t="s">
        <v>520</v>
      </c>
    </row>
    <row r="190" spans="1:6">
      <c r="A190" s="42" t="s">
        <v>1149</v>
      </c>
      <c r="F190" s="145" t="s">
        <v>522</v>
      </c>
    </row>
    <row r="191" spans="1:6">
      <c r="A191" s="42" t="s">
        <v>942</v>
      </c>
      <c r="F191" s="145" t="s">
        <v>524</v>
      </c>
    </row>
    <row r="192" spans="1:6">
      <c r="A192" s="42" t="s">
        <v>707</v>
      </c>
      <c r="F192" s="145" t="s">
        <v>526</v>
      </c>
    </row>
    <row r="193" spans="1:6">
      <c r="A193" s="42" t="s">
        <v>1483</v>
      </c>
      <c r="F193" s="145" t="s">
        <v>527</v>
      </c>
    </row>
    <row r="194" spans="1:6">
      <c r="A194" s="42" t="s">
        <v>1104</v>
      </c>
      <c r="F194" s="145" t="s">
        <v>528</v>
      </c>
    </row>
    <row r="195" spans="1:6">
      <c r="A195" s="42" t="s">
        <v>1680</v>
      </c>
      <c r="F195" s="145" t="s">
        <v>529</v>
      </c>
    </row>
    <row r="196" spans="1:6">
      <c r="A196" s="42" t="s">
        <v>829</v>
      </c>
      <c r="F196" s="145" t="s">
        <v>531</v>
      </c>
    </row>
    <row r="197" spans="1:6">
      <c r="A197" s="42" t="s">
        <v>660</v>
      </c>
      <c r="F197" s="145" t="s">
        <v>534</v>
      </c>
    </row>
    <row r="198" spans="1:6">
      <c r="A198" s="42" t="s">
        <v>661</v>
      </c>
      <c r="F198" s="145" t="s">
        <v>537</v>
      </c>
    </row>
    <row r="199" spans="1:6">
      <c r="A199" s="42" t="s">
        <v>1593</v>
      </c>
      <c r="F199" s="145" t="s">
        <v>539</v>
      </c>
    </row>
    <row r="200" spans="1:6">
      <c r="A200" s="42" t="s">
        <v>1592</v>
      </c>
      <c r="F200" s="145" t="s">
        <v>541</v>
      </c>
    </row>
    <row r="201" spans="1:6">
      <c r="A201" s="42" t="s">
        <v>1541</v>
      </c>
      <c r="F201" s="145" t="s">
        <v>544</v>
      </c>
    </row>
    <row r="202" spans="1:6">
      <c r="A202" s="42" t="s">
        <v>1540</v>
      </c>
      <c r="F202" s="145" t="s">
        <v>545</v>
      </c>
    </row>
    <row r="203" spans="1:6">
      <c r="A203" s="48" t="s">
        <v>1116</v>
      </c>
      <c r="F203" s="145" t="s">
        <v>547</v>
      </c>
    </row>
    <row r="204" spans="1:6">
      <c r="A204" s="48" t="s">
        <v>1428</v>
      </c>
      <c r="F204" s="145" t="s">
        <v>548</v>
      </c>
    </row>
    <row r="205" spans="1:6">
      <c r="A205" s="48" t="s">
        <v>1425</v>
      </c>
      <c r="F205" s="145" t="s">
        <v>549</v>
      </c>
    </row>
    <row r="206" spans="1:6">
      <c r="A206" s="48" t="s">
        <v>835</v>
      </c>
      <c r="F206" s="145" t="s">
        <v>550</v>
      </c>
    </row>
    <row r="207" spans="1:6">
      <c r="A207" s="48" t="s">
        <v>1623</v>
      </c>
      <c r="F207" s="145" t="s">
        <v>552</v>
      </c>
    </row>
    <row r="208" spans="1:6">
      <c r="A208" s="48" t="s">
        <v>930</v>
      </c>
      <c r="F208" s="145" t="s">
        <v>553</v>
      </c>
    </row>
    <row r="209" spans="1:6">
      <c r="A209" s="48" t="s">
        <v>830</v>
      </c>
      <c r="F209" s="145" t="s">
        <v>554</v>
      </c>
    </row>
    <row r="210" spans="1:6">
      <c r="A210" s="48" t="s">
        <v>1049</v>
      </c>
      <c r="F210" s="145" t="s">
        <v>556</v>
      </c>
    </row>
    <row r="211" spans="1:6">
      <c r="A211" s="48" t="s">
        <v>995</v>
      </c>
      <c r="F211" s="145" t="s">
        <v>557</v>
      </c>
    </row>
    <row r="212" spans="1:6">
      <c r="A212" s="48" t="s">
        <v>568</v>
      </c>
      <c r="F212" s="145" t="s">
        <v>558</v>
      </c>
    </row>
    <row r="213" spans="1:6">
      <c r="A213" s="48" t="s">
        <v>1730</v>
      </c>
      <c r="F213" s="145" t="s">
        <v>559</v>
      </c>
    </row>
    <row r="214" spans="1:6">
      <c r="A214" s="48" t="s">
        <v>557</v>
      </c>
      <c r="F214" s="145" t="s">
        <v>561</v>
      </c>
    </row>
    <row r="215" spans="1:6">
      <c r="A215" s="48" t="s">
        <v>1139</v>
      </c>
      <c r="F215" s="145" t="s">
        <v>562</v>
      </c>
    </row>
    <row r="216" spans="1:6">
      <c r="A216" s="48" t="s">
        <v>1215</v>
      </c>
      <c r="F216" s="145" t="s">
        <v>563</v>
      </c>
    </row>
    <row r="217" spans="1:6">
      <c r="A217" s="48" t="s">
        <v>1212</v>
      </c>
      <c r="F217" s="145" t="s">
        <v>564</v>
      </c>
    </row>
    <row r="218" spans="1:6">
      <c r="A218" s="48" t="s">
        <v>427</v>
      </c>
      <c r="F218" s="145" t="s">
        <v>565</v>
      </c>
    </row>
    <row r="219" spans="1:6">
      <c r="A219" s="48" t="s">
        <v>1679</v>
      </c>
      <c r="F219" s="145" t="s">
        <v>566</v>
      </c>
    </row>
    <row r="220" spans="1:6">
      <c r="A220" s="48" t="s">
        <v>1649</v>
      </c>
      <c r="F220" s="145" t="s">
        <v>567</v>
      </c>
    </row>
    <row r="221" spans="1:6">
      <c r="A221" s="48" t="s">
        <v>1434</v>
      </c>
      <c r="F221" s="145" t="s">
        <v>568</v>
      </c>
    </row>
    <row r="222" spans="1:6">
      <c r="A222" s="48" t="s">
        <v>1809</v>
      </c>
      <c r="F222" s="145" t="s">
        <v>569</v>
      </c>
    </row>
    <row r="223" spans="1:6">
      <c r="A223" s="48" t="s">
        <v>550</v>
      </c>
      <c r="F223" s="145" t="s">
        <v>571</v>
      </c>
    </row>
    <row r="224" spans="1:6">
      <c r="A224" s="48" t="s">
        <v>1751</v>
      </c>
      <c r="F224" s="145" t="s">
        <v>572</v>
      </c>
    </row>
    <row r="225" spans="1:6">
      <c r="A225" s="48" t="s">
        <v>1052</v>
      </c>
      <c r="F225" s="145" t="s">
        <v>574</v>
      </c>
    </row>
    <row r="226" spans="1:6">
      <c r="A226" s="48" t="s">
        <v>1131</v>
      </c>
      <c r="F226" s="145" t="s">
        <v>575</v>
      </c>
    </row>
    <row r="227" spans="1:6">
      <c r="A227" s="48" t="s">
        <v>1136</v>
      </c>
      <c r="F227" s="145" t="s">
        <v>576</v>
      </c>
    </row>
    <row r="228" spans="1:6">
      <c r="A228" s="48" t="s">
        <v>1134</v>
      </c>
      <c r="F228" s="145" t="s">
        <v>578</v>
      </c>
    </row>
    <row r="229" spans="1:6">
      <c r="A229" s="48" t="s">
        <v>1133</v>
      </c>
      <c r="F229" s="145" t="s">
        <v>580</v>
      </c>
    </row>
    <row r="230" spans="1:6">
      <c r="A230" s="48" t="s">
        <v>1402</v>
      </c>
      <c r="F230" s="145" t="s">
        <v>582</v>
      </c>
    </row>
    <row r="231" spans="1:6">
      <c r="A231" s="48" t="s">
        <v>1129</v>
      </c>
      <c r="F231" s="145" t="s">
        <v>583</v>
      </c>
    </row>
    <row r="232" spans="1:6">
      <c r="A232" s="48" t="s">
        <v>1130</v>
      </c>
      <c r="F232" s="145" t="s">
        <v>585</v>
      </c>
    </row>
    <row r="233" spans="1:6">
      <c r="A233" s="48" t="s">
        <v>1403</v>
      </c>
      <c r="F233" s="145" t="s">
        <v>586</v>
      </c>
    </row>
    <row r="234" spans="1:6">
      <c r="A234" s="48" t="s">
        <v>1404</v>
      </c>
      <c r="F234" s="145" t="s">
        <v>587</v>
      </c>
    </row>
    <row r="235" spans="1:6">
      <c r="A235" s="48" t="s">
        <v>1357</v>
      </c>
      <c r="F235" s="145" t="s">
        <v>588</v>
      </c>
    </row>
    <row r="236" spans="1:6">
      <c r="A236" s="48" t="s">
        <v>1179</v>
      </c>
      <c r="F236" s="145" t="s">
        <v>589</v>
      </c>
    </row>
    <row r="237" spans="1:6">
      <c r="A237" s="48" t="s">
        <v>1177</v>
      </c>
      <c r="F237" s="145" t="s">
        <v>592</v>
      </c>
    </row>
    <row r="238" spans="1:6">
      <c r="A238" s="48" t="s">
        <v>1178</v>
      </c>
      <c r="F238" s="145" t="s">
        <v>593</v>
      </c>
    </row>
    <row r="239" spans="1:6">
      <c r="A239" s="48" t="s">
        <v>1180</v>
      </c>
      <c r="F239" s="145" t="s">
        <v>594</v>
      </c>
    </row>
    <row r="240" spans="1:6">
      <c r="A240" s="48" t="s">
        <v>1242</v>
      </c>
      <c r="F240" s="145" t="s">
        <v>596</v>
      </c>
    </row>
    <row r="241" spans="1:6">
      <c r="A241" s="48" t="s">
        <v>767</v>
      </c>
      <c r="F241" s="145" t="s">
        <v>597</v>
      </c>
    </row>
    <row r="242" spans="1:6">
      <c r="A242" s="48" t="s">
        <v>666</v>
      </c>
      <c r="F242" s="145" t="s">
        <v>598</v>
      </c>
    </row>
    <row r="243" spans="1:6">
      <c r="A243" s="48" t="s">
        <v>1278</v>
      </c>
      <c r="F243" s="145" t="s">
        <v>599</v>
      </c>
    </row>
    <row r="244" spans="1:6">
      <c r="A244" s="48" t="s">
        <v>905</v>
      </c>
      <c r="F244" s="145" t="s">
        <v>601</v>
      </c>
    </row>
    <row r="245" spans="1:6">
      <c r="A245" s="48" t="s">
        <v>906</v>
      </c>
      <c r="F245" s="145" t="s">
        <v>603</v>
      </c>
    </row>
    <row r="246" spans="1:6">
      <c r="A246" s="48" t="s">
        <v>904</v>
      </c>
      <c r="F246" s="145" t="s">
        <v>604</v>
      </c>
    </row>
    <row r="247" spans="1:6">
      <c r="A247" s="48" t="s">
        <v>907</v>
      </c>
      <c r="F247" s="145" t="s">
        <v>606</v>
      </c>
    </row>
    <row r="248" spans="1:6">
      <c r="A248" s="48" t="s">
        <v>382</v>
      </c>
      <c r="F248" s="145" t="s">
        <v>607</v>
      </c>
    </row>
    <row r="249" spans="1:6">
      <c r="A249" s="48" t="s">
        <v>1070</v>
      </c>
      <c r="F249" s="145" t="s">
        <v>608</v>
      </c>
    </row>
    <row r="250" spans="1:6">
      <c r="A250" s="52" t="s">
        <v>1459</v>
      </c>
      <c r="F250" s="145" t="s">
        <v>609</v>
      </c>
    </row>
    <row r="251" spans="1:6">
      <c r="A251" s="52" t="s">
        <v>1524</v>
      </c>
      <c r="F251" s="145" t="s">
        <v>610</v>
      </c>
    </row>
    <row r="252" spans="1:6">
      <c r="A252" s="48" t="s">
        <v>1035</v>
      </c>
      <c r="F252" s="145" t="s">
        <v>611</v>
      </c>
    </row>
    <row r="253" spans="1:6">
      <c r="A253" s="52" t="s">
        <v>1037</v>
      </c>
      <c r="F253" s="145" t="s">
        <v>614</v>
      </c>
    </row>
    <row r="254" spans="1:6">
      <c r="A254" s="52" t="s">
        <v>1393</v>
      </c>
      <c r="F254" s="145" t="s">
        <v>615</v>
      </c>
    </row>
    <row r="255" spans="1:6">
      <c r="A255" s="48" t="s">
        <v>1394</v>
      </c>
      <c r="F255" s="145" t="s">
        <v>617</v>
      </c>
    </row>
    <row r="256" spans="1:6">
      <c r="A256" s="48" t="s">
        <v>1287</v>
      </c>
      <c r="F256" s="145" t="s">
        <v>618</v>
      </c>
    </row>
    <row r="257" spans="1:6">
      <c r="A257" s="48" t="s">
        <v>262</v>
      </c>
      <c r="F257" s="145" t="s">
        <v>619</v>
      </c>
    </row>
    <row r="258" spans="1:6">
      <c r="A258" s="48" t="s">
        <v>267</v>
      </c>
      <c r="F258" s="145" t="s">
        <v>621</v>
      </c>
    </row>
    <row r="259" spans="1:6">
      <c r="A259" s="48" t="s">
        <v>498</v>
      </c>
      <c r="F259" s="145" t="s">
        <v>623</v>
      </c>
    </row>
    <row r="260" spans="1:6">
      <c r="A260" s="48" t="s">
        <v>376</v>
      </c>
      <c r="F260" s="145" t="s">
        <v>624</v>
      </c>
    </row>
    <row r="261" spans="1:6">
      <c r="A261" s="48" t="s">
        <v>374</v>
      </c>
      <c r="F261" s="145" t="s">
        <v>625</v>
      </c>
    </row>
    <row r="262" spans="1:6">
      <c r="A262" s="48" t="s">
        <v>1754</v>
      </c>
      <c r="F262" s="145" t="s">
        <v>627</v>
      </c>
    </row>
    <row r="263" spans="1:6">
      <c r="A263" s="52" t="s">
        <v>1825</v>
      </c>
      <c r="F263" s="145" t="s">
        <v>629</v>
      </c>
    </row>
    <row r="264" spans="1:6">
      <c r="A264" s="52" t="s">
        <v>674</v>
      </c>
      <c r="F264" s="145" t="s">
        <v>631</v>
      </c>
    </row>
    <row r="265" spans="1:6">
      <c r="A265" s="48" t="s">
        <v>1596</v>
      </c>
      <c r="F265" s="145" t="s">
        <v>633</v>
      </c>
    </row>
    <row r="266" spans="1:6">
      <c r="A266" s="48" t="s">
        <v>1326</v>
      </c>
      <c r="F266" s="145" t="s">
        <v>635</v>
      </c>
    </row>
    <row r="267" spans="1:6">
      <c r="A267" s="48" t="s">
        <v>1683</v>
      </c>
      <c r="F267" s="145" t="s">
        <v>636</v>
      </c>
    </row>
    <row r="268" spans="1:6">
      <c r="A268" s="48" t="s">
        <v>1681</v>
      </c>
      <c r="F268" s="145" t="s">
        <v>637</v>
      </c>
    </row>
    <row r="269" spans="1:6">
      <c r="A269" s="52" t="s">
        <v>1344</v>
      </c>
      <c r="F269" s="145" t="s">
        <v>639</v>
      </c>
    </row>
    <row r="270" spans="1:6">
      <c r="A270" s="52" t="s">
        <v>1690</v>
      </c>
      <c r="F270" s="145" t="s">
        <v>641</v>
      </c>
    </row>
    <row r="271" spans="1:6">
      <c r="A271" s="48" t="s">
        <v>534</v>
      </c>
      <c r="F271" s="145" t="s">
        <v>642</v>
      </c>
    </row>
    <row r="272" spans="1:6">
      <c r="A272" s="48" t="s">
        <v>537</v>
      </c>
      <c r="F272" s="145" t="s">
        <v>644</v>
      </c>
    </row>
    <row r="273" spans="1:6">
      <c r="A273" s="48" t="s">
        <v>1688</v>
      </c>
      <c r="F273" s="145" t="s">
        <v>645</v>
      </c>
    </row>
    <row r="274" spans="1:6">
      <c r="A274" s="48" t="s">
        <v>1521</v>
      </c>
      <c r="F274" s="145" t="s">
        <v>646</v>
      </c>
    </row>
    <row r="275" spans="1:6">
      <c r="A275" s="48" t="s">
        <v>994</v>
      </c>
      <c r="F275" s="145" t="s">
        <v>649</v>
      </c>
    </row>
    <row r="276" spans="1:6">
      <c r="A276" s="48" t="s">
        <v>531</v>
      </c>
      <c r="F276" s="145" t="s">
        <v>651</v>
      </c>
    </row>
    <row r="277" spans="1:6">
      <c r="A277" s="48" t="s">
        <v>1606</v>
      </c>
      <c r="F277" s="145" t="s">
        <v>653</v>
      </c>
    </row>
    <row r="278" spans="1:6">
      <c r="A278" s="48" t="s">
        <v>1687</v>
      </c>
      <c r="F278" s="145" t="s">
        <v>655</v>
      </c>
    </row>
    <row r="279" spans="1:6">
      <c r="A279" s="48" t="s">
        <v>959</v>
      </c>
      <c r="F279" s="145" t="s">
        <v>657</v>
      </c>
    </row>
    <row r="280" spans="1:6">
      <c r="A280" s="48" t="s">
        <v>957</v>
      </c>
      <c r="F280" s="145" t="s">
        <v>658</v>
      </c>
    </row>
    <row r="281" spans="1:6">
      <c r="A281" s="48" t="s">
        <v>1098</v>
      </c>
      <c r="F281" s="145" t="s">
        <v>659</v>
      </c>
    </row>
    <row r="282" spans="1:6">
      <c r="A282" s="48" t="s">
        <v>1587</v>
      </c>
      <c r="F282" s="145" t="s">
        <v>660</v>
      </c>
    </row>
    <row r="283" spans="1:6">
      <c r="A283" s="48" t="s">
        <v>409</v>
      </c>
      <c r="F283" s="145" t="s">
        <v>661</v>
      </c>
    </row>
    <row r="284" spans="1:6">
      <c r="A284" s="48" t="s">
        <v>1224</v>
      </c>
      <c r="F284" s="145" t="s">
        <v>662</v>
      </c>
    </row>
    <row r="285" spans="1:6">
      <c r="A285" s="48" t="s">
        <v>1604</v>
      </c>
      <c r="F285" s="145" t="s">
        <v>664</v>
      </c>
    </row>
    <row r="286" spans="1:6">
      <c r="A286" s="48" t="s">
        <v>1171</v>
      </c>
      <c r="F286" s="145" t="s">
        <v>666</v>
      </c>
    </row>
    <row r="287" spans="1:6">
      <c r="A287" s="48" t="s">
        <v>1836</v>
      </c>
      <c r="F287" s="145" t="s">
        <v>667</v>
      </c>
    </row>
    <row r="288" spans="1:6">
      <c r="A288" s="48" t="s">
        <v>1835</v>
      </c>
      <c r="F288" s="145" t="s">
        <v>668</v>
      </c>
    </row>
    <row r="289" spans="1:6">
      <c r="A289" s="48" t="s">
        <v>269</v>
      </c>
      <c r="F289" s="145" t="s">
        <v>669</v>
      </c>
    </row>
    <row r="290" spans="1:6">
      <c r="A290" s="48" t="s">
        <v>270</v>
      </c>
      <c r="F290" s="145" t="s">
        <v>670</v>
      </c>
    </row>
    <row r="291" spans="1:6">
      <c r="A291" s="48" t="s">
        <v>625</v>
      </c>
      <c r="F291" s="145" t="s">
        <v>671</v>
      </c>
    </row>
    <row r="292" spans="1:6">
      <c r="A292" s="52" t="s">
        <v>1169</v>
      </c>
      <c r="F292" s="145" t="s">
        <v>672</v>
      </c>
    </row>
    <row r="293" spans="1:6">
      <c r="A293" s="48" t="s">
        <v>1685</v>
      </c>
      <c r="F293" s="145" t="s">
        <v>673</v>
      </c>
    </row>
    <row r="294" spans="1:6">
      <c r="A294" s="48" t="s">
        <v>1241</v>
      </c>
      <c r="F294" s="145" t="s">
        <v>674</v>
      </c>
    </row>
    <row r="295" spans="1:6">
      <c r="A295" s="52" t="s">
        <v>853</v>
      </c>
      <c r="F295" s="145" t="s">
        <v>675</v>
      </c>
    </row>
    <row r="296" spans="1:6">
      <c r="A296" s="48" t="s">
        <v>1024</v>
      </c>
      <c r="F296" s="145" t="s">
        <v>677</v>
      </c>
    </row>
    <row r="297" spans="1:6">
      <c r="A297" s="48" t="s">
        <v>852</v>
      </c>
      <c r="F297" s="145" t="s">
        <v>679</v>
      </c>
    </row>
    <row r="298" spans="1:6">
      <c r="A298" s="52" t="s">
        <v>725</v>
      </c>
      <c r="F298" s="145" t="s">
        <v>680</v>
      </c>
    </row>
    <row r="299" spans="1:6">
      <c r="A299" s="52" t="s">
        <v>1138</v>
      </c>
      <c r="F299" s="145" t="s">
        <v>682</v>
      </c>
    </row>
    <row r="300" spans="1:6">
      <c r="A300" s="52" t="s">
        <v>1202</v>
      </c>
      <c r="F300" s="145" t="s">
        <v>683</v>
      </c>
    </row>
    <row r="301" spans="1:6">
      <c r="A301" s="52" t="s">
        <v>1203</v>
      </c>
      <c r="F301" s="145" t="s">
        <v>684</v>
      </c>
    </row>
    <row r="302" spans="1:6">
      <c r="A302" s="52" t="s">
        <v>500</v>
      </c>
      <c r="F302" s="145" t="s">
        <v>685</v>
      </c>
    </row>
    <row r="303" spans="1:6">
      <c r="A303" s="48" t="s">
        <v>1670</v>
      </c>
      <c r="F303" s="145" t="s">
        <v>686</v>
      </c>
    </row>
    <row r="304" spans="1:6">
      <c r="A304" s="52" t="s">
        <v>1672</v>
      </c>
      <c r="F304" s="145" t="s">
        <v>687</v>
      </c>
    </row>
    <row r="305" spans="1:6">
      <c r="A305" s="48" t="s">
        <v>177</v>
      </c>
      <c r="F305" s="145" t="s">
        <v>688</v>
      </c>
    </row>
    <row r="306" spans="1:6">
      <c r="A306" s="48" t="s">
        <v>1602</v>
      </c>
      <c r="F306" s="145" t="s">
        <v>689</v>
      </c>
    </row>
    <row r="307" spans="1:6">
      <c r="A307" s="48" t="s">
        <v>477</v>
      </c>
      <c r="F307" s="145" t="s">
        <v>690</v>
      </c>
    </row>
    <row r="308" spans="1:6">
      <c r="A308" s="48" t="s">
        <v>1010</v>
      </c>
      <c r="F308" s="145" t="s">
        <v>691</v>
      </c>
    </row>
    <row r="309" spans="1:6">
      <c r="A309" s="48" t="s">
        <v>783</v>
      </c>
      <c r="F309" s="145" t="s">
        <v>692</v>
      </c>
    </row>
    <row r="310" spans="1:6">
      <c r="A310" s="48" t="s">
        <v>420</v>
      </c>
      <c r="F310" s="145" t="s">
        <v>693</v>
      </c>
    </row>
    <row r="311" spans="1:6">
      <c r="A311" s="48" t="s">
        <v>421</v>
      </c>
      <c r="F311" s="145" t="s">
        <v>695</v>
      </c>
    </row>
    <row r="312" spans="1:6">
      <c r="A312" s="48" t="s">
        <v>684</v>
      </c>
      <c r="F312" s="145" t="s">
        <v>697</v>
      </c>
    </row>
    <row r="313" spans="1:6">
      <c r="A313" s="48" t="s">
        <v>1204</v>
      </c>
      <c r="F313" s="145" t="s">
        <v>699</v>
      </c>
    </row>
    <row r="314" spans="1:6">
      <c r="A314" s="48" t="s">
        <v>1068</v>
      </c>
      <c r="F314" s="145" t="s">
        <v>701</v>
      </c>
    </row>
    <row r="315" spans="1:6">
      <c r="A315" s="56" t="s">
        <v>1182</v>
      </c>
      <c r="F315" s="145" t="s">
        <v>702</v>
      </c>
    </row>
    <row r="316" spans="1:6">
      <c r="A316" s="56" t="s">
        <v>916</v>
      </c>
      <c r="F316" s="145" t="s">
        <v>703</v>
      </c>
    </row>
    <row r="317" spans="1:6">
      <c r="A317" s="56" t="s">
        <v>1724</v>
      </c>
      <c r="F317" s="145" t="s">
        <v>704</v>
      </c>
    </row>
    <row r="318" spans="1:6">
      <c r="A318" s="56" t="s">
        <v>1725</v>
      </c>
      <c r="F318" s="145" t="s">
        <v>705</v>
      </c>
    </row>
    <row r="319" spans="1:6">
      <c r="A319" s="56" t="s">
        <v>689</v>
      </c>
      <c r="F319" s="145" t="s">
        <v>706</v>
      </c>
    </row>
    <row r="320" spans="1:6">
      <c r="A320" s="56" t="s">
        <v>1185</v>
      </c>
      <c r="F320" s="145" t="s">
        <v>707</v>
      </c>
    </row>
    <row r="321" spans="1:6">
      <c r="A321" s="56" t="s">
        <v>1793</v>
      </c>
      <c r="F321" s="145" t="s">
        <v>708</v>
      </c>
    </row>
    <row r="322" spans="1:6">
      <c r="A322" s="56" t="s">
        <v>609</v>
      </c>
      <c r="F322" s="145" t="s">
        <v>709</v>
      </c>
    </row>
    <row r="323" spans="1:6">
      <c r="A323" s="56" t="s">
        <v>1321</v>
      </c>
      <c r="F323" s="145" t="s">
        <v>710</v>
      </c>
    </row>
    <row r="324" spans="1:6">
      <c r="A324" s="56" t="s">
        <v>1697</v>
      </c>
      <c r="F324" s="145" t="s">
        <v>711</v>
      </c>
    </row>
    <row r="325" spans="1:6">
      <c r="A325" s="56" t="s">
        <v>1099</v>
      </c>
      <c r="F325" s="145" t="s">
        <v>712</v>
      </c>
    </row>
    <row r="326" spans="1:6">
      <c r="A326" s="56" t="s">
        <v>422</v>
      </c>
      <c r="F326" s="145" t="s">
        <v>713</v>
      </c>
    </row>
    <row r="327" spans="1:6">
      <c r="A327" s="56" t="s">
        <v>424</v>
      </c>
      <c r="F327" s="145" t="s">
        <v>714</v>
      </c>
    </row>
    <row r="328" spans="1:6">
      <c r="A328" s="56" t="s">
        <v>425</v>
      </c>
      <c r="F328" s="145" t="s">
        <v>715</v>
      </c>
    </row>
    <row r="329" spans="1:6">
      <c r="A329" s="56" t="s">
        <v>760</v>
      </c>
      <c r="F329" s="145" t="s">
        <v>716</v>
      </c>
    </row>
    <row r="330" spans="1:6">
      <c r="A330" s="56" t="s">
        <v>1662</v>
      </c>
      <c r="F330" s="145" t="s">
        <v>717</v>
      </c>
    </row>
    <row r="331" spans="1:6">
      <c r="A331" s="56" t="s">
        <v>1882</v>
      </c>
      <c r="F331" s="145" t="s">
        <v>718</v>
      </c>
    </row>
    <row r="332" spans="1:6">
      <c r="A332" s="56" t="s">
        <v>1883</v>
      </c>
      <c r="F332" s="145" t="s">
        <v>719</v>
      </c>
    </row>
    <row r="333" spans="1:6">
      <c r="A333" s="56" t="s">
        <v>1833</v>
      </c>
      <c r="F333" s="145" t="s">
        <v>721</v>
      </c>
    </row>
    <row r="334" spans="1:6">
      <c r="A334" s="56" t="s">
        <v>175</v>
      </c>
      <c r="F334" s="145" t="s">
        <v>722</v>
      </c>
    </row>
    <row r="335" spans="1:6">
      <c r="A335" s="56" t="s">
        <v>838</v>
      </c>
      <c r="F335" s="145" t="s">
        <v>723</v>
      </c>
    </row>
    <row r="336" spans="1:6">
      <c r="A336" s="56" t="s">
        <v>1275</v>
      </c>
      <c r="F336" s="145" t="s">
        <v>724</v>
      </c>
    </row>
    <row r="337" spans="1:6">
      <c r="A337" s="56" t="s">
        <v>558</v>
      </c>
      <c r="F337" s="145" t="s">
        <v>725</v>
      </c>
    </row>
    <row r="338" spans="1:6">
      <c r="A338" s="56" t="s">
        <v>1194</v>
      </c>
      <c r="F338" s="145" t="s">
        <v>726</v>
      </c>
    </row>
    <row r="339" spans="1:6">
      <c r="A339" s="56" t="s">
        <v>1196</v>
      </c>
      <c r="F339" s="145" t="s">
        <v>727</v>
      </c>
    </row>
    <row r="340" spans="1:6">
      <c r="A340" s="56" t="s">
        <v>1750</v>
      </c>
      <c r="F340" s="145" t="s">
        <v>728</v>
      </c>
    </row>
    <row r="341" spans="1:6">
      <c r="A341" s="56" t="s">
        <v>1802</v>
      </c>
      <c r="F341" s="145" t="s">
        <v>729</v>
      </c>
    </row>
    <row r="342" spans="1:6">
      <c r="A342" s="56" t="s">
        <v>998</v>
      </c>
      <c r="F342" s="145" t="s">
        <v>730</v>
      </c>
    </row>
    <row r="343" spans="1:6">
      <c r="A343" s="56" t="s">
        <v>585</v>
      </c>
      <c r="F343" s="145" t="s">
        <v>731</v>
      </c>
    </row>
    <row r="344" spans="1:6">
      <c r="A344" s="56" t="s">
        <v>1308</v>
      </c>
      <c r="F344" s="145" t="s">
        <v>732</v>
      </c>
    </row>
    <row r="345" spans="1:6">
      <c r="A345" s="56" t="s">
        <v>1820</v>
      </c>
      <c r="F345" s="145" t="s">
        <v>733</v>
      </c>
    </row>
    <row r="346" spans="1:6">
      <c r="A346" s="56" t="s">
        <v>1617</v>
      </c>
      <c r="F346" s="145" t="s">
        <v>734</v>
      </c>
    </row>
    <row r="347" spans="1:6">
      <c r="A347" s="56" t="s">
        <v>507</v>
      </c>
      <c r="F347" s="145" t="s">
        <v>735</v>
      </c>
    </row>
    <row r="348" spans="1:6">
      <c r="A348" s="56" t="s">
        <v>1290</v>
      </c>
      <c r="F348" s="145" t="s">
        <v>736</v>
      </c>
    </row>
    <row r="349" spans="1:6">
      <c r="A349" s="56" t="s">
        <v>1288</v>
      </c>
      <c r="F349" s="145" t="s">
        <v>737</v>
      </c>
    </row>
    <row r="350" spans="1:6">
      <c r="A350" s="56" t="s">
        <v>1792</v>
      </c>
      <c r="F350" s="145" t="s">
        <v>739</v>
      </c>
    </row>
    <row r="351" spans="1:6">
      <c r="A351" s="56" t="s">
        <v>947</v>
      </c>
      <c r="F351" s="145" t="s">
        <v>740</v>
      </c>
    </row>
    <row r="352" spans="1:6">
      <c r="A352" s="56" t="s">
        <v>1312</v>
      </c>
      <c r="F352" s="145" t="s">
        <v>742</v>
      </c>
    </row>
    <row r="353" spans="1:6">
      <c r="A353" s="56" t="s">
        <v>1727</v>
      </c>
      <c r="F353" s="145" t="s">
        <v>743</v>
      </c>
    </row>
    <row r="354" spans="1:6">
      <c r="A354" s="56" t="s">
        <v>1313</v>
      </c>
      <c r="F354" s="145" t="s">
        <v>744</v>
      </c>
    </row>
    <row r="355" spans="1:6">
      <c r="A355" s="56" t="s">
        <v>1844</v>
      </c>
      <c r="F355" s="145" t="s">
        <v>747</v>
      </c>
    </row>
    <row r="356" spans="1:6">
      <c r="A356" s="56" t="s">
        <v>815</v>
      </c>
      <c r="F356" s="145" t="s">
        <v>748</v>
      </c>
    </row>
    <row r="357" spans="1:6">
      <c r="A357" s="56" t="s">
        <v>1462</v>
      </c>
      <c r="F357" s="145" t="s">
        <v>750</v>
      </c>
    </row>
    <row r="358" spans="1:6">
      <c r="A358" s="56" t="s">
        <v>1186</v>
      </c>
      <c r="F358" s="145" t="s">
        <v>751</v>
      </c>
    </row>
    <row r="359" spans="1:6">
      <c r="A359" s="56" t="s">
        <v>624</v>
      </c>
      <c r="F359" s="145" t="s">
        <v>752</v>
      </c>
    </row>
    <row r="360" spans="1:6">
      <c r="A360" s="56" t="s">
        <v>1210</v>
      </c>
      <c r="F360" s="145" t="s">
        <v>755</v>
      </c>
    </row>
    <row r="361" spans="1:6">
      <c r="A361" s="56" t="s">
        <v>1854</v>
      </c>
      <c r="F361" s="145" t="s">
        <v>756</v>
      </c>
    </row>
    <row r="362" spans="1:6">
      <c r="A362" s="56" t="s">
        <v>1188</v>
      </c>
      <c r="F362" s="145" t="s">
        <v>758</v>
      </c>
    </row>
    <row r="363" spans="1:6">
      <c r="A363" s="56" t="s">
        <v>1279</v>
      </c>
      <c r="F363" s="145" t="s">
        <v>759</v>
      </c>
    </row>
    <row r="364" spans="1:6">
      <c r="A364" s="56" t="s">
        <v>1281</v>
      </c>
      <c r="F364" s="145" t="s">
        <v>760</v>
      </c>
    </row>
    <row r="365" spans="1:6">
      <c r="A365" s="56" t="s">
        <v>1025</v>
      </c>
      <c r="F365" s="145" t="s">
        <v>761</v>
      </c>
    </row>
    <row r="366" spans="1:6">
      <c r="A366" s="56" t="s">
        <v>1667</v>
      </c>
      <c r="F366" s="145" t="s">
        <v>762</v>
      </c>
    </row>
    <row r="367" spans="1:6">
      <c r="A367" s="56" t="s">
        <v>1729</v>
      </c>
      <c r="F367" s="145" t="s">
        <v>763</v>
      </c>
    </row>
    <row r="368" spans="1:6">
      <c r="A368" s="56" t="s">
        <v>1320</v>
      </c>
      <c r="F368" s="145" t="s">
        <v>764</v>
      </c>
    </row>
    <row r="369" spans="1:6">
      <c r="A369" s="56" t="s">
        <v>561</v>
      </c>
      <c r="F369" s="145" t="s">
        <v>765</v>
      </c>
    </row>
    <row r="370" spans="1:6">
      <c r="A370" s="56" t="s">
        <v>983</v>
      </c>
      <c r="F370" s="145" t="s">
        <v>767</v>
      </c>
    </row>
    <row r="371" spans="1:6">
      <c r="A371" s="56" t="s">
        <v>1020</v>
      </c>
      <c r="F371" s="145" t="s">
        <v>768</v>
      </c>
    </row>
    <row r="372" spans="1:6">
      <c r="A372" s="56" t="s">
        <v>1022</v>
      </c>
      <c r="F372" s="145" t="s">
        <v>770</v>
      </c>
    </row>
    <row r="373" spans="1:6">
      <c r="A373" s="56" t="s">
        <v>1193</v>
      </c>
      <c r="F373" s="145" t="s">
        <v>771</v>
      </c>
    </row>
    <row r="374" spans="1:6">
      <c r="A374" s="56" t="s">
        <v>1156</v>
      </c>
      <c r="F374" s="145" t="s">
        <v>772</v>
      </c>
    </row>
    <row r="375" spans="1:6">
      <c r="A375" s="56" t="s">
        <v>985</v>
      </c>
      <c r="F375" s="145" t="s">
        <v>773</v>
      </c>
    </row>
    <row r="376" spans="1:6">
      <c r="A376" s="56" t="s">
        <v>986</v>
      </c>
      <c r="F376" s="145" t="s">
        <v>775</v>
      </c>
    </row>
    <row r="377" spans="1:6">
      <c r="A377" s="56" t="s">
        <v>739</v>
      </c>
      <c r="F377" s="145" t="s">
        <v>776</v>
      </c>
    </row>
    <row r="378" spans="1:6">
      <c r="A378" s="56" t="s">
        <v>740</v>
      </c>
      <c r="F378" s="145" t="s">
        <v>777</v>
      </c>
    </row>
    <row r="379" spans="1:6">
      <c r="A379" s="56" t="s">
        <v>1764</v>
      </c>
      <c r="F379" s="145" t="s">
        <v>778</v>
      </c>
    </row>
    <row r="380" spans="1:6">
      <c r="A380" s="56" t="s">
        <v>397</v>
      </c>
      <c r="F380" s="145" t="s">
        <v>781</v>
      </c>
    </row>
    <row r="381" spans="1:6">
      <c r="A381" s="56" t="s">
        <v>954</v>
      </c>
      <c r="F381" s="145" t="s">
        <v>782</v>
      </c>
    </row>
    <row r="382" spans="1:6">
      <c r="A382" s="56" t="s">
        <v>955</v>
      </c>
      <c r="F382" s="145" t="s">
        <v>783</v>
      </c>
    </row>
    <row r="383" spans="1:6">
      <c r="A383" s="56" t="s">
        <v>1270</v>
      </c>
      <c r="F383" s="145" t="s">
        <v>785</v>
      </c>
    </row>
    <row r="384" spans="1:6">
      <c r="A384" s="56" t="s">
        <v>401</v>
      </c>
      <c r="F384" s="145" t="s">
        <v>786</v>
      </c>
    </row>
    <row r="385" spans="1:6">
      <c r="A385" s="56" t="s">
        <v>403</v>
      </c>
      <c r="F385" s="145" t="s">
        <v>787</v>
      </c>
    </row>
    <row r="386" spans="1:6">
      <c r="A386" s="56" t="s">
        <v>336</v>
      </c>
      <c r="F386" s="145" t="s">
        <v>788</v>
      </c>
    </row>
    <row r="387" spans="1:6">
      <c r="A387" s="56" t="s">
        <v>339</v>
      </c>
      <c r="F387" s="145" t="s">
        <v>789</v>
      </c>
    </row>
    <row r="388" spans="1:6">
      <c r="A388" s="56" t="s">
        <v>1861</v>
      </c>
      <c r="F388" s="145" t="s">
        <v>790</v>
      </c>
    </row>
    <row r="389" spans="1:6">
      <c r="A389" s="56" t="s">
        <v>982</v>
      </c>
      <c r="F389" s="145" t="s">
        <v>791</v>
      </c>
    </row>
    <row r="390" spans="1:6">
      <c r="A390" s="56" t="s">
        <v>1095</v>
      </c>
      <c r="F390" s="145" t="s">
        <v>792</v>
      </c>
    </row>
    <row r="391" spans="1:6">
      <c r="A391" s="56" t="s">
        <v>1858</v>
      </c>
      <c r="F391" s="145" t="s">
        <v>793</v>
      </c>
    </row>
    <row r="392" spans="1:6">
      <c r="A392" s="56" t="s">
        <v>1860</v>
      </c>
      <c r="F392" s="145" t="s">
        <v>794</v>
      </c>
    </row>
    <row r="393" spans="1:6">
      <c r="A393" s="56" t="s">
        <v>621</v>
      </c>
      <c r="F393" s="145" t="s">
        <v>796</v>
      </c>
    </row>
    <row r="394" spans="1:6">
      <c r="A394" s="56" t="s">
        <v>1046</v>
      </c>
      <c r="F394" s="145" t="s">
        <v>797</v>
      </c>
    </row>
    <row r="395" spans="1:6">
      <c r="A395" s="56" t="s">
        <v>1047</v>
      </c>
      <c r="F395" s="145" t="s">
        <v>799</v>
      </c>
    </row>
    <row r="396" spans="1:6">
      <c r="A396" s="56" t="s">
        <v>1016</v>
      </c>
      <c r="F396" s="145" t="s">
        <v>800</v>
      </c>
    </row>
    <row r="397" spans="1:6">
      <c r="A397" s="56" t="s">
        <v>862</v>
      </c>
      <c r="F397" s="145" t="s">
        <v>802</v>
      </c>
    </row>
    <row r="398" spans="1:6">
      <c r="A398" s="56" t="s">
        <v>863</v>
      </c>
      <c r="F398" s="145" t="s">
        <v>804</v>
      </c>
    </row>
    <row r="399" spans="1:6">
      <c r="A399" s="56" t="s">
        <v>966</v>
      </c>
      <c r="F399" s="145" t="s">
        <v>806</v>
      </c>
    </row>
    <row r="400" spans="1:6">
      <c r="A400" s="56" t="s">
        <v>1709</v>
      </c>
      <c r="F400" s="145" t="s">
        <v>807</v>
      </c>
    </row>
    <row r="401" spans="1:6">
      <c r="A401" s="56" t="s">
        <v>627</v>
      </c>
      <c r="F401" s="145" t="s">
        <v>809</v>
      </c>
    </row>
    <row r="402" spans="1:6">
      <c r="A402" s="56" t="s">
        <v>1812</v>
      </c>
      <c r="F402" s="145" t="s">
        <v>810</v>
      </c>
    </row>
    <row r="403" spans="1:6">
      <c r="A403" s="56" t="s">
        <v>1815</v>
      </c>
      <c r="F403" s="145" t="s">
        <v>811</v>
      </c>
    </row>
    <row r="404" spans="1:6">
      <c r="A404" s="56" t="s">
        <v>1017</v>
      </c>
      <c r="F404" s="145" t="s">
        <v>812</v>
      </c>
    </row>
    <row r="405" spans="1:6">
      <c r="A405" s="56" t="s">
        <v>248</v>
      </c>
      <c r="F405" s="145" t="s">
        <v>813</v>
      </c>
    </row>
    <row r="406" spans="1:6">
      <c r="A406" s="56" t="s">
        <v>1316</v>
      </c>
      <c r="F406" s="145" t="s">
        <v>815</v>
      </c>
    </row>
    <row r="407" spans="1:6">
      <c r="A407" s="56" t="s">
        <v>245</v>
      </c>
      <c r="F407" s="145" t="s">
        <v>816</v>
      </c>
    </row>
    <row r="408" spans="1:6">
      <c r="A408" s="56" t="s">
        <v>463</v>
      </c>
      <c r="F408" s="145" t="s">
        <v>817</v>
      </c>
    </row>
    <row r="409" spans="1:6">
      <c r="A409" s="56" t="s">
        <v>287</v>
      </c>
      <c r="F409" s="145" t="s">
        <v>818</v>
      </c>
    </row>
    <row r="410" spans="1:6">
      <c r="A410" s="56" t="s">
        <v>344</v>
      </c>
      <c r="F410" s="145" t="s">
        <v>819</v>
      </c>
    </row>
    <row r="411" spans="1:6">
      <c r="A411" s="56" t="s">
        <v>345</v>
      </c>
      <c r="F411" s="145" t="s">
        <v>820</v>
      </c>
    </row>
    <row r="412" spans="1:6">
      <c r="A412" s="56" t="s">
        <v>1225</v>
      </c>
      <c r="F412" s="145" t="s">
        <v>821</v>
      </c>
    </row>
    <row r="413" spans="1:6">
      <c r="A413" s="56" t="s">
        <v>1493</v>
      </c>
      <c r="F413" s="145" t="s">
        <v>823</v>
      </c>
    </row>
    <row r="414" spans="1:6">
      <c r="A414" s="56" t="s">
        <v>1227</v>
      </c>
      <c r="F414" s="145" t="s">
        <v>825</v>
      </c>
    </row>
    <row r="415" spans="1:6">
      <c r="A415" s="56" t="s">
        <v>1365</v>
      </c>
      <c r="F415" s="145" t="s">
        <v>826</v>
      </c>
    </row>
    <row r="416" spans="1:6">
      <c r="A416" s="56" t="s">
        <v>1366</v>
      </c>
      <c r="F416" s="145" t="s">
        <v>827</v>
      </c>
    </row>
    <row r="417" spans="1:6">
      <c r="A417" s="56" t="s">
        <v>1359</v>
      </c>
      <c r="F417" s="145" t="s">
        <v>828</v>
      </c>
    </row>
    <row r="418" spans="1:6">
      <c r="A418" s="56" t="s">
        <v>872</v>
      </c>
      <c r="F418" s="145" t="s">
        <v>829</v>
      </c>
    </row>
    <row r="419" spans="1:6">
      <c r="A419" s="56" t="s">
        <v>1600</v>
      </c>
      <c r="F419" s="145" t="s">
        <v>830</v>
      </c>
    </row>
    <row r="420" spans="1:6">
      <c r="A420" s="56" t="s">
        <v>1164</v>
      </c>
      <c r="F420" s="145" t="s">
        <v>831</v>
      </c>
    </row>
    <row r="421" spans="1:6">
      <c r="A421" s="56" t="s">
        <v>1167</v>
      </c>
      <c r="F421" s="145" t="s">
        <v>832</v>
      </c>
    </row>
    <row r="422" spans="1:6">
      <c r="A422" s="56" t="s">
        <v>1165</v>
      </c>
      <c r="F422" s="145" t="s">
        <v>833</v>
      </c>
    </row>
    <row r="423" spans="1:6">
      <c r="A423" s="56" t="s">
        <v>1375</v>
      </c>
      <c r="F423" s="145" t="s">
        <v>835</v>
      </c>
    </row>
    <row r="424" spans="1:6">
      <c r="A424" s="56" t="s">
        <v>1376</v>
      </c>
      <c r="F424" s="145" t="s">
        <v>836</v>
      </c>
    </row>
    <row r="425" spans="1:6">
      <c r="A425" s="56" t="s">
        <v>1374</v>
      </c>
      <c r="F425" s="145" t="s">
        <v>837</v>
      </c>
    </row>
    <row r="426" spans="1:6">
      <c r="A426" s="56" t="s">
        <v>1377</v>
      </c>
      <c r="F426" s="145" t="s">
        <v>838</v>
      </c>
    </row>
    <row r="427" spans="1:6">
      <c r="A427" s="56" t="s">
        <v>1779</v>
      </c>
      <c r="F427" s="145" t="s">
        <v>840</v>
      </c>
    </row>
    <row r="428" spans="1:6">
      <c r="A428" s="56" t="s">
        <v>635</v>
      </c>
      <c r="F428" s="145" t="s">
        <v>842</v>
      </c>
    </row>
    <row r="429" spans="1:6">
      <c r="A429" s="56" t="s">
        <v>1636</v>
      </c>
      <c r="F429" s="145" t="s">
        <v>844</v>
      </c>
    </row>
    <row r="430" spans="1:6">
      <c r="A430" s="56" t="s">
        <v>342</v>
      </c>
      <c r="F430" s="145" t="s">
        <v>845</v>
      </c>
    </row>
    <row r="431" spans="1:6">
      <c r="A431" s="56" t="s">
        <v>343</v>
      </c>
      <c r="F431" s="145" t="s">
        <v>846</v>
      </c>
    </row>
    <row r="432" spans="1:6">
      <c r="A432" s="56" t="s">
        <v>1839</v>
      </c>
      <c r="F432" s="145" t="s">
        <v>847</v>
      </c>
    </row>
    <row r="433" spans="1:6">
      <c r="A433" s="56" t="s">
        <v>1816</v>
      </c>
      <c r="F433" s="145" t="s">
        <v>849</v>
      </c>
    </row>
    <row r="434" spans="1:6">
      <c r="A434" s="56" t="s">
        <v>1590</v>
      </c>
      <c r="F434" s="145" t="s">
        <v>850</v>
      </c>
    </row>
    <row r="435" spans="1:6">
      <c r="A435" s="56" t="s">
        <v>1282</v>
      </c>
      <c r="F435" s="145" t="s">
        <v>851</v>
      </c>
    </row>
    <row r="436" spans="1:6">
      <c r="A436" s="56" t="s">
        <v>383</v>
      </c>
      <c r="F436" s="145" t="s">
        <v>852</v>
      </c>
    </row>
    <row r="437" spans="1:6">
      <c r="A437" s="56" t="s">
        <v>388</v>
      </c>
      <c r="F437" s="145" t="s">
        <v>853</v>
      </c>
    </row>
    <row r="438" spans="1:6">
      <c r="A438" s="56" t="s">
        <v>1645</v>
      </c>
      <c r="F438" s="145" t="s">
        <v>855</v>
      </c>
    </row>
    <row r="439" spans="1:6">
      <c r="A439" s="56" t="s">
        <v>1578</v>
      </c>
      <c r="F439" s="145" t="s">
        <v>856</v>
      </c>
    </row>
    <row r="440" spans="1:6">
      <c r="A440" s="56" t="s">
        <v>909</v>
      </c>
      <c r="F440" s="145" t="s">
        <v>857</v>
      </c>
    </row>
    <row r="441" spans="1:6">
      <c r="A441" s="56" t="s">
        <v>895</v>
      </c>
      <c r="F441" s="145" t="s">
        <v>858</v>
      </c>
    </row>
    <row r="442" spans="1:6">
      <c r="A442" s="56" t="s">
        <v>896</v>
      </c>
      <c r="F442" s="145" t="s">
        <v>859</v>
      </c>
    </row>
    <row r="443" spans="1:6">
      <c r="A443" s="56" t="s">
        <v>703</v>
      </c>
      <c r="F443" s="145" t="s">
        <v>860</v>
      </c>
    </row>
    <row r="444" spans="1:6">
      <c r="A444" s="56" t="s">
        <v>295</v>
      </c>
      <c r="F444" s="145" t="s">
        <v>862</v>
      </c>
    </row>
    <row r="445" spans="1:6">
      <c r="A445" s="56" t="s">
        <v>299</v>
      </c>
      <c r="F445" s="145" t="s">
        <v>863</v>
      </c>
    </row>
    <row r="446" spans="1:6">
      <c r="A446" s="56" t="s">
        <v>1421</v>
      </c>
      <c r="F446" s="145" t="s">
        <v>865</v>
      </c>
    </row>
    <row r="447" spans="1:6">
      <c r="A447" s="56" t="s">
        <v>810</v>
      </c>
      <c r="F447" s="145" t="s">
        <v>866</v>
      </c>
    </row>
    <row r="448" spans="1:6">
      <c r="A448" s="56" t="s">
        <v>792</v>
      </c>
      <c r="F448" s="145" t="s">
        <v>868</v>
      </c>
    </row>
    <row r="449" spans="1:6">
      <c r="A449" s="56" t="s">
        <v>1420</v>
      </c>
      <c r="F449" s="145" t="s">
        <v>869</v>
      </c>
    </row>
    <row r="450" spans="1:6">
      <c r="A450" s="56" t="s">
        <v>1103</v>
      </c>
      <c r="F450" s="145" t="s">
        <v>871</v>
      </c>
    </row>
    <row r="451" spans="1:6">
      <c r="A451" s="56" t="s">
        <v>1556</v>
      </c>
      <c r="F451" s="145" t="s">
        <v>872</v>
      </c>
    </row>
    <row r="452" spans="1:6">
      <c r="A452" s="56" t="s">
        <v>493</v>
      </c>
      <c r="F452" s="145" t="s">
        <v>873</v>
      </c>
    </row>
    <row r="453" spans="1:6">
      <c r="A453" s="56" t="s">
        <v>495</v>
      </c>
      <c r="F453" s="145" t="s">
        <v>874</v>
      </c>
    </row>
    <row r="454" spans="1:6">
      <c r="A454" s="56" t="s">
        <v>1530</v>
      </c>
      <c r="F454" s="145" t="s">
        <v>875</v>
      </c>
    </row>
    <row r="455" spans="1:6">
      <c r="A455" s="56" t="s">
        <v>978</v>
      </c>
      <c r="F455" s="145" t="s">
        <v>876</v>
      </c>
    </row>
    <row r="456" spans="1:6">
      <c r="A456" s="56" t="s">
        <v>762</v>
      </c>
      <c r="F456" s="145" t="s">
        <v>878</v>
      </c>
    </row>
    <row r="457" spans="1:6">
      <c r="A457" s="56" t="s">
        <v>1640</v>
      </c>
      <c r="F457" s="145" t="s">
        <v>879</v>
      </c>
    </row>
    <row r="458" spans="1:6">
      <c r="A458" s="56" t="s">
        <v>1642</v>
      </c>
      <c r="F458" s="145" t="s">
        <v>880</v>
      </c>
    </row>
    <row r="459" spans="1:6">
      <c r="A459" s="56" t="s">
        <v>1641</v>
      </c>
      <c r="F459" s="145" t="s">
        <v>881</v>
      </c>
    </row>
    <row r="460" spans="1:6">
      <c r="A460" s="56" t="s">
        <v>400</v>
      </c>
      <c r="F460" s="145" t="s">
        <v>882</v>
      </c>
    </row>
    <row r="461" spans="1:6">
      <c r="A461" s="56" t="s">
        <v>1356</v>
      </c>
      <c r="F461" s="145" t="s">
        <v>883</v>
      </c>
    </row>
    <row r="462" spans="1:6">
      <c r="A462" s="56" t="s">
        <v>1211</v>
      </c>
      <c r="F462" s="145" t="s">
        <v>884</v>
      </c>
    </row>
    <row r="463" spans="1:6">
      <c r="A463" s="56" t="s">
        <v>1240</v>
      </c>
      <c r="F463" s="145" t="s">
        <v>885</v>
      </c>
    </row>
    <row r="464" spans="1:6">
      <c r="A464" s="56" t="s">
        <v>1042</v>
      </c>
      <c r="F464" s="145" t="s">
        <v>886</v>
      </c>
    </row>
    <row r="465" spans="1:6">
      <c r="A465" s="56" t="s">
        <v>1348</v>
      </c>
      <c r="F465" s="145" t="s">
        <v>887</v>
      </c>
    </row>
    <row r="466" spans="1:6">
      <c r="A466" s="56" t="s">
        <v>1347</v>
      </c>
      <c r="F466" s="145" t="s">
        <v>887</v>
      </c>
    </row>
    <row r="467" spans="1:6">
      <c r="A467" s="56" t="s">
        <v>644</v>
      </c>
      <c r="F467" s="145" t="s">
        <v>888</v>
      </c>
    </row>
    <row r="468" spans="1:6">
      <c r="A468" s="56" t="s">
        <v>645</v>
      </c>
      <c r="F468" s="145" t="s">
        <v>888</v>
      </c>
    </row>
    <row r="469" spans="1:6">
      <c r="A469" s="56" t="s">
        <v>1076</v>
      </c>
      <c r="F469" s="145" t="s">
        <v>889</v>
      </c>
    </row>
    <row r="470" spans="1:6">
      <c r="A470" s="56" t="s">
        <v>991</v>
      </c>
      <c r="F470" s="145" t="s">
        <v>891</v>
      </c>
    </row>
    <row r="471" spans="1:6">
      <c r="A471" s="56" t="s">
        <v>992</v>
      </c>
      <c r="F471" s="145" t="s">
        <v>895</v>
      </c>
    </row>
    <row r="472" spans="1:6">
      <c r="A472" s="56" t="s">
        <v>435</v>
      </c>
      <c r="F472" s="145" t="s">
        <v>896</v>
      </c>
    </row>
    <row r="473" spans="1:6">
      <c r="A473" s="56" t="s">
        <v>432</v>
      </c>
      <c r="F473" s="145" t="s">
        <v>899</v>
      </c>
    </row>
    <row r="474" spans="1:6">
      <c r="A474" s="56" t="s">
        <v>682</v>
      </c>
      <c r="F474" s="145" t="s">
        <v>899</v>
      </c>
    </row>
    <row r="475" spans="1:6">
      <c r="A475" s="56" t="s">
        <v>699</v>
      </c>
      <c r="F475" s="145" t="s">
        <v>903</v>
      </c>
    </row>
    <row r="476" spans="1:6">
      <c r="A476" s="56" t="s">
        <v>965</v>
      </c>
      <c r="F476" s="145" t="s">
        <v>904</v>
      </c>
    </row>
    <row r="477" spans="1:6">
      <c r="A477" s="56" t="s">
        <v>1325</v>
      </c>
      <c r="F477" s="145" t="s">
        <v>905</v>
      </c>
    </row>
    <row r="478" spans="1:6">
      <c r="A478" s="56" t="s">
        <v>1396</v>
      </c>
      <c r="F478" s="145" t="s">
        <v>906</v>
      </c>
    </row>
    <row r="479" spans="1:6">
      <c r="A479" s="56" t="s">
        <v>1397</v>
      </c>
      <c r="F479" s="145" t="s">
        <v>907</v>
      </c>
    </row>
    <row r="480" spans="1:6">
      <c r="A480" s="60" t="s">
        <v>562</v>
      </c>
      <c r="F480" s="145" t="s">
        <v>908</v>
      </c>
    </row>
    <row r="481" spans="1:6">
      <c r="A481" s="60" t="s">
        <v>596</v>
      </c>
      <c r="F481" s="145" t="s">
        <v>909</v>
      </c>
    </row>
    <row r="482" spans="1:6">
      <c r="A482" s="60" t="s">
        <v>460</v>
      </c>
      <c r="F482" s="145" t="s">
        <v>910</v>
      </c>
    </row>
    <row r="483" spans="1:6">
      <c r="A483" s="60" t="s">
        <v>670</v>
      </c>
      <c r="F483" s="145" t="s">
        <v>911</v>
      </c>
    </row>
    <row r="484" spans="1:6">
      <c r="A484" s="60" t="s">
        <v>671</v>
      </c>
      <c r="F484" s="145" t="s">
        <v>912</v>
      </c>
    </row>
    <row r="485" spans="1:6">
      <c r="A485" s="60" t="s">
        <v>669</v>
      </c>
      <c r="F485" s="145" t="s">
        <v>913</v>
      </c>
    </row>
    <row r="486" spans="1:6">
      <c r="A486" s="60" t="s">
        <v>1819</v>
      </c>
      <c r="F486" s="145" t="s">
        <v>914</v>
      </c>
    </row>
    <row r="487" spans="1:6">
      <c r="A487" s="60" t="s">
        <v>871</v>
      </c>
      <c r="F487" s="145" t="s">
        <v>915</v>
      </c>
    </row>
    <row r="488" spans="1:6">
      <c r="A488" s="60" t="s">
        <v>1245</v>
      </c>
      <c r="F488" s="145" t="s">
        <v>916</v>
      </c>
    </row>
    <row r="489" spans="1:6">
      <c r="A489" s="60" t="s">
        <v>412</v>
      </c>
      <c r="F489" s="145" t="s">
        <v>917</v>
      </c>
    </row>
    <row r="490" spans="1:6">
      <c r="A490" s="60" t="s">
        <v>575</v>
      </c>
      <c r="F490" s="145" t="s">
        <v>918</v>
      </c>
    </row>
    <row r="491" spans="1:6">
      <c r="A491" s="60" t="s">
        <v>790</v>
      </c>
      <c r="F491" s="145" t="s">
        <v>919</v>
      </c>
    </row>
    <row r="492" spans="1:6">
      <c r="A492" s="60" t="s">
        <v>1643</v>
      </c>
      <c r="F492" s="145" t="s">
        <v>920</v>
      </c>
    </row>
    <row r="493" spans="1:6">
      <c r="A493" s="60" t="s">
        <v>1407</v>
      </c>
      <c r="F493" s="145" t="s">
        <v>921</v>
      </c>
    </row>
    <row r="494" spans="1:6">
      <c r="A494" s="60" t="s">
        <v>1675</v>
      </c>
      <c r="F494" s="145" t="s">
        <v>922</v>
      </c>
    </row>
    <row r="495" spans="1:6">
      <c r="A495" s="60" t="s">
        <v>1673</v>
      </c>
      <c r="F495" s="145" t="s">
        <v>923</v>
      </c>
    </row>
    <row r="496" spans="1:6">
      <c r="A496" s="60" t="s">
        <v>913</v>
      </c>
      <c r="F496" s="145" t="s">
        <v>924</v>
      </c>
    </row>
    <row r="497" spans="1:6">
      <c r="A497" s="60" t="s">
        <v>1338</v>
      </c>
      <c r="F497" s="145" t="s">
        <v>925</v>
      </c>
    </row>
    <row r="498" spans="1:6">
      <c r="A498" s="60" t="s">
        <v>1588</v>
      </c>
      <c r="F498" s="145" t="s">
        <v>926</v>
      </c>
    </row>
    <row r="499" spans="1:6">
      <c r="A499" s="60" t="s">
        <v>1849</v>
      </c>
      <c r="F499" s="145" t="s">
        <v>927</v>
      </c>
    </row>
    <row r="500" spans="1:6">
      <c r="A500" s="60" t="s">
        <v>1850</v>
      </c>
      <c r="F500" s="145" t="s">
        <v>929</v>
      </c>
    </row>
    <row r="501" spans="1:6">
      <c r="A501" s="60" t="s">
        <v>1851</v>
      </c>
      <c r="F501" s="145" t="s">
        <v>930</v>
      </c>
    </row>
    <row r="502" spans="1:6">
      <c r="A502" s="60" t="s">
        <v>1852</v>
      </c>
      <c r="F502" s="145" t="s">
        <v>931</v>
      </c>
    </row>
    <row r="503" spans="1:6">
      <c r="A503" s="60" t="s">
        <v>1853</v>
      </c>
      <c r="F503" s="145" t="s">
        <v>932</v>
      </c>
    </row>
    <row r="504" spans="1:6">
      <c r="A504" s="60" t="s">
        <v>1847</v>
      </c>
      <c r="F504" s="145" t="s">
        <v>933</v>
      </c>
    </row>
    <row r="505" spans="1:6">
      <c r="A505" s="60" t="s">
        <v>1872</v>
      </c>
      <c r="F505" s="145" t="s">
        <v>934</v>
      </c>
    </row>
    <row r="506" spans="1:6">
      <c r="A506" s="60" t="s">
        <v>84</v>
      </c>
      <c r="F506" s="145" t="s">
        <v>936</v>
      </c>
    </row>
    <row r="507" spans="1:6">
      <c r="A507" s="60" t="s">
        <v>1527</v>
      </c>
      <c r="F507" s="145" t="s">
        <v>937</v>
      </c>
    </row>
    <row r="508" spans="1:6">
      <c r="A508" s="60" t="s">
        <v>1189</v>
      </c>
      <c r="F508" s="145" t="s">
        <v>938</v>
      </c>
    </row>
    <row r="509" spans="1:6">
      <c r="A509" s="60" t="s">
        <v>238</v>
      </c>
      <c r="F509" s="145" t="s">
        <v>939</v>
      </c>
    </row>
    <row r="510" spans="1:6">
      <c r="A510" s="60" t="s">
        <v>903</v>
      </c>
      <c r="F510" s="145" t="s">
        <v>940</v>
      </c>
    </row>
    <row r="511" spans="1:6">
      <c r="A511" s="60" t="s">
        <v>504</v>
      </c>
      <c r="F511" s="145" t="s">
        <v>941</v>
      </c>
    </row>
    <row r="512" spans="1:6">
      <c r="A512" s="60" t="s">
        <v>1191</v>
      </c>
      <c r="F512" s="145" t="s">
        <v>942</v>
      </c>
    </row>
    <row r="513" spans="1:6">
      <c r="A513" s="60" t="s">
        <v>598</v>
      </c>
      <c r="F513" s="145" t="s">
        <v>944</v>
      </c>
    </row>
    <row r="514" spans="1:6">
      <c r="A514" s="60" t="s">
        <v>476</v>
      </c>
      <c r="F514" s="145" t="s">
        <v>945</v>
      </c>
    </row>
    <row r="515" spans="1:6">
      <c r="A515" s="60" t="s">
        <v>514</v>
      </c>
      <c r="F515" s="145" t="s">
        <v>946</v>
      </c>
    </row>
    <row r="516" spans="1:6">
      <c r="A516" s="60" t="s">
        <v>515</v>
      </c>
      <c r="F516" s="145" t="s">
        <v>947</v>
      </c>
    </row>
    <row r="517" spans="1:6">
      <c r="A517" s="60" t="s">
        <v>315</v>
      </c>
      <c r="F517" s="145" t="s">
        <v>948</v>
      </c>
    </row>
    <row r="518" spans="1:6">
      <c r="A518" s="60" t="s">
        <v>140</v>
      </c>
      <c r="F518" s="145" t="s">
        <v>949</v>
      </c>
    </row>
    <row r="519" spans="1:6">
      <c r="A519" s="60" t="s">
        <v>457</v>
      </c>
      <c r="F519" s="145" t="s">
        <v>951</v>
      </c>
    </row>
    <row r="520" spans="1:6">
      <c r="A520" s="60" t="s">
        <v>458</v>
      </c>
      <c r="F520" s="145" t="s">
        <v>952</v>
      </c>
    </row>
    <row r="521" spans="1:6">
      <c r="A521" s="60" t="s">
        <v>1183</v>
      </c>
      <c r="F521" s="145" t="s">
        <v>953</v>
      </c>
    </row>
    <row r="522" spans="1:6">
      <c r="A522" s="60" t="s">
        <v>1555</v>
      </c>
      <c r="F522" s="145" t="s">
        <v>954</v>
      </c>
    </row>
    <row r="523" spans="1:6">
      <c r="A523" s="60" t="s">
        <v>847</v>
      </c>
      <c r="F523" s="145" t="s">
        <v>955</v>
      </c>
    </row>
    <row r="524" spans="1:6">
      <c r="A524" s="60" t="s">
        <v>1267</v>
      </c>
      <c r="F524" s="145" t="s">
        <v>956</v>
      </c>
    </row>
    <row r="525" spans="1:6">
      <c r="A525" s="60" t="s">
        <v>1774</v>
      </c>
      <c r="F525" s="145" t="s">
        <v>957</v>
      </c>
    </row>
    <row r="526" spans="1:6">
      <c r="A526" s="60" t="s">
        <v>1837</v>
      </c>
      <c r="F526" s="145" t="s">
        <v>959</v>
      </c>
    </row>
    <row r="527" spans="1:6">
      <c r="A527" s="60" t="s">
        <v>672</v>
      </c>
      <c r="F527" s="145" t="s">
        <v>960</v>
      </c>
    </row>
    <row r="528" spans="1:6">
      <c r="A528" s="60" t="s">
        <v>415</v>
      </c>
      <c r="F528" s="145" t="s">
        <v>962</v>
      </c>
    </row>
    <row r="529" spans="1:6">
      <c r="A529" s="60" t="s">
        <v>737</v>
      </c>
      <c r="F529" s="145" t="s">
        <v>963</v>
      </c>
    </row>
    <row r="530" spans="1:6">
      <c r="A530" s="60" t="s">
        <v>1198</v>
      </c>
      <c r="F530" s="145" t="s">
        <v>964</v>
      </c>
    </row>
    <row r="531" spans="1:6">
      <c r="A531" s="60" t="s">
        <v>1786</v>
      </c>
      <c r="F531" s="145" t="s">
        <v>965</v>
      </c>
    </row>
    <row r="532" spans="1:6">
      <c r="A532" s="60" t="s">
        <v>1718</v>
      </c>
      <c r="F532" s="145" t="s">
        <v>966</v>
      </c>
    </row>
    <row r="533" spans="1:6">
      <c r="A533" s="60" t="s">
        <v>1367</v>
      </c>
      <c r="F533" s="145" t="s">
        <v>967</v>
      </c>
    </row>
    <row r="534" spans="1:6">
      <c r="A534" s="60" t="s">
        <v>1197</v>
      </c>
      <c r="F534" s="145" t="s">
        <v>968</v>
      </c>
    </row>
    <row r="535" spans="1:6">
      <c r="A535" s="60" t="s">
        <v>1200</v>
      </c>
      <c r="F535" s="145" t="s">
        <v>970</v>
      </c>
    </row>
    <row r="536" spans="1:6">
      <c r="A536" s="60" t="s">
        <v>439</v>
      </c>
      <c r="F536" s="145" t="s">
        <v>971</v>
      </c>
    </row>
    <row r="537" spans="1:6">
      <c r="A537" s="60" t="s">
        <v>1512</v>
      </c>
      <c r="F537" s="145" t="s">
        <v>972</v>
      </c>
    </row>
    <row r="538" spans="1:6">
      <c r="A538" s="60" t="s">
        <v>1531</v>
      </c>
      <c r="F538" s="145" t="s">
        <v>974</v>
      </c>
    </row>
    <row r="539" spans="1:6">
      <c r="A539" s="60" t="s">
        <v>1873</v>
      </c>
      <c r="F539" s="145" t="s">
        <v>975</v>
      </c>
    </row>
    <row r="540" spans="1:6">
      <c r="A540" s="66" t="s">
        <v>413</v>
      </c>
      <c r="F540" s="145" t="s">
        <v>977</v>
      </c>
    </row>
    <row r="541" spans="1:6">
      <c r="A541" s="66" t="s">
        <v>922</v>
      </c>
      <c r="F541" s="145" t="s">
        <v>978</v>
      </c>
    </row>
    <row r="542" spans="1:6">
      <c r="A542" s="60" t="s">
        <v>923</v>
      </c>
      <c r="F542" s="145" t="s">
        <v>980</v>
      </c>
    </row>
    <row r="543" spans="1:6">
      <c r="A543" s="60" t="s">
        <v>1127</v>
      </c>
      <c r="F543" s="145" t="s">
        <v>981</v>
      </c>
    </row>
    <row r="544" spans="1:6">
      <c r="A544" s="60" t="s">
        <v>1128</v>
      </c>
      <c r="F544" s="145" t="s">
        <v>982</v>
      </c>
    </row>
    <row r="545" spans="1:6">
      <c r="A545" s="60" t="s">
        <v>1699</v>
      </c>
      <c r="F545" s="145" t="s">
        <v>983</v>
      </c>
    </row>
    <row r="546" spans="1:6">
      <c r="A546" s="60" t="s">
        <v>889</v>
      </c>
      <c r="F546" s="145" t="s">
        <v>985</v>
      </c>
    </row>
    <row r="547" spans="1:6">
      <c r="A547" s="60" t="s">
        <v>891</v>
      </c>
      <c r="F547" s="145" t="s">
        <v>986</v>
      </c>
    </row>
    <row r="548" spans="1:6">
      <c r="A548" s="66" t="s">
        <v>1263</v>
      </c>
      <c r="F548" s="145" t="s">
        <v>987</v>
      </c>
    </row>
    <row r="549" spans="1:6">
      <c r="A549" s="60" t="s">
        <v>1264</v>
      </c>
      <c r="F549" s="145" t="s">
        <v>988</v>
      </c>
    </row>
    <row r="550" spans="1:6">
      <c r="A550" s="60" t="s">
        <v>1265</v>
      </c>
      <c r="F550" s="145" t="s">
        <v>989</v>
      </c>
    </row>
    <row r="551" spans="1:6">
      <c r="A551" s="60" t="s">
        <v>775</v>
      </c>
      <c r="F551" s="145" t="s">
        <v>990</v>
      </c>
    </row>
    <row r="552" spans="1:6">
      <c r="A552" s="60" t="s">
        <v>1207</v>
      </c>
      <c r="F552" s="145" t="s">
        <v>991</v>
      </c>
    </row>
    <row r="553" spans="1:6">
      <c r="A553" s="60" t="s">
        <v>1261</v>
      </c>
      <c r="F553" s="145" t="s">
        <v>992</v>
      </c>
    </row>
    <row r="554" spans="1:6">
      <c r="A554" s="60" t="s">
        <v>1262</v>
      </c>
      <c r="F554" s="145" t="s">
        <v>993</v>
      </c>
    </row>
    <row r="555" spans="1:6">
      <c r="A555" s="60" t="s">
        <v>571</v>
      </c>
      <c r="F555" s="145" t="s">
        <v>994</v>
      </c>
    </row>
    <row r="556" spans="1:6">
      <c r="A556" s="60" t="s">
        <v>496</v>
      </c>
      <c r="F556" s="145" t="s">
        <v>995</v>
      </c>
    </row>
    <row r="557" spans="1:6">
      <c r="A557" s="60" t="s">
        <v>1246</v>
      </c>
      <c r="F557" s="145" t="s">
        <v>996</v>
      </c>
    </row>
    <row r="558" spans="1:6">
      <c r="A558" s="60" t="s">
        <v>691</v>
      </c>
      <c r="F558" s="145" t="s">
        <v>997</v>
      </c>
    </row>
    <row r="559" spans="1:6">
      <c r="A559" s="60" t="s">
        <v>887</v>
      </c>
      <c r="F559" s="145" t="s">
        <v>998</v>
      </c>
    </row>
    <row r="560" spans="1:6">
      <c r="A560" s="60" t="s">
        <v>887</v>
      </c>
      <c r="F560" s="145" t="s">
        <v>999</v>
      </c>
    </row>
    <row r="561" spans="1:6">
      <c r="A561" s="60" t="s">
        <v>888</v>
      </c>
      <c r="F561" s="145" t="s">
        <v>1000</v>
      </c>
    </row>
    <row r="562" spans="1:6">
      <c r="A562" s="60" t="s">
        <v>888</v>
      </c>
      <c r="F562" s="145" t="s">
        <v>1002</v>
      </c>
    </row>
    <row r="563" spans="1:6">
      <c r="A563" s="60" t="s">
        <v>1015</v>
      </c>
      <c r="F563" s="145" t="s">
        <v>1003</v>
      </c>
    </row>
    <row r="564" spans="1:6">
      <c r="A564" s="60" t="s">
        <v>1112</v>
      </c>
      <c r="F564" s="145" t="s">
        <v>1004</v>
      </c>
    </row>
    <row r="565" spans="1:6">
      <c r="A565" s="60" t="s">
        <v>1735</v>
      </c>
      <c r="F565" s="145" t="s">
        <v>1005</v>
      </c>
    </row>
    <row r="566" spans="1:6">
      <c r="A566" s="66" t="s">
        <v>565</v>
      </c>
      <c r="F566" s="145" t="s">
        <v>1006</v>
      </c>
    </row>
    <row r="567" spans="1:6">
      <c r="A567" s="66" t="s">
        <v>564</v>
      </c>
      <c r="F567" s="145" t="s">
        <v>1007</v>
      </c>
    </row>
    <row r="568" spans="1:6">
      <c r="A568" s="66" t="s">
        <v>1007</v>
      </c>
      <c r="F568" s="145" t="s">
        <v>1008</v>
      </c>
    </row>
    <row r="569" spans="1:6">
      <c r="A569" s="66" t="s">
        <v>437</v>
      </c>
      <c r="F569" s="145" t="s">
        <v>1009</v>
      </c>
    </row>
    <row r="570" spans="1:6">
      <c r="A570" s="66" t="s">
        <v>1079</v>
      </c>
      <c r="F570" s="145" t="s">
        <v>1010</v>
      </c>
    </row>
    <row r="571" spans="1:6">
      <c r="A571" s="66" t="s">
        <v>833</v>
      </c>
      <c r="F571" s="145" t="s">
        <v>1012</v>
      </c>
    </row>
    <row r="572" spans="1:6">
      <c r="A572" s="60" t="s">
        <v>1119</v>
      </c>
      <c r="F572" s="145" t="s">
        <v>1013</v>
      </c>
    </row>
    <row r="573" spans="1:6">
      <c r="A573" s="60" t="s">
        <v>1120</v>
      </c>
      <c r="F573" s="145" t="s">
        <v>1014</v>
      </c>
    </row>
    <row r="574" spans="1:6">
      <c r="A574" s="66" t="s">
        <v>1075</v>
      </c>
      <c r="F574" s="145" t="s">
        <v>1015</v>
      </c>
    </row>
    <row r="575" spans="1:6">
      <c r="A575" s="66" t="s">
        <v>718</v>
      </c>
      <c r="F575" s="145" t="s">
        <v>1016</v>
      </c>
    </row>
    <row r="576" spans="1:6">
      <c r="A576" s="60" t="s">
        <v>719</v>
      </c>
      <c r="F576" s="145" t="s">
        <v>1017</v>
      </c>
    </row>
    <row r="577" spans="1:6">
      <c r="A577" s="60" t="s">
        <v>1306</v>
      </c>
      <c r="F577" s="145" t="s">
        <v>1018</v>
      </c>
    </row>
    <row r="578" spans="1:6">
      <c r="A578" s="66" t="s">
        <v>1405</v>
      </c>
      <c r="F578" s="145" t="s">
        <v>1019</v>
      </c>
    </row>
    <row r="579" spans="1:6">
      <c r="A579" s="60" t="s">
        <v>1206</v>
      </c>
      <c r="F579" s="145" t="s">
        <v>1020</v>
      </c>
    </row>
    <row r="580" spans="1:6">
      <c r="A580" s="60" t="s">
        <v>1742</v>
      </c>
      <c r="F580" s="145" t="s">
        <v>1022</v>
      </c>
    </row>
    <row r="581" spans="1:6">
      <c r="A581" s="60" t="s">
        <v>727</v>
      </c>
      <c r="F581" s="145" t="s">
        <v>1023</v>
      </c>
    </row>
    <row r="582" spans="1:6">
      <c r="A582" s="60" t="s">
        <v>962</v>
      </c>
      <c r="F582" s="145" t="s">
        <v>1024</v>
      </c>
    </row>
    <row r="583" spans="1:6">
      <c r="A583" s="60" t="s">
        <v>963</v>
      </c>
      <c r="F583" s="145" t="s">
        <v>1025</v>
      </c>
    </row>
    <row r="584" spans="1:6">
      <c r="A584" s="60" t="s">
        <v>726</v>
      </c>
      <c r="F584" s="145" t="s">
        <v>1026</v>
      </c>
    </row>
    <row r="585" spans="1:6">
      <c r="A585" s="60" t="s">
        <v>759</v>
      </c>
      <c r="F585" s="145" t="s">
        <v>1027</v>
      </c>
    </row>
    <row r="586" spans="1:6">
      <c r="A586" s="60" t="s">
        <v>989</v>
      </c>
      <c r="F586" s="145" t="s">
        <v>1028</v>
      </c>
    </row>
    <row r="587" spans="1:6">
      <c r="A587" s="60" t="s">
        <v>990</v>
      </c>
      <c r="F587" s="145" t="s">
        <v>1029</v>
      </c>
    </row>
    <row r="588" spans="1:6">
      <c r="A588" s="60" t="s">
        <v>728</v>
      </c>
      <c r="F588" s="145" t="s">
        <v>1030</v>
      </c>
    </row>
    <row r="589" spans="1:6">
      <c r="A589" s="60" t="s">
        <v>697</v>
      </c>
      <c r="F589" s="145" t="s">
        <v>1031</v>
      </c>
    </row>
    <row r="590" spans="1:6">
      <c r="A590" s="60" t="s">
        <v>999</v>
      </c>
      <c r="F590" s="145" t="s">
        <v>1032</v>
      </c>
    </row>
    <row r="591" spans="1:6">
      <c r="A591" s="60" t="s">
        <v>1546</v>
      </c>
      <c r="F591" s="145" t="s">
        <v>1033</v>
      </c>
    </row>
    <row r="592" spans="1:6">
      <c r="A592" s="60" t="s">
        <v>825</v>
      </c>
      <c r="F592" s="145" t="s">
        <v>1034</v>
      </c>
    </row>
    <row r="593" spans="1:6">
      <c r="A593" s="60" t="s">
        <v>1465</v>
      </c>
      <c r="F593" s="145" t="s">
        <v>1035</v>
      </c>
    </row>
    <row r="594" spans="1:6">
      <c r="A594" s="60" t="s">
        <v>874</v>
      </c>
      <c r="F594" s="145" t="s">
        <v>1037</v>
      </c>
    </row>
    <row r="595" spans="1:6">
      <c r="A595" s="60" t="s">
        <v>925</v>
      </c>
      <c r="F595" s="145" t="s">
        <v>1038</v>
      </c>
    </row>
    <row r="596" spans="1:6">
      <c r="A596" s="60" t="s">
        <v>926</v>
      </c>
      <c r="F596" s="145" t="s">
        <v>1040</v>
      </c>
    </row>
    <row r="597" spans="1:6">
      <c r="A597" s="60" t="s">
        <v>1447</v>
      </c>
      <c r="F597" s="145" t="s">
        <v>1042</v>
      </c>
    </row>
    <row r="598" spans="1:6">
      <c r="A598" s="60" t="s">
        <v>1444</v>
      </c>
      <c r="F598" s="145" t="s">
        <v>1043</v>
      </c>
    </row>
    <row r="599" spans="1:6">
      <c r="A599" s="60" t="s">
        <v>1446</v>
      </c>
      <c r="F599" s="145" t="s">
        <v>1046</v>
      </c>
    </row>
    <row r="600" spans="1:6">
      <c r="A600" s="60" t="s">
        <v>1776</v>
      </c>
      <c r="F600" s="145" t="s">
        <v>1047</v>
      </c>
    </row>
    <row r="601" spans="1:6">
      <c r="A601" s="60" t="s">
        <v>324</v>
      </c>
      <c r="F601" s="145" t="s">
        <v>1049</v>
      </c>
    </row>
    <row r="602" spans="1:6">
      <c r="A602" s="60" t="s">
        <v>323</v>
      </c>
      <c r="F602" s="145" t="s">
        <v>1050</v>
      </c>
    </row>
    <row r="603" spans="1:6">
      <c r="A603" s="60" t="s">
        <v>320</v>
      </c>
      <c r="F603" s="145" t="s">
        <v>1051</v>
      </c>
    </row>
    <row r="604" spans="1:6">
      <c r="A604" s="60" t="s">
        <v>685</v>
      </c>
      <c r="F604" s="145" t="s">
        <v>1052</v>
      </c>
    </row>
    <row r="605" spans="1:6">
      <c r="A605" s="60" t="s">
        <v>657</v>
      </c>
      <c r="F605" s="145" t="s">
        <v>1054</v>
      </c>
    </row>
    <row r="606" spans="1:6">
      <c r="A606" s="60" t="s">
        <v>1565</v>
      </c>
      <c r="F606" s="145" t="s">
        <v>1055</v>
      </c>
    </row>
    <row r="607" spans="1:6">
      <c r="A607" s="60" t="s">
        <v>1567</v>
      </c>
      <c r="F607" s="145" t="s">
        <v>1056</v>
      </c>
    </row>
    <row r="608" spans="1:6">
      <c r="A608" s="71" t="s">
        <v>492</v>
      </c>
      <c r="F608" s="145" t="s">
        <v>1059</v>
      </c>
    </row>
    <row r="609" spans="1:6">
      <c r="A609" s="71" t="s">
        <v>479</v>
      </c>
      <c r="F609" s="145" t="s">
        <v>1061</v>
      </c>
    </row>
    <row r="610" spans="1:6">
      <c r="A610" s="71" t="s">
        <v>1012</v>
      </c>
      <c r="F610" s="145" t="s">
        <v>1063</v>
      </c>
    </row>
    <row r="611" spans="1:6">
      <c r="A611" s="71" t="s">
        <v>366</v>
      </c>
      <c r="F611" s="145" t="s">
        <v>1064</v>
      </c>
    </row>
    <row r="612" spans="1:6">
      <c r="A612" s="71" t="s">
        <v>369</v>
      </c>
      <c r="F612" s="145" t="s">
        <v>1066</v>
      </c>
    </row>
    <row r="613" spans="1:6">
      <c r="A613" s="71" t="s">
        <v>1006</v>
      </c>
      <c r="F613" s="145" t="s">
        <v>1067</v>
      </c>
    </row>
    <row r="614" spans="1:6">
      <c r="A614" s="71" t="s">
        <v>761</v>
      </c>
      <c r="F614" s="145" t="s">
        <v>1068</v>
      </c>
    </row>
    <row r="615" spans="1:6">
      <c r="A615" s="71" t="s">
        <v>1340</v>
      </c>
      <c r="F615" s="145" t="s">
        <v>1069</v>
      </c>
    </row>
    <row r="616" spans="1:6">
      <c r="A616" s="71" t="s">
        <v>1018</v>
      </c>
      <c r="F616" s="145" t="s">
        <v>1070</v>
      </c>
    </row>
    <row r="617" spans="1:6">
      <c r="A617" s="71" t="s">
        <v>1051</v>
      </c>
      <c r="F617" s="145" t="s">
        <v>1071</v>
      </c>
    </row>
    <row r="618" spans="1:6">
      <c r="A618" s="71" t="s">
        <v>1239</v>
      </c>
      <c r="F618" s="145" t="s">
        <v>1072</v>
      </c>
    </row>
    <row r="619" spans="1:6">
      <c r="A619" s="71" t="s">
        <v>785</v>
      </c>
      <c r="F619" s="145" t="s">
        <v>1073</v>
      </c>
    </row>
    <row r="620" spans="1:6">
      <c r="A620" s="71" t="s">
        <v>786</v>
      </c>
      <c r="F620" s="145" t="s">
        <v>1074</v>
      </c>
    </row>
    <row r="621" spans="1:6">
      <c r="A621" s="71" t="s">
        <v>288</v>
      </c>
      <c r="F621" s="145" t="s">
        <v>1075</v>
      </c>
    </row>
    <row r="622" spans="1:6">
      <c r="A622" s="71" t="s">
        <v>667</v>
      </c>
      <c r="F622" s="145" t="s">
        <v>1076</v>
      </c>
    </row>
    <row r="623" spans="1:6">
      <c r="A623" s="71" t="s">
        <v>1000</v>
      </c>
      <c r="F623" s="145" t="s">
        <v>1077</v>
      </c>
    </row>
    <row r="624" spans="1:6">
      <c r="A624" s="71" t="s">
        <v>1137</v>
      </c>
      <c r="F624" s="145" t="s">
        <v>1078</v>
      </c>
    </row>
    <row r="625" spans="1:6">
      <c r="A625" s="71" t="s">
        <v>1452</v>
      </c>
      <c r="F625" s="145" t="s">
        <v>1079</v>
      </c>
    </row>
    <row r="626" spans="1:6">
      <c r="A626" s="71" t="s">
        <v>583</v>
      </c>
      <c r="F626" s="145" t="s">
        <v>1080</v>
      </c>
    </row>
    <row r="627" spans="1:6">
      <c r="A627" s="71" t="s">
        <v>589</v>
      </c>
      <c r="F627" s="145" t="s">
        <v>1081</v>
      </c>
    </row>
    <row r="628" spans="1:6">
      <c r="A628" s="71" t="s">
        <v>430</v>
      </c>
      <c r="F628" s="145" t="s">
        <v>1082</v>
      </c>
    </row>
    <row r="629" spans="1:6">
      <c r="A629" s="71" t="s">
        <v>431</v>
      </c>
      <c r="F629" s="145" t="s">
        <v>1083</v>
      </c>
    </row>
    <row r="630" spans="1:6">
      <c r="A630" s="71" t="s">
        <v>1568</v>
      </c>
      <c r="F630" s="145" t="s">
        <v>1084</v>
      </c>
    </row>
    <row r="631" spans="1:6">
      <c r="A631" s="71" t="s">
        <v>711</v>
      </c>
      <c r="F631" s="145" t="s">
        <v>1085</v>
      </c>
    </row>
    <row r="632" spans="1:6">
      <c r="A632" s="71" t="s">
        <v>1775</v>
      </c>
      <c r="F632" s="145" t="s">
        <v>1086</v>
      </c>
    </row>
    <row r="633" spans="1:6">
      <c r="A633" s="71" t="s">
        <v>743</v>
      </c>
      <c r="F633" s="145" t="s">
        <v>1087</v>
      </c>
    </row>
    <row r="634" spans="1:6">
      <c r="A634" s="71" t="s">
        <v>1749</v>
      </c>
      <c r="F634" s="145" t="s">
        <v>1088</v>
      </c>
    </row>
    <row r="635" spans="1:6">
      <c r="A635" s="71" t="s">
        <v>1748</v>
      </c>
      <c r="F635" s="145" t="s">
        <v>1089</v>
      </c>
    </row>
    <row r="636" spans="1:6">
      <c r="A636" s="71" t="s">
        <v>771</v>
      </c>
      <c r="F636" s="145" t="s">
        <v>1090</v>
      </c>
    </row>
    <row r="637" spans="1:6">
      <c r="A637" s="71" t="s">
        <v>772</v>
      </c>
      <c r="F637" s="145" t="s">
        <v>1091</v>
      </c>
    </row>
    <row r="638" spans="1:6">
      <c r="A638" s="71" t="s">
        <v>781</v>
      </c>
      <c r="F638" s="145" t="s">
        <v>1092</v>
      </c>
    </row>
    <row r="639" spans="1:6">
      <c r="A639" s="71" t="s">
        <v>782</v>
      </c>
      <c r="F639" s="145" t="s">
        <v>1093</v>
      </c>
    </row>
    <row r="640" spans="1:6">
      <c r="A640" s="71" t="s">
        <v>778</v>
      </c>
      <c r="F640" s="145" t="s">
        <v>1094</v>
      </c>
    </row>
    <row r="641" spans="1:6">
      <c r="A641" s="71" t="s">
        <v>549</v>
      </c>
      <c r="F641" s="145" t="s">
        <v>1095</v>
      </c>
    </row>
    <row r="642" spans="1:6">
      <c r="A642" s="71" t="s">
        <v>1577</v>
      </c>
      <c r="F642" s="145" t="s">
        <v>1096</v>
      </c>
    </row>
    <row r="643" spans="1:6">
      <c r="A643" s="71" t="s">
        <v>1268</v>
      </c>
      <c r="F643" s="145" t="s">
        <v>1097</v>
      </c>
    </row>
    <row r="644" spans="1:6">
      <c r="A644" s="71" t="s">
        <v>1269</v>
      </c>
      <c r="F644" s="145" t="s">
        <v>1098</v>
      </c>
    </row>
    <row r="645" spans="1:6">
      <c r="A645" s="71" t="s">
        <v>1575</v>
      </c>
      <c r="F645" s="145" t="s">
        <v>1099</v>
      </c>
    </row>
    <row r="646" spans="1:6">
      <c r="A646" s="71" t="s">
        <v>1728</v>
      </c>
      <c r="F646" s="145" t="s">
        <v>1100</v>
      </c>
    </row>
    <row r="647" spans="1:6">
      <c r="A647" s="71" t="s">
        <v>1323</v>
      </c>
      <c r="F647" s="145" t="s">
        <v>1101</v>
      </c>
    </row>
    <row r="648" spans="1:6">
      <c r="A648" s="71" t="s">
        <v>1324</v>
      </c>
      <c r="F648" s="145" t="s">
        <v>1102</v>
      </c>
    </row>
    <row r="649" spans="1:6">
      <c r="A649" s="71" t="s">
        <v>271</v>
      </c>
      <c r="F649" s="145" t="s">
        <v>1103</v>
      </c>
    </row>
    <row r="650" spans="1:6">
      <c r="A650" s="71" t="s">
        <v>275</v>
      </c>
      <c r="F650" s="145" t="s">
        <v>1104</v>
      </c>
    </row>
    <row r="651" spans="1:6">
      <c r="A651" s="71" t="s">
        <v>277</v>
      </c>
      <c r="F651" s="145" t="s">
        <v>1105</v>
      </c>
    </row>
    <row r="652" spans="1:6">
      <c r="A652" s="71" t="s">
        <v>1033</v>
      </c>
      <c r="F652" s="145" t="s">
        <v>1106</v>
      </c>
    </row>
    <row r="653" spans="1:6">
      <c r="A653" s="71" t="s">
        <v>882</v>
      </c>
      <c r="F653" s="145" t="s">
        <v>1107</v>
      </c>
    </row>
    <row r="654" spans="1:6">
      <c r="A654" s="71" t="s">
        <v>883</v>
      </c>
      <c r="F654" s="145" t="s">
        <v>1108</v>
      </c>
    </row>
    <row r="655" spans="1:6">
      <c r="A655" s="71" t="s">
        <v>881</v>
      </c>
      <c r="F655" s="145" t="s">
        <v>1109</v>
      </c>
    </row>
    <row r="656" spans="1:6">
      <c r="A656" s="71" t="s">
        <v>131</v>
      </c>
      <c r="F656" s="145" t="s">
        <v>1110</v>
      </c>
    </row>
    <row r="657" spans="1:6">
      <c r="A657" s="71" t="s">
        <v>545</v>
      </c>
      <c r="F657" s="145" t="s">
        <v>1111</v>
      </c>
    </row>
    <row r="658" spans="1:6">
      <c r="A658" s="71" t="s">
        <v>539</v>
      </c>
      <c r="F658" s="145" t="s">
        <v>1112</v>
      </c>
    </row>
    <row r="659" spans="1:6">
      <c r="A659" s="71" t="s">
        <v>541</v>
      </c>
      <c r="F659" s="145" t="s">
        <v>1113</v>
      </c>
    </row>
    <row r="660" spans="1:6">
      <c r="A660" s="71" t="s">
        <v>544</v>
      </c>
      <c r="F660" s="145" t="s">
        <v>1114</v>
      </c>
    </row>
    <row r="661" spans="1:6">
      <c r="A661" s="71" t="s">
        <v>1222</v>
      </c>
      <c r="F661" s="145" t="s">
        <v>1115</v>
      </c>
    </row>
    <row r="662" spans="1:6">
      <c r="A662" s="71" t="s">
        <v>1223</v>
      </c>
      <c r="F662" s="145" t="s">
        <v>1116</v>
      </c>
    </row>
    <row r="663" spans="1:6">
      <c r="A663" s="71" t="s">
        <v>715</v>
      </c>
      <c r="F663" s="145" t="s">
        <v>1117</v>
      </c>
    </row>
    <row r="664" spans="1:6">
      <c r="A664" s="71" t="s">
        <v>1654</v>
      </c>
      <c r="F664" s="145" t="s">
        <v>1118</v>
      </c>
    </row>
    <row r="665" spans="1:6">
      <c r="A665" s="71" t="s">
        <v>840</v>
      </c>
      <c r="F665" s="145" t="s">
        <v>1119</v>
      </c>
    </row>
    <row r="666" spans="1:6">
      <c r="A666" s="71" t="s">
        <v>686</v>
      </c>
      <c r="F666" s="145" t="s">
        <v>1120</v>
      </c>
    </row>
    <row r="667" spans="1:6">
      <c r="A667" s="71" t="s">
        <v>977</v>
      </c>
      <c r="F667" s="145" t="s">
        <v>1121</v>
      </c>
    </row>
    <row r="668" spans="1:6">
      <c r="A668" s="71" t="s">
        <v>1517</v>
      </c>
      <c r="F668" s="145" t="s">
        <v>1122</v>
      </c>
    </row>
    <row r="669" spans="1:6">
      <c r="A669" s="71" t="s">
        <v>1162</v>
      </c>
      <c r="F669" s="145" t="s">
        <v>1123</v>
      </c>
    </row>
    <row r="670" spans="1:6">
      <c r="A670" s="71" t="s">
        <v>1509</v>
      </c>
      <c r="F670" s="145" t="s">
        <v>1125</v>
      </c>
    </row>
    <row r="671" spans="1:6">
      <c r="A671" s="71" t="s">
        <v>1508</v>
      </c>
      <c r="F671" s="145" t="s">
        <v>1127</v>
      </c>
    </row>
    <row r="672" spans="1:6">
      <c r="A672" s="71" t="s">
        <v>1510</v>
      </c>
      <c r="F672" s="145" t="s">
        <v>1128</v>
      </c>
    </row>
    <row r="673" spans="1:6">
      <c r="A673" s="71" t="s">
        <v>1503</v>
      </c>
      <c r="F673" s="145" t="s">
        <v>1129</v>
      </c>
    </row>
    <row r="674" spans="1:6">
      <c r="A674" s="71" t="s">
        <v>1506</v>
      </c>
      <c r="F674" s="145" t="s">
        <v>1130</v>
      </c>
    </row>
    <row r="675" spans="1:6">
      <c r="A675" s="71" t="s">
        <v>1505</v>
      </c>
      <c r="F675" s="145" t="s">
        <v>1131</v>
      </c>
    </row>
    <row r="676" spans="1:6">
      <c r="A676" s="71" t="s">
        <v>1511</v>
      </c>
      <c r="F676" s="145" t="s">
        <v>1133</v>
      </c>
    </row>
    <row r="677" spans="1:6">
      <c r="A677" s="71" t="s">
        <v>1507</v>
      </c>
      <c r="F677" s="145" t="s">
        <v>1134</v>
      </c>
    </row>
    <row r="678" spans="1:6">
      <c r="A678" s="71" t="s">
        <v>788</v>
      </c>
      <c r="F678" s="145" t="s">
        <v>1136</v>
      </c>
    </row>
    <row r="679" spans="1:6">
      <c r="A679" s="71" t="s">
        <v>1875</v>
      </c>
      <c r="F679" s="145" t="s">
        <v>1137</v>
      </c>
    </row>
    <row r="680" spans="1:6">
      <c r="A680" s="71" t="s">
        <v>617</v>
      </c>
      <c r="F680" s="145" t="s">
        <v>1138</v>
      </c>
    </row>
    <row r="681" spans="1:6">
      <c r="A681" s="71" t="s">
        <v>964</v>
      </c>
      <c r="F681" s="145" t="s">
        <v>1139</v>
      </c>
    </row>
    <row r="682" spans="1:6">
      <c r="A682" s="71" t="s">
        <v>528</v>
      </c>
      <c r="F682" s="145" t="s">
        <v>1140</v>
      </c>
    </row>
    <row r="683" spans="1:6">
      <c r="A683" s="71" t="s">
        <v>529</v>
      </c>
      <c r="F683" s="145" t="s">
        <v>1142</v>
      </c>
    </row>
    <row r="684" spans="1:6">
      <c r="A684" s="71" t="s">
        <v>912</v>
      </c>
      <c r="F684" s="145" t="s">
        <v>1143</v>
      </c>
    </row>
    <row r="685" spans="1:6">
      <c r="A685" s="71" t="s">
        <v>1466</v>
      </c>
      <c r="F685" s="145" t="s">
        <v>1144</v>
      </c>
    </row>
    <row r="686" spans="1:6">
      <c r="A686" s="71" t="s">
        <v>1644</v>
      </c>
      <c r="F686" s="145" t="s">
        <v>1146</v>
      </c>
    </row>
    <row r="687" spans="1:6">
      <c r="A687" s="71" t="s">
        <v>1676</v>
      </c>
      <c r="F687" s="145" t="s">
        <v>1149</v>
      </c>
    </row>
    <row r="688" spans="1:6">
      <c r="A688" s="71" t="s">
        <v>1678</v>
      </c>
      <c r="F688" s="145" t="s">
        <v>1150</v>
      </c>
    </row>
    <row r="689" spans="1:6">
      <c r="A689" s="71" t="s">
        <v>941</v>
      </c>
      <c r="F689" s="145" t="s">
        <v>1151</v>
      </c>
    </row>
    <row r="690" spans="1:6">
      <c r="A690" s="71" t="s">
        <v>470</v>
      </c>
      <c r="F690" s="145" t="s">
        <v>1152</v>
      </c>
    </row>
    <row r="691" spans="1:6">
      <c r="A691" s="71" t="s">
        <v>472</v>
      </c>
      <c r="F691" s="145" t="s">
        <v>1154</v>
      </c>
    </row>
    <row r="692" spans="1:6">
      <c r="A692" s="71" t="s">
        <v>1652</v>
      </c>
      <c r="F692" s="145" t="s">
        <v>1155</v>
      </c>
    </row>
    <row r="693" spans="1:6">
      <c r="A693" s="71" t="s">
        <v>1456</v>
      </c>
      <c r="F693" s="145" t="s">
        <v>1156</v>
      </c>
    </row>
    <row r="694" spans="1:6">
      <c r="A694" s="71" t="s">
        <v>710</v>
      </c>
      <c r="F694" s="145" t="s">
        <v>1157</v>
      </c>
    </row>
    <row r="695" spans="1:6">
      <c r="A695" s="71" t="s">
        <v>1458</v>
      </c>
      <c r="F695" s="145" t="s">
        <v>1159</v>
      </c>
    </row>
    <row r="696" spans="1:6">
      <c r="A696" s="71" t="s">
        <v>390</v>
      </c>
      <c r="F696" s="145" t="s">
        <v>1160</v>
      </c>
    </row>
    <row r="697" spans="1:6">
      <c r="A697" s="71" t="s">
        <v>391</v>
      </c>
      <c r="F697" s="145" t="s">
        <v>1161</v>
      </c>
    </row>
    <row r="698" spans="1:6">
      <c r="A698" s="71" t="s">
        <v>987</v>
      </c>
      <c r="F698" s="145" t="s">
        <v>1162</v>
      </c>
    </row>
    <row r="699" spans="1:6">
      <c r="A699" s="71" t="s">
        <v>1086</v>
      </c>
      <c r="F699" s="145" t="s">
        <v>1163</v>
      </c>
    </row>
    <row r="700" spans="1:6">
      <c r="A700" s="71" t="s">
        <v>611</v>
      </c>
      <c r="F700" s="145" t="s">
        <v>1164</v>
      </c>
    </row>
    <row r="701" spans="1:6">
      <c r="A701" s="71" t="s">
        <v>1087</v>
      </c>
      <c r="F701" s="145" t="s">
        <v>1165</v>
      </c>
    </row>
    <row r="702" spans="1:6">
      <c r="A702" s="71" t="s">
        <v>1761</v>
      </c>
      <c r="F702" s="145" t="s">
        <v>1167</v>
      </c>
    </row>
    <row r="703" spans="1:6">
      <c r="A703" s="71" t="s">
        <v>1763</v>
      </c>
      <c r="F703" s="145" t="s">
        <v>1168</v>
      </c>
    </row>
    <row r="704" spans="1:6">
      <c r="A704" s="71" t="s">
        <v>1571</v>
      </c>
      <c r="F704" s="145" t="s">
        <v>1169</v>
      </c>
    </row>
    <row r="705" spans="1:6">
      <c r="A705" s="71" t="s">
        <v>580</v>
      </c>
      <c r="F705" s="145" t="s">
        <v>1170</v>
      </c>
    </row>
    <row r="706" spans="1:6">
      <c r="A706" s="71" t="s">
        <v>1558</v>
      </c>
      <c r="F706" s="145" t="s">
        <v>1171</v>
      </c>
    </row>
    <row r="707" spans="1:6">
      <c r="A707" s="71" t="s">
        <v>1561</v>
      </c>
      <c r="F707" s="145" t="s">
        <v>1172</v>
      </c>
    </row>
    <row r="708" spans="1:6">
      <c r="A708" s="71" t="s">
        <v>1560</v>
      </c>
      <c r="F708" s="145" t="s">
        <v>1173</v>
      </c>
    </row>
    <row r="709" spans="1:6">
      <c r="A709" s="71" t="s">
        <v>1562</v>
      </c>
      <c r="F709" s="145" t="s">
        <v>1174</v>
      </c>
    </row>
    <row r="710" spans="1:6">
      <c r="A710" s="71" t="s">
        <v>1598</v>
      </c>
      <c r="F710" s="145" t="s">
        <v>1176</v>
      </c>
    </row>
    <row r="711" spans="1:6">
      <c r="A711" s="71" t="s">
        <v>221</v>
      </c>
      <c r="F711" s="145" t="s">
        <v>1177</v>
      </c>
    </row>
    <row r="712" spans="1:6">
      <c r="A712" s="71" t="s">
        <v>214</v>
      </c>
      <c r="F712" s="145" t="s">
        <v>1178</v>
      </c>
    </row>
    <row r="713" spans="1:6">
      <c r="A713" s="71" t="s">
        <v>207</v>
      </c>
      <c r="F713" s="145" t="s">
        <v>1179</v>
      </c>
    </row>
    <row r="714" spans="1:6">
      <c r="A714" s="71" t="s">
        <v>217</v>
      </c>
      <c r="F714" s="145" t="s">
        <v>1180</v>
      </c>
    </row>
    <row r="715" spans="1:6">
      <c r="A715" s="71" t="s">
        <v>211</v>
      </c>
      <c r="F715" s="145" t="s">
        <v>1181</v>
      </c>
    </row>
    <row r="716" spans="1:6">
      <c r="A716" s="71" t="s">
        <v>219</v>
      </c>
      <c r="F716" s="145" t="s">
        <v>1182</v>
      </c>
    </row>
    <row r="717" spans="1:6">
      <c r="A717" s="71" t="s">
        <v>1548</v>
      </c>
      <c r="F717" s="145" t="s">
        <v>1183</v>
      </c>
    </row>
    <row r="718" spans="1:6">
      <c r="A718" s="71" t="s">
        <v>752</v>
      </c>
      <c r="F718" s="145" t="s">
        <v>1185</v>
      </c>
    </row>
    <row r="719" spans="1:6">
      <c r="A719" s="71" t="s">
        <v>236</v>
      </c>
      <c r="F719" s="145" t="s">
        <v>1186</v>
      </c>
    </row>
    <row r="720" spans="1:6">
      <c r="A720" s="71" t="s">
        <v>237</v>
      </c>
      <c r="F720" s="145" t="s">
        <v>1187</v>
      </c>
    </row>
    <row r="721" spans="1:6">
      <c r="A721" s="71" t="s">
        <v>755</v>
      </c>
      <c r="F721" s="145" t="s">
        <v>1188</v>
      </c>
    </row>
    <row r="722" spans="1:6">
      <c r="A722" s="71" t="s">
        <v>563</v>
      </c>
      <c r="F722" s="145" t="s">
        <v>1189</v>
      </c>
    </row>
    <row r="723" spans="1:6">
      <c r="A723" s="71" t="s">
        <v>1381</v>
      </c>
      <c r="F723" s="145" t="s">
        <v>1190</v>
      </c>
    </row>
    <row r="724" spans="1:6">
      <c r="A724" s="71" t="s">
        <v>1382</v>
      </c>
      <c r="F724" s="145" t="s">
        <v>1191</v>
      </c>
    </row>
    <row r="725" spans="1:6">
      <c r="A725" s="71" t="s">
        <v>764</v>
      </c>
      <c r="F725" s="145" t="s">
        <v>1193</v>
      </c>
    </row>
    <row r="726" spans="1:6">
      <c r="A726" s="71" t="s">
        <v>802</v>
      </c>
      <c r="F726" s="145" t="s">
        <v>1194</v>
      </c>
    </row>
    <row r="727" spans="1:6">
      <c r="A727" s="71" t="s">
        <v>730</v>
      </c>
      <c r="F727" s="145" t="s">
        <v>1196</v>
      </c>
    </row>
    <row r="728" spans="1:6">
      <c r="A728" s="71" t="s">
        <v>1741</v>
      </c>
      <c r="F728" s="145" t="s">
        <v>1197</v>
      </c>
    </row>
    <row r="729" spans="1:6">
      <c r="A729" s="71" t="s">
        <v>1646</v>
      </c>
      <c r="F729" s="145" t="s">
        <v>1198</v>
      </c>
    </row>
    <row r="730" spans="1:6">
      <c r="A730" s="71" t="s">
        <v>664</v>
      </c>
      <c r="F730" s="145" t="s">
        <v>1200</v>
      </c>
    </row>
    <row r="731" spans="1:6">
      <c r="A731" s="71" t="s">
        <v>247</v>
      </c>
      <c r="F731" s="145" t="s">
        <v>1201</v>
      </c>
    </row>
    <row r="732" spans="1:6">
      <c r="A732" s="71" t="s">
        <v>1738</v>
      </c>
      <c r="F732" s="145" t="s">
        <v>1202</v>
      </c>
    </row>
    <row r="733" spans="1:6">
      <c r="A733" s="71" t="s">
        <v>1736</v>
      </c>
      <c r="F733" s="145" t="s">
        <v>1203</v>
      </c>
    </row>
    <row r="734" spans="1:6">
      <c r="A734" s="71" t="s">
        <v>511</v>
      </c>
      <c r="F734" s="145" t="s">
        <v>1204</v>
      </c>
    </row>
    <row r="735" spans="1:6">
      <c r="A735" s="71" t="s">
        <v>513</v>
      </c>
      <c r="F735" s="145" t="s">
        <v>1205</v>
      </c>
    </row>
    <row r="736" spans="1:6">
      <c r="A736" s="71" t="s">
        <v>405</v>
      </c>
      <c r="F736" s="145" t="s">
        <v>1206</v>
      </c>
    </row>
    <row r="737" spans="1:6">
      <c r="A737" s="71" t="s">
        <v>1486</v>
      </c>
      <c r="F737" s="145" t="s">
        <v>1207</v>
      </c>
    </row>
    <row r="738" spans="1:6">
      <c r="A738" s="71" t="s">
        <v>1597</v>
      </c>
      <c r="F738" s="145" t="s">
        <v>1208</v>
      </c>
    </row>
    <row r="739" spans="1:6">
      <c r="A739" s="71" t="s">
        <v>1429</v>
      </c>
      <c r="F739" s="145" t="s">
        <v>1209</v>
      </c>
    </row>
    <row r="740" spans="1:6">
      <c r="A740" s="71" t="s">
        <v>1884</v>
      </c>
      <c r="F740" s="145" t="s">
        <v>1210</v>
      </c>
    </row>
    <row r="741" spans="1:6">
      <c r="A741" s="71" t="s">
        <v>1432</v>
      </c>
      <c r="F741" s="145" t="s">
        <v>1211</v>
      </c>
    </row>
    <row r="742" spans="1:6">
      <c r="A742" s="71" t="s">
        <v>1433</v>
      </c>
      <c r="F742" s="145" t="s">
        <v>1212</v>
      </c>
    </row>
    <row r="743" spans="1:6">
      <c r="A743" s="71" t="s">
        <v>1810</v>
      </c>
      <c r="F743" s="145" t="s">
        <v>1213</v>
      </c>
    </row>
    <row r="744" spans="1:6">
      <c r="A744" s="71" t="s">
        <v>1069</v>
      </c>
      <c r="F744" s="145" t="s">
        <v>1215</v>
      </c>
    </row>
    <row r="745" spans="1:6">
      <c r="A745" s="71" t="s">
        <v>1723</v>
      </c>
      <c r="F745" s="145" t="s">
        <v>1216</v>
      </c>
    </row>
    <row r="746" spans="1:6">
      <c r="A746" s="71" t="s">
        <v>945</v>
      </c>
      <c r="F746" s="145" t="s">
        <v>1218</v>
      </c>
    </row>
    <row r="747" spans="1:6">
      <c r="A747" s="71" t="s">
        <v>1806</v>
      </c>
      <c r="F747" s="145" t="s">
        <v>1219</v>
      </c>
    </row>
    <row r="748" spans="1:6">
      <c r="A748" s="71" t="s">
        <v>1804</v>
      </c>
      <c r="F748" s="145" t="s">
        <v>1220</v>
      </c>
    </row>
    <row r="749" spans="1:6">
      <c r="A749" s="71" t="s">
        <v>1038</v>
      </c>
      <c r="F749" s="145" t="s">
        <v>1222</v>
      </c>
    </row>
    <row r="750" spans="1:6">
      <c r="A750" s="71" t="s">
        <v>1040</v>
      </c>
      <c r="F750" s="145" t="s">
        <v>1223</v>
      </c>
    </row>
    <row r="751" spans="1:6">
      <c r="A751" s="71" t="s">
        <v>1497</v>
      </c>
      <c r="F751" s="145" t="s">
        <v>1224</v>
      </c>
    </row>
    <row r="752" spans="1:6">
      <c r="A752" s="71" t="s">
        <v>1106</v>
      </c>
      <c r="F752" s="145" t="s">
        <v>1225</v>
      </c>
    </row>
    <row r="753" spans="1:6">
      <c r="A753" s="71" t="s">
        <v>1317</v>
      </c>
      <c r="F753" s="145" t="s">
        <v>1227</v>
      </c>
    </row>
    <row r="754" spans="1:6">
      <c r="A754" s="71" t="s">
        <v>1319</v>
      </c>
      <c r="F754" s="145" t="s">
        <v>1229</v>
      </c>
    </row>
    <row r="755" spans="1:6">
      <c r="A755" s="71" t="s">
        <v>1084</v>
      </c>
      <c r="F755" s="145" t="s">
        <v>1231</v>
      </c>
    </row>
    <row r="756" spans="1:6">
      <c r="A756" s="71" t="s">
        <v>1080</v>
      </c>
      <c r="F756" s="145" t="s">
        <v>1233</v>
      </c>
    </row>
    <row r="757" spans="1:6">
      <c r="A757" s="71" t="s">
        <v>1082</v>
      </c>
      <c r="F757" s="145" t="s">
        <v>1234</v>
      </c>
    </row>
    <row r="758" spans="1:6">
      <c r="A758" s="71" t="s">
        <v>253</v>
      </c>
      <c r="F758" s="145" t="s">
        <v>1236</v>
      </c>
    </row>
    <row r="759" spans="1:6">
      <c r="A759" s="71" t="s">
        <v>257</v>
      </c>
      <c r="F759" s="145" t="s">
        <v>1237</v>
      </c>
    </row>
    <row r="760" spans="1:6">
      <c r="A760" s="71" t="s">
        <v>1489</v>
      </c>
      <c r="F760" s="145" t="s">
        <v>1238</v>
      </c>
    </row>
    <row r="761" spans="1:6">
      <c r="A761" s="71" t="s">
        <v>1073</v>
      </c>
      <c r="F761" s="145" t="s">
        <v>1239</v>
      </c>
    </row>
    <row r="762" spans="1:6">
      <c r="A762" s="71" t="s">
        <v>1743</v>
      </c>
      <c r="F762" s="145" t="s">
        <v>1240</v>
      </c>
    </row>
    <row r="763" spans="1:6">
      <c r="A763" s="71" t="s">
        <v>1744</v>
      </c>
      <c r="F763" s="145" t="s">
        <v>1241</v>
      </c>
    </row>
    <row r="764" spans="1:6">
      <c r="A764" s="71" t="s">
        <v>1746</v>
      </c>
      <c r="F764" s="145" t="s">
        <v>1242</v>
      </c>
    </row>
    <row r="765" spans="1:6">
      <c r="A765" s="71" t="s">
        <v>1229</v>
      </c>
      <c r="F765" s="145" t="s">
        <v>1243</v>
      </c>
    </row>
    <row r="766" spans="1:6">
      <c r="A766" s="71" t="s">
        <v>735</v>
      </c>
      <c r="F766" s="145" t="s">
        <v>1245</v>
      </c>
    </row>
    <row r="767" spans="1:6">
      <c r="A767" s="71" t="s">
        <v>1647</v>
      </c>
      <c r="F767" s="145" t="s">
        <v>1246</v>
      </c>
    </row>
    <row r="768" spans="1:6">
      <c r="A768" s="71" t="s">
        <v>279</v>
      </c>
      <c r="F768" s="145" t="s">
        <v>1248</v>
      </c>
    </row>
    <row r="769" spans="1:6">
      <c r="A769" s="71" t="s">
        <v>281</v>
      </c>
      <c r="F769" s="145" t="s">
        <v>1249</v>
      </c>
    </row>
    <row r="770" spans="1:6">
      <c r="A770" s="71" t="s">
        <v>1118</v>
      </c>
      <c r="F770" s="145" t="s">
        <v>1250</v>
      </c>
    </row>
    <row r="771" spans="1:6">
      <c r="A771" s="71" t="s">
        <v>673</v>
      </c>
      <c r="F771" s="145" t="s">
        <v>1251</v>
      </c>
    </row>
    <row r="772" spans="1:6">
      <c r="A772" s="71" t="s">
        <v>1368</v>
      </c>
      <c r="F772" s="145" t="s">
        <v>1252</v>
      </c>
    </row>
    <row r="773" spans="1:6">
      <c r="A773" s="71" t="s">
        <v>1552</v>
      </c>
      <c r="F773" s="145" t="s">
        <v>1253</v>
      </c>
    </row>
    <row r="774" spans="1:6">
      <c r="A774" s="71" t="s">
        <v>1050</v>
      </c>
      <c r="F774" s="145" t="s">
        <v>1254</v>
      </c>
    </row>
    <row r="775" spans="1:6">
      <c r="A775" s="71" t="s">
        <v>572</v>
      </c>
      <c r="F775" s="145" t="s">
        <v>1255</v>
      </c>
    </row>
    <row r="776" spans="1:6">
      <c r="A776" s="71" t="s">
        <v>156</v>
      </c>
      <c r="F776" s="145" t="s">
        <v>1256</v>
      </c>
    </row>
    <row r="777" spans="1:6">
      <c r="A777" s="71" t="s">
        <v>158</v>
      </c>
      <c r="F777" s="145" t="s">
        <v>1258</v>
      </c>
    </row>
    <row r="778" spans="1:6">
      <c r="A778" s="71" t="s">
        <v>155</v>
      </c>
      <c r="F778" s="145" t="s">
        <v>1261</v>
      </c>
    </row>
    <row r="779" spans="1:6">
      <c r="A779" s="71" t="s">
        <v>149</v>
      </c>
      <c r="F779" s="145" t="s">
        <v>1262</v>
      </c>
    </row>
    <row r="780" spans="1:6">
      <c r="A780" s="71" t="s">
        <v>1088</v>
      </c>
      <c r="F780" s="145" t="s">
        <v>1263</v>
      </c>
    </row>
    <row r="781" spans="1:6">
      <c r="A781" s="71" t="s">
        <v>1067</v>
      </c>
      <c r="F781" s="145" t="s">
        <v>1264</v>
      </c>
    </row>
    <row r="782" spans="1:6">
      <c r="A782" s="71" t="s">
        <v>183</v>
      </c>
      <c r="F782" s="145" t="s">
        <v>1265</v>
      </c>
    </row>
    <row r="783" spans="1:6">
      <c r="A783" s="71" t="s">
        <v>1412</v>
      </c>
      <c r="F783" s="145" t="s">
        <v>1267</v>
      </c>
    </row>
    <row r="784" spans="1:6">
      <c r="A784" s="71" t="s">
        <v>659</v>
      </c>
      <c r="F784" s="145" t="s">
        <v>1268</v>
      </c>
    </row>
    <row r="785" spans="1:6">
      <c r="A785" s="71" t="s">
        <v>1663</v>
      </c>
      <c r="F785" s="145" t="s">
        <v>1269</v>
      </c>
    </row>
    <row r="786" spans="1:6">
      <c r="A786" s="71" t="s">
        <v>623</v>
      </c>
      <c r="F786" s="145" t="s">
        <v>1270</v>
      </c>
    </row>
    <row r="787" spans="1:6">
      <c r="A787" s="77" t="s">
        <v>481</v>
      </c>
      <c r="F787" s="145" t="s">
        <v>1271</v>
      </c>
    </row>
    <row r="788" spans="1:6">
      <c r="A788" s="77" t="s">
        <v>484</v>
      </c>
      <c r="F788" s="145" t="s">
        <v>1273</v>
      </c>
    </row>
    <row r="789" spans="1:6">
      <c r="A789" s="77" t="s">
        <v>914</v>
      </c>
      <c r="F789" s="145" t="s">
        <v>1274</v>
      </c>
    </row>
    <row r="790" spans="1:6">
      <c r="A790" s="77" t="s">
        <v>787</v>
      </c>
      <c r="F790" s="145" t="s">
        <v>1275</v>
      </c>
    </row>
    <row r="791" spans="1:6">
      <c r="A791" s="77" t="s">
        <v>1569</v>
      </c>
      <c r="F791" s="145" t="s">
        <v>1277</v>
      </c>
    </row>
    <row r="792" spans="1:6">
      <c r="A792" s="77" t="s">
        <v>594</v>
      </c>
      <c r="F792" s="145" t="s">
        <v>1278</v>
      </c>
    </row>
    <row r="793" spans="1:6">
      <c r="A793" s="77" t="s">
        <v>306</v>
      </c>
      <c r="F793" s="145" t="s">
        <v>1279</v>
      </c>
    </row>
    <row r="794" spans="1:6">
      <c r="A794" s="77" t="s">
        <v>309</v>
      </c>
      <c r="F794" s="145" t="s">
        <v>1281</v>
      </c>
    </row>
    <row r="795" spans="1:6">
      <c r="A795" s="77" t="s">
        <v>311</v>
      </c>
      <c r="F795" s="145" t="s">
        <v>1282</v>
      </c>
    </row>
    <row r="796" spans="1:6">
      <c r="A796" s="77" t="s">
        <v>1639</v>
      </c>
      <c r="F796" s="145" t="s">
        <v>1283</v>
      </c>
    </row>
    <row r="797" spans="1:6">
      <c r="A797" s="77" t="s">
        <v>346</v>
      </c>
      <c r="F797" s="145" t="s">
        <v>1285</v>
      </c>
    </row>
    <row r="798" spans="1:6">
      <c r="A798" s="77" t="s">
        <v>349</v>
      </c>
      <c r="F798" s="145" t="s">
        <v>1287</v>
      </c>
    </row>
    <row r="799" spans="1:6">
      <c r="A799" s="77" t="s">
        <v>714</v>
      </c>
      <c r="F799" s="145" t="s">
        <v>1288</v>
      </c>
    </row>
    <row r="800" spans="1:6">
      <c r="A800" s="77" t="s">
        <v>1408</v>
      </c>
      <c r="F800" s="145" t="s">
        <v>1290</v>
      </c>
    </row>
    <row r="801" spans="1:6">
      <c r="A801" s="77" t="s">
        <v>508</v>
      </c>
      <c r="F801" s="145" t="s">
        <v>1291</v>
      </c>
    </row>
    <row r="802" spans="1:6">
      <c r="A802" s="77" t="s">
        <v>1019</v>
      </c>
      <c r="F802" s="145" t="s">
        <v>1292</v>
      </c>
    </row>
    <row r="803" spans="1:6">
      <c r="A803" s="77" t="s">
        <v>675</v>
      </c>
      <c r="F803" s="145" t="s">
        <v>1295</v>
      </c>
    </row>
    <row r="804" spans="1:6">
      <c r="A804" s="77" t="s">
        <v>1411</v>
      </c>
      <c r="F804" s="145" t="s">
        <v>1297</v>
      </c>
    </row>
    <row r="805" spans="1:6">
      <c r="A805" s="77" t="s">
        <v>293</v>
      </c>
      <c r="F805" s="145" t="s">
        <v>1298</v>
      </c>
    </row>
    <row r="806" spans="1:6">
      <c r="A806" s="77" t="s">
        <v>915</v>
      </c>
      <c r="F806" s="145" t="s">
        <v>1299</v>
      </c>
    </row>
    <row r="807" spans="1:6">
      <c r="A807" s="77" t="s">
        <v>1023</v>
      </c>
      <c r="F807" s="145" t="s">
        <v>1300</v>
      </c>
    </row>
    <row r="808" spans="1:6">
      <c r="A808" s="77" t="s">
        <v>283</v>
      </c>
      <c r="F808" s="145" t="s">
        <v>1301</v>
      </c>
    </row>
    <row r="809" spans="1:6">
      <c r="A809" s="77" t="s">
        <v>1371</v>
      </c>
      <c r="F809" s="145" t="s">
        <v>1302</v>
      </c>
    </row>
    <row r="810" spans="1:6">
      <c r="A810" s="77" t="s">
        <v>1372</v>
      </c>
      <c r="F810" s="145" t="s">
        <v>1303</v>
      </c>
    </row>
    <row r="811" spans="1:6">
      <c r="A811" s="77" t="s">
        <v>1370</v>
      </c>
      <c r="F811" s="145" t="s">
        <v>1304</v>
      </c>
    </row>
    <row r="812" spans="1:6">
      <c r="A812" s="77" t="s">
        <v>1373</v>
      </c>
      <c r="F812" s="145" t="s">
        <v>1305</v>
      </c>
    </row>
    <row r="813" spans="1:6">
      <c r="A813" s="77" t="s">
        <v>692</v>
      </c>
      <c r="F813" s="145" t="s">
        <v>1306</v>
      </c>
    </row>
    <row r="814" spans="1:6">
      <c r="A814" s="77" t="s">
        <v>1078</v>
      </c>
      <c r="F814" s="145" t="s">
        <v>1307</v>
      </c>
    </row>
    <row r="815" spans="1:6">
      <c r="A815" s="77" t="s">
        <v>967</v>
      </c>
      <c r="F815" s="145" t="s">
        <v>1308</v>
      </c>
    </row>
    <row r="816" spans="1:6">
      <c r="A816" s="77" t="s">
        <v>1307</v>
      </c>
      <c r="F816" s="145" t="s">
        <v>1312</v>
      </c>
    </row>
    <row r="817" spans="1:6">
      <c r="A817" s="77" t="s">
        <v>1498</v>
      </c>
      <c r="F817" s="145" t="s">
        <v>1313</v>
      </c>
    </row>
    <row r="818" spans="1:6">
      <c r="A818" s="77" t="s">
        <v>608</v>
      </c>
      <c r="F818" s="145" t="s">
        <v>1314</v>
      </c>
    </row>
    <row r="819" spans="1:6">
      <c r="A819" s="77" t="s">
        <v>1734</v>
      </c>
      <c r="F819" s="145" t="s">
        <v>1316</v>
      </c>
    </row>
    <row r="820" spans="1:6">
      <c r="A820" s="77" t="s">
        <v>1732</v>
      </c>
      <c r="F820" s="145" t="s">
        <v>1317</v>
      </c>
    </row>
    <row r="821" spans="1:6">
      <c r="A821" s="77" t="s">
        <v>1733</v>
      </c>
      <c r="F821" s="145" t="s">
        <v>1319</v>
      </c>
    </row>
    <row r="822" spans="1:6">
      <c r="A822" s="77" t="s">
        <v>552</v>
      </c>
      <c r="F822" s="145" t="s">
        <v>1320</v>
      </c>
    </row>
    <row r="823" spans="1:6">
      <c r="A823" s="77" t="s">
        <v>1273</v>
      </c>
      <c r="F823" s="145" t="s">
        <v>1321</v>
      </c>
    </row>
    <row r="824" spans="1:6">
      <c r="A824" s="77" t="s">
        <v>636</v>
      </c>
      <c r="F824" s="145" t="s">
        <v>1323</v>
      </c>
    </row>
    <row r="825" spans="1:6">
      <c r="A825" s="77" t="s">
        <v>637</v>
      </c>
      <c r="F825" s="145" t="s">
        <v>1324</v>
      </c>
    </row>
    <row r="826" spans="1:6">
      <c r="A826" s="77" t="s">
        <v>1584</v>
      </c>
      <c r="F826" s="145" t="s">
        <v>1325</v>
      </c>
    </row>
    <row r="827" spans="1:6">
      <c r="A827" s="77" t="s">
        <v>1791</v>
      </c>
      <c r="F827" s="145" t="s">
        <v>1326</v>
      </c>
    </row>
    <row r="828" spans="1:6">
      <c r="A828" s="77" t="s">
        <v>190</v>
      </c>
      <c r="F828" s="145" t="s">
        <v>1327</v>
      </c>
    </row>
    <row r="829" spans="1:6">
      <c r="A829" s="77" t="s">
        <v>192</v>
      </c>
      <c r="F829" s="145" t="s">
        <v>1329</v>
      </c>
    </row>
    <row r="830" spans="1:6">
      <c r="A830" s="77" t="s">
        <v>688</v>
      </c>
      <c r="F830" s="145" t="s">
        <v>1330</v>
      </c>
    </row>
    <row r="831" spans="1:6">
      <c r="A831" s="77" t="s">
        <v>736</v>
      </c>
      <c r="F831" s="145" t="s">
        <v>1333</v>
      </c>
    </row>
    <row r="832" spans="1:6">
      <c r="A832" s="77" t="s">
        <v>931</v>
      </c>
      <c r="F832" s="145" t="s">
        <v>1334</v>
      </c>
    </row>
    <row r="833" spans="1:6">
      <c r="A833" s="77" t="s">
        <v>352</v>
      </c>
      <c r="F833" s="145" t="s">
        <v>1337</v>
      </c>
    </row>
    <row r="834" spans="1:6">
      <c r="A834" s="77" t="s">
        <v>353</v>
      </c>
      <c r="F834" s="145" t="s">
        <v>1338</v>
      </c>
    </row>
    <row r="835" spans="1:6">
      <c r="A835" s="77" t="s">
        <v>172</v>
      </c>
      <c r="F835" s="145" t="s">
        <v>1340</v>
      </c>
    </row>
    <row r="836" spans="1:6">
      <c r="A836" s="77" t="s">
        <v>173</v>
      </c>
      <c r="F836" s="145" t="s">
        <v>1341</v>
      </c>
    </row>
    <row r="837" spans="1:6">
      <c r="A837" s="77" t="s">
        <v>161</v>
      </c>
      <c r="F837" s="145" t="s">
        <v>1342</v>
      </c>
    </row>
    <row r="838" spans="1:6">
      <c r="A838" s="77" t="s">
        <v>167</v>
      </c>
      <c r="F838" s="145" t="s">
        <v>1343</v>
      </c>
    </row>
    <row r="839" spans="1:6">
      <c r="A839" s="77" t="s">
        <v>899</v>
      </c>
      <c r="F839" s="145" t="s">
        <v>1344</v>
      </c>
    </row>
    <row r="840" spans="1:6">
      <c r="A840" s="77" t="s">
        <v>899</v>
      </c>
      <c r="F840" s="145" t="s">
        <v>1345</v>
      </c>
    </row>
    <row r="841" spans="1:6">
      <c r="A841" s="77" t="s">
        <v>885</v>
      </c>
      <c r="F841" s="145" t="s">
        <v>1346</v>
      </c>
    </row>
    <row r="842" spans="1:6">
      <c r="A842" s="77" t="s">
        <v>1707</v>
      </c>
      <c r="F842" s="145" t="s">
        <v>1347</v>
      </c>
    </row>
    <row r="843" spans="1:6">
      <c r="A843" s="77" t="s">
        <v>1705</v>
      </c>
      <c r="F843" s="145" t="s">
        <v>1348</v>
      </c>
    </row>
    <row r="844" spans="1:6">
      <c r="A844" s="77" t="s">
        <v>1043</v>
      </c>
      <c r="F844" s="145" t="s">
        <v>1349</v>
      </c>
    </row>
    <row r="845" spans="1:6">
      <c r="A845" s="77" t="s">
        <v>884</v>
      </c>
      <c r="F845" s="145" t="s">
        <v>1351</v>
      </c>
    </row>
    <row r="846" spans="1:6">
      <c r="A846" s="77" t="s">
        <v>886</v>
      </c>
      <c r="F846" s="145" t="s">
        <v>1352</v>
      </c>
    </row>
    <row r="847" spans="1:6">
      <c r="A847" s="77" t="s">
        <v>873</v>
      </c>
      <c r="F847" s="145" t="s">
        <v>1354</v>
      </c>
    </row>
    <row r="848" spans="1:6">
      <c r="A848" s="77" t="s">
        <v>1790</v>
      </c>
      <c r="F848" s="145" t="s">
        <v>1355</v>
      </c>
    </row>
    <row r="849" spans="1:6">
      <c r="A849" s="77" t="s">
        <v>662</v>
      </c>
      <c r="F849" s="145" t="s">
        <v>1356</v>
      </c>
    </row>
    <row r="850" spans="1:6">
      <c r="A850" s="77" t="s">
        <v>1256</v>
      </c>
      <c r="F850" s="145" t="s">
        <v>1357</v>
      </c>
    </row>
    <row r="851" spans="1:6">
      <c r="A851" s="77" t="s">
        <v>1170</v>
      </c>
      <c r="F851" s="145" t="s">
        <v>1358</v>
      </c>
    </row>
    <row r="852" spans="1:6">
      <c r="A852" s="77" t="s">
        <v>1808</v>
      </c>
      <c r="F852" s="145" t="s">
        <v>1359</v>
      </c>
    </row>
    <row r="853" spans="1:6">
      <c r="A853" s="77" t="s">
        <v>448</v>
      </c>
      <c r="F853" s="145" t="s">
        <v>1361</v>
      </c>
    </row>
    <row r="854" spans="1:6">
      <c r="A854" s="77" t="s">
        <v>446</v>
      </c>
      <c r="F854" s="145" t="s">
        <v>1363</v>
      </c>
    </row>
    <row r="855" spans="1:6">
      <c r="A855" s="77" t="s">
        <v>1008</v>
      </c>
      <c r="F855" s="145" t="s">
        <v>1365</v>
      </c>
    </row>
    <row r="856" spans="1:6">
      <c r="A856" s="77" t="s">
        <v>1437</v>
      </c>
      <c r="F856" s="145" t="s">
        <v>1366</v>
      </c>
    </row>
    <row r="857" spans="1:6">
      <c r="A857" s="77" t="s">
        <v>1581</v>
      </c>
      <c r="F857" s="145" t="s">
        <v>1367</v>
      </c>
    </row>
    <row r="858" spans="1:6">
      <c r="A858" s="77" t="s">
        <v>988</v>
      </c>
      <c r="F858" s="145" t="s">
        <v>1368</v>
      </c>
    </row>
    <row r="859" spans="1:6">
      <c r="A859" s="77" t="s">
        <v>1871</v>
      </c>
      <c r="F859" s="145" t="s">
        <v>1369</v>
      </c>
    </row>
    <row r="860" spans="1:6">
      <c r="A860" s="77" t="s">
        <v>1438</v>
      </c>
      <c r="F860" s="145" t="s">
        <v>1370</v>
      </c>
    </row>
    <row r="861" spans="1:6">
      <c r="A861" s="77" t="s">
        <v>1442</v>
      </c>
      <c r="F861" s="145" t="s">
        <v>1371</v>
      </c>
    </row>
    <row r="862" spans="1:6">
      <c r="A862" s="77" t="s">
        <v>1093</v>
      </c>
      <c r="F862" s="145" t="s">
        <v>1372</v>
      </c>
    </row>
    <row r="863" spans="1:6">
      <c r="A863" s="77" t="s">
        <v>1610</v>
      </c>
      <c r="F863" s="145" t="s">
        <v>1373</v>
      </c>
    </row>
    <row r="864" spans="1:6">
      <c r="A864" s="77" t="s">
        <v>1591</v>
      </c>
      <c r="F864" s="145" t="s">
        <v>1374</v>
      </c>
    </row>
    <row r="865" spans="1:6">
      <c r="A865" s="77" t="s">
        <v>791</v>
      </c>
      <c r="F865" s="145" t="s">
        <v>1375</v>
      </c>
    </row>
    <row r="866" spans="1:6">
      <c r="A866" s="77" t="s">
        <v>929</v>
      </c>
      <c r="F866" s="145" t="s">
        <v>1376</v>
      </c>
    </row>
    <row r="867" spans="1:6">
      <c r="A867" s="77" t="s">
        <v>1026</v>
      </c>
      <c r="F867" s="145" t="s">
        <v>1377</v>
      </c>
    </row>
    <row r="868" spans="1:6">
      <c r="A868" s="77" t="s">
        <v>1030</v>
      </c>
      <c r="F868" s="145" t="s">
        <v>1378</v>
      </c>
    </row>
    <row r="869" spans="1:6">
      <c r="A869" s="77" t="s">
        <v>1029</v>
      </c>
      <c r="F869" s="145" t="s">
        <v>1379</v>
      </c>
    </row>
    <row r="870" spans="1:6">
      <c r="A870" s="77" t="s">
        <v>1027</v>
      </c>
      <c r="F870" s="145" t="s">
        <v>1380</v>
      </c>
    </row>
    <row r="871" spans="1:6">
      <c r="A871" s="77" t="s">
        <v>1031</v>
      </c>
      <c r="F871" s="145" t="s">
        <v>1381</v>
      </c>
    </row>
    <row r="872" spans="1:6">
      <c r="A872" s="77" t="s">
        <v>1028</v>
      </c>
      <c r="F872" s="145" t="s">
        <v>1382</v>
      </c>
    </row>
    <row r="873" spans="1:6">
      <c r="A873" s="77" t="s">
        <v>1399</v>
      </c>
      <c r="F873" s="145" t="s">
        <v>1383</v>
      </c>
    </row>
    <row r="874" spans="1:6">
      <c r="A874" s="77" t="s">
        <v>1234</v>
      </c>
      <c r="F874" s="145" t="s">
        <v>1385</v>
      </c>
    </row>
    <row r="875" spans="1:6">
      <c r="A875" s="77" t="s">
        <v>1653</v>
      </c>
      <c r="F875" s="145" t="s">
        <v>1388</v>
      </c>
    </row>
    <row r="876" spans="1:6">
      <c r="A876" s="77" t="s">
        <v>768</v>
      </c>
      <c r="F876" s="145" t="s">
        <v>1391</v>
      </c>
    </row>
    <row r="877" spans="1:6">
      <c r="A877" s="77" t="s">
        <v>770</v>
      </c>
      <c r="F877" s="145" t="s">
        <v>1392</v>
      </c>
    </row>
    <row r="878" spans="1:6">
      <c r="A878" s="77" t="s">
        <v>878</v>
      </c>
      <c r="F878" s="145" t="s">
        <v>1393</v>
      </c>
    </row>
    <row r="879" spans="1:6">
      <c r="A879" s="77" t="s">
        <v>879</v>
      </c>
      <c r="F879" s="145" t="s">
        <v>1394</v>
      </c>
    </row>
    <row r="880" spans="1:6">
      <c r="A880" s="77" t="s">
        <v>1469</v>
      </c>
      <c r="F880" s="145" t="s">
        <v>1396</v>
      </c>
    </row>
    <row r="881" spans="1:6">
      <c r="A881" s="77" t="s">
        <v>1472</v>
      </c>
      <c r="F881" s="145" t="s">
        <v>1397</v>
      </c>
    </row>
    <row r="882" spans="1:6">
      <c r="A882" s="77" t="s">
        <v>1071</v>
      </c>
      <c r="F882" s="145" t="s">
        <v>1398</v>
      </c>
    </row>
    <row r="883" spans="1:6">
      <c r="A883" s="82" t="s">
        <v>1072</v>
      </c>
      <c r="F883" s="145" t="s">
        <v>1399</v>
      </c>
    </row>
    <row r="884" spans="1:6">
      <c r="A884" s="82" t="s">
        <v>1622</v>
      </c>
      <c r="F884" s="145" t="s">
        <v>1402</v>
      </c>
    </row>
    <row r="885" spans="1:6">
      <c r="A885" s="82" t="s">
        <v>1125</v>
      </c>
      <c r="F885" s="145" t="s">
        <v>1403</v>
      </c>
    </row>
    <row r="886" spans="1:6">
      <c r="A886" s="82" t="s">
        <v>195</v>
      </c>
      <c r="F886" s="145" t="s">
        <v>1404</v>
      </c>
    </row>
    <row r="887" spans="1:6">
      <c r="A887" s="82" t="s">
        <v>199</v>
      </c>
      <c r="F887" s="145" t="s">
        <v>1405</v>
      </c>
    </row>
    <row r="888" spans="1:6">
      <c r="A888" s="82" t="s">
        <v>205</v>
      </c>
      <c r="F888" s="145" t="s">
        <v>1406</v>
      </c>
    </row>
    <row r="889" spans="1:6">
      <c r="A889" s="82" t="s">
        <v>206</v>
      </c>
      <c r="F889" s="145" t="s">
        <v>1407</v>
      </c>
    </row>
    <row r="890" spans="1:6">
      <c r="A890" s="82" t="s">
        <v>1846</v>
      </c>
      <c r="F890" s="145" t="s">
        <v>1408</v>
      </c>
    </row>
    <row r="891" spans="1:6">
      <c r="A891" s="82" t="s">
        <v>1495</v>
      </c>
      <c r="F891" s="145" t="s">
        <v>1410</v>
      </c>
    </row>
    <row r="892" spans="1:6">
      <c r="A892" s="82" t="s">
        <v>1109</v>
      </c>
      <c r="F892" s="145" t="s">
        <v>1411</v>
      </c>
    </row>
    <row r="893" spans="1:6">
      <c r="A893" s="82" t="s">
        <v>1181</v>
      </c>
      <c r="F893" s="145" t="s">
        <v>1412</v>
      </c>
    </row>
    <row r="894" spans="1:6">
      <c r="A894" s="82" t="s">
        <v>1292</v>
      </c>
      <c r="F894" s="145" t="s">
        <v>1414</v>
      </c>
    </row>
    <row r="895" spans="1:6">
      <c r="A895" s="82" t="s">
        <v>704</v>
      </c>
      <c r="F895" s="145" t="s">
        <v>1415</v>
      </c>
    </row>
    <row r="896" spans="1:6">
      <c r="A896" s="82" t="s">
        <v>705</v>
      </c>
      <c r="F896" s="145" t="s">
        <v>1416</v>
      </c>
    </row>
    <row r="897" spans="1:6">
      <c r="A897" s="82" t="s">
        <v>639</v>
      </c>
      <c r="F897" s="145" t="s">
        <v>1420</v>
      </c>
    </row>
    <row r="898" spans="1:6">
      <c r="A898" s="82" t="s">
        <v>641</v>
      </c>
      <c r="F898" s="145" t="s">
        <v>1421</v>
      </c>
    </row>
    <row r="899" spans="1:6">
      <c r="A899" s="82" t="s">
        <v>1115</v>
      </c>
      <c r="F899" s="145" t="s">
        <v>1422</v>
      </c>
    </row>
    <row r="900" spans="1:6">
      <c r="A900" s="82" t="s">
        <v>1582</v>
      </c>
      <c r="F900" s="145" t="s">
        <v>1424</v>
      </c>
    </row>
    <row r="901" spans="1:6">
      <c r="A901" s="82" t="s">
        <v>1789</v>
      </c>
      <c r="F901" s="145" t="s">
        <v>1425</v>
      </c>
    </row>
    <row r="902" spans="1:6">
      <c r="A902" s="82" t="s">
        <v>1142</v>
      </c>
      <c r="F902" s="145" t="s">
        <v>1428</v>
      </c>
    </row>
    <row r="903" spans="1:6">
      <c r="A903" s="82" t="s">
        <v>1140</v>
      </c>
      <c r="F903" s="145" t="s">
        <v>1429</v>
      </c>
    </row>
    <row r="904" spans="1:6">
      <c r="A904" s="82" t="s">
        <v>1842</v>
      </c>
      <c r="F904" s="145" t="s">
        <v>1884</v>
      </c>
    </row>
    <row r="905" spans="1:6">
      <c r="A905" s="82" t="s">
        <v>474</v>
      </c>
      <c r="F905" s="145" t="s">
        <v>1432</v>
      </c>
    </row>
    <row r="906" spans="1:6">
      <c r="A906" s="82" t="s">
        <v>461</v>
      </c>
      <c r="F906" s="145" t="s">
        <v>1433</v>
      </c>
    </row>
    <row r="907" spans="1:6">
      <c r="A907" s="82" t="s">
        <v>466</v>
      </c>
      <c r="F907" s="145" t="s">
        <v>1434</v>
      </c>
    </row>
    <row r="908" spans="1:6">
      <c r="A908" s="82" t="s">
        <v>866</v>
      </c>
      <c r="F908" s="145" t="s">
        <v>1437</v>
      </c>
    </row>
    <row r="909" spans="1:6">
      <c r="A909" s="82" t="s">
        <v>729</v>
      </c>
      <c r="F909" s="145" t="s">
        <v>1438</v>
      </c>
    </row>
    <row r="910" spans="1:6">
      <c r="A910" s="82" t="s">
        <v>378</v>
      </c>
      <c r="F910" s="145" t="s">
        <v>1442</v>
      </c>
    </row>
    <row r="911" spans="1:6">
      <c r="A911" s="82" t="s">
        <v>1107</v>
      </c>
      <c r="F911" s="145" t="s">
        <v>1444</v>
      </c>
    </row>
    <row r="912" spans="1:6">
      <c r="A912" s="82" t="s">
        <v>559</v>
      </c>
      <c r="F912" s="145" t="s">
        <v>1446</v>
      </c>
    </row>
    <row r="913" spans="1:6">
      <c r="A913" s="82" t="s">
        <v>1064</v>
      </c>
      <c r="F913" s="145" t="s">
        <v>1447</v>
      </c>
    </row>
    <row r="914" spans="1:6">
      <c r="A914" s="82" t="s">
        <v>1063</v>
      </c>
      <c r="F914" s="145" t="s">
        <v>1448</v>
      </c>
    </row>
    <row r="915" spans="1:6">
      <c r="A915" s="82" t="s">
        <v>823</v>
      </c>
      <c r="F915" s="145" t="s">
        <v>1450</v>
      </c>
    </row>
    <row r="916" spans="1:6">
      <c r="A916" s="82" t="s">
        <v>1110</v>
      </c>
      <c r="F916" s="145" t="s">
        <v>1452</v>
      </c>
    </row>
    <row r="917" spans="1:6">
      <c r="A917" s="82" t="s">
        <v>796</v>
      </c>
      <c r="F917" s="145" t="s">
        <v>1455</v>
      </c>
    </row>
    <row r="918" spans="1:6">
      <c r="A918" s="82" t="s">
        <v>797</v>
      </c>
      <c r="F918" s="145" t="s">
        <v>1456</v>
      </c>
    </row>
    <row r="919" spans="1:6">
      <c r="A919" s="82" t="s">
        <v>1054</v>
      </c>
      <c r="F919" s="145" t="s">
        <v>1458</v>
      </c>
    </row>
    <row r="920" spans="1:6">
      <c r="A920" s="82" t="s">
        <v>1055</v>
      </c>
      <c r="F920" s="145" t="s">
        <v>1459</v>
      </c>
    </row>
    <row r="921" spans="1:6">
      <c r="A921" s="82" t="s">
        <v>756</v>
      </c>
      <c r="F921" s="145" t="s">
        <v>1461</v>
      </c>
    </row>
    <row r="922" spans="1:6">
      <c r="A922" s="82" t="s">
        <v>876</v>
      </c>
      <c r="F922" s="145" t="s">
        <v>1462</v>
      </c>
    </row>
    <row r="923" spans="1:6">
      <c r="A923" s="82" t="s">
        <v>392</v>
      </c>
      <c r="F923" s="145" t="s">
        <v>1465</v>
      </c>
    </row>
    <row r="924" spans="1:6">
      <c r="A924" s="82" t="s">
        <v>952</v>
      </c>
      <c r="F924" s="145" t="s">
        <v>1466</v>
      </c>
    </row>
    <row r="925" spans="1:6">
      <c r="A925" s="82" t="s">
        <v>953</v>
      </c>
      <c r="F925" s="145" t="s">
        <v>1468</v>
      </c>
    </row>
    <row r="926" spans="1:6">
      <c r="A926" s="82" t="s">
        <v>1216</v>
      </c>
      <c r="F926" s="145" t="s">
        <v>1469</v>
      </c>
    </row>
    <row r="927" spans="1:6">
      <c r="A927" s="82" t="s">
        <v>932</v>
      </c>
      <c r="F927" s="145" t="s">
        <v>1472</v>
      </c>
    </row>
    <row r="928" spans="1:6">
      <c r="A928" s="82" t="s">
        <v>731</v>
      </c>
      <c r="F928" s="145" t="s">
        <v>1473</v>
      </c>
    </row>
    <row r="929" spans="1:6">
      <c r="A929" s="82" t="s">
        <v>1468</v>
      </c>
      <c r="F929" s="145" t="s">
        <v>1476</v>
      </c>
    </row>
    <row r="930" spans="1:6">
      <c r="A930" s="82" t="s">
        <v>924</v>
      </c>
      <c r="F930" s="145" t="s">
        <v>1477</v>
      </c>
    </row>
    <row r="931" spans="1:6">
      <c r="A931" s="82" t="s">
        <v>1778</v>
      </c>
      <c r="F931" s="145" t="s">
        <v>1479</v>
      </c>
    </row>
    <row r="932" spans="1:6">
      <c r="A932" s="82" t="s">
        <v>744</v>
      </c>
      <c r="F932" s="145" t="s">
        <v>1481</v>
      </c>
    </row>
    <row r="933" spans="1:6">
      <c r="A933" s="82" t="s">
        <v>642</v>
      </c>
      <c r="F933" s="145" t="s">
        <v>1483</v>
      </c>
    </row>
    <row r="934" spans="1:6">
      <c r="A934" s="82" t="s">
        <v>849</v>
      </c>
      <c r="F934" s="145" t="s">
        <v>1486</v>
      </c>
    </row>
    <row r="935" spans="1:6">
      <c r="A935" s="82" t="s">
        <v>1143</v>
      </c>
      <c r="F935" s="145" t="s">
        <v>1489</v>
      </c>
    </row>
    <row r="936" spans="1:6">
      <c r="A936" s="82" t="s">
        <v>722</v>
      </c>
      <c r="F936" s="145" t="s">
        <v>1491</v>
      </c>
    </row>
    <row r="937" spans="1:6">
      <c r="A937" s="82" t="s">
        <v>1620</v>
      </c>
      <c r="F937" s="145" t="s">
        <v>1493</v>
      </c>
    </row>
    <row r="938" spans="1:6">
      <c r="A938" s="82" t="s">
        <v>1501</v>
      </c>
      <c r="F938" s="145" t="s">
        <v>1495</v>
      </c>
    </row>
    <row r="939" spans="1:6">
      <c r="A939" s="82" t="s">
        <v>1085</v>
      </c>
      <c r="F939" s="145" t="s">
        <v>1497</v>
      </c>
    </row>
    <row r="940" spans="1:6">
      <c r="A940" s="82" t="s">
        <v>1081</v>
      </c>
      <c r="F940" s="145" t="s">
        <v>1498</v>
      </c>
    </row>
    <row r="941" spans="1:6">
      <c r="A941" s="82" t="s">
        <v>1083</v>
      </c>
      <c r="F941" s="145" t="s">
        <v>1500</v>
      </c>
    </row>
    <row r="942" spans="1:6">
      <c r="A942" s="82" t="s">
        <v>1637</v>
      </c>
      <c r="F942" s="145" t="s">
        <v>1501</v>
      </c>
    </row>
    <row r="943" spans="1:6">
      <c r="A943" s="82" t="s">
        <v>1885</v>
      </c>
      <c r="F943" s="145" t="s">
        <v>1503</v>
      </c>
    </row>
    <row r="944" spans="1:6">
      <c r="A944" s="87" t="s">
        <v>1632</v>
      </c>
      <c r="F944" s="145" t="s">
        <v>1505</v>
      </c>
    </row>
    <row r="945" spans="1:6">
      <c r="A945" s="87" t="s">
        <v>668</v>
      </c>
      <c r="F945" s="145" t="s">
        <v>1506</v>
      </c>
    </row>
    <row r="946" spans="1:6">
      <c r="A946" s="87" t="s">
        <v>1731</v>
      </c>
      <c r="F946" s="145" t="s">
        <v>1507</v>
      </c>
    </row>
    <row r="947" spans="1:6">
      <c r="A947" s="87" t="s">
        <v>1314</v>
      </c>
      <c r="F947" s="145" t="s">
        <v>1508</v>
      </c>
    </row>
    <row r="948" spans="1:6">
      <c r="A948" s="87" t="s">
        <v>597</v>
      </c>
      <c r="F948" s="145" t="s">
        <v>1509</v>
      </c>
    </row>
    <row r="949" spans="1:6">
      <c r="A949" s="87" t="s">
        <v>765</v>
      </c>
      <c r="F949" s="145" t="s">
        <v>1510</v>
      </c>
    </row>
    <row r="950" spans="1:6">
      <c r="A950" s="87" t="s">
        <v>993</v>
      </c>
      <c r="F950" s="145" t="s">
        <v>1511</v>
      </c>
    </row>
    <row r="951" spans="1:6">
      <c r="A951" s="82" t="s">
        <v>1343</v>
      </c>
      <c r="F951" s="145" t="s">
        <v>1512</v>
      </c>
    </row>
    <row r="952" spans="1:6">
      <c r="A952" s="82" t="s">
        <v>971</v>
      </c>
      <c r="F952" s="145" t="s">
        <v>1514</v>
      </c>
    </row>
    <row r="953" spans="1:6">
      <c r="A953" s="82" t="s">
        <v>1589</v>
      </c>
      <c r="F953" s="145" t="s">
        <v>1515</v>
      </c>
    </row>
    <row r="954" spans="1:6">
      <c r="A954" s="82" t="s">
        <v>751</v>
      </c>
      <c r="F954" s="145" t="s">
        <v>1517</v>
      </c>
    </row>
    <row r="955" spans="1:6">
      <c r="A955" s="82" t="s">
        <v>748</v>
      </c>
      <c r="F955" s="145" t="s">
        <v>1519</v>
      </c>
    </row>
    <row r="956" spans="1:6">
      <c r="A956" s="82" t="s">
        <v>1361</v>
      </c>
      <c r="F956" s="145" t="s">
        <v>1521</v>
      </c>
    </row>
    <row r="957" spans="1:6">
      <c r="A957" s="82" t="s">
        <v>1363</v>
      </c>
      <c r="F957" s="145" t="s">
        <v>1524</v>
      </c>
    </row>
    <row r="958" spans="1:6">
      <c r="A958" s="82" t="s">
        <v>1845</v>
      </c>
      <c r="F958" s="145" t="s">
        <v>1527</v>
      </c>
    </row>
    <row r="959" spans="1:6">
      <c r="A959" s="82" t="s">
        <v>361</v>
      </c>
      <c r="F959" s="145" t="s">
        <v>1530</v>
      </c>
    </row>
    <row r="960" spans="1:6">
      <c r="A960" s="82" t="s">
        <v>364</v>
      </c>
      <c r="F960" s="145" t="s">
        <v>1531</v>
      </c>
    </row>
    <row r="961" spans="1:6">
      <c r="A961" s="82" t="s">
        <v>362</v>
      </c>
      <c r="F961" s="145" t="s">
        <v>1532</v>
      </c>
    </row>
    <row r="962" spans="1:6">
      <c r="A962" s="82" t="s">
        <v>614</v>
      </c>
      <c r="F962" s="145" t="s">
        <v>1534</v>
      </c>
    </row>
    <row r="963" spans="1:6">
      <c r="A963" s="82" t="s">
        <v>615</v>
      </c>
      <c r="F963" s="145" t="s">
        <v>1536</v>
      </c>
    </row>
    <row r="964" spans="1:6">
      <c r="A964" s="82" t="s">
        <v>354</v>
      </c>
      <c r="F964" s="145" t="s">
        <v>1538</v>
      </c>
    </row>
    <row r="965" spans="1:6">
      <c r="A965" s="82" t="s">
        <v>359</v>
      </c>
      <c r="F965" s="145" t="s">
        <v>1540</v>
      </c>
    </row>
    <row r="966" spans="1:6">
      <c r="A966" s="82" t="s">
        <v>655</v>
      </c>
      <c r="F966" s="145" t="s">
        <v>1541</v>
      </c>
    </row>
    <row r="967" spans="1:6">
      <c r="A967" s="82" t="s">
        <v>1337</v>
      </c>
      <c r="F967" s="145" t="s">
        <v>1543</v>
      </c>
    </row>
    <row r="968" spans="1:6">
      <c r="A968" s="82" t="s">
        <v>679</v>
      </c>
      <c r="F968" s="145" t="s">
        <v>1546</v>
      </c>
    </row>
    <row r="969" spans="1:6">
      <c r="A969" s="82" t="s">
        <v>1753</v>
      </c>
      <c r="F969" s="145" t="s">
        <v>1548</v>
      </c>
    </row>
    <row r="970" spans="1:6">
      <c r="A970" s="82" t="s">
        <v>683</v>
      </c>
      <c r="F970" s="145" t="s">
        <v>1551</v>
      </c>
    </row>
    <row r="971" spans="1:6">
      <c r="A971" s="82" t="s">
        <v>646</v>
      </c>
      <c r="F971" s="145" t="s">
        <v>1552</v>
      </c>
    </row>
    <row r="972" spans="1:6">
      <c r="A972" s="82" t="s">
        <v>649</v>
      </c>
      <c r="F972" s="145" t="s">
        <v>1553</v>
      </c>
    </row>
    <row r="973" spans="1:6">
      <c r="A973" s="82" t="s">
        <v>1722</v>
      </c>
      <c r="F973" s="145" t="s">
        <v>1554</v>
      </c>
    </row>
    <row r="974" spans="1:6">
      <c r="A974" s="82" t="s">
        <v>1061</v>
      </c>
      <c r="F974" s="145" t="s">
        <v>1555</v>
      </c>
    </row>
    <row r="975" spans="1:6">
      <c r="A975" s="82" t="s">
        <v>1665</v>
      </c>
      <c r="F975" s="145" t="s">
        <v>1556</v>
      </c>
    </row>
    <row r="976" spans="1:6">
      <c r="A976" s="82" t="s">
        <v>520</v>
      </c>
      <c r="F976" s="145" t="s">
        <v>1558</v>
      </c>
    </row>
    <row r="977" spans="1:6">
      <c r="A977" s="174" t="s">
        <v>860</v>
      </c>
      <c r="F977" s="145" t="s">
        <v>1560</v>
      </c>
    </row>
    <row r="978" spans="1:6">
      <c r="A978" s="174" t="s">
        <v>1002</v>
      </c>
      <c r="F978" s="145" t="s">
        <v>1561</v>
      </c>
    </row>
    <row r="979" spans="1:6">
      <c r="A979" s="87" t="s">
        <v>633</v>
      </c>
      <c r="F979" s="145" t="s">
        <v>1562</v>
      </c>
    </row>
    <row r="980" spans="1:6">
      <c r="A980" s="82" t="s">
        <v>1586</v>
      </c>
      <c r="F980" s="145" t="s">
        <v>1565</v>
      </c>
    </row>
    <row r="981" spans="1:6">
      <c r="A981" s="82" t="s">
        <v>1543</v>
      </c>
      <c r="F981" s="145" t="s">
        <v>1567</v>
      </c>
    </row>
    <row r="982" spans="1:6">
      <c r="A982" s="82" t="s">
        <v>1168</v>
      </c>
      <c r="F982" s="145" t="s">
        <v>1568</v>
      </c>
    </row>
    <row r="983" spans="1:6">
      <c r="A983" s="87" t="s">
        <v>826</v>
      </c>
      <c r="F983" s="145" t="s">
        <v>1569</v>
      </c>
    </row>
    <row r="984" spans="1:6">
      <c r="A984" s="185" t="s">
        <v>174</v>
      </c>
      <c r="F984" s="145" t="s">
        <v>1571</v>
      </c>
    </row>
    <row r="985" spans="1:6">
      <c r="A985" s="87" t="s">
        <v>1711</v>
      </c>
      <c r="F985" s="145" t="s">
        <v>1572</v>
      </c>
    </row>
    <row r="986" spans="1:6">
      <c r="A986" s="87" t="s">
        <v>1295</v>
      </c>
      <c r="F986" s="145" t="s">
        <v>1573</v>
      </c>
    </row>
    <row r="987" spans="1:6">
      <c r="A987" s="87" t="s">
        <v>865</v>
      </c>
      <c r="F987" s="145" t="s">
        <v>1574</v>
      </c>
    </row>
    <row r="988" spans="1:6">
      <c r="A988" s="87" t="s">
        <v>1740</v>
      </c>
      <c r="F988" s="145" t="s">
        <v>1575</v>
      </c>
    </row>
    <row r="989" spans="1:6">
      <c r="A989" s="87" t="s">
        <v>566</v>
      </c>
      <c r="F989" s="145" t="s">
        <v>1577</v>
      </c>
    </row>
    <row r="990" spans="1:6">
      <c r="A990" s="109" t="s">
        <v>811</v>
      </c>
      <c r="F990" s="145" t="s">
        <v>1578</v>
      </c>
    </row>
    <row r="991" spans="1:6">
      <c r="A991" s="109" t="s">
        <v>981</v>
      </c>
      <c r="F991" s="145" t="s">
        <v>1580</v>
      </c>
    </row>
    <row r="992" spans="1:6">
      <c r="A992" s="109" t="s">
        <v>809</v>
      </c>
      <c r="F992" s="145" t="s">
        <v>1581</v>
      </c>
    </row>
    <row r="993" spans="1:6">
      <c r="A993" s="109" t="s">
        <v>1726</v>
      </c>
      <c r="F993" s="145" t="s">
        <v>1582</v>
      </c>
    </row>
    <row r="994" spans="1:6">
      <c r="A994" s="109" t="s">
        <v>1330</v>
      </c>
      <c r="F994" s="145" t="s">
        <v>1584</v>
      </c>
    </row>
    <row r="995" spans="1:6">
      <c r="A995" s="109" t="s">
        <v>1758</v>
      </c>
      <c r="F995" s="145" t="s">
        <v>1585</v>
      </c>
    </row>
    <row r="996" spans="1:6">
      <c r="A996" s="109" t="s">
        <v>1757</v>
      </c>
      <c r="F996" s="145" t="s">
        <v>1586</v>
      </c>
    </row>
    <row r="997" spans="1:6">
      <c r="A997" s="109" t="s">
        <v>1760</v>
      </c>
      <c r="F997" s="145" t="s">
        <v>1587</v>
      </c>
    </row>
    <row r="998" spans="1:6">
      <c r="A998" s="109" t="s">
        <v>1759</v>
      </c>
      <c r="F998" s="145" t="s">
        <v>1588</v>
      </c>
    </row>
    <row r="999" spans="1:6">
      <c r="A999" s="113" t="s">
        <v>111</v>
      </c>
      <c r="F999" s="145" t="s">
        <v>1589</v>
      </c>
    </row>
    <row r="1000" spans="1:6">
      <c r="A1000" s="113" t="s">
        <v>1572</v>
      </c>
      <c r="F1000" s="145" t="s">
        <v>1590</v>
      </c>
    </row>
    <row r="1001" spans="1:6">
      <c r="A1001" s="113" t="s">
        <v>677</v>
      </c>
      <c r="F1001" s="145" t="s">
        <v>1591</v>
      </c>
    </row>
    <row r="1002" spans="1:6">
      <c r="A1002" s="113" t="s">
        <v>919</v>
      </c>
      <c r="F1002" s="145" t="s">
        <v>1592</v>
      </c>
    </row>
    <row r="1003" spans="1:6">
      <c r="A1003" s="113" t="s">
        <v>918</v>
      </c>
      <c r="F1003" s="145" t="s">
        <v>1593</v>
      </c>
    </row>
    <row r="1004" spans="1:6">
      <c r="A1004" s="113" t="s">
        <v>917</v>
      </c>
      <c r="F1004" s="145" t="s">
        <v>1595</v>
      </c>
    </row>
    <row r="1005" spans="1:6">
      <c r="A1005" s="113" t="s">
        <v>469</v>
      </c>
      <c r="F1005" s="145" t="s">
        <v>1596</v>
      </c>
    </row>
    <row r="1006" spans="1:6">
      <c r="A1006" s="113" t="s">
        <v>467</v>
      </c>
      <c r="F1006" s="145" t="s">
        <v>1597</v>
      </c>
    </row>
    <row r="1007" spans="1:6">
      <c r="A1007" s="113" t="s">
        <v>629</v>
      </c>
      <c r="F1007" s="145" t="s">
        <v>1598</v>
      </c>
    </row>
    <row r="1008" spans="1:6">
      <c r="A1008" s="113" t="s">
        <v>631</v>
      </c>
      <c r="F1008" s="145" t="s">
        <v>1599</v>
      </c>
    </row>
    <row r="1009" spans="1:6">
      <c r="A1009" s="113" t="s">
        <v>1479</v>
      </c>
      <c r="F1009" s="145" t="s">
        <v>1600</v>
      </c>
    </row>
    <row r="1010" spans="1:6">
      <c r="A1010" s="113" t="s">
        <v>1668</v>
      </c>
      <c r="F1010" s="145" t="s">
        <v>1602</v>
      </c>
    </row>
    <row r="1011" spans="1:6">
      <c r="A1011" s="113" t="s">
        <v>1077</v>
      </c>
      <c r="F1011" s="145" t="s">
        <v>1603</v>
      </c>
    </row>
    <row r="1012" spans="1:6">
      <c r="A1012" s="113" t="s">
        <v>1473</v>
      </c>
      <c r="F1012" s="145" t="s">
        <v>1604</v>
      </c>
    </row>
    <row r="1013" spans="1:6">
      <c r="A1013" s="113" t="s">
        <v>1219</v>
      </c>
      <c r="F1013" s="145" t="s">
        <v>1605</v>
      </c>
    </row>
    <row r="1014" spans="1:6">
      <c r="A1014" s="113" t="s">
        <v>1220</v>
      </c>
      <c r="F1014" s="145" t="s">
        <v>1606</v>
      </c>
    </row>
    <row r="1015" spans="1:6">
      <c r="A1015" s="113" t="s">
        <v>970</v>
      </c>
      <c r="F1015" s="145" t="s">
        <v>1607</v>
      </c>
    </row>
    <row r="1016" spans="1:6">
      <c r="A1016" s="113" t="s">
        <v>593</v>
      </c>
      <c r="F1016" s="145" t="s">
        <v>1609</v>
      </c>
    </row>
    <row r="1017" spans="1:6">
      <c r="A1017" s="113" t="s">
        <v>690</v>
      </c>
      <c r="F1017" s="145" t="s">
        <v>1610</v>
      </c>
    </row>
    <row r="1018" spans="1:6">
      <c r="A1018" s="113" t="s">
        <v>603</v>
      </c>
      <c r="F1018" s="145" t="s">
        <v>1612</v>
      </c>
    </row>
    <row r="1019" spans="1:6">
      <c r="A1019" s="113" t="s">
        <v>601</v>
      </c>
      <c r="F1019" s="145" t="s">
        <v>1613</v>
      </c>
    </row>
    <row r="1020" spans="1:6">
      <c r="A1020" s="113" t="s">
        <v>742</v>
      </c>
      <c r="F1020" s="145" t="s">
        <v>1614</v>
      </c>
    </row>
    <row r="1021" spans="1:6">
      <c r="A1021" s="113" t="s">
        <v>818</v>
      </c>
      <c r="F1021" s="145" t="s">
        <v>1617</v>
      </c>
    </row>
    <row r="1022" spans="1:6">
      <c r="A1022" s="113" t="s">
        <v>1111</v>
      </c>
      <c r="F1022" s="145" t="s">
        <v>1619</v>
      </c>
    </row>
    <row r="1023" spans="1:6">
      <c r="A1023" s="113" t="s">
        <v>793</v>
      </c>
      <c r="F1023" s="145" t="s">
        <v>1620</v>
      </c>
    </row>
    <row r="1024" spans="1:6">
      <c r="A1024" s="113" t="s">
        <v>712</v>
      </c>
      <c r="F1024" s="145" t="s">
        <v>1622</v>
      </c>
    </row>
    <row r="1025" spans="1:6">
      <c r="A1025" s="113" t="s">
        <v>713</v>
      </c>
      <c r="F1025" s="145" t="s">
        <v>1623</v>
      </c>
    </row>
    <row r="1026" spans="1:6">
      <c r="A1026" s="113" t="s">
        <v>1172</v>
      </c>
      <c r="F1026" s="145" t="s">
        <v>1625</v>
      </c>
    </row>
    <row r="1027" spans="1:6">
      <c r="A1027" s="113" t="s">
        <v>733</v>
      </c>
      <c r="F1027" s="145" t="s">
        <v>1627</v>
      </c>
    </row>
    <row r="1028" spans="1:6">
      <c r="A1028" s="113" t="s">
        <v>658</v>
      </c>
      <c r="F1028" s="145" t="s">
        <v>1628</v>
      </c>
    </row>
    <row r="1029" spans="1:6">
      <c r="A1029" s="113" t="s">
        <v>1334</v>
      </c>
      <c r="F1029" s="145" t="s">
        <v>1629</v>
      </c>
    </row>
    <row r="1030" spans="1:6">
      <c r="A1030" s="113" t="s">
        <v>1097</v>
      </c>
      <c r="F1030" s="145" t="s">
        <v>1631</v>
      </c>
    </row>
    <row r="1031" spans="1:6">
      <c r="A1031" s="113" t="s">
        <v>1355</v>
      </c>
      <c r="F1031" s="145" t="s">
        <v>1632</v>
      </c>
    </row>
    <row r="1032" spans="1:6">
      <c r="A1032" s="113" t="s">
        <v>1769</v>
      </c>
      <c r="F1032" s="145" t="s">
        <v>1633</v>
      </c>
    </row>
    <row r="1033" spans="1:6">
      <c r="A1033" s="113" t="s">
        <v>732</v>
      </c>
      <c r="F1033" s="145" t="s">
        <v>1634</v>
      </c>
    </row>
    <row r="1034" spans="1:6">
      <c r="A1034" s="113" t="s">
        <v>1291</v>
      </c>
      <c r="F1034" s="145" t="s">
        <v>1636</v>
      </c>
    </row>
    <row r="1035" spans="1:6">
      <c r="A1035" s="113" t="s">
        <v>1747</v>
      </c>
      <c r="F1035" s="145" t="s">
        <v>1637</v>
      </c>
    </row>
    <row r="1036" spans="1:6">
      <c r="A1036" s="113" t="s">
        <v>454</v>
      </c>
      <c r="F1036" s="145" t="s">
        <v>1639</v>
      </c>
    </row>
    <row r="1037" spans="1:6">
      <c r="A1037" s="113" t="s">
        <v>1009</v>
      </c>
      <c r="F1037" s="145" t="s">
        <v>1640</v>
      </c>
    </row>
    <row r="1038" spans="1:6">
      <c r="A1038" s="113" t="s">
        <v>1536</v>
      </c>
      <c r="F1038" s="145" t="s">
        <v>1641</v>
      </c>
    </row>
    <row r="1039" spans="1:6">
      <c r="A1039" s="113" t="s">
        <v>1538</v>
      </c>
      <c r="F1039" s="145" t="s">
        <v>1642</v>
      </c>
    </row>
    <row r="1040" spans="1:6">
      <c r="A1040" s="113" t="s">
        <v>1532</v>
      </c>
      <c r="F1040" s="145" t="s">
        <v>1643</v>
      </c>
    </row>
    <row r="1041" spans="1:6">
      <c r="A1041" s="113" t="s">
        <v>1534</v>
      </c>
      <c r="F1041" s="145" t="s">
        <v>1644</v>
      </c>
    </row>
    <row r="1042" spans="1:6">
      <c r="A1042" s="113" t="s">
        <v>1739</v>
      </c>
      <c r="F1042" s="145" t="s">
        <v>1645</v>
      </c>
    </row>
    <row r="1043" spans="1:6">
      <c r="A1043" s="113" t="s">
        <v>1827</v>
      </c>
      <c r="F1043" s="145" t="s">
        <v>1646</v>
      </c>
    </row>
    <row r="1044" spans="1:6">
      <c r="A1044" s="113" t="s">
        <v>1829</v>
      </c>
      <c r="F1044" s="145" t="s">
        <v>1647</v>
      </c>
    </row>
    <row r="1045" spans="1:6">
      <c r="A1045" s="113" t="s">
        <v>1830</v>
      </c>
      <c r="F1045" s="145" t="s">
        <v>1649</v>
      </c>
    </row>
    <row r="1046" spans="1:6">
      <c r="A1046" s="113" t="s">
        <v>486</v>
      </c>
      <c r="F1046" s="145" t="s">
        <v>1885</v>
      </c>
    </row>
    <row r="1047" spans="1:6">
      <c r="A1047" s="113" t="s">
        <v>491</v>
      </c>
      <c r="F1047" s="145" t="s">
        <v>1652</v>
      </c>
    </row>
    <row r="1048" spans="1:6">
      <c r="A1048" s="113" t="s">
        <v>490</v>
      </c>
      <c r="F1048" s="145" t="s">
        <v>1653</v>
      </c>
    </row>
    <row r="1049" spans="1:6">
      <c r="A1049" s="113" t="s">
        <v>487</v>
      </c>
      <c r="F1049" s="145" t="s">
        <v>1654</v>
      </c>
    </row>
    <row r="1050" spans="1:6">
      <c r="A1050" s="113" t="s">
        <v>651</v>
      </c>
      <c r="F1050" s="145" t="s">
        <v>1656</v>
      </c>
    </row>
    <row r="1051" spans="1:6">
      <c r="A1051" s="113" t="s">
        <v>330</v>
      </c>
      <c r="F1051" s="145" t="s">
        <v>1657</v>
      </c>
    </row>
    <row r="1052" spans="1:6">
      <c r="A1052" s="113" t="s">
        <v>335</v>
      </c>
      <c r="F1052" s="145" t="s">
        <v>1658</v>
      </c>
    </row>
    <row r="1053" spans="1:6">
      <c r="A1053" s="113" t="s">
        <v>1066</v>
      </c>
      <c r="F1053" s="145" t="s">
        <v>1659</v>
      </c>
    </row>
    <row r="1054" spans="1:6">
      <c r="A1054" s="113" t="s">
        <v>1250</v>
      </c>
      <c r="F1054" s="145" t="s">
        <v>1660</v>
      </c>
    </row>
    <row r="1055" spans="1:6">
      <c r="A1055" s="113" t="s">
        <v>1599</v>
      </c>
      <c r="F1055" s="145" t="s">
        <v>1661</v>
      </c>
    </row>
    <row r="1056" spans="1:6">
      <c r="A1056" s="113" t="s">
        <v>1108</v>
      </c>
      <c r="F1056" s="145" t="s">
        <v>1662</v>
      </c>
    </row>
    <row r="1057" spans="1:6">
      <c r="A1057" s="113" t="s">
        <v>1254</v>
      </c>
      <c r="F1057" s="145" t="s">
        <v>1663</v>
      </c>
    </row>
    <row r="1058" spans="1:6">
      <c r="A1058" s="113" t="s">
        <v>1255</v>
      </c>
      <c r="F1058" s="145" t="s">
        <v>1665</v>
      </c>
    </row>
    <row r="1059" spans="1:6">
      <c r="A1059" s="113" t="s">
        <v>1580</v>
      </c>
      <c r="F1059" s="145" t="s">
        <v>1667</v>
      </c>
    </row>
    <row r="1060" spans="1:6">
      <c r="A1060" s="113" t="s">
        <v>1102</v>
      </c>
      <c r="F1060" s="145" t="s">
        <v>1668</v>
      </c>
    </row>
    <row r="1061" spans="1:6">
      <c r="A1061" s="113" t="s">
        <v>1867</v>
      </c>
      <c r="F1061" s="145" t="s">
        <v>1670</v>
      </c>
    </row>
    <row r="1062" spans="1:6">
      <c r="A1062" s="113" t="s">
        <v>1795</v>
      </c>
      <c r="F1062" s="145" t="s">
        <v>1672</v>
      </c>
    </row>
    <row r="1063" spans="1:6">
      <c r="A1063" s="113" t="s">
        <v>1797</v>
      </c>
      <c r="F1063" s="145" t="s">
        <v>1673</v>
      </c>
    </row>
    <row r="1064" spans="1:6">
      <c r="A1064" s="113" t="s">
        <v>1796</v>
      </c>
      <c r="F1064" s="145" t="s">
        <v>1675</v>
      </c>
    </row>
    <row r="1065" spans="1:6">
      <c r="A1065" s="113" t="s">
        <v>1150</v>
      </c>
      <c r="F1065" s="145" t="s">
        <v>1676</v>
      </c>
    </row>
    <row r="1066" spans="1:6">
      <c r="A1066" s="113" t="s">
        <v>1783</v>
      </c>
      <c r="F1066" s="145" t="s">
        <v>1678</v>
      </c>
    </row>
    <row r="1067" spans="1:6">
      <c r="A1067" s="113" t="s">
        <v>1785</v>
      </c>
      <c r="F1067" s="145" t="s">
        <v>1679</v>
      </c>
    </row>
    <row r="1068" spans="1:6">
      <c r="A1068" s="113" t="s">
        <v>1515</v>
      </c>
      <c r="F1068" s="145" t="s">
        <v>1680</v>
      </c>
    </row>
    <row r="1069" spans="1:6">
      <c r="A1069" s="113" t="s">
        <v>1013</v>
      </c>
      <c r="F1069" s="145" t="s">
        <v>1681</v>
      </c>
    </row>
    <row r="1070" spans="1:6">
      <c r="A1070" s="113" t="s">
        <v>576</v>
      </c>
      <c r="F1070" s="145" t="s">
        <v>1682</v>
      </c>
    </row>
    <row r="1071" spans="1:6">
      <c r="A1071" s="113" t="s">
        <v>578</v>
      </c>
      <c r="F1071" s="145" t="s">
        <v>1683</v>
      </c>
    </row>
    <row r="1072" spans="1:6">
      <c r="A1072" s="113" t="s">
        <v>706</v>
      </c>
      <c r="F1072" s="145" t="s">
        <v>1684</v>
      </c>
    </row>
    <row r="1073" spans="1:6">
      <c r="A1073" s="113" t="s">
        <v>807</v>
      </c>
      <c r="F1073" s="145" t="s">
        <v>1685</v>
      </c>
    </row>
    <row r="1074" spans="1:6">
      <c r="A1074" s="113" t="s">
        <v>1252</v>
      </c>
      <c r="F1074" s="145" t="s">
        <v>1687</v>
      </c>
    </row>
    <row r="1075" spans="1:6">
      <c r="A1075" s="113" t="s">
        <v>1253</v>
      </c>
      <c r="F1075" s="145" t="s">
        <v>1688</v>
      </c>
    </row>
    <row r="1076" spans="1:6">
      <c r="A1076" s="113" t="s">
        <v>1406</v>
      </c>
      <c r="F1076" s="145" t="s">
        <v>1690</v>
      </c>
    </row>
    <row r="1077" spans="1:6">
      <c r="A1077" s="113" t="s">
        <v>910</v>
      </c>
      <c r="F1077" s="145" t="s">
        <v>1691</v>
      </c>
    </row>
    <row r="1078" spans="1:6">
      <c r="A1078" s="113" t="s">
        <v>556</v>
      </c>
      <c r="F1078" s="145" t="s">
        <v>1693</v>
      </c>
    </row>
    <row r="1079" spans="1:6">
      <c r="A1079" s="113" t="s">
        <v>1415</v>
      </c>
      <c r="F1079" s="145" t="s">
        <v>1694</v>
      </c>
    </row>
    <row r="1080" spans="1:6">
      <c r="A1080" s="113" t="s">
        <v>1455</v>
      </c>
      <c r="F1080" s="145" t="s">
        <v>1696</v>
      </c>
    </row>
    <row r="1081" spans="1:6">
      <c r="A1081" s="113" t="s">
        <v>1628</v>
      </c>
      <c r="F1081" s="145" t="s">
        <v>1697</v>
      </c>
    </row>
    <row r="1082" spans="1:6">
      <c r="A1082" s="113" t="s">
        <v>996</v>
      </c>
      <c r="F1082" s="145" t="s">
        <v>1699</v>
      </c>
    </row>
    <row r="1083" spans="1:6">
      <c r="A1083" s="113" t="s">
        <v>1629</v>
      </c>
      <c r="F1083" s="145" t="s">
        <v>1701</v>
      </c>
    </row>
    <row r="1084" spans="1:6">
      <c r="A1084" s="113" t="s">
        <v>1631</v>
      </c>
      <c r="F1084" s="145" t="s">
        <v>1703</v>
      </c>
    </row>
    <row r="1085" spans="1:6">
      <c r="A1085" s="113" t="s">
        <v>1089</v>
      </c>
      <c r="F1085" s="145" t="s">
        <v>1704</v>
      </c>
    </row>
    <row r="1086" spans="1:6">
      <c r="A1086" s="113" t="s">
        <v>812</v>
      </c>
      <c r="F1086" s="145" t="s">
        <v>1705</v>
      </c>
    </row>
    <row r="1087" spans="1:6">
      <c r="A1087" s="113" t="s">
        <v>702</v>
      </c>
      <c r="F1087" s="145" t="s">
        <v>1707</v>
      </c>
    </row>
    <row r="1088" spans="1:6">
      <c r="A1088" s="113" t="s">
        <v>1369</v>
      </c>
      <c r="F1088" s="145" t="s">
        <v>1709</v>
      </c>
    </row>
    <row r="1089" spans="1:6">
      <c r="A1089" s="113" t="s">
        <v>855</v>
      </c>
      <c r="F1089" s="145" t="s">
        <v>1711</v>
      </c>
    </row>
    <row r="1090" spans="1:6">
      <c r="A1090" s="113" t="s">
        <v>1155</v>
      </c>
      <c r="F1090" s="145" t="s">
        <v>1713</v>
      </c>
    </row>
    <row r="1091" spans="1:6">
      <c r="A1091" s="113" t="s">
        <v>1414</v>
      </c>
      <c r="F1091" s="145" t="s">
        <v>1714</v>
      </c>
    </row>
    <row r="1092" spans="1:6">
      <c r="A1092" s="113" t="s">
        <v>1481</v>
      </c>
      <c r="F1092" s="145" t="s">
        <v>1716</v>
      </c>
    </row>
    <row r="1093" spans="1:6">
      <c r="A1093" s="113" t="s">
        <v>1514</v>
      </c>
      <c r="F1093" s="145" t="s">
        <v>1717</v>
      </c>
    </row>
    <row r="1094" spans="1:6">
      <c r="A1094" s="113" t="s">
        <v>908</v>
      </c>
      <c r="F1094" s="145" t="s">
        <v>1718</v>
      </c>
    </row>
    <row r="1095" spans="1:6">
      <c r="A1095" s="113" t="s">
        <v>1105</v>
      </c>
      <c r="F1095" s="145" t="s">
        <v>1719</v>
      </c>
    </row>
    <row r="1096" spans="1:6">
      <c r="A1096" s="113" t="s">
        <v>1201</v>
      </c>
      <c r="F1096" s="145" t="s">
        <v>1720</v>
      </c>
    </row>
    <row r="1097" spans="1:6">
      <c r="A1097" s="113" t="s">
        <v>1500</v>
      </c>
      <c r="F1097" s="145" t="s">
        <v>1721</v>
      </c>
    </row>
    <row r="1098" spans="1:6">
      <c r="A1098" s="113" t="s">
        <v>553</v>
      </c>
      <c r="F1098" s="145" t="s">
        <v>1722</v>
      </c>
    </row>
    <row r="1099" spans="1:6">
      <c r="A1099" s="113" t="s">
        <v>554</v>
      </c>
      <c r="F1099" s="145" t="s">
        <v>1723</v>
      </c>
    </row>
    <row r="1100" spans="1:6">
      <c r="A1100" s="113" t="s">
        <v>693</v>
      </c>
      <c r="F1100" s="145" t="s">
        <v>1724</v>
      </c>
    </row>
    <row r="1101" spans="1:6">
      <c r="A1101" s="113" t="s">
        <v>695</v>
      </c>
      <c r="F1101" s="145" t="s">
        <v>1725</v>
      </c>
    </row>
    <row r="1102" spans="1:6">
      <c r="A1102" s="196" t="s">
        <v>1351</v>
      </c>
      <c r="F1102" s="145" t="s">
        <v>1726</v>
      </c>
    </row>
    <row r="1103" spans="1:6">
      <c r="A1103" s="121" t="s">
        <v>680</v>
      </c>
      <c r="F1103" s="145" t="s">
        <v>1727</v>
      </c>
    </row>
    <row r="1104" spans="1:6">
      <c r="A1104" s="121" t="s">
        <v>1349</v>
      </c>
      <c r="F1104" s="145" t="s">
        <v>1728</v>
      </c>
    </row>
    <row r="1105" spans="1:6">
      <c r="A1105" s="121" t="s">
        <v>610</v>
      </c>
      <c r="F1105" s="145" t="s">
        <v>1729</v>
      </c>
    </row>
    <row r="1106" spans="1:6">
      <c r="A1106" s="121" t="s">
        <v>1090</v>
      </c>
      <c r="F1106" s="145" t="s">
        <v>1730</v>
      </c>
    </row>
    <row r="1107" spans="1:6">
      <c r="A1107" s="121" t="s">
        <v>618</v>
      </c>
      <c r="F1107" s="145" t="s">
        <v>1731</v>
      </c>
    </row>
    <row r="1108" spans="1:6">
      <c r="A1108" s="121" t="s">
        <v>1719</v>
      </c>
      <c r="F1108" s="145" t="s">
        <v>1732</v>
      </c>
    </row>
    <row r="1109" spans="1:6">
      <c r="A1109" s="121" t="s">
        <v>653</v>
      </c>
      <c r="F1109" s="145" t="s">
        <v>1733</v>
      </c>
    </row>
    <row r="1110" spans="1:6">
      <c r="A1110" s="121" t="s">
        <v>1703</v>
      </c>
      <c r="F1110" s="145" t="s">
        <v>1734</v>
      </c>
    </row>
    <row r="1111" spans="1:6">
      <c r="A1111" s="121" t="s">
        <v>1701</v>
      </c>
      <c r="F1111" s="145" t="s">
        <v>1735</v>
      </c>
    </row>
    <row r="1112" spans="1:6">
      <c r="A1112" s="121" t="s">
        <v>1032</v>
      </c>
      <c r="F1112" s="145" t="s">
        <v>1736</v>
      </c>
    </row>
    <row r="1113" spans="1:6">
      <c r="A1113" s="121" t="s">
        <v>1174</v>
      </c>
      <c r="F1113" s="145" t="s">
        <v>1738</v>
      </c>
    </row>
    <row r="1114" spans="1:6">
      <c r="A1114" s="121" t="s">
        <v>1173</v>
      </c>
      <c r="F1114" s="145" t="s">
        <v>1739</v>
      </c>
    </row>
    <row r="1115" spans="1:6">
      <c r="A1115" s="121" t="s">
        <v>1176</v>
      </c>
      <c r="F1115" s="145" t="s">
        <v>1740</v>
      </c>
    </row>
    <row r="1116" spans="1:6">
      <c r="A1116" s="121" t="s">
        <v>502</v>
      </c>
      <c r="F1116" s="145" t="s">
        <v>1741</v>
      </c>
    </row>
    <row r="1117" spans="1:6">
      <c r="A1117" s="121" t="s">
        <v>1807</v>
      </c>
      <c r="F1117" s="145" t="s">
        <v>1742</v>
      </c>
    </row>
    <row r="1118" spans="1:6">
      <c r="A1118" s="121" t="s">
        <v>1824</v>
      </c>
      <c r="F1118" s="145" t="s">
        <v>1743</v>
      </c>
    </row>
    <row r="1119" spans="1:6">
      <c r="A1119" s="121" t="s">
        <v>1113</v>
      </c>
      <c r="F1119" s="145" t="s">
        <v>1744</v>
      </c>
    </row>
    <row r="1120" spans="1:6">
      <c r="A1120" s="121" t="s">
        <v>260</v>
      </c>
      <c r="F1120" s="145" t="s">
        <v>1746</v>
      </c>
    </row>
    <row r="1121" spans="1:6">
      <c r="A1121" s="121" t="s">
        <v>258</v>
      </c>
      <c r="F1121" s="145" t="s">
        <v>1747</v>
      </c>
    </row>
    <row r="1122" spans="1:6">
      <c r="A1122" s="121" t="s">
        <v>87</v>
      </c>
      <c r="F1122" s="145" t="s">
        <v>1748</v>
      </c>
    </row>
    <row r="1123" spans="1:6">
      <c r="A1123" s="121" t="s">
        <v>89</v>
      </c>
      <c r="F1123" s="145" t="s">
        <v>1749</v>
      </c>
    </row>
    <row r="1124" spans="1:6">
      <c r="A1124" s="121" t="s">
        <v>944</v>
      </c>
      <c r="F1124" s="145" t="s">
        <v>1750</v>
      </c>
    </row>
    <row r="1125" spans="1:6">
      <c r="A1125" s="121" t="s">
        <v>813</v>
      </c>
      <c r="F1125" s="145" t="s">
        <v>1751</v>
      </c>
    </row>
    <row r="1126" spans="1:6">
      <c r="A1126" s="121" t="s">
        <v>1059</v>
      </c>
      <c r="F1126" s="145" t="s">
        <v>1753</v>
      </c>
    </row>
    <row r="1127" spans="1:6">
      <c r="A1127" s="121" t="s">
        <v>329</v>
      </c>
      <c r="F1127" s="145" t="s">
        <v>1754</v>
      </c>
    </row>
    <row r="1128" spans="1:6">
      <c r="A1128" s="121" t="s">
        <v>750</v>
      </c>
      <c r="F1128" s="145" t="s">
        <v>1755</v>
      </c>
    </row>
    <row r="1129" spans="1:6">
      <c r="A1129" s="121" t="s">
        <v>1424</v>
      </c>
      <c r="F1129" s="145" t="s">
        <v>1757</v>
      </c>
    </row>
    <row r="1130" spans="1:6">
      <c r="A1130" s="121" t="s">
        <v>251</v>
      </c>
      <c r="F1130" s="145" t="s">
        <v>1758</v>
      </c>
    </row>
    <row r="1131" spans="1:6">
      <c r="A1131" s="121" t="s">
        <v>1251</v>
      </c>
      <c r="F1131" s="145" t="s">
        <v>1759</v>
      </c>
    </row>
    <row r="1132" spans="1:6">
      <c r="A1132" s="121" t="s">
        <v>1299</v>
      </c>
      <c r="F1132" s="145" t="s">
        <v>1760</v>
      </c>
    </row>
    <row r="1133" spans="1:6">
      <c r="A1133" s="121" t="s">
        <v>1301</v>
      </c>
      <c r="F1133" s="145" t="s">
        <v>1761</v>
      </c>
    </row>
    <row r="1134" spans="1:6">
      <c r="A1134" s="121" t="s">
        <v>1300</v>
      </c>
      <c r="F1134" s="145" t="s">
        <v>1763</v>
      </c>
    </row>
    <row r="1135" spans="1:6">
      <c r="A1135" s="121" t="s">
        <v>1304</v>
      </c>
      <c r="F1135" s="145" t="s">
        <v>1764</v>
      </c>
    </row>
    <row r="1136" spans="1:6">
      <c r="A1136" s="121" t="s">
        <v>1302</v>
      </c>
      <c r="F1136" s="145" t="s">
        <v>1765</v>
      </c>
    </row>
    <row r="1137" spans="1:6">
      <c r="A1137" s="121" t="s">
        <v>1297</v>
      </c>
      <c r="F1137" s="145" t="s">
        <v>1767</v>
      </c>
    </row>
    <row r="1138" spans="1:6">
      <c r="A1138" s="121" t="s">
        <v>1303</v>
      </c>
      <c r="F1138" s="145" t="s">
        <v>1768</v>
      </c>
    </row>
    <row r="1139" spans="1:6">
      <c r="A1139" s="121" t="s">
        <v>1305</v>
      </c>
      <c r="F1139" s="145" t="s">
        <v>1769</v>
      </c>
    </row>
    <row r="1140" spans="1:6">
      <c r="A1140" s="121" t="s">
        <v>1298</v>
      </c>
      <c r="F1140" s="145" t="s">
        <v>1770</v>
      </c>
    </row>
    <row r="1141" spans="1:6">
      <c r="A1141" s="121" t="s">
        <v>789</v>
      </c>
      <c r="F1141" s="145" t="s">
        <v>1772</v>
      </c>
    </row>
    <row r="1142" spans="1:6">
      <c r="A1142" s="121" t="s">
        <v>1398</v>
      </c>
      <c r="F1142" s="145" t="s">
        <v>1774</v>
      </c>
    </row>
    <row r="1143" spans="1:6">
      <c r="A1143" s="121" t="s">
        <v>1248</v>
      </c>
      <c r="F1143" s="145" t="s">
        <v>1775</v>
      </c>
    </row>
    <row r="1144" spans="1:6">
      <c r="A1144" s="121" t="s">
        <v>416</v>
      </c>
      <c r="F1144" s="145" t="s">
        <v>1776</v>
      </c>
    </row>
    <row r="1145" spans="1:6">
      <c r="A1145" s="121" t="s">
        <v>419</v>
      </c>
      <c r="F1145" s="145" t="s">
        <v>1778</v>
      </c>
    </row>
    <row r="1146" spans="1:6">
      <c r="A1146" s="121" t="s">
        <v>1238</v>
      </c>
      <c r="F1146" s="145" t="s">
        <v>1779</v>
      </c>
    </row>
    <row r="1147" spans="1:6">
      <c r="A1147" s="121" t="s">
        <v>231</v>
      </c>
      <c r="F1147" s="145" t="s">
        <v>1780</v>
      </c>
    </row>
    <row r="1148" spans="1:6">
      <c r="A1148" s="121" t="s">
        <v>234</v>
      </c>
      <c r="F1148" s="145" t="s">
        <v>1782</v>
      </c>
    </row>
    <row r="1149" spans="1:6">
      <c r="A1149" s="121" t="s">
        <v>799</v>
      </c>
      <c r="F1149" s="145" t="s">
        <v>1783</v>
      </c>
    </row>
    <row r="1150" spans="1:6">
      <c r="A1150" s="121" t="s">
        <v>800</v>
      </c>
      <c r="F1150" s="145" t="s">
        <v>1785</v>
      </c>
    </row>
    <row r="1151" spans="1:6">
      <c r="A1151" s="121" t="s">
        <v>868</v>
      </c>
      <c r="F1151" s="145" t="s">
        <v>1786</v>
      </c>
    </row>
    <row r="1152" spans="1:6">
      <c r="A1152" s="121" t="s">
        <v>118</v>
      </c>
      <c r="F1152" s="145" t="s">
        <v>1788</v>
      </c>
    </row>
    <row r="1153" spans="1:6">
      <c r="A1153" s="121" t="s">
        <v>1074</v>
      </c>
      <c r="F1153" s="145" t="s">
        <v>1789</v>
      </c>
    </row>
    <row r="1154" spans="1:6">
      <c r="A1154" s="121" t="s">
        <v>1772</v>
      </c>
      <c r="F1154" s="145" t="s">
        <v>1790</v>
      </c>
    </row>
    <row r="1155" spans="1:6">
      <c r="A1155" s="121" t="s">
        <v>1005</v>
      </c>
      <c r="F1155" s="145" t="s">
        <v>1791</v>
      </c>
    </row>
    <row r="1156" spans="1:6">
      <c r="A1156" s="121" t="s">
        <v>138</v>
      </c>
      <c r="F1156" s="145" t="s">
        <v>1792</v>
      </c>
    </row>
    <row r="1157" spans="1:6">
      <c r="A1157" s="121" t="s">
        <v>327</v>
      </c>
      <c r="F1157" s="145" t="s">
        <v>1793</v>
      </c>
    </row>
    <row r="1158" spans="1:6">
      <c r="A1158" s="121" t="s">
        <v>442</v>
      </c>
      <c r="F1158" s="145" t="s">
        <v>1795</v>
      </c>
    </row>
    <row r="1159" spans="1:6">
      <c r="A1159" s="121" t="s">
        <v>443</v>
      </c>
      <c r="F1159" s="145" t="s">
        <v>1796</v>
      </c>
    </row>
    <row r="1160" spans="1:6">
      <c r="A1160" s="121" t="s">
        <v>1117</v>
      </c>
      <c r="F1160" s="145" t="s">
        <v>1797</v>
      </c>
    </row>
    <row r="1161" spans="1:6">
      <c r="A1161" s="121" t="s">
        <v>1114</v>
      </c>
      <c r="F1161" s="145" t="s">
        <v>1798</v>
      </c>
    </row>
    <row r="1162" spans="1:6">
      <c r="A1162" s="121" t="s">
        <v>828</v>
      </c>
      <c r="F1162" s="145" t="s">
        <v>1799</v>
      </c>
    </row>
    <row r="1163" spans="1:6">
      <c r="A1163" s="121" t="s">
        <v>758</v>
      </c>
      <c r="F1163" s="145" t="s">
        <v>1800</v>
      </c>
    </row>
    <row r="1164" spans="1:6">
      <c r="A1164" s="121" t="s">
        <v>240</v>
      </c>
      <c r="F1164" s="145" t="s">
        <v>1802</v>
      </c>
    </row>
    <row r="1165" spans="1:6">
      <c r="A1165" s="121" t="s">
        <v>1798</v>
      </c>
      <c r="F1165" s="145" t="s">
        <v>1804</v>
      </c>
    </row>
    <row r="1166" spans="1:6">
      <c r="A1166" s="121" t="s">
        <v>1491</v>
      </c>
      <c r="F1166" s="145" t="s">
        <v>1806</v>
      </c>
    </row>
    <row r="1167" spans="1:6">
      <c r="A1167" s="121" t="s">
        <v>734</v>
      </c>
      <c r="F1167" s="145" t="s">
        <v>1807</v>
      </c>
    </row>
    <row r="1168" spans="1:6">
      <c r="A1168" s="121" t="s">
        <v>1450</v>
      </c>
      <c r="F1168" s="145" t="s">
        <v>1808</v>
      </c>
    </row>
    <row r="1169" spans="1:6">
      <c r="A1169" s="121" t="s">
        <v>1448</v>
      </c>
      <c r="F1169" s="145" t="s">
        <v>1809</v>
      </c>
    </row>
    <row r="1170" spans="1:6">
      <c r="A1170" s="121" t="s">
        <v>1863</v>
      </c>
      <c r="F1170" s="145" t="s">
        <v>1810</v>
      </c>
    </row>
    <row r="1171" spans="1:6">
      <c r="A1171" s="121" t="s">
        <v>619</v>
      </c>
      <c r="F1171" s="145" t="s">
        <v>1812</v>
      </c>
    </row>
    <row r="1172" spans="1:6">
      <c r="A1172" s="121" t="s">
        <v>1096</v>
      </c>
      <c r="F1172" s="145" t="s">
        <v>1815</v>
      </c>
    </row>
    <row r="1173" spans="1:6">
      <c r="A1173" s="121" t="s">
        <v>1603</v>
      </c>
      <c r="F1173" s="145" t="s">
        <v>1816</v>
      </c>
    </row>
    <row r="1174" spans="1:6">
      <c r="A1174" s="121" t="s">
        <v>606</v>
      </c>
      <c r="F1174" s="145" t="s">
        <v>1819</v>
      </c>
    </row>
    <row r="1175" spans="1:6">
      <c r="A1175" s="121" t="s">
        <v>607</v>
      </c>
      <c r="F1175" s="145" t="s">
        <v>1820</v>
      </c>
    </row>
    <row r="1176" spans="1:6">
      <c r="A1176" s="121" t="s">
        <v>938</v>
      </c>
      <c r="F1176" s="145" t="s">
        <v>1822</v>
      </c>
    </row>
    <row r="1177" spans="1:6">
      <c r="A1177" s="121" t="s">
        <v>939</v>
      </c>
      <c r="F1177" s="145" t="s">
        <v>1823</v>
      </c>
    </row>
    <row r="1178" spans="1:6">
      <c r="A1178" s="121" t="s">
        <v>940</v>
      </c>
      <c r="F1178" s="145" t="s">
        <v>1824</v>
      </c>
    </row>
    <row r="1179" spans="1:6">
      <c r="A1179" s="121" t="s">
        <v>1799</v>
      </c>
      <c r="F1179" s="145" t="s">
        <v>1825</v>
      </c>
    </row>
    <row r="1180" spans="1:6">
      <c r="A1180" s="121" t="s">
        <v>721</v>
      </c>
      <c r="F1180" s="145" t="s">
        <v>1827</v>
      </c>
    </row>
    <row r="1181" spans="1:6">
      <c r="A1181" s="121" t="s">
        <v>859</v>
      </c>
      <c r="F1181" s="145" t="s">
        <v>1829</v>
      </c>
    </row>
    <row r="1182" spans="1:6">
      <c r="A1182" s="121" t="s">
        <v>1717</v>
      </c>
      <c r="F1182" s="145" t="s">
        <v>1830</v>
      </c>
    </row>
    <row r="1183" spans="1:6">
      <c r="A1183" s="121" t="s">
        <v>582</v>
      </c>
      <c r="F1183" s="145" t="s">
        <v>1831</v>
      </c>
    </row>
    <row r="1184" spans="1:6">
      <c r="A1184" s="121" t="s">
        <v>1383</v>
      </c>
      <c r="F1184" s="145" t="s">
        <v>1832</v>
      </c>
    </row>
    <row r="1185" spans="1:6">
      <c r="A1185" s="121" t="s">
        <v>1553</v>
      </c>
      <c r="F1185" s="145" t="s">
        <v>1833</v>
      </c>
    </row>
    <row r="1186" spans="1:6">
      <c r="A1186" s="121" t="s">
        <v>1144</v>
      </c>
      <c r="F1186" s="145" t="s">
        <v>1835</v>
      </c>
    </row>
    <row r="1187" spans="1:6">
      <c r="A1187" s="121" t="s">
        <v>1146</v>
      </c>
      <c r="F1187" s="145" t="s">
        <v>1836</v>
      </c>
    </row>
    <row r="1188" spans="1:6">
      <c r="A1188" s="121" t="s">
        <v>1607</v>
      </c>
      <c r="F1188" s="145" t="s">
        <v>1837</v>
      </c>
    </row>
    <row r="1189" spans="1:6">
      <c r="A1189" s="121" t="s">
        <v>604</v>
      </c>
      <c r="F1189" s="145" t="s">
        <v>1839</v>
      </c>
    </row>
    <row r="1190" spans="1:6">
      <c r="A1190" s="121" t="s">
        <v>1014</v>
      </c>
      <c r="F1190" s="145" t="s">
        <v>1842</v>
      </c>
    </row>
    <row r="1191" spans="1:6">
      <c r="A1191" s="121" t="s">
        <v>1416</v>
      </c>
      <c r="F1191" s="145" t="s">
        <v>1843</v>
      </c>
    </row>
    <row r="1192" spans="1:6">
      <c r="A1192" s="121" t="s">
        <v>1385</v>
      </c>
      <c r="F1192" s="145" t="s">
        <v>1844</v>
      </c>
    </row>
    <row r="1193" spans="1:6">
      <c r="A1193" s="121" t="s">
        <v>1693</v>
      </c>
      <c r="F1193" s="145" t="s">
        <v>1845</v>
      </c>
    </row>
    <row r="1194" spans="1:6">
      <c r="A1194" s="121" t="s">
        <v>1691</v>
      </c>
      <c r="F1194" s="145" t="s">
        <v>1846</v>
      </c>
    </row>
    <row r="1195" spans="1:6">
      <c r="A1195" s="121" t="s">
        <v>1696</v>
      </c>
      <c r="F1195" s="145" t="s">
        <v>1847</v>
      </c>
    </row>
    <row r="1196" spans="1:6">
      <c r="A1196" s="121" t="s">
        <v>1694</v>
      </c>
      <c r="F1196" s="145" t="s">
        <v>1849</v>
      </c>
    </row>
    <row r="1197" spans="1:6">
      <c r="A1197" s="121" t="s">
        <v>821</v>
      </c>
      <c r="F1197" s="145" t="s">
        <v>1850</v>
      </c>
    </row>
    <row r="1198" spans="1:6">
      <c r="A1198" s="121" t="s">
        <v>526</v>
      </c>
      <c r="F1198" s="145" t="s">
        <v>1851</v>
      </c>
    </row>
    <row r="1199" spans="1:6">
      <c r="A1199" s="121" t="s">
        <v>527</v>
      </c>
      <c r="F1199" s="145" t="s">
        <v>1852</v>
      </c>
    </row>
    <row r="1200" spans="1:6">
      <c r="A1200" s="121" t="s">
        <v>1704</v>
      </c>
      <c r="F1200" s="145" t="s">
        <v>1853</v>
      </c>
    </row>
    <row r="1201" spans="1:6">
      <c r="A1201" s="121" t="s">
        <v>1092</v>
      </c>
      <c r="F1201" s="145" t="s">
        <v>1854</v>
      </c>
    </row>
    <row r="1202" spans="1:6">
      <c r="A1202" s="121" t="s">
        <v>1258</v>
      </c>
      <c r="F1202" s="145" t="s">
        <v>1856</v>
      </c>
    </row>
    <row r="1203" spans="1:6">
      <c r="A1203" s="121" t="s">
        <v>1574</v>
      </c>
      <c r="F1203" s="145" t="s">
        <v>1857</v>
      </c>
    </row>
    <row r="1204" spans="1:6">
      <c r="A1204" s="121" t="s">
        <v>716</v>
      </c>
      <c r="F1204" s="145" t="s">
        <v>1858</v>
      </c>
    </row>
    <row r="1205" spans="1:6">
      <c r="A1205" s="121" t="s">
        <v>717</v>
      </c>
      <c r="F1205" s="145" t="s">
        <v>1860</v>
      </c>
    </row>
    <row r="1206" spans="1:6">
      <c r="A1206" s="121" t="s">
        <v>1160</v>
      </c>
      <c r="F1206" s="145" t="s">
        <v>1861</v>
      </c>
    </row>
    <row r="1207" spans="1:6">
      <c r="A1207" s="121" t="s">
        <v>1161</v>
      </c>
      <c r="F1207" s="145" t="s">
        <v>1863</v>
      </c>
    </row>
    <row r="1208" spans="1:6">
      <c r="A1208" s="121" t="s">
        <v>1157</v>
      </c>
      <c r="F1208" s="145" t="s">
        <v>1865</v>
      </c>
    </row>
    <row r="1209" spans="1:6">
      <c r="A1209" s="121" t="s">
        <v>1159</v>
      </c>
      <c r="F1209" s="145" t="s">
        <v>1867</v>
      </c>
    </row>
    <row r="1210" spans="1:6">
      <c r="A1210" s="121" t="s">
        <v>242</v>
      </c>
      <c r="F1210" s="145" t="s">
        <v>1869</v>
      </c>
    </row>
    <row r="1211" spans="1:6">
      <c r="A1211" s="121" t="s">
        <v>1243</v>
      </c>
      <c r="F1211" s="145" t="s">
        <v>1871</v>
      </c>
    </row>
    <row r="1212" spans="1:6">
      <c r="A1212" s="121" t="s">
        <v>1388</v>
      </c>
      <c r="F1212" s="145" t="s">
        <v>1872</v>
      </c>
    </row>
    <row r="1213" spans="1:6">
      <c r="A1213" s="121" t="s">
        <v>1391</v>
      </c>
      <c r="F1213" s="145" t="s">
        <v>1873</v>
      </c>
    </row>
    <row r="1214" spans="1:6">
      <c r="A1214" s="127" t="s">
        <v>1392</v>
      </c>
      <c r="F1214" s="145" t="s">
        <v>1875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000"/>
  <sheetViews>
    <sheetView workbookViewId="0">
      <pane ySplit="2" topLeftCell="B3" activePane="bottomLeft" state="frozen"/>
      <selection pane="bottomLeft" activeCell="N6" sqref="N6"/>
    </sheetView>
  </sheetViews>
  <sheetFormatPr defaultColWidth="12.5703125" defaultRowHeight="15" customHeight="1"/>
  <cols>
    <col min="1" max="1" width="24.85546875" customWidth="1"/>
    <col min="2" max="2" width="10.7109375" customWidth="1"/>
    <col min="3" max="3" width="20.7109375" customWidth="1"/>
    <col min="4" max="10" width="4.7109375" customWidth="1"/>
    <col min="11" max="12" width="8.7109375" customWidth="1"/>
    <col min="13" max="15" width="20.7109375" customWidth="1"/>
    <col min="16" max="16" width="10.7109375" customWidth="1"/>
    <col min="17" max="17" width="21.5703125" customWidth="1"/>
    <col min="18" max="18" width="18" customWidth="1"/>
    <col min="19" max="27" width="14.42578125" customWidth="1"/>
  </cols>
  <sheetData>
    <row r="1" spans="1:27" ht="81.75" customHeight="1">
      <c r="A1" s="148" t="s">
        <v>1886</v>
      </c>
      <c r="B1" s="149">
        <v>0</v>
      </c>
      <c r="C1" s="150">
        <v>2</v>
      </c>
      <c r="D1" s="149">
        <v>31</v>
      </c>
      <c r="E1" s="149">
        <v>32</v>
      </c>
      <c r="F1" s="149">
        <v>33</v>
      </c>
      <c r="G1" s="149">
        <v>34</v>
      </c>
      <c r="H1" s="149">
        <v>35</v>
      </c>
      <c r="I1" s="149">
        <v>36</v>
      </c>
      <c r="J1" s="149">
        <v>37</v>
      </c>
      <c r="K1" s="149">
        <v>38</v>
      </c>
      <c r="L1" s="149">
        <v>39</v>
      </c>
      <c r="M1" s="149">
        <v>40</v>
      </c>
      <c r="N1" s="149">
        <v>41</v>
      </c>
      <c r="O1" s="149">
        <v>42</v>
      </c>
      <c r="P1" s="149">
        <v>55</v>
      </c>
      <c r="Q1" s="149">
        <v>62</v>
      </c>
      <c r="R1" s="151"/>
      <c r="S1" s="151"/>
      <c r="T1" s="151"/>
      <c r="U1" s="151"/>
      <c r="V1" s="151"/>
      <c r="W1" s="151"/>
      <c r="X1" s="151"/>
      <c r="Y1" s="151"/>
      <c r="Z1" s="151"/>
      <c r="AA1" s="151"/>
    </row>
    <row r="2" spans="1:27" ht="12.75" customHeight="1">
      <c r="A2" s="152" t="s">
        <v>1887</v>
      </c>
      <c r="B2" s="29" t="s">
        <v>1888</v>
      </c>
      <c r="C2" s="29" t="s">
        <v>1889</v>
      </c>
      <c r="D2" s="153" t="s">
        <v>31</v>
      </c>
      <c r="E2" s="153" t="s">
        <v>1890</v>
      </c>
      <c r="F2" s="153" t="s">
        <v>1891</v>
      </c>
      <c r="G2" s="153" t="s">
        <v>1892</v>
      </c>
      <c r="H2" s="153" t="s">
        <v>1893</v>
      </c>
      <c r="I2" s="153" t="s">
        <v>1894</v>
      </c>
      <c r="J2" s="153" t="s">
        <v>1895</v>
      </c>
      <c r="K2" s="29" t="s">
        <v>38</v>
      </c>
      <c r="L2" s="29" t="s">
        <v>39</v>
      </c>
      <c r="M2" s="29" t="s">
        <v>40</v>
      </c>
      <c r="N2" s="29" t="s">
        <v>41</v>
      </c>
      <c r="O2" s="29" t="s">
        <v>42</v>
      </c>
      <c r="P2" s="29" t="s">
        <v>1896</v>
      </c>
      <c r="Q2" s="34" t="s">
        <v>1897</v>
      </c>
      <c r="R2" s="151" t="s">
        <v>1898</v>
      </c>
      <c r="S2" s="151"/>
      <c r="T2" s="151"/>
      <c r="U2" s="151"/>
      <c r="V2" s="151"/>
      <c r="W2" s="151"/>
      <c r="X2" s="151"/>
      <c r="Y2" s="151"/>
      <c r="Z2" s="151"/>
      <c r="AA2" s="151"/>
    </row>
    <row r="3" spans="1:27" ht="12.75" customHeight="1">
      <c r="A3" s="154" t="str">
        <f ca="1">IFERROR(__xludf.DUMMYFUNCTION("TRANSPOSE(SPLIT(A1, "", "", false, true))"),"Venipede")</f>
        <v>Venipede</v>
      </c>
      <c r="B3" s="26" t="str">
        <f ca="1">IFERROR(IF($R3 = "","", OFFSET(Pokedex!$A$1, $R3, B$1, 1, 2)), "")</f>
        <v>Venipede</v>
      </c>
      <c r="C3" s="155" t="s">
        <v>1113</v>
      </c>
      <c r="D3" s="31" t="str">
        <f ca="1">IFERROR(IF($R3 = "","", OFFSET(Pokedex!$A$1, $R3, D$1, 1, 12)), "")</f>
        <v/>
      </c>
      <c r="E3" s="26">
        <v>45</v>
      </c>
      <c r="F3" s="26">
        <v>59</v>
      </c>
      <c r="G3" s="26">
        <v>30</v>
      </c>
      <c r="H3" s="26">
        <v>39</v>
      </c>
      <c r="I3" s="26">
        <v>57</v>
      </c>
      <c r="J3" s="26">
        <v>260</v>
      </c>
      <c r="K3" s="26" t="s">
        <v>124</v>
      </c>
      <c r="L3" s="26" t="s">
        <v>75</v>
      </c>
      <c r="M3" s="26" t="s">
        <v>208</v>
      </c>
      <c r="N3" s="26" t="s">
        <v>143</v>
      </c>
      <c r="O3" s="26" t="s">
        <v>506</v>
      </c>
      <c r="P3" s="26" t="str">
        <f ca="1">IFERROR(VLOOKUP($A3, Pokedex!$B$2:$BK1000, P$1, FALSE), "")</f>
        <v>Med Slow</v>
      </c>
      <c r="Q3" s="26" t="str">
        <f ca="1">IFERROR(VLOOKUP($A3, Pokedex!$B$2:$BK1000, Q$1, FALSE), "")</f>
        <v>Lv. 22</v>
      </c>
      <c r="R3" s="156">
        <f ca="1">IFERROR(MATCH($A3,Pokedex!$B$2:$B1000,0), "")</f>
        <v>659</v>
      </c>
      <c r="S3" s="151"/>
      <c r="T3" s="151"/>
      <c r="U3" s="151"/>
      <c r="V3" s="151"/>
      <c r="W3" s="151"/>
      <c r="X3" s="151"/>
      <c r="Y3" s="151"/>
      <c r="Z3" s="151"/>
      <c r="AA3" s="151"/>
    </row>
    <row r="4" spans="1:27" ht="12.75" customHeight="1">
      <c r="A4" s="154" t="str">
        <f ca="1">IFERROR(__xludf.DUMMYFUNCTION("""COMPUTED_VALUE"""),"Lechonk")</f>
        <v>Lechonk</v>
      </c>
      <c r="B4" s="34" t="str">
        <f ca="1">IFERROR(IF($R4 = "Golbat","", OFFSET(Pokedex!$A$1, $R4, B$1, 1, 2)), "")</f>
        <v/>
      </c>
      <c r="C4" s="31" t="s">
        <v>1735</v>
      </c>
      <c r="D4" s="31" t="str">
        <f ca="1">IFERROR(IF($R4 = "","", OFFSET(Pokedex!$A$1, $R4, D$1, 1, 12)), "")</f>
        <v/>
      </c>
      <c r="E4" s="31">
        <v>45</v>
      </c>
      <c r="F4" s="31">
        <v>40</v>
      </c>
      <c r="G4" s="31">
        <v>35</v>
      </c>
      <c r="H4" s="31">
        <v>45</v>
      </c>
      <c r="I4" s="31">
        <v>35</v>
      </c>
      <c r="J4" s="31">
        <v>254</v>
      </c>
      <c r="K4" s="31" t="s">
        <v>150</v>
      </c>
      <c r="L4" s="31"/>
      <c r="M4" s="31" t="s">
        <v>1331</v>
      </c>
      <c r="N4" s="31" t="s">
        <v>170</v>
      </c>
      <c r="O4" s="31" t="s">
        <v>91</v>
      </c>
      <c r="P4" s="26">
        <f t="array" ref="P4">IF(IFERROR(INDEX(Pokedex!$A$2:$BK$2133,MATCH($C4,Pokedex!$B$2:$B$2133,0),P$1),1)=0,"",IFERROR(INDEX(Pokedex!$A$2:$BK$2133,MATCH($C4,Pokedex!$B$2:$B$2133,0),P$1),""))</f>
        <v>255</v>
      </c>
      <c r="Q4" s="26" t="str">
        <f t="array" ref="Q4">IF(IFERROR(INDEX(Pokedex!$A$2:$BK$2133,MATCH($C4,Pokedex!$B$2:$B$2133,0),Q$1),1)=0,"",IFERROR(INDEX(Pokedex!$A$2:$BK$2133,MATCH($C4,Pokedex!$B$2:$B$2133,0),Q$1),""))</f>
        <v/>
      </c>
      <c r="R4" s="156" t="str">
        <f ca="1">IFERROR(MATCH($A4,Pokedex!$B$2:$B1000,0), "")</f>
        <v/>
      </c>
      <c r="S4" s="151"/>
      <c r="T4" s="151"/>
      <c r="U4" s="151"/>
      <c r="V4" s="151"/>
      <c r="W4" s="151"/>
      <c r="X4" s="151"/>
      <c r="Y4" s="151"/>
      <c r="Z4" s="151"/>
      <c r="AA4" s="151"/>
    </row>
    <row r="5" spans="1:27" ht="12.75" customHeight="1">
      <c r="A5" s="154" t="str">
        <f ca="1">IFERROR(__xludf.DUMMYFUNCTION("""COMPUTED_VALUE"""),"Yungoos")</f>
        <v>Yungoos</v>
      </c>
      <c r="B5" s="26" t="str">
        <f ca="1">IFERROR(IF($R5 = "","", OFFSET(Pokedex!$A$1, $R5, B$1, 1, 2)), "")</f>
        <v>Yungoos</v>
      </c>
      <c r="C5" s="31" t="s">
        <v>1416</v>
      </c>
      <c r="D5" s="31" t="str">
        <f ca="1">IFERROR(IF($R5 = "","", OFFSET(Pokedex!$A$1, $R5, D$1, 1, 12)), "")</f>
        <v/>
      </c>
      <c r="E5" s="26">
        <v>70</v>
      </c>
      <c r="F5" s="26">
        <v>30</v>
      </c>
      <c r="G5" s="26">
        <v>30</v>
      </c>
      <c r="H5" s="26">
        <v>30</v>
      </c>
      <c r="I5" s="26">
        <v>45</v>
      </c>
      <c r="J5" s="26">
        <v>253</v>
      </c>
      <c r="K5" s="26" t="s">
        <v>150</v>
      </c>
      <c r="L5" s="26"/>
      <c r="M5" s="26" t="s">
        <v>1417</v>
      </c>
      <c r="N5" s="26" t="s">
        <v>1418</v>
      </c>
      <c r="O5" s="26" t="s">
        <v>147</v>
      </c>
      <c r="P5" s="26">
        <f t="array" ref="P5">IF(IFERROR(INDEX(Pokedex!$A$2:$BK$2133,MATCH($C5,Pokedex!$B$2:$B$2133,0),P$1),1)=0,"",IFERROR(INDEX(Pokedex!$A$2:$BK$2133,MATCH($C5,Pokedex!$B$2:$B$2133,0),P$1),""))</f>
        <v>255</v>
      </c>
      <c r="Q5" s="26" t="str">
        <f t="array" ref="Q5">IF(IFERROR(INDEX(Pokedex!$A$2:$BK$2133,MATCH($C5,Pokedex!$B$2:$B$2133,0),Q$1),1)=0,"",IFERROR(INDEX(Pokedex!$A$2:$BK$2133,MATCH($C5,Pokedex!$B$2:$B$2133,0),Q$1),""))</f>
        <v/>
      </c>
      <c r="R5" s="156">
        <f ca="1">IFERROR(MATCH($A5,Pokedex!$B$2:$B1000,0), "")</f>
        <v>896</v>
      </c>
      <c r="S5" s="151"/>
      <c r="T5" s="151"/>
      <c r="U5" s="151"/>
      <c r="V5" s="151"/>
      <c r="W5" s="151"/>
      <c r="X5" s="151"/>
      <c r="Y5" s="151"/>
      <c r="Z5" s="151"/>
      <c r="AA5" s="151"/>
    </row>
    <row r="6" spans="1:27" ht="12.75" customHeight="1">
      <c r="A6" s="154"/>
      <c r="B6" s="26" t="str">
        <f ca="1">IFERROR(IF($R6 = "","", OFFSET(Pokedex!$A$1, $R6, B$1, 1, 2)), "")</f>
        <v/>
      </c>
      <c r="C6" s="31"/>
      <c r="D6" s="31" t="str">
        <f ca="1">IFERROR(IF($R6 = "","", OFFSET(Pokedex!$A$1, $R6, D$1, 1, 12)), "")</f>
        <v/>
      </c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 t="str">
        <f t="array" ref="P6">IF(IFERROR(INDEX(Pokedex!$A$2:$BK$2133,MATCH($C6,Pokedex!$B$2:$B$2133,0),P$1),1)=0,"",IFERROR(INDEX(Pokedex!$A$2:$BK$2133,MATCH($C6,Pokedex!$B$2:$B$2133,0),P$1),""))</f>
        <v/>
      </c>
      <c r="Q6" s="26" t="str">
        <f t="array" ref="Q6">IF(IFERROR(INDEX(Pokedex!$A$2:$BK$2133,MATCH($C6,Pokedex!$B$2:$B$2133,0),Q$1),1)=0,"",IFERROR(INDEX(Pokedex!$A$2:$BK$2133,MATCH($C6,Pokedex!$B$2:$B$2133,0),Q$1),""))</f>
        <v/>
      </c>
      <c r="R6" s="156" t="str">
        <f>IFERROR(MATCH($A6,Pokedex!$B$2:$B1000,0), "")</f>
        <v/>
      </c>
      <c r="S6" s="151"/>
      <c r="T6" s="151"/>
      <c r="U6" s="151"/>
      <c r="V6" s="151"/>
      <c r="W6" s="151"/>
      <c r="X6" s="151"/>
      <c r="Y6" s="151"/>
      <c r="Z6" s="151"/>
      <c r="AA6" s="151"/>
    </row>
    <row r="7" spans="1:27" ht="12.75" customHeight="1">
      <c r="A7" s="154"/>
      <c r="B7" s="26" t="str">
        <f ca="1">IFERROR(IF($R7 = "","", OFFSET(Pokedex!$A$1, $R7, B$1, 1, 2)), "")</f>
        <v/>
      </c>
      <c r="C7" s="31"/>
      <c r="D7" s="31" t="str">
        <f ca="1">IFERROR(IF($R7 = "","", OFFSET(Pokedex!$A$1, $R7, D$1, 1, 12)), "")</f>
        <v/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 t="str">
        <f t="array" ref="P7">IF(IFERROR(INDEX(Pokedex!$A$2:$BK$2133,MATCH($C7,Pokedex!$B$2:$B$2133,0),P$1),1)=0,"",IFERROR(INDEX(Pokedex!$A$2:$BK$2133,MATCH($C7,Pokedex!$B$2:$B$2133,0),P$1),""))</f>
        <v/>
      </c>
      <c r="Q7" s="26" t="str">
        <f t="array" ref="Q7">IF(IFERROR(INDEX(Pokedex!$A$2:$BK$2133,MATCH($C7,Pokedex!$B$2:$B$2133,0),Q$1),1)=0,"",IFERROR(INDEX(Pokedex!$A$2:$BK$2133,MATCH($C7,Pokedex!$B$2:$B$2133,0),Q$1),""))</f>
        <v/>
      </c>
      <c r="R7" s="156" t="str">
        <f>IFERROR(MATCH($A7,Pokedex!$B$2:$B1000,0), "")</f>
        <v/>
      </c>
      <c r="S7" s="151"/>
      <c r="T7" s="151"/>
      <c r="U7" s="151"/>
      <c r="V7" s="151"/>
      <c r="W7" s="151"/>
      <c r="X7" s="151"/>
      <c r="Y7" s="151"/>
      <c r="Z7" s="151"/>
      <c r="AA7" s="151"/>
    </row>
    <row r="8" spans="1:27" ht="12.75" customHeight="1">
      <c r="A8" s="157"/>
      <c r="B8" s="26" t="str">
        <f ca="1">IFERROR(IF($R8 = "","", OFFSET(Pokedex!$A$1, $R8, B$1, 1, 2)), "")</f>
        <v/>
      </c>
      <c r="C8" s="31"/>
      <c r="D8" s="31" t="str">
        <f ca="1">IFERROR(IF($R8 = "","", OFFSET(Pokedex!$A$1, $R8, D$1, 1, 12)), "")</f>
        <v/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 t="str">
        <f t="array" ref="P8">IF(IFERROR(INDEX(Pokedex!$A$2:$BK$2133,MATCH($C8,Pokedex!$B$2:$B$2133,0),P$1),1)=0,"",IFERROR(INDEX(Pokedex!$A$2:$BK$2133,MATCH($C8,Pokedex!$B$2:$B$2133,0),P$1),""))</f>
        <v/>
      </c>
      <c r="Q8" s="26" t="str">
        <f t="array" ref="Q8">IF(IFERROR(INDEX(Pokedex!$A$2:$BK$2133,MATCH($C8,Pokedex!$B$2:$B$2133,0),Q$1),1)=0,"",IFERROR(INDEX(Pokedex!$A$2:$BK$2133,MATCH($C8,Pokedex!$B$2:$B$2133,0),Q$1),""))</f>
        <v/>
      </c>
      <c r="R8" s="156" t="str">
        <f>IFERROR(MATCH($A8,Pokedex!$B$2:$B1000,0), "")</f>
        <v/>
      </c>
      <c r="S8" s="151"/>
      <c r="T8" s="151"/>
      <c r="U8" s="151"/>
      <c r="V8" s="151"/>
      <c r="W8" s="151"/>
      <c r="X8" s="151"/>
      <c r="Y8" s="151"/>
      <c r="Z8" s="151"/>
      <c r="AA8" s="151"/>
    </row>
    <row r="9" spans="1:27" ht="12.75" customHeight="1">
      <c r="A9" s="154"/>
      <c r="B9" s="26" t="str">
        <f ca="1">IFERROR(IF($R9 = "","", OFFSET(Pokedex!$A$1, $R9, B$1, 1, 2)), "")</f>
        <v/>
      </c>
      <c r="C9" s="31"/>
      <c r="D9" s="31" t="str">
        <f ca="1">IFERROR(IF($R9 = "","", OFFSET(Pokedex!$A$1, $R9, D$1, 1, 12)), "")</f>
        <v/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 t="str">
        <f t="array" ref="P9">IF(IFERROR(INDEX(Pokedex!$A$2:$BK$2133,MATCH($C9,Pokedex!$B$2:$B$2133,0),P$1),1)=0,"",IFERROR(INDEX(Pokedex!$A$2:$BK$2133,MATCH($C9,Pokedex!$B$2:$B$2133,0),P$1),""))</f>
        <v/>
      </c>
      <c r="Q9" s="26" t="str">
        <f t="array" ref="Q9">IF(IFERROR(INDEX(Pokedex!$A$2:$BK$2133,MATCH($C9,Pokedex!$B$2:$B$2133,0),Q$1),1)=0,"",IFERROR(INDEX(Pokedex!$A$2:$BK$2133,MATCH($C9,Pokedex!$B$2:$B$2133,0),Q$1),""))</f>
        <v/>
      </c>
      <c r="R9" s="156" t="str">
        <f>IFERROR(MATCH($A9,Pokedex!$B$2:$B1000,0), "")</f>
        <v/>
      </c>
      <c r="S9" s="151"/>
      <c r="T9" s="151"/>
      <c r="U9" s="151"/>
      <c r="V9" s="151"/>
      <c r="W9" s="151"/>
      <c r="X9" s="151"/>
      <c r="Y9" s="151"/>
      <c r="Z9" s="151"/>
      <c r="AA9" s="151"/>
    </row>
    <row r="10" spans="1:27" ht="12.75" customHeight="1">
      <c r="A10" s="154"/>
      <c r="B10" s="26" t="str">
        <f ca="1">IFERROR(IF($R10 = "","", OFFSET(Pokedex!$A$1, $R10, B$1, 1, 2)), "")</f>
        <v/>
      </c>
      <c r="C10" s="31"/>
      <c r="D10" s="31" t="str">
        <f ca="1">IFERROR(IF($R10 = "","", OFFSET(Pokedex!$A$1, $R10, D$1, 1, 12)), "")</f>
        <v/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 t="str">
        <f t="array" ref="P10">IF(IFERROR(INDEX(Pokedex!$A$2:$BK$2133,MATCH($C10,Pokedex!$B$2:$B$2133,0),P$1),1)=0,"",IFERROR(INDEX(Pokedex!$A$2:$BK$2133,MATCH($C10,Pokedex!$B$2:$B$2133,0),P$1),""))</f>
        <v/>
      </c>
      <c r="Q10" s="26" t="str">
        <f t="array" ref="Q10">IF(IFERROR(INDEX(Pokedex!$A$2:$BK$2133,MATCH($C10,Pokedex!$B$2:$B$2133,0),Q$1),1)=0,"",IFERROR(INDEX(Pokedex!$A$2:$BK$2133,MATCH($C10,Pokedex!$B$2:$B$2133,0),Q$1),""))</f>
        <v/>
      </c>
      <c r="R10" s="156" t="str">
        <f>IFERROR(MATCH($A10,Pokedex!$B$2:$B1000,0), "")</f>
        <v/>
      </c>
      <c r="S10" s="151"/>
      <c r="T10" s="151"/>
      <c r="U10" s="151"/>
      <c r="V10" s="151"/>
      <c r="W10" s="151"/>
      <c r="X10" s="151"/>
      <c r="Y10" s="151"/>
      <c r="Z10" s="151"/>
      <c r="AA10" s="151"/>
    </row>
    <row r="11" spans="1:27" ht="12.75" customHeight="1">
      <c r="A11" s="154"/>
      <c r="B11" s="26" t="str">
        <f ca="1">IFERROR(IF($R11 = "","", OFFSET(Pokedex!$A$1, $R11, B$1, 1, 2)), "")</f>
        <v/>
      </c>
      <c r="C11" s="31"/>
      <c r="D11" s="31" t="str">
        <f ca="1">IFERROR(IF($R11 = "","", OFFSET(Pokedex!$A$1, $R11, D$1, 1, 12)), "")</f>
        <v/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 t="str">
        <f t="array" ref="P11">IF(IFERROR(INDEX(Pokedex!$A$2:$BK$2133,MATCH($C11,Pokedex!$B$2:$B$2133,0),P$1),1)=0,"",IFERROR(INDEX(Pokedex!$A$2:$BK$2133,MATCH($C11,Pokedex!$B$2:$B$2133,0),P$1),""))</f>
        <v/>
      </c>
      <c r="Q11" s="26" t="str">
        <f t="array" ref="Q11">IF(IFERROR(INDEX(Pokedex!$A$2:$BK$2133,MATCH($C11,Pokedex!$B$2:$B$2133,0),Q$1),1)=0,"",IFERROR(INDEX(Pokedex!$A$2:$BK$2133,MATCH($C11,Pokedex!$B$2:$B$2133,0),Q$1),""))</f>
        <v/>
      </c>
      <c r="R11" s="156" t="str">
        <f>IFERROR(MATCH($A11,Pokedex!$B$2:$B1000,0), "")</f>
        <v/>
      </c>
      <c r="S11" s="151"/>
      <c r="T11" s="151"/>
      <c r="U11" s="151"/>
      <c r="V11" s="151"/>
      <c r="W11" s="151"/>
      <c r="X11" s="151"/>
      <c r="Y11" s="151"/>
      <c r="Z11" s="151"/>
      <c r="AA11" s="151"/>
    </row>
    <row r="12" spans="1:27" ht="12.75" customHeight="1">
      <c r="A12" s="158"/>
      <c r="B12" s="26" t="str">
        <f ca="1">IFERROR(IF($R12 = "","", OFFSET(Pokedex!$A$1, $R12, B$1, 1, 2)), "")</f>
        <v/>
      </c>
      <c r="C12" s="31"/>
      <c r="D12" s="31" t="str">
        <f ca="1">IFERROR(IF($R12 = "","", OFFSET(Pokedex!$A$1, $R12, D$1, 1, 12)), "")</f>
        <v/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 t="str">
        <f t="array" ref="P12">IF(IFERROR(INDEX(Pokedex!$A$2:$BK$2133,MATCH($C12,Pokedex!$B$2:$B$2133,0),P$1),1)=0,"",IFERROR(INDEX(Pokedex!$A$2:$BK$2133,MATCH($C12,Pokedex!$B$2:$B$2133,0),P$1),""))</f>
        <v/>
      </c>
      <c r="Q12" s="26" t="str">
        <f t="array" ref="Q12">IF(IFERROR(INDEX(Pokedex!$A$2:$BK$2133,MATCH($C12,Pokedex!$B$2:$B$2133,0),Q$1),1)=0,"",IFERROR(INDEX(Pokedex!$A$2:$BK$2133,MATCH($C12,Pokedex!$B$2:$B$2133,0),Q$1),""))</f>
        <v/>
      </c>
      <c r="R12" s="156" t="str">
        <f>IFERROR(MATCH($A12,Pokedex!$B$2:$B1000,0), "")</f>
        <v/>
      </c>
      <c r="S12" s="151"/>
      <c r="T12" s="151"/>
      <c r="U12" s="151"/>
      <c r="V12" s="151"/>
      <c r="W12" s="151"/>
      <c r="X12" s="151"/>
      <c r="Y12" s="151"/>
      <c r="Z12" s="151"/>
      <c r="AA12" s="151"/>
    </row>
    <row r="13" spans="1:27" ht="12.75" customHeight="1">
      <c r="A13" s="158"/>
      <c r="B13" s="26" t="str">
        <f ca="1">IFERROR(IF($R13 = "","", OFFSET(Pokedex!$A$1, $R13, B$1, 1, 2)), "")</f>
        <v/>
      </c>
      <c r="C13" s="31"/>
      <c r="D13" s="31" t="str">
        <f ca="1">IFERROR(IF($R13 = "","", OFFSET(Pokedex!$A$1, $R13, D$1, 1, 12)), "")</f>
        <v/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 t="str">
        <f t="array" ref="P13">IF(IFERROR(INDEX(Pokedex!$A$2:$BK$2133,MATCH($C13,Pokedex!$B$2:$B$2133,0),P$1),1)=0,"",IFERROR(INDEX(Pokedex!$A$2:$BK$2133,MATCH($C13,Pokedex!$B$2:$B$2133,0),P$1),""))</f>
        <v/>
      </c>
      <c r="Q13" s="26" t="str">
        <f t="array" ref="Q13">IF(IFERROR(INDEX(Pokedex!$A$2:$BK$2133,MATCH($C13,Pokedex!$B$2:$B$2133,0),Q$1),1)=0,"",IFERROR(INDEX(Pokedex!$A$2:$BK$2133,MATCH($C13,Pokedex!$B$2:$B$2133,0),Q$1),""))</f>
        <v/>
      </c>
      <c r="R13" s="156" t="str">
        <f>IFERROR(MATCH($A13,Pokedex!$B$2:$B1000,0), "")</f>
        <v/>
      </c>
      <c r="S13" s="151"/>
      <c r="T13" s="151"/>
      <c r="U13" s="151"/>
      <c r="V13" s="151"/>
      <c r="W13" s="151"/>
      <c r="X13" s="151"/>
      <c r="Y13" s="151"/>
      <c r="Z13" s="151"/>
      <c r="AA13" s="151"/>
    </row>
    <row r="14" spans="1:27" ht="12.75" customHeight="1">
      <c r="A14" s="158"/>
      <c r="B14" s="26" t="str">
        <f ca="1">IFERROR(IF($R14 = "","", OFFSET(Pokedex!$A$1, $R14, B$1, 1, 2)), "")</f>
        <v/>
      </c>
      <c r="C14" s="31"/>
      <c r="D14" s="31" t="str">
        <f ca="1">IFERROR(IF($R14 = "","", OFFSET(Pokedex!$A$1, $R14, D$1, 1, 12)), "")</f>
        <v/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 t="str">
        <f t="array" ref="P14">IF(IFERROR(INDEX(Pokedex!$A$2:$BK$2133,MATCH($C14,Pokedex!$B$2:$B$2133,0),P$1),1)=0,"",IFERROR(INDEX(Pokedex!$A$2:$BK$2133,MATCH($C14,Pokedex!$B$2:$B$2133,0),P$1),""))</f>
        <v/>
      </c>
      <c r="Q14" s="26" t="str">
        <f t="array" ref="Q14">IF(IFERROR(INDEX(Pokedex!$A$2:$BK$2133,MATCH($C14,Pokedex!$B$2:$B$2133,0),Q$1),1)=0,"",IFERROR(INDEX(Pokedex!$A$2:$BK$2133,MATCH($C14,Pokedex!$B$2:$B$2133,0),Q$1),""))</f>
        <v/>
      </c>
      <c r="R14" s="156" t="str">
        <f>IFERROR(MATCH($A14,Pokedex!$B$2:$B1000,0), "")</f>
        <v/>
      </c>
      <c r="S14" s="151"/>
      <c r="T14" s="151"/>
      <c r="U14" s="151"/>
      <c r="V14" s="151"/>
      <c r="W14" s="151"/>
      <c r="X14" s="151"/>
      <c r="Y14" s="151"/>
      <c r="Z14" s="151"/>
      <c r="AA14" s="151"/>
    </row>
    <row r="15" spans="1:27" ht="12.75" customHeight="1">
      <c r="A15" s="158"/>
      <c r="B15" s="26" t="str">
        <f ca="1">IFERROR(IF($R15 = "","", OFFSET(Pokedex!$A$1, $R15, B$1, 1, 2)), "")</f>
        <v/>
      </c>
      <c r="C15" s="31"/>
      <c r="D15" s="31" t="str">
        <f ca="1">IFERROR(IF($R15 = "","", OFFSET(Pokedex!$A$1, $R15, D$1, 1, 12)), "")</f>
        <v/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 t="str">
        <f t="array" ref="P15">IF(IFERROR(INDEX(Pokedex!$A$2:$BK$2133,MATCH($C15,Pokedex!$B$2:$B$2133,0),P$1),1)=0,"",IFERROR(INDEX(Pokedex!$A$2:$BK$2133,MATCH($C15,Pokedex!$B$2:$B$2133,0),P$1),""))</f>
        <v/>
      </c>
      <c r="Q15" s="26" t="str">
        <f t="array" ref="Q15">IF(IFERROR(INDEX(Pokedex!$A$2:$BK$2133,MATCH($C15,Pokedex!$B$2:$B$2133,0),Q$1),1)=0,"",IFERROR(INDEX(Pokedex!$A$2:$BK$2133,MATCH($C15,Pokedex!$B$2:$B$2133,0),Q$1),""))</f>
        <v/>
      </c>
      <c r="R15" s="156" t="str">
        <f>IFERROR(MATCH($A15,Pokedex!$B$2:$B1000,0), "")</f>
        <v/>
      </c>
      <c r="S15" s="151"/>
      <c r="T15" s="151"/>
      <c r="U15" s="151"/>
      <c r="V15" s="151"/>
      <c r="W15" s="151"/>
      <c r="X15" s="151"/>
      <c r="Y15" s="151"/>
      <c r="Z15" s="151"/>
      <c r="AA15" s="151"/>
    </row>
    <row r="16" spans="1:27" ht="12.75" customHeight="1">
      <c r="A16" s="158"/>
      <c r="B16" s="26" t="str">
        <f ca="1">IFERROR(IF($R16 = "","", OFFSET(Pokedex!$A$1, $R16, B$1, 1, 2)), "")</f>
        <v/>
      </c>
      <c r="C16" s="31"/>
      <c r="D16" s="31" t="str">
        <f ca="1">IFERROR(IF($R16 = "","", OFFSET(Pokedex!$A$1, $R16, D$1, 1, 12)), "")</f>
        <v/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 t="str">
        <f t="array" ref="P16">IF(IFERROR(INDEX(Pokedex!$A$2:$BK$2133,MATCH($C16,Pokedex!$B$2:$B$2133,0),P$1),1)=0,"",IFERROR(INDEX(Pokedex!$A$2:$BK$2133,MATCH($C16,Pokedex!$B$2:$B$2133,0),P$1),""))</f>
        <v/>
      </c>
      <c r="Q16" s="26" t="str">
        <f t="array" ref="Q16">IF(IFERROR(INDEX(Pokedex!$A$2:$BK$2133,MATCH($C16,Pokedex!$B$2:$B$2133,0),Q$1),1)=0,"",IFERROR(INDEX(Pokedex!$A$2:$BK$2133,MATCH($C16,Pokedex!$B$2:$B$2133,0),Q$1),""))</f>
        <v/>
      </c>
      <c r="R16" s="156" t="str">
        <f>IFERROR(MATCH($A16,Pokedex!$B$2:$B1000,0), "")</f>
        <v/>
      </c>
      <c r="S16" s="151"/>
      <c r="T16" s="151"/>
      <c r="U16" s="151"/>
      <c r="V16" s="151"/>
      <c r="W16" s="151"/>
      <c r="X16" s="151"/>
      <c r="Y16" s="151"/>
      <c r="Z16" s="151"/>
      <c r="AA16" s="151"/>
    </row>
    <row r="17" spans="1:27" ht="12.75" customHeight="1">
      <c r="A17" s="158"/>
      <c r="B17" s="26" t="str">
        <f ca="1">IFERROR(IF($R17 = "","", OFFSET(Pokedex!$A$1, $R17, B$1, 1, 2)), "")</f>
        <v/>
      </c>
      <c r="C17" s="31"/>
      <c r="D17" s="31" t="str">
        <f ca="1">IFERROR(IF($R17 = "","", OFFSET(Pokedex!$A$1, $R17, D$1, 1, 12)), "")</f>
        <v/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 t="str">
        <f t="array" ref="P17">IF(IFERROR(INDEX(Pokedex!$A$2:$BK$2133,MATCH($C17,Pokedex!$B$2:$B$2133,0),P$1),1)=0,"",IFERROR(INDEX(Pokedex!$A$2:$BK$2133,MATCH($C17,Pokedex!$B$2:$B$2133,0),P$1),""))</f>
        <v/>
      </c>
      <c r="Q17" s="26" t="str">
        <f t="array" ref="Q17">IF(IFERROR(INDEX(Pokedex!$A$2:$BK$2133,MATCH($C17,Pokedex!$B$2:$B$2133,0),Q$1),1)=0,"",IFERROR(INDEX(Pokedex!$A$2:$BK$2133,MATCH($C17,Pokedex!$B$2:$B$2133,0),Q$1),""))</f>
        <v/>
      </c>
      <c r="R17" s="156" t="str">
        <f>IFERROR(MATCH($A17,Pokedex!$B$2:$B1000,0), "")</f>
        <v/>
      </c>
      <c r="S17" s="151"/>
      <c r="T17" s="151"/>
      <c r="U17" s="151"/>
      <c r="V17" s="151"/>
      <c r="W17" s="151"/>
      <c r="X17" s="151"/>
      <c r="Y17" s="151"/>
      <c r="Z17" s="151"/>
      <c r="AA17" s="151"/>
    </row>
    <row r="18" spans="1:27" ht="12.75" customHeight="1">
      <c r="A18" s="158"/>
      <c r="B18" s="26" t="str">
        <f ca="1">IFERROR(IF($R18 = "","", OFFSET(Pokedex!$A$1, $R18, B$1, 1, 2)), "")</f>
        <v/>
      </c>
      <c r="C18" s="31"/>
      <c r="D18" s="31" t="str">
        <f ca="1">IFERROR(IF($R18 = "","", OFFSET(Pokedex!$A$1, $R18, D$1, 1, 12)), "")</f>
        <v/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 t="str">
        <f t="array" ref="P18">IF(IFERROR(INDEX(Pokedex!$A$2:$BK$2133,MATCH($C18,Pokedex!$B$2:$B$2133,0),P$1),1)=0,"",IFERROR(INDEX(Pokedex!$A$2:$BK$2133,MATCH($C18,Pokedex!$B$2:$B$2133,0),P$1),""))</f>
        <v/>
      </c>
      <c r="Q18" s="26" t="str">
        <f t="array" ref="Q18">IF(IFERROR(INDEX(Pokedex!$A$2:$BK$2133,MATCH($C18,Pokedex!$B$2:$B$2133,0),Q$1),1)=0,"",IFERROR(INDEX(Pokedex!$A$2:$BK$2133,MATCH($C18,Pokedex!$B$2:$B$2133,0),Q$1),""))</f>
        <v/>
      </c>
      <c r="R18" s="156" t="str">
        <f>IFERROR(MATCH($A18,Pokedex!$B$2:$B1000,0), "")</f>
        <v/>
      </c>
      <c r="S18" s="151"/>
      <c r="T18" s="151"/>
      <c r="U18" s="151"/>
      <c r="V18" s="151"/>
      <c r="W18" s="151"/>
      <c r="X18" s="151"/>
      <c r="Y18" s="151"/>
      <c r="Z18" s="151"/>
      <c r="AA18" s="151"/>
    </row>
    <row r="19" spans="1:27" ht="12.75" customHeight="1">
      <c r="A19" s="158"/>
      <c r="B19" s="26" t="str">
        <f ca="1">IFERROR(IF($R19 = "","", OFFSET(Pokedex!$A$1, $R19, B$1, 1, 2)), "")</f>
        <v/>
      </c>
      <c r="C19" s="31"/>
      <c r="D19" s="31" t="str">
        <f ca="1">IFERROR(IF($R19 = "","", OFFSET(Pokedex!$A$1, $R19, D$1, 1, 12)), "")</f>
        <v/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 t="str">
        <f t="array" ref="P19">IF(IFERROR(INDEX(Pokedex!$A$2:$BK$2133,MATCH($C19,Pokedex!$B$2:$B$2133,0),P$1),1)=0,"",IFERROR(INDEX(Pokedex!$A$2:$BK$2133,MATCH($C19,Pokedex!$B$2:$B$2133,0),P$1),""))</f>
        <v/>
      </c>
      <c r="Q19" s="26" t="str">
        <f t="array" ref="Q19">IF(IFERROR(INDEX(Pokedex!$A$2:$BK$2133,MATCH($C19,Pokedex!$B$2:$B$2133,0),Q$1),1)=0,"",IFERROR(INDEX(Pokedex!$A$2:$BK$2133,MATCH($C19,Pokedex!$B$2:$B$2133,0),Q$1),""))</f>
        <v/>
      </c>
      <c r="R19" s="156" t="str">
        <f>IFERROR(MATCH($A19,Pokedex!$B$2:$B1000,0), "")</f>
        <v/>
      </c>
      <c r="S19" s="151"/>
      <c r="T19" s="151"/>
      <c r="U19" s="151"/>
      <c r="V19" s="151"/>
      <c r="W19" s="151"/>
      <c r="X19" s="151"/>
      <c r="Y19" s="151"/>
      <c r="Z19" s="151"/>
      <c r="AA19" s="151"/>
    </row>
    <row r="20" spans="1:27" ht="12.75" customHeight="1">
      <c r="A20" s="158"/>
      <c r="B20" s="26" t="str">
        <f ca="1">IFERROR(IF($R20 = "","", OFFSET(Pokedex!$A$1, $R20, B$1, 1, 2)), "")</f>
        <v/>
      </c>
      <c r="C20" s="31"/>
      <c r="D20" s="31" t="str">
        <f ca="1">IFERROR(IF($R20 = "","", OFFSET(Pokedex!$A$1, $R20, D$1, 1, 12)), "")</f>
        <v/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 t="str">
        <f t="array" ref="P20">IF(IFERROR(INDEX(Pokedex!$A$2:$BK$2133,MATCH($C20,Pokedex!$B$2:$B$2133,0),P$1),1)=0,"",IFERROR(INDEX(Pokedex!$A$2:$BK$2133,MATCH($C20,Pokedex!$B$2:$B$2133,0),P$1),""))</f>
        <v/>
      </c>
      <c r="Q20" s="26" t="str">
        <f t="array" ref="Q20">IF(IFERROR(INDEX(Pokedex!$A$2:$BK$2133,MATCH($C20,Pokedex!$B$2:$B$2133,0),Q$1),1)=0,"",IFERROR(INDEX(Pokedex!$A$2:$BK$2133,MATCH($C20,Pokedex!$B$2:$B$2133,0),Q$1),""))</f>
        <v/>
      </c>
      <c r="R20" s="156" t="str">
        <f>IFERROR(MATCH($A20,Pokedex!$B$2:$B1000,0), "")</f>
        <v/>
      </c>
      <c r="S20" s="151"/>
      <c r="T20" s="151"/>
      <c r="U20" s="151"/>
      <c r="V20" s="151"/>
      <c r="W20" s="151"/>
      <c r="X20" s="151"/>
      <c r="Y20" s="151"/>
      <c r="Z20" s="151"/>
      <c r="AA20" s="151"/>
    </row>
    <row r="21" spans="1:27" ht="12.75" customHeight="1">
      <c r="A21" s="158"/>
      <c r="B21" s="26" t="str">
        <f ca="1">IFERROR(IF($R21 = "","", OFFSET(Pokedex!$A$1, $R21, B$1, 1, 2)), "")</f>
        <v/>
      </c>
      <c r="C21" s="31"/>
      <c r="D21" s="31" t="str">
        <f ca="1">IFERROR(IF($R21 = "","", OFFSET(Pokedex!$A$1, $R21, D$1, 1, 12)), "")</f>
        <v/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 t="str">
        <f t="array" ref="P21">IF(IFERROR(INDEX(Pokedex!$A$2:$BK$2133,MATCH($C21,Pokedex!$B$2:$B$2133,0),P$1),1)=0,"",IFERROR(INDEX(Pokedex!$A$2:$BK$2133,MATCH($C21,Pokedex!$B$2:$B$2133,0),P$1),""))</f>
        <v/>
      </c>
      <c r="Q21" s="26" t="str">
        <f t="array" ref="Q21">IF(IFERROR(INDEX(Pokedex!$A$2:$BK$2133,MATCH($C21,Pokedex!$B$2:$B$2133,0),Q$1),1)=0,"",IFERROR(INDEX(Pokedex!$A$2:$BK$2133,MATCH($C21,Pokedex!$B$2:$B$2133,0),Q$1),""))</f>
        <v/>
      </c>
      <c r="R21" s="156" t="str">
        <f>IFERROR(MATCH($A21,Pokedex!$B$2:$B1000,0), "")</f>
        <v/>
      </c>
      <c r="S21" s="151"/>
      <c r="T21" s="151"/>
      <c r="U21" s="151"/>
      <c r="V21" s="151"/>
      <c r="W21" s="151"/>
      <c r="X21" s="151"/>
      <c r="Y21" s="151"/>
      <c r="Z21" s="151"/>
      <c r="AA21" s="151"/>
    </row>
    <row r="22" spans="1:27" ht="12.75" customHeight="1">
      <c r="A22" s="158"/>
      <c r="B22" s="26" t="str">
        <f ca="1">IFERROR(IF($R22 = "","", OFFSET(Pokedex!$A$1, $R22, B$1, 1, 2)), "")</f>
        <v/>
      </c>
      <c r="C22" s="31"/>
      <c r="D22" s="31" t="str">
        <f ca="1">IFERROR(IF($R22 = "","", OFFSET(Pokedex!$A$1, $R22, D$1, 1, 12)), "")</f>
        <v/>
      </c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 t="str">
        <f t="array" ref="P22">IF(IFERROR(INDEX(Pokedex!$A$2:$BK$2133,MATCH($C22,Pokedex!$B$2:$B$2133,0),P$1),1)=0,"",IFERROR(INDEX(Pokedex!$A$2:$BK$2133,MATCH($C22,Pokedex!$B$2:$B$2133,0),P$1),""))</f>
        <v/>
      </c>
      <c r="Q22" s="26" t="str">
        <f t="array" ref="Q22">IF(IFERROR(INDEX(Pokedex!$A$2:$BK$2133,MATCH($C22,Pokedex!$B$2:$B$2133,0),Q$1),1)=0,"",IFERROR(INDEX(Pokedex!$A$2:$BK$2133,MATCH($C22,Pokedex!$B$2:$B$2133,0),Q$1),""))</f>
        <v/>
      </c>
      <c r="R22" s="156" t="str">
        <f>IFERROR(MATCH($A22,Pokedex!$B$2:$B1000,0), "")</f>
        <v/>
      </c>
      <c r="S22" s="151"/>
      <c r="T22" s="151"/>
      <c r="U22" s="151"/>
      <c r="V22" s="151"/>
      <c r="W22" s="151"/>
      <c r="X22" s="151"/>
      <c r="Y22" s="151"/>
      <c r="Z22" s="151"/>
      <c r="AA22" s="151"/>
    </row>
    <row r="23" spans="1:27" ht="12.75" customHeight="1">
      <c r="A23" s="158"/>
      <c r="B23" s="26" t="str">
        <f ca="1">IFERROR(IF($R23 = "","", OFFSET(Pokedex!$A$1, $R23, B$1, 1, 2)), "")</f>
        <v/>
      </c>
      <c r="C23" s="31"/>
      <c r="D23" s="31" t="str">
        <f ca="1">IFERROR(IF($R23 = "","", OFFSET(Pokedex!$A$1, $R23, D$1, 1, 12)), "")</f>
        <v/>
      </c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 t="str">
        <f t="array" ref="P23">IF(IFERROR(INDEX(Pokedex!$A$2:$BK$2133,MATCH($C23,Pokedex!$B$2:$B$2133,0),P$1),1)=0,"",IFERROR(INDEX(Pokedex!$A$2:$BK$2133,MATCH($C23,Pokedex!$B$2:$B$2133,0),P$1),""))</f>
        <v/>
      </c>
      <c r="Q23" s="26" t="str">
        <f t="array" ref="Q23">IF(IFERROR(INDEX(Pokedex!$A$2:$BK$2133,MATCH($C23,Pokedex!$B$2:$B$2133,0),Q$1),1)=0,"",IFERROR(INDEX(Pokedex!$A$2:$BK$2133,MATCH($C23,Pokedex!$B$2:$B$2133,0),Q$1),""))</f>
        <v/>
      </c>
      <c r="R23" s="156" t="str">
        <f>IFERROR(MATCH($A23,Pokedex!$B$2:$B1000,0), "")</f>
        <v/>
      </c>
      <c r="S23" s="151"/>
      <c r="T23" s="151"/>
      <c r="U23" s="151"/>
      <c r="V23" s="151"/>
      <c r="W23" s="151"/>
      <c r="X23" s="151"/>
      <c r="Y23" s="151"/>
      <c r="Z23" s="151"/>
      <c r="AA23" s="151"/>
    </row>
    <row r="24" spans="1:27" ht="12.75" customHeight="1">
      <c r="A24" s="158"/>
      <c r="B24" s="26" t="str">
        <f ca="1">IFERROR(IF($R24 = "","", OFFSET(Pokedex!$A$1, $R24, B$1, 1, 2)), "")</f>
        <v/>
      </c>
      <c r="C24" s="31"/>
      <c r="D24" s="31" t="str">
        <f ca="1">IFERROR(IF($R24 = "","", OFFSET(Pokedex!$A$1, $R24, D$1, 1, 12)), "")</f>
        <v/>
      </c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 t="str">
        <f t="array" ref="P24">IF(IFERROR(INDEX(Pokedex!$A$2:$BK$2133,MATCH($C24,Pokedex!$B$2:$B$2133,0),P$1),1)=0,"",IFERROR(INDEX(Pokedex!$A$2:$BK$2133,MATCH($C24,Pokedex!$B$2:$B$2133,0),P$1),""))</f>
        <v/>
      </c>
      <c r="Q24" s="26" t="str">
        <f t="array" ref="Q24">IF(IFERROR(INDEX(Pokedex!$A$2:$BK$2133,MATCH($C24,Pokedex!$B$2:$B$2133,0),Q$1),1)=0,"",IFERROR(INDEX(Pokedex!$A$2:$BK$2133,MATCH($C24,Pokedex!$B$2:$B$2133,0),Q$1),""))</f>
        <v/>
      </c>
      <c r="R24" s="156" t="str">
        <f>IFERROR(MATCH($A24,Pokedex!$B$2:$B1000,0), "")</f>
        <v/>
      </c>
      <c r="S24" s="151"/>
      <c r="T24" s="151"/>
      <c r="U24" s="151"/>
      <c r="V24" s="151"/>
      <c r="W24" s="151"/>
      <c r="X24" s="151"/>
      <c r="Y24" s="151"/>
      <c r="Z24" s="151"/>
      <c r="AA24" s="151"/>
    </row>
    <row r="25" spans="1:27" ht="12.75" customHeight="1">
      <c r="A25" s="158"/>
      <c r="B25" s="26" t="str">
        <f ca="1">IFERROR(IF($R25 = "","", OFFSET(Pokedex!$A$1, $R25, B$1, 1, 2)), "")</f>
        <v/>
      </c>
      <c r="C25" s="31"/>
      <c r="D25" s="31" t="str">
        <f ca="1">IFERROR(IF($R25 = "","", OFFSET(Pokedex!$A$1, $R25, D$1, 1, 12)), "")</f>
        <v/>
      </c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 t="str">
        <f t="array" ref="P25">IF(IFERROR(INDEX(Pokedex!$A$2:$BK$2133,MATCH($C25,Pokedex!$B$2:$B$2133,0),P$1),1)=0,"",IFERROR(INDEX(Pokedex!$A$2:$BK$2133,MATCH($C25,Pokedex!$B$2:$B$2133,0),P$1),""))</f>
        <v/>
      </c>
      <c r="Q25" s="26" t="str">
        <f t="array" ref="Q25">IF(IFERROR(INDEX(Pokedex!$A$2:$BK$2133,MATCH($C25,Pokedex!$B$2:$B$2133,0),Q$1),1)=0,"",IFERROR(INDEX(Pokedex!$A$2:$BK$2133,MATCH($C25,Pokedex!$B$2:$B$2133,0),Q$1),""))</f>
        <v/>
      </c>
      <c r="R25" s="156" t="str">
        <f>IFERROR(MATCH($A25,Pokedex!$B$2:$B1000,0), "")</f>
        <v/>
      </c>
      <c r="S25" s="151"/>
      <c r="T25" s="151"/>
      <c r="U25" s="151"/>
      <c r="V25" s="151"/>
      <c r="W25" s="151"/>
      <c r="X25" s="151"/>
      <c r="Y25" s="151"/>
      <c r="Z25" s="151"/>
      <c r="AA25" s="151"/>
    </row>
    <row r="26" spans="1:27" ht="12.75" customHeight="1">
      <c r="A26" s="158"/>
      <c r="B26" s="26" t="str">
        <f ca="1">IFERROR(IF($R26 = "","", OFFSET(Pokedex!$A$1, $R26, B$1, 1, 2)), "")</f>
        <v/>
      </c>
      <c r="C26" s="31"/>
      <c r="D26" s="31" t="str">
        <f ca="1">IFERROR(IF($R26 = "","", OFFSET(Pokedex!$A$1, $R26, D$1, 1, 12)), "")</f>
        <v/>
      </c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 t="str">
        <f t="array" ref="P26">IF(IFERROR(INDEX(Pokedex!$A$2:$BK$2133,MATCH($C26,Pokedex!$B$2:$B$2133,0),P$1),1)=0,"",IFERROR(INDEX(Pokedex!$A$2:$BK$2133,MATCH($C26,Pokedex!$B$2:$B$2133,0),P$1),""))</f>
        <v/>
      </c>
      <c r="Q26" s="26" t="str">
        <f t="array" ref="Q26">IF(IFERROR(INDEX(Pokedex!$A$2:$BK$2133,MATCH($C26,Pokedex!$B$2:$B$2133,0),Q$1),1)=0,"",IFERROR(INDEX(Pokedex!$A$2:$BK$2133,MATCH($C26,Pokedex!$B$2:$B$2133,0),Q$1),""))</f>
        <v/>
      </c>
      <c r="R26" s="156" t="str">
        <f>IFERROR(MATCH($A26,Pokedex!$B$2:$B1000,0), "")</f>
        <v/>
      </c>
      <c r="S26" s="151"/>
      <c r="T26" s="151"/>
      <c r="U26" s="151"/>
      <c r="V26" s="151"/>
      <c r="W26" s="151"/>
      <c r="X26" s="151"/>
      <c r="Y26" s="151"/>
      <c r="Z26" s="151"/>
      <c r="AA26" s="151"/>
    </row>
    <row r="27" spans="1:27" ht="12.75" customHeight="1">
      <c r="A27" s="158"/>
      <c r="B27" s="26" t="str">
        <f ca="1">IFERROR(IF($R27 = "","", OFFSET(Pokedex!$A$1, $R27, B$1, 1, 2)), "")</f>
        <v/>
      </c>
      <c r="C27" s="31"/>
      <c r="D27" s="31" t="str">
        <f ca="1">IFERROR(IF($R27 = "","", OFFSET(Pokedex!$A$1, $R27, D$1, 1, 12)), "")</f>
        <v/>
      </c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 t="str">
        <f t="array" ref="P27">IF(IFERROR(INDEX(Pokedex!$A$2:$BK$2133,MATCH($C27,Pokedex!$B$2:$B$2133,0),P$1),1)=0,"",IFERROR(INDEX(Pokedex!$A$2:$BK$2133,MATCH($C27,Pokedex!$B$2:$B$2133,0),P$1),""))</f>
        <v/>
      </c>
      <c r="Q27" s="26" t="str">
        <f t="array" ref="Q27">IF(IFERROR(INDEX(Pokedex!$A$2:$BK$2133,MATCH($C27,Pokedex!$B$2:$B$2133,0),Q$1),1)=0,"",IFERROR(INDEX(Pokedex!$A$2:$BK$2133,MATCH($C27,Pokedex!$B$2:$B$2133,0),Q$1),""))</f>
        <v/>
      </c>
      <c r="R27" s="156" t="str">
        <f>IFERROR(MATCH($A27,Pokedex!$B$2:$B1000,0), "")</f>
        <v/>
      </c>
      <c r="S27" s="151"/>
      <c r="T27" s="151"/>
      <c r="U27" s="151"/>
      <c r="V27" s="151"/>
      <c r="W27" s="151"/>
      <c r="X27" s="151"/>
      <c r="Y27" s="151"/>
      <c r="Z27" s="151"/>
      <c r="AA27" s="151"/>
    </row>
    <row r="28" spans="1:27" ht="12.75" customHeight="1">
      <c r="A28" s="158"/>
      <c r="B28" s="26" t="str">
        <f ca="1">IFERROR(IF($R28 = "","", OFFSET(Pokedex!$A$1, $R28, B$1, 1, 2)), "")</f>
        <v/>
      </c>
      <c r="C28" s="31"/>
      <c r="D28" s="31" t="str">
        <f ca="1">IFERROR(IF($R28 = "","", OFFSET(Pokedex!$A$1, $R28, D$1, 1, 12)), "")</f>
        <v/>
      </c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 t="str">
        <f t="array" ref="P28">IF(IFERROR(INDEX(Pokedex!$A$2:$BK$2133,MATCH($C28,Pokedex!$B$2:$B$2133,0),P$1),1)=0,"",IFERROR(INDEX(Pokedex!$A$2:$BK$2133,MATCH($C28,Pokedex!$B$2:$B$2133,0),P$1),""))</f>
        <v/>
      </c>
      <c r="Q28" s="26" t="str">
        <f t="array" ref="Q28">IF(IFERROR(INDEX(Pokedex!$A$2:$BK$2133,MATCH($C28,Pokedex!$B$2:$B$2133,0),Q$1),1)=0,"",IFERROR(INDEX(Pokedex!$A$2:$BK$2133,MATCH($C28,Pokedex!$B$2:$B$2133,0),Q$1),""))</f>
        <v/>
      </c>
      <c r="R28" s="156" t="str">
        <f>IFERROR(MATCH($A28,Pokedex!$B$2:$B1000,0), "")</f>
        <v/>
      </c>
      <c r="S28" s="151"/>
      <c r="T28" s="151"/>
      <c r="U28" s="151"/>
      <c r="V28" s="151"/>
      <c r="W28" s="151"/>
      <c r="X28" s="151"/>
      <c r="Y28" s="151"/>
      <c r="Z28" s="151"/>
      <c r="AA28" s="151"/>
    </row>
    <row r="29" spans="1:27" ht="12.75" customHeight="1">
      <c r="A29" s="158"/>
      <c r="B29" s="26" t="str">
        <f ca="1">IFERROR(IF($R29 = "","", OFFSET(Pokedex!$A$1, $R29, B$1, 1, 2)), "")</f>
        <v/>
      </c>
      <c r="C29" s="31"/>
      <c r="D29" s="31" t="str">
        <f ca="1">IFERROR(IF($R29 = "","", OFFSET(Pokedex!$A$1, $R29, D$1, 1, 12)), "")</f>
        <v/>
      </c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 t="str">
        <f t="array" ref="P29">IF(IFERROR(INDEX(Pokedex!$A$2:$BK$2133,MATCH($C29,Pokedex!$B$2:$B$2133,0),P$1),1)=0,"",IFERROR(INDEX(Pokedex!$A$2:$BK$2133,MATCH($C29,Pokedex!$B$2:$B$2133,0),P$1),""))</f>
        <v/>
      </c>
      <c r="Q29" s="26" t="str">
        <f t="array" ref="Q29">IF(IFERROR(INDEX(Pokedex!$A$2:$BK$2133,MATCH($C29,Pokedex!$B$2:$B$2133,0),Q$1),1)=0,"",IFERROR(INDEX(Pokedex!$A$2:$BK$2133,MATCH($C29,Pokedex!$B$2:$B$2133,0),Q$1),""))</f>
        <v/>
      </c>
      <c r="R29" s="156" t="str">
        <f>IFERROR(MATCH($A29,Pokedex!$B$2:$B1000,0), "")</f>
        <v/>
      </c>
      <c r="S29" s="151"/>
      <c r="T29" s="151"/>
      <c r="U29" s="151"/>
      <c r="V29" s="151"/>
      <c r="W29" s="151"/>
      <c r="X29" s="151"/>
      <c r="Y29" s="151"/>
      <c r="Z29" s="151"/>
      <c r="AA29" s="151"/>
    </row>
    <row r="30" spans="1:27" ht="12.75" customHeight="1">
      <c r="A30" s="158"/>
      <c r="B30" s="26" t="str">
        <f ca="1">IFERROR(IF($R30 = "","", OFFSET(Pokedex!$A$1, $R30, B$1, 1, 2)), "")</f>
        <v/>
      </c>
      <c r="C30" s="31"/>
      <c r="D30" s="31" t="str">
        <f ca="1">IFERROR(IF($R30 = "","", OFFSET(Pokedex!$A$1, $R30, D$1, 1, 12)), "")</f>
        <v/>
      </c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 t="str">
        <f t="array" ref="P30">IF(IFERROR(INDEX(Pokedex!$A$2:$BK$2133,MATCH($C30,Pokedex!$B$2:$B$2133,0),P$1),1)=0,"",IFERROR(INDEX(Pokedex!$A$2:$BK$2133,MATCH($C30,Pokedex!$B$2:$B$2133,0),P$1),""))</f>
        <v/>
      </c>
      <c r="Q30" s="26" t="str">
        <f t="array" ref="Q30">IF(IFERROR(INDEX(Pokedex!$A$2:$BK$2133,MATCH($C30,Pokedex!$B$2:$B$2133,0),Q$1),1)=0,"",IFERROR(INDEX(Pokedex!$A$2:$BK$2133,MATCH($C30,Pokedex!$B$2:$B$2133,0),Q$1),""))</f>
        <v/>
      </c>
      <c r="R30" s="156" t="str">
        <f>IFERROR(MATCH($A30,Pokedex!$B$2:$B1000,0), "")</f>
        <v/>
      </c>
      <c r="S30" s="151"/>
      <c r="T30" s="151"/>
      <c r="U30" s="151"/>
      <c r="V30" s="151"/>
      <c r="W30" s="151"/>
      <c r="X30" s="151"/>
      <c r="Y30" s="151"/>
      <c r="Z30" s="151"/>
      <c r="AA30" s="151"/>
    </row>
    <row r="31" spans="1:27" ht="12.75" customHeight="1">
      <c r="A31" s="158"/>
      <c r="B31" s="26" t="str">
        <f ca="1">IFERROR(IF($R31 = "","", OFFSET(Pokedex!$A$1, $R31, B$1, 1, 2)), "")</f>
        <v/>
      </c>
      <c r="C31" s="31"/>
      <c r="D31" s="31" t="str">
        <f ca="1">IFERROR(IF($R31 = "","", OFFSET(Pokedex!$A$1, $R31, D$1, 1, 12)), "")</f>
        <v/>
      </c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 t="str">
        <f t="array" ref="P31">IF(IFERROR(INDEX(Pokedex!$A$2:$BK$2133,MATCH($C31,Pokedex!$B$2:$B$2133,0),P$1),1)=0,"",IFERROR(INDEX(Pokedex!$A$2:$BK$2133,MATCH($C31,Pokedex!$B$2:$B$2133,0),P$1),""))</f>
        <v/>
      </c>
      <c r="Q31" s="26" t="str">
        <f t="array" ref="Q31">IF(IFERROR(INDEX(Pokedex!$A$2:$BK$2133,MATCH($C31,Pokedex!$B$2:$B$2133,0),Q$1),1)=0,"",IFERROR(INDEX(Pokedex!$A$2:$BK$2133,MATCH($C31,Pokedex!$B$2:$B$2133,0),Q$1),""))</f>
        <v/>
      </c>
      <c r="R31" s="156" t="str">
        <f>IFERROR(MATCH($A31,Pokedex!$B$2:$B1000,0), "")</f>
        <v/>
      </c>
      <c r="S31" s="151"/>
      <c r="T31" s="151"/>
      <c r="U31" s="151"/>
      <c r="V31" s="151"/>
      <c r="W31" s="151"/>
      <c r="X31" s="151"/>
      <c r="Y31" s="151"/>
      <c r="Z31" s="151"/>
      <c r="AA31" s="151"/>
    </row>
    <row r="32" spans="1:27" ht="12.75" customHeight="1">
      <c r="A32" s="158"/>
      <c r="B32" s="26" t="str">
        <f ca="1">IFERROR(IF($R32 = "","", OFFSET(Pokedex!$A$1, $R32, B$1, 1, 2)), "")</f>
        <v/>
      </c>
      <c r="C32" s="31"/>
      <c r="D32" s="31" t="str">
        <f ca="1">IFERROR(IF($R32 = "","", OFFSET(Pokedex!$A$1, $R32, D$1, 1, 12)), "")</f>
        <v/>
      </c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 t="str">
        <f t="array" ref="P32">IF(IFERROR(INDEX(Pokedex!$A$2:$BK$2133,MATCH($C32,Pokedex!$B$2:$B$2133,0),P$1),1)=0,"",IFERROR(INDEX(Pokedex!$A$2:$BK$2133,MATCH($C32,Pokedex!$B$2:$B$2133,0),P$1),""))</f>
        <v/>
      </c>
      <c r="Q32" s="26" t="str">
        <f t="array" ref="Q32">IF(IFERROR(INDEX(Pokedex!$A$2:$BK$2133,MATCH($C32,Pokedex!$B$2:$B$2133,0),Q$1),1)=0,"",IFERROR(INDEX(Pokedex!$A$2:$BK$2133,MATCH($C32,Pokedex!$B$2:$B$2133,0),Q$1),""))</f>
        <v/>
      </c>
      <c r="R32" s="156" t="str">
        <f>IFERROR(MATCH($A32,Pokedex!$B$2:$B1000,0), "")</f>
        <v/>
      </c>
      <c r="S32" s="151"/>
      <c r="T32" s="151"/>
      <c r="U32" s="151"/>
      <c r="V32" s="151"/>
      <c r="W32" s="151"/>
      <c r="X32" s="151"/>
      <c r="Y32" s="151"/>
      <c r="Z32" s="151"/>
      <c r="AA32" s="151"/>
    </row>
    <row r="33" spans="1:27" ht="12.75" customHeight="1">
      <c r="A33" s="158"/>
      <c r="B33" s="26" t="str">
        <f ca="1">IFERROR(IF($R33 = "","", OFFSET(Pokedex!$A$1, $R33, B$1, 1, 2)), "")</f>
        <v/>
      </c>
      <c r="C33" s="31"/>
      <c r="D33" s="31" t="str">
        <f ca="1">IFERROR(IF($R33 = "","", OFFSET(Pokedex!$A$1, $R33, D$1, 1, 12)), "")</f>
        <v/>
      </c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 t="str">
        <f t="array" ref="P33">IF(IFERROR(INDEX(Pokedex!$A$2:$BK$2133,MATCH($C33,Pokedex!$B$2:$B$2133,0),P$1),1)=0,"",IFERROR(INDEX(Pokedex!$A$2:$BK$2133,MATCH($C33,Pokedex!$B$2:$B$2133,0),P$1),""))</f>
        <v/>
      </c>
      <c r="Q33" s="26" t="str">
        <f t="array" ref="Q33">IF(IFERROR(INDEX(Pokedex!$A$2:$BK$2133,MATCH($C33,Pokedex!$B$2:$B$2133,0),Q$1),1)=0,"",IFERROR(INDEX(Pokedex!$A$2:$BK$2133,MATCH($C33,Pokedex!$B$2:$B$2133,0),Q$1),""))</f>
        <v/>
      </c>
      <c r="R33" s="156" t="str">
        <f>IFERROR(MATCH($A33,Pokedex!$B$2:$B1000,0), "")</f>
        <v/>
      </c>
      <c r="S33" s="151"/>
      <c r="T33" s="151"/>
      <c r="U33" s="151"/>
      <c r="V33" s="151"/>
      <c r="W33" s="151"/>
      <c r="X33" s="151"/>
      <c r="Y33" s="151"/>
      <c r="Z33" s="151"/>
      <c r="AA33" s="151"/>
    </row>
    <row r="34" spans="1:27" ht="12.75" customHeight="1">
      <c r="A34" s="158"/>
      <c r="B34" s="26" t="str">
        <f ca="1">IFERROR(IF($R34 = "","", OFFSET(Pokedex!$A$1, $R34, B$1, 1, 2)), "")</f>
        <v/>
      </c>
      <c r="C34" s="31"/>
      <c r="D34" s="31" t="str">
        <f ca="1">IFERROR(IF($R34 = "","", OFFSET(Pokedex!$A$1, $R34, D$1, 1, 12)), "")</f>
        <v/>
      </c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 t="str">
        <f t="array" ref="P34">IF(IFERROR(INDEX(Pokedex!$A$2:$BK$2133,MATCH($C34,Pokedex!$B$2:$B$2133,0),P$1),1)=0,"",IFERROR(INDEX(Pokedex!$A$2:$BK$2133,MATCH($C34,Pokedex!$B$2:$B$2133,0),P$1),""))</f>
        <v/>
      </c>
      <c r="Q34" s="26" t="str">
        <f t="array" ref="Q34">IF(IFERROR(INDEX(Pokedex!$A$2:$BK$2133,MATCH($C34,Pokedex!$B$2:$B$2133,0),Q$1),1)=0,"",IFERROR(INDEX(Pokedex!$A$2:$BK$2133,MATCH($C34,Pokedex!$B$2:$B$2133,0),Q$1),""))</f>
        <v/>
      </c>
      <c r="R34" s="156" t="str">
        <f>IFERROR(MATCH($A34,Pokedex!$B$2:$B1000,0), "")</f>
        <v/>
      </c>
      <c r="S34" s="151"/>
      <c r="T34" s="151"/>
      <c r="U34" s="151"/>
      <c r="V34" s="151"/>
      <c r="W34" s="151"/>
      <c r="X34" s="151"/>
      <c r="Y34" s="151"/>
      <c r="Z34" s="151"/>
      <c r="AA34" s="151"/>
    </row>
    <row r="35" spans="1:27" ht="12.75" customHeight="1">
      <c r="A35" s="158"/>
      <c r="B35" s="26" t="str">
        <f ca="1">IFERROR(IF($R35 = "","", OFFSET(Pokedex!$A$1, $R35, B$1, 1, 2)), "")</f>
        <v/>
      </c>
      <c r="C35" s="31"/>
      <c r="D35" s="31" t="str">
        <f ca="1">IFERROR(IF($R35 = "","", OFFSET(Pokedex!$A$1, $R35, D$1, 1, 12)), "")</f>
        <v/>
      </c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 t="str">
        <f t="array" ref="P35">IF(IFERROR(INDEX(Pokedex!$A$2:$BK$2133,MATCH($C35,Pokedex!$B$2:$B$2133,0),P$1),1)=0,"",IFERROR(INDEX(Pokedex!$A$2:$BK$2133,MATCH($C35,Pokedex!$B$2:$B$2133,0),P$1),""))</f>
        <v/>
      </c>
      <c r="Q35" s="26" t="str">
        <f t="array" ref="Q35">IF(IFERROR(INDEX(Pokedex!$A$2:$BK$2133,MATCH($C35,Pokedex!$B$2:$B$2133,0),Q$1),1)=0,"",IFERROR(INDEX(Pokedex!$A$2:$BK$2133,MATCH($C35,Pokedex!$B$2:$B$2133,0),Q$1),""))</f>
        <v/>
      </c>
      <c r="R35" s="156" t="str">
        <f>IFERROR(MATCH($A35,Pokedex!$B$2:$B1000,0), "")</f>
        <v/>
      </c>
      <c r="S35" s="151"/>
      <c r="T35" s="151"/>
      <c r="U35" s="151"/>
      <c r="V35" s="151"/>
      <c r="W35" s="151"/>
      <c r="X35" s="151"/>
      <c r="Y35" s="151"/>
      <c r="Z35" s="151"/>
      <c r="AA35" s="151"/>
    </row>
    <row r="36" spans="1:27" ht="12.75" customHeight="1">
      <c r="A36" s="158"/>
      <c r="B36" s="26" t="str">
        <f ca="1">IFERROR(IF($R36 = "","", OFFSET(Pokedex!$A$1, $R36, B$1, 1, 2)), "")</f>
        <v/>
      </c>
      <c r="C36" s="31"/>
      <c r="D36" s="31" t="str">
        <f ca="1">IFERROR(IF($R36 = "","", OFFSET(Pokedex!$A$1, $R36, D$1, 1, 12)), "")</f>
        <v/>
      </c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 t="str">
        <f t="array" ref="P36">IF(IFERROR(INDEX(Pokedex!$A$2:$BK$2133,MATCH($C36,Pokedex!$B$2:$B$2133,0),P$1),1)=0,"",IFERROR(INDEX(Pokedex!$A$2:$BK$2133,MATCH($C36,Pokedex!$B$2:$B$2133,0),P$1),""))</f>
        <v/>
      </c>
      <c r="Q36" s="26" t="str">
        <f t="array" ref="Q36">IF(IFERROR(INDEX(Pokedex!$A$2:$BK$2133,MATCH($C36,Pokedex!$B$2:$B$2133,0),Q$1),1)=0,"",IFERROR(INDEX(Pokedex!$A$2:$BK$2133,MATCH($C36,Pokedex!$B$2:$B$2133,0),Q$1),""))</f>
        <v/>
      </c>
      <c r="R36" s="156" t="str">
        <f>IFERROR(MATCH($A36,Pokedex!$B$2:$B1000,0), "")</f>
        <v/>
      </c>
      <c r="S36" s="151"/>
      <c r="T36" s="151"/>
      <c r="U36" s="151"/>
      <c r="V36" s="151"/>
      <c r="W36" s="151"/>
      <c r="X36" s="151"/>
      <c r="Y36" s="151"/>
      <c r="Z36" s="151"/>
      <c r="AA36" s="151"/>
    </row>
    <row r="37" spans="1:27" ht="12.75" customHeight="1">
      <c r="A37" s="158"/>
      <c r="B37" s="26" t="str">
        <f ca="1">IFERROR(IF($R37 = "","", OFFSET(Pokedex!$A$1, $R37, B$1, 1, 2)), "")</f>
        <v/>
      </c>
      <c r="C37" s="31"/>
      <c r="D37" s="31" t="str">
        <f ca="1">IFERROR(IF($R37 = "","", OFFSET(Pokedex!$A$1, $R37, D$1, 1, 12)), "")</f>
        <v/>
      </c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 t="str">
        <f t="array" ref="P37">IF(IFERROR(INDEX(Pokedex!$A$2:$BK$2133,MATCH($C37,Pokedex!$B$2:$B$2133,0),P$1),1)=0,"",IFERROR(INDEX(Pokedex!$A$2:$BK$2133,MATCH($C37,Pokedex!$B$2:$B$2133,0),P$1),""))</f>
        <v/>
      </c>
      <c r="Q37" s="26" t="str">
        <f t="array" ref="Q37">IF(IFERROR(INDEX(Pokedex!$A$2:$BK$2133,MATCH($C37,Pokedex!$B$2:$B$2133,0),Q$1),1)=0,"",IFERROR(INDEX(Pokedex!$A$2:$BK$2133,MATCH($C37,Pokedex!$B$2:$B$2133,0),Q$1),""))</f>
        <v/>
      </c>
      <c r="R37" s="156" t="str">
        <f>IFERROR(MATCH($A37,Pokedex!$B$2:$B1000,0), "")</f>
        <v/>
      </c>
      <c r="S37" s="151"/>
      <c r="T37" s="151"/>
      <c r="U37" s="151"/>
      <c r="V37" s="151"/>
      <c r="W37" s="151"/>
      <c r="X37" s="151"/>
      <c r="Y37" s="151"/>
      <c r="Z37" s="151"/>
      <c r="AA37" s="151"/>
    </row>
    <row r="38" spans="1:27" ht="12.75" customHeight="1">
      <c r="A38" s="158"/>
      <c r="B38" s="26" t="str">
        <f ca="1">IFERROR(IF($R38 = "","", OFFSET(Pokedex!$A$1, $R38, B$1, 1, 2)), "")</f>
        <v/>
      </c>
      <c r="C38" s="31"/>
      <c r="D38" s="31" t="str">
        <f ca="1">IFERROR(IF($R38 = "","", OFFSET(Pokedex!$A$1, $R38, D$1, 1, 12)), "")</f>
        <v/>
      </c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 t="str">
        <f t="array" ref="P38">IF(IFERROR(INDEX(Pokedex!$A$2:$BK$2133,MATCH($C38,Pokedex!$B$2:$B$2133,0),P$1),1)=0,"",IFERROR(INDEX(Pokedex!$A$2:$BK$2133,MATCH($C38,Pokedex!$B$2:$B$2133,0),P$1),""))</f>
        <v/>
      </c>
      <c r="Q38" s="26" t="str">
        <f t="array" ref="Q38">IF(IFERROR(INDEX(Pokedex!$A$2:$BK$2133,MATCH($C38,Pokedex!$B$2:$B$2133,0),Q$1),1)=0,"",IFERROR(INDEX(Pokedex!$A$2:$BK$2133,MATCH($C38,Pokedex!$B$2:$B$2133,0),Q$1),""))</f>
        <v/>
      </c>
      <c r="R38" s="156" t="str">
        <f>IFERROR(MATCH($A38,Pokedex!$B$2:$B1000,0), "")</f>
        <v/>
      </c>
      <c r="S38" s="151"/>
      <c r="T38" s="151"/>
      <c r="U38" s="151"/>
      <c r="V38" s="151"/>
      <c r="W38" s="151"/>
      <c r="X38" s="151"/>
      <c r="Y38" s="151"/>
      <c r="Z38" s="151"/>
      <c r="AA38" s="151"/>
    </row>
    <row r="39" spans="1:27" ht="12.75" customHeight="1">
      <c r="A39" s="158"/>
      <c r="B39" s="26" t="str">
        <f ca="1">IFERROR(IF($R39 = "","", OFFSET(Pokedex!$A$1, $R39, B$1, 1, 2)), "")</f>
        <v/>
      </c>
      <c r="C39" s="31"/>
      <c r="D39" s="31" t="str">
        <f ca="1">IFERROR(IF($R39 = "","", OFFSET(Pokedex!$A$1, $R39, D$1, 1, 12)), "")</f>
        <v/>
      </c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 t="str">
        <f t="array" ref="P39">IF(IFERROR(INDEX(Pokedex!$A$2:$BK$2133,MATCH($C39,Pokedex!$B$2:$B$2133,0),P$1),1)=0,"",IFERROR(INDEX(Pokedex!$A$2:$BK$2133,MATCH($C39,Pokedex!$B$2:$B$2133,0),P$1),""))</f>
        <v/>
      </c>
      <c r="Q39" s="26" t="str">
        <f t="array" ref="Q39">IF(IFERROR(INDEX(Pokedex!$A$2:$BK$2133,MATCH($C39,Pokedex!$B$2:$B$2133,0),Q$1),1)=0,"",IFERROR(INDEX(Pokedex!$A$2:$BK$2133,MATCH($C39,Pokedex!$B$2:$B$2133,0),Q$1),""))</f>
        <v/>
      </c>
      <c r="R39" s="156" t="str">
        <f>IFERROR(MATCH($A39,Pokedex!$B$2:$B1000,0), "")</f>
        <v/>
      </c>
      <c r="S39" s="151"/>
      <c r="T39" s="151"/>
      <c r="U39" s="151"/>
      <c r="V39" s="151"/>
      <c r="W39" s="151"/>
      <c r="X39" s="151"/>
      <c r="Y39" s="151"/>
      <c r="Z39" s="151"/>
      <c r="AA39" s="151"/>
    </row>
    <row r="40" spans="1:27" ht="12.75" customHeight="1">
      <c r="A40" s="158"/>
      <c r="B40" s="26" t="str">
        <f ca="1">IFERROR(IF($R40 = "","", OFFSET(Pokedex!$A$1, $R40, B$1, 1, 2)), "")</f>
        <v/>
      </c>
      <c r="C40" s="31"/>
      <c r="D40" s="31" t="str">
        <f ca="1">IFERROR(IF($R40 = "","", OFFSET(Pokedex!$A$1, $R40, D$1, 1, 12)), "")</f>
        <v/>
      </c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 t="str">
        <f t="array" ref="P40">IF(IFERROR(INDEX(Pokedex!$A$2:$BK$2133,MATCH($C40,Pokedex!$B$2:$B$2133,0),P$1),1)=0,"",IFERROR(INDEX(Pokedex!$A$2:$BK$2133,MATCH($C40,Pokedex!$B$2:$B$2133,0),P$1),""))</f>
        <v/>
      </c>
      <c r="Q40" s="26" t="str">
        <f t="array" ref="Q40">IF(IFERROR(INDEX(Pokedex!$A$2:$BK$2133,MATCH($C40,Pokedex!$B$2:$B$2133,0),Q$1),1)=0,"",IFERROR(INDEX(Pokedex!$A$2:$BK$2133,MATCH($C40,Pokedex!$B$2:$B$2133,0),Q$1),""))</f>
        <v/>
      </c>
      <c r="R40" s="156" t="str">
        <f>IFERROR(MATCH($A40,Pokedex!$B$2:$B1000,0), "")</f>
        <v/>
      </c>
      <c r="S40" s="151"/>
      <c r="T40" s="151"/>
      <c r="U40" s="151"/>
      <c r="V40" s="151"/>
      <c r="W40" s="151"/>
      <c r="X40" s="151"/>
      <c r="Y40" s="151"/>
      <c r="Z40" s="151"/>
      <c r="AA40" s="151"/>
    </row>
    <row r="41" spans="1:27" ht="12.75" customHeight="1">
      <c r="A41" s="158"/>
      <c r="B41" s="26" t="str">
        <f ca="1">IFERROR(IF($R41 = "","", OFFSET(Pokedex!$A$1, $R41, B$1, 1, 2)), "")</f>
        <v/>
      </c>
      <c r="C41" s="31"/>
      <c r="D41" s="31" t="str">
        <f ca="1">IFERROR(IF($R41 = "","", OFFSET(Pokedex!$A$1, $R41, D$1, 1, 12)), "")</f>
        <v/>
      </c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 t="str">
        <f t="array" ref="P41">IF(IFERROR(INDEX(Pokedex!$A$2:$BK$2133,MATCH($C41,Pokedex!$B$2:$B$2133,0),P$1),1)=0,"",IFERROR(INDEX(Pokedex!$A$2:$BK$2133,MATCH($C41,Pokedex!$B$2:$B$2133,0),P$1),""))</f>
        <v/>
      </c>
      <c r="Q41" s="26" t="str">
        <f t="array" ref="Q41">IF(IFERROR(INDEX(Pokedex!$A$2:$BK$2133,MATCH($C41,Pokedex!$B$2:$B$2133,0),Q$1),1)=0,"",IFERROR(INDEX(Pokedex!$A$2:$BK$2133,MATCH($C41,Pokedex!$B$2:$B$2133,0),Q$1),""))</f>
        <v/>
      </c>
      <c r="R41" s="156" t="str">
        <f>IFERROR(MATCH($A41,Pokedex!$B$2:$B1000,0), "")</f>
        <v/>
      </c>
      <c r="S41" s="151"/>
      <c r="T41" s="151"/>
      <c r="U41" s="151"/>
      <c r="V41" s="151"/>
      <c r="W41" s="151"/>
      <c r="X41" s="151"/>
      <c r="Y41" s="151"/>
      <c r="Z41" s="151"/>
      <c r="AA41" s="151"/>
    </row>
    <row r="42" spans="1:27" ht="12.75" customHeight="1">
      <c r="A42" s="158"/>
      <c r="B42" s="26" t="str">
        <f ca="1">IFERROR(IF($R42 = "","", OFFSET(Pokedex!$A$1, $R42, B$1, 1, 2)), "")</f>
        <v/>
      </c>
      <c r="C42" s="31"/>
      <c r="D42" s="31" t="str">
        <f ca="1">IFERROR(IF($R42 = "","", OFFSET(Pokedex!$A$1, $R42, D$1, 1, 12)), "")</f>
        <v/>
      </c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 t="str">
        <f t="array" ref="P42">IF(IFERROR(INDEX(Pokedex!$A$2:$BK$2133,MATCH($C42,Pokedex!$B$2:$B$2133,0),P$1),1)=0,"",IFERROR(INDEX(Pokedex!$A$2:$BK$2133,MATCH($C42,Pokedex!$B$2:$B$2133,0),P$1),""))</f>
        <v/>
      </c>
      <c r="Q42" s="26" t="str">
        <f t="array" ref="Q42">IF(IFERROR(INDEX(Pokedex!$A$2:$BK$2133,MATCH($C42,Pokedex!$B$2:$B$2133,0),Q$1),1)=0,"",IFERROR(INDEX(Pokedex!$A$2:$BK$2133,MATCH($C42,Pokedex!$B$2:$B$2133,0),Q$1),""))</f>
        <v/>
      </c>
      <c r="R42" s="156" t="str">
        <f>IFERROR(MATCH($A42,Pokedex!$B$2:$B1000,0), "")</f>
        <v/>
      </c>
      <c r="S42" s="151"/>
      <c r="T42" s="151"/>
      <c r="U42" s="151"/>
      <c r="V42" s="151"/>
      <c r="W42" s="151"/>
      <c r="X42" s="151"/>
      <c r="Y42" s="151"/>
      <c r="Z42" s="151"/>
      <c r="AA42" s="151"/>
    </row>
    <row r="43" spans="1:27" ht="12.75" customHeight="1">
      <c r="A43" s="158"/>
      <c r="B43" s="26" t="str">
        <f ca="1">IFERROR(IF($R43 = "","", OFFSET(Pokedex!$A$1, $R43, B$1, 1, 2)), "")</f>
        <v/>
      </c>
      <c r="C43" s="31"/>
      <c r="D43" s="31" t="str">
        <f ca="1">IFERROR(IF($R43 = "","", OFFSET(Pokedex!$A$1, $R43, D$1, 1, 12)), "")</f>
        <v/>
      </c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 t="str">
        <f t="array" ref="P43">IF(IFERROR(INDEX(Pokedex!$A$2:$BK$2133,MATCH($C43,Pokedex!$B$2:$B$2133,0),P$1),1)=0,"",IFERROR(INDEX(Pokedex!$A$2:$BK$2133,MATCH($C43,Pokedex!$B$2:$B$2133,0),P$1),""))</f>
        <v/>
      </c>
      <c r="Q43" s="26" t="str">
        <f t="array" ref="Q43">IF(IFERROR(INDEX(Pokedex!$A$2:$BK$2133,MATCH($C43,Pokedex!$B$2:$B$2133,0),Q$1),1)=0,"",IFERROR(INDEX(Pokedex!$A$2:$BK$2133,MATCH($C43,Pokedex!$B$2:$B$2133,0),Q$1),""))</f>
        <v/>
      </c>
      <c r="R43" s="156" t="str">
        <f>IFERROR(MATCH($A43,Pokedex!$B$2:$B1000,0), "")</f>
        <v/>
      </c>
      <c r="S43" s="151"/>
      <c r="T43" s="151"/>
      <c r="U43" s="151"/>
      <c r="V43" s="151"/>
      <c r="W43" s="151"/>
      <c r="X43" s="151"/>
      <c r="Y43" s="151"/>
      <c r="Z43" s="151"/>
      <c r="AA43" s="151"/>
    </row>
    <row r="44" spans="1:27" ht="12.75" customHeight="1">
      <c r="A44" s="158"/>
      <c r="B44" s="26" t="str">
        <f ca="1">IFERROR(IF($R44 = "","", OFFSET(Pokedex!$A$1, $R44, B$1, 1, 2)), "")</f>
        <v/>
      </c>
      <c r="C44" s="31"/>
      <c r="D44" s="31" t="str">
        <f ca="1">IFERROR(IF($R44 = "","", OFFSET(Pokedex!$A$1, $R44, D$1, 1, 12)), "")</f>
        <v/>
      </c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 t="str">
        <f t="array" ref="P44">IF(IFERROR(INDEX(Pokedex!$A$2:$BK$2133,MATCH($C44,Pokedex!$B$2:$B$2133,0),P$1),1)=0,"",IFERROR(INDEX(Pokedex!$A$2:$BK$2133,MATCH($C44,Pokedex!$B$2:$B$2133,0),P$1),""))</f>
        <v/>
      </c>
      <c r="Q44" s="26" t="str">
        <f t="array" ref="Q44">IF(IFERROR(INDEX(Pokedex!$A$2:$BK$2133,MATCH($C44,Pokedex!$B$2:$B$2133,0),Q$1),1)=0,"",IFERROR(INDEX(Pokedex!$A$2:$BK$2133,MATCH($C44,Pokedex!$B$2:$B$2133,0),Q$1),""))</f>
        <v/>
      </c>
      <c r="R44" s="156" t="str">
        <f>IFERROR(MATCH($A44,Pokedex!$B$2:$B1000,0), "")</f>
        <v/>
      </c>
      <c r="S44" s="151"/>
      <c r="T44" s="151"/>
      <c r="U44" s="151"/>
      <c r="V44" s="151"/>
      <c r="W44" s="151"/>
      <c r="X44" s="151"/>
      <c r="Y44" s="151"/>
      <c r="Z44" s="151"/>
      <c r="AA44" s="151"/>
    </row>
    <row r="45" spans="1:27" ht="12.75" customHeight="1">
      <c r="A45" s="158"/>
      <c r="B45" s="26" t="str">
        <f ca="1">IFERROR(IF($R45 = "","", OFFSET(Pokedex!$A$1, $R45, B$1, 1, 2)), "")</f>
        <v/>
      </c>
      <c r="C45" s="31"/>
      <c r="D45" s="31" t="str">
        <f ca="1">IFERROR(IF($R45 = "","", OFFSET(Pokedex!$A$1, $R45, D$1, 1, 12)), "")</f>
        <v/>
      </c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 t="str">
        <f t="array" ref="P45">IF(IFERROR(INDEX(Pokedex!$A$2:$BK$2133,MATCH($C45,Pokedex!$B$2:$B$2133,0),P$1),1)=0,"",IFERROR(INDEX(Pokedex!$A$2:$BK$2133,MATCH($C45,Pokedex!$B$2:$B$2133,0),P$1),""))</f>
        <v/>
      </c>
      <c r="Q45" s="26" t="str">
        <f t="array" ref="Q45">IF(IFERROR(INDEX(Pokedex!$A$2:$BK$2133,MATCH($C45,Pokedex!$B$2:$B$2133,0),Q$1),1)=0,"",IFERROR(INDEX(Pokedex!$A$2:$BK$2133,MATCH($C45,Pokedex!$B$2:$B$2133,0),Q$1),""))</f>
        <v/>
      </c>
      <c r="R45" s="156" t="str">
        <f>IFERROR(MATCH($A45,Pokedex!$B$2:$B1000,0), "")</f>
        <v/>
      </c>
      <c r="S45" s="151"/>
      <c r="T45" s="151"/>
      <c r="U45" s="151"/>
      <c r="V45" s="151"/>
      <c r="W45" s="151"/>
      <c r="X45" s="151"/>
      <c r="Y45" s="151"/>
      <c r="Z45" s="151"/>
      <c r="AA45" s="151"/>
    </row>
    <row r="46" spans="1:27" ht="12.75" customHeight="1">
      <c r="A46" s="158"/>
      <c r="B46" s="26" t="str">
        <f ca="1">IFERROR(IF($R46 = "","", OFFSET(Pokedex!$A$1, $R46, B$1, 1, 2)), "")</f>
        <v/>
      </c>
      <c r="C46" s="31"/>
      <c r="D46" s="31" t="str">
        <f ca="1">IFERROR(IF($R46 = "","", OFFSET(Pokedex!$A$1, $R46, D$1, 1, 12)), "")</f>
        <v/>
      </c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 t="str">
        <f t="array" ref="P46">IF(IFERROR(INDEX(Pokedex!$A$2:$BK$2133,MATCH($C46,Pokedex!$B$2:$B$2133,0),P$1),1)=0,"",IFERROR(INDEX(Pokedex!$A$2:$BK$2133,MATCH($C46,Pokedex!$B$2:$B$2133,0),P$1),""))</f>
        <v/>
      </c>
      <c r="Q46" s="26" t="str">
        <f t="array" ref="Q46">IF(IFERROR(INDEX(Pokedex!$A$2:$BK$2133,MATCH($C46,Pokedex!$B$2:$B$2133,0),Q$1),1)=0,"",IFERROR(INDEX(Pokedex!$A$2:$BK$2133,MATCH($C46,Pokedex!$B$2:$B$2133,0),Q$1),""))</f>
        <v/>
      </c>
      <c r="R46" s="156" t="str">
        <f>IFERROR(MATCH($A46,Pokedex!$B$2:$B1000,0), "")</f>
        <v/>
      </c>
      <c r="S46" s="151"/>
      <c r="T46" s="151"/>
      <c r="U46" s="151"/>
      <c r="V46" s="151"/>
      <c r="W46" s="151"/>
      <c r="X46" s="151"/>
      <c r="Y46" s="151"/>
      <c r="Z46" s="151"/>
      <c r="AA46" s="151"/>
    </row>
    <row r="47" spans="1:27" ht="12.75" customHeight="1">
      <c r="A47" s="158"/>
      <c r="B47" s="26" t="str">
        <f ca="1">IFERROR(IF($R47 = "","", OFFSET(Pokedex!$A$1, $R47, B$1, 1, 2)), "")</f>
        <v/>
      </c>
      <c r="C47" s="31"/>
      <c r="D47" s="31" t="str">
        <f ca="1">IFERROR(IF($R47 = "","", OFFSET(Pokedex!$A$1, $R47, D$1, 1, 12)), "")</f>
        <v/>
      </c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 t="str">
        <f t="array" ref="P47">IF(IFERROR(INDEX(Pokedex!$A$2:$BK$2133,MATCH($C47,Pokedex!$B$2:$B$2133,0),P$1),1)=0,"",IFERROR(INDEX(Pokedex!$A$2:$BK$2133,MATCH($C47,Pokedex!$B$2:$B$2133,0),P$1),""))</f>
        <v/>
      </c>
      <c r="Q47" s="26" t="str">
        <f t="array" ref="Q47">IF(IFERROR(INDEX(Pokedex!$A$2:$BK$2133,MATCH($C47,Pokedex!$B$2:$B$2133,0),Q$1),1)=0,"",IFERROR(INDEX(Pokedex!$A$2:$BK$2133,MATCH($C47,Pokedex!$B$2:$B$2133,0),Q$1),""))</f>
        <v/>
      </c>
      <c r="R47" s="156" t="str">
        <f>IFERROR(MATCH($A47,Pokedex!$B$2:$B1000,0), "")</f>
        <v/>
      </c>
      <c r="S47" s="151"/>
      <c r="T47" s="151"/>
      <c r="U47" s="151"/>
      <c r="V47" s="151"/>
      <c r="W47" s="151"/>
      <c r="X47" s="151"/>
      <c r="Y47" s="151"/>
      <c r="Z47" s="151"/>
      <c r="AA47" s="151"/>
    </row>
    <row r="48" spans="1:27" ht="12.75" customHeight="1">
      <c r="A48" s="158"/>
      <c r="B48" s="26" t="str">
        <f ca="1">IFERROR(IF($R48 = "","", OFFSET(Pokedex!$A$1, $R48, B$1, 1, 2)), "")</f>
        <v/>
      </c>
      <c r="C48" s="31"/>
      <c r="D48" s="31" t="str">
        <f ca="1">IFERROR(IF($R48 = "","", OFFSET(Pokedex!$A$1, $R48, D$1, 1, 12)), "")</f>
        <v/>
      </c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 t="str">
        <f t="array" ref="P48">IF(IFERROR(INDEX(Pokedex!$A$2:$BK$2133,MATCH($C48,Pokedex!$B$2:$B$2133,0),P$1),1)=0,"",IFERROR(INDEX(Pokedex!$A$2:$BK$2133,MATCH($C48,Pokedex!$B$2:$B$2133,0),P$1),""))</f>
        <v/>
      </c>
      <c r="Q48" s="26" t="str">
        <f t="array" ref="Q48">IF(IFERROR(INDEX(Pokedex!$A$2:$BK$2133,MATCH($C48,Pokedex!$B$2:$B$2133,0),Q$1),1)=0,"",IFERROR(INDEX(Pokedex!$A$2:$BK$2133,MATCH($C48,Pokedex!$B$2:$B$2133,0),Q$1),""))</f>
        <v/>
      </c>
      <c r="R48" s="156" t="str">
        <f>IFERROR(MATCH($A48,Pokedex!$B$2:$B1000,0), "")</f>
        <v/>
      </c>
      <c r="S48" s="151"/>
      <c r="T48" s="151"/>
      <c r="U48" s="151"/>
      <c r="V48" s="151"/>
      <c r="W48" s="151"/>
      <c r="X48" s="151"/>
      <c r="Y48" s="151"/>
      <c r="Z48" s="151"/>
      <c r="AA48" s="151"/>
    </row>
    <row r="49" spans="1:27" ht="12.75" customHeight="1">
      <c r="A49" s="158"/>
      <c r="B49" s="26" t="str">
        <f ca="1">IFERROR(IF($R49 = "","", OFFSET(Pokedex!$A$1, $R49, B$1, 1, 2)), "")</f>
        <v/>
      </c>
      <c r="C49" s="31"/>
      <c r="D49" s="31" t="str">
        <f ca="1">IFERROR(IF($R49 = "","", OFFSET(Pokedex!$A$1, $R49, D$1, 1, 12)), "")</f>
        <v/>
      </c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 t="str">
        <f t="array" ref="P49">IF(IFERROR(INDEX(Pokedex!$A$2:$BK$2133,MATCH($C49,Pokedex!$B$2:$B$2133,0),P$1),1)=0,"",IFERROR(INDEX(Pokedex!$A$2:$BK$2133,MATCH($C49,Pokedex!$B$2:$B$2133,0),P$1),""))</f>
        <v/>
      </c>
      <c r="Q49" s="26" t="str">
        <f t="array" ref="Q49">IF(IFERROR(INDEX(Pokedex!$A$2:$BK$2133,MATCH($C49,Pokedex!$B$2:$B$2133,0),Q$1),1)=0,"",IFERROR(INDEX(Pokedex!$A$2:$BK$2133,MATCH($C49,Pokedex!$B$2:$B$2133,0),Q$1),""))</f>
        <v/>
      </c>
      <c r="R49" s="156" t="str">
        <f>IFERROR(MATCH($A49,Pokedex!$B$2:$B1000,0), "")</f>
        <v/>
      </c>
      <c r="S49" s="151"/>
      <c r="T49" s="151"/>
      <c r="U49" s="151"/>
      <c r="V49" s="151"/>
      <c r="W49" s="151"/>
      <c r="X49" s="151"/>
      <c r="Y49" s="151"/>
      <c r="Z49" s="151"/>
      <c r="AA49" s="151"/>
    </row>
    <row r="50" spans="1:27" ht="12.75" customHeight="1">
      <c r="A50" s="158"/>
      <c r="B50" s="26" t="str">
        <f ca="1">IFERROR(IF($R50 = "","", OFFSET(Pokedex!$A$1, $R50, B$1, 1, 2)), "")</f>
        <v/>
      </c>
      <c r="C50" s="31"/>
      <c r="D50" s="31" t="str">
        <f ca="1">IFERROR(IF($R50 = "","", OFFSET(Pokedex!$A$1, $R50, D$1, 1, 12)), "")</f>
        <v/>
      </c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 t="str">
        <f t="array" ref="P50">IF(IFERROR(INDEX(Pokedex!$A$2:$BK$2133,MATCH($C50,Pokedex!$B$2:$B$2133,0),P$1),1)=0,"",IFERROR(INDEX(Pokedex!$A$2:$BK$2133,MATCH($C50,Pokedex!$B$2:$B$2133,0),P$1),""))</f>
        <v/>
      </c>
      <c r="Q50" s="26" t="str">
        <f t="array" ref="Q50">IF(IFERROR(INDEX(Pokedex!$A$2:$BK$2133,MATCH($C50,Pokedex!$B$2:$B$2133,0),Q$1),1)=0,"",IFERROR(INDEX(Pokedex!$A$2:$BK$2133,MATCH($C50,Pokedex!$B$2:$B$2133,0),Q$1),""))</f>
        <v/>
      </c>
      <c r="R50" s="156" t="str">
        <f>IFERROR(MATCH($A50,Pokedex!$B$2:$B1000,0), "")</f>
        <v/>
      </c>
      <c r="S50" s="151"/>
      <c r="T50" s="151"/>
      <c r="U50" s="151"/>
      <c r="V50" s="151"/>
      <c r="W50" s="151"/>
      <c r="X50" s="151"/>
      <c r="Y50" s="151"/>
      <c r="Z50" s="151"/>
      <c r="AA50" s="151"/>
    </row>
    <row r="51" spans="1:27" ht="12.75" customHeight="1">
      <c r="A51" s="158"/>
      <c r="B51" s="26" t="str">
        <f ca="1">IFERROR(IF($R51 = "","", OFFSET(Pokedex!$A$1, $R51, B$1, 1, 2)), "")</f>
        <v/>
      </c>
      <c r="C51" s="31"/>
      <c r="D51" s="31" t="str">
        <f ca="1">IFERROR(IF($R51 = "","", OFFSET(Pokedex!$A$1, $R51, D$1, 1, 12)), "")</f>
        <v/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 t="str">
        <f t="array" ref="P51">IF(IFERROR(INDEX(Pokedex!$A$2:$BK$2133,MATCH($C51,Pokedex!$B$2:$B$2133,0),P$1),1)=0,"",IFERROR(INDEX(Pokedex!$A$2:$BK$2133,MATCH($C51,Pokedex!$B$2:$B$2133,0),P$1),""))</f>
        <v/>
      </c>
      <c r="Q51" s="26" t="str">
        <f t="array" ref="Q51">IF(IFERROR(INDEX(Pokedex!$A$2:$BK$2133,MATCH($C51,Pokedex!$B$2:$B$2133,0),Q$1),1)=0,"",IFERROR(INDEX(Pokedex!$A$2:$BK$2133,MATCH($C51,Pokedex!$B$2:$B$2133,0),Q$1),""))</f>
        <v/>
      </c>
      <c r="R51" s="156" t="str">
        <f>IFERROR(MATCH($A51,Pokedex!$B$2:$B1000,0), "")</f>
        <v/>
      </c>
      <c r="S51" s="151"/>
      <c r="T51" s="151"/>
      <c r="U51" s="151"/>
      <c r="V51" s="151"/>
      <c r="W51" s="151"/>
      <c r="X51" s="151"/>
      <c r="Y51" s="151"/>
      <c r="Z51" s="151"/>
      <c r="AA51" s="151"/>
    </row>
    <row r="52" spans="1:27" ht="12.75" customHeight="1">
      <c r="A52" s="158"/>
      <c r="B52" s="26" t="str">
        <f ca="1">IFERROR(IF($R52 = "","", OFFSET(Pokedex!$A$1, $R52, B$1, 1, 2)), "")</f>
        <v/>
      </c>
      <c r="C52" s="31"/>
      <c r="D52" s="31" t="str">
        <f ca="1">IFERROR(IF($R52 = "","", OFFSET(Pokedex!$A$1, $R52, D$1, 1, 12)), "")</f>
        <v/>
      </c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 t="str">
        <f t="array" ref="P52">IF(IFERROR(INDEX(Pokedex!$A$2:$BK$2133,MATCH($C52,Pokedex!$B$2:$B$2133,0),P$1),1)=0,"",IFERROR(INDEX(Pokedex!$A$2:$BK$2133,MATCH($C52,Pokedex!$B$2:$B$2133,0),P$1),""))</f>
        <v/>
      </c>
      <c r="Q52" s="26" t="str">
        <f t="array" ref="Q52">IF(IFERROR(INDEX(Pokedex!$A$2:$BK$2133,MATCH($C52,Pokedex!$B$2:$B$2133,0),Q$1),1)=0,"",IFERROR(INDEX(Pokedex!$A$2:$BK$2133,MATCH($C52,Pokedex!$B$2:$B$2133,0),Q$1),""))</f>
        <v/>
      </c>
      <c r="R52" s="156" t="str">
        <f>IFERROR(MATCH($A52,Pokedex!$B$2:$B1000,0), "")</f>
        <v/>
      </c>
      <c r="S52" s="151"/>
      <c r="T52" s="151"/>
      <c r="U52" s="151"/>
      <c r="V52" s="151"/>
      <c r="W52" s="151"/>
      <c r="X52" s="151"/>
      <c r="Y52" s="151"/>
      <c r="Z52" s="151"/>
      <c r="AA52" s="151"/>
    </row>
    <row r="53" spans="1:27" ht="12.75" customHeight="1">
      <c r="A53" s="158"/>
      <c r="B53" s="26" t="str">
        <f ca="1">IFERROR(IF($R53 = "","", OFFSET(Pokedex!$A$1, $R53, B$1, 1, 2)), "")</f>
        <v/>
      </c>
      <c r="C53" s="31"/>
      <c r="D53" s="31" t="str">
        <f ca="1">IFERROR(IF($R53 = "","", OFFSET(Pokedex!$A$1, $R53, D$1, 1, 12)), "")</f>
        <v/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 t="str">
        <f t="array" ref="P53">IF(IFERROR(INDEX(Pokedex!$A$2:$BK$2133,MATCH($C53,Pokedex!$B$2:$B$2133,0),P$1),1)=0,"",IFERROR(INDEX(Pokedex!$A$2:$BK$2133,MATCH($C53,Pokedex!$B$2:$B$2133,0),P$1),""))</f>
        <v/>
      </c>
      <c r="Q53" s="26" t="str">
        <f t="array" ref="Q53">IF(IFERROR(INDEX(Pokedex!$A$2:$BK$2133,MATCH($C53,Pokedex!$B$2:$B$2133,0),Q$1),1)=0,"",IFERROR(INDEX(Pokedex!$A$2:$BK$2133,MATCH($C53,Pokedex!$B$2:$B$2133,0),Q$1),""))</f>
        <v/>
      </c>
      <c r="R53" s="156" t="str">
        <f>IFERROR(MATCH($A53,Pokedex!$B$2:$B1000,0), "")</f>
        <v/>
      </c>
      <c r="S53" s="151"/>
      <c r="T53" s="151"/>
      <c r="U53" s="151"/>
      <c r="V53" s="151"/>
      <c r="W53" s="151"/>
      <c r="X53" s="151"/>
      <c r="Y53" s="151"/>
      <c r="Z53" s="151"/>
      <c r="AA53" s="151"/>
    </row>
    <row r="54" spans="1:27" ht="12.75" customHeight="1">
      <c r="A54" s="158"/>
      <c r="B54" s="26" t="str">
        <f ca="1">IFERROR(IF($R54 = "","", OFFSET(Pokedex!$A$1, $R54, B$1, 1, 2)), "")</f>
        <v/>
      </c>
      <c r="C54" s="31"/>
      <c r="D54" s="31" t="str">
        <f ca="1">IFERROR(IF($R54 = "","", OFFSET(Pokedex!$A$1, $R54, D$1, 1, 12)), "")</f>
        <v/>
      </c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 t="str">
        <f t="array" ref="P54">IF(IFERROR(INDEX(Pokedex!$A$2:$BK$2133,MATCH($C54,Pokedex!$B$2:$B$2133,0),P$1),1)=0,"",IFERROR(INDEX(Pokedex!$A$2:$BK$2133,MATCH($C54,Pokedex!$B$2:$B$2133,0),P$1),""))</f>
        <v/>
      </c>
      <c r="Q54" s="26" t="str">
        <f t="array" ref="Q54">IF(IFERROR(INDEX(Pokedex!$A$2:$BK$2133,MATCH($C54,Pokedex!$B$2:$B$2133,0),Q$1),1)=0,"",IFERROR(INDEX(Pokedex!$A$2:$BK$2133,MATCH($C54,Pokedex!$B$2:$B$2133,0),Q$1),""))</f>
        <v/>
      </c>
      <c r="R54" s="156" t="str">
        <f>IFERROR(MATCH($A54,Pokedex!$B$2:$B1000,0), "")</f>
        <v/>
      </c>
      <c r="S54" s="151"/>
      <c r="T54" s="151"/>
      <c r="U54" s="151"/>
      <c r="V54" s="151"/>
      <c r="W54" s="151"/>
      <c r="X54" s="151"/>
      <c r="Y54" s="151"/>
      <c r="Z54" s="151"/>
      <c r="AA54" s="151"/>
    </row>
    <row r="55" spans="1:27" ht="12.75" customHeight="1">
      <c r="A55" s="158"/>
      <c r="B55" s="26" t="str">
        <f ca="1">IFERROR(IF($R55 = "","", OFFSET(Pokedex!$A$1, $R55, B$1, 1, 2)), "")</f>
        <v/>
      </c>
      <c r="C55" s="31"/>
      <c r="D55" s="31" t="str">
        <f ca="1">IFERROR(IF($R55 = "","", OFFSET(Pokedex!$A$1, $R55, D$1, 1, 12)), "")</f>
        <v/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 t="str">
        <f t="array" ref="P55">IF(IFERROR(INDEX(Pokedex!$A$2:$BK$2133,MATCH($C55,Pokedex!$B$2:$B$2133,0),P$1),1)=0,"",IFERROR(INDEX(Pokedex!$A$2:$BK$2133,MATCH($C55,Pokedex!$B$2:$B$2133,0),P$1),""))</f>
        <v/>
      </c>
      <c r="Q55" s="26" t="str">
        <f t="array" ref="Q55">IF(IFERROR(INDEX(Pokedex!$A$2:$BK$2133,MATCH($C55,Pokedex!$B$2:$B$2133,0),Q$1),1)=0,"",IFERROR(INDEX(Pokedex!$A$2:$BK$2133,MATCH($C55,Pokedex!$B$2:$B$2133,0),Q$1),""))</f>
        <v/>
      </c>
      <c r="R55" s="156" t="str">
        <f>IFERROR(MATCH($A55,Pokedex!$B$2:$B1000,0), "")</f>
        <v/>
      </c>
      <c r="S55" s="151"/>
      <c r="T55" s="151"/>
      <c r="U55" s="151"/>
      <c r="V55" s="151"/>
      <c r="W55" s="151"/>
      <c r="X55" s="151"/>
      <c r="Y55" s="151"/>
      <c r="Z55" s="151"/>
      <c r="AA55" s="151"/>
    </row>
    <row r="56" spans="1:27" ht="12.75" customHeight="1">
      <c r="A56" s="158"/>
      <c r="B56" s="26" t="str">
        <f ca="1">IFERROR(IF($R56 = "","", OFFSET(Pokedex!$A$1, $R56, B$1, 1, 2)), "")</f>
        <v/>
      </c>
      <c r="C56" s="31"/>
      <c r="D56" s="31" t="str">
        <f ca="1">IFERROR(IF($R56 = "","", OFFSET(Pokedex!$A$1, $R56, D$1, 1, 12)), "")</f>
        <v/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 t="str">
        <f t="array" ref="P56">IF(IFERROR(INDEX(Pokedex!$A$2:$BK$2133,MATCH($C56,Pokedex!$B$2:$B$2133,0),P$1),1)=0,"",IFERROR(INDEX(Pokedex!$A$2:$BK$2133,MATCH($C56,Pokedex!$B$2:$B$2133,0),P$1),""))</f>
        <v/>
      </c>
      <c r="Q56" s="26" t="str">
        <f t="array" ref="Q56">IF(IFERROR(INDEX(Pokedex!$A$2:$BK$2133,MATCH($C56,Pokedex!$B$2:$B$2133,0),Q$1),1)=0,"",IFERROR(INDEX(Pokedex!$A$2:$BK$2133,MATCH($C56,Pokedex!$B$2:$B$2133,0),Q$1),""))</f>
        <v/>
      </c>
      <c r="R56" s="156" t="str">
        <f>IFERROR(MATCH($A56,Pokedex!$B$2:$B1000,0), "")</f>
        <v/>
      </c>
      <c r="S56" s="151"/>
      <c r="T56" s="151"/>
      <c r="U56" s="151"/>
      <c r="V56" s="151"/>
      <c r="W56" s="151"/>
      <c r="X56" s="151"/>
      <c r="Y56" s="151"/>
      <c r="Z56" s="151"/>
      <c r="AA56" s="151"/>
    </row>
    <row r="57" spans="1:27" ht="12.75" customHeight="1">
      <c r="A57" s="158"/>
      <c r="B57" s="26" t="str">
        <f ca="1">IFERROR(IF($R57 = "","", OFFSET(Pokedex!$A$1, $R57, B$1, 1, 2)), "")</f>
        <v/>
      </c>
      <c r="C57" s="31"/>
      <c r="D57" s="31" t="str">
        <f ca="1">IFERROR(IF($R57 = "","", OFFSET(Pokedex!$A$1, $R57, D$1, 1, 12)), "")</f>
        <v/>
      </c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 t="str">
        <f t="array" ref="P57">IF(IFERROR(INDEX(Pokedex!$A$2:$BK$2133,MATCH($C57,Pokedex!$B$2:$B$2133,0),P$1),1)=0,"",IFERROR(INDEX(Pokedex!$A$2:$BK$2133,MATCH($C57,Pokedex!$B$2:$B$2133,0),P$1),""))</f>
        <v/>
      </c>
      <c r="Q57" s="26" t="str">
        <f t="array" ref="Q57">IF(IFERROR(INDEX(Pokedex!$A$2:$BK$2133,MATCH($C57,Pokedex!$B$2:$B$2133,0),Q$1),1)=0,"",IFERROR(INDEX(Pokedex!$A$2:$BK$2133,MATCH($C57,Pokedex!$B$2:$B$2133,0),Q$1),""))</f>
        <v/>
      </c>
      <c r="R57" s="156" t="str">
        <f>IFERROR(MATCH($A57,Pokedex!$B$2:$B1000,0), "")</f>
        <v/>
      </c>
      <c r="S57" s="151"/>
      <c r="T57" s="151"/>
      <c r="U57" s="151"/>
      <c r="V57" s="151"/>
      <c r="W57" s="151"/>
      <c r="X57" s="151"/>
      <c r="Y57" s="151"/>
      <c r="Z57" s="151"/>
      <c r="AA57" s="151"/>
    </row>
    <row r="58" spans="1:27" ht="12.75" customHeight="1">
      <c r="A58" s="158"/>
      <c r="B58" s="26" t="str">
        <f ca="1">IFERROR(IF($R58 = "","", OFFSET(Pokedex!$A$1, $R58, B$1, 1, 2)), "")</f>
        <v/>
      </c>
      <c r="C58" s="31"/>
      <c r="D58" s="31" t="str">
        <f ca="1">IFERROR(IF($R58 = "","", OFFSET(Pokedex!$A$1, $R58, D$1, 1, 12)), "")</f>
        <v/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 t="str">
        <f t="array" ref="P58">IF(IFERROR(INDEX(Pokedex!$A$2:$BK$2133,MATCH($C58,Pokedex!$B$2:$B$2133,0),P$1),1)=0,"",IFERROR(INDEX(Pokedex!$A$2:$BK$2133,MATCH($C58,Pokedex!$B$2:$B$2133,0),P$1),""))</f>
        <v/>
      </c>
      <c r="Q58" s="26" t="str">
        <f t="array" ref="Q58">IF(IFERROR(INDEX(Pokedex!$A$2:$BK$2133,MATCH($C58,Pokedex!$B$2:$B$2133,0),Q$1),1)=0,"",IFERROR(INDEX(Pokedex!$A$2:$BK$2133,MATCH($C58,Pokedex!$B$2:$B$2133,0),Q$1),""))</f>
        <v/>
      </c>
      <c r="R58" s="156" t="str">
        <f>IFERROR(MATCH($A58,Pokedex!$B$2:$B1000,0), "")</f>
        <v/>
      </c>
      <c r="S58" s="151"/>
      <c r="T58" s="151"/>
      <c r="U58" s="151"/>
      <c r="V58" s="151"/>
      <c r="W58" s="151"/>
      <c r="X58" s="151"/>
      <c r="Y58" s="151"/>
      <c r="Z58" s="151"/>
      <c r="AA58" s="151"/>
    </row>
    <row r="59" spans="1:27" ht="12.75" customHeight="1">
      <c r="A59" s="158"/>
      <c r="B59" s="26" t="str">
        <f ca="1">IFERROR(IF($R59 = "","", OFFSET(Pokedex!$A$1, $R59, B$1, 1, 2)), "")</f>
        <v/>
      </c>
      <c r="C59" s="31"/>
      <c r="D59" s="31" t="str">
        <f ca="1">IFERROR(IF($R59 = "","", OFFSET(Pokedex!$A$1, $R59, D$1, 1, 12)), "")</f>
        <v/>
      </c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 t="str">
        <f t="array" ref="P59">IF(IFERROR(INDEX(Pokedex!$A$2:$BK$2133,MATCH($C59,Pokedex!$B$2:$B$2133,0),P$1),1)=0,"",IFERROR(INDEX(Pokedex!$A$2:$BK$2133,MATCH($C59,Pokedex!$B$2:$B$2133,0),P$1),""))</f>
        <v/>
      </c>
      <c r="Q59" s="26" t="str">
        <f t="array" ref="Q59">IF(IFERROR(INDEX(Pokedex!$A$2:$BK$2133,MATCH($C59,Pokedex!$B$2:$B$2133,0),Q$1),1)=0,"",IFERROR(INDEX(Pokedex!$A$2:$BK$2133,MATCH($C59,Pokedex!$B$2:$B$2133,0),Q$1),""))</f>
        <v/>
      </c>
      <c r="R59" s="156" t="str">
        <f>IFERROR(MATCH($A59,Pokedex!$B$2:$B1000,0), "")</f>
        <v/>
      </c>
      <c r="S59" s="151"/>
      <c r="T59" s="151"/>
      <c r="U59" s="151"/>
      <c r="V59" s="151"/>
      <c r="W59" s="151"/>
      <c r="X59" s="151"/>
      <c r="Y59" s="151"/>
      <c r="Z59" s="151"/>
      <c r="AA59" s="151"/>
    </row>
    <row r="60" spans="1:27" ht="12.75" customHeight="1">
      <c r="A60" s="158"/>
      <c r="B60" s="26" t="str">
        <f ca="1">IFERROR(IF($R60 = "","", OFFSET(Pokedex!$A$1, $R60, B$1, 1, 2)), "")</f>
        <v/>
      </c>
      <c r="C60" s="31"/>
      <c r="D60" s="31" t="str">
        <f ca="1">IFERROR(IF($R60 = "","", OFFSET(Pokedex!$A$1, $R60, D$1, 1, 12)), "")</f>
        <v/>
      </c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 t="str">
        <f t="array" ref="P60">IF(IFERROR(INDEX(Pokedex!$A$2:$BK$2133,MATCH($C60,Pokedex!$B$2:$B$2133,0),P$1),1)=0,"",IFERROR(INDEX(Pokedex!$A$2:$BK$2133,MATCH($C60,Pokedex!$B$2:$B$2133,0),P$1),""))</f>
        <v/>
      </c>
      <c r="Q60" s="26" t="str">
        <f t="array" ref="Q60">IF(IFERROR(INDEX(Pokedex!$A$2:$BK$2133,MATCH($C60,Pokedex!$B$2:$B$2133,0),Q$1),1)=0,"",IFERROR(INDEX(Pokedex!$A$2:$BK$2133,MATCH($C60,Pokedex!$B$2:$B$2133,0),Q$1),""))</f>
        <v/>
      </c>
      <c r="R60" s="156" t="str">
        <f>IFERROR(MATCH($A60,Pokedex!$B$2:$B1000,0), "")</f>
        <v/>
      </c>
      <c r="S60" s="151"/>
      <c r="T60" s="151"/>
      <c r="U60" s="151"/>
      <c r="V60" s="151"/>
      <c r="W60" s="151"/>
      <c r="X60" s="151"/>
      <c r="Y60" s="151"/>
      <c r="Z60" s="151"/>
      <c r="AA60" s="151"/>
    </row>
    <row r="61" spans="1:27" ht="12.75" customHeight="1">
      <c r="A61" s="158"/>
      <c r="B61" s="26" t="str">
        <f ca="1">IFERROR(IF($R61 = "","", OFFSET(Pokedex!$A$1, $R61, B$1, 1, 2)), "")</f>
        <v/>
      </c>
      <c r="C61" s="31"/>
      <c r="D61" s="31" t="str">
        <f ca="1">IFERROR(IF($R61 = "","", OFFSET(Pokedex!$A$1, $R61, D$1, 1, 12)), "")</f>
        <v/>
      </c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 t="str">
        <f t="array" ref="P61">IF(IFERROR(INDEX(Pokedex!$A$2:$BK$2133,MATCH($C61,Pokedex!$B$2:$B$2133,0),P$1),1)=0,"",IFERROR(INDEX(Pokedex!$A$2:$BK$2133,MATCH($C61,Pokedex!$B$2:$B$2133,0),P$1),""))</f>
        <v/>
      </c>
      <c r="Q61" s="26" t="str">
        <f t="array" ref="Q61">IF(IFERROR(INDEX(Pokedex!$A$2:$BK$2133,MATCH($C61,Pokedex!$B$2:$B$2133,0),Q$1),1)=0,"",IFERROR(INDEX(Pokedex!$A$2:$BK$2133,MATCH($C61,Pokedex!$B$2:$B$2133,0),Q$1),""))</f>
        <v/>
      </c>
      <c r="R61" s="156" t="str">
        <f>IFERROR(MATCH($A61,Pokedex!$B$2:$B1000,0), "")</f>
        <v/>
      </c>
      <c r="S61" s="151"/>
      <c r="T61" s="151"/>
      <c r="U61" s="151"/>
      <c r="V61" s="151"/>
      <c r="W61" s="151"/>
      <c r="X61" s="151"/>
      <c r="Y61" s="151"/>
      <c r="Z61" s="151"/>
      <c r="AA61" s="151"/>
    </row>
    <row r="62" spans="1:27" ht="12.75" customHeight="1">
      <c r="A62" s="158"/>
      <c r="B62" s="26" t="str">
        <f ca="1">IFERROR(IF($R62 = "","", OFFSET(Pokedex!$A$1, $R62, B$1, 1, 2)), "")</f>
        <v/>
      </c>
      <c r="C62" s="31"/>
      <c r="D62" s="31" t="str">
        <f ca="1">IFERROR(IF($R62 = "","", OFFSET(Pokedex!$A$1, $R62, D$1, 1, 12)), "")</f>
        <v/>
      </c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 t="str">
        <f t="array" ref="P62">IF(IFERROR(INDEX(Pokedex!$A$2:$BK$2133,MATCH($C62,Pokedex!$B$2:$B$2133,0),P$1),1)=0,"",IFERROR(INDEX(Pokedex!$A$2:$BK$2133,MATCH($C62,Pokedex!$B$2:$B$2133,0),P$1),""))</f>
        <v/>
      </c>
      <c r="Q62" s="26" t="str">
        <f t="array" ref="Q62">IF(IFERROR(INDEX(Pokedex!$A$2:$BK$2133,MATCH($C62,Pokedex!$B$2:$B$2133,0),Q$1),1)=0,"",IFERROR(INDEX(Pokedex!$A$2:$BK$2133,MATCH($C62,Pokedex!$B$2:$B$2133,0),Q$1),""))</f>
        <v/>
      </c>
      <c r="R62" s="156" t="str">
        <f>IFERROR(MATCH($A62,Pokedex!$B$2:$B1000,0), "")</f>
        <v/>
      </c>
      <c r="S62" s="151"/>
      <c r="T62" s="151"/>
      <c r="U62" s="151"/>
      <c r="V62" s="151"/>
      <c r="W62" s="151"/>
      <c r="X62" s="151"/>
      <c r="Y62" s="151"/>
      <c r="Z62" s="151"/>
      <c r="AA62" s="151"/>
    </row>
    <row r="63" spans="1:27" ht="12.75" customHeight="1">
      <c r="A63" s="158"/>
      <c r="B63" s="26" t="str">
        <f ca="1">IFERROR(IF($R63 = "","", OFFSET(Pokedex!$A$1, $R63, B$1, 1, 2)), "")</f>
        <v/>
      </c>
      <c r="C63" s="31"/>
      <c r="D63" s="31" t="str">
        <f ca="1">IFERROR(IF($R63 = "","", OFFSET(Pokedex!$A$1, $R63, D$1, 1, 12)), "")</f>
        <v/>
      </c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 t="str">
        <f t="array" ref="P63">IF(IFERROR(INDEX(Pokedex!$A$2:$BK$2133,MATCH($C63,Pokedex!$B$2:$B$2133,0),P$1),1)=0,"",IFERROR(INDEX(Pokedex!$A$2:$BK$2133,MATCH($C63,Pokedex!$B$2:$B$2133,0),P$1),""))</f>
        <v/>
      </c>
      <c r="Q63" s="26" t="str">
        <f t="array" ref="Q63">IF(IFERROR(INDEX(Pokedex!$A$2:$BK$2133,MATCH($C63,Pokedex!$B$2:$B$2133,0),Q$1),1)=0,"",IFERROR(INDEX(Pokedex!$A$2:$BK$2133,MATCH($C63,Pokedex!$B$2:$B$2133,0),Q$1),""))</f>
        <v/>
      </c>
      <c r="R63" s="156" t="str">
        <f>IFERROR(MATCH($A63,Pokedex!$B$2:$B1000,0), "")</f>
        <v/>
      </c>
      <c r="S63" s="151"/>
      <c r="T63" s="151"/>
      <c r="U63" s="151"/>
      <c r="V63" s="151"/>
      <c r="W63" s="151"/>
      <c r="X63" s="151"/>
      <c r="Y63" s="151"/>
      <c r="Z63" s="151"/>
      <c r="AA63" s="151"/>
    </row>
    <row r="64" spans="1:27" ht="12.75" customHeight="1">
      <c r="A64" s="158"/>
      <c r="B64" s="26" t="str">
        <f ca="1">IFERROR(IF($R64 = "","", OFFSET(Pokedex!$A$1, $R64, B$1, 1, 2)), "")</f>
        <v/>
      </c>
      <c r="C64" s="31"/>
      <c r="D64" s="31" t="str">
        <f ca="1">IFERROR(IF($R64 = "","", OFFSET(Pokedex!$A$1, $R64, D$1, 1, 12)), "")</f>
        <v/>
      </c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 t="str">
        <f t="array" ref="P64">IF(IFERROR(INDEX(Pokedex!$A$2:$BK$2133,MATCH($C64,Pokedex!$B$2:$B$2133,0),P$1),1)=0,"",IFERROR(INDEX(Pokedex!$A$2:$BK$2133,MATCH($C64,Pokedex!$B$2:$B$2133,0),P$1),""))</f>
        <v/>
      </c>
      <c r="Q64" s="26" t="str">
        <f t="array" ref="Q64">IF(IFERROR(INDEX(Pokedex!$A$2:$BK$2133,MATCH($C64,Pokedex!$B$2:$B$2133,0),Q$1),1)=0,"",IFERROR(INDEX(Pokedex!$A$2:$BK$2133,MATCH($C64,Pokedex!$B$2:$B$2133,0),Q$1),""))</f>
        <v/>
      </c>
      <c r="R64" s="156" t="str">
        <f>IFERROR(MATCH($A64,Pokedex!$B$2:$B1000,0), "")</f>
        <v/>
      </c>
      <c r="S64" s="151"/>
      <c r="T64" s="151"/>
      <c r="U64" s="151"/>
      <c r="V64" s="151"/>
      <c r="W64" s="151"/>
      <c r="X64" s="151"/>
      <c r="Y64" s="151"/>
      <c r="Z64" s="151"/>
      <c r="AA64" s="151"/>
    </row>
    <row r="65" spans="1:27" ht="12.75" customHeight="1">
      <c r="A65" s="158"/>
      <c r="B65" s="26" t="str">
        <f ca="1">IFERROR(IF($R65 = "","", OFFSET(Pokedex!$A$1, $R65, B$1, 1, 2)), "")</f>
        <v/>
      </c>
      <c r="C65" s="31"/>
      <c r="D65" s="31" t="str">
        <f ca="1">IFERROR(IF($R65 = "","", OFFSET(Pokedex!$A$1, $R65, D$1, 1, 12)), "")</f>
        <v/>
      </c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 t="str">
        <f t="array" ref="P65">IF(IFERROR(INDEX(Pokedex!$A$2:$BK$2133,MATCH($C65,Pokedex!$B$2:$B$2133,0),P$1),1)=0,"",IFERROR(INDEX(Pokedex!$A$2:$BK$2133,MATCH($C65,Pokedex!$B$2:$B$2133,0),P$1),""))</f>
        <v/>
      </c>
      <c r="Q65" s="26" t="str">
        <f t="array" ref="Q65">IF(IFERROR(INDEX(Pokedex!$A$2:$BK$2133,MATCH($C65,Pokedex!$B$2:$B$2133,0),Q$1),1)=0,"",IFERROR(INDEX(Pokedex!$A$2:$BK$2133,MATCH($C65,Pokedex!$B$2:$B$2133,0),Q$1),""))</f>
        <v/>
      </c>
      <c r="R65" s="156" t="str">
        <f>IFERROR(MATCH($A65,Pokedex!$B$2:$B1000,0), "")</f>
        <v/>
      </c>
      <c r="S65" s="151"/>
      <c r="T65" s="151"/>
      <c r="U65" s="151"/>
      <c r="V65" s="151"/>
      <c r="W65" s="151"/>
      <c r="X65" s="151"/>
      <c r="Y65" s="151"/>
      <c r="Z65" s="151"/>
      <c r="AA65" s="151"/>
    </row>
    <row r="66" spans="1:27" ht="12.75" customHeight="1">
      <c r="A66" s="158"/>
      <c r="B66" s="26" t="str">
        <f ca="1">IFERROR(IF($R66 = "","", OFFSET(Pokedex!$A$1, $R66, B$1, 1, 2)), "")</f>
        <v/>
      </c>
      <c r="C66" s="31"/>
      <c r="D66" s="31" t="str">
        <f ca="1">IFERROR(IF($R66 = "","", OFFSET(Pokedex!$A$1, $R66, D$1, 1, 12)), "")</f>
        <v/>
      </c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 t="str">
        <f t="array" ref="P66">IF(IFERROR(INDEX(Pokedex!$A$2:$BK$2133,MATCH($C66,Pokedex!$B$2:$B$2133,0),P$1),1)=0,"",IFERROR(INDEX(Pokedex!$A$2:$BK$2133,MATCH($C66,Pokedex!$B$2:$B$2133,0),P$1),""))</f>
        <v/>
      </c>
      <c r="Q66" s="26" t="str">
        <f t="array" ref="Q66">IF(IFERROR(INDEX(Pokedex!$A$2:$BK$2133,MATCH($C66,Pokedex!$B$2:$B$2133,0),Q$1),1)=0,"",IFERROR(INDEX(Pokedex!$A$2:$BK$2133,MATCH($C66,Pokedex!$B$2:$B$2133,0),Q$1),""))</f>
        <v/>
      </c>
      <c r="R66" s="156" t="str">
        <f>IFERROR(MATCH($A66,Pokedex!$B$2:$B1000,0), "")</f>
        <v/>
      </c>
      <c r="S66" s="151"/>
      <c r="T66" s="151"/>
      <c r="U66" s="151"/>
      <c r="V66" s="151"/>
      <c r="W66" s="151"/>
      <c r="X66" s="151"/>
      <c r="Y66" s="151"/>
      <c r="Z66" s="151"/>
      <c r="AA66" s="151"/>
    </row>
    <row r="67" spans="1:27" ht="12.75" customHeight="1">
      <c r="A67" s="158"/>
      <c r="B67" s="26" t="str">
        <f ca="1">IFERROR(IF($R67 = "","", OFFSET(Pokedex!$A$1, $R67, B$1, 1, 2)), "")</f>
        <v/>
      </c>
      <c r="C67" s="31"/>
      <c r="D67" s="31" t="str">
        <f ca="1">IFERROR(IF($R67 = "","", OFFSET(Pokedex!$A$1, $R67, D$1, 1, 12)), "")</f>
        <v/>
      </c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 t="str">
        <f t="array" ref="P67">IF(IFERROR(INDEX(Pokedex!$A$2:$BK$2133,MATCH($C67,Pokedex!$B$2:$B$2133,0),P$1),1)=0,"",IFERROR(INDEX(Pokedex!$A$2:$BK$2133,MATCH($C67,Pokedex!$B$2:$B$2133,0),P$1),""))</f>
        <v/>
      </c>
      <c r="Q67" s="26" t="str">
        <f t="array" ref="Q67">IF(IFERROR(INDEX(Pokedex!$A$2:$BK$2133,MATCH($C67,Pokedex!$B$2:$B$2133,0),Q$1),1)=0,"",IFERROR(INDEX(Pokedex!$A$2:$BK$2133,MATCH($C67,Pokedex!$B$2:$B$2133,0),Q$1),""))</f>
        <v/>
      </c>
      <c r="R67" s="156" t="str">
        <f>IFERROR(MATCH($A67,Pokedex!$B$2:$B1000,0), "")</f>
        <v/>
      </c>
      <c r="S67" s="151"/>
      <c r="T67" s="151"/>
      <c r="U67" s="151"/>
      <c r="V67" s="151"/>
      <c r="W67" s="151"/>
      <c r="X67" s="151"/>
      <c r="Y67" s="151"/>
      <c r="Z67" s="151"/>
      <c r="AA67" s="151"/>
    </row>
    <row r="68" spans="1:27" ht="12.75" customHeight="1">
      <c r="A68" s="158"/>
      <c r="B68" s="26" t="str">
        <f ca="1">IFERROR(IF($R68 = "","", OFFSET(Pokedex!$A$1, $R68, B$1, 1, 2)), "")</f>
        <v/>
      </c>
      <c r="C68" s="31"/>
      <c r="D68" s="31" t="str">
        <f ca="1">IFERROR(IF($R68 = "","", OFFSET(Pokedex!$A$1, $R68, D$1, 1, 12)), "")</f>
        <v/>
      </c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 t="str">
        <f t="array" ref="P68">IF(IFERROR(INDEX(Pokedex!$A$2:$BK$2133,MATCH($C68,Pokedex!$B$2:$B$2133,0),P$1),1)=0,"",IFERROR(INDEX(Pokedex!$A$2:$BK$2133,MATCH($C68,Pokedex!$B$2:$B$2133,0),P$1),""))</f>
        <v/>
      </c>
      <c r="Q68" s="26" t="str">
        <f t="array" ref="Q68">IF(IFERROR(INDEX(Pokedex!$A$2:$BK$2133,MATCH($C68,Pokedex!$B$2:$B$2133,0),Q$1),1)=0,"",IFERROR(INDEX(Pokedex!$A$2:$BK$2133,MATCH($C68,Pokedex!$B$2:$B$2133,0),Q$1),""))</f>
        <v/>
      </c>
      <c r="R68" s="156" t="str">
        <f>IFERROR(MATCH($A68,Pokedex!$B$2:$B1000,0), "")</f>
        <v/>
      </c>
      <c r="S68" s="151"/>
      <c r="T68" s="151"/>
      <c r="U68" s="151"/>
      <c r="V68" s="151"/>
      <c r="W68" s="151"/>
      <c r="X68" s="151"/>
      <c r="Y68" s="151"/>
      <c r="Z68" s="151"/>
      <c r="AA68" s="151"/>
    </row>
    <row r="69" spans="1:27" ht="12.75" customHeight="1">
      <c r="A69" s="158"/>
      <c r="B69" s="26" t="str">
        <f ca="1">IFERROR(IF($R69 = "","", OFFSET(Pokedex!$A$1, $R69, B$1, 1, 2)), "")</f>
        <v/>
      </c>
      <c r="C69" s="31"/>
      <c r="D69" s="31" t="str">
        <f ca="1">IFERROR(IF($R69 = "","", OFFSET(Pokedex!$A$1, $R69, D$1, 1, 12)), "")</f>
        <v/>
      </c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 t="str">
        <f t="array" ref="P69">IF(IFERROR(INDEX(Pokedex!$A$2:$BK$2133,MATCH($C69,Pokedex!$B$2:$B$2133,0),P$1),1)=0,"",IFERROR(INDEX(Pokedex!$A$2:$BK$2133,MATCH($C69,Pokedex!$B$2:$B$2133,0),P$1),""))</f>
        <v/>
      </c>
      <c r="Q69" s="26" t="str">
        <f t="array" ref="Q69">IF(IFERROR(INDEX(Pokedex!$A$2:$BK$2133,MATCH($C69,Pokedex!$B$2:$B$2133,0),Q$1),1)=0,"",IFERROR(INDEX(Pokedex!$A$2:$BK$2133,MATCH($C69,Pokedex!$B$2:$B$2133,0),Q$1),""))</f>
        <v/>
      </c>
      <c r="R69" s="156" t="str">
        <f>IFERROR(MATCH($A69,Pokedex!$B$2:$B1000,0), "")</f>
        <v/>
      </c>
      <c r="S69" s="151"/>
      <c r="T69" s="151"/>
      <c r="U69" s="151"/>
      <c r="V69" s="151"/>
      <c r="W69" s="151"/>
      <c r="X69" s="151"/>
      <c r="Y69" s="151"/>
      <c r="Z69" s="151"/>
      <c r="AA69" s="151"/>
    </row>
    <row r="70" spans="1:27" ht="12.75" customHeight="1">
      <c r="A70" s="158"/>
      <c r="B70" s="26" t="str">
        <f ca="1">IFERROR(IF($R70 = "","", OFFSET(Pokedex!$A$1, $R70, B$1, 1, 2)), "")</f>
        <v/>
      </c>
      <c r="C70" s="31"/>
      <c r="D70" s="31" t="str">
        <f ca="1">IFERROR(IF($R70 = "","", OFFSET(Pokedex!$A$1, $R70, D$1, 1, 12)), "")</f>
        <v/>
      </c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 t="str">
        <f t="array" ref="P70">IF(IFERROR(INDEX(Pokedex!$A$2:$BK$2133,MATCH($C70,Pokedex!$B$2:$B$2133,0),P$1),1)=0,"",IFERROR(INDEX(Pokedex!$A$2:$BK$2133,MATCH($C70,Pokedex!$B$2:$B$2133,0),P$1),""))</f>
        <v/>
      </c>
      <c r="Q70" s="26" t="str">
        <f t="array" ref="Q70">IF(IFERROR(INDEX(Pokedex!$A$2:$BK$2133,MATCH($C70,Pokedex!$B$2:$B$2133,0),Q$1),1)=0,"",IFERROR(INDEX(Pokedex!$A$2:$BK$2133,MATCH($C70,Pokedex!$B$2:$B$2133,0),Q$1),""))</f>
        <v/>
      </c>
      <c r="R70" s="156" t="str">
        <f>IFERROR(MATCH($A70,Pokedex!$B$2:$B1000,0), "")</f>
        <v/>
      </c>
      <c r="S70" s="151"/>
      <c r="T70" s="151"/>
      <c r="U70" s="151"/>
      <c r="V70" s="151"/>
      <c r="W70" s="151"/>
      <c r="X70" s="151"/>
      <c r="Y70" s="151"/>
      <c r="Z70" s="151"/>
      <c r="AA70" s="151"/>
    </row>
    <row r="71" spans="1:27" ht="12.75" customHeight="1">
      <c r="A71" s="158"/>
      <c r="B71" s="26" t="str">
        <f ca="1">IFERROR(IF($R71 = "","", OFFSET(Pokedex!$A$1, $R71, B$1, 1, 2)), "")</f>
        <v/>
      </c>
      <c r="C71" s="31"/>
      <c r="D71" s="31" t="str">
        <f ca="1">IFERROR(IF($R71 = "","", OFFSET(Pokedex!$A$1, $R71, D$1, 1, 12)), "")</f>
        <v/>
      </c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 t="str">
        <f t="array" ref="P71">IF(IFERROR(INDEX(Pokedex!$A$2:$BK$2133,MATCH($C71,Pokedex!$B$2:$B$2133,0),P$1),1)=0,"",IFERROR(INDEX(Pokedex!$A$2:$BK$2133,MATCH($C71,Pokedex!$B$2:$B$2133,0),P$1),""))</f>
        <v/>
      </c>
      <c r="Q71" s="26" t="str">
        <f t="array" ref="Q71">IF(IFERROR(INDEX(Pokedex!$A$2:$BK$2133,MATCH($C71,Pokedex!$B$2:$B$2133,0),Q$1),1)=0,"",IFERROR(INDEX(Pokedex!$A$2:$BK$2133,MATCH($C71,Pokedex!$B$2:$B$2133,0),Q$1),""))</f>
        <v/>
      </c>
      <c r="R71" s="156" t="str">
        <f>IFERROR(MATCH($A71,Pokedex!$B$2:$B1000,0), "")</f>
        <v/>
      </c>
      <c r="S71" s="151"/>
      <c r="T71" s="151"/>
      <c r="U71" s="151"/>
      <c r="V71" s="151"/>
      <c r="W71" s="151"/>
      <c r="X71" s="151"/>
      <c r="Y71" s="151"/>
      <c r="Z71" s="151"/>
      <c r="AA71" s="151"/>
    </row>
    <row r="72" spans="1:27" ht="12.75" customHeight="1">
      <c r="A72" s="158"/>
      <c r="B72" s="26" t="str">
        <f ca="1">IFERROR(IF($R72 = "","", OFFSET(Pokedex!$A$1, $R72, B$1, 1, 2)), "")</f>
        <v/>
      </c>
      <c r="C72" s="31"/>
      <c r="D72" s="31" t="str">
        <f ca="1">IFERROR(IF($R72 = "","", OFFSET(Pokedex!$A$1, $R72, D$1, 1, 12)), "")</f>
        <v/>
      </c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 t="str">
        <f t="array" ref="P72">IF(IFERROR(INDEX(Pokedex!$A$2:$BK$2133,MATCH($C72,Pokedex!$B$2:$B$2133,0),P$1),1)=0,"",IFERROR(INDEX(Pokedex!$A$2:$BK$2133,MATCH($C72,Pokedex!$B$2:$B$2133,0),P$1),""))</f>
        <v/>
      </c>
      <c r="Q72" s="26" t="str">
        <f t="array" ref="Q72">IF(IFERROR(INDEX(Pokedex!$A$2:$BK$2133,MATCH($C72,Pokedex!$B$2:$B$2133,0),Q$1),1)=0,"",IFERROR(INDEX(Pokedex!$A$2:$BK$2133,MATCH($C72,Pokedex!$B$2:$B$2133,0),Q$1),""))</f>
        <v/>
      </c>
      <c r="R72" s="156" t="str">
        <f>IFERROR(MATCH($A72,Pokedex!$B$2:$B1000,0), "")</f>
        <v/>
      </c>
      <c r="S72" s="151"/>
      <c r="T72" s="151"/>
      <c r="U72" s="151"/>
      <c r="V72" s="151"/>
      <c r="W72" s="151"/>
      <c r="X72" s="151"/>
      <c r="Y72" s="151"/>
      <c r="Z72" s="151"/>
      <c r="AA72" s="151"/>
    </row>
    <row r="73" spans="1:27" ht="12.75" customHeight="1">
      <c r="A73" s="158"/>
      <c r="B73" s="26" t="str">
        <f ca="1">IFERROR(IF($R73 = "","", OFFSET(Pokedex!$A$1, $R73, B$1, 1, 2)), "")</f>
        <v/>
      </c>
      <c r="C73" s="31"/>
      <c r="D73" s="31" t="str">
        <f ca="1">IFERROR(IF($R73 = "","", OFFSET(Pokedex!$A$1, $R73, D$1, 1, 12)), "")</f>
        <v/>
      </c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 t="str">
        <f t="array" ref="P73">IF(IFERROR(INDEX(Pokedex!$A$2:$BK$2133,MATCH($C73,Pokedex!$B$2:$B$2133,0),P$1),1)=0,"",IFERROR(INDEX(Pokedex!$A$2:$BK$2133,MATCH($C73,Pokedex!$B$2:$B$2133,0),P$1),""))</f>
        <v/>
      </c>
      <c r="Q73" s="26" t="str">
        <f t="array" ref="Q73">IF(IFERROR(INDEX(Pokedex!$A$2:$BK$2133,MATCH($C73,Pokedex!$B$2:$B$2133,0),Q$1),1)=0,"",IFERROR(INDEX(Pokedex!$A$2:$BK$2133,MATCH($C73,Pokedex!$B$2:$B$2133,0),Q$1),""))</f>
        <v/>
      </c>
      <c r="R73" s="156" t="str">
        <f>IFERROR(MATCH($A73,Pokedex!$B$2:$B1000,0), "")</f>
        <v/>
      </c>
      <c r="S73" s="151"/>
      <c r="T73" s="151"/>
      <c r="U73" s="151"/>
      <c r="V73" s="151"/>
      <c r="W73" s="151"/>
      <c r="X73" s="151"/>
      <c r="Y73" s="151"/>
      <c r="Z73" s="151"/>
      <c r="AA73" s="151"/>
    </row>
    <row r="74" spans="1:27" ht="12.75" customHeight="1">
      <c r="A74" s="158"/>
      <c r="B74" s="26" t="str">
        <f ca="1">IFERROR(IF($R74 = "","", OFFSET(Pokedex!$A$1, $R74, B$1, 1, 2)), "")</f>
        <v/>
      </c>
      <c r="C74" s="31"/>
      <c r="D74" s="31" t="str">
        <f ca="1">IFERROR(IF($R74 = "","", OFFSET(Pokedex!$A$1, $R74, D$1, 1, 12)), "")</f>
        <v/>
      </c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 t="str">
        <f t="array" ref="P74">IF(IFERROR(INDEX(Pokedex!$A$2:$BK$2133,MATCH($C74,Pokedex!$B$2:$B$2133,0),P$1),1)=0,"",IFERROR(INDEX(Pokedex!$A$2:$BK$2133,MATCH($C74,Pokedex!$B$2:$B$2133,0),P$1),""))</f>
        <v/>
      </c>
      <c r="Q74" s="26" t="str">
        <f t="array" ref="Q74">IF(IFERROR(INDEX(Pokedex!$A$2:$BK$2133,MATCH($C74,Pokedex!$B$2:$B$2133,0),Q$1),1)=0,"",IFERROR(INDEX(Pokedex!$A$2:$BK$2133,MATCH($C74,Pokedex!$B$2:$B$2133,0),Q$1),""))</f>
        <v/>
      </c>
      <c r="R74" s="156" t="str">
        <f>IFERROR(MATCH($A74,Pokedex!$B$2:$B1000,0), "")</f>
        <v/>
      </c>
      <c r="S74" s="151"/>
      <c r="T74" s="151"/>
      <c r="U74" s="151"/>
      <c r="V74" s="151"/>
      <c r="W74" s="151"/>
      <c r="X74" s="151"/>
      <c r="Y74" s="151"/>
      <c r="Z74" s="151"/>
      <c r="AA74" s="151"/>
    </row>
    <row r="75" spans="1:27" ht="12.75" customHeight="1">
      <c r="A75" s="158"/>
      <c r="B75" s="26" t="str">
        <f ca="1">IFERROR(IF($R75 = "","", OFFSET(Pokedex!$A$1, $R75, B$1, 1, 2)), "")</f>
        <v/>
      </c>
      <c r="C75" s="31"/>
      <c r="D75" s="31" t="str">
        <f ca="1">IFERROR(IF($R75 = "","", OFFSET(Pokedex!$A$1, $R75, D$1, 1, 12)), "")</f>
        <v/>
      </c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 t="str">
        <f t="array" ref="P75">IF(IFERROR(INDEX(Pokedex!$A$2:$BK$2133,MATCH($C75,Pokedex!$B$2:$B$2133,0),P$1),1)=0,"",IFERROR(INDEX(Pokedex!$A$2:$BK$2133,MATCH($C75,Pokedex!$B$2:$B$2133,0),P$1),""))</f>
        <v/>
      </c>
      <c r="Q75" s="26" t="str">
        <f t="array" ref="Q75">IF(IFERROR(INDEX(Pokedex!$A$2:$BK$2133,MATCH($C75,Pokedex!$B$2:$B$2133,0),Q$1),1)=0,"",IFERROR(INDEX(Pokedex!$A$2:$BK$2133,MATCH($C75,Pokedex!$B$2:$B$2133,0),Q$1),""))</f>
        <v/>
      </c>
      <c r="R75" s="156" t="str">
        <f>IFERROR(MATCH($A75,Pokedex!$B$2:$B1000,0), "")</f>
        <v/>
      </c>
      <c r="S75" s="151"/>
      <c r="T75" s="151"/>
      <c r="U75" s="151"/>
      <c r="V75" s="151"/>
      <c r="W75" s="151"/>
      <c r="X75" s="151"/>
      <c r="Y75" s="151"/>
      <c r="Z75" s="151"/>
      <c r="AA75" s="151"/>
    </row>
    <row r="76" spans="1:27" ht="12.75" customHeight="1">
      <c r="A76" s="158"/>
      <c r="B76" s="26" t="str">
        <f ca="1">IFERROR(IF($R76 = "","", OFFSET(Pokedex!$A$1, $R76, B$1, 1, 2)), "")</f>
        <v/>
      </c>
      <c r="C76" s="31"/>
      <c r="D76" s="31" t="str">
        <f ca="1">IFERROR(IF($R76 = "","", OFFSET(Pokedex!$A$1, $R76, D$1, 1, 12)), "")</f>
        <v/>
      </c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 t="str">
        <f t="array" ref="P76">IF(IFERROR(INDEX(Pokedex!$A$2:$BK$2133,MATCH($C76,Pokedex!$B$2:$B$2133,0),P$1),1)=0,"",IFERROR(INDEX(Pokedex!$A$2:$BK$2133,MATCH($C76,Pokedex!$B$2:$B$2133,0),P$1),""))</f>
        <v/>
      </c>
      <c r="Q76" s="26" t="str">
        <f t="array" ref="Q76">IF(IFERROR(INDEX(Pokedex!$A$2:$BK$2133,MATCH($C76,Pokedex!$B$2:$B$2133,0),Q$1),1)=0,"",IFERROR(INDEX(Pokedex!$A$2:$BK$2133,MATCH($C76,Pokedex!$B$2:$B$2133,0),Q$1),""))</f>
        <v/>
      </c>
      <c r="R76" s="156" t="str">
        <f>IFERROR(MATCH($A76,Pokedex!$B$2:$B1000,0), "")</f>
        <v/>
      </c>
      <c r="S76" s="151"/>
      <c r="T76" s="151"/>
      <c r="U76" s="151"/>
      <c r="V76" s="151"/>
      <c r="W76" s="151"/>
      <c r="X76" s="151"/>
      <c r="Y76" s="151"/>
      <c r="Z76" s="151"/>
      <c r="AA76" s="151"/>
    </row>
    <row r="77" spans="1:27" ht="12.75" customHeight="1">
      <c r="A77" s="158"/>
      <c r="B77" s="26" t="str">
        <f ca="1">IFERROR(IF($R77 = "","", OFFSET(Pokedex!$A$1, $R77, B$1, 1, 2)), "")</f>
        <v/>
      </c>
      <c r="C77" s="31"/>
      <c r="D77" s="31" t="str">
        <f ca="1">IFERROR(IF($R77 = "","", OFFSET(Pokedex!$A$1, $R77, D$1, 1, 12)), "")</f>
        <v/>
      </c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 t="str">
        <f t="array" ref="P77">IF(IFERROR(INDEX(Pokedex!$A$2:$BK$2133,MATCH($C77,Pokedex!$B$2:$B$2133,0),P$1),1)=0,"",IFERROR(INDEX(Pokedex!$A$2:$BK$2133,MATCH($C77,Pokedex!$B$2:$B$2133,0),P$1),""))</f>
        <v/>
      </c>
      <c r="Q77" s="26" t="str">
        <f t="array" ref="Q77">IF(IFERROR(INDEX(Pokedex!$A$2:$BK$2133,MATCH($C77,Pokedex!$B$2:$B$2133,0),Q$1),1)=0,"",IFERROR(INDEX(Pokedex!$A$2:$BK$2133,MATCH($C77,Pokedex!$B$2:$B$2133,0),Q$1),""))</f>
        <v/>
      </c>
      <c r="R77" s="156" t="str">
        <f>IFERROR(MATCH($A77,Pokedex!$B$2:$B1000,0), "")</f>
        <v/>
      </c>
      <c r="S77" s="151"/>
      <c r="T77" s="151"/>
      <c r="U77" s="151"/>
      <c r="V77" s="151"/>
      <c r="W77" s="151"/>
      <c r="X77" s="151"/>
      <c r="Y77" s="151"/>
      <c r="Z77" s="151"/>
      <c r="AA77" s="151"/>
    </row>
    <row r="78" spans="1:27" ht="12.75" customHeight="1">
      <c r="A78" s="158"/>
      <c r="B78" s="26" t="str">
        <f ca="1">IFERROR(IF($R78 = "","", OFFSET(Pokedex!$A$1, $R78, B$1, 1, 2)), "")</f>
        <v/>
      </c>
      <c r="C78" s="31"/>
      <c r="D78" s="31" t="str">
        <f ca="1">IFERROR(IF($R78 = "","", OFFSET(Pokedex!$A$1, $R78, D$1, 1, 12)), "")</f>
        <v/>
      </c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 t="str">
        <f t="array" ref="P78">IF(IFERROR(INDEX(Pokedex!$A$2:$BK$2133,MATCH($C78,Pokedex!$B$2:$B$2133,0),P$1),1)=0,"",IFERROR(INDEX(Pokedex!$A$2:$BK$2133,MATCH($C78,Pokedex!$B$2:$B$2133,0),P$1),""))</f>
        <v/>
      </c>
      <c r="Q78" s="26" t="str">
        <f t="array" ref="Q78">IF(IFERROR(INDEX(Pokedex!$A$2:$BK$2133,MATCH($C78,Pokedex!$B$2:$B$2133,0),Q$1),1)=0,"",IFERROR(INDEX(Pokedex!$A$2:$BK$2133,MATCH($C78,Pokedex!$B$2:$B$2133,0),Q$1),""))</f>
        <v/>
      </c>
      <c r="R78" s="156" t="str">
        <f>IFERROR(MATCH($A78,Pokedex!$B$2:$B1000,0), "")</f>
        <v/>
      </c>
      <c r="S78" s="151"/>
      <c r="T78" s="151"/>
      <c r="U78" s="151"/>
      <c r="V78" s="151"/>
      <c r="W78" s="151"/>
      <c r="X78" s="151"/>
      <c r="Y78" s="151"/>
      <c r="Z78" s="151"/>
      <c r="AA78" s="151"/>
    </row>
    <row r="79" spans="1:27" ht="12.75" customHeight="1">
      <c r="A79" s="158"/>
      <c r="B79" s="26" t="str">
        <f ca="1">IFERROR(IF($R79 = "","", OFFSET(Pokedex!$A$1, $R79, B$1, 1, 2)), "")</f>
        <v/>
      </c>
      <c r="C79" s="31"/>
      <c r="D79" s="31" t="str">
        <f ca="1">IFERROR(IF($R79 = "","", OFFSET(Pokedex!$A$1, $R79, D$1, 1, 12)), "")</f>
        <v/>
      </c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 t="str">
        <f t="array" ref="P79">IF(IFERROR(INDEX(Pokedex!$A$2:$BK$2133,MATCH($C79,Pokedex!$B$2:$B$2133,0),P$1),1)=0,"",IFERROR(INDEX(Pokedex!$A$2:$BK$2133,MATCH($C79,Pokedex!$B$2:$B$2133,0),P$1),""))</f>
        <v/>
      </c>
      <c r="Q79" s="26" t="str">
        <f t="array" ref="Q79">IF(IFERROR(INDEX(Pokedex!$A$2:$BK$2133,MATCH($C79,Pokedex!$B$2:$B$2133,0),Q$1),1)=0,"",IFERROR(INDEX(Pokedex!$A$2:$BK$2133,MATCH($C79,Pokedex!$B$2:$B$2133,0),Q$1),""))</f>
        <v/>
      </c>
      <c r="R79" s="156" t="str">
        <f>IFERROR(MATCH($A79,Pokedex!$B$2:$B1000,0), "")</f>
        <v/>
      </c>
      <c r="S79" s="151"/>
      <c r="T79" s="151"/>
      <c r="U79" s="151"/>
      <c r="V79" s="151"/>
      <c r="W79" s="151"/>
      <c r="X79" s="151"/>
      <c r="Y79" s="151"/>
      <c r="Z79" s="151"/>
      <c r="AA79" s="151"/>
    </row>
    <row r="80" spans="1:27" ht="12.75" customHeight="1">
      <c r="A80" s="158"/>
      <c r="B80" s="26" t="str">
        <f ca="1">IFERROR(IF($R80 = "","", OFFSET(Pokedex!$A$1, $R80, B$1, 1, 2)), "")</f>
        <v/>
      </c>
      <c r="C80" s="31"/>
      <c r="D80" s="31" t="str">
        <f ca="1">IFERROR(IF($R80 = "","", OFFSET(Pokedex!$A$1, $R80, D$1, 1, 12)), "")</f>
        <v/>
      </c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 t="str">
        <f t="array" ref="P80">IF(IFERROR(INDEX(Pokedex!$A$2:$BK$2133,MATCH($C80,Pokedex!$B$2:$B$2133,0),P$1),1)=0,"",IFERROR(INDEX(Pokedex!$A$2:$BK$2133,MATCH($C80,Pokedex!$B$2:$B$2133,0),P$1),""))</f>
        <v/>
      </c>
      <c r="Q80" s="26" t="str">
        <f t="array" ref="Q80">IF(IFERROR(INDEX(Pokedex!$A$2:$BK$2133,MATCH($C80,Pokedex!$B$2:$B$2133,0),Q$1),1)=0,"",IFERROR(INDEX(Pokedex!$A$2:$BK$2133,MATCH($C80,Pokedex!$B$2:$B$2133,0),Q$1),""))</f>
        <v/>
      </c>
      <c r="R80" s="156" t="str">
        <f>IFERROR(MATCH($A80,Pokedex!$B$2:$B1000,0), "")</f>
        <v/>
      </c>
      <c r="S80" s="151"/>
      <c r="T80" s="151"/>
      <c r="U80" s="151"/>
      <c r="V80" s="151"/>
      <c r="W80" s="151"/>
      <c r="X80" s="151"/>
      <c r="Y80" s="151"/>
      <c r="Z80" s="151"/>
      <c r="AA80" s="151"/>
    </row>
    <row r="81" spans="1:27" ht="12.75" customHeight="1">
      <c r="A81" s="158"/>
      <c r="B81" s="26" t="str">
        <f ca="1">IFERROR(IF($R81 = "","", OFFSET(Pokedex!$A$1, $R81, B$1, 1, 2)), "")</f>
        <v/>
      </c>
      <c r="C81" s="31"/>
      <c r="D81" s="31" t="str">
        <f ca="1">IFERROR(IF($R81 = "","", OFFSET(Pokedex!$A$1, $R81, D$1, 1, 12)), "")</f>
        <v/>
      </c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 t="str">
        <f t="array" ref="P81">IF(IFERROR(INDEX(Pokedex!$A$2:$BK$2133,MATCH($C81,Pokedex!$B$2:$B$2133,0),P$1),1)=0,"",IFERROR(INDEX(Pokedex!$A$2:$BK$2133,MATCH($C81,Pokedex!$B$2:$B$2133,0),P$1),""))</f>
        <v/>
      </c>
      <c r="Q81" s="26" t="str">
        <f t="array" ref="Q81">IF(IFERROR(INDEX(Pokedex!$A$2:$BK$2133,MATCH($C81,Pokedex!$B$2:$B$2133,0),Q$1),1)=0,"",IFERROR(INDEX(Pokedex!$A$2:$BK$2133,MATCH($C81,Pokedex!$B$2:$B$2133,0),Q$1),""))</f>
        <v/>
      </c>
      <c r="R81" s="156" t="str">
        <f>IFERROR(MATCH($A81,Pokedex!$B$2:$B1000,0), "")</f>
        <v/>
      </c>
      <c r="S81" s="151"/>
      <c r="T81" s="151"/>
      <c r="U81" s="151"/>
      <c r="V81" s="151"/>
      <c r="W81" s="151"/>
      <c r="X81" s="151"/>
      <c r="Y81" s="151"/>
      <c r="Z81" s="151"/>
      <c r="AA81" s="151"/>
    </row>
    <row r="82" spans="1:27" ht="12.75" customHeight="1">
      <c r="A82" s="158"/>
      <c r="B82" s="26" t="str">
        <f ca="1">IFERROR(IF($R82 = "","", OFFSET(Pokedex!$A$1, $R82, B$1, 1, 2)), "")</f>
        <v/>
      </c>
      <c r="C82" s="31"/>
      <c r="D82" s="31" t="str">
        <f ca="1">IFERROR(IF($R82 = "","", OFFSET(Pokedex!$A$1, $R82, D$1, 1, 12)), "")</f>
        <v/>
      </c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 t="str">
        <f t="array" ref="P82">IF(IFERROR(INDEX(Pokedex!$A$2:$BK$2133,MATCH($C82,Pokedex!$B$2:$B$2133,0),P$1),1)=0,"",IFERROR(INDEX(Pokedex!$A$2:$BK$2133,MATCH($C82,Pokedex!$B$2:$B$2133,0),P$1),""))</f>
        <v/>
      </c>
      <c r="Q82" s="26" t="str">
        <f t="array" ref="Q82">IF(IFERROR(INDEX(Pokedex!$A$2:$BK$2133,MATCH($C82,Pokedex!$B$2:$B$2133,0),Q$1),1)=0,"",IFERROR(INDEX(Pokedex!$A$2:$BK$2133,MATCH($C82,Pokedex!$B$2:$B$2133,0),Q$1),""))</f>
        <v/>
      </c>
      <c r="R82" s="156" t="str">
        <f>IFERROR(MATCH($A82,Pokedex!$B$2:$B1000,0), "")</f>
        <v/>
      </c>
      <c r="S82" s="151"/>
      <c r="T82" s="151"/>
      <c r="U82" s="151"/>
      <c r="V82" s="151"/>
      <c r="W82" s="151"/>
      <c r="X82" s="151"/>
      <c r="Y82" s="151"/>
      <c r="Z82" s="151"/>
      <c r="AA82" s="151"/>
    </row>
    <row r="83" spans="1:27" ht="12.75" customHeight="1">
      <c r="A83" s="158"/>
      <c r="B83" s="26" t="str">
        <f ca="1">IFERROR(IF($R83 = "","", OFFSET(Pokedex!$A$1, $R83, B$1, 1, 2)), "")</f>
        <v/>
      </c>
      <c r="C83" s="31"/>
      <c r="D83" s="31" t="str">
        <f ca="1">IFERROR(IF($R83 = "","", OFFSET(Pokedex!$A$1, $R83, D$1, 1, 12)), "")</f>
        <v/>
      </c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 t="str">
        <f t="array" ref="P83">IF(IFERROR(INDEX(Pokedex!$A$2:$BK$2133,MATCH($C83,Pokedex!$B$2:$B$2133,0),P$1),1)=0,"",IFERROR(INDEX(Pokedex!$A$2:$BK$2133,MATCH($C83,Pokedex!$B$2:$B$2133,0),P$1),""))</f>
        <v/>
      </c>
      <c r="Q83" s="26" t="str">
        <f t="array" ref="Q83">IF(IFERROR(INDEX(Pokedex!$A$2:$BK$2133,MATCH($C83,Pokedex!$B$2:$B$2133,0),Q$1),1)=0,"",IFERROR(INDEX(Pokedex!$A$2:$BK$2133,MATCH($C83,Pokedex!$B$2:$B$2133,0),Q$1),""))</f>
        <v/>
      </c>
      <c r="R83" s="156" t="str">
        <f>IFERROR(MATCH($A83,Pokedex!$B$2:$B1000,0), "")</f>
        <v/>
      </c>
      <c r="S83" s="151"/>
      <c r="T83" s="151"/>
      <c r="U83" s="151"/>
      <c r="V83" s="151"/>
      <c r="W83" s="151"/>
      <c r="X83" s="151"/>
      <c r="Y83" s="151"/>
      <c r="Z83" s="151"/>
      <c r="AA83" s="151"/>
    </row>
    <row r="84" spans="1:27" ht="12.75" customHeight="1">
      <c r="A84" s="158"/>
      <c r="B84" s="26" t="str">
        <f ca="1">IFERROR(IF($R84 = "","", OFFSET(Pokedex!$A$1, $R84, B$1, 1, 2)), "")</f>
        <v/>
      </c>
      <c r="C84" s="31"/>
      <c r="D84" s="31" t="str">
        <f ca="1">IFERROR(IF($R84 = "","", OFFSET(Pokedex!$A$1, $R84, D$1, 1, 12)), "")</f>
        <v/>
      </c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 t="str">
        <f t="array" ref="P84">IF(IFERROR(INDEX(Pokedex!$A$2:$BK$2133,MATCH($C84,Pokedex!$B$2:$B$2133,0),P$1),1)=0,"",IFERROR(INDEX(Pokedex!$A$2:$BK$2133,MATCH($C84,Pokedex!$B$2:$B$2133,0),P$1),""))</f>
        <v/>
      </c>
      <c r="Q84" s="26" t="str">
        <f t="array" ref="Q84">IF(IFERROR(INDEX(Pokedex!$A$2:$BK$2133,MATCH($C84,Pokedex!$B$2:$B$2133,0),Q$1),1)=0,"",IFERROR(INDEX(Pokedex!$A$2:$BK$2133,MATCH($C84,Pokedex!$B$2:$B$2133,0),Q$1),""))</f>
        <v/>
      </c>
      <c r="R84" s="156" t="str">
        <f>IFERROR(MATCH($A84,Pokedex!$B$2:$B1000,0), "")</f>
        <v/>
      </c>
      <c r="S84" s="151"/>
      <c r="T84" s="151"/>
      <c r="U84" s="151"/>
      <c r="V84" s="151"/>
      <c r="W84" s="151"/>
      <c r="X84" s="151"/>
      <c r="Y84" s="151"/>
      <c r="Z84" s="151"/>
      <c r="AA84" s="151"/>
    </row>
    <row r="85" spans="1:27" ht="12.75" customHeight="1">
      <c r="A85" s="158"/>
      <c r="B85" s="26" t="str">
        <f ca="1">IFERROR(IF($R85 = "","", OFFSET(Pokedex!$A$1, $R85, B$1, 1, 2)), "")</f>
        <v/>
      </c>
      <c r="C85" s="31"/>
      <c r="D85" s="31" t="str">
        <f ca="1">IFERROR(IF($R85 = "","", OFFSET(Pokedex!$A$1, $R85, D$1, 1, 12)), "")</f>
        <v/>
      </c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 t="str">
        <f t="array" ref="P85">IF(IFERROR(INDEX(Pokedex!$A$2:$BK$2133,MATCH($C85,Pokedex!$B$2:$B$2133,0),P$1),1)=0,"",IFERROR(INDEX(Pokedex!$A$2:$BK$2133,MATCH($C85,Pokedex!$B$2:$B$2133,0),P$1),""))</f>
        <v/>
      </c>
      <c r="Q85" s="26" t="str">
        <f t="array" ref="Q85">IF(IFERROR(INDEX(Pokedex!$A$2:$BK$2133,MATCH($C85,Pokedex!$B$2:$B$2133,0),Q$1),1)=0,"",IFERROR(INDEX(Pokedex!$A$2:$BK$2133,MATCH($C85,Pokedex!$B$2:$B$2133,0),Q$1),""))</f>
        <v/>
      </c>
      <c r="R85" s="156" t="str">
        <f>IFERROR(MATCH($A85,Pokedex!$B$2:$B1000,0), "")</f>
        <v/>
      </c>
      <c r="S85" s="151"/>
      <c r="T85" s="151"/>
      <c r="U85" s="151"/>
      <c r="V85" s="151"/>
      <c r="W85" s="151"/>
      <c r="X85" s="151"/>
      <c r="Y85" s="151"/>
      <c r="Z85" s="151"/>
      <c r="AA85" s="151"/>
    </row>
    <row r="86" spans="1:27" ht="12.75" customHeight="1">
      <c r="A86" s="158"/>
      <c r="B86" s="26" t="str">
        <f ca="1">IFERROR(IF($R86 = "","", OFFSET(Pokedex!$A$1, $R86, B$1, 1, 2)), "")</f>
        <v/>
      </c>
      <c r="C86" s="31"/>
      <c r="D86" s="31" t="str">
        <f ca="1">IFERROR(IF($R86 = "","", OFFSET(Pokedex!$A$1, $R86, D$1, 1, 12)), "")</f>
        <v/>
      </c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 t="str">
        <f t="array" ref="P86">IF(IFERROR(INDEX(Pokedex!$A$2:$BK$2133,MATCH($C86,Pokedex!$B$2:$B$2133,0),P$1),1)=0,"",IFERROR(INDEX(Pokedex!$A$2:$BK$2133,MATCH($C86,Pokedex!$B$2:$B$2133,0),P$1),""))</f>
        <v/>
      </c>
      <c r="Q86" s="26" t="str">
        <f t="array" ref="Q86">IF(IFERROR(INDEX(Pokedex!$A$2:$BK$2133,MATCH($C86,Pokedex!$B$2:$B$2133,0),Q$1),1)=0,"",IFERROR(INDEX(Pokedex!$A$2:$BK$2133,MATCH($C86,Pokedex!$B$2:$B$2133,0),Q$1),""))</f>
        <v/>
      </c>
      <c r="R86" s="156" t="str">
        <f>IFERROR(MATCH($A86,Pokedex!$B$2:$B1000,0), "")</f>
        <v/>
      </c>
      <c r="S86" s="151"/>
      <c r="T86" s="151"/>
      <c r="U86" s="151"/>
      <c r="V86" s="151"/>
      <c r="W86" s="151"/>
      <c r="X86" s="151"/>
      <c r="Y86" s="151"/>
      <c r="Z86" s="151"/>
      <c r="AA86" s="151"/>
    </row>
    <row r="87" spans="1:27" ht="12.75" customHeight="1">
      <c r="A87" s="158"/>
      <c r="B87" s="26" t="str">
        <f ca="1">IFERROR(IF($R87 = "","", OFFSET(Pokedex!$A$1, $R87, B$1, 1, 2)), "")</f>
        <v/>
      </c>
      <c r="C87" s="31"/>
      <c r="D87" s="31" t="str">
        <f ca="1">IFERROR(IF($R87 = "","", OFFSET(Pokedex!$A$1, $R87, D$1, 1, 12)), "")</f>
        <v/>
      </c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 t="str">
        <f t="array" ref="P87">IF(IFERROR(INDEX(Pokedex!$A$2:$BK$2133,MATCH($C87,Pokedex!$B$2:$B$2133,0),P$1),1)=0,"",IFERROR(INDEX(Pokedex!$A$2:$BK$2133,MATCH($C87,Pokedex!$B$2:$B$2133,0),P$1),""))</f>
        <v/>
      </c>
      <c r="Q87" s="26" t="str">
        <f t="array" ref="Q87">IF(IFERROR(INDEX(Pokedex!$A$2:$BK$2133,MATCH($C87,Pokedex!$B$2:$B$2133,0),Q$1),1)=0,"",IFERROR(INDEX(Pokedex!$A$2:$BK$2133,MATCH($C87,Pokedex!$B$2:$B$2133,0),Q$1),""))</f>
        <v/>
      </c>
      <c r="R87" s="156" t="str">
        <f>IFERROR(MATCH($A87,Pokedex!$B$2:$B1000,0), "")</f>
        <v/>
      </c>
      <c r="S87" s="151"/>
      <c r="T87" s="151"/>
      <c r="U87" s="151"/>
      <c r="V87" s="151"/>
      <c r="W87" s="151"/>
      <c r="X87" s="151"/>
      <c r="Y87" s="151"/>
      <c r="Z87" s="151"/>
      <c r="AA87" s="151"/>
    </row>
    <row r="88" spans="1:27" ht="12.75" customHeight="1">
      <c r="A88" s="158"/>
      <c r="B88" s="26" t="str">
        <f ca="1">IFERROR(IF($R88 = "","", OFFSET(Pokedex!$A$1, $R88, B$1, 1, 2)), "")</f>
        <v/>
      </c>
      <c r="C88" s="31"/>
      <c r="D88" s="31" t="str">
        <f ca="1">IFERROR(IF($R88 = "","", OFFSET(Pokedex!$A$1, $R88, D$1, 1, 12)), "")</f>
        <v/>
      </c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 t="str">
        <f t="array" ref="P88">IF(IFERROR(INDEX(Pokedex!$A$2:$BK$2133,MATCH($C88,Pokedex!$B$2:$B$2133,0),P$1),1)=0,"",IFERROR(INDEX(Pokedex!$A$2:$BK$2133,MATCH($C88,Pokedex!$B$2:$B$2133,0),P$1),""))</f>
        <v/>
      </c>
      <c r="Q88" s="26" t="str">
        <f t="array" ref="Q88">IF(IFERROR(INDEX(Pokedex!$A$2:$BK$2133,MATCH($C88,Pokedex!$B$2:$B$2133,0),Q$1),1)=0,"",IFERROR(INDEX(Pokedex!$A$2:$BK$2133,MATCH($C88,Pokedex!$B$2:$B$2133,0),Q$1),""))</f>
        <v/>
      </c>
      <c r="R88" s="156" t="str">
        <f>IFERROR(MATCH($A88,Pokedex!$B$2:$B1000,0), "")</f>
        <v/>
      </c>
      <c r="S88" s="151"/>
      <c r="T88" s="151"/>
      <c r="U88" s="151"/>
      <c r="V88" s="151"/>
      <c r="W88" s="151"/>
      <c r="X88" s="151"/>
      <c r="Y88" s="151"/>
      <c r="Z88" s="151"/>
      <c r="AA88" s="151"/>
    </row>
    <row r="89" spans="1:27" ht="12.75" customHeight="1">
      <c r="A89" s="158"/>
      <c r="B89" s="26" t="str">
        <f ca="1">IFERROR(IF($R89 = "","", OFFSET(Pokedex!$A$1, $R89, B$1, 1, 2)), "")</f>
        <v/>
      </c>
      <c r="C89" s="31"/>
      <c r="D89" s="31" t="str">
        <f ca="1">IFERROR(IF($R89 = "","", OFFSET(Pokedex!$A$1, $R89, D$1, 1, 12)), "")</f>
        <v/>
      </c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 t="str">
        <f t="array" ref="P89">IF(IFERROR(INDEX(Pokedex!$A$2:$BK$2133,MATCH($C89,Pokedex!$B$2:$B$2133,0),P$1),1)=0,"",IFERROR(INDEX(Pokedex!$A$2:$BK$2133,MATCH($C89,Pokedex!$B$2:$B$2133,0),P$1),""))</f>
        <v/>
      </c>
      <c r="Q89" s="26" t="str">
        <f t="array" ref="Q89">IF(IFERROR(INDEX(Pokedex!$A$2:$BK$2133,MATCH($C89,Pokedex!$B$2:$B$2133,0),Q$1),1)=0,"",IFERROR(INDEX(Pokedex!$A$2:$BK$2133,MATCH($C89,Pokedex!$B$2:$B$2133,0),Q$1),""))</f>
        <v/>
      </c>
      <c r="R89" s="156" t="str">
        <f>IFERROR(MATCH($A89,Pokedex!$B$2:$B1000,0), "")</f>
        <v/>
      </c>
      <c r="S89" s="151"/>
      <c r="T89" s="151"/>
      <c r="U89" s="151"/>
      <c r="V89" s="151"/>
      <c r="W89" s="151"/>
      <c r="X89" s="151"/>
      <c r="Y89" s="151"/>
      <c r="Z89" s="151"/>
      <c r="AA89" s="151"/>
    </row>
    <row r="90" spans="1:27" ht="12.75" customHeight="1">
      <c r="A90" s="158"/>
      <c r="B90" s="26" t="str">
        <f ca="1">IFERROR(IF($R90 = "","", OFFSET(Pokedex!$A$1, $R90, B$1, 1, 2)), "")</f>
        <v/>
      </c>
      <c r="C90" s="31"/>
      <c r="D90" s="31" t="str">
        <f ca="1">IFERROR(IF($R90 = "","", OFFSET(Pokedex!$A$1, $R90, D$1, 1, 12)), "")</f>
        <v/>
      </c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 t="str">
        <f t="array" ref="P90">IF(IFERROR(INDEX(Pokedex!$A$2:$BK$2133,MATCH($C90,Pokedex!$B$2:$B$2133,0),P$1),1)=0,"",IFERROR(INDEX(Pokedex!$A$2:$BK$2133,MATCH($C90,Pokedex!$B$2:$B$2133,0),P$1),""))</f>
        <v/>
      </c>
      <c r="Q90" s="26" t="str">
        <f t="array" ref="Q90">IF(IFERROR(INDEX(Pokedex!$A$2:$BK$2133,MATCH($C90,Pokedex!$B$2:$B$2133,0),Q$1),1)=0,"",IFERROR(INDEX(Pokedex!$A$2:$BK$2133,MATCH($C90,Pokedex!$B$2:$B$2133,0),Q$1),""))</f>
        <v/>
      </c>
      <c r="R90" s="156" t="str">
        <f>IFERROR(MATCH($A90,Pokedex!$B$2:$B1000,0), "")</f>
        <v/>
      </c>
      <c r="S90" s="151"/>
      <c r="T90" s="151"/>
      <c r="U90" s="151"/>
      <c r="V90" s="151"/>
      <c r="W90" s="151"/>
      <c r="X90" s="151"/>
      <c r="Y90" s="151"/>
      <c r="Z90" s="151"/>
      <c r="AA90" s="151"/>
    </row>
    <row r="91" spans="1:27" ht="12.75" customHeight="1">
      <c r="A91" s="158"/>
      <c r="B91" s="26" t="str">
        <f ca="1">IFERROR(IF($R91 = "","", OFFSET(Pokedex!$A$1, $R91, B$1, 1, 2)), "")</f>
        <v/>
      </c>
      <c r="C91" s="31"/>
      <c r="D91" s="31" t="str">
        <f ca="1">IFERROR(IF($R91 = "","", OFFSET(Pokedex!$A$1, $R91, D$1, 1, 12)), "")</f>
        <v/>
      </c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 t="str">
        <f t="array" ref="P91">IF(IFERROR(INDEX(Pokedex!$A$2:$BK$2133,MATCH($C91,Pokedex!$B$2:$B$2133,0),P$1),1)=0,"",IFERROR(INDEX(Pokedex!$A$2:$BK$2133,MATCH($C91,Pokedex!$B$2:$B$2133,0),P$1),""))</f>
        <v/>
      </c>
      <c r="Q91" s="26" t="str">
        <f t="array" ref="Q91">IF(IFERROR(INDEX(Pokedex!$A$2:$BK$2133,MATCH($C91,Pokedex!$B$2:$B$2133,0),Q$1),1)=0,"",IFERROR(INDEX(Pokedex!$A$2:$BK$2133,MATCH($C91,Pokedex!$B$2:$B$2133,0),Q$1),""))</f>
        <v/>
      </c>
      <c r="R91" s="156" t="str">
        <f>IFERROR(MATCH($A91,Pokedex!$B$2:$B1000,0), "")</f>
        <v/>
      </c>
      <c r="S91" s="151"/>
      <c r="T91" s="151"/>
      <c r="U91" s="151"/>
      <c r="V91" s="151"/>
      <c r="W91" s="151"/>
      <c r="X91" s="151"/>
      <c r="Y91" s="151"/>
      <c r="Z91" s="151"/>
      <c r="AA91" s="151"/>
    </row>
    <row r="92" spans="1:27" ht="12.75" customHeight="1">
      <c r="A92" s="158"/>
      <c r="B92" s="26" t="str">
        <f ca="1">IFERROR(IF($R92 = "","", OFFSET(Pokedex!$A$1, $R92, B$1, 1, 2)), "")</f>
        <v/>
      </c>
      <c r="C92" s="31"/>
      <c r="D92" s="31" t="str">
        <f ca="1">IFERROR(IF($R92 = "","", OFFSET(Pokedex!$A$1, $R92, D$1, 1, 12)), "")</f>
        <v/>
      </c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 t="str">
        <f t="array" ref="P92">IF(IFERROR(INDEX(Pokedex!$A$2:$BK$2133,MATCH($C92,Pokedex!$B$2:$B$2133,0),P$1),1)=0,"",IFERROR(INDEX(Pokedex!$A$2:$BK$2133,MATCH($C92,Pokedex!$B$2:$B$2133,0),P$1),""))</f>
        <v/>
      </c>
      <c r="Q92" s="26" t="str">
        <f t="array" ref="Q92">IF(IFERROR(INDEX(Pokedex!$A$2:$BK$2133,MATCH($C92,Pokedex!$B$2:$B$2133,0),Q$1),1)=0,"",IFERROR(INDEX(Pokedex!$A$2:$BK$2133,MATCH($C92,Pokedex!$B$2:$B$2133,0),Q$1),""))</f>
        <v/>
      </c>
      <c r="R92" s="156" t="str">
        <f>IFERROR(MATCH($A92,Pokedex!$B$2:$B1000,0), "")</f>
        <v/>
      </c>
      <c r="S92" s="151"/>
      <c r="T92" s="151"/>
      <c r="U92" s="151"/>
      <c r="V92" s="151"/>
      <c r="W92" s="151"/>
      <c r="X92" s="151"/>
      <c r="Y92" s="151"/>
      <c r="Z92" s="151"/>
      <c r="AA92" s="151"/>
    </row>
    <row r="93" spans="1:27" ht="12.75" customHeight="1">
      <c r="A93" s="158"/>
      <c r="B93" s="26" t="str">
        <f ca="1">IFERROR(IF($R93 = "","", OFFSET(Pokedex!$A$1, $R93, B$1, 1, 2)), "")</f>
        <v/>
      </c>
      <c r="C93" s="31"/>
      <c r="D93" s="31" t="str">
        <f ca="1">IFERROR(IF($R93 = "","", OFFSET(Pokedex!$A$1, $R93, D$1, 1, 12)), "")</f>
        <v/>
      </c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 t="str">
        <f t="array" ref="P93">IF(IFERROR(INDEX(Pokedex!$A$2:$BK$2133,MATCH($C93,Pokedex!$B$2:$B$2133,0),P$1),1)=0,"",IFERROR(INDEX(Pokedex!$A$2:$BK$2133,MATCH($C93,Pokedex!$B$2:$B$2133,0),P$1),""))</f>
        <v/>
      </c>
      <c r="Q93" s="26" t="str">
        <f t="array" ref="Q93">IF(IFERROR(INDEX(Pokedex!$A$2:$BK$2133,MATCH($C93,Pokedex!$B$2:$B$2133,0),Q$1),1)=0,"",IFERROR(INDEX(Pokedex!$A$2:$BK$2133,MATCH($C93,Pokedex!$B$2:$B$2133,0),Q$1),""))</f>
        <v/>
      </c>
      <c r="R93" s="156" t="str">
        <f>IFERROR(MATCH($A93,Pokedex!$B$2:$B1000,0), "")</f>
        <v/>
      </c>
      <c r="S93" s="151"/>
      <c r="T93" s="151"/>
      <c r="U93" s="151"/>
      <c r="V93" s="151"/>
      <c r="W93" s="151"/>
      <c r="X93" s="151"/>
      <c r="Y93" s="151"/>
      <c r="Z93" s="151"/>
      <c r="AA93" s="151"/>
    </row>
    <row r="94" spans="1:27" ht="12.75" customHeight="1">
      <c r="A94" s="158"/>
      <c r="B94" s="26" t="str">
        <f ca="1">IFERROR(IF($R94 = "","", OFFSET(Pokedex!$A$1, $R94, B$1, 1, 2)), "")</f>
        <v/>
      </c>
      <c r="C94" s="31"/>
      <c r="D94" s="31" t="str">
        <f ca="1">IFERROR(IF($R94 = "","", OFFSET(Pokedex!$A$1, $R94, D$1, 1, 12)), "")</f>
        <v/>
      </c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 t="str">
        <f t="array" ref="P94">IF(IFERROR(INDEX(Pokedex!$A$2:$BK$2133,MATCH($C94,Pokedex!$B$2:$B$2133,0),P$1),1)=0,"",IFERROR(INDEX(Pokedex!$A$2:$BK$2133,MATCH($C94,Pokedex!$B$2:$B$2133,0),P$1),""))</f>
        <v/>
      </c>
      <c r="Q94" s="26" t="str">
        <f t="array" ref="Q94">IF(IFERROR(INDEX(Pokedex!$A$2:$BK$2133,MATCH($C94,Pokedex!$B$2:$B$2133,0),Q$1),1)=0,"",IFERROR(INDEX(Pokedex!$A$2:$BK$2133,MATCH($C94,Pokedex!$B$2:$B$2133,0),Q$1),""))</f>
        <v/>
      </c>
      <c r="R94" s="156" t="str">
        <f>IFERROR(MATCH($A94,Pokedex!$B$2:$B1000,0), "")</f>
        <v/>
      </c>
      <c r="S94" s="151"/>
      <c r="T94" s="151"/>
      <c r="U94" s="151"/>
      <c r="V94" s="151"/>
      <c r="W94" s="151"/>
      <c r="X94" s="151"/>
      <c r="Y94" s="151"/>
      <c r="Z94" s="151"/>
      <c r="AA94" s="151"/>
    </row>
    <row r="95" spans="1:27" ht="12.75" customHeight="1">
      <c r="A95" s="158"/>
      <c r="B95" s="26" t="str">
        <f ca="1">IFERROR(IF($R95 = "","", OFFSET(Pokedex!$A$1, $R95, B$1, 1, 2)), "")</f>
        <v/>
      </c>
      <c r="C95" s="31"/>
      <c r="D95" s="31" t="str">
        <f ca="1">IFERROR(IF($R95 = "","", OFFSET(Pokedex!$A$1, $R95, D$1, 1, 12)), "")</f>
        <v/>
      </c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 t="str">
        <f t="array" ref="P95">IF(IFERROR(INDEX(Pokedex!$A$2:$BK$2133,MATCH($C95,Pokedex!$B$2:$B$2133,0),P$1),1)=0,"",IFERROR(INDEX(Pokedex!$A$2:$BK$2133,MATCH($C95,Pokedex!$B$2:$B$2133,0),P$1),""))</f>
        <v/>
      </c>
      <c r="Q95" s="26" t="str">
        <f t="array" ref="Q95">IF(IFERROR(INDEX(Pokedex!$A$2:$BK$2133,MATCH($C95,Pokedex!$B$2:$B$2133,0),Q$1),1)=0,"",IFERROR(INDEX(Pokedex!$A$2:$BK$2133,MATCH($C95,Pokedex!$B$2:$B$2133,0),Q$1),""))</f>
        <v/>
      </c>
      <c r="R95" s="156" t="str">
        <f>IFERROR(MATCH($A95,Pokedex!$B$2:$B1000,0), "")</f>
        <v/>
      </c>
      <c r="S95" s="151"/>
      <c r="T95" s="151"/>
      <c r="U95" s="151"/>
      <c r="V95" s="151"/>
      <c r="W95" s="151"/>
      <c r="X95" s="151"/>
      <c r="Y95" s="151"/>
      <c r="Z95" s="151"/>
      <c r="AA95" s="151"/>
    </row>
    <row r="96" spans="1:27" ht="12.75" customHeight="1">
      <c r="A96" s="158"/>
      <c r="B96" s="26" t="str">
        <f ca="1">IFERROR(IF($R96 = "","", OFFSET(Pokedex!$A$1, $R96, B$1, 1, 2)), "")</f>
        <v/>
      </c>
      <c r="C96" s="31"/>
      <c r="D96" s="31" t="str">
        <f ca="1">IFERROR(IF($R96 = "","", OFFSET(Pokedex!$A$1, $R96, D$1, 1, 12)), "")</f>
        <v/>
      </c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 t="str">
        <f t="array" ref="P96">IF(IFERROR(INDEX(Pokedex!$A$2:$BK$2133,MATCH($C96,Pokedex!$B$2:$B$2133,0),P$1),1)=0,"",IFERROR(INDEX(Pokedex!$A$2:$BK$2133,MATCH($C96,Pokedex!$B$2:$B$2133,0),P$1),""))</f>
        <v/>
      </c>
      <c r="Q96" s="26" t="str">
        <f t="array" ref="Q96">IF(IFERROR(INDEX(Pokedex!$A$2:$BK$2133,MATCH($C96,Pokedex!$B$2:$B$2133,0),Q$1),1)=0,"",IFERROR(INDEX(Pokedex!$A$2:$BK$2133,MATCH($C96,Pokedex!$B$2:$B$2133,0),Q$1),""))</f>
        <v/>
      </c>
      <c r="R96" s="156" t="str">
        <f>IFERROR(MATCH($A96,Pokedex!$B$2:$B1000,0), "")</f>
        <v/>
      </c>
      <c r="S96" s="151"/>
      <c r="T96" s="151"/>
      <c r="U96" s="151"/>
      <c r="V96" s="151"/>
      <c r="W96" s="151"/>
      <c r="X96" s="151"/>
      <c r="Y96" s="151"/>
      <c r="Z96" s="151"/>
      <c r="AA96" s="151"/>
    </row>
    <row r="97" spans="1:27" ht="12.75" customHeight="1">
      <c r="A97" s="158"/>
      <c r="B97" s="26" t="str">
        <f ca="1">IFERROR(IF($R97 = "","", OFFSET(Pokedex!$A$1, $R97, B$1, 1, 2)), "")</f>
        <v/>
      </c>
      <c r="C97" s="31"/>
      <c r="D97" s="31" t="str">
        <f ca="1">IFERROR(IF($R97 = "","", OFFSET(Pokedex!$A$1, $R97, D$1, 1, 12)), "")</f>
        <v/>
      </c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 t="str">
        <f t="array" ref="P97">IF(IFERROR(INDEX(Pokedex!$A$2:$BK$2133,MATCH($C97,Pokedex!$B$2:$B$2133,0),P$1),1)=0,"",IFERROR(INDEX(Pokedex!$A$2:$BK$2133,MATCH($C97,Pokedex!$B$2:$B$2133,0),P$1),""))</f>
        <v/>
      </c>
      <c r="Q97" s="26" t="str">
        <f t="array" ref="Q97">IF(IFERROR(INDEX(Pokedex!$A$2:$BK$2133,MATCH($C97,Pokedex!$B$2:$B$2133,0),Q$1),1)=0,"",IFERROR(INDEX(Pokedex!$A$2:$BK$2133,MATCH($C97,Pokedex!$B$2:$B$2133,0),Q$1),""))</f>
        <v/>
      </c>
      <c r="R97" s="156" t="str">
        <f>IFERROR(MATCH($A97,Pokedex!$B$2:$B1000,0), "")</f>
        <v/>
      </c>
      <c r="S97" s="151"/>
      <c r="T97" s="151"/>
      <c r="U97" s="151"/>
      <c r="V97" s="151"/>
      <c r="W97" s="151"/>
      <c r="X97" s="151"/>
      <c r="Y97" s="151"/>
      <c r="Z97" s="151"/>
      <c r="AA97" s="151"/>
    </row>
    <row r="98" spans="1:27" ht="12.75" customHeight="1">
      <c r="A98" s="158"/>
      <c r="B98" s="26" t="str">
        <f ca="1">IFERROR(IF($R98 = "","", OFFSET(Pokedex!$A$1, $R98, B$1, 1, 2)), "")</f>
        <v/>
      </c>
      <c r="C98" s="31"/>
      <c r="D98" s="31" t="str">
        <f ca="1">IFERROR(IF($R98 = "","", OFFSET(Pokedex!$A$1, $R98, D$1, 1, 12)), "")</f>
        <v/>
      </c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 t="str">
        <f t="array" ref="P98">IF(IFERROR(INDEX(Pokedex!$A$2:$BK$2133,MATCH($C98,Pokedex!$B$2:$B$2133,0),P$1),1)=0,"",IFERROR(INDEX(Pokedex!$A$2:$BK$2133,MATCH($C98,Pokedex!$B$2:$B$2133,0),P$1),""))</f>
        <v/>
      </c>
      <c r="Q98" s="26" t="str">
        <f t="array" ref="Q98">IF(IFERROR(INDEX(Pokedex!$A$2:$BK$2133,MATCH($C98,Pokedex!$B$2:$B$2133,0),Q$1),1)=0,"",IFERROR(INDEX(Pokedex!$A$2:$BK$2133,MATCH($C98,Pokedex!$B$2:$B$2133,0),Q$1),""))</f>
        <v/>
      </c>
      <c r="R98" s="156" t="str">
        <f>IFERROR(MATCH($A98,Pokedex!$B$2:$B1000,0), "")</f>
        <v/>
      </c>
      <c r="S98" s="151"/>
      <c r="T98" s="151"/>
      <c r="U98" s="151"/>
      <c r="V98" s="151"/>
      <c r="W98" s="151"/>
      <c r="X98" s="151"/>
      <c r="Y98" s="151"/>
      <c r="Z98" s="151"/>
      <c r="AA98" s="151"/>
    </row>
    <row r="99" spans="1:27" ht="12.75" customHeight="1">
      <c r="A99" s="158"/>
      <c r="B99" s="26" t="str">
        <f ca="1">IFERROR(IF($R99 = "","", OFFSET(Pokedex!$A$1, $R99, B$1, 1, 2)), "")</f>
        <v/>
      </c>
      <c r="C99" s="31"/>
      <c r="D99" s="31" t="str">
        <f ca="1">IFERROR(IF($R99 = "","", OFFSET(Pokedex!$A$1, $R99, D$1, 1, 12)), "")</f>
        <v/>
      </c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 t="str">
        <f t="array" ref="P99">IF(IFERROR(INDEX(Pokedex!$A$2:$BK$2133,MATCH($C99,Pokedex!$B$2:$B$2133,0),P$1),1)=0,"",IFERROR(INDEX(Pokedex!$A$2:$BK$2133,MATCH($C99,Pokedex!$B$2:$B$2133,0),P$1),""))</f>
        <v/>
      </c>
      <c r="Q99" s="26" t="str">
        <f t="array" ref="Q99">IF(IFERROR(INDEX(Pokedex!$A$2:$BK$2133,MATCH($C99,Pokedex!$B$2:$B$2133,0),Q$1),1)=0,"",IFERROR(INDEX(Pokedex!$A$2:$BK$2133,MATCH($C99,Pokedex!$B$2:$B$2133,0),Q$1),""))</f>
        <v/>
      </c>
      <c r="R99" s="156" t="str">
        <f>IFERROR(MATCH($A99,Pokedex!$B$2:$B1000,0), "")</f>
        <v/>
      </c>
      <c r="S99" s="151"/>
      <c r="T99" s="151"/>
      <c r="U99" s="151"/>
      <c r="V99" s="151"/>
      <c r="W99" s="151"/>
      <c r="X99" s="151"/>
      <c r="Y99" s="151"/>
      <c r="Z99" s="151"/>
      <c r="AA99" s="151"/>
    </row>
    <row r="100" spans="1:27" ht="12.75" customHeight="1">
      <c r="A100" s="158"/>
      <c r="B100" s="26" t="str">
        <f ca="1">IFERROR(IF($R100 = "","", OFFSET(Pokedex!$A$1, $R100, B$1, 1, 2)), "")</f>
        <v/>
      </c>
      <c r="C100" s="31"/>
      <c r="D100" s="31" t="str">
        <f ca="1">IFERROR(IF($R100 = "","", OFFSET(Pokedex!$A$1, $R100, D$1, 1, 12)), "")</f>
        <v/>
      </c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 t="str">
        <f t="array" ref="P100">IF(IFERROR(INDEX(Pokedex!$A$2:$BK$2133,MATCH($C100,Pokedex!$B$2:$B$2133,0),P$1),1)=0,"",IFERROR(INDEX(Pokedex!$A$2:$BK$2133,MATCH($C100,Pokedex!$B$2:$B$2133,0),P$1),""))</f>
        <v/>
      </c>
      <c r="Q100" s="26" t="str">
        <f t="array" ref="Q100">IF(IFERROR(INDEX(Pokedex!$A$2:$BK$2133,MATCH($C100,Pokedex!$B$2:$B$2133,0),Q$1),1)=0,"",IFERROR(INDEX(Pokedex!$A$2:$BK$2133,MATCH($C100,Pokedex!$B$2:$B$2133,0),Q$1),""))</f>
        <v/>
      </c>
      <c r="R100" s="156" t="str">
        <f>IFERROR(MATCH($A100,Pokedex!$B$2:$B1000,0), "")</f>
        <v/>
      </c>
      <c r="S100" s="151"/>
      <c r="T100" s="151"/>
      <c r="U100" s="151"/>
      <c r="V100" s="151"/>
      <c r="W100" s="151"/>
      <c r="X100" s="151"/>
      <c r="Y100" s="151"/>
      <c r="Z100" s="151"/>
      <c r="AA100" s="151"/>
    </row>
    <row r="101" spans="1:27" ht="12.75" customHeight="1">
      <c r="A101" s="158"/>
      <c r="B101" s="26" t="str">
        <f ca="1">IFERROR(IF($R101 = "","", OFFSET(Pokedex!$A$1, $R101, B$1, 1, 2)), "")</f>
        <v/>
      </c>
      <c r="C101" s="31"/>
      <c r="D101" s="31" t="str">
        <f ca="1">IFERROR(IF($R101 = "","", OFFSET(Pokedex!$A$1, $R101, D$1, 1, 12)), "")</f>
        <v/>
      </c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 t="str">
        <f t="array" ref="P101">IF(IFERROR(INDEX(Pokedex!$A$2:$BK$2133,MATCH($C101,Pokedex!$B$2:$B$2133,0),P$1),1)=0,"",IFERROR(INDEX(Pokedex!$A$2:$BK$2133,MATCH($C101,Pokedex!$B$2:$B$2133,0),P$1),""))</f>
        <v/>
      </c>
      <c r="Q101" s="26" t="str">
        <f t="array" ref="Q101">IF(IFERROR(INDEX(Pokedex!$A$2:$BK$2133,MATCH($C101,Pokedex!$B$2:$B$2133,0),Q$1),1)=0,"",IFERROR(INDEX(Pokedex!$A$2:$BK$2133,MATCH($C101,Pokedex!$B$2:$B$2133,0),Q$1),""))</f>
        <v/>
      </c>
      <c r="R101" s="156" t="str">
        <f>IFERROR(MATCH($A101,Pokedex!$B$2:$B1000,0), "")</f>
        <v/>
      </c>
      <c r="S101" s="151"/>
      <c r="T101" s="151"/>
      <c r="U101" s="151"/>
      <c r="V101" s="151"/>
      <c r="W101" s="151"/>
      <c r="X101" s="151"/>
      <c r="Y101" s="151"/>
      <c r="Z101" s="151"/>
      <c r="AA101" s="151"/>
    </row>
    <row r="102" spans="1:27" ht="12.75" customHeight="1">
      <c r="A102" s="158"/>
      <c r="B102" s="26" t="str">
        <f ca="1">IFERROR(IF($R102 = "","", OFFSET(Pokedex!$A$1, $R102, B$1, 1, 2)), "")</f>
        <v/>
      </c>
      <c r="C102" s="31"/>
      <c r="D102" s="31" t="str">
        <f ca="1">IFERROR(IF($R102 = "","", OFFSET(Pokedex!$A$1, $R102, D$1, 1, 12)), "")</f>
        <v/>
      </c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 t="str">
        <f t="array" ref="P102">IF(IFERROR(INDEX(Pokedex!$A$2:$BK$2133,MATCH($C102,Pokedex!$B$2:$B$2133,0),P$1),1)=0,"",IFERROR(INDEX(Pokedex!$A$2:$BK$2133,MATCH($C102,Pokedex!$B$2:$B$2133,0),P$1),""))</f>
        <v/>
      </c>
      <c r="Q102" s="26" t="str">
        <f t="array" ref="Q102">IF(IFERROR(INDEX(Pokedex!$A$2:$BK$2133,MATCH($C102,Pokedex!$B$2:$B$2133,0),Q$1),1)=0,"",IFERROR(INDEX(Pokedex!$A$2:$BK$2133,MATCH($C102,Pokedex!$B$2:$B$2133,0),Q$1),""))</f>
        <v/>
      </c>
      <c r="R102" s="156" t="str">
        <f>IFERROR(MATCH($A102,Pokedex!$B$2:$B1000,0), "")</f>
        <v/>
      </c>
      <c r="S102" s="151"/>
      <c r="T102" s="151"/>
      <c r="U102" s="151"/>
      <c r="V102" s="151"/>
      <c r="W102" s="151"/>
      <c r="X102" s="151"/>
      <c r="Y102" s="151"/>
      <c r="Z102" s="151"/>
      <c r="AA102" s="151"/>
    </row>
    <row r="103" spans="1:27" ht="12.75" customHeight="1">
      <c r="A103" s="158"/>
      <c r="B103" s="26" t="str">
        <f ca="1">IFERROR(IF($R103 = "","", OFFSET(Pokedex!$A$1, $R103, B$1, 1, 2)), "")</f>
        <v/>
      </c>
      <c r="C103" s="31"/>
      <c r="D103" s="31" t="str">
        <f ca="1">IFERROR(IF($R103 = "","", OFFSET(Pokedex!$A$1, $R103, D$1, 1, 12)), "")</f>
        <v/>
      </c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 t="str">
        <f t="array" ref="P103">IF(IFERROR(INDEX(Pokedex!$A$2:$BK$2133,MATCH($C103,Pokedex!$B$2:$B$2133,0),P$1),1)=0,"",IFERROR(INDEX(Pokedex!$A$2:$BK$2133,MATCH($C103,Pokedex!$B$2:$B$2133,0),P$1),""))</f>
        <v/>
      </c>
      <c r="Q103" s="26" t="str">
        <f t="array" ref="Q103">IF(IFERROR(INDEX(Pokedex!$A$2:$BK$2133,MATCH($C103,Pokedex!$B$2:$B$2133,0),Q$1),1)=0,"",IFERROR(INDEX(Pokedex!$A$2:$BK$2133,MATCH($C103,Pokedex!$B$2:$B$2133,0),Q$1),""))</f>
        <v/>
      </c>
      <c r="R103" s="156" t="str">
        <f>IFERROR(MATCH($A103,Pokedex!$B$2:$B1000,0), "")</f>
        <v/>
      </c>
      <c r="S103" s="151"/>
      <c r="T103" s="151"/>
      <c r="U103" s="151"/>
      <c r="V103" s="151"/>
      <c r="W103" s="151"/>
      <c r="X103" s="151"/>
      <c r="Y103" s="151"/>
      <c r="Z103" s="151"/>
      <c r="AA103" s="151"/>
    </row>
    <row r="104" spans="1:27" ht="12.75" customHeight="1">
      <c r="A104" s="158"/>
      <c r="B104" s="26" t="str">
        <f ca="1">IFERROR(IF($R104 = "","", OFFSET(Pokedex!$A$1, $R104, B$1, 1, 2)), "")</f>
        <v/>
      </c>
      <c r="C104" s="31"/>
      <c r="D104" s="31" t="str">
        <f ca="1">IFERROR(IF($R104 = "","", OFFSET(Pokedex!$A$1, $R104, D$1, 1, 12)), "")</f>
        <v/>
      </c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 t="str">
        <f t="array" ref="P104">IF(IFERROR(INDEX(Pokedex!$A$2:$BK$2133,MATCH($C104,Pokedex!$B$2:$B$2133,0),P$1),1)=0,"",IFERROR(INDEX(Pokedex!$A$2:$BK$2133,MATCH($C104,Pokedex!$B$2:$B$2133,0),P$1),""))</f>
        <v/>
      </c>
      <c r="Q104" s="26" t="str">
        <f t="array" ref="Q104">IF(IFERROR(INDEX(Pokedex!$A$2:$BK$2133,MATCH($C104,Pokedex!$B$2:$B$2133,0),Q$1),1)=0,"",IFERROR(INDEX(Pokedex!$A$2:$BK$2133,MATCH($C104,Pokedex!$B$2:$B$2133,0),Q$1),""))</f>
        <v/>
      </c>
      <c r="R104" s="156" t="str">
        <f>IFERROR(MATCH($A104,Pokedex!$B$2:$B1000,0), "")</f>
        <v/>
      </c>
      <c r="S104" s="151"/>
      <c r="T104" s="151"/>
      <c r="U104" s="151"/>
      <c r="V104" s="151"/>
      <c r="W104" s="151"/>
      <c r="X104" s="151"/>
      <c r="Y104" s="151"/>
      <c r="Z104" s="151"/>
      <c r="AA104" s="151"/>
    </row>
    <row r="105" spans="1:27" ht="12.75" customHeight="1">
      <c r="A105" s="158"/>
      <c r="B105" s="26" t="str">
        <f ca="1">IFERROR(IF($R105 = "","", OFFSET(Pokedex!$A$1, $R105, B$1, 1, 2)), "")</f>
        <v/>
      </c>
      <c r="C105" s="31"/>
      <c r="D105" s="31" t="str">
        <f ca="1">IFERROR(IF($R105 = "","", OFFSET(Pokedex!$A$1, $R105, D$1, 1, 12)), "")</f>
        <v/>
      </c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 t="str">
        <f t="array" ref="P105">IF(IFERROR(INDEX(Pokedex!$A$2:$BK$2133,MATCH($C105,Pokedex!$B$2:$B$2133,0),P$1),1)=0,"",IFERROR(INDEX(Pokedex!$A$2:$BK$2133,MATCH($C105,Pokedex!$B$2:$B$2133,0),P$1),""))</f>
        <v/>
      </c>
      <c r="Q105" s="26" t="str">
        <f t="array" ref="Q105">IF(IFERROR(INDEX(Pokedex!$A$2:$BK$2133,MATCH($C105,Pokedex!$B$2:$B$2133,0),Q$1),1)=0,"",IFERROR(INDEX(Pokedex!$A$2:$BK$2133,MATCH($C105,Pokedex!$B$2:$B$2133,0),Q$1),""))</f>
        <v/>
      </c>
      <c r="R105" s="156" t="str">
        <f>IFERROR(MATCH($A105,Pokedex!$B$2:$B1000,0), "")</f>
        <v/>
      </c>
      <c r="S105" s="151"/>
      <c r="T105" s="151"/>
      <c r="U105" s="151"/>
      <c r="V105" s="151"/>
      <c r="W105" s="151"/>
      <c r="X105" s="151"/>
      <c r="Y105" s="151"/>
      <c r="Z105" s="151"/>
      <c r="AA105" s="151"/>
    </row>
    <row r="106" spans="1:27" ht="12.75" customHeight="1">
      <c r="A106" s="158"/>
      <c r="B106" s="26" t="str">
        <f ca="1">IFERROR(IF($R106 = "","", OFFSET(Pokedex!$A$1, $R106, B$1, 1, 2)), "")</f>
        <v/>
      </c>
      <c r="C106" s="31"/>
      <c r="D106" s="31" t="str">
        <f ca="1">IFERROR(IF($R106 = "","", OFFSET(Pokedex!$A$1, $R106, D$1, 1, 12)), "")</f>
        <v/>
      </c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 t="str">
        <f t="array" ref="P106">IF(IFERROR(INDEX(Pokedex!$A$2:$BK$2133,MATCH($C106,Pokedex!$B$2:$B$2133,0),P$1),1)=0,"",IFERROR(INDEX(Pokedex!$A$2:$BK$2133,MATCH($C106,Pokedex!$B$2:$B$2133,0),P$1),""))</f>
        <v/>
      </c>
      <c r="Q106" s="26" t="str">
        <f t="array" ref="Q106">IF(IFERROR(INDEX(Pokedex!$A$2:$BK$2133,MATCH($C106,Pokedex!$B$2:$B$2133,0),Q$1),1)=0,"",IFERROR(INDEX(Pokedex!$A$2:$BK$2133,MATCH($C106,Pokedex!$B$2:$B$2133,0),Q$1),""))</f>
        <v/>
      </c>
      <c r="R106" s="156" t="str">
        <f>IFERROR(MATCH($A106,Pokedex!$B$2:$B1000,0), "")</f>
        <v/>
      </c>
      <c r="S106" s="151"/>
      <c r="T106" s="151"/>
      <c r="U106" s="151"/>
      <c r="V106" s="151"/>
      <c r="W106" s="151"/>
      <c r="X106" s="151"/>
      <c r="Y106" s="151"/>
      <c r="Z106" s="151"/>
      <c r="AA106" s="151"/>
    </row>
    <row r="107" spans="1:27" ht="12.75" customHeight="1">
      <c r="A107" s="158"/>
      <c r="B107" s="26" t="str">
        <f ca="1">IFERROR(IF($R107 = "","", OFFSET(Pokedex!$A$1, $R107, B$1, 1, 2)), "")</f>
        <v/>
      </c>
      <c r="C107" s="31"/>
      <c r="D107" s="31" t="str">
        <f ca="1">IFERROR(IF($R107 = "","", OFFSET(Pokedex!$A$1, $R107, D$1, 1, 12)), "")</f>
        <v/>
      </c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 t="str">
        <f t="array" ref="P107">IF(IFERROR(INDEX(Pokedex!$A$2:$BK$2133,MATCH($C107,Pokedex!$B$2:$B$2133,0),P$1),1)=0,"",IFERROR(INDEX(Pokedex!$A$2:$BK$2133,MATCH($C107,Pokedex!$B$2:$B$2133,0),P$1),""))</f>
        <v/>
      </c>
      <c r="Q107" s="26" t="str">
        <f t="array" ref="Q107">IF(IFERROR(INDEX(Pokedex!$A$2:$BK$2133,MATCH($C107,Pokedex!$B$2:$B$2133,0),Q$1),1)=0,"",IFERROR(INDEX(Pokedex!$A$2:$BK$2133,MATCH($C107,Pokedex!$B$2:$B$2133,0),Q$1),""))</f>
        <v/>
      </c>
      <c r="R107" s="156" t="str">
        <f>IFERROR(MATCH($A107,Pokedex!$B$2:$B1000,0), "")</f>
        <v/>
      </c>
      <c r="S107" s="151"/>
      <c r="T107" s="151"/>
      <c r="U107" s="151"/>
      <c r="V107" s="151"/>
      <c r="W107" s="151"/>
      <c r="X107" s="151"/>
      <c r="Y107" s="151"/>
      <c r="Z107" s="151"/>
      <c r="AA107" s="151"/>
    </row>
    <row r="108" spans="1:27" ht="12.75" customHeight="1">
      <c r="A108" s="158"/>
      <c r="B108" s="26" t="str">
        <f ca="1">IFERROR(IF($R108 = "","", OFFSET(Pokedex!$A$1, $R108, B$1, 1, 2)), "")</f>
        <v/>
      </c>
      <c r="C108" s="31"/>
      <c r="D108" s="31" t="str">
        <f ca="1">IFERROR(IF($R108 = "","", OFFSET(Pokedex!$A$1, $R108, D$1, 1, 12)), "")</f>
        <v/>
      </c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 t="str">
        <f t="array" ref="P108">IF(IFERROR(INDEX(Pokedex!$A$2:$BK$2133,MATCH($C108,Pokedex!$B$2:$B$2133,0),P$1),1)=0,"",IFERROR(INDEX(Pokedex!$A$2:$BK$2133,MATCH($C108,Pokedex!$B$2:$B$2133,0),P$1),""))</f>
        <v/>
      </c>
      <c r="Q108" s="26" t="str">
        <f t="array" ref="Q108">IF(IFERROR(INDEX(Pokedex!$A$2:$BK$2133,MATCH($C108,Pokedex!$B$2:$B$2133,0),Q$1),1)=0,"",IFERROR(INDEX(Pokedex!$A$2:$BK$2133,MATCH($C108,Pokedex!$B$2:$B$2133,0),Q$1),""))</f>
        <v/>
      </c>
      <c r="R108" s="156" t="str">
        <f>IFERROR(MATCH($A108,Pokedex!$B$2:$B1000,0), "")</f>
        <v/>
      </c>
      <c r="S108" s="151"/>
      <c r="T108" s="151"/>
      <c r="U108" s="151"/>
      <c r="V108" s="151"/>
      <c r="W108" s="151"/>
      <c r="X108" s="151"/>
      <c r="Y108" s="151"/>
      <c r="Z108" s="151"/>
      <c r="AA108" s="151"/>
    </row>
    <row r="109" spans="1:27" ht="12.75" customHeight="1">
      <c r="A109" s="158"/>
      <c r="B109" s="26" t="str">
        <f ca="1">IFERROR(IF($R109 = "","", OFFSET(Pokedex!$A$1, $R109, B$1, 1, 2)), "")</f>
        <v/>
      </c>
      <c r="C109" s="31"/>
      <c r="D109" s="31" t="str">
        <f ca="1">IFERROR(IF($R109 = "","", OFFSET(Pokedex!$A$1, $R109, D$1, 1, 12)), "")</f>
        <v/>
      </c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 t="str">
        <f t="array" ref="P109">IF(IFERROR(INDEX(Pokedex!$A$2:$BK$2133,MATCH($C109,Pokedex!$B$2:$B$2133,0),P$1),1)=0,"",IFERROR(INDEX(Pokedex!$A$2:$BK$2133,MATCH($C109,Pokedex!$B$2:$B$2133,0),P$1),""))</f>
        <v/>
      </c>
      <c r="Q109" s="26" t="str">
        <f t="array" ref="Q109">IF(IFERROR(INDEX(Pokedex!$A$2:$BK$2133,MATCH($C109,Pokedex!$B$2:$B$2133,0),Q$1),1)=0,"",IFERROR(INDEX(Pokedex!$A$2:$BK$2133,MATCH($C109,Pokedex!$B$2:$B$2133,0),Q$1),""))</f>
        <v/>
      </c>
      <c r="R109" s="156" t="str">
        <f>IFERROR(MATCH($A109,Pokedex!$B$2:$B1000,0), "")</f>
        <v/>
      </c>
      <c r="S109" s="151"/>
      <c r="T109" s="151"/>
      <c r="U109" s="151"/>
      <c r="V109" s="151"/>
      <c r="W109" s="151"/>
      <c r="X109" s="151"/>
      <c r="Y109" s="151"/>
      <c r="Z109" s="151"/>
      <c r="AA109" s="151"/>
    </row>
    <row r="110" spans="1:27" ht="12.75" customHeight="1">
      <c r="A110" s="158"/>
      <c r="B110" s="26" t="str">
        <f ca="1">IFERROR(IF($R110 = "","", OFFSET(Pokedex!$A$1, $R110, B$1, 1, 2)), "")</f>
        <v/>
      </c>
      <c r="C110" s="31"/>
      <c r="D110" s="31" t="str">
        <f ca="1">IFERROR(IF($R110 = "","", OFFSET(Pokedex!$A$1, $R110, D$1, 1, 12)), "")</f>
        <v/>
      </c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 t="str">
        <f t="array" ref="P110">IF(IFERROR(INDEX(Pokedex!$A$2:$BK$2133,MATCH($C110,Pokedex!$B$2:$B$2133,0),P$1),1)=0,"",IFERROR(INDEX(Pokedex!$A$2:$BK$2133,MATCH($C110,Pokedex!$B$2:$B$2133,0),P$1),""))</f>
        <v/>
      </c>
      <c r="Q110" s="26" t="str">
        <f t="array" ref="Q110">IF(IFERROR(INDEX(Pokedex!$A$2:$BK$2133,MATCH($C110,Pokedex!$B$2:$B$2133,0),Q$1),1)=0,"",IFERROR(INDEX(Pokedex!$A$2:$BK$2133,MATCH($C110,Pokedex!$B$2:$B$2133,0),Q$1),""))</f>
        <v/>
      </c>
      <c r="R110" s="156" t="str">
        <f>IFERROR(MATCH($A110,Pokedex!$B$2:$B1000,0), "")</f>
        <v/>
      </c>
      <c r="S110" s="151"/>
      <c r="T110" s="151"/>
      <c r="U110" s="151"/>
      <c r="V110" s="151"/>
      <c r="W110" s="151"/>
      <c r="X110" s="151"/>
      <c r="Y110" s="151"/>
      <c r="Z110" s="151"/>
      <c r="AA110" s="151"/>
    </row>
    <row r="111" spans="1:27" ht="12.75" customHeight="1">
      <c r="A111" s="158"/>
      <c r="B111" s="26" t="str">
        <f ca="1">IFERROR(IF($R111 = "","", OFFSET(Pokedex!$A$1, $R111, B$1, 1, 2)), "")</f>
        <v/>
      </c>
      <c r="C111" s="31"/>
      <c r="D111" s="31" t="str">
        <f ca="1">IFERROR(IF($R111 = "","", OFFSET(Pokedex!$A$1, $R111, D$1, 1, 12)), "")</f>
        <v/>
      </c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 t="str">
        <f t="array" ref="P111">IF(IFERROR(INDEX(Pokedex!$A$2:$BK$2133,MATCH($C111,Pokedex!$B$2:$B$2133,0),P$1),1)=0,"",IFERROR(INDEX(Pokedex!$A$2:$BK$2133,MATCH($C111,Pokedex!$B$2:$B$2133,0),P$1),""))</f>
        <v/>
      </c>
      <c r="Q111" s="26" t="str">
        <f t="array" ref="Q111">IF(IFERROR(INDEX(Pokedex!$A$2:$BK$2133,MATCH($C111,Pokedex!$B$2:$B$2133,0),Q$1),1)=0,"",IFERROR(INDEX(Pokedex!$A$2:$BK$2133,MATCH($C111,Pokedex!$B$2:$B$2133,0),Q$1),""))</f>
        <v/>
      </c>
      <c r="R111" s="156" t="str">
        <f>IFERROR(MATCH($A111,Pokedex!$B$2:$B1000,0), "")</f>
        <v/>
      </c>
      <c r="S111" s="151"/>
      <c r="T111" s="151"/>
      <c r="U111" s="151"/>
      <c r="V111" s="151"/>
      <c r="W111" s="151"/>
      <c r="X111" s="151"/>
      <c r="Y111" s="151"/>
      <c r="Z111" s="151"/>
      <c r="AA111" s="151"/>
    </row>
    <row r="112" spans="1:27" ht="12.75" customHeight="1">
      <c r="A112" s="158"/>
      <c r="B112" s="26" t="str">
        <f ca="1">IFERROR(IF($R112 = "","", OFFSET(Pokedex!$A$1, $R112, B$1, 1, 2)), "")</f>
        <v/>
      </c>
      <c r="C112" s="31"/>
      <c r="D112" s="31" t="str">
        <f ca="1">IFERROR(IF($R112 = "","", OFFSET(Pokedex!$A$1, $R112, D$1, 1, 12)), "")</f>
        <v/>
      </c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 t="str">
        <f t="array" ref="P112">IF(IFERROR(INDEX(Pokedex!$A$2:$BK$2133,MATCH($C112,Pokedex!$B$2:$B$2133,0),P$1),1)=0,"",IFERROR(INDEX(Pokedex!$A$2:$BK$2133,MATCH($C112,Pokedex!$B$2:$B$2133,0),P$1),""))</f>
        <v/>
      </c>
      <c r="Q112" s="26" t="str">
        <f t="array" ref="Q112">IF(IFERROR(INDEX(Pokedex!$A$2:$BK$2133,MATCH($C112,Pokedex!$B$2:$B$2133,0),Q$1),1)=0,"",IFERROR(INDEX(Pokedex!$A$2:$BK$2133,MATCH($C112,Pokedex!$B$2:$B$2133,0),Q$1),""))</f>
        <v/>
      </c>
      <c r="R112" s="156" t="str">
        <f>IFERROR(MATCH($A112,Pokedex!$B$2:$B1000,0), "")</f>
        <v/>
      </c>
      <c r="S112" s="151"/>
      <c r="T112" s="151"/>
      <c r="U112" s="151"/>
      <c r="V112" s="151"/>
      <c r="W112" s="151"/>
      <c r="X112" s="151"/>
      <c r="Y112" s="151"/>
      <c r="Z112" s="151"/>
      <c r="AA112" s="151"/>
    </row>
    <row r="113" spans="1:27" ht="12.75" customHeight="1">
      <c r="A113" s="158"/>
      <c r="B113" s="26" t="str">
        <f ca="1">IFERROR(IF($R113 = "","", OFFSET(Pokedex!$A$1, $R113, B$1, 1, 2)), "")</f>
        <v/>
      </c>
      <c r="C113" s="31"/>
      <c r="D113" s="31" t="str">
        <f ca="1">IFERROR(IF($R113 = "","", OFFSET(Pokedex!$A$1, $R113, D$1, 1, 12)), "")</f>
        <v/>
      </c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 t="str">
        <f t="array" ref="P113">IF(IFERROR(INDEX(Pokedex!$A$2:$BK$2133,MATCH($C113,Pokedex!$B$2:$B$2133,0),P$1),1)=0,"",IFERROR(INDEX(Pokedex!$A$2:$BK$2133,MATCH($C113,Pokedex!$B$2:$B$2133,0),P$1),""))</f>
        <v/>
      </c>
      <c r="Q113" s="26" t="str">
        <f t="array" ref="Q113">IF(IFERROR(INDEX(Pokedex!$A$2:$BK$2133,MATCH($C113,Pokedex!$B$2:$B$2133,0),Q$1),1)=0,"",IFERROR(INDEX(Pokedex!$A$2:$BK$2133,MATCH($C113,Pokedex!$B$2:$B$2133,0),Q$1),""))</f>
        <v/>
      </c>
      <c r="R113" s="156" t="str">
        <f>IFERROR(MATCH($A113,Pokedex!$B$2:$B1000,0), "")</f>
        <v/>
      </c>
      <c r="S113" s="151"/>
      <c r="T113" s="151"/>
      <c r="U113" s="151"/>
      <c r="V113" s="151"/>
      <c r="W113" s="151"/>
      <c r="X113" s="151"/>
      <c r="Y113" s="151"/>
      <c r="Z113" s="151"/>
      <c r="AA113" s="151"/>
    </row>
    <row r="114" spans="1:27" ht="12.75" customHeight="1">
      <c r="A114" s="158"/>
      <c r="B114" s="26" t="str">
        <f ca="1">IFERROR(IF($R114 = "","", OFFSET(Pokedex!$A$1, $R114, B$1, 1, 2)), "")</f>
        <v/>
      </c>
      <c r="C114" s="31"/>
      <c r="D114" s="31" t="str">
        <f ca="1">IFERROR(IF($R114 = "","", OFFSET(Pokedex!$A$1, $R114, D$1, 1, 12)), "")</f>
        <v/>
      </c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 t="str">
        <f t="array" ref="P114">IF(IFERROR(INDEX(Pokedex!$A$2:$BK$2133,MATCH($C114,Pokedex!$B$2:$B$2133,0),P$1),1)=0,"",IFERROR(INDEX(Pokedex!$A$2:$BK$2133,MATCH($C114,Pokedex!$B$2:$B$2133,0),P$1),""))</f>
        <v/>
      </c>
      <c r="Q114" s="26" t="str">
        <f t="array" ref="Q114">IF(IFERROR(INDEX(Pokedex!$A$2:$BK$2133,MATCH($C114,Pokedex!$B$2:$B$2133,0),Q$1),1)=0,"",IFERROR(INDEX(Pokedex!$A$2:$BK$2133,MATCH($C114,Pokedex!$B$2:$B$2133,0),Q$1),""))</f>
        <v/>
      </c>
      <c r="R114" s="156" t="str">
        <f>IFERROR(MATCH($A114,Pokedex!$B$2:$B1000,0), "")</f>
        <v/>
      </c>
      <c r="S114" s="151"/>
      <c r="T114" s="151"/>
      <c r="U114" s="151"/>
      <c r="V114" s="151"/>
      <c r="W114" s="151"/>
      <c r="X114" s="151"/>
      <c r="Y114" s="151"/>
      <c r="Z114" s="151"/>
      <c r="AA114" s="151"/>
    </row>
    <row r="115" spans="1:27" ht="12.75" customHeight="1">
      <c r="A115" s="158"/>
      <c r="B115" s="26" t="str">
        <f ca="1">IFERROR(IF($R115 = "","", OFFSET(Pokedex!$A$1, $R115, B$1, 1, 2)), "")</f>
        <v/>
      </c>
      <c r="C115" s="31"/>
      <c r="D115" s="31" t="str">
        <f ca="1">IFERROR(IF($R115 = "","", OFFSET(Pokedex!$A$1, $R115, D$1, 1, 12)), "")</f>
        <v/>
      </c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 t="str">
        <f t="array" ref="P115">IF(IFERROR(INDEX(Pokedex!$A$2:$BK$2133,MATCH($C115,Pokedex!$B$2:$B$2133,0),P$1),1)=0,"",IFERROR(INDEX(Pokedex!$A$2:$BK$2133,MATCH($C115,Pokedex!$B$2:$B$2133,0),P$1),""))</f>
        <v/>
      </c>
      <c r="Q115" s="26" t="str">
        <f t="array" ref="Q115">IF(IFERROR(INDEX(Pokedex!$A$2:$BK$2133,MATCH($C115,Pokedex!$B$2:$B$2133,0),Q$1),1)=0,"",IFERROR(INDEX(Pokedex!$A$2:$BK$2133,MATCH($C115,Pokedex!$B$2:$B$2133,0),Q$1),""))</f>
        <v/>
      </c>
      <c r="R115" s="156" t="str">
        <f>IFERROR(MATCH($A115,Pokedex!$B$2:$B1000,0), "")</f>
        <v/>
      </c>
      <c r="S115" s="151"/>
      <c r="T115" s="151"/>
      <c r="U115" s="151"/>
      <c r="V115" s="151"/>
      <c r="W115" s="151"/>
      <c r="X115" s="151"/>
      <c r="Y115" s="151"/>
      <c r="Z115" s="151"/>
      <c r="AA115" s="151"/>
    </row>
    <row r="116" spans="1:27" ht="12.75" customHeight="1">
      <c r="A116" s="158"/>
      <c r="B116" s="26" t="str">
        <f ca="1">IFERROR(IF($R116 = "","", OFFSET(Pokedex!$A$1, $R116, B$1, 1, 2)), "")</f>
        <v/>
      </c>
      <c r="C116" s="31"/>
      <c r="D116" s="31" t="str">
        <f ca="1">IFERROR(IF($R116 = "","", OFFSET(Pokedex!$A$1, $R116, D$1, 1, 12)), "")</f>
        <v/>
      </c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 t="str">
        <f t="array" ref="P116">IF(IFERROR(INDEX(Pokedex!$A$2:$BK$2133,MATCH($C116,Pokedex!$B$2:$B$2133,0),P$1),1)=0,"",IFERROR(INDEX(Pokedex!$A$2:$BK$2133,MATCH($C116,Pokedex!$B$2:$B$2133,0),P$1),""))</f>
        <v/>
      </c>
      <c r="Q116" s="26" t="str">
        <f t="array" ref="Q116">IF(IFERROR(INDEX(Pokedex!$A$2:$BK$2133,MATCH($C116,Pokedex!$B$2:$B$2133,0),Q$1),1)=0,"",IFERROR(INDEX(Pokedex!$A$2:$BK$2133,MATCH($C116,Pokedex!$B$2:$B$2133,0),Q$1),""))</f>
        <v/>
      </c>
      <c r="R116" s="156" t="str">
        <f>IFERROR(MATCH($A116,Pokedex!$B$2:$B1000,0), "")</f>
        <v/>
      </c>
      <c r="S116" s="151"/>
      <c r="T116" s="151"/>
      <c r="U116" s="151"/>
      <c r="V116" s="151"/>
      <c r="W116" s="151"/>
      <c r="X116" s="151"/>
      <c r="Y116" s="151"/>
      <c r="Z116" s="151"/>
      <c r="AA116" s="151"/>
    </row>
    <row r="117" spans="1:27" ht="12.75" customHeight="1">
      <c r="A117" s="158"/>
      <c r="B117" s="26" t="str">
        <f ca="1">IFERROR(IF($R117 = "","", OFFSET(Pokedex!$A$1, $R117, B$1, 1, 2)), "")</f>
        <v/>
      </c>
      <c r="C117" s="31"/>
      <c r="D117" s="31" t="str">
        <f ca="1">IFERROR(IF($R117 = "","", OFFSET(Pokedex!$A$1, $R117, D$1, 1, 12)), "")</f>
        <v/>
      </c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 t="str">
        <f t="array" ref="P117">IF(IFERROR(INDEX(Pokedex!$A$2:$BK$2133,MATCH($C117,Pokedex!$B$2:$B$2133,0),P$1),1)=0,"",IFERROR(INDEX(Pokedex!$A$2:$BK$2133,MATCH($C117,Pokedex!$B$2:$B$2133,0),P$1),""))</f>
        <v/>
      </c>
      <c r="Q117" s="26" t="str">
        <f t="array" ref="Q117">IF(IFERROR(INDEX(Pokedex!$A$2:$BK$2133,MATCH($C117,Pokedex!$B$2:$B$2133,0),Q$1),1)=0,"",IFERROR(INDEX(Pokedex!$A$2:$BK$2133,MATCH($C117,Pokedex!$B$2:$B$2133,0),Q$1),""))</f>
        <v/>
      </c>
      <c r="R117" s="156" t="str">
        <f>IFERROR(MATCH($A117,Pokedex!$B$2:$B1000,0), "")</f>
        <v/>
      </c>
      <c r="S117" s="151"/>
      <c r="T117" s="151"/>
      <c r="U117" s="151"/>
      <c r="V117" s="151"/>
      <c r="W117" s="151"/>
      <c r="X117" s="151"/>
      <c r="Y117" s="151"/>
      <c r="Z117" s="151"/>
      <c r="AA117" s="151"/>
    </row>
    <row r="118" spans="1:27" ht="12.75" customHeight="1">
      <c r="A118" s="158"/>
      <c r="B118" s="26" t="str">
        <f ca="1">IFERROR(IF($R118 = "","", OFFSET(Pokedex!$A$1, $R118, B$1, 1, 2)), "")</f>
        <v/>
      </c>
      <c r="C118" s="31"/>
      <c r="D118" s="31" t="str">
        <f ca="1">IFERROR(IF($R118 = "","", OFFSET(Pokedex!$A$1, $R118, D$1, 1, 12)), "")</f>
        <v/>
      </c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 t="str">
        <f t="array" ref="P118">IF(IFERROR(INDEX(Pokedex!$A$2:$BK$2133,MATCH($C118,Pokedex!$B$2:$B$2133,0),P$1),1)=0,"",IFERROR(INDEX(Pokedex!$A$2:$BK$2133,MATCH($C118,Pokedex!$B$2:$B$2133,0),P$1),""))</f>
        <v/>
      </c>
      <c r="Q118" s="26" t="str">
        <f t="array" ref="Q118">IF(IFERROR(INDEX(Pokedex!$A$2:$BK$2133,MATCH($C118,Pokedex!$B$2:$B$2133,0),Q$1),1)=0,"",IFERROR(INDEX(Pokedex!$A$2:$BK$2133,MATCH($C118,Pokedex!$B$2:$B$2133,0),Q$1),""))</f>
        <v/>
      </c>
      <c r="R118" s="156" t="str">
        <f>IFERROR(MATCH($A118,Pokedex!$B$2:$B1000,0), "")</f>
        <v/>
      </c>
      <c r="S118" s="151"/>
      <c r="T118" s="151"/>
      <c r="U118" s="151"/>
      <c r="V118" s="151"/>
      <c r="W118" s="151"/>
      <c r="X118" s="151"/>
      <c r="Y118" s="151"/>
      <c r="Z118" s="151"/>
      <c r="AA118" s="151"/>
    </row>
    <row r="119" spans="1:27" ht="12.75" customHeight="1">
      <c r="A119" s="158"/>
      <c r="B119" s="26" t="str">
        <f ca="1">IFERROR(IF($R119 = "","", OFFSET(Pokedex!$A$1, $R119, B$1, 1, 2)), "")</f>
        <v/>
      </c>
      <c r="C119" s="31"/>
      <c r="D119" s="31" t="str">
        <f ca="1">IFERROR(IF($R119 = "","", OFFSET(Pokedex!$A$1, $R119, D$1, 1, 12)), "")</f>
        <v/>
      </c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 t="str">
        <f t="array" ref="P119">IF(IFERROR(INDEX(Pokedex!$A$2:$BK$2133,MATCH($C119,Pokedex!$B$2:$B$2133,0),P$1),1)=0,"",IFERROR(INDEX(Pokedex!$A$2:$BK$2133,MATCH($C119,Pokedex!$B$2:$B$2133,0),P$1),""))</f>
        <v/>
      </c>
      <c r="Q119" s="26" t="str">
        <f t="array" ref="Q119">IF(IFERROR(INDEX(Pokedex!$A$2:$BK$2133,MATCH($C119,Pokedex!$B$2:$B$2133,0),Q$1),1)=0,"",IFERROR(INDEX(Pokedex!$A$2:$BK$2133,MATCH($C119,Pokedex!$B$2:$B$2133,0),Q$1),""))</f>
        <v/>
      </c>
      <c r="R119" s="156" t="str">
        <f>IFERROR(MATCH($A119,Pokedex!$B$2:$B1000,0), "")</f>
        <v/>
      </c>
      <c r="S119" s="151"/>
      <c r="T119" s="151"/>
      <c r="U119" s="151"/>
      <c r="V119" s="151"/>
      <c r="W119" s="151"/>
      <c r="X119" s="151"/>
      <c r="Y119" s="151"/>
      <c r="Z119" s="151"/>
      <c r="AA119" s="151"/>
    </row>
    <row r="120" spans="1:27" ht="12.75" customHeight="1">
      <c r="A120" s="158"/>
      <c r="B120" s="26" t="str">
        <f ca="1">IFERROR(IF($R120 = "","", OFFSET(Pokedex!$A$1, $R120, B$1, 1, 2)), "")</f>
        <v/>
      </c>
      <c r="C120" s="31"/>
      <c r="D120" s="31" t="str">
        <f ca="1">IFERROR(IF($R120 = "","", OFFSET(Pokedex!$A$1, $R120, D$1, 1, 12)), "")</f>
        <v/>
      </c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 t="str">
        <f t="array" ref="P120">IF(IFERROR(INDEX(Pokedex!$A$2:$BK$2133,MATCH($C120,Pokedex!$B$2:$B$2133,0),P$1),1)=0,"",IFERROR(INDEX(Pokedex!$A$2:$BK$2133,MATCH($C120,Pokedex!$B$2:$B$2133,0),P$1),""))</f>
        <v/>
      </c>
      <c r="Q120" s="26" t="str">
        <f t="array" ref="Q120">IF(IFERROR(INDEX(Pokedex!$A$2:$BK$2133,MATCH($C120,Pokedex!$B$2:$B$2133,0),Q$1),1)=0,"",IFERROR(INDEX(Pokedex!$A$2:$BK$2133,MATCH($C120,Pokedex!$B$2:$B$2133,0),Q$1),""))</f>
        <v/>
      </c>
      <c r="R120" s="156" t="str">
        <f>IFERROR(MATCH($A120,Pokedex!$B$2:$B1000,0), "")</f>
        <v/>
      </c>
      <c r="S120" s="151"/>
      <c r="T120" s="151"/>
      <c r="U120" s="151"/>
      <c r="V120" s="151"/>
      <c r="W120" s="151"/>
      <c r="X120" s="151"/>
      <c r="Y120" s="151"/>
      <c r="Z120" s="151"/>
      <c r="AA120" s="151"/>
    </row>
    <row r="121" spans="1:27" ht="12.75" customHeight="1">
      <c r="A121" s="158"/>
      <c r="B121" s="26" t="str">
        <f ca="1">IFERROR(IF($R121 = "","", OFFSET(Pokedex!$A$1, $R121, B$1, 1, 2)), "")</f>
        <v/>
      </c>
      <c r="C121" s="31"/>
      <c r="D121" s="31" t="str">
        <f ca="1">IFERROR(IF($R121 = "","", OFFSET(Pokedex!$A$1, $R121, D$1, 1, 12)), "")</f>
        <v/>
      </c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 t="str">
        <f t="array" ref="P121">IF(IFERROR(INDEX(Pokedex!$A$2:$BK$2133,MATCH($C121,Pokedex!$B$2:$B$2133,0),P$1),1)=0,"",IFERROR(INDEX(Pokedex!$A$2:$BK$2133,MATCH($C121,Pokedex!$B$2:$B$2133,0),P$1),""))</f>
        <v/>
      </c>
      <c r="Q121" s="26" t="str">
        <f t="array" ref="Q121">IF(IFERROR(INDEX(Pokedex!$A$2:$BK$2133,MATCH($C121,Pokedex!$B$2:$B$2133,0),Q$1),1)=0,"",IFERROR(INDEX(Pokedex!$A$2:$BK$2133,MATCH($C121,Pokedex!$B$2:$B$2133,0),Q$1),""))</f>
        <v/>
      </c>
      <c r="R121" s="156" t="str">
        <f>IFERROR(MATCH($A121,Pokedex!$B$2:$B1000,0), "")</f>
        <v/>
      </c>
      <c r="S121" s="151"/>
      <c r="T121" s="151"/>
      <c r="U121" s="151"/>
      <c r="V121" s="151"/>
      <c r="W121" s="151"/>
      <c r="X121" s="151"/>
      <c r="Y121" s="151"/>
      <c r="Z121" s="151"/>
      <c r="AA121" s="151"/>
    </row>
    <row r="122" spans="1:27" ht="12.75" customHeight="1">
      <c r="A122" s="158"/>
      <c r="B122" s="26" t="str">
        <f ca="1">IFERROR(IF($R122 = "","", OFFSET(Pokedex!$A$1, $R122, B$1, 1, 2)), "")</f>
        <v/>
      </c>
      <c r="C122" s="31"/>
      <c r="D122" s="31" t="str">
        <f ca="1">IFERROR(IF($R122 = "","", OFFSET(Pokedex!$A$1, $R122, D$1, 1, 12)), "")</f>
        <v/>
      </c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 t="str">
        <f t="array" ref="P122">IF(IFERROR(INDEX(Pokedex!$A$2:$BK$2133,MATCH($C122,Pokedex!$B$2:$B$2133,0),P$1),1)=0,"",IFERROR(INDEX(Pokedex!$A$2:$BK$2133,MATCH($C122,Pokedex!$B$2:$B$2133,0),P$1),""))</f>
        <v/>
      </c>
      <c r="Q122" s="26" t="str">
        <f t="array" ref="Q122">IF(IFERROR(INDEX(Pokedex!$A$2:$BK$2133,MATCH($C122,Pokedex!$B$2:$B$2133,0),Q$1),1)=0,"",IFERROR(INDEX(Pokedex!$A$2:$BK$2133,MATCH($C122,Pokedex!$B$2:$B$2133,0),Q$1),""))</f>
        <v/>
      </c>
      <c r="R122" s="156" t="str">
        <f>IFERROR(MATCH($A122,Pokedex!$B$2:$B1000,0), "")</f>
        <v/>
      </c>
      <c r="S122" s="151"/>
      <c r="T122" s="151"/>
      <c r="U122" s="151"/>
      <c r="V122" s="151"/>
      <c r="W122" s="151"/>
      <c r="X122" s="151"/>
      <c r="Y122" s="151"/>
      <c r="Z122" s="151"/>
      <c r="AA122" s="151"/>
    </row>
    <row r="123" spans="1:27" ht="12.75" customHeight="1">
      <c r="A123" s="158"/>
      <c r="B123" s="26" t="str">
        <f ca="1">IFERROR(IF($R123 = "","", OFFSET(Pokedex!$A$1, $R123, B$1, 1, 2)), "")</f>
        <v/>
      </c>
      <c r="C123" s="31"/>
      <c r="D123" s="31" t="str">
        <f ca="1">IFERROR(IF($R123 = "","", OFFSET(Pokedex!$A$1, $R123, D$1, 1, 12)), "")</f>
        <v/>
      </c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 t="str">
        <f t="array" ref="P123">IF(IFERROR(INDEX(Pokedex!$A$2:$BK$2133,MATCH($C123,Pokedex!$B$2:$B$2133,0),P$1),1)=0,"",IFERROR(INDEX(Pokedex!$A$2:$BK$2133,MATCH($C123,Pokedex!$B$2:$B$2133,0),P$1),""))</f>
        <v/>
      </c>
      <c r="Q123" s="26" t="str">
        <f t="array" ref="Q123">IF(IFERROR(INDEX(Pokedex!$A$2:$BK$2133,MATCH($C123,Pokedex!$B$2:$B$2133,0),Q$1),1)=0,"",IFERROR(INDEX(Pokedex!$A$2:$BK$2133,MATCH($C123,Pokedex!$B$2:$B$2133,0),Q$1),""))</f>
        <v/>
      </c>
      <c r="R123" s="156" t="str">
        <f>IFERROR(MATCH($A123,Pokedex!$B$2:$B1000,0), "")</f>
        <v/>
      </c>
      <c r="S123" s="151"/>
      <c r="T123" s="151"/>
      <c r="U123" s="151"/>
      <c r="V123" s="151"/>
      <c r="W123" s="151"/>
      <c r="X123" s="151"/>
      <c r="Y123" s="151"/>
      <c r="Z123" s="151"/>
      <c r="AA123" s="151"/>
    </row>
    <row r="124" spans="1:27" ht="12.75" customHeight="1">
      <c r="A124" s="158"/>
      <c r="B124" s="26" t="str">
        <f ca="1">IFERROR(IF($R124 = "","", OFFSET(Pokedex!$A$1, $R124, B$1, 1, 2)), "")</f>
        <v/>
      </c>
      <c r="C124" s="31"/>
      <c r="D124" s="31" t="str">
        <f ca="1">IFERROR(IF($R124 = "","", OFFSET(Pokedex!$A$1, $R124, D$1, 1, 12)), "")</f>
        <v/>
      </c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 t="str">
        <f t="array" ref="P124">IF(IFERROR(INDEX(Pokedex!$A$2:$BK$2133,MATCH($C124,Pokedex!$B$2:$B$2133,0),P$1),1)=0,"",IFERROR(INDEX(Pokedex!$A$2:$BK$2133,MATCH($C124,Pokedex!$B$2:$B$2133,0),P$1),""))</f>
        <v/>
      </c>
      <c r="Q124" s="26" t="str">
        <f t="array" ref="Q124">IF(IFERROR(INDEX(Pokedex!$A$2:$BK$2133,MATCH($C124,Pokedex!$B$2:$B$2133,0),Q$1),1)=0,"",IFERROR(INDEX(Pokedex!$A$2:$BK$2133,MATCH($C124,Pokedex!$B$2:$B$2133,0),Q$1),""))</f>
        <v/>
      </c>
      <c r="R124" s="156" t="str">
        <f>IFERROR(MATCH($A124,Pokedex!$B$2:$B1000,0), "")</f>
        <v/>
      </c>
      <c r="S124" s="151"/>
      <c r="T124" s="151"/>
      <c r="U124" s="151"/>
      <c r="V124" s="151"/>
      <c r="W124" s="151"/>
      <c r="X124" s="151"/>
      <c r="Y124" s="151"/>
      <c r="Z124" s="151"/>
      <c r="AA124" s="151"/>
    </row>
    <row r="125" spans="1:27" ht="12.75" customHeight="1">
      <c r="A125" s="158"/>
      <c r="B125" s="26" t="str">
        <f ca="1">IFERROR(IF($R125 = "","", OFFSET(Pokedex!$A$1, $R125, B$1, 1, 2)), "")</f>
        <v/>
      </c>
      <c r="C125" s="31"/>
      <c r="D125" s="31" t="str">
        <f ca="1">IFERROR(IF($R125 = "","", OFFSET(Pokedex!$A$1, $R125, D$1, 1, 12)), "")</f>
        <v/>
      </c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 t="str">
        <f t="array" ref="P125">IF(IFERROR(INDEX(Pokedex!$A$2:$BK$2133,MATCH($C125,Pokedex!$B$2:$B$2133,0),P$1),1)=0,"",IFERROR(INDEX(Pokedex!$A$2:$BK$2133,MATCH($C125,Pokedex!$B$2:$B$2133,0),P$1),""))</f>
        <v/>
      </c>
      <c r="Q125" s="26" t="str">
        <f t="array" ref="Q125">IF(IFERROR(INDEX(Pokedex!$A$2:$BK$2133,MATCH($C125,Pokedex!$B$2:$B$2133,0),Q$1),1)=0,"",IFERROR(INDEX(Pokedex!$A$2:$BK$2133,MATCH($C125,Pokedex!$B$2:$B$2133,0),Q$1),""))</f>
        <v/>
      </c>
      <c r="R125" s="156" t="str">
        <f>IFERROR(MATCH($A125,Pokedex!$B$2:$B1000,0), "")</f>
        <v/>
      </c>
      <c r="S125" s="151"/>
      <c r="T125" s="151"/>
      <c r="U125" s="151"/>
      <c r="V125" s="151"/>
      <c r="W125" s="151"/>
      <c r="X125" s="151"/>
      <c r="Y125" s="151"/>
      <c r="Z125" s="151"/>
      <c r="AA125" s="151"/>
    </row>
    <row r="126" spans="1:27" ht="12.75" customHeight="1">
      <c r="A126" s="158"/>
      <c r="B126" s="26" t="str">
        <f ca="1">IFERROR(IF($R126 = "","", OFFSET(Pokedex!$A$1, $R126, B$1, 1, 2)), "")</f>
        <v/>
      </c>
      <c r="C126" s="31"/>
      <c r="D126" s="31" t="str">
        <f ca="1">IFERROR(IF($R126 = "","", OFFSET(Pokedex!$A$1, $R126, D$1, 1, 12)), "")</f>
        <v/>
      </c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 t="str">
        <f t="array" ref="P126">IF(IFERROR(INDEX(Pokedex!$A$2:$BK$2133,MATCH($C126,Pokedex!$B$2:$B$2133,0),P$1),1)=0,"",IFERROR(INDEX(Pokedex!$A$2:$BK$2133,MATCH($C126,Pokedex!$B$2:$B$2133,0),P$1),""))</f>
        <v/>
      </c>
      <c r="Q126" s="26" t="str">
        <f t="array" ref="Q126">IF(IFERROR(INDEX(Pokedex!$A$2:$BK$2133,MATCH($C126,Pokedex!$B$2:$B$2133,0),Q$1),1)=0,"",IFERROR(INDEX(Pokedex!$A$2:$BK$2133,MATCH($C126,Pokedex!$B$2:$B$2133,0),Q$1),""))</f>
        <v/>
      </c>
      <c r="R126" s="156" t="str">
        <f>IFERROR(MATCH($A126,Pokedex!$B$2:$B1000,0), "")</f>
        <v/>
      </c>
      <c r="S126" s="151"/>
      <c r="T126" s="151"/>
      <c r="U126" s="151"/>
      <c r="V126" s="151"/>
      <c r="W126" s="151"/>
      <c r="X126" s="151"/>
      <c r="Y126" s="151"/>
      <c r="Z126" s="151"/>
      <c r="AA126" s="151"/>
    </row>
    <row r="127" spans="1:27" ht="12.75" customHeight="1">
      <c r="A127" s="158"/>
      <c r="B127" s="26" t="str">
        <f ca="1">IFERROR(IF($R127 = "","", OFFSET(Pokedex!$A$1, $R127, B$1, 1, 2)), "")</f>
        <v/>
      </c>
      <c r="C127" s="31"/>
      <c r="D127" s="31" t="str">
        <f ca="1">IFERROR(IF($R127 = "","", OFFSET(Pokedex!$A$1, $R127, D$1, 1, 12)), "")</f>
        <v/>
      </c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 t="str">
        <f t="array" ref="P127">IF(IFERROR(INDEX(Pokedex!$A$2:$BK$2133,MATCH($C127,Pokedex!$B$2:$B$2133,0),P$1),1)=0,"",IFERROR(INDEX(Pokedex!$A$2:$BK$2133,MATCH($C127,Pokedex!$B$2:$B$2133,0),P$1),""))</f>
        <v/>
      </c>
      <c r="Q127" s="26" t="str">
        <f t="array" ref="Q127">IF(IFERROR(INDEX(Pokedex!$A$2:$BK$2133,MATCH($C127,Pokedex!$B$2:$B$2133,0),Q$1),1)=0,"",IFERROR(INDEX(Pokedex!$A$2:$BK$2133,MATCH($C127,Pokedex!$B$2:$B$2133,0),Q$1),""))</f>
        <v/>
      </c>
      <c r="R127" s="156" t="str">
        <f>IFERROR(MATCH($A127,Pokedex!$B$2:$B1000,0), "")</f>
        <v/>
      </c>
      <c r="S127" s="151"/>
      <c r="T127" s="151"/>
      <c r="U127" s="151"/>
      <c r="V127" s="151"/>
      <c r="W127" s="151"/>
      <c r="X127" s="151"/>
      <c r="Y127" s="151"/>
      <c r="Z127" s="151"/>
      <c r="AA127" s="151"/>
    </row>
    <row r="128" spans="1:27" ht="12.75" customHeight="1">
      <c r="A128" s="158"/>
      <c r="B128" s="26" t="str">
        <f ca="1">IFERROR(IF($R128 = "","", OFFSET(Pokedex!$A$1, $R128, B$1, 1, 2)), "")</f>
        <v/>
      </c>
      <c r="C128" s="31"/>
      <c r="D128" s="31" t="str">
        <f ca="1">IFERROR(IF($R128 = "","", OFFSET(Pokedex!$A$1, $R128, D$1, 1, 12)), "")</f>
        <v/>
      </c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 t="str">
        <f t="array" ref="P128">IF(IFERROR(INDEX(Pokedex!$A$2:$BK$2133,MATCH($C128,Pokedex!$B$2:$B$2133,0),P$1),1)=0,"",IFERROR(INDEX(Pokedex!$A$2:$BK$2133,MATCH($C128,Pokedex!$B$2:$B$2133,0),P$1),""))</f>
        <v/>
      </c>
      <c r="Q128" s="26" t="str">
        <f t="array" ref="Q128">IF(IFERROR(INDEX(Pokedex!$A$2:$BK$2133,MATCH($C128,Pokedex!$B$2:$B$2133,0),Q$1),1)=0,"",IFERROR(INDEX(Pokedex!$A$2:$BK$2133,MATCH($C128,Pokedex!$B$2:$B$2133,0),Q$1),""))</f>
        <v/>
      </c>
      <c r="R128" s="156" t="str">
        <f>IFERROR(MATCH($A128,Pokedex!$B$2:$B1000,0), "")</f>
        <v/>
      </c>
      <c r="S128" s="151"/>
      <c r="T128" s="151"/>
      <c r="U128" s="151"/>
      <c r="V128" s="151"/>
      <c r="W128" s="151"/>
      <c r="X128" s="151"/>
      <c r="Y128" s="151"/>
      <c r="Z128" s="151"/>
      <c r="AA128" s="151"/>
    </row>
    <row r="129" spans="1:27" ht="12.75" customHeight="1">
      <c r="A129" s="158"/>
      <c r="B129" s="26" t="str">
        <f ca="1">IFERROR(IF($R129 = "","", OFFSET(Pokedex!$A$1, $R129, B$1, 1, 2)), "")</f>
        <v/>
      </c>
      <c r="C129" s="31"/>
      <c r="D129" s="31" t="str">
        <f ca="1">IFERROR(IF($R129 = "","", OFFSET(Pokedex!$A$1, $R129, D$1, 1, 12)), "")</f>
        <v/>
      </c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 t="str">
        <f t="array" ref="P129">IF(IFERROR(INDEX(Pokedex!$A$2:$BK$2133,MATCH($C129,Pokedex!$B$2:$B$2133,0),P$1),1)=0,"",IFERROR(INDEX(Pokedex!$A$2:$BK$2133,MATCH($C129,Pokedex!$B$2:$B$2133,0),P$1),""))</f>
        <v/>
      </c>
      <c r="Q129" s="26" t="str">
        <f t="array" ref="Q129">IF(IFERROR(INDEX(Pokedex!$A$2:$BK$2133,MATCH($C129,Pokedex!$B$2:$B$2133,0),Q$1),1)=0,"",IFERROR(INDEX(Pokedex!$A$2:$BK$2133,MATCH($C129,Pokedex!$B$2:$B$2133,0),Q$1),""))</f>
        <v/>
      </c>
      <c r="R129" s="156" t="str">
        <f>IFERROR(MATCH($A129,Pokedex!$B$2:$B1000,0), "")</f>
        <v/>
      </c>
      <c r="S129" s="151"/>
      <c r="T129" s="151"/>
      <c r="U129" s="151"/>
      <c r="V129" s="151"/>
      <c r="W129" s="151"/>
      <c r="X129" s="151"/>
      <c r="Y129" s="151"/>
      <c r="Z129" s="151"/>
      <c r="AA129" s="151"/>
    </row>
    <row r="130" spans="1:27" ht="12.75" customHeight="1">
      <c r="A130" s="158"/>
      <c r="B130" s="26" t="str">
        <f ca="1">IFERROR(IF($R130 = "","", OFFSET(Pokedex!$A$1, $R130, B$1, 1, 2)), "")</f>
        <v/>
      </c>
      <c r="C130" s="31"/>
      <c r="D130" s="31" t="str">
        <f ca="1">IFERROR(IF($R130 = "","", OFFSET(Pokedex!$A$1, $R130, D$1, 1, 12)), "")</f>
        <v/>
      </c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 t="str">
        <f t="array" ref="P130">IF(IFERROR(INDEX(Pokedex!$A$2:$BK$2133,MATCH($C130,Pokedex!$B$2:$B$2133,0),P$1),1)=0,"",IFERROR(INDEX(Pokedex!$A$2:$BK$2133,MATCH($C130,Pokedex!$B$2:$B$2133,0),P$1),""))</f>
        <v/>
      </c>
      <c r="Q130" s="26" t="str">
        <f t="array" ref="Q130">IF(IFERROR(INDEX(Pokedex!$A$2:$BK$2133,MATCH($C130,Pokedex!$B$2:$B$2133,0),Q$1),1)=0,"",IFERROR(INDEX(Pokedex!$A$2:$BK$2133,MATCH($C130,Pokedex!$B$2:$B$2133,0),Q$1),""))</f>
        <v/>
      </c>
      <c r="R130" s="156" t="str">
        <f>IFERROR(MATCH($A130,Pokedex!$B$2:$B1000,0), "")</f>
        <v/>
      </c>
      <c r="S130" s="151"/>
      <c r="T130" s="151"/>
      <c r="U130" s="151"/>
      <c r="V130" s="151"/>
      <c r="W130" s="151"/>
      <c r="X130" s="151"/>
      <c r="Y130" s="151"/>
      <c r="Z130" s="151"/>
      <c r="AA130" s="151"/>
    </row>
    <row r="131" spans="1:27" ht="12.75" customHeight="1">
      <c r="A131" s="158"/>
      <c r="B131" s="26" t="str">
        <f ca="1">IFERROR(IF($R131 = "","", OFFSET(Pokedex!$A$1, $R131, B$1, 1, 2)), "")</f>
        <v/>
      </c>
      <c r="C131" s="31"/>
      <c r="D131" s="31" t="str">
        <f ca="1">IFERROR(IF($R131 = "","", OFFSET(Pokedex!$A$1, $R131, D$1, 1, 12)), "")</f>
        <v/>
      </c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 t="str">
        <f t="array" ref="P131">IF(IFERROR(INDEX(Pokedex!$A$2:$BK$2133,MATCH($C131,Pokedex!$B$2:$B$2133,0),P$1),1)=0,"",IFERROR(INDEX(Pokedex!$A$2:$BK$2133,MATCH($C131,Pokedex!$B$2:$B$2133,0),P$1),""))</f>
        <v/>
      </c>
      <c r="Q131" s="26" t="str">
        <f t="array" ref="Q131">IF(IFERROR(INDEX(Pokedex!$A$2:$BK$2133,MATCH($C131,Pokedex!$B$2:$B$2133,0),Q$1),1)=0,"",IFERROR(INDEX(Pokedex!$A$2:$BK$2133,MATCH($C131,Pokedex!$B$2:$B$2133,0),Q$1),""))</f>
        <v/>
      </c>
      <c r="R131" s="156" t="str">
        <f>IFERROR(MATCH($A131,Pokedex!$B$2:$B1000,0), "")</f>
        <v/>
      </c>
      <c r="S131" s="151"/>
      <c r="T131" s="151"/>
      <c r="U131" s="151"/>
      <c r="V131" s="151"/>
      <c r="W131" s="151"/>
      <c r="X131" s="151"/>
      <c r="Y131" s="151"/>
      <c r="Z131" s="151"/>
      <c r="AA131" s="151"/>
    </row>
    <row r="132" spans="1:27" ht="12.75" customHeight="1">
      <c r="A132" s="158"/>
      <c r="B132" s="26" t="str">
        <f ca="1">IFERROR(IF($R132 = "","", OFFSET(Pokedex!$A$1, $R132, B$1, 1, 2)), "")</f>
        <v/>
      </c>
      <c r="C132" s="31"/>
      <c r="D132" s="31" t="str">
        <f ca="1">IFERROR(IF($R132 = "","", OFFSET(Pokedex!$A$1, $R132, D$1, 1, 12)), "")</f>
        <v/>
      </c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 t="str">
        <f t="array" ref="P132">IF(IFERROR(INDEX(Pokedex!$A$2:$BK$2133,MATCH($C132,Pokedex!$B$2:$B$2133,0),P$1),1)=0,"",IFERROR(INDEX(Pokedex!$A$2:$BK$2133,MATCH($C132,Pokedex!$B$2:$B$2133,0),P$1),""))</f>
        <v/>
      </c>
      <c r="Q132" s="26" t="str">
        <f t="array" ref="Q132">IF(IFERROR(INDEX(Pokedex!$A$2:$BK$2133,MATCH($C132,Pokedex!$B$2:$B$2133,0),Q$1),1)=0,"",IFERROR(INDEX(Pokedex!$A$2:$BK$2133,MATCH($C132,Pokedex!$B$2:$B$2133,0),Q$1),""))</f>
        <v/>
      </c>
      <c r="R132" s="156" t="str">
        <f>IFERROR(MATCH($A132,Pokedex!$B$2:$B1000,0), "")</f>
        <v/>
      </c>
      <c r="S132" s="151"/>
      <c r="T132" s="151"/>
      <c r="U132" s="151"/>
      <c r="V132" s="151"/>
      <c r="W132" s="151"/>
      <c r="X132" s="151"/>
      <c r="Y132" s="151"/>
      <c r="Z132" s="151"/>
      <c r="AA132" s="151"/>
    </row>
    <row r="133" spans="1:27" ht="12.75" customHeight="1">
      <c r="A133" s="158"/>
      <c r="B133" s="26" t="str">
        <f ca="1">IFERROR(IF($R133 = "","", OFFSET(Pokedex!$A$1, $R133, B$1, 1, 2)), "")</f>
        <v/>
      </c>
      <c r="C133" s="31"/>
      <c r="D133" s="31" t="str">
        <f ca="1">IFERROR(IF($R133 = "","", OFFSET(Pokedex!$A$1, $R133, D$1, 1, 12)), "")</f>
        <v/>
      </c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 t="str">
        <f t="array" ref="P133">IF(IFERROR(INDEX(Pokedex!$A$2:$BK$2133,MATCH($C133,Pokedex!$B$2:$B$2133,0),P$1),1)=0,"",IFERROR(INDEX(Pokedex!$A$2:$BK$2133,MATCH($C133,Pokedex!$B$2:$B$2133,0),P$1),""))</f>
        <v/>
      </c>
      <c r="Q133" s="26" t="str">
        <f t="array" ref="Q133">IF(IFERROR(INDEX(Pokedex!$A$2:$BK$2133,MATCH($C133,Pokedex!$B$2:$B$2133,0),Q$1),1)=0,"",IFERROR(INDEX(Pokedex!$A$2:$BK$2133,MATCH($C133,Pokedex!$B$2:$B$2133,0),Q$1),""))</f>
        <v/>
      </c>
      <c r="R133" s="156" t="str">
        <f>IFERROR(MATCH($A133,Pokedex!$B$2:$B1000,0), "")</f>
        <v/>
      </c>
      <c r="S133" s="151"/>
      <c r="T133" s="151"/>
      <c r="U133" s="151"/>
      <c r="V133" s="151"/>
      <c r="W133" s="151"/>
      <c r="X133" s="151"/>
      <c r="Y133" s="151"/>
      <c r="Z133" s="151"/>
      <c r="AA133" s="151"/>
    </row>
    <row r="134" spans="1:27" ht="12.75" customHeight="1">
      <c r="A134" s="158"/>
      <c r="B134" s="26" t="str">
        <f ca="1">IFERROR(IF($R134 = "","", OFFSET(Pokedex!$A$1, $R134, B$1, 1, 2)), "")</f>
        <v/>
      </c>
      <c r="C134" s="31"/>
      <c r="D134" s="31" t="str">
        <f ca="1">IFERROR(IF($R134 = "","", OFFSET(Pokedex!$A$1, $R134, D$1, 1, 12)), "")</f>
        <v/>
      </c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 t="str">
        <f t="array" ref="P134">IF(IFERROR(INDEX(Pokedex!$A$2:$BK$2133,MATCH($C134,Pokedex!$B$2:$B$2133,0),P$1),1)=0,"",IFERROR(INDEX(Pokedex!$A$2:$BK$2133,MATCH($C134,Pokedex!$B$2:$B$2133,0),P$1),""))</f>
        <v/>
      </c>
      <c r="Q134" s="26" t="str">
        <f t="array" ref="Q134">IF(IFERROR(INDEX(Pokedex!$A$2:$BK$2133,MATCH($C134,Pokedex!$B$2:$B$2133,0),Q$1),1)=0,"",IFERROR(INDEX(Pokedex!$A$2:$BK$2133,MATCH($C134,Pokedex!$B$2:$B$2133,0),Q$1),""))</f>
        <v/>
      </c>
      <c r="R134" s="156" t="str">
        <f>IFERROR(MATCH($A134,Pokedex!$B$2:$B1000,0), "")</f>
        <v/>
      </c>
      <c r="S134" s="151"/>
      <c r="T134" s="151"/>
      <c r="U134" s="151"/>
      <c r="V134" s="151"/>
      <c r="W134" s="151"/>
      <c r="X134" s="151"/>
      <c r="Y134" s="151"/>
      <c r="Z134" s="151"/>
      <c r="AA134" s="151"/>
    </row>
    <row r="135" spans="1:27" ht="12.75" customHeight="1">
      <c r="A135" s="158"/>
      <c r="B135" s="26" t="str">
        <f ca="1">IFERROR(IF($R135 = "","", OFFSET(Pokedex!$A$1, $R135, B$1, 1, 2)), "")</f>
        <v/>
      </c>
      <c r="C135" s="31"/>
      <c r="D135" s="31" t="str">
        <f ca="1">IFERROR(IF($R135 = "","", OFFSET(Pokedex!$A$1, $R135, D$1, 1, 12)), "")</f>
        <v/>
      </c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 t="str">
        <f t="array" ref="P135">IF(IFERROR(INDEX(Pokedex!$A$2:$BK$2133,MATCH($C135,Pokedex!$B$2:$B$2133,0),P$1),1)=0,"",IFERROR(INDEX(Pokedex!$A$2:$BK$2133,MATCH($C135,Pokedex!$B$2:$B$2133,0),P$1),""))</f>
        <v/>
      </c>
      <c r="Q135" s="26" t="str">
        <f t="array" ref="Q135">IF(IFERROR(INDEX(Pokedex!$A$2:$BK$2133,MATCH($C135,Pokedex!$B$2:$B$2133,0),Q$1),1)=0,"",IFERROR(INDEX(Pokedex!$A$2:$BK$2133,MATCH($C135,Pokedex!$B$2:$B$2133,0),Q$1),""))</f>
        <v/>
      </c>
      <c r="R135" s="156" t="str">
        <f>IFERROR(MATCH($A135,Pokedex!$B$2:$B1000,0), "")</f>
        <v/>
      </c>
      <c r="S135" s="151"/>
      <c r="T135" s="151"/>
      <c r="U135" s="151"/>
      <c r="V135" s="151"/>
      <c r="W135" s="151"/>
      <c r="X135" s="151"/>
      <c r="Y135" s="151"/>
      <c r="Z135" s="151"/>
      <c r="AA135" s="151"/>
    </row>
    <row r="136" spans="1:27" ht="12.75" customHeight="1">
      <c r="A136" s="158"/>
      <c r="B136" s="26" t="str">
        <f ca="1">IFERROR(IF($R136 = "","", OFFSET(Pokedex!$A$1, $R136, B$1, 1, 2)), "")</f>
        <v/>
      </c>
      <c r="C136" s="31"/>
      <c r="D136" s="31" t="str">
        <f ca="1">IFERROR(IF($R136 = "","", OFFSET(Pokedex!$A$1, $R136, D$1, 1, 12)), "")</f>
        <v/>
      </c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 t="str">
        <f t="array" ref="P136">IF(IFERROR(INDEX(Pokedex!$A$2:$BK$2133,MATCH($C136,Pokedex!$B$2:$B$2133,0),P$1),1)=0,"",IFERROR(INDEX(Pokedex!$A$2:$BK$2133,MATCH($C136,Pokedex!$B$2:$B$2133,0),P$1),""))</f>
        <v/>
      </c>
      <c r="Q136" s="26" t="str">
        <f t="array" ref="Q136">IF(IFERROR(INDEX(Pokedex!$A$2:$BK$2133,MATCH($C136,Pokedex!$B$2:$B$2133,0),Q$1),1)=0,"",IFERROR(INDEX(Pokedex!$A$2:$BK$2133,MATCH($C136,Pokedex!$B$2:$B$2133,0),Q$1),""))</f>
        <v/>
      </c>
      <c r="R136" s="156" t="str">
        <f>IFERROR(MATCH($A136,Pokedex!$B$2:$B1000,0), "")</f>
        <v/>
      </c>
      <c r="S136" s="151"/>
      <c r="T136" s="151"/>
      <c r="U136" s="151"/>
      <c r="V136" s="151"/>
      <c r="W136" s="151"/>
      <c r="X136" s="151"/>
      <c r="Y136" s="151"/>
      <c r="Z136" s="151"/>
      <c r="AA136" s="151"/>
    </row>
    <row r="137" spans="1:27" ht="12.75" customHeight="1">
      <c r="A137" s="158"/>
      <c r="B137" s="26" t="str">
        <f ca="1">IFERROR(IF($R137 = "","", OFFSET(Pokedex!$A$1, $R137, B$1, 1, 2)), "")</f>
        <v/>
      </c>
      <c r="C137" s="31"/>
      <c r="D137" s="31" t="str">
        <f ca="1">IFERROR(IF($R137 = "","", OFFSET(Pokedex!$A$1, $R137, D$1, 1, 12)), "")</f>
        <v/>
      </c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 t="str">
        <f t="array" ref="P137">IF(IFERROR(INDEX(Pokedex!$A$2:$BK$2133,MATCH($C137,Pokedex!$B$2:$B$2133,0),P$1),1)=0,"",IFERROR(INDEX(Pokedex!$A$2:$BK$2133,MATCH($C137,Pokedex!$B$2:$B$2133,0),P$1),""))</f>
        <v/>
      </c>
      <c r="Q137" s="26" t="str">
        <f t="array" ref="Q137">IF(IFERROR(INDEX(Pokedex!$A$2:$BK$2133,MATCH($C137,Pokedex!$B$2:$B$2133,0),Q$1),1)=0,"",IFERROR(INDEX(Pokedex!$A$2:$BK$2133,MATCH($C137,Pokedex!$B$2:$B$2133,0),Q$1),""))</f>
        <v/>
      </c>
      <c r="R137" s="156" t="str">
        <f>IFERROR(MATCH($A137,Pokedex!$B$2:$B1000,0), "")</f>
        <v/>
      </c>
      <c r="S137" s="151"/>
      <c r="T137" s="151"/>
      <c r="U137" s="151"/>
      <c r="V137" s="151"/>
      <c r="W137" s="151"/>
      <c r="X137" s="151"/>
      <c r="Y137" s="151"/>
      <c r="Z137" s="151"/>
      <c r="AA137" s="151"/>
    </row>
    <row r="138" spans="1:27" ht="12.75" customHeight="1">
      <c r="A138" s="158"/>
      <c r="B138" s="26" t="str">
        <f ca="1">IFERROR(IF($R138 = "","", OFFSET(Pokedex!$A$1, $R138, B$1, 1, 2)), "")</f>
        <v/>
      </c>
      <c r="C138" s="31"/>
      <c r="D138" s="31" t="str">
        <f ca="1">IFERROR(IF($R138 = "","", OFFSET(Pokedex!$A$1, $R138, D$1, 1, 12)), "")</f>
        <v/>
      </c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 t="str">
        <f t="array" ref="P138">IF(IFERROR(INDEX(Pokedex!$A$2:$BK$2133,MATCH($C138,Pokedex!$B$2:$B$2133,0),P$1),1)=0,"",IFERROR(INDEX(Pokedex!$A$2:$BK$2133,MATCH($C138,Pokedex!$B$2:$B$2133,0),P$1),""))</f>
        <v/>
      </c>
      <c r="Q138" s="26" t="str">
        <f t="array" ref="Q138">IF(IFERROR(INDEX(Pokedex!$A$2:$BK$2133,MATCH($C138,Pokedex!$B$2:$B$2133,0),Q$1),1)=0,"",IFERROR(INDEX(Pokedex!$A$2:$BK$2133,MATCH($C138,Pokedex!$B$2:$B$2133,0),Q$1),""))</f>
        <v/>
      </c>
      <c r="R138" s="156" t="str">
        <f>IFERROR(MATCH($A138,Pokedex!$B$2:$B1000,0), "")</f>
        <v/>
      </c>
      <c r="S138" s="151"/>
      <c r="T138" s="151"/>
      <c r="U138" s="151"/>
      <c r="V138" s="151"/>
      <c r="W138" s="151"/>
      <c r="X138" s="151"/>
      <c r="Y138" s="151"/>
      <c r="Z138" s="151"/>
      <c r="AA138" s="151"/>
    </row>
    <row r="139" spans="1:27" ht="12.75" customHeight="1">
      <c r="A139" s="158"/>
      <c r="B139" s="26" t="str">
        <f ca="1">IFERROR(IF($R139 = "","", OFFSET(Pokedex!$A$1, $R139, B$1, 1, 2)), "")</f>
        <v/>
      </c>
      <c r="C139" s="31"/>
      <c r="D139" s="31" t="str">
        <f ca="1">IFERROR(IF($R139 = "","", OFFSET(Pokedex!$A$1, $R139, D$1, 1, 12)), "")</f>
        <v/>
      </c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 t="str">
        <f t="array" ref="P139">IF(IFERROR(INDEX(Pokedex!$A$2:$BK$2133,MATCH($C139,Pokedex!$B$2:$B$2133,0),P$1),1)=0,"",IFERROR(INDEX(Pokedex!$A$2:$BK$2133,MATCH($C139,Pokedex!$B$2:$B$2133,0),P$1),""))</f>
        <v/>
      </c>
      <c r="Q139" s="26" t="str">
        <f t="array" ref="Q139">IF(IFERROR(INDEX(Pokedex!$A$2:$BK$2133,MATCH($C139,Pokedex!$B$2:$B$2133,0),Q$1),1)=0,"",IFERROR(INDEX(Pokedex!$A$2:$BK$2133,MATCH($C139,Pokedex!$B$2:$B$2133,0),Q$1),""))</f>
        <v/>
      </c>
      <c r="R139" s="156" t="str">
        <f>IFERROR(MATCH($A139,Pokedex!$B$2:$B1000,0), "")</f>
        <v/>
      </c>
      <c r="S139" s="151"/>
      <c r="T139" s="151"/>
      <c r="U139" s="151"/>
      <c r="V139" s="151"/>
      <c r="W139" s="151"/>
      <c r="X139" s="151"/>
      <c r="Y139" s="151"/>
      <c r="Z139" s="151"/>
      <c r="AA139" s="151"/>
    </row>
    <row r="140" spans="1:27" ht="12.75" customHeight="1">
      <c r="A140" s="158"/>
      <c r="B140" s="26" t="str">
        <f ca="1">IFERROR(IF($R140 = "","", OFFSET(Pokedex!$A$1, $R140, B$1, 1, 2)), "")</f>
        <v/>
      </c>
      <c r="C140" s="31"/>
      <c r="D140" s="31" t="str">
        <f ca="1">IFERROR(IF($R140 = "","", OFFSET(Pokedex!$A$1, $R140, D$1, 1, 12)), "")</f>
        <v/>
      </c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 t="str">
        <f t="array" ref="P140">IF(IFERROR(INDEX(Pokedex!$A$2:$BK$2133,MATCH($C140,Pokedex!$B$2:$B$2133,0),P$1),1)=0,"",IFERROR(INDEX(Pokedex!$A$2:$BK$2133,MATCH($C140,Pokedex!$B$2:$B$2133,0),P$1),""))</f>
        <v/>
      </c>
      <c r="Q140" s="26" t="str">
        <f t="array" ref="Q140">IF(IFERROR(INDEX(Pokedex!$A$2:$BK$2133,MATCH($C140,Pokedex!$B$2:$B$2133,0),Q$1),1)=0,"",IFERROR(INDEX(Pokedex!$A$2:$BK$2133,MATCH($C140,Pokedex!$B$2:$B$2133,0),Q$1),""))</f>
        <v/>
      </c>
      <c r="R140" s="156" t="str">
        <f>IFERROR(MATCH($A140,Pokedex!$B$2:$B1000,0), "")</f>
        <v/>
      </c>
      <c r="S140" s="151"/>
      <c r="T140" s="151"/>
      <c r="U140" s="151"/>
      <c r="V140" s="151"/>
      <c r="W140" s="151"/>
      <c r="X140" s="151"/>
      <c r="Y140" s="151"/>
      <c r="Z140" s="151"/>
      <c r="AA140" s="151"/>
    </row>
    <row r="141" spans="1:27" ht="12.75" customHeight="1">
      <c r="A141" s="158"/>
      <c r="B141" s="26" t="str">
        <f ca="1">IFERROR(IF($R141 = "","", OFFSET(Pokedex!$A$1, $R141, B$1, 1, 2)), "")</f>
        <v/>
      </c>
      <c r="C141" s="31"/>
      <c r="D141" s="31" t="str">
        <f ca="1">IFERROR(IF($R141 = "","", OFFSET(Pokedex!$A$1, $R141, D$1, 1, 12)), "")</f>
        <v/>
      </c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 t="str">
        <f t="array" ref="P141">IF(IFERROR(INDEX(Pokedex!$A$2:$BK$2133,MATCH($C141,Pokedex!$B$2:$B$2133,0),P$1),1)=0,"",IFERROR(INDEX(Pokedex!$A$2:$BK$2133,MATCH($C141,Pokedex!$B$2:$B$2133,0),P$1),""))</f>
        <v/>
      </c>
      <c r="Q141" s="26" t="str">
        <f t="array" ref="Q141">IF(IFERROR(INDEX(Pokedex!$A$2:$BK$2133,MATCH($C141,Pokedex!$B$2:$B$2133,0),Q$1),1)=0,"",IFERROR(INDEX(Pokedex!$A$2:$BK$2133,MATCH($C141,Pokedex!$B$2:$B$2133,0),Q$1),""))</f>
        <v/>
      </c>
      <c r="R141" s="156" t="str">
        <f>IFERROR(MATCH($A141,Pokedex!$B$2:$B1000,0), "")</f>
        <v/>
      </c>
      <c r="S141" s="151"/>
      <c r="T141" s="151"/>
      <c r="U141" s="151"/>
      <c r="V141" s="151"/>
      <c r="W141" s="151"/>
      <c r="X141" s="151"/>
      <c r="Y141" s="151"/>
      <c r="Z141" s="151"/>
      <c r="AA141" s="151"/>
    </row>
    <row r="142" spans="1:27" ht="12.75" customHeight="1">
      <c r="A142" s="158"/>
      <c r="B142" s="26" t="str">
        <f ca="1">IFERROR(IF($R142 = "","", OFFSET(Pokedex!$A$1, $R142, B$1, 1, 2)), "")</f>
        <v/>
      </c>
      <c r="C142" s="31"/>
      <c r="D142" s="31" t="str">
        <f ca="1">IFERROR(IF($R142 = "","", OFFSET(Pokedex!$A$1, $R142, D$1, 1, 12)), "")</f>
        <v/>
      </c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 t="str">
        <f t="array" ref="P142">IF(IFERROR(INDEX(Pokedex!$A$2:$BK$2133,MATCH($C142,Pokedex!$B$2:$B$2133,0),P$1),1)=0,"",IFERROR(INDEX(Pokedex!$A$2:$BK$2133,MATCH($C142,Pokedex!$B$2:$B$2133,0),P$1),""))</f>
        <v/>
      </c>
      <c r="Q142" s="26" t="str">
        <f t="array" ref="Q142">IF(IFERROR(INDEX(Pokedex!$A$2:$BK$2133,MATCH($C142,Pokedex!$B$2:$B$2133,0),Q$1),1)=0,"",IFERROR(INDEX(Pokedex!$A$2:$BK$2133,MATCH($C142,Pokedex!$B$2:$B$2133,0),Q$1),""))</f>
        <v/>
      </c>
      <c r="R142" s="156" t="str">
        <f>IFERROR(MATCH($A142,Pokedex!$B$2:$B1000,0), "")</f>
        <v/>
      </c>
      <c r="S142" s="151"/>
      <c r="T142" s="151"/>
      <c r="U142" s="151"/>
      <c r="V142" s="151"/>
      <c r="W142" s="151"/>
      <c r="X142" s="151"/>
      <c r="Y142" s="151"/>
      <c r="Z142" s="151"/>
      <c r="AA142" s="151"/>
    </row>
    <row r="143" spans="1:27" ht="12.75" customHeight="1">
      <c r="A143" s="158"/>
      <c r="B143" s="26" t="str">
        <f ca="1">IFERROR(IF($R143 = "","", OFFSET(Pokedex!$A$1, $R143, B$1, 1, 2)), "")</f>
        <v/>
      </c>
      <c r="C143" s="31"/>
      <c r="D143" s="31" t="str">
        <f ca="1">IFERROR(IF($R143 = "","", OFFSET(Pokedex!$A$1, $R143, D$1, 1, 12)), "")</f>
        <v/>
      </c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 t="str">
        <f t="array" ref="P143">IF(IFERROR(INDEX(Pokedex!$A$2:$BK$2133,MATCH($C143,Pokedex!$B$2:$B$2133,0),P$1),1)=0,"",IFERROR(INDEX(Pokedex!$A$2:$BK$2133,MATCH($C143,Pokedex!$B$2:$B$2133,0),P$1),""))</f>
        <v/>
      </c>
      <c r="Q143" s="26" t="str">
        <f t="array" ref="Q143">IF(IFERROR(INDEX(Pokedex!$A$2:$BK$2133,MATCH($C143,Pokedex!$B$2:$B$2133,0),Q$1),1)=0,"",IFERROR(INDEX(Pokedex!$A$2:$BK$2133,MATCH($C143,Pokedex!$B$2:$B$2133,0),Q$1),""))</f>
        <v/>
      </c>
      <c r="R143" s="156" t="str">
        <f>IFERROR(MATCH($A143,Pokedex!$B$2:$B1000,0), "")</f>
        <v/>
      </c>
      <c r="S143" s="151"/>
      <c r="T143" s="151"/>
      <c r="U143" s="151"/>
      <c r="V143" s="151"/>
      <c r="W143" s="151"/>
      <c r="X143" s="151"/>
      <c r="Y143" s="151"/>
      <c r="Z143" s="151"/>
      <c r="AA143" s="151"/>
    </row>
    <row r="144" spans="1:27" ht="12.75" customHeight="1">
      <c r="A144" s="158"/>
      <c r="B144" s="26" t="str">
        <f ca="1">IFERROR(IF($R144 = "","", OFFSET(Pokedex!$A$1, $R144, B$1, 1, 2)), "")</f>
        <v/>
      </c>
      <c r="C144" s="31"/>
      <c r="D144" s="31" t="str">
        <f ca="1">IFERROR(IF($R144 = "","", OFFSET(Pokedex!$A$1, $R144, D$1, 1, 12)), "")</f>
        <v/>
      </c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 t="str">
        <f t="array" ref="P144">IF(IFERROR(INDEX(Pokedex!$A$2:$BK$2133,MATCH($C144,Pokedex!$B$2:$B$2133,0),P$1),1)=0,"",IFERROR(INDEX(Pokedex!$A$2:$BK$2133,MATCH($C144,Pokedex!$B$2:$B$2133,0),P$1),""))</f>
        <v/>
      </c>
      <c r="Q144" s="26" t="str">
        <f t="array" ref="Q144">IF(IFERROR(INDEX(Pokedex!$A$2:$BK$2133,MATCH($C144,Pokedex!$B$2:$B$2133,0),Q$1),1)=0,"",IFERROR(INDEX(Pokedex!$A$2:$BK$2133,MATCH($C144,Pokedex!$B$2:$B$2133,0),Q$1),""))</f>
        <v/>
      </c>
      <c r="R144" s="156" t="str">
        <f>IFERROR(MATCH($A144,Pokedex!$B$2:$B1000,0), "")</f>
        <v/>
      </c>
      <c r="S144" s="151"/>
      <c r="T144" s="151"/>
      <c r="U144" s="151"/>
      <c r="V144" s="151"/>
      <c r="W144" s="151"/>
      <c r="X144" s="151"/>
      <c r="Y144" s="151"/>
      <c r="Z144" s="151"/>
      <c r="AA144" s="151"/>
    </row>
    <row r="145" spans="1:27" ht="12.75" customHeight="1">
      <c r="A145" s="158"/>
      <c r="B145" s="26" t="str">
        <f ca="1">IFERROR(IF($R145 = "","", OFFSET(Pokedex!$A$1, $R145, B$1, 1, 2)), "")</f>
        <v/>
      </c>
      <c r="C145" s="31"/>
      <c r="D145" s="31" t="str">
        <f ca="1">IFERROR(IF($R145 = "","", OFFSET(Pokedex!$A$1, $R145, D$1, 1, 12)), "")</f>
        <v/>
      </c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 t="str">
        <f t="array" ref="P145">IF(IFERROR(INDEX(Pokedex!$A$2:$BK$2133,MATCH($C145,Pokedex!$B$2:$B$2133,0),P$1),1)=0,"",IFERROR(INDEX(Pokedex!$A$2:$BK$2133,MATCH($C145,Pokedex!$B$2:$B$2133,0),P$1),""))</f>
        <v/>
      </c>
      <c r="Q145" s="26" t="str">
        <f t="array" ref="Q145">IF(IFERROR(INDEX(Pokedex!$A$2:$BK$2133,MATCH($C145,Pokedex!$B$2:$B$2133,0),Q$1),1)=0,"",IFERROR(INDEX(Pokedex!$A$2:$BK$2133,MATCH($C145,Pokedex!$B$2:$B$2133,0),Q$1),""))</f>
        <v/>
      </c>
      <c r="R145" s="156" t="str">
        <f>IFERROR(MATCH($A145,Pokedex!$B$2:$B1000,0), "")</f>
        <v/>
      </c>
      <c r="S145" s="151"/>
      <c r="T145" s="151"/>
      <c r="U145" s="151"/>
      <c r="V145" s="151"/>
      <c r="W145" s="151"/>
      <c r="X145" s="151"/>
      <c r="Y145" s="151"/>
      <c r="Z145" s="151"/>
      <c r="AA145" s="151"/>
    </row>
    <row r="146" spans="1:27" ht="12.75" customHeight="1">
      <c r="A146" s="158"/>
      <c r="B146" s="26" t="str">
        <f ca="1">IFERROR(IF($R146 = "","", OFFSET(Pokedex!$A$1, $R146, B$1, 1, 2)), "")</f>
        <v/>
      </c>
      <c r="C146" s="31"/>
      <c r="D146" s="31" t="str">
        <f ca="1">IFERROR(IF($R146 = "","", OFFSET(Pokedex!$A$1, $R146, D$1, 1, 12)), "")</f>
        <v/>
      </c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 t="str">
        <f t="array" ref="P146">IF(IFERROR(INDEX(Pokedex!$A$2:$BK$2133,MATCH($C146,Pokedex!$B$2:$B$2133,0),P$1),1)=0,"",IFERROR(INDEX(Pokedex!$A$2:$BK$2133,MATCH($C146,Pokedex!$B$2:$B$2133,0),P$1),""))</f>
        <v/>
      </c>
      <c r="Q146" s="26" t="str">
        <f t="array" ref="Q146">IF(IFERROR(INDEX(Pokedex!$A$2:$BK$2133,MATCH($C146,Pokedex!$B$2:$B$2133,0),Q$1),1)=0,"",IFERROR(INDEX(Pokedex!$A$2:$BK$2133,MATCH($C146,Pokedex!$B$2:$B$2133,0),Q$1),""))</f>
        <v/>
      </c>
      <c r="R146" s="156" t="str">
        <f>IFERROR(MATCH($A146,Pokedex!$B$2:$B1000,0), "")</f>
        <v/>
      </c>
      <c r="S146" s="151"/>
      <c r="T146" s="151"/>
      <c r="U146" s="151"/>
      <c r="V146" s="151"/>
      <c r="W146" s="151"/>
      <c r="X146" s="151"/>
      <c r="Y146" s="151"/>
      <c r="Z146" s="151"/>
      <c r="AA146" s="151"/>
    </row>
    <row r="147" spans="1:27" ht="12.75" customHeight="1">
      <c r="A147" s="158"/>
      <c r="B147" s="26" t="str">
        <f ca="1">IFERROR(IF($R147 = "","", OFFSET(Pokedex!$A$1, $R147, B$1, 1, 2)), "")</f>
        <v/>
      </c>
      <c r="C147" s="31"/>
      <c r="D147" s="31" t="str">
        <f ca="1">IFERROR(IF($R147 = "","", OFFSET(Pokedex!$A$1, $R147, D$1, 1, 12)), "")</f>
        <v/>
      </c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 t="str">
        <f t="array" ref="P147">IF(IFERROR(INDEX(Pokedex!$A$2:$BK$2133,MATCH($C147,Pokedex!$B$2:$B$2133,0),P$1),1)=0,"",IFERROR(INDEX(Pokedex!$A$2:$BK$2133,MATCH($C147,Pokedex!$B$2:$B$2133,0),P$1),""))</f>
        <v/>
      </c>
      <c r="Q147" s="26" t="str">
        <f t="array" ref="Q147">IF(IFERROR(INDEX(Pokedex!$A$2:$BK$2133,MATCH($C147,Pokedex!$B$2:$B$2133,0),Q$1),1)=0,"",IFERROR(INDEX(Pokedex!$A$2:$BK$2133,MATCH($C147,Pokedex!$B$2:$B$2133,0),Q$1),""))</f>
        <v/>
      </c>
      <c r="R147" s="156" t="str">
        <f>IFERROR(MATCH($A147,Pokedex!$B$2:$B1000,0), "")</f>
        <v/>
      </c>
      <c r="S147" s="151"/>
      <c r="T147" s="151"/>
      <c r="U147" s="151"/>
      <c r="V147" s="151"/>
      <c r="W147" s="151"/>
      <c r="X147" s="151"/>
      <c r="Y147" s="151"/>
      <c r="Z147" s="151"/>
      <c r="AA147" s="151"/>
    </row>
    <row r="148" spans="1:27" ht="12.75" customHeight="1">
      <c r="A148" s="158"/>
      <c r="B148" s="26" t="str">
        <f ca="1">IFERROR(IF($R148 = "","", OFFSET(Pokedex!$A$1, $R148, B$1, 1, 2)), "")</f>
        <v/>
      </c>
      <c r="C148" s="31"/>
      <c r="D148" s="31" t="str">
        <f ca="1">IFERROR(IF($R148 = "","", OFFSET(Pokedex!$A$1, $R148, D$1, 1, 12)), "")</f>
        <v/>
      </c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 t="str">
        <f t="array" ref="P148">IF(IFERROR(INDEX(Pokedex!$A$2:$BK$2133,MATCH($C148,Pokedex!$B$2:$B$2133,0),P$1),1)=0,"",IFERROR(INDEX(Pokedex!$A$2:$BK$2133,MATCH($C148,Pokedex!$B$2:$B$2133,0),P$1),""))</f>
        <v/>
      </c>
      <c r="Q148" s="26" t="str">
        <f t="array" ref="Q148">IF(IFERROR(INDEX(Pokedex!$A$2:$BK$2133,MATCH($C148,Pokedex!$B$2:$B$2133,0),Q$1),1)=0,"",IFERROR(INDEX(Pokedex!$A$2:$BK$2133,MATCH($C148,Pokedex!$B$2:$B$2133,0),Q$1),""))</f>
        <v/>
      </c>
      <c r="R148" s="156" t="str">
        <f>IFERROR(MATCH($A148,Pokedex!$B$2:$B1000,0), "")</f>
        <v/>
      </c>
      <c r="S148" s="151"/>
      <c r="T148" s="151"/>
      <c r="U148" s="151"/>
      <c r="V148" s="151"/>
      <c r="W148" s="151"/>
      <c r="X148" s="151"/>
      <c r="Y148" s="151"/>
      <c r="Z148" s="151"/>
      <c r="AA148" s="151"/>
    </row>
    <row r="149" spans="1:27" ht="12.75" customHeight="1">
      <c r="A149" s="158"/>
      <c r="B149" s="26" t="str">
        <f ca="1">IFERROR(IF($R149 = "","", OFFSET(Pokedex!$A$1, $R149, B$1, 1, 2)), "")</f>
        <v/>
      </c>
      <c r="C149" s="31"/>
      <c r="D149" s="31" t="str">
        <f ca="1">IFERROR(IF($R149 = "","", OFFSET(Pokedex!$A$1, $R149, D$1, 1, 12)), "")</f>
        <v/>
      </c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 t="str">
        <f t="array" ref="P149">IF(IFERROR(INDEX(Pokedex!$A$2:$BK$2133,MATCH($C149,Pokedex!$B$2:$B$2133,0),P$1),1)=0,"",IFERROR(INDEX(Pokedex!$A$2:$BK$2133,MATCH($C149,Pokedex!$B$2:$B$2133,0),P$1),""))</f>
        <v/>
      </c>
      <c r="Q149" s="26" t="str">
        <f t="array" ref="Q149">IF(IFERROR(INDEX(Pokedex!$A$2:$BK$2133,MATCH($C149,Pokedex!$B$2:$B$2133,0),Q$1),1)=0,"",IFERROR(INDEX(Pokedex!$A$2:$BK$2133,MATCH($C149,Pokedex!$B$2:$B$2133,0),Q$1),""))</f>
        <v/>
      </c>
      <c r="R149" s="156" t="str">
        <f>IFERROR(MATCH($A149,Pokedex!$B$2:$B1000,0), "")</f>
        <v/>
      </c>
      <c r="S149" s="151"/>
      <c r="T149" s="151"/>
      <c r="U149" s="151"/>
      <c r="V149" s="151"/>
      <c r="W149" s="151"/>
      <c r="X149" s="151"/>
      <c r="Y149" s="151"/>
      <c r="Z149" s="151"/>
      <c r="AA149" s="151"/>
    </row>
    <row r="150" spans="1:27" ht="12.75" customHeight="1">
      <c r="A150" s="158"/>
      <c r="B150" s="26" t="str">
        <f ca="1">IFERROR(IF($R150 = "","", OFFSET(Pokedex!$A$1, $R150, B$1, 1, 2)), "")</f>
        <v/>
      </c>
      <c r="C150" s="31"/>
      <c r="D150" s="31" t="str">
        <f ca="1">IFERROR(IF($R150 = "","", OFFSET(Pokedex!$A$1, $R150, D$1, 1, 12)), "")</f>
        <v/>
      </c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 t="str">
        <f t="array" ref="P150">IF(IFERROR(INDEX(Pokedex!$A$2:$BK$2133,MATCH($C150,Pokedex!$B$2:$B$2133,0),P$1),1)=0,"",IFERROR(INDEX(Pokedex!$A$2:$BK$2133,MATCH($C150,Pokedex!$B$2:$B$2133,0),P$1),""))</f>
        <v/>
      </c>
      <c r="Q150" s="26" t="str">
        <f t="array" ref="Q150">IF(IFERROR(INDEX(Pokedex!$A$2:$BK$2133,MATCH($C150,Pokedex!$B$2:$B$2133,0),Q$1),1)=0,"",IFERROR(INDEX(Pokedex!$A$2:$BK$2133,MATCH($C150,Pokedex!$B$2:$B$2133,0),Q$1),""))</f>
        <v/>
      </c>
      <c r="R150" s="156" t="str">
        <f>IFERROR(MATCH($A150,Pokedex!$B$2:$B1000,0), "")</f>
        <v/>
      </c>
      <c r="S150" s="151"/>
      <c r="T150" s="151"/>
      <c r="U150" s="151"/>
      <c r="V150" s="151"/>
      <c r="W150" s="151"/>
      <c r="X150" s="151"/>
      <c r="Y150" s="151"/>
      <c r="Z150" s="151"/>
      <c r="AA150" s="151"/>
    </row>
    <row r="151" spans="1:27" ht="12.75" customHeight="1">
      <c r="A151" s="158"/>
      <c r="B151" s="26" t="str">
        <f ca="1">IFERROR(IF($R151 = "","", OFFSET(Pokedex!$A$1, $R151, B$1, 1, 2)), "")</f>
        <v/>
      </c>
      <c r="C151" s="31"/>
      <c r="D151" s="31" t="str">
        <f ca="1">IFERROR(IF($R151 = "","", OFFSET(Pokedex!$A$1, $R151, D$1, 1, 12)), "")</f>
        <v/>
      </c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 t="str">
        <f t="array" ref="P151">IF(IFERROR(INDEX(Pokedex!$A$2:$BK$2133,MATCH($C151,Pokedex!$B$2:$B$2133,0),P$1),1)=0,"",IFERROR(INDEX(Pokedex!$A$2:$BK$2133,MATCH($C151,Pokedex!$B$2:$B$2133,0),P$1),""))</f>
        <v/>
      </c>
      <c r="Q151" s="26" t="str">
        <f t="array" ref="Q151">IF(IFERROR(INDEX(Pokedex!$A$2:$BK$2133,MATCH($C151,Pokedex!$B$2:$B$2133,0),Q$1),1)=0,"",IFERROR(INDEX(Pokedex!$A$2:$BK$2133,MATCH($C151,Pokedex!$B$2:$B$2133,0),Q$1),""))</f>
        <v/>
      </c>
      <c r="R151" s="156" t="str">
        <f>IFERROR(MATCH($A151,Pokedex!$B$2:$B1000,0), "")</f>
        <v/>
      </c>
      <c r="S151" s="151"/>
      <c r="T151" s="151"/>
      <c r="U151" s="151"/>
      <c r="V151" s="151"/>
      <c r="W151" s="151"/>
      <c r="X151" s="151"/>
      <c r="Y151" s="151"/>
      <c r="Z151" s="151"/>
      <c r="AA151" s="151"/>
    </row>
    <row r="152" spans="1:27" ht="12.75" customHeight="1">
      <c r="A152" s="158"/>
      <c r="B152" s="26" t="str">
        <f ca="1">IFERROR(IF($R152 = "","", OFFSET(Pokedex!$A$1, $R152, B$1, 1, 2)), "")</f>
        <v/>
      </c>
      <c r="C152" s="31"/>
      <c r="D152" s="31" t="str">
        <f ca="1">IFERROR(IF($R152 = "","", OFFSET(Pokedex!$A$1, $R152, D$1, 1, 12)), "")</f>
        <v/>
      </c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 t="str">
        <f t="array" ref="P152">IF(IFERROR(INDEX(Pokedex!$A$2:$BK$2133,MATCH($C152,Pokedex!$B$2:$B$2133,0),P$1),1)=0,"",IFERROR(INDEX(Pokedex!$A$2:$BK$2133,MATCH($C152,Pokedex!$B$2:$B$2133,0),P$1),""))</f>
        <v/>
      </c>
      <c r="Q152" s="26" t="str">
        <f t="array" ref="Q152">IF(IFERROR(INDEX(Pokedex!$A$2:$BK$2133,MATCH($C152,Pokedex!$B$2:$B$2133,0),Q$1),1)=0,"",IFERROR(INDEX(Pokedex!$A$2:$BK$2133,MATCH($C152,Pokedex!$B$2:$B$2133,0),Q$1),""))</f>
        <v/>
      </c>
      <c r="R152" s="156" t="str">
        <f>IFERROR(MATCH($A152,Pokedex!$B$2:$B1000,0), "")</f>
        <v/>
      </c>
      <c r="S152" s="151"/>
      <c r="T152" s="151"/>
      <c r="U152" s="151"/>
      <c r="V152" s="151"/>
      <c r="W152" s="151"/>
      <c r="X152" s="151"/>
      <c r="Y152" s="151"/>
      <c r="Z152" s="151"/>
      <c r="AA152" s="151"/>
    </row>
    <row r="153" spans="1:27" ht="12.75" customHeight="1">
      <c r="A153" s="158"/>
      <c r="B153" s="26" t="str">
        <f ca="1">IFERROR(IF($R153 = "","", OFFSET(Pokedex!$A$1, $R153, B$1, 1, 2)), "")</f>
        <v/>
      </c>
      <c r="C153" s="31"/>
      <c r="D153" s="31" t="str">
        <f ca="1">IFERROR(IF($R153 = "","", OFFSET(Pokedex!$A$1, $R153, D$1, 1, 12)), "")</f>
        <v/>
      </c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 t="str">
        <f t="array" ref="P153">IF(IFERROR(INDEX(Pokedex!$A$2:$BK$2133,MATCH($C153,Pokedex!$B$2:$B$2133,0),P$1),1)=0,"",IFERROR(INDEX(Pokedex!$A$2:$BK$2133,MATCH($C153,Pokedex!$B$2:$B$2133,0),P$1),""))</f>
        <v/>
      </c>
      <c r="Q153" s="26" t="str">
        <f t="array" ref="Q153">IF(IFERROR(INDEX(Pokedex!$A$2:$BK$2133,MATCH($C153,Pokedex!$B$2:$B$2133,0),Q$1),1)=0,"",IFERROR(INDEX(Pokedex!$A$2:$BK$2133,MATCH($C153,Pokedex!$B$2:$B$2133,0),Q$1),""))</f>
        <v/>
      </c>
      <c r="R153" s="156" t="str">
        <f>IFERROR(MATCH($A153,Pokedex!$B$2:$B1000,0), "")</f>
        <v/>
      </c>
      <c r="S153" s="151"/>
      <c r="T153" s="151"/>
      <c r="U153" s="151"/>
      <c r="V153" s="151"/>
      <c r="W153" s="151"/>
      <c r="X153" s="151"/>
      <c r="Y153" s="151"/>
      <c r="Z153" s="151"/>
      <c r="AA153" s="151"/>
    </row>
    <row r="154" spans="1:27" ht="12.75" customHeight="1">
      <c r="A154" s="158"/>
      <c r="B154" s="26" t="str">
        <f ca="1">IFERROR(IF($R154 = "","", OFFSET(Pokedex!$A$1, $R154, B$1, 1, 2)), "")</f>
        <v/>
      </c>
      <c r="C154" s="31"/>
      <c r="D154" s="31" t="str">
        <f ca="1">IFERROR(IF($R154 = "","", OFFSET(Pokedex!$A$1, $R154, D$1, 1, 12)), "")</f>
        <v/>
      </c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 t="str">
        <f t="array" ref="P154">IF(IFERROR(INDEX(Pokedex!$A$2:$BK$2133,MATCH($C154,Pokedex!$B$2:$B$2133,0),P$1),1)=0,"",IFERROR(INDEX(Pokedex!$A$2:$BK$2133,MATCH($C154,Pokedex!$B$2:$B$2133,0),P$1),""))</f>
        <v/>
      </c>
      <c r="Q154" s="26" t="str">
        <f t="array" ref="Q154">IF(IFERROR(INDEX(Pokedex!$A$2:$BK$2133,MATCH($C154,Pokedex!$B$2:$B$2133,0),Q$1),1)=0,"",IFERROR(INDEX(Pokedex!$A$2:$BK$2133,MATCH($C154,Pokedex!$B$2:$B$2133,0),Q$1),""))</f>
        <v/>
      </c>
      <c r="R154" s="156" t="str">
        <f>IFERROR(MATCH($A154,Pokedex!$B$2:$B1000,0), "")</f>
        <v/>
      </c>
      <c r="S154" s="151"/>
      <c r="T154" s="151"/>
      <c r="U154" s="151"/>
      <c r="V154" s="151"/>
      <c r="W154" s="151"/>
      <c r="X154" s="151"/>
      <c r="Y154" s="151"/>
      <c r="Z154" s="151"/>
      <c r="AA154" s="151"/>
    </row>
    <row r="155" spans="1:27" ht="12.75" customHeight="1">
      <c r="A155" s="158"/>
      <c r="B155" s="26" t="str">
        <f ca="1">IFERROR(IF($R155 = "","", OFFSET(Pokedex!$A$1, $R155, B$1, 1, 2)), "")</f>
        <v/>
      </c>
      <c r="C155" s="31"/>
      <c r="D155" s="31" t="str">
        <f ca="1">IFERROR(IF($R155 = "","", OFFSET(Pokedex!$A$1, $R155, D$1, 1, 12)), "")</f>
        <v/>
      </c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 t="str">
        <f t="array" ref="P155">IF(IFERROR(INDEX(Pokedex!$A$2:$BK$2133,MATCH($C155,Pokedex!$B$2:$B$2133,0),P$1),1)=0,"",IFERROR(INDEX(Pokedex!$A$2:$BK$2133,MATCH($C155,Pokedex!$B$2:$B$2133,0),P$1),""))</f>
        <v/>
      </c>
      <c r="Q155" s="26" t="str">
        <f t="array" ref="Q155">IF(IFERROR(INDEX(Pokedex!$A$2:$BK$2133,MATCH($C155,Pokedex!$B$2:$B$2133,0),Q$1),1)=0,"",IFERROR(INDEX(Pokedex!$A$2:$BK$2133,MATCH($C155,Pokedex!$B$2:$B$2133,0),Q$1),""))</f>
        <v/>
      </c>
      <c r="R155" s="156" t="str">
        <f>IFERROR(MATCH($A155,Pokedex!$B$2:$B1000,0), "")</f>
        <v/>
      </c>
      <c r="S155" s="151"/>
      <c r="T155" s="151"/>
      <c r="U155" s="151"/>
      <c r="V155" s="151"/>
      <c r="W155" s="151"/>
      <c r="X155" s="151"/>
      <c r="Y155" s="151"/>
      <c r="Z155" s="151"/>
      <c r="AA155" s="151"/>
    </row>
    <row r="156" spans="1:27" ht="12.75" customHeight="1">
      <c r="A156" s="158"/>
      <c r="B156" s="26" t="str">
        <f ca="1">IFERROR(IF($R156 = "","", OFFSET(Pokedex!$A$1, $R156, B$1, 1, 2)), "")</f>
        <v/>
      </c>
      <c r="C156" s="31"/>
      <c r="D156" s="31" t="str">
        <f ca="1">IFERROR(IF($R156 = "","", OFFSET(Pokedex!$A$1, $R156, D$1, 1, 12)), "")</f>
        <v/>
      </c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 t="str">
        <f t="array" ref="P156">IF(IFERROR(INDEX(Pokedex!$A$2:$BK$2133,MATCH($C156,Pokedex!$B$2:$B$2133,0),P$1),1)=0,"",IFERROR(INDEX(Pokedex!$A$2:$BK$2133,MATCH($C156,Pokedex!$B$2:$B$2133,0),P$1),""))</f>
        <v/>
      </c>
      <c r="Q156" s="26" t="str">
        <f t="array" ref="Q156">IF(IFERROR(INDEX(Pokedex!$A$2:$BK$2133,MATCH($C156,Pokedex!$B$2:$B$2133,0),Q$1),1)=0,"",IFERROR(INDEX(Pokedex!$A$2:$BK$2133,MATCH($C156,Pokedex!$B$2:$B$2133,0),Q$1),""))</f>
        <v/>
      </c>
      <c r="R156" s="156" t="str">
        <f>IFERROR(MATCH($A156,Pokedex!$B$2:$B1000,0), "")</f>
        <v/>
      </c>
      <c r="S156" s="151"/>
      <c r="T156" s="151"/>
      <c r="U156" s="151"/>
      <c r="V156" s="151"/>
      <c r="W156" s="151"/>
      <c r="X156" s="151"/>
      <c r="Y156" s="151"/>
      <c r="Z156" s="151"/>
      <c r="AA156" s="151"/>
    </row>
    <row r="157" spans="1:27" ht="12.75" customHeight="1">
      <c r="A157" s="158"/>
      <c r="B157" s="26" t="str">
        <f ca="1">IFERROR(IF($R157 = "","", OFFSET(Pokedex!$A$1, $R157, B$1, 1, 2)), "")</f>
        <v/>
      </c>
      <c r="C157" s="31"/>
      <c r="D157" s="31" t="str">
        <f ca="1">IFERROR(IF($R157 = "","", OFFSET(Pokedex!$A$1, $R157, D$1, 1, 12)), "")</f>
        <v/>
      </c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 t="str">
        <f t="array" ref="P157">IF(IFERROR(INDEX(Pokedex!$A$2:$BK$2133,MATCH($C157,Pokedex!$B$2:$B$2133,0),P$1),1)=0,"",IFERROR(INDEX(Pokedex!$A$2:$BK$2133,MATCH($C157,Pokedex!$B$2:$B$2133,0),P$1),""))</f>
        <v/>
      </c>
      <c r="Q157" s="26" t="str">
        <f t="array" ref="Q157">IF(IFERROR(INDEX(Pokedex!$A$2:$BK$2133,MATCH($C157,Pokedex!$B$2:$B$2133,0),Q$1),1)=0,"",IFERROR(INDEX(Pokedex!$A$2:$BK$2133,MATCH($C157,Pokedex!$B$2:$B$2133,0),Q$1),""))</f>
        <v/>
      </c>
      <c r="R157" s="156" t="str">
        <f>IFERROR(MATCH($A157,Pokedex!$B$2:$B1000,0), "")</f>
        <v/>
      </c>
      <c r="S157" s="151"/>
      <c r="T157" s="151"/>
      <c r="U157" s="151"/>
      <c r="V157" s="151"/>
      <c r="W157" s="151"/>
      <c r="X157" s="151"/>
      <c r="Y157" s="151"/>
      <c r="Z157" s="151"/>
      <c r="AA157" s="151"/>
    </row>
    <row r="158" spans="1:27" ht="12.75" customHeight="1">
      <c r="A158" s="158"/>
      <c r="B158" s="26" t="str">
        <f ca="1">IFERROR(IF($R158 = "","", OFFSET(Pokedex!$A$1, $R158, B$1, 1, 2)), "")</f>
        <v/>
      </c>
      <c r="C158" s="31"/>
      <c r="D158" s="31" t="str">
        <f ca="1">IFERROR(IF($R158 = "","", OFFSET(Pokedex!$A$1, $R158, D$1, 1, 12)), "")</f>
        <v/>
      </c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 t="str">
        <f t="array" ref="P158">IF(IFERROR(INDEX(Pokedex!$A$2:$BK$2133,MATCH($C158,Pokedex!$B$2:$B$2133,0),P$1),1)=0,"",IFERROR(INDEX(Pokedex!$A$2:$BK$2133,MATCH($C158,Pokedex!$B$2:$B$2133,0),P$1),""))</f>
        <v/>
      </c>
      <c r="Q158" s="26" t="str">
        <f t="array" ref="Q158">IF(IFERROR(INDEX(Pokedex!$A$2:$BK$2133,MATCH($C158,Pokedex!$B$2:$B$2133,0),Q$1),1)=0,"",IFERROR(INDEX(Pokedex!$A$2:$BK$2133,MATCH($C158,Pokedex!$B$2:$B$2133,0),Q$1),""))</f>
        <v/>
      </c>
      <c r="R158" s="156" t="str">
        <f>IFERROR(MATCH($A158,Pokedex!$B$2:$B1000,0), "")</f>
        <v/>
      </c>
      <c r="S158" s="151"/>
      <c r="T158" s="151"/>
      <c r="U158" s="151"/>
      <c r="V158" s="151"/>
      <c r="W158" s="151"/>
      <c r="X158" s="151"/>
      <c r="Y158" s="151"/>
      <c r="Z158" s="151"/>
      <c r="AA158" s="151"/>
    </row>
    <row r="159" spans="1:27" ht="12.75" customHeight="1">
      <c r="A159" s="158"/>
      <c r="B159" s="26" t="str">
        <f ca="1">IFERROR(IF($R159 = "","", OFFSET(Pokedex!$A$1, $R159, B$1, 1, 2)), "")</f>
        <v/>
      </c>
      <c r="C159" s="31"/>
      <c r="D159" s="31" t="str">
        <f ca="1">IFERROR(IF($R159 = "","", OFFSET(Pokedex!$A$1, $R159, D$1, 1, 12)), "")</f>
        <v/>
      </c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 t="str">
        <f t="array" ref="P159">IF(IFERROR(INDEX(Pokedex!$A$2:$BK$2133,MATCH($C159,Pokedex!$B$2:$B$2133,0),P$1),1)=0,"",IFERROR(INDEX(Pokedex!$A$2:$BK$2133,MATCH($C159,Pokedex!$B$2:$B$2133,0),P$1),""))</f>
        <v/>
      </c>
      <c r="Q159" s="26" t="str">
        <f t="array" ref="Q159">IF(IFERROR(INDEX(Pokedex!$A$2:$BK$2133,MATCH($C159,Pokedex!$B$2:$B$2133,0),Q$1),1)=0,"",IFERROR(INDEX(Pokedex!$A$2:$BK$2133,MATCH($C159,Pokedex!$B$2:$B$2133,0),Q$1),""))</f>
        <v/>
      </c>
      <c r="R159" s="156" t="str">
        <f>IFERROR(MATCH($A159,Pokedex!$B$2:$B1000,0), "")</f>
        <v/>
      </c>
      <c r="S159" s="151"/>
      <c r="T159" s="151"/>
      <c r="U159" s="151"/>
      <c r="V159" s="151"/>
      <c r="W159" s="151"/>
      <c r="X159" s="151"/>
      <c r="Y159" s="151"/>
      <c r="Z159" s="151"/>
      <c r="AA159" s="151"/>
    </row>
    <row r="160" spans="1:27" ht="12.75" customHeight="1">
      <c r="A160" s="158"/>
      <c r="B160" s="26" t="str">
        <f ca="1">IFERROR(IF($R160 = "","", OFFSET(Pokedex!$A$1, $R160, B$1, 1, 2)), "")</f>
        <v/>
      </c>
      <c r="C160" s="31"/>
      <c r="D160" s="31" t="str">
        <f ca="1">IFERROR(IF($R160 = "","", OFFSET(Pokedex!$A$1, $R160, D$1, 1, 12)), "")</f>
        <v/>
      </c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 t="str">
        <f t="array" ref="P160">IF(IFERROR(INDEX(Pokedex!$A$2:$BK$2133,MATCH($C160,Pokedex!$B$2:$B$2133,0),P$1),1)=0,"",IFERROR(INDEX(Pokedex!$A$2:$BK$2133,MATCH($C160,Pokedex!$B$2:$B$2133,0),P$1),""))</f>
        <v/>
      </c>
      <c r="Q160" s="26" t="str">
        <f t="array" ref="Q160">IF(IFERROR(INDEX(Pokedex!$A$2:$BK$2133,MATCH($C160,Pokedex!$B$2:$B$2133,0),Q$1),1)=0,"",IFERROR(INDEX(Pokedex!$A$2:$BK$2133,MATCH($C160,Pokedex!$B$2:$B$2133,0),Q$1),""))</f>
        <v/>
      </c>
      <c r="R160" s="156" t="str">
        <f>IFERROR(MATCH($A160,Pokedex!$B$2:$B1000,0), "")</f>
        <v/>
      </c>
      <c r="S160" s="151"/>
      <c r="T160" s="151"/>
      <c r="U160" s="151"/>
      <c r="V160" s="151"/>
      <c r="W160" s="151"/>
      <c r="X160" s="151"/>
      <c r="Y160" s="151"/>
      <c r="Z160" s="151"/>
      <c r="AA160" s="151"/>
    </row>
    <row r="161" spans="1:27" ht="12.75" customHeight="1">
      <c r="A161" s="158"/>
      <c r="B161" s="26" t="str">
        <f ca="1">IFERROR(IF($R161 = "","", OFFSET(Pokedex!$A$1, $R161, B$1, 1, 2)), "")</f>
        <v/>
      </c>
      <c r="C161" s="31"/>
      <c r="D161" s="31" t="str">
        <f ca="1">IFERROR(IF($R161 = "","", OFFSET(Pokedex!$A$1, $R161, D$1, 1, 12)), "")</f>
        <v/>
      </c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 t="str">
        <f t="array" ref="P161">IF(IFERROR(INDEX(Pokedex!$A$2:$BK$2133,MATCH($C161,Pokedex!$B$2:$B$2133,0),P$1),1)=0,"",IFERROR(INDEX(Pokedex!$A$2:$BK$2133,MATCH($C161,Pokedex!$B$2:$B$2133,0),P$1),""))</f>
        <v/>
      </c>
      <c r="Q161" s="26" t="str">
        <f t="array" ref="Q161">IF(IFERROR(INDEX(Pokedex!$A$2:$BK$2133,MATCH($C161,Pokedex!$B$2:$B$2133,0),Q$1),1)=0,"",IFERROR(INDEX(Pokedex!$A$2:$BK$2133,MATCH($C161,Pokedex!$B$2:$B$2133,0),Q$1),""))</f>
        <v/>
      </c>
      <c r="R161" s="156" t="str">
        <f>IFERROR(MATCH($A161,Pokedex!$B$2:$B1000,0), "")</f>
        <v/>
      </c>
      <c r="S161" s="151"/>
      <c r="T161" s="151"/>
      <c r="U161" s="151"/>
      <c r="V161" s="151"/>
      <c r="W161" s="151"/>
      <c r="X161" s="151"/>
      <c r="Y161" s="151"/>
      <c r="Z161" s="151"/>
      <c r="AA161" s="151"/>
    </row>
    <row r="162" spans="1:27" ht="12.75" customHeight="1">
      <c r="A162" s="158"/>
      <c r="B162" s="26" t="str">
        <f ca="1">IFERROR(IF($R162 = "","", OFFSET(Pokedex!$A$1, $R162, B$1, 1, 2)), "")</f>
        <v/>
      </c>
      <c r="C162" s="31"/>
      <c r="D162" s="31" t="str">
        <f ca="1">IFERROR(IF($R162 = "","", OFFSET(Pokedex!$A$1, $R162, D$1, 1, 12)), "")</f>
        <v/>
      </c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 t="str">
        <f t="array" ref="P162">IF(IFERROR(INDEX(Pokedex!$A$2:$BK$2133,MATCH($C162,Pokedex!$B$2:$B$2133,0),P$1),1)=0,"",IFERROR(INDEX(Pokedex!$A$2:$BK$2133,MATCH($C162,Pokedex!$B$2:$B$2133,0),P$1),""))</f>
        <v/>
      </c>
      <c r="Q162" s="26" t="str">
        <f t="array" ref="Q162">IF(IFERROR(INDEX(Pokedex!$A$2:$BK$2133,MATCH($C162,Pokedex!$B$2:$B$2133,0),Q$1),1)=0,"",IFERROR(INDEX(Pokedex!$A$2:$BK$2133,MATCH($C162,Pokedex!$B$2:$B$2133,0),Q$1),""))</f>
        <v/>
      </c>
      <c r="R162" s="156" t="str">
        <f>IFERROR(MATCH($A162,Pokedex!$B$2:$B1000,0), "")</f>
        <v/>
      </c>
      <c r="S162" s="151"/>
      <c r="T162" s="151"/>
      <c r="U162" s="151"/>
      <c r="V162" s="151"/>
      <c r="W162" s="151"/>
      <c r="X162" s="151"/>
      <c r="Y162" s="151"/>
      <c r="Z162" s="151"/>
      <c r="AA162" s="151"/>
    </row>
    <row r="163" spans="1:27" ht="12.75" customHeight="1">
      <c r="A163" s="158"/>
      <c r="B163" s="26" t="str">
        <f ca="1">IFERROR(IF($R163 = "","", OFFSET(Pokedex!$A$1, $R163, B$1, 1, 2)), "")</f>
        <v/>
      </c>
      <c r="C163" s="31"/>
      <c r="D163" s="31" t="str">
        <f ca="1">IFERROR(IF($R163 = "","", OFFSET(Pokedex!$A$1, $R163, D$1, 1, 12)), "")</f>
        <v/>
      </c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 t="str">
        <f t="array" ref="P163">IF(IFERROR(INDEX(Pokedex!$A$2:$BK$2133,MATCH($C163,Pokedex!$B$2:$B$2133,0),P$1),1)=0,"",IFERROR(INDEX(Pokedex!$A$2:$BK$2133,MATCH($C163,Pokedex!$B$2:$B$2133,0),P$1),""))</f>
        <v/>
      </c>
      <c r="Q163" s="26" t="str">
        <f t="array" ref="Q163">IF(IFERROR(INDEX(Pokedex!$A$2:$BK$2133,MATCH($C163,Pokedex!$B$2:$B$2133,0),Q$1),1)=0,"",IFERROR(INDEX(Pokedex!$A$2:$BK$2133,MATCH($C163,Pokedex!$B$2:$B$2133,0),Q$1),""))</f>
        <v/>
      </c>
      <c r="R163" s="156" t="str">
        <f>IFERROR(MATCH($A163,Pokedex!$B$2:$B1000,0), "")</f>
        <v/>
      </c>
      <c r="S163" s="151"/>
      <c r="T163" s="151"/>
      <c r="U163" s="151"/>
      <c r="V163" s="151"/>
      <c r="W163" s="151"/>
      <c r="X163" s="151"/>
      <c r="Y163" s="151"/>
      <c r="Z163" s="151"/>
      <c r="AA163" s="151"/>
    </row>
    <row r="164" spans="1:27" ht="12.75" customHeight="1">
      <c r="A164" s="158"/>
      <c r="B164" s="26" t="str">
        <f ca="1">IFERROR(IF($R164 = "","", OFFSET(Pokedex!$A$1, $R164, B$1, 1, 2)), "")</f>
        <v/>
      </c>
      <c r="C164" s="31"/>
      <c r="D164" s="31" t="str">
        <f ca="1">IFERROR(IF($R164 = "","", OFFSET(Pokedex!$A$1, $R164, D$1, 1, 12)), "")</f>
        <v/>
      </c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 t="str">
        <f t="array" ref="P164">IF(IFERROR(INDEX(Pokedex!$A$2:$BK$2133,MATCH($C164,Pokedex!$B$2:$B$2133,0),P$1),1)=0,"",IFERROR(INDEX(Pokedex!$A$2:$BK$2133,MATCH($C164,Pokedex!$B$2:$B$2133,0),P$1),""))</f>
        <v/>
      </c>
      <c r="Q164" s="26" t="str">
        <f t="array" ref="Q164">IF(IFERROR(INDEX(Pokedex!$A$2:$BK$2133,MATCH($C164,Pokedex!$B$2:$B$2133,0),Q$1),1)=0,"",IFERROR(INDEX(Pokedex!$A$2:$BK$2133,MATCH($C164,Pokedex!$B$2:$B$2133,0),Q$1),""))</f>
        <v/>
      </c>
      <c r="R164" s="156" t="str">
        <f>IFERROR(MATCH($A164,Pokedex!$B$2:$B1000,0), "")</f>
        <v/>
      </c>
      <c r="S164" s="151"/>
      <c r="T164" s="151"/>
      <c r="U164" s="151"/>
      <c r="V164" s="151"/>
      <c r="W164" s="151"/>
      <c r="X164" s="151"/>
      <c r="Y164" s="151"/>
      <c r="Z164" s="151"/>
      <c r="AA164" s="151"/>
    </row>
    <row r="165" spans="1:27" ht="12.75" customHeight="1">
      <c r="A165" s="158"/>
      <c r="B165" s="26" t="str">
        <f ca="1">IFERROR(IF($R165 = "","", OFFSET(Pokedex!$A$1, $R165, B$1, 1, 2)), "")</f>
        <v/>
      </c>
      <c r="C165" s="31"/>
      <c r="D165" s="31" t="str">
        <f ca="1">IFERROR(IF($R165 = "","", OFFSET(Pokedex!$A$1, $R165, D$1, 1, 12)), "")</f>
        <v/>
      </c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 t="str">
        <f t="array" ref="P165">IF(IFERROR(INDEX(Pokedex!$A$2:$BK$2133,MATCH($C165,Pokedex!$B$2:$B$2133,0),P$1),1)=0,"",IFERROR(INDEX(Pokedex!$A$2:$BK$2133,MATCH($C165,Pokedex!$B$2:$B$2133,0),P$1),""))</f>
        <v/>
      </c>
      <c r="Q165" s="26" t="str">
        <f t="array" ref="Q165">IF(IFERROR(INDEX(Pokedex!$A$2:$BK$2133,MATCH($C165,Pokedex!$B$2:$B$2133,0),Q$1),1)=0,"",IFERROR(INDEX(Pokedex!$A$2:$BK$2133,MATCH($C165,Pokedex!$B$2:$B$2133,0),Q$1),""))</f>
        <v/>
      </c>
      <c r="R165" s="156" t="str">
        <f>IFERROR(MATCH($A165,Pokedex!$B$2:$B1000,0), "")</f>
        <v/>
      </c>
      <c r="S165" s="151"/>
      <c r="T165" s="151"/>
      <c r="U165" s="151"/>
      <c r="V165" s="151"/>
      <c r="W165" s="151"/>
      <c r="X165" s="151"/>
      <c r="Y165" s="151"/>
      <c r="Z165" s="151"/>
      <c r="AA165" s="151"/>
    </row>
    <row r="166" spans="1:27" ht="12.75" customHeight="1">
      <c r="A166" s="158"/>
      <c r="B166" s="26" t="str">
        <f ca="1">IFERROR(IF($R166 = "","", OFFSET(Pokedex!$A$1, $R166, B$1, 1, 2)), "")</f>
        <v/>
      </c>
      <c r="C166" s="31"/>
      <c r="D166" s="31" t="str">
        <f ca="1">IFERROR(IF($R166 = "","", OFFSET(Pokedex!$A$1, $R166, D$1, 1, 12)), "")</f>
        <v/>
      </c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 t="str">
        <f t="array" ref="P166">IF(IFERROR(INDEX(Pokedex!$A$2:$BK$2133,MATCH($C166,Pokedex!$B$2:$B$2133,0),P$1),1)=0,"",IFERROR(INDEX(Pokedex!$A$2:$BK$2133,MATCH($C166,Pokedex!$B$2:$B$2133,0),P$1),""))</f>
        <v/>
      </c>
      <c r="Q166" s="26" t="str">
        <f t="array" ref="Q166">IF(IFERROR(INDEX(Pokedex!$A$2:$BK$2133,MATCH($C166,Pokedex!$B$2:$B$2133,0),Q$1),1)=0,"",IFERROR(INDEX(Pokedex!$A$2:$BK$2133,MATCH($C166,Pokedex!$B$2:$B$2133,0),Q$1),""))</f>
        <v/>
      </c>
      <c r="R166" s="156" t="str">
        <f>IFERROR(MATCH($A166,Pokedex!$B$2:$B1000,0), "")</f>
        <v/>
      </c>
      <c r="S166" s="151"/>
      <c r="T166" s="151"/>
      <c r="U166" s="151"/>
      <c r="V166" s="151"/>
      <c r="W166" s="151"/>
      <c r="X166" s="151"/>
      <c r="Y166" s="151"/>
      <c r="Z166" s="151"/>
      <c r="AA166" s="151"/>
    </row>
    <row r="167" spans="1:27" ht="12.75" customHeight="1">
      <c r="A167" s="158"/>
      <c r="B167" s="26" t="str">
        <f ca="1">IFERROR(IF($R167 = "","", OFFSET(Pokedex!$A$1, $R167, B$1, 1, 2)), "")</f>
        <v/>
      </c>
      <c r="C167" s="31"/>
      <c r="D167" s="31" t="str">
        <f ca="1">IFERROR(IF($R167 = "","", OFFSET(Pokedex!$A$1, $R167, D$1, 1, 12)), "")</f>
        <v/>
      </c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 t="str">
        <f t="array" ref="P167">IF(IFERROR(INDEX(Pokedex!$A$2:$BK$2133,MATCH($C167,Pokedex!$B$2:$B$2133,0),P$1),1)=0,"",IFERROR(INDEX(Pokedex!$A$2:$BK$2133,MATCH($C167,Pokedex!$B$2:$B$2133,0),P$1),""))</f>
        <v/>
      </c>
      <c r="Q167" s="26" t="str">
        <f t="array" ref="Q167">IF(IFERROR(INDEX(Pokedex!$A$2:$BK$2133,MATCH($C167,Pokedex!$B$2:$B$2133,0),Q$1),1)=0,"",IFERROR(INDEX(Pokedex!$A$2:$BK$2133,MATCH($C167,Pokedex!$B$2:$B$2133,0),Q$1),""))</f>
        <v/>
      </c>
      <c r="R167" s="156" t="str">
        <f>IFERROR(MATCH($A167,Pokedex!$B$2:$B1000,0), "")</f>
        <v/>
      </c>
      <c r="S167" s="151"/>
      <c r="T167" s="151"/>
      <c r="U167" s="151"/>
      <c r="V167" s="151"/>
      <c r="W167" s="151"/>
      <c r="X167" s="151"/>
      <c r="Y167" s="151"/>
      <c r="Z167" s="151"/>
      <c r="AA167" s="151"/>
    </row>
    <row r="168" spans="1:27" ht="12.75" customHeight="1">
      <c r="A168" s="158"/>
      <c r="B168" s="26" t="str">
        <f ca="1">IFERROR(IF($R168 = "","", OFFSET(Pokedex!$A$1, $R168, B$1, 1, 2)), "")</f>
        <v/>
      </c>
      <c r="C168" s="31"/>
      <c r="D168" s="31" t="str">
        <f ca="1">IFERROR(IF($R168 = "","", OFFSET(Pokedex!$A$1, $R168, D$1, 1, 12)), "")</f>
        <v/>
      </c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 t="str">
        <f t="array" ref="P168">IF(IFERROR(INDEX(Pokedex!$A$2:$BK$2133,MATCH($C168,Pokedex!$B$2:$B$2133,0),P$1),1)=0,"",IFERROR(INDEX(Pokedex!$A$2:$BK$2133,MATCH($C168,Pokedex!$B$2:$B$2133,0),P$1),""))</f>
        <v/>
      </c>
      <c r="Q168" s="26" t="str">
        <f t="array" ref="Q168">IF(IFERROR(INDEX(Pokedex!$A$2:$BK$2133,MATCH($C168,Pokedex!$B$2:$B$2133,0),Q$1),1)=0,"",IFERROR(INDEX(Pokedex!$A$2:$BK$2133,MATCH($C168,Pokedex!$B$2:$B$2133,0),Q$1),""))</f>
        <v/>
      </c>
      <c r="R168" s="156" t="str">
        <f>IFERROR(MATCH($A168,Pokedex!$B$2:$B1000,0), "")</f>
        <v/>
      </c>
      <c r="S168" s="151"/>
      <c r="T168" s="151"/>
      <c r="U168" s="151"/>
      <c r="V168" s="151"/>
      <c r="W168" s="151"/>
      <c r="X168" s="151"/>
      <c r="Y168" s="151"/>
      <c r="Z168" s="151"/>
      <c r="AA168" s="151"/>
    </row>
    <row r="169" spans="1:27" ht="12.75" customHeight="1">
      <c r="A169" s="158"/>
      <c r="B169" s="26" t="str">
        <f ca="1">IFERROR(IF($R169 = "","", OFFSET(Pokedex!$A$1, $R169, B$1, 1, 2)), "")</f>
        <v/>
      </c>
      <c r="C169" s="31"/>
      <c r="D169" s="31" t="str">
        <f ca="1">IFERROR(IF($R169 = "","", OFFSET(Pokedex!$A$1, $R169, D$1, 1, 12)), "")</f>
        <v/>
      </c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 t="str">
        <f t="array" ref="P169">IF(IFERROR(INDEX(Pokedex!$A$2:$BK$2133,MATCH($C169,Pokedex!$B$2:$B$2133,0),P$1),1)=0,"",IFERROR(INDEX(Pokedex!$A$2:$BK$2133,MATCH($C169,Pokedex!$B$2:$B$2133,0),P$1),""))</f>
        <v/>
      </c>
      <c r="Q169" s="26" t="str">
        <f t="array" ref="Q169">IF(IFERROR(INDEX(Pokedex!$A$2:$BK$2133,MATCH($C169,Pokedex!$B$2:$B$2133,0),Q$1),1)=0,"",IFERROR(INDEX(Pokedex!$A$2:$BK$2133,MATCH($C169,Pokedex!$B$2:$B$2133,0),Q$1),""))</f>
        <v/>
      </c>
      <c r="R169" s="156" t="str">
        <f>IFERROR(MATCH($A169,Pokedex!$B$2:$B1000,0), "")</f>
        <v/>
      </c>
      <c r="S169" s="151"/>
      <c r="T169" s="151"/>
      <c r="U169" s="151"/>
      <c r="V169" s="151"/>
      <c r="W169" s="151"/>
      <c r="X169" s="151"/>
      <c r="Y169" s="151"/>
      <c r="Z169" s="151"/>
      <c r="AA169" s="151"/>
    </row>
    <row r="170" spans="1:27" ht="12.75" customHeight="1">
      <c r="A170" s="158"/>
      <c r="B170" s="26" t="str">
        <f ca="1">IFERROR(IF($R170 = "","", OFFSET(Pokedex!$A$1, $R170, B$1, 1, 2)), "")</f>
        <v/>
      </c>
      <c r="C170" s="31"/>
      <c r="D170" s="31" t="str">
        <f ca="1">IFERROR(IF($R170 = "","", OFFSET(Pokedex!$A$1, $R170, D$1, 1, 12)), "")</f>
        <v/>
      </c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 t="str">
        <f t="array" ref="P170">IF(IFERROR(INDEX(Pokedex!$A$2:$BK$2133,MATCH($C170,Pokedex!$B$2:$B$2133,0),P$1),1)=0,"",IFERROR(INDEX(Pokedex!$A$2:$BK$2133,MATCH($C170,Pokedex!$B$2:$B$2133,0),P$1),""))</f>
        <v/>
      </c>
      <c r="Q170" s="26" t="str">
        <f t="array" ref="Q170">IF(IFERROR(INDEX(Pokedex!$A$2:$BK$2133,MATCH($C170,Pokedex!$B$2:$B$2133,0),Q$1),1)=0,"",IFERROR(INDEX(Pokedex!$A$2:$BK$2133,MATCH($C170,Pokedex!$B$2:$B$2133,0),Q$1),""))</f>
        <v/>
      </c>
      <c r="R170" s="156" t="str">
        <f>IFERROR(MATCH($A170,Pokedex!$B$2:$B1000,0), "")</f>
        <v/>
      </c>
      <c r="S170" s="151"/>
      <c r="T170" s="151"/>
      <c r="U170" s="151"/>
      <c r="V170" s="151"/>
      <c r="W170" s="151"/>
      <c r="X170" s="151"/>
      <c r="Y170" s="151"/>
      <c r="Z170" s="151"/>
      <c r="AA170" s="151"/>
    </row>
    <row r="171" spans="1:27" ht="12.75" customHeight="1">
      <c r="A171" s="158"/>
      <c r="B171" s="26" t="str">
        <f ca="1">IFERROR(IF($R171 = "","", OFFSET(Pokedex!$A$1, $R171, B$1, 1, 2)), "")</f>
        <v/>
      </c>
      <c r="C171" s="31"/>
      <c r="D171" s="31" t="str">
        <f ca="1">IFERROR(IF($R171 = "","", OFFSET(Pokedex!$A$1, $R171, D$1, 1, 12)), "")</f>
        <v/>
      </c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 t="str">
        <f t="array" ref="P171">IF(IFERROR(INDEX(Pokedex!$A$2:$BK$2133,MATCH($C171,Pokedex!$B$2:$B$2133,0),P$1),1)=0,"",IFERROR(INDEX(Pokedex!$A$2:$BK$2133,MATCH($C171,Pokedex!$B$2:$B$2133,0),P$1),""))</f>
        <v/>
      </c>
      <c r="Q171" s="26" t="str">
        <f t="array" ref="Q171">IF(IFERROR(INDEX(Pokedex!$A$2:$BK$2133,MATCH($C171,Pokedex!$B$2:$B$2133,0),Q$1),1)=0,"",IFERROR(INDEX(Pokedex!$A$2:$BK$2133,MATCH($C171,Pokedex!$B$2:$B$2133,0),Q$1),""))</f>
        <v/>
      </c>
      <c r="R171" s="156" t="str">
        <f>IFERROR(MATCH($A171,Pokedex!$B$2:$B1000,0), "")</f>
        <v/>
      </c>
      <c r="S171" s="151"/>
      <c r="T171" s="151"/>
      <c r="U171" s="151"/>
      <c r="V171" s="151"/>
      <c r="W171" s="151"/>
      <c r="X171" s="151"/>
      <c r="Y171" s="151"/>
      <c r="Z171" s="151"/>
      <c r="AA171" s="151"/>
    </row>
    <row r="172" spans="1:27" ht="12.75" customHeight="1">
      <c r="A172" s="158"/>
      <c r="B172" s="26" t="str">
        <f ca="1">IFERROR(IF($R172 = "","", OFFSET(Pokedex!$A$1, $R172, B$1, 1, 2)), "")</f>
        <v/>
      </c>
      <c r="C172" s="31"/>
      <c r="D172" s="31" t="str">
        <f ca="1">IFERROR(IF($R172 = "","", OFFSET(Pokedex!$A$1, $R172, D$1, 1, 12)), "")</f>
        <v/>
      </c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 t="str">
        <f t="array" ref="P172">IF(IFERROR(INDEX(Pokedex!$A$2:$BK$2133,MATCH($C172,Pokedex!$B$2:$B$2133,0),P$1),1)=0,"",IFERROR(INDEX(Pokedex!$A$2:$BK$2133,MATCH($C172,Pokedex!$B$2:$B$2133,0),P$1),""))</f>
        <v/>
      </c>
      <c r="Q172" s="26" t="str">
        <f t="array" ref="Q172">IF(IFERROR(INDEX(Pokedex!$A$2:$BK$2133,MATCH($C172,Pokedex!$B$2:$B$2133,0),Q$1),1)=0,"",IFERROR(INDEX(Pokedex!$A$2:$BK$2133,MATCH($C172,Pokedex!$B$2:$B$2133,0),Q$1),""))</f>
        <v/>
      </c>
      <c r="R172" s="156" t="str">
        <f>IFERROR(MATCH($A172,Pokedex!$B$2:$B1000,0), "")</f>
        <v/>
      </c>
      <c r="S172" s="151"/>
      <c r="T172" s="151"/>
      <c r="U172" s="151"/>
      <c r="V172" s="151"/>
      <c r="W172" s="151"/>
      <c r="X172" s="151"/>
      <c r="Y172" s="151"/>
      <c r="Z172" s="151"/>
      <c r="AA172" s="151"/>
    </row>
    <row r="173" spans="1:27" ht="12.75" customHeight="1">
      <c r="A173" s="158"/>
      <c r="B173" s="26" t="str">
        <f ca="1">IFERROR(IF($R173 = "","", OFFSET(Pokedex!$A$1, $R173, B$1, 1, 2)), "")</f>
        <v/>
      </c>
      <c r="C173" s="31"/>
      <c r="D173" s="31" t="str">
        <f ca="1">IFERROR(IF($R173 = "","", OFFSET(Pokedex!$A$1, $R173, D$1, 1, 12)), "")</f>
        <v/>
      </c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 t="str">
        <f t="array" ref="P173">IF(IFERROR(INDEX(Pokedex!$A$2:$BK$2133,MATCH($C173,Pokedex!$B$2:$B$2133,0),P$1),1)=0,"",IFERROR(INDEX(Pokedex!$A$2:$BK$2133,MATCH($C173,Pokedex!$B$2:$B$2133,0),P$1),""))</f>
        <v/>
      </c>
      <c r="Q173" s="26" t="str">
        <f t="array" ref="Q173">IF(IFERROR(INDEX(Pokedex!$A$2:$BK$2133,MATCH($C173,Pokedex!$B$2:$B$2133,0),Q$1),1)=0,"",IFERROR(INDEX(Pokedex!$A$2:$BK$2133,MATCH($C173,Pokedex!$B$2:$B$2133,0),Q$1),""))</f>
        <v/>
      </c>
      <c r="R173" s="156" t="str">
        <f>IFERROR(MATCH($A173,Pokedex!$B$2:$B1000,0), "")</f>
        <v/>
      </c>
      <c r="S173" s="151"/>
      <c r="T173" s="151"/>
      <c r="U173" s="151"/>
      <c r="V173" s="151"/>
      <c r="W173" s="151"/>
      <c r="X173" s="151"/>
      <c r="Y173" s="151"/>
      <c r="Z173" s="151"/>
      <c r="AA173" s="151"/>
    </row>
    <row r="174" spans="1:27" ht="12.75" customHeight="1">
      <c r="A174" s="158"/>
      <c r="B174" s="26" t="str">
        <f ca="1">IFERROR(IF($R174 = "","", OFFSET(Pokedex!$A$1, $R174, B$1, 1, 2)), "")</f>
        <v/>
      </c>
      <c r="C174" s="31"/>
      <c r="D174" s="31" t="str">
        <f ca="1">IFERROR(IF($R174 = "","", OFFSET(Pokedex!$A$1, $R174, D$1, 1, 12)), "")</f>
        <v/>
      </c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 t="str">
        <f t="array" ref="P174">IF(IFERROR(INDEX(Pokedex!$A$2:$BK$2133,MATCH($C174,Pokedex!$B$2:$B$2133,0),P$1),1)=0,"",IFERROR(INDEX(Pokedex!$A$2:$BK$2133,MATCH($C174,Pokedex!$B$2:$B$2133,0),P$1),""))</f>
        <v/>
      </c>
      <c r="Q174" s="26" t="str">
        <f t="array" ref="Q174">IF(IFERROR(INDEX(Pokedex!$A$2:$BK$2133,MATCH($C174,Pokedex!$B$2:$B$2133,0),Q$1),1)=0,"",IFERROR(INDEX(Pokedex!$A$2:$BK$2133,MATCH($C174,Pokedex!$B$2:$B$2133,0),Q$1),""))</f>
        <v/>
      </c>
      <c r="R174" s="156" t="str">
        <f>IFERROR(MATCH($A174,Pokedex!$B$2:$B1000,0), "")</f>
        <v/>
      </c>
      <c r="S174" s="151"/>
      <c r="T174" s="151"/>
      <c r="U174" s="151"/>
      <c r="V174" s="151"/>
      <c r="W174" s="151"/>
      <c r="X174" s="151"/>
      <c r="Y174" s="151"/>
      <c r="Z174" s="151"/>
      <c r="AA174" s="151"/>
    </row>
    <row r="175" spans="1:27" ht="12.75" customHeight="1">
      <c r="A175" s="158"/>
      <c r="B175" s="26" t="str">
        <f ca="1">IFERROR(IF($R175 = "","", OFFSET(Pokedex!$A$1, $R175, B$1, 1, 2)), "")</f>
        <v/>
      </c>
      <c r="C175" s="31"/>
      <c r="D175" s="31" t="str">
        <f ca="1">IFERROR(IF($R175 = "","", OFFSET(Pokedex!$A$1, $R175, D$1, 1, 12)), "")</f>
        <v/>
      </c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 t="str">
        <f t="array" ref="P175">IF(IFERROR(INDEX(Pokedex!$A$2:$BK$2133,MATCH($C175,Pokedex!$B$2:$B$2133,0),P$1),1)=0,"",IFERROR(INDEX(Pokedex!$A$2:$BK$2133,MATCH($C175,Pokedex!$B$2:$B$2133,0),P$1),""))</f>
        <v/>
      </c>
      <c r="Q175" s="26" t="str">
        <f t="array" ref="Q175">IF(IFERROR(INDEX(Pokedex!$A$2:$BK$2133,MATCH($C175,Pokedex!$B$2:$B$2133,0),Q$1),1)=0,"",IFERROR(INDEX(Pokedex!$A$2:$BK$2133,MATCH($C175,Pokedex!$B$2:$B$2133,0),Q$1),""))</f>
        <v/>
      </c>
      <c r="R175" s="156" t="str">
        <f>IFERROR(MATCH($A175,Pokedex!$B$2:$B1000,0), "")</f>
        <v/>
      </c>
      <c r="S175" s="151"/>
      <c r="T175" s="151"/>
      <c r="U175" s="151"/>
      <c r="V175" s="151"/>
      <c r="W175" s="151"/>
      <c r="X175" s="151"/>
      <c r="Y175" s="151"/>
      <c r="Z175" s="151"/>
      <c r="AA175" s="151"/>
    </row>
    <row r="176" spans="1:27" ht="12.75" customHeight="1">
      <c r="A176" s="158"/>
      <c r="B176" s="26" t="str">
        <f ca="1">IFERROR(IF($R176 = "","", OFFSET(Pokedex!$A$1, $R176, B$1, 1, 2)), "")</f>
        <v/>
      </c>
      <c r="C176" s="31"/>
      <c r="D176" s="31" t="str">
        <f ca="1">IFERROR(IF($R176 = "","", OFFSET(Pokedex!$A$1, $R176, D$1, 1, 12)), "")</f>
        <v/>
      </c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 t="str">
        <f t="array" ref="P176">IF(IFERROR(INDEX(Pokedex!$A$2:$BK$2133,MATCH($C176,Pokedex!$B$2:$B$2133,0),P$1),1)=0,"",IFERROR(INDEX(Pokedex!$A$2:$BK$2133,MATCH($C176,Pokedex!$B$2:$B$2133,0),P$1),""))</f>
        <v/>
      </c>
      <c r="Q176" s="26" t="str">
        <f t="array" ref="Q176">IF(IFERROR(INDEX(Pokedex!$A$2:$BK$2133,MATCH($C176,Pokedex!$B$2:$B$2133,0),Q$1),1)=0,"",IFERROR(INDEX(Pokedex!$A$2:$BK$2133,MATCH($C176,Pokedex!$B$2:$B$2133,0),Q$1),""))</f>
        <v/>
      </c>
      <c r="R176" s="156" t="str">
        <f>IFERROR(MATCH($A176,Pokedex!$B$2:$B1000,0), "")</f>
        <v/>
      </c>
      <c r="S176" s="151"/>
      <c r="T176" s="151"/>
      <c r="U176" s="151"/>
      <c r="V176" s="151"/>
      <c r="W176" s="151"/>
      <c r="X176" s="151"/>
      <c r="Y176" s="151"/>
      <c r="Z176" s="151"/>
      <c r="AA176" s="151"/>
    </row>
    <row r="177" spans="1:27" ht="12.75" customHeight="1">
      <c r="A177" s="158"/>
      <c r="B177" s="26" t="str">
        <f ca="1">IFERROR(IF($R177 = "","", OFFSET(Pokedex!$A$1, $R177, B$1, 1, 2)), "")</f>
        <v/>
      </c>
      <c r="C177" s="31"/>
      <c r="D177" s="31" t="str">
        <f ca="1">IFERROR(IF($R177 = "","", OFFSET(Pokedex!$A$1, $R177, D$1, 1, 12)), "")</f>
        <v/>
      </c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 t="str">
        <f t="array" ref="P177">IF(IFERROR(INDEX(Pokedex!$A$2:$BK$2133,MATCH($C177,Pokedex!$B$2:$B$2133,0),P$1),1)=0,"",IFERROR(INDEX(Pokedex!$A$2:$BK$2133,MATCH($C177,Pokedex!$B$2:$B$2133,0),P$1),""))</f>
        <v/>
      </c>
      <c r="Q177" s="26" t="str">
        <f t="array" ref="Q177">IF(IFERROR(INDEX(Pokedex!$A$2:$BK$2133,MATCH($C177,Pokedex!$B$2:$B$2133,0),Q$1),1)=0,"",IFERROR(INDEX(Pokedex!$A$2:$BK$2133,MATCH($C177,Pokedex!$B$2:$B$2133,0),Q$1),""))</f>
        <v/>
      </c>
      <c r="R177" s="156" t="str">
        <f>IFERROR(MATCH($A177,Pokedex!$B$2:$B1000,0), "")</f>
        <v/>
      </c>
      <c r="S177" s="151"/>
      <c r="T177" s="151"/>
      <c r="U177" s="151"/>
      <c r="V177" s="151"/>
      <c r="W177" s="151"/>
      <c r="X177" s="151"/>
      <c r="Y177" s="151"/>
      <c r="Z177" s="151"/>
      <c r="AA177" s="151"/>
    </row>
    <row r="178" spans="1:27" ht="12.75" customHeight="1">
      <c r="A178" s="158"/>
      <c r="B178" s="26" t="str">
        <f ca="1">IFERROR(IF($R178 = "","", OFFSET(Pokedex!$A$1, $R178, B$1, 1, 2)), "")</f>
        <v/>
      </c>
      <c r="C178" s="31"/>
      <c r="D178" s="31" t="str">
        <f ca="1">IFERROR(IF($R178 = "","", OFFSET(Pokedex!$A$1, $R178, D$1, 1, 12)), "")</f>
        <v/>
      </c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 t="str">
        <f t="array" ref="P178">IF(IFERROR(INDEX(Pokedex!$A$2:$BK$2133,MATCH($C178,Pokedex!$B$2:$B$2133,0),P$1),1)=0,"",IFERROR(INDEX(Pokedex!$A$2:$BK$2133,MATCH($C178,Pokedex!$B$2:$B$2133,0),P$1),""))</f>
        <v/>
      </c>
      <c r="Q178" s="26" t="str">
        <f t="array" ref="Q178">IF(IFERROR(INDEX(Pokedex!$A$2:$BK$2133,MATCH($C178,Pokedex!$B$2:$B$2133,0),Q$1),1)=0,"",IFERROR(INDEX(Pokedex!$A$2:$BK$2133,MATCH($C178,Pokedex!$B$2:$B$2133,0),Q$1),""))</f>
        <v/>
      </c>
      <c r="R178" s="156" t="str">
        <f>IFERROR(MATCH($A178,Pokedex!$B$2:$B1000,0), "")</f>
        <v/>
      </c>
      <c r="S178" s="151"/>
      <c r="T178" s="151"/>
      <c r="U178" s="151"/>
      <c r="V178" s="151"/>
      <c r="W178" s="151"/>
      <c r="X178" s="151"/>
      <c r="Y178" s="151"/>
      <c r="Z178" s="151"/>
      <c r="AA178" s="151"/>
    </row>
    <row r="179" spans="1:27" ht="12.75" customHeight="1">
      <c r="A179" s="158"/>
      <c r="B179" s="26" t="str">
        <f ca="1">IFERROR(IF($R179 = "","", OFFSET(Pokedex!$A$1, $R179, B$1, 1, 2)), "")</f>
        <v/>
      </c>
      <c r="C179" s="31"/>
      <c r="D179" s="31" t="str">
        <f ca="1">IFERROR(IF($R179 = "","", OFFSET(Pokedex!$A$1, $R179, D$1, 1, 12)), "")</f>
        <v/>
      </c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 t="str">
        <f t="array" ref="P179">IF(IFERROR(INDEX(Pokedex!$A$2:$BK$2133,MATCH($C179,Pokedex!$B$2:$B$2133,0),P$1),1)=0,"",IFERROR(INDEX(Pokedex!$A$2:$BK$2133,MATCH($C179,Pokedex!$B$2:$B$2133,0),P$1),""))</f>
        <v/>
      </c>
      <c r="Q179" s="26" t="str">
        <f t="array" ref="Q179">IF(IFERROR(INDEX(Pokedex!$A$2:$BK$2133,MATCH($C179,Pokedex!$B$2:$B$2133,0),Q$1),1)=0,"",IFERROR(INDEX(Pokedex!$A$2:$BK$2133,MATCH($C179,Pokedex!$B$2:$B$2133,0),Q$1),""))</f>
        <v/>
      </c>
      <c r="R179" s="156" t="str">
        <f>IFERROR(MATCH($A179,Pokedex!$B$2:$B1000,0), "")</f>
        <v/>
      </c>
      <c r="S179" s="151"/>
      <c r="T179" s="151"/>
      <c r="U179" s="151"/>
      <c r="V179" s="151"/>
      <c r="W179" s="151"/>
      <c r="X179" s="151"/>
      <c r="Y179" s="151"/>
      <c r="Z179" s="151"/>
      <c r="AA179" s="151"/>
    </row>
    <row r="180" spans="1:27" ht="12.75" customHeight="1">
      <c r="A180" s="158"/>
      <c r="B180" s="26" t="str">
        <f ca="1">IFERROR(IF($R180 = "","", OFFSET(Pokedex!$A$1, $R180, B$1, 1, 2)), "")</f>
        <v/>
      </c>
      <c r="C180" s="31"/>
      <c r="D180" s="31" t="str">
        <f ca="1">IFERROR(IF($R180 = "","", OFFSET(Pokedex!$A$1, $R180, D$1, 1, 12)), "")</f>
        <v/>
      </c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 t="str">
        <f t="array" ref="P180">IF(IFERROR(INDEX(Pokedex!$A$2:$BK$2133,MATCH($C180,Pokedex!$B$2:$B$2133,0),P$1),1)=0,"",IFERROR(INDEX(Pokedex!$A$2:$BK$2133,MATCH($C180,Pokedex!$B$2:$B$2133,0),P$1),""))</f>
        <v/>
      </c>
      <c r="Q180" s="26" t="str">
        <f t="array" ref="Q180">IF(IFERROR(INDEX(Pokedex!$A$2:$BK$2133,MATCH($C180,Pokedex!$B$2:$B$2133,0),Q$1),1)=0,"",IFERROR(INDEX(Pokedex!$A$2:$BK$2133,MATCH($C180,Pokedex!$B$2:$B$2133,0),Q$1),""))</f>
        <v/>
      </c>
      <c r="R180" s="156" t="str">
        <f>IFERROR(MATCH($A180,Pokedex!$B$2:$B1000,0), "")</f>
        <v/>
      </c>
      <c r="S180" s="151"/>
      <c r="T180" s="151"/>
      <c r="U180" s="151"/>
      <c r="V180" s="151"/>
      <c r="W180" s="151"/>
      <c r="X180" s="151"/>
      <c r="Y180" s="151"/>
      <c r="Z180" s="151"/>
      <c r="AA180" s="151"/>
    </row>
    <row r="181" spans="1:27" ht="12.75" customHeight="1">
      <c r="A181" s="158"/>
      <c r="B181" s="26" t="str">
        <f ca="1">IFERROR(IF($R181 = "","", OFFSET(Pokedex!$A$1, $R181, B$1, 1, 2)), "")</f>
        <v/>
      </c>
      <c r="C181" s="31"/>
      <c r="D181" s="31" t="str">
        <f ca="1">IFERROR(IF($R181 = "","", OFFSET(Pokedex!$A$1, $R181, D$1, 1, 12)), "")</f>
        <v/>
      </c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 t="str">
        <f t="array" ref="P181">IF(IFERROR(INDEX(Pokedex!$A$2:$BK$2133,MATCH($C181,Pokedex!$B$2:$B$2133,0),P$1),1)=0,"",IFERROR(INDEX(Pokedex!$A$2:$BK$2133,MATCH($C181,Pokedex!$B$2:$B$2133,0),P$1),""))</f>
        <v/>
      </c>
      <c r="Q181" s="26" t="str">
        <f t="array" ref="Q181">IF(IFERROR(INDEX(Pokedex!$A$2:$BK$2133,MATCH($C181,Pokedex!$B$2:$B$2133,0),Q$1),1)=0,"",IFERROR(INDEX(Pokedex!$A$2:$BK$2133,MATCH($C181,Pokedex!$B$2:$B$2133,0),Q$1),""))</f>
        <v/>
      </c>
      <c r="R181" s="156" t="str">
        <f>IFERROR(MATCH($A181,Pokedex!$B$2:$B1000,0), "")</f>
        <v/>
      </c>
      <c r="S181" s="151"/>
      <c r="T181" s="151"/>
      <c r="U181" s="151"/>
      <c r="V181" s="151"/>
      <c r="W181" s="151"/>
      <c r="X181" s="151"/>
      <c r="Y181" s="151"/>
      <c r="Z181" s="151"/>
      <c r="AA181" s="151"/>
    </row>
    <row r="182" spans="1:27" ht="12.75" customHeight="1">
      <c r="A182" s="158"/>
      <c r="B182" s="26" t="str">
        <f ca="1">IFERROR(IF($R182 = "","", OFFSET(Pokedex!$A$1, $R182, B$1, 1, 2)), "")</f>
        <v/>
      </c>
      <c r="C182" s="31"/>
      <c r="D182" s="31" t="str">
        <f ca="1">IFERROR(IF($R182 = "","", OFFSET(Pokedex!$A$1, $R182, D$1, 1, 12)), "")</f>
        <v/>
      </c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 t="str">
        <f t="array" ref="P182">IF(IFERROR(INDEX(Pokedex!$A$2:$BK$2133,MATCH($C182,Pokedex!$B$2:$B$2133,0),P$1),1)=0,"",IFERROR(INDEX(Pokedex!$A$2:$BK$2133,MATCH($C182,Pokedex!$B$2:$B$2133,0),P$1),""))</f>
        <v/>
      </c>
      <c r="Q182" s="26" t="str">
        <f t="array" ref="Q182">IF(IFERROR(INDEX(Pokedex!$A$2:$BK$2133,MATCH($C182,Pokedex!$B$2:$B$2133,0),Q$1),1)=0,"",IFERROR(INDEX(Pokedex!$A$2:$BK$2133,MATCH($C182,Pokedex!$B$2:$B$2133,0),Q$1),""))</f>
        <v/>
      </c>
      <c r="R182" s="156" t="str">
        <f>IFERROR(MATCH($A182,Pokedex!$B$2:$B1000,0), "")</f>
        <v/>
      </c>
      <c r="S182" s="151"/>
      <c r="T182" s="151"/>
      <c r="U182" s="151"/>
      <c r="V182" s="151"/>
      <c r="W182" s="151"/>
      <c r="X182" s="151"/>
      <c r="Y182" s="151"/>
      <c r="Z182" s="151"/>
      <c r="AA182" s="151"/>
    </row>
    <row r="183" spans="1:27" ht="12.75" customHeight="1">
      <c r="A183" s="158"/>
      <c r="B183" s="26" t="str">
        <f ca="1">IFERROR(IF($R183 = "","", OFFSET(Pokedex!$A$1, $R183, B$1, 1, 2)), "")</f>
        <v/>
      </c>
      <c r="C183" s="31"/>
      <c r="D183" s="31" t="str">
        <f ca="1">IFERROR(IF($R183 = "","", OFFSET(Pokedex!$A$1, $R183, D$1, 1, 12)), "")</f>
        <v/>
      </c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 t="str">
        <f t="array" ref="P183">IF(IFERROR(INDEX(Pokedex!$A$2:$BK$2133,MATCH($C183,Pokedex!$B$2:$B$2133,0),P$1),1)=0,"",IFERROR(INDEX(Pokedex!$A$2:$BK$2133,MATCH($C183,Pokedex!$B$2:$B$2133,0),P$1),""))</f>
        <v/>
      </c>
      <c r="Q183" s="26" t="str">
        <f t="array" ref="Q183">IF(IFERROR(INDEX(Pokedex!$A$2:$BK$2133,MATCH($C183,Pokedex!$B$2:$B$2133,0),Q$1),1)=0,"",IFERROR(INDEX(Pokedex!$A$2:$BK$2133,MATCH($C183,Pokedex!$B$2:$B$2133,0),Q$1),""))</f>
        <v/>
      </c>
      <c r="R183" s="156" t="str">
        <f>IFERROR(MATCH($A183,Pokedex!$B$2:$B1000,0), "")</f>
        <v/>
      </c>
      <c r="S183" s="151"/>
      <c r="T183" s="151"/>
      <c r="U183" s="151"/>
      <c r="V183" s="151"/>
      <c r="W183" s="151"/>
      <c r="X183" s="151"/>
      <c r="Y183" s="151"/>
      <c r="Z183" s="151"/>
      <c r="AA183" s="151"/>
    </row>
    <row r="184" spans="1:27" ht="12.75" customHeight="1">
      <c r="A184" s="158"/>
      <c r="B184" s="26" t="str">
        <f ca="1">IFERROR(IF($R184 = "","", OFFSET(Pokedex!$A$1, $R184, B$1, 1, 2)), "")</f>
        <v/>
      </c>
      <c r="C184" s="31"/>
      <c r="D184" s="31" t="str">
        <f ca="1">IFERROR(IF($R184 = "","", OFFSET(Pokedex!$A$1, $R184, D$1, 1, 12)), "")</f>
        <v/>
      </c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 t="str">
        <f t="array" ref="P184">IF(IFERROR(INDEX(Pokedex!$A$2:$BK$2133,MATCH($C184,Pokedex!$B$2:$B$2133,0),P$1),1)=0,"",IFERROR(INDEX(Pokedex!$A$2:$BK$2133,MATCH($C184,Pokedex!$B$2:$B$2133,0),P$1),""))</f>
        <v/>
      </c>
      <c r="Q184" s="26" t="str">
        <f t="array" ref="Q184">IF(IFERROR(INDEX(Pokedex!$A$2:$BK$2133,MATCH($C184,Pokedex!$B$2:$B$2133,0),Q$1),1)=0,"",IFERROR(INDEX(Pokedex!$A$2:$BK$2133,MATCH($C184,Pokedex!$B$2:$B$2133,0),Q$1),""))</f>
        <v/>
      </c>
      <c r="R184" s="156" t="str">
        <f>IFERROR(MATCH($A184,Pokedex!$B$2:$B1000,0), "")</f>
        <v/>
      </c>
      <c r="S184" s="151"/>
      <c r="T184" s="151"/>
      <c r="U184" s="151"/>
      <c r="V184" s="151"/>
      <c r="W184" s="151"/>
      <c r="X184" s="151"/>
      <c r="Y184" s="151"/>
      <c r="Z184" s="151"/>
      <c r="AA184" s="151"/>
    </row>
    <row r="185" spans="1:27" ht="12.75" customHeight="1">
      <c r="A185" s="158"/>
      <c r="B185" s="26" t="str">
        <f ca="1">IFERROR(IF($R185 = "","", OFFSET(Pokedex!$A$1, $R185, B$1, 1, 2)), "")</f>
        <v/>
      </c>
      <c r="C185" s="31"/>
      <c r="D185" s="31" t="str">
        <f ca="1">IFERROR(IF($R185 = "","", OFFSET(Pokedex!$A$1, $R185, D$1, 1, 12)), "")</f>
        <v/>
      </c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 t="str">
        <f t="array" ref="P185">IF(IFERROR(INDEX(Pokedex!$A$2:$BK$2133,MATCH($C185,Pokedex!$B$2:$B$2133,0),P$1),1)=0,"",IFERROR(INDEX(Pokedex!$A$2:$BK$2133,MATCH($C185,Pokedex!$B$2:$B$2133,0),P$1),""))</f>
        <v/>
      </c>
      <c r="Q185" s="26" t="str">
        <f t="array" ref="Q185">IF(IFERROR(INDEX(Pokedex!$A$2:$BK$2133,MATCH($C185,Pokedex!$B$2:$B$2133,0),Q$1),1)=0,"",IFERROR(INDEX(Pokedex!$A$2:$BK$2133,MATCH($C185,Pokedex!$B$2:$B$2133,0),Q$1),""))</f>
        <v/>
      </c>
      <c r="R185" s="156" t="str">
        <f>IFERROR(MATCH($A185,Pokedex!$B$2:$B1000,0), "")</f>
        <v/>
      </c>
      <c r="S185" s="151"/>
      <c r="T185" s="151"/>
      <c r="U185" s="151"/>
      <c r="V185" s="151"/>
      <c r="W185" s="151"/>
      <c r="X185" s="151"/>
      <c r="Y185" s="151"/>
      <c r="Z185" s="151"/>
      <c r="AA185" s="151"/>
    </row>
    <row r="186" spans="1:27" ht="12.75" customHeight="1">
      <c r="A186" s="158"/>
      <c r="B186" s="26" t="str">
        <f ca="1">IFERROR(IF($R186 = "","", OFFSET(Pokedex!$A$1, $R186, B$1, 1, 2)), "")</f>
        <v/>
      </c>
      <c r="C186" s="31"/>
      <c r="D186" s="31" t="str">
        <f ca="1">IFERROR(IF($R186 = "","", OFFSET(Pokedex!$A$1, $R186, D$1, 1, 12)), "")</f>
        <v/>
      </c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 t="str">
        <f t="array" ref="P186">IF(IFERROR(INDEX(Pokedex!$A$2:$BK$2133,MATCH($C186,Pokedex!$B$2:$B$2133,0),P$1),1)=0,"",IFERROR(INDEX(Pokedex!$A$2:$BK$2133,MATCH($C186,Pokedex!$B$2:$B$2133,0),P$1),""))</f>
        <v/>
      </c>
      <c r="Q186" s="26" t="str">
        <f t="array" ref="Q186">IF(IFERROR(INDEX(Pokedex!$A$2:$BK$2133,MATCH($C186,Pokedex!$B$2:$B$2133,0),Q$1),1)=0,"",IFERROR(INDEX(Pokedex!$A$2:$BK$2133,MATCH($C186,Pokedex!$B$2:$B$2133,0),Q$1),""))</f>
        <v/>
      </c>
      <c r="R186" s="156" t="str">
        <f>IFERROR(MATCH($A186,Pokedex!$B$2:$B1000,0), "")</f>
        <v/>
      </c>
      <c r="S186" s="151"/>
      <c r="T186" s="151"/>
      <c r="U186" s="151"/>
      <c r="V186" s="151"/>
      <c r="W186" s="151"/>
      <c r="X186" s="151"/>
      <c r="Y186" s="151"/>
      <c r="Z186" s="151"/>
      <c r="AA186" s="151"/>
    </row>
    <row r="187" spans="1:27" ht="12.75" customHeight="1">
      <c r="A187" s="158"/>
      <c r="B187" s="26" t="str">
        <f ca="1">IFERROR(IF($R187 = "","", OFFSET(Pokedex!$A$1, $R187, B$1, 1, 2)), "")</f>
        <v/>
      </c>
      <c r="C187" s="31"/>
      <c r="D187" s="31" t="str">
        <f ca="1">IFERROR(IF($R187 = "","", OFFSET(Pokedex!$A$1, $R187, D$1, 1, 12)), "")</f>
        <v/>
      </c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 t="str">
        <f t="array" ref="P187">IF(IFERROR(INDEX(Pokedex!$A$2:$BK$2133,MATCH($C187,Pokedex!$B$2:$B$2133,0),P$1),1)=0,"",IFERROR(INDEX(Pokedex!$A$2:$BK$2133,MATCH($C187,Pokedex!$B$2:$B$2133,0),P$1),""))</f>
        <v/>
      </c>
      <c r="Q187" s="26" t="str">
        <f t="array" ref="Q187">IF(IFERROR(INDEX(Pokedex!$A$2:$BK$2133,MATCH($C187,Pokedex!$B$2:$B$2133,0),Q$1),1)=0,"",IFERROR(INDEX(Pokedex!$A$2:$BK$2133,MATCH($C187,Pokedex!$B$2:$B$2133,0),Q$1),""))</f>
        <v/>
      </c>
      <c r="R187" s="156" t="str">
        <f>IFERROR(MATCH($A187,Pokedex!$B$2:$B1000,0), "")</f>
        <v/>
      </c>
      <c r="S187" s="151"/>
      <c r="T187" s="151"/>
      <c r="U187" s="151"/>
      <c r="V187" s="151"/>
      <c r="W187" s="151"/>
      <c r="X187" s="151"/>
      <c r="Y187" s="151"/>
      <c r="Z187" s="151"/>
      <c r="AA187" s="151"/>
    </row>
    <row r="188" spans="1:27" ht="12.75" customHeight="1">
      <c r="A188" s="158"/>
      <c r="B188" s="26" t="str">
        <f ca="1">IFERROR(IF($R188 = "","", OFFSET(Pokedex!$A$1, $R188, B$1, 1, 2)), "")</f>
        <v/>
      </c>
      <c r="C188" s="31"/>
      <c r="D188" s="31" t="str">
        <f ca="1">IFERROR(IF($R188 = "","", OFFSET(Pokedex!$A$1, $R188, D$1, 1, 12)), "")</f>
        <v/>
      </c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 t="str">
        <f t="array" ref="P188">IF(IFERROR(INDEX(Pokedex!$A$2:$BK$2133,MATCH($C188,Pokedex!$B$2:$B$2133,0),P$1),1)=0,"",IFERROR(INDEX(Pokedex!$A$2:$BK$2133,MATCH($C188,Pokedex!$B$2:$B$2133,0),P$1),""))</f>
        <v/>
      </c>
      <c r="Q188" s="26" t="str">
        <f t="array" ref="Q188">IF(IFERROR(INDEX(Pokedex!$A$2:$BK$2133,MATCH($C188,Pokedex!$B$2:$B$2133,0),Q$1),1)=0,"",IFERROR(INDEX(Pokedex!$A$2:$BK$2133,MATCH($C188,Pokedex!$B$2:$B$2133,0),Q$1),""))</f>
        <v/>
      </c>
      <c r="R188" s="156" t="str">
        <f>IFERROR(MATCH($A188,Pokedex!$B$2:$B1000,0), "")</f>
        <v/>
      </c>
      <c r="S188" s="151"/>
      <c r="T188" s="151"/>
      <c r="U188" s="151"/>
      <c r="V188" s="151"/>
      <c r="W188" s="151"/>
      <c r="X188" s="151"/>
      <c r="Y188" s="151"/>
      <c r="Z188" s="151"/>
      <c r="AA188" s="151"/>
    </row>
    <row r="189" spans="1:27" ht="12.75" customHeight="1">
      <c r="A189" s="158"/>
      <c r="B189" s="26" t="str">
        <f ca="1">IFERROR(IF($R189 = "","", OFFSET(Pokedex!$A$1, $R189, B$1, 1, 2)), "")</f>
        <v/>
      </c>
      <c r="C189" s="31"/>
      <c r="D189" s="31" t="str">
        <f ca="1">IFERROR(IF($R189 = "","", OFFSET(Pokedex!$A$1, $R189, D$1, 1, 12)), "")</f>
        <v/>
      </c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 t="str">
        <f t="array" ref="P189">IF(IFERROR(INDEX(Pokedex!$A$2:$BK$2133,MATCH($C189,Pokedex!$B$2:$B$2133,0),P$1),1)=0,"",IFERROR(INDEX(Pokedex!$A$2:$BK$2133,MATCH($C189,Pokedex!$B$2:$B$2133,0),P$1),""))</f>
        <v/>
      </c>
      <c r="Q189" s="26" t="str">
        <f t="array" ref="Q189">IF(IFERROR(INDEX(Pokedex!$A$2:$BK$2133,MATCH($C189,Pokedex!$B$2:$B$2133,0),Q$1),1)=0,"",IFERROR(INDEX(Pokedex!$A$2:$BK$2133,MATCH($C189,Pokedex!$B$2:$B$2133,0),Q$1),""))</f>
        <v/>
      </c>
      <c r="R189" s="156" t="str">
        <f>IFERROR(MATCH($A189,Pokedex!$B$2:$B1000,0), "")</f>
        <v/>
      </c>
      <c r="S189" s="151"/>
      <c r="T189" s="151"/>
      <c r="U189" s="151"/>
      <c r="V189" s="151"/>
      <c r="W189" s="151"/>
      <c r="X189" s="151"/>
      <c r="Y189" s="151"/>
      <c r="Z189" s="151"/>
      <c r="AA189" s="151"/>
    </row>
    <row r="190" spans="1:27" ht="12.75" customHeight="1">
      <c r="A190" s="151"/>
      <c r="B190" s="151"/>
      <c r="C190" s="151"/>
      <c r="D190" s="159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  <c r="AA190" s="151"/>
    </row>
    <row r="191" spans="1:27" ht="12.75" customHeight="1">
      <c r="A191" s="151"/>
      <c r="B191" s="151"/>
      <c r="C191" s="151"/>
      <c r="D191" s="160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  <c r="AA191" s="151"/>
    </row>
    <row r="192" spans="1:27" ht="12.75" customHeight="1">
      <c r="A192" s="151"/>
      <c r="B192" s="151"/>
      <c r="C192" s="151"/>
      <c r="D192" s="160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  <c r="AA192" s="151"/>
    </row>
    <row r="193" spans="1:27" ht="12.75" customHeight="1">
      <c r="A193" s="151"/>
      <c r="B193" s="151"/>
      <c r="C193" s="151"/>
      <c r="D193" s="151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  <c r="AA193" s="151"/>
    </row>
    <row r="194" spans="1:27" ht="12.75" customHeight="1">
      <c r="A194" s="151"/>
      <c r="B194" s="151"/>
      <c r="C194" s="151"/>
      <c r="D194" s="151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  <c r="AA194" s="151"/>
    </row>
    <row r="195" spans="1:27" ht="12.75" customHeight="1">
      <c r="A195" s="151"/>
      <c r="B195" s="151"/>
      <c r="C195" s="151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  <c r="AA195" s="151"/>
    </row>
    <row r="196" spans="1:27" ht="12.75" customHeight="1">
      <c r="A196" s="151"/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  <c r="AA196" s="151"/>
    </row>
    <row r="197" spans="1:27" ht="12.75" customHeight="1">
      <c r="A197" s="151"/>
      <c r="B197" s="151"/>
      <c r="C197" s="151"/>
      <c r="D197" s="151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  <c r="AA197" s="151"/>
    </row>
    <row r="198" spans="1:27" ht="12.75" customHeight="1">
      <c r="A198" s="151"/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  <c r="AA198" s="151"/>
    </row>
    <row r="199" spans="1:27" ht="12.75" customHeight="1">
      <c r="A199" s="151"/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  <c r="AA199" s="151"/>
    </row>
    <row r="200" spans="1:27" ht="12.75" customHeight="1">
      <c r="A200" s="151"/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  <c r="AA200" s="151"/>
    </row>
    <row r="201" spans="1:27" ht="12.75" customHeight="1">
      <c r="A201" s="151"/>
      <c r="B201" s="151"/>
      <c r="C201" s="151"/>
      <c r="D201" s="151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  <c r="AA201" s="151"/>
    </row>
    <row r="202" spans="1:27" ht="12.75" customHeight="1">
      <c r="A202" s="151"/>
      <c r="B202" s="151"/>
      <c r="C202" s="151"/>
      <c r="D202" s="151"/>
      <c r="E202" s="151"/>
      <c r="F202" s="151"/>
      <c r="G202" s="151"/>
      <c r="H202" s="151"/>
      <c r="I202" s="151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  <c r="AA202" s="151"/>
    </row>
    <row r="203" spans="1:27" ht="12.75" customHeight="1">
      <c r="A203" s="151"/>
      <c r="B203" s="151"/>
      <c r="C203" s="151"/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  <c r="AA203" s="151"/>
    </row>
    <row r="204" spans="1:27" ht="12.75" customHeight="1">
      <c r="A204" s="151"/>
      <c r="B204" s="151"/>
      <c r="C204" s="151"/>
      <c r="D204" s="151"/>
      <c r="E204" s="151"/>
      <c r="F204" s="151"/>
      <c r="G204" s="151"/>
      <c r="H204" s="151"/>
      <c r="I204" s="151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  <c r="AA204" s="151"/>
    </row>
    <row r="205" spans="1:27" ht="12.75" customHeight="1">
      <c r="A205" s="151"/>
      <c r="B205" s="151"/>
      <c r="C205" s="151"/>
      <c r="D205" s="151"/>
      <c r="E205" s="151"/>
      <c r="F205" s="151"/>
      <c r="G205" s="151"/>
      <c r="H205" s="151"/>
      <c r="I205" s="151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  <c r="AA205" s="151"/>
    </row>
    <row r="206" spans="1:27" ht="12.75" customHeight="1">
      <c r="A206" s="151"/>
      <c r="B206" s="151"/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  <c r="AA206" s="151"/>
    </row>
    <row r="207" spans="1:27" ht="12.75" customHeight="1">
      <c r="A207" s="151"/>
      <c r="B207" s="151"/>
      <c r="C207" s="151"/>
      <c r="D207" s="151"/>
      <c r="E207" s="151"/>
      <c r="F207" s="151"/>
      <c r="G207" s="151"/>
      <c r="H207" s="151"/>
      <c r="I207" s="151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  <c r="AA207" s="151"/>
    </row>
    <row r="208" spans="1:27" ht="12.75" customHeight="1">
      <c r="A208" s="151"/>
      <c r="B208" s="151"/>
      <c r="C208" s="151"/>
      <c r="D208" s="151"/>
      <c r="E208" s="151"/>
      <c r="F208" s="151"/>
      <c r="G208" s="151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  <c r="AA208" s="151"/>
    </row>
    <row r="209" spans="1:27" ht="12.75" customHeight="1">
      <c r="A209" s="151"/>
      <c r="B209" s="151"/>
      <c r="C209" s="151"/>
      <c r="D209" s="151"/>
      <c r="E209" s="151"/>
      <c r="F209" s="151"/>
      <c r="G209" s="151"/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  <c r="AA209" s="151"/>
    </row>
    <row r="210" spans="1:27" ht="12.75" customHeight="1">
      <c r="A210" s="151"/>
      <c r="B210" s="151"/>
      <c r="C210" s="151"/>
      <c r="D210" s="151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  <c r="AA210" s="151"/>
    </row>
    <row r="211" spans="1:27" ht="12.75" customHeight="1">
      <c r="A211" s="151"/>
      <c r="B211" s="151"/>
      <c r="C211" s="151"/>
      <c r="D211" s="151"/>
      <c r="E211" s="151"/>
      <c r="F211" s="151"/>
      <c r="G211" s="151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  <c r="AA211" s="151"/>
    </row>
    <row r="212" spans="1:27" ht="12.75" customHeight="1">
      <c r="A212" s="151"/>
      <c r="B212" s="151"/>
      <c r="C212" s="151"/>
      <c r="D212" s="151"/>
      <c r="E212" s="151"/>
      <c r="F212" s="151"/>
      <c r="G212" s="151"/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  <c r="AA212" s="151"/>
    </row>
    <row r="213" spans="1:27" ht="12.75" customHeight="1">
      <c r="A213" s="151"/>
      <c r="B213" s="151"/>
      <c r="C213" s="151"/>
      <c r="D213" s="151"/>
      <c r="E213" s="151"/>
      <c r="F213" s="151"/>
      <c r="G213" s="151"/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  <c r="AA213" s="151"/>
    </row>
    <row r="214" spans="1:27" ht="12.75" customHeight="1">
      <c r="A214" s="151"/>
      <c r="B214" s="151"/>
      <c r="C214" s="151"/>
      <c r="D214" s="151"/>
      <c r="E214" s="151"/>
      <c r="F214" s="151"/>
      <c r="G214" s="151"/>
      <c r="H214" s="151"/>
      <c r="I214" s="151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  <c r="AA214" s="151"/>
    </row>
    <row r="215" spans="1:27" ht="12.75" customHeight="1">
      <c r="A215" s="151"/>
      <c r="B215" s="151"/>
      <c r="C215" s="151"/>
      <c r="D215" s="151"/>
      <c r="E215" s="151"/>
      <c r="F215" s="151"/>
      <c r="G215" s="151"/>
      <c r="H215" s="151"/>
      <c r="I215" s="151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  <c r="AA215" s="151"/>
    </row>
    <row r="216" spans="1:27" ht="12.75" customHeight="1">
      <c r="A216" s="151"/>
      <c r="B216" s="151"/>
      <c r="C216" s="151"/>
      <c r="D216" s="151"/>
      <c r="E216" s="151"/>
      <c r="F216" s="151"/>
      <c r="G216" s="151"/>
      <c r="H216" s="151"/>
      <c r="I216" s="151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  <c r="AA216" s="151"/>
    </row>
    <row r="217" spans="1:27" ht="12.75" customHeight="1">
      <c r="A217" s="151"/>
      <c r="B217" s="151"/>
      <c r="C217" s="151"/>
      <c r="D217" s="151"/>
      <c r="E217" s="151"/>
      <c r="F217" s="151"/>
      <c r="G217" s="151"/>
      <c r="H217" s="151"/>
      <c r="I217" s="151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  <c r="AA217" s="151"/>
    </row>
    <row r="218" spans="1:27" ht="12.75" customHeight="1">
      <c r="A218" s="151"/>
      <c r="B218" s="151"/>
      <c r="C218" s="151"/>
      <c r="D218" s="151"/>
      <c r="E218" s="151"/>
      <c r="F218" s="151"/>
      <c r="G218" s="151"/>
      <c r="H218" s="151"/>
      <c r="I218" s="151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  <c r="AA218" s="151"/>
    </row>
    <row r="219" spans="1:27" ht="12.75" customHeight="1">
      <c r="A219" s="151"/>
      <c r="B219" s="151"/>
      <c r="C219" s="151"/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  <c r="AA219" s="151"/>
    </row>
    <row r="220" spans="1:27" ht="12.75" customHeight="1">
      <c r="A220" s="151"/>
      <c r="B220" s="151"/>
      <c r="C220" s="151"/>
      <c r="D220" s="151"/>
      <c r="E220" s="151"/>
      <c r="F220" s="151"/>
      <c r="G220" s="151"/>
      <c r="H220" s="151"/>
      <c r="I220" s="151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  <c r="AA220" s="151"/>
    </row>
    <row r="221" spans="1:27" ht="12.75" customHeight="1">
      <c r="A221" s="151"/>
      <c r="B221" s="151"/>
      <c r="C221" s="151"/>
      <c r="D221" s="151"/>
      <c r="E221" s="151"/>
      <c r="F221" s="151"/>
      <c r="G221" s="151"/>
      <c r="H221" s="151"/>
      <c r="I221" s="151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  <c r="AA221" s="151"/>
    </row>
    <row r="222" spans="1:27" ht="12.75" customHeight="1">
      <c r="A222" s="151"/>
      <c r="B222" s="151"/>
      <c r="C222" s="151"/>
      <c r="D222" s="151"/>
      <c r="E222" s="151"/>
      <c r="F222" s="151"/>
      <c r="G222" s="151"/>
      <c r="H222" s="151"/>
      <c r="I222" s="151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  <c r="AA222" s="151"/>
    </row>
    <row r="223" spans="1:27" ht="12.75" customHeight="1">
      <c r="A223" s="151"/>
      <c r="B223" s="151"/>
      <c r="C223" s="151"/>
      <c r="D223" s="151"/>
      <c r="E223" s="151"/>
      <c r="F223" s="151"/>
      <c r="G223" s="151"/>
      <c r="H223" s="151"/>
      <c r="I223" s="151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  <c r="AA223" s="151"/>
    </row>
    <row r="224" spans="1:27" ht="12.75" customHeight="1">
      <c r="A224" s="151"/>
      <c r="B224" s="151"/>
      <c r="C224" s="151"/>
      <c r="D224" s="151"/>
      <c r="E224" s="151"/>
      <c r="F224" s="151"/>
      <c r="G224" s="151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  <c r="AA224" s="151"/>
    </row>
    <row r="225" spans="1:27" ht="12.75" customHeight="1">
      <c r="A225" s="151"/>
      <c r="B225" s="151"/>
      <c r="C225" s="151"/>
      <c r="D225" s="151"/>
      <c r="E225" s="151"/>
      <c r="F225" s="151"/>
      <c r="G225" s="151"/>
      <c r="H225" s="151"/>
      <c r="I225" s="151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  <c r="AA225" s="151"/>
    </row>
    <row r="226" spans="1:27" ht="12.75" customHeight="1">
      <c r="A226" s="151"/>
      <c r="B226" s="151"/>
      <c r="C226" s="151"/>
      <c r="D226" s="151"/>
      <c r="E226" s="151"/>
      <c r="F226" s="151"/>
      <c r="G226" s="151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  <c r="AA226" s="151"/>
    </row>
    <row r="227" spans="1:27" ht="12.75" customHeight="1">
      <c r="A227" s="151"/>
      <c r="B227" s="151"/>
      <c r="C227" s="151"/>
      <c r="D227" s="151"/>
      <c r="E227" s="151"/>
      <c r="F227" s="151"/>
      <c r="G227" s="151"/>
      <c r="H227" s="151"/>
      <c r="I227" s="151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  <c r="AA227" s="151"/>
    </row>
    <row r="228" spans="1:27" ht="12.75" customHeight="1">
      <c r="A228" s="151"/>
      <c r="B228" s="151"/>
      <c r="C228" s="151"/>
      <c r="D228" s="151"/>
      <c r="E228" s="151"/>
      <c r="F228" s="151"/>
      <c r="G228" s="151"/>
      <c r="H228" s="151"/>
      <c r="I228" s="151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  <c r="AA228" s="151"/>
    </row>
    <row r="229" spans="1:27" ht="12.75" customHeight="1">
      <c r="A229" s="151"/>
      <c r="B229" s="151"/>
      <c r="C229" s="151"/>
      <c r="D229" s="151"/>
      <c r="E229" s="151"/>
      <c r="F229" s="151"/>
      <c r="G229" s="151"/>
      <c r="H229" s="151"/>
      <c r="I229" s="151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  <c r="AA229" s="151"/>
    </row>
    <row r="230" spans="1:27" ht="12.75" customHeight="1">
      <c r="A230" s="151"/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  <c r="AA230" s="151"/>
    </row>
    <row r="231" spans="1:27" ht="12.75" customHeight="1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  <c r="AA231" s="151"/>
    </row>
    <row r="232" spans="1:27" ht="12.75" customHeight="1">
      <c r="A232" s="151"/>
      <c r="B232" s="151"/>
      <c r="C232" s="151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  <c r="AA232" s="151"/>
    </row>
    <row r="233" spans="1:27" ht="12.75" customHeight="1">
      <c r="A233" s="151"/>
      <c r="B233" s="151"/>
      <c r="C233" s="151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  <c r="AA233" s="151"/>
    </row>
    <row r="234" spans="1:27" ht="12.75" customHeight="1">
      <c r="A234" s="151"/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  <c r="AA234" s="151"/>
    </row>
    <row r="235" spans="1:27" ht="12.75" customHeight="1">
      <c r="A235" s="151"/>
      <c r="B235" s="151"/>
      <c r="C235" s="151"/>
      <c r="D235" s="151"/>
      <c r="E235" s="151"/>
      <c r="F235" s="151"/>
      <c r="G235" s="151"/>
      <c r="H235" s="151"/>
      <c r="I235" s="151"/>
      <c r="J235" s="151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  <c r="AA235" s="151"/>
    </row>
    <row r="236" spans="1:27" ht="12.75" customHeight="1">
      <c r="A236" s="151"/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  <c r="AA236" s="151"/>
    </row>
    <row r="237" spans="1:27" ht="12.75" customHeight="1">
      <c r="A237" s="151"/>
      <c r="B237" s="151"/>
      <c r="C237" s="151"/>
      <c r="D237" s="151"/>
      <c r="E237" s="151"/>
      <c r="F237" s="151"/>
      <c r="G237" s="151"/>
      <c r="H237" s="151"/>
      <c r="I237" s="151"/>
      <c r="J237" s="151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  <c r="AA237" s="151"/>
    </row>
    <row r="238" spans="1:27" ht="12.75" customHeight="1">
      <c r="A238" s="151"/>
      <c r="B238" s="151"/>
      <c r="C238" s="151"/>
      <c r="D238" s="151"/>
      <c r="E238" s="151"/>
      <c r="F238" s="151"/>
      <c r="G238" s="151"/>
      <c r="H238" s="151"/>
      <c r="I238" s="151"/>
      <c r="J238" s="151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  <c r="AA238" s="151"/>
    </row>
    <row r="239" spans="1:27" ht="12.75" customHeight="1">
      <c r="A239" s="151"/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  <c r="AA239" s="151"/>
    </row>
    <row r="240" spans="1:27" ht="12.75" customHeight="1">
      <c r="A240" s="151"/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  <c r="AA240" s="151"/>
    </row>
    <row r="241" spans="1:27" ht="12.75" customHeight="1">
      <c r="A241" s="151"/>
      <c r="B241" s="151"/>
      <c r="C241" s="151"/>
      <c r="D241" s="151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  <c r="AA241" s="151"/>
    </row>
    <row r="242" spans="1:27" ht="12.75" customHeight="1">
      <c r="A242" s="151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  <c r="AA242" s="151"/>
    </row>
    <row r="243" spans="1:27" ht="12.75" customHeight="1">
      <c r="A243" s="151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  <c r="AA243" s="151"/>
    </row>
    <row r="244" spans="1:27" ht="12.75" customHeight="1">
      <c r="A244" s="151"/>
      <c r="B244" s="151"/>
      <c r="C244" s="151"/>
      <c r="D244" s="151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  <c r="AA244" s="151"/>
    </row>
    <row r="245" spans="1:27" ht="12.75" customHeight="1">
      <c r="A245" s="151"/>
      <c r="B245" s="151"/>
      <c r="C245" s="151"/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  <c r="AA245" s="151"/>
    </row>
    <row r="246" spans="1:27" ht="12.75" customHeight="1">
      <c r="A246" s="151"/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  <c r="AA246" s="151"/>
    </row>
    <row r="247" spans="1:27" ht="12.75" customHeight="1">
      <c r="A247" s="151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  <c r="AA247" s="151"/>
    </row>
    <row r="248" spans="1:27" ht="12.75" customHeight="1">
      <c r="A248" s="151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  <c r="AA248" s="151"/>
    </row>
    <row r="249" spans="1:27" ht="12.75" customHeight="1">
      <c r="A249" s="151"/>
      <c r="B249" s="151"/>
      <c r="C249" s="151"/>
      <c r="D249" s="151"/>
      <c r="E249" s="151"/>
      <c r="F249" s="151"/>
      <c r="G249" s="151"/>
      <c r="H249" s="151"/>
      <c r="I249" s="151"/>
      <c r="J249" s="151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  <c r="AA249" s="151"/>
    </row>
    <row r="250" spans="1:27" ht="12.75" customHeight="1">
      <c r="A250" s="151"/>
      <c r="B250" s="151"/>
      <c r="C250" s="151"/>
      <c r="D250" s="151"/>
      <c r="E250" s="151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  <c r="AA250" s="151"/>
    </row>
    <row r="251" spans="1:27" ht="12.75" customHeight="1">
      <c r="A251" s="151"/>
      <c r="B251" s="151"/>
      <c r="C251" s="151"/>
      <c r="D251" s="151"/>
      <c r="E251" s="151"/>
      <c r="F251" s="151"/>
      <c r="G251" s="151"/>
      <c r="H251" s="151"/>
      <c r="I251" s="151"/>
      <c r="J251" s="151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  <c r="AA251" s="151"/>
    </row>
    <row r="252" spans="1:27" ht="12.75" customHeight="1">
      <c r="A252" s="151"/>
      <c r="B252" s="151"/>
      <c r="C252" s="151"/>
      <c r="D252" s="151"/>
      <c r="E252" s="151"/>
      <c r="F252" s="151"/>
      <c r="G252" s="151"/>
      <c r="H252" s="151"/>
      <c r="I252" s="151"/>
      <c r="J252" s="151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  <c r="AA252" s="151"/>
    </row>
    <row r="253" spans="1:27" ht="12.75" customHeight="1">
      <c r="A253" s="151"/>
      <c r="B253" s="151"/>
      <c r="C253" s="151"/>
      <c r="D253" s="151"/>
      <c r="E253" s="151"/>
      <c r="F253" s="151"/>
      <c r="G253" s="151"/>
      <c r="H253" s="151"/>
      <c r="I253" s="151"/>
      <c r="J253" s="151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  <c r="AA253" s="151"/>
    </row>
    <row r="254" spans="1:27" ht="12.75" customHeight="1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  <c r="AA254" s="151"/>
    </row>
    <row r="255" spans="1:27" ht="12.75" customHeight="1">
      <c r="A255" s="151"/>
      <c r="B255" s="151"/>
      <c r="C255" s="151"/>
      <c r="D255" s="151"/>
      <c r="E255" s="151"/>
      <c r="F255" s="151"/>
      <c r="G255" s="151"/>
      <c r="H255" s="151"/>
      <c r="I255" s="151"/>
      <c r="J255" s="151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  <c r="AA255" s="151"/>
    </row>
    <row r="256" spans="1:27" ht="12.75" customHeight="1">
      <c r="A256" s="151"/>
      <c r="B256" s="151"/>
      <c r="C256" s="151"/>
      <c r="D256" s="151"/>
      <c r="E256" s="151"/>
      <c r="F256" s="151"/>
      <c r="G256" s="151"/>
      <c r="H256" s="151"/>
      <c r="I256" s="151"/>
      <c r="J256" s="151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  <c r="AA256" s="151"/>
    </row>
    <row r="257" spans="1:27" ht="12.75" customHeight="1">
      <c r="A257" s="151"/>
      <c r="B257" s="151"/>
      <c r="C257" s="151"/>
      <c r="D257" s="151"/>
      <c r="E257" s="151"/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  <c r="AA257" s="151"/>
    </row>
    <row r="258" spans="1:27" ht="12.75" customHeight="1">
      <c r="A258" s="151"/>
      <c r="B258" s="151"/>
      <c r="C258" s="151"/>
      <c r="D258" s="151"/>
      <c r="E258" s="151"/>
      <c r="F258" s="151"/>
      <c r="G258" s="151"/>
      <c r="H258" s="151"/>
      <c r="I258" s="151"/>
      <c r="J258" s="151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  <c r="AA258" s="151"/>
    </row>
    <row r="259" spans="1:27" ht="12.75" customHeight="1">
      <c r="A259" s="151"/>
      <c r="B259" s="151"/>
      <c r="C259" s="151"/>
      <c r="D259" s="151"/>
      <c r="E259" s="151"/>
      <c r="F259" s="151"/>
      <c r="G259" s="151"/>
      <c r="H259" s="151"/>
      <c r="I259" s="151"/>
      <c r="J259" s="151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  <c r="AA259" s="151"/>
    </row>
    <row r="260" spans="1:27" ht="12.75" customHeight="1">
      <c r="A260" s="151"/>
      <c r="B260" s="151"/>
      <c r="C260" s="151"/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  <c r="AA260" s="151"/>
    </row>
    <row r="261" spans="1:27" ht="12.75" customHeight="1">
      <c r="A261" s="151"/>
      <c r="B261" s="151"/>
      <c r="C261" s="151"/>
      <c r="D261" s="151"/>
      <c r="E261" s="151"/>
      <c r="F261" s="151"/>
      <c r="G261" s="151"/>
      <c r="H261" s="151"/>
      <c r="I261" s="151"/>
      <c r="J261" s="151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  <c r="AA261" s="151"/>
    </row>
    <row r="262" spans="1:27" ht="12.75" customHeight="1">
      <c r="A262" s="151"/>
      <c r="B262" s="151"/>
      <c r="C262" s="151"/>
      <c r="D262" s="151"/>
      <c r="E262" s="151"/>
      <c r="F262" s="151"/>
      <c r="G262" s="151"/>
      <c r="H262" s="151"/>
      <c r="I262" s="151"/>
      <c r="J262" s="151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  <c r="AA262" s="151"/>
    </row>
    <row r="263" spans="1:27" ht="12.75" customHeight="1">
      <c r="A263" s="151"/>
      <c r="B263" s="151"/>
      <c r="C263" s="151"/>
      <c r="D263" s="151"/>
      <c r="E263" s="151"/>
      <c r="F263" s="151"/>
      <c r="G263" s="151"/>
      <c r="H263" s="151"/>
      <c r="I263" s="151"/>
      <c r="J263" s="151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  <c r="AA263" s="151"/>
    </row>
    <row r="264" spans="1:27" ht="12.75" customHeight="1">
      <c r="A264" s="151"/>
      <c r="B264" s="151"/>
      <c r="C264" s="151"/>
      <c r="D264" s="151"/>
      <c r="E264" s="151"/>
      <c r="F264" s="151"/>
      <c r="G264" s="151"/>
      <c r="H264" s="151"/>
      <c r="I264" s="151"/>
      <c r="J264" s="151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  <c r="AA264" s="151"/>
    </row>
    <row r="265" spans="1:27" ht="12.75" customHeight="1">
      <c r="A265" s="151"/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  <c r="AA265" s="151"/>
    </row>
    <row r="266" spans="1:27" ht="12.75" customHeight="1">
      <c r="A266" s="151"/>
      <c r="B266" s="151"/>
      <c r="C266" s="151"/>
      <c r="D266" s="151"/>
      <c r="E266" s="151"/>
      <c r="F266" s="151"/>
      <c r="G266" s="151"/>
      <c r="H266" s="151"/>
      <c r="I266" s="151"/>
      <c r="J266" s="151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  <c r="AA266" s="151"/>
    </row>
    <row r="267" spans="1:27" ht="12.75" customHeight="1">
      <c r="A267" s="151"/>
      <c r="B267" s="151"/>
      <c r="C267" s="151"/>
      <c r="D267" s="151"/>
      <c r="E267" s="151"/>
      <c r="F267" s="151"/>
      <c r="G267" s="151"/>
      <c r="H267" s="151"/>
      <c r="I267" s="151"/>
      <c r="J267" s="151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  <c r="AA267" s="151"/>
    </row>
    <row r="268" spans="1:27" ht="12.75" customHeight="1">
      <c r="A268" s="151"/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  <c r="AA268" s="151"/>
    </row>
    <row r="269" spans="1:27" ht="12.75" customHeight="1">
      <c r="A269" s="151"/>
      <c r="B269" s="151"/>
      <c r="C269" s="151"/>
      <c r="D269" s="151"/>
      <c r="E269" s="151"/>
      <c r="F269" s="151"/>
      <c r="G269" s="151"/>
      <c r="H269" s="151"/>
      <c r="I269" s="151"/>
      <c r="J269" s="151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  <c r="AA269" s="151"/>
    </row>
    <row r="270" spans="1:27" ht="12.75" customHeight="1">
      <c r="A270" s="151"/>
      <c r="B270" s="151"/>
      <c r="C270" s="151"/>
      <c r="D270" s="151"/>
      <c r="E270" s="151"/>
      <c r="F270" s="151"/>
      <c r="G270" s="151"/>
      <c r="H270" s="151"/>
      <c r="I270" s="151"/>
      <c r="J270" s="151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  <c r="AA270" s="151"/>
    </row>
    <row r="271" spans="1:27" ht="12.75" customHeight="1">
      <c r="A271" s="151"/>
      <c r="B271" s="151"/>
      <c r="C271" s="151"/>
      <c r="D271" s="151"/>
      <c r="E271" s="151"/>
      <c r="F271" s="151"/>
      <c r="G271" s="151"/>
      <c r="H271" s="151"/>
      <c r="I271" s="151"/>
      <c r="J271" s="151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  <c r="AA271" s="151"/>
    </row>
    <row r="272" spans="1:27" ht="12.75" customHeight="1">
      <c r="A272" s="151"/>
      <c r="B272" s="151"/>
      <c r="C272" s="151"/>
      <c r="D272" s="151"/>
      <c r="E272" s="151"/>
      <c r="F272" s="151"/>
      <c r="G272" s="151"/>
      <c r="H272" s="151"/>
      <c r="I272" s="151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  <c r="AA272" s="151"/>
    </row>
    <row r="273" spans="1:27" ht="12.75" customHeight="1">
      <c r="A273" s="151"/>
      <c r="B273" s="151"/>
      <c r="C273" s="151"/>
      <c r="D273" s="151"/>
      <c r="E273" s="151"/>
      <c r="F273" s="151"/>
      <c r="G273" s="151"/>
      <c r="H273" s="151"/>
      <c r="I273" s="151"/>
      <c r="J273" s="151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  <c r="AA273" s="151"/>
    </row>
    <row r="274" spans="1:27" ht="12.75" customHeight="1">
      <c r="A274" s="151"/>
      <c r="B274" s="151"/>
      <c r="C274" s="151"/>
      <c r="D274" s="151"/>
      <c r="E274" s="151"/>
      <c r="F274" s="151"/>
      <c r="G274" s="151"/>
      <c r="H274" s="151"/>
      <c r="I274" s="151"/>
      <c r="J274" s="151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  <c r="AA274" s="151"/>
    </row>
    <row r="275" spans="1:27" ht="12.75" customHeight="1">
      <c r="A275" s="151"/>
      <c r="B275" s="151"/>
      <c r="C275" s="151"/>
      <c r="D275" s="151"/>
      <c r="E275" s="151"/>
      <c r="F275" s="151"/>
      <c r="G275" s="151"/>
      <c r="H275" s="151"/>
      <c r="I275" s="151"/>
      <c r="J275" s="151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  <c r="AA275" s="151"/>
    </row>
    <row r="276" spans="1:27" ht="12.75" customHeight="1">
      <c r="A276" s="151"/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  <c r="AA276" s="151"/>
    </row>
    <row r="277" spans="1:27" ht="12.75" customHeight="1">
      <c r="A277" s="151"/>
      <c r="B277" s="151"/>
      <c r="C277" s="151"/>
      <c r="D277" s="151"/>
      <c r="E277" s="151"/>
      <c r="F277" s="151"/>
      <c r="G277" s="151"/>
      <c r="H277" s="151"/>
      <c r="I277" s="151"/>
      <c r="J277" s="151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  <c r="AA277" s="151"/>
    </row>
    <row r="278" spans="1:27" ht="12.75" customHeight="1">
      <c r="A278" s="151"/>
      <c r="B278" s="151"/>
      <c r="C278" s="151"/>
      <c r="D278" s="151"/>
      <c r="E278" s="151"/>
      <c r="F278" s="151"/>
      <c r="G278" s="151"/>
      <c r="H278" s="151"/>
      <c r="I278" s="151"/>
      <c r="J278" s="151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  <c r="AA278" s="151"/>
    </row>
    <row r="279" spans="1:27" ht="12.75" customHeight="1">
      <c r="A279" s="151"/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  <c r="AA279" s="151"/>
    </row>
    <row r="280" spans="1:27" ht="12.75" customHeight="1">
      <c r="A280" s="151"/>
      <c r="B280" s="151"/>
      <c r="C280" s="151"/>
      <c r="D280" s="151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  <c r="AA280" s="151"/>
    </row>
    <row r="281" spans="1:27" ht="12.75" customHeight="1">
      <c r="A281" s="151"/>
      <c r="B281" s="151"/>
      <c r="C281" s="151"/>
      <c r="D281" s="151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  <c r="AA281" s="151"/>
    </row>
    <row r="282" spans="1:27" ht="12.75" customHeight="1">
      <c r="A282" s="151"/>
      <c r="B282" s="151"/>
      <c r="C282" s="151"/>
      <c r="D282" s="151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  <c r="AA282" s="151"/>
    </row>
    <row r="283" spans="1:27" ht="12.75" customHeight="1">
      <c r="A283" s="151"/>
      <c r="B283" s="151"/>
      <c r="C283" s="151"/>
      <c r="D283" s="151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  <c r="AA283" s="151"/>
    </row>
    <row r="284" spans="1:27" ht="12.75" customHeight="1">
      <c r="A284" s="151"/>
      <c r="B284" s="151"/>
      <c r="C284" s="151"/>
      <c r="D284" s="151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  <c r="AA284" s="151"/>
    </row>
    <row r="285" spans="1:27" ht="12.75" customHeight="1">
      <c r="A285" s="151"/>
      <c r="B285" s="151"/>
      <c r="C285" s="151"/>
      <c r="D285" s="151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  <c r="AA285" s="151"/>
    </row>
    <row r="286" spans="1:27" ht="12.75" customHeight="1">
      <c r="A286" s="151"/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  <c r="AA286" s="151"/>
    </row>
    <row r="287" spans="1:27" ht="12.75" customHeight="1">
      <c r="A287" s="151"/>
      <c r="B287" s="151"/>
      <c r="C287" s="151"/>
      <c r="D287" s="151"/>
      <c r="E287" s="151"/>
      <c r="F287" s="151"/>
      <c r="G287" s="151"/>
      <c r="H287" s="151"/>
      <c r="I287" s="151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  <c r="AA287" s="151"/>
    </row>
    <row r="288" spans="1:27" ht="12.75" customHeight="1">
      <c r="A288" s="151"/>
      <c r="B288" s="151"/>
      <c r="C288" s="151"/>
      <c r="D288" s="151"/>
      <c r="E288" s="151"/>
      <c r="F288" s="151"/>
      <c r="G288" s="151"/>
      <c r="H288" s="151"/>
      <c r="I288" s="151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  <c r="AA288" s="151"/>
    </row>
    <row r="289" spans="1:27" ht="12.75" customHeight="1">
      <c r="A289" s="151"/>
      <c r="B289" s="151"/>
      <c r="C289" s="151"/>
      <c r="D289" s="151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  <c r="AA289" s="151"/>
    </row>
    <row r="290" spans="1:27" ht="12.75" customHeight="1">
      <c r="A290" s="151"/>
      <c r="B290" s="151"/>
      <c r="C290" s="151"/>
      <c r="D290" s="151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</row>
    <row r="291" spans="1:27" ht="12.75" customHeight="1">
      <c r="A291" s="151"/>
      <c r="B291" s="151"/>
      <c r="C291" s="151"/>
      <c r="D291" s="151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</row>
    <row r="292" spans="1:27" ht="12.75" customHeight="1">
      <c r="A292" s="151"/>
      <c r="B292" s="151"/>
      <c r="C292" s="151"/>
      <c r="D292" s="151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  <c r="AA292" s="151"/>
    </row>
    <row r="293" spans="1:27" ht="12.75" customHeight="1">
      <c r="A293" s="151"/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  <c r="AA293" s="151"/>
    </row>
    <row r="294" spans="1:27" ht="12.75" customHeight="1">
      <c r="A294" s="151"/>
      <c r="B294" s="151"/>
      <c r="C294" s="151"/>
      <c r="D294" s="151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  <c r="AA294" s="151"/>
    </row>
    <row r="295" spans="1:27" ht="12.75" customHeight="1">
      <c r="A295" s="151"/>
      <c r="B295" s="151"/>
      <c r="C295" s="151"/>
      <c r="D295" s="151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  <c r="AA295" s="151"/>
    </row>
    <row r="296" spans="1:27" ht="12.75" customHeight="1">
      <c r="A296" s="151"/>
      <c r="B296" s="151"/>
      <c r="C296" s="151"/>
      <c r="D296" s="151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  <c r="AA296" s="151"/>
    </row>
    <row r="297" spans="1:27" ht="12.75" customHeight="1">
      <c r="A297" s="151"/>
      <c r="B297" s="151"/>
      <c r="C297" s="151"/>
      <c r="D297" s="151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  <c r="AA297" s="151"/>
    </row>
    <row r="298" spans="1:27" ht="12.75" customHeight="1">
      <c r="A298" s="151"/>
      <c r="B298" s="151"/>
      <c r="C298" s="151"/>
      <c r="D298" s="151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  <c r="AA298" s="151"/>
    </row>
    <row r="299" spans="1:27" ht="12.75" customHeight="1">
      <c r="A299" s="151"/>
      <c r="B299" s="151"/>
      <c r="C299" s="151"/>
      <c r="D299" s="151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  <c r="AA299" s="151"/>
    </row>
    <row r="300" spans="1:27" ht="12.75" customHeight="1">
      <c r="A300" s="151"/>
      <c r="B300" s="151"/>
      <c r="C300" s="151"/>
      <c r="D300" s="151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  <c r="AA300" s="151"/>
    </row>
    <row r="301" spans="1:27" ht="12.75" customHeight="1">
      <c r="A301" s="151"/>
      <c r="B301" s="151"/>
      <c r="C301" s="151"/>
      <c r="D301" s="151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  <c r="AA301" s="151"/>
    </row>
    <row r="302" spans="1:27" ht="12.75" customHeight="1">
      <c r="A302" s="151"/>
      <c r="B302" s="151"/>
      <c r="C302" s="151"/>
      <c r="D302" s="151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  <c r="AA302" s="151"/>
    </row>
    <row r="303" spans="1:27" ht="12.75" customHeight="1">
      <c r="A303" s="151"/>
      <c r="B303" s="151"/>
      <c r="C303" s="151"/>
      <c r="D303" s="151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  <c r="AA303" s="151"/>
    </row>
    <row r="304" spans="1:27" ht="12.75" customHeight="1">
      <c r="A304" s="151"/>
      <c r="B304" s="151"/>
      <c r="C304" s="151"/>
      <c r="D304" s="151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  <c r="AA304" s="151"/>
    </row>
    <row r="305" spans="1:27" ht="12.75" customHeight="1">
      <c r="A305" s="151"/>
      <c r="B305" s="151"/>
      <c r="C305" s="151"/>
      <c r="D305" s="151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  <c r="AA305" s="151"/>
    </row>
    <row r="306" spans="1:27" ht="12.75" customHeight="1">
      <c r="A306" s="151"/>
      <c r="B306" s="151"/>
      <c r="C306" s="151"/>
      <c r="D306" s="151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  <c r="AA306" s="151"/>
    </row>
    <row r="307" spans="1:27" ht="12.75" customHeight="1">
      <c r="A307" s="151"/>
      <c r="B307" s="151"/>
      <c r="C307" s="151"/>
      <c r="D307" s="151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  <c r="AA307" s="151"/>
    </row>
    <row r="308" spans="1:27" ht="12.75" customHeight="1">
      <c r="A308" s="151"/>
      <c r="B308" s="151"/>
      <c r="C308" s="151"/>
      <c r="D308" s="151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  <c r="AA308" s="151"/>
    </row>
    <row r="309" spans="1:27" ht="12.75" customHeight="1">
      <c r="A309" s="151"/>
      <c r="B309" s="151"/>
      <c r="C309" s="151"/>
      <c r="D309" s="151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  <c r="AA309" s="151"/>
    </row>
    <row r="310" spans="1:27" ht="12.75" customHeight="1">
      <c r="A310" s="151"/>
      <c r="B310" s="151"/>
      <c r="C310" s="151"/>
      <c r="D310" s="151"/>
      <c r="E310" s="151"/>
      <c r="F310" s="151"/>
      <c r="G310" s="151"/>
      <c r="H310" s="151"/>
      <c r="I310" s="151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  <c r="AA310" s="151"/>
    </row>
    <row r="311" spans="1:27" ht="12.75" customHeight="1">
      <c r="A311" s="151"/>
      <c r="B311" s="151"/>
      <c r="C311" s="151"/>
      <c r="D311" s="151"/>
      <c r="E311" s="151"/>
      <c r="F311" s="151"/>
      <c r="G311" s="151"/>
      <c r="H311" s="151"/>
      <c r="I311" s="151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  <c r="AA311" s="151"/>
    </row>
    <row r="312" spans="1:27" ht="12.75" customHeight="1">
      <c r="A312" s="151"/>
      <c r="B312" s="151"/>
      <c r="C312" s="151"/>
      <c r="D312" s="151"/>
      <c r="E312" s="151"/>
      <c r="F312" s="151"/>
      <c r="G312" s="151"/>
      <c r="H312" s="151"/>
      <c r="I312" s="151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  <c r="AA312" s="151"/>
    </row>
    <row r="313" spans="1:27" ht="12.75" customHeight="1">
      <c r="A313" s="151"/>
      <c r="B313" s="151"/>
      <c r="C313" s="151"/>
      <c r="D313" s="151"/>
      <c r="E313" s="151"/>
      <c r="F313" s="151"/>
      <c r="G313" s="151"/>
      <c r="H313" s="151"/>
      <c r="I313" s="151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  <c r="AA313" s="151"/>
    </row>
    <row r="314" spans="1:27" ht="12.75" customHeight="1">
      <c r="A314" s="151"/>
      <c r="B314" s="151"/>
      <c r="C314" s="151"/>
      <c r="D314" s="151"/>
      <c r="E314" s="151"/>
      <c r="F314" s="151"/>
      <c r="G314" s="151"/>
      <c r="H314" s="151"/>
      <c r="I314" s="151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  <c r="AA314" s="151"/>
    </row>
    <row r="315" spans="1:27" ht="12.75" customHeight="1">
      <c r="A315" s="151"/>
      <c r="B315" s="151"/>
      <c r="C315" s="151"/>
      <c r="D315" s="151"/>
      <c r="E315" s="151"/>
      <c r="F315" s="151"/>
      <c r="G315" s="151"/>
      <c r="H315" s="151"/>
      <c r="I315" s="151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  <c r="AA315" s="151"/>
    </row>
    <row r="316" spans="1:27" ht="12.75" customHeight="1">
      <c r="A316" s="151"/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  <c r="AA316" s="151"/>
    </row>
    <row r="317" spans="1:27" ht="12.75" customHeight="1">
      <c r="A317" s="151"/>
      <c r="B317" s="151"/>
      <c r="C317" s="151"/>
      <c r="D317" s="151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  <c r="AA317" s="151"/>
    </row>
    <row r="318" spans="1:27" ht="12.75" customHeight="1">
      <c r="A318" s="151"/>
      <c r="B318" s="151"/>
      <c r="C318" s="151"/>
      <c r="D318" s="151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  <c r="AA318" s="151"/>
    </row>
    <row r="319" spans="1:27" ht="12.75" customHeight="1">
      <c r="A319" s="151"/>
      <c r="B319" s="151"/>
      <c r="C319" s="151"/>
      <c r="D319" s="151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  <c r="AA319" s="151"/>
    </row>
    <row r="320" spans="1:27" ht="12.75" customHeight="1">
      <c r="A320" s="151"/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  <c r="AA320" s="151"/>
    </row>
    <row r="321" spans="1:27" ht="12.75" customHeight="1">
      <c r="A321" s="151"/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  <c r="AA321" s="151"/>
    </row>
    <row r="322" spans="1:27" ht="12.75" customHeight="1">
      <c r="A322" s="151"/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  <c r="AA322" s="151"/>
    </row>
    <row r="323" spans="1:27" ht="12.75" customHeight="1">
      <c r="A323" s="151"/>
      <c r="B323" s="151"/>
      <c r="C323" s="151"/>
      <c r="D323" s="151"/>
      <c r="E323" s="151"/>
      <c r="F323" s="151"/>
      <c r="G323" s="151"/>
      <c r="H323" s="151"/>
      <c r="I323" s="151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  <c r="AA323" s="151"/>
    </row>
    <row r="324" spans="1:27" ht="12.75" customHeight="1">
      <c r="A324" s="151"/>
      <c r="B324" s="151"/>
      <c r="C324" s="151"/>
      <c r="D324" s="151"/>
      <c r="E324" s="151"/>
      <c r="F324" s="151"/>
      <c r="G324" s="151"/>
      <c r="H324" s="151"/>
      <c r="I324" s="151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  <c r="AA324" s="151"/>
    </row>
    <row r="325" spans="1:27" ht="12.75" customHeight="1">
      <c r="A325" s="151"/>
      <c r="B325" s="151"/>
      <c r="C325" s="151"/>
      <c r="D325" s="151"/>
      <c r="E325" s="151"/>
      <c r="F325" s="151"/>
      <c r="G325" s="151"/>
      <c r="H325" s="151"/>
      <c r="I325" s="151"/>
      <c r="J325" s="151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  <c r="AA325" s="151"/>
    </row>
    <row r="326" spans="1:27" ht="12.75" customHeight="1">
      <c r="A326" s="151"/>
      <c r="B326" s="151"/>
      <c r="C326" s="151"/>
      <c r="D326" s="151"/>
      <c r="E326" s="151"/>
      <c r="F326" s="151"/>
      <c r="G326" s="151"/>
      <c r="H326" s="151"/>
      <c r="I326" s="151"/>
      <c r="J326" s="151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  <c r="AA326" s="151"/>
    </row>
    <row r="327" spans="1:27" ht="12.75" customHeight="1">
      <c r="A327" s="151"/>
      <c r="B327" s="151"/>
      <c r="C327" s="151"/>
      <c r="D327" s="151"/>
      <c r="E327" s="151"/>
      <c r="F327" s="151"/>
      <c r="G327" s="151"/>
      <c r="H327" s="151"/>
      <c r="I327" s="151"/>
      <c r="J327" s="151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  <c r="AA327" s="151"/>
    </row>
    <row r="328" spans="1:27" ht="12.75" customHeight="1">
      <c r="A328" s="151"/>
      <c r="B328" s="151"/>
      <c r="C328" s="151"/>
      <c r="D328" s="151"/>
      <c r="E328" s="151"/>
      <c r="F328" s="151"/>
      <c r="G328" s="151"/>
      <c r="H328" s="151"/>
      <c r="I328" s="151"/>
      <c r="J328" s="151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  <c r="AA328" s="151"/>
    </row>
    <row r="329" spans="1:27" ht="12.75" customHeight="1">
      <c r="A329" s="151"/>
      <c r="B329" s="151"/>
      <c r="C329" s="151"/>
      <c r="D329" s="151"/>
      <c r="E329" s="151"/>
      <c r="F329" s="151"/>
      <c r="G329" s="151"/>
      <c r="H329" s="151"/>
      <c r="I329" s="151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  <c r="AA329" s="151"/>
    </row>
    <row r="330" spans="1:27" ht="12.75" customHeight="1">
      <c r="A330" s="151"/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  <c r="AA330" s="151"/>
    </row>
    <row r="331" spans="1:27" ht="12.75" customHeight="1">
      <c r="A331" s="151"/>
      <c r="B331" s="151"/>
      <c r="C331" s="151"/>
      <c r="D331" s="151"/>
      <c r="E331" s="151"/>
      <c r="F331" s="151"/>
      <c r="G331" s="151"/>
      <c r="H331" s="151"/>
      <c r="I331" s="151"/>
      <c r="J331" s="151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  <c r="AA331" s="151"/>
    </row>
    <row r="332" spans="1:27" ht="12.75" customHeight="1">
      <c r="A332" s="151"/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  <c r="AA332" s="151"/>
    </row>
    <row r="333" spans="1:27" ht="12.75" customHeight="1">
      <c r="A333" s="151"/>
      <c r="B333" s="151"/>
      <c r="C333" s="151"/>
      <c r="D333" s="151"/>
      <c r="E333" s="151"/>
      <c r="F333" s="151"/>
      <c r="G333" s="151"/>
      <c r="H333" s="151"/>
      <c r="I333" s="151"/>
      <c r="J333" s="151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  <c r="AA333" s="151"/>
    </row>
    <row r="334" spans="1:27" ht="12.75" customHeight="1">
      <c r="A334" s="151"/>
      <c r="B334" s="151"/>
      <c r="C334" s="151"/>
      <c r="D334" s="151"/>
      <c r="E334" s="151"/>
      <c r="F334" s="151"/>
      <c r="G334" s="151"/>
      <c r="H334" s="151"/>
      <c r="I334" s="151"/>
      <c r="J334" s="151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  <c r="AA334" s="151"/>
    </row>
    <row r="335" spans="1:27" ht="12.75" customHeight="1">
      <c r="A335" s="151"/>
      <c r="B335" s="151"/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  <c r="AA335" s="151"/>
    </row>
    <row r="336" spans="1:27" ht="12.75" customHeight="1">
      <c r="A336" s="151"/>
      <c r="B336" s="151"/>
      <c r="C336" s="151"/>
      <c r="D336" s="151"/>
      <c r="E336" s="151"/>
      <c r="F336" s="151"/>
      <c r="G336" s="151"/>
      <c r="H336" s="151"/>
      <c r="I336" s="151"/>
      <c r="J336" s="151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  <c r="AA336" s="151"/>
    </row>
    <row r="337" spans="1:27" ht="12.75" customHeight="1">
      <c r="A337" s="151"/>
      <c r="B337" s="151"/>
      <c r="C337" s="151"/>
      <c r="D337" s="151"/>
      <c r="E337" s="151"/>
      <c r="F337" s="151"/>
      <c r="G337" s="151"/>
      <c r="H337" s="151"/>
      <c r="I337" s="151"/>
      <c r="J337" s="151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  <c r="AA337" s="151"/>
    </row>
    <row r="338" spans="1:27" ht="12.75" customHeight="1">
      <c r="A338" s="151"/>
      <c r="B338" s="151"/>
      <c r="C338" s="151"/>
      <c r="D338" s="151"/>
      <c r="E338" s="151"/>
      <c r="F338" s="151"/>
      <c r="G338" s="151"/>
      <c r="H338" s="151"/>
      <c r="I338" s="151"/>
      <c r="J338" s="151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  <c r="AA338" s="151"/>
    </row>
    <row r="339" spans="1:27" ht="12.75" customHeight="1">
      <c r="A339" s="151"/>
      <c r="B339" s="151"/>
      <c r="C339" s="151"/>
      <c r="D339" s="151"/>
      <c r="E339" s="151"/>
      <c r="F339" s="151"/>
      <c r="G339" s="151"/>
      <c r="H339" s="151"/>
      <c r="I339" s="151"/>
      <c r="J339" s="151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  <c r="AA339" s="151"/>
    </row>
    <row r="340" spans="1:27" ht="12.75" customHeight="1">
      <c r="A340" s="151"/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  <c r="AA340" s="151"/>
    </row>
    <row r="341" spans="1:27" ht="12.75" customHeight="1">
      <c r="A341" s="151"/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  <c r="AA341" s="151"/>
    </row>
    <row r="342" spans="1:27" ht="12.75" customHeight="1">
      <c r="A342" s="151"/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  <c r="AA342" s="151"/>
    </row>
    <row r="343" spans="1:27" ht="12.75" customHeight="1">
      <c r="A343" s="151"/>
      <c r="B343" s="151"/>
      <c r="C343" s="151"/>
      <c r="D343" s="151"/>
      <c r="E343" s="151"/>
      <c r="F343" s="151"/>
      <c r="G343" s="151"/>
      <c r="H343" s="151"/>
      <c r="I343" s="151"/>
      <c r="J343" s="151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  <c r="AA343" s="151"/>
    </row>
    <row r="344" spans="1:27" ht="12.75" customHeight="1">
      <c r="A344" s="151"/>
      <c r="B344" s="151"/>
      <c r="C344" s="151"/>
      <c r="D344" s="151"/>
      <c r="E344" s="151"/>
      <c r="F344" s="151"/>
      <c r="G344" s="151"/>
      <c r="H344" s="151"/>
      <c r="I344" s="151"/>
      <c r="J344" s="151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  <c r="AA344" s="151"/>
    </row>
    <row r="345" spans="1:27" ht="12.75" customHeight="1">
      <c r="A345" s="151"/>
      <c r="B345" s="151"/>
      <c r="C345" s="151"/>
      <c r="D345" s="151"/>
      <c r="E345" s="151"/>
      <c r="F345" s="151"/>
      <c r="G345" s="151"/>
      <c r="H345" s="151"/>
      <c r="I345" s="151"/>
      <c r="J345" s="151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  <c r="AA345" s="151"/>
    </row>
    <row r="346" spans="1:27" ht="12.75" customHeight="1">
      <c r="A346" s="151"/>
      <c r="B346" s="151"/>
      <c r="C346" s="151"/>
      <c r="D346" s="151"/>
      <c r="E346" s="151"/>
      <c r="F346" s="151"/>
      <c r="G346" s="151"/>
      <c r="H346" s="151"/>
      <c r="I346" s="151"/>
      <c r="J346" s="151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  <c r="AA346" s="151"/>
    </row>
    <row r="347" spans="1:27" ht="12.75" customHeight="1">
      <c r="A347" s="151"/>
      <c r="B347" s="151"/>
      <c r="C347" s="151"/>
      <c r="D347" s="151"/>
      <c r="E347" s="151"/>
      <c r="F347" s="151"/>
      <c r="G347" s="151"/>
      <c r="H347" s="151"/>
      <c r="I347" s="151"/>
      <c r="J347" s="151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  <c r="AA347" s="151"/>
    </row>
    <row r="348" spans="1:27" ht="12.75" customHeight="1">
      <c r="A348" s="151"/>
      <c r="B348" s="151"/>
      <c r="C348" s="151"/>
      <c r="D348" s="151"/>
      <c r="E348" s="151"/>
      <c r="F348" s="151"/>
      <c r="G348" s="151"/>
      <c r="H348" s="151"/>
      <c r="I348" s="151"/>
      <c r="J348" s="151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  <c r="AA348" s="151"/>
    </row>
    <row r="349" spans="1:27" ht="12.75" customHeight="1">
      <c r="A349" s="151"/>
      <c r="B349" s="151"/>
      <c r="C349" s="151"/>
      <c r="D349" s="151"/>
      <c r="E349" s="151"/>
      <c r="F349" s="151"/>
      <c r="G349" s="151"/>
      <c r="H349" s="151"/>
      <c r="I349" s="151"/>
      <c r="J349" s="151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  <c r="AA349" s="151"/>
    </row>
    <row r="350" spans="1:27" ht="12.75" customHeight="1">
      <c r="A350" s="151"/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  <c r="AA350" s="151"/>
    </row>
    <row r="351" spans="1:27" ht="12.75" customHeight="1">
      <c r="A351" s="151"/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  <c r="AA351" s="151"/>
    </row>
    <row r="352" spans="1:27" ht="12.75" customHeight="1">
      <c r="A352" s="151"/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  <c r="AA352" s="151"/>
    </row>
    <row r="353" spans="1:27" ht="12.75" customHeight="1">
      <c r="A353" s="151"/>
      <c r="B353" s="151"/>
      <c r="C353" s="151"/>
      <c r="D353" s="151"/>
      <c r="E353" s="151"/>
      <c r="F353" s="151"/>
      <c r="G353" s="151"/>
      <c r="H353" s="151"/>
      <c r="I353" s="151"/>
      <c r="J353" s="151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  <c r="AA353" s="151"/>
    </row>
    <row r="354" spans="1:27" ht="12.75" customHeight="1">
      <c r="A354" s="151"/>
      <c r="B354" s="151"/>
      <c r="C354" s="151"/>
      <c r="D354" s="151"/>
      <c r="E354" s="151"/>
      <c r="F354" s="151"/>
      <c r="G354" s="151"/>
      <c r="H354" s="151"/>
      <c r="I354" s="151"/>
      <c r="J354" s="151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  <c r="AA354" s="151"/>
    </row>
    <row r="355" spans="1:27" ht="12.75" customHeight="1">
      <c r="A355" s="151"/>
      <c r="B355" s="151"/>
      <c r="C355" s="151"/>
      <c r="D355" s="151"/>
      <c r="E355" s="151"/>
      <c r="F355" s="151"/>
      <c r="G355" s="151"/>
      <c r="H355" s="151"/>
      <c r="I355" s="151"/>
      <c r="J355" s="151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  <c r="AA355" s="151"/>
    </row>
    <row r="356" spans="1:27" ht="12.75" customHeight="1">
      <c r="A356" s="151"/>
      <c r="B356" s="151"/>
      <c r="C356" s="151"/>
      <c r="D356" s="151"/>
      <c r="E356" s="151"/>
      <c r="F356" s="151"/>
      <c r="G356" s="151"/>
      <c r="H356" s="151"/>
      <c r="I356" s="151"/>
      <c r="J356" s="151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  <c r="AA356" s="151"/>
    </row>
    <row r="357" spans="1:27" ht="12.75" customHeight="1">
      <c r="A357" s="151"/>
      <c r="B357" s="151"/>
      <c r="C357" s="151"/>
      <c r="D357" s="151"/>
      <c r="E357" s="151"/>
      <c r="F357" s="151"/>
      <c r="G357" s="151"/>
      <c r="H357" s="151"/>
      <c r="I357" s="151"/>
      <c r="J357" s="151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  <c r="AA357" s="151"/>
    </row>
    <row r="358" spans="1:27" ht="12.75" customHeight="1">
      <c r="A358" s="151"/>
      <c r="B358" s="151"/>
      <c r="C358" s="151"/>
      <c r="D358" s="151"/>
      <c r="E358" s="151"/>
      <c r="F358" s="151"/>
      <c r="G358" s="151"/>
      <c r="H358" s="151"/>
      <c r="I358" s="151"/>
      <c r="J358" s="151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  <c r="AA358" s="151"/>
    </row>
    <row r="359" spans="1:27" ht="12.75" customHeight="1">
      <c r="A359" s="151"/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  <c r="AA359" s="151"/>
    </row>
    <row r="360" spans="1:27" ht="12.75" customHeight="1">
      <c r="A360" s="151"/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  <c r="AA360" s="151"/>
    </row>
    <row r="361" spans="1:27" ht="12.75" customHeight="1">
      <c r="A361" s="151"/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  <c r="AA361" s="151"/>
    </row>
    <row r="362" spans="1:27" ht="12.75" customHeight="1">
      <c r="A362" s="151"/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  <c r="AA362" s="151"/>
    </row>
    <row r="363" spans="1:27" ht="12.75" customHeight="1">
      <c r="A363" s="151"/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  <c r="AA363" s="151"/>
    </row>
    <row r="364" spans="1:27" ht="12.75" customHeight="1">
      <c r="A364" s="151"/>
      <c r="B364" s="151"/>
      <c r="C364" s="151"/>
      <c r="D364" s="151"/>
      <c r="E364" s="151"/>
      <c r="F364" s="151"/>
      <c r="G364" s="151"/>
      <c r="H364" s="151"/>
      <c r="I364" s="151"/>
      <c r="J364" s="151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  <c r="AA364" s="151"/>
    </row>
    <row r="365" spans="1:27" ht="12.75" customHeight="1">
      <c r="A365" s="151"/>
      <c r="B365" s="151"/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  <c r="AA365" s="151"/>
    </row>
    <row r="366" spans="1:27" ht="12.75" customHeight="1">
      <c r="A366" s="151"/>
      <c r="B366" s="151"/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  <c r="AA366" s="151"/>
    </row>
    <row r="367" spans="1:27" ht="12.75" customHeight="1">
      <c r="A367" s="151"/>
      <c r="B367" s="151"/>
      <c r="C367" s="151"/>
      <c r="D367" s="151"/>
      <c r="E367" s="151"/>
      <c r="F367" s="151"/>
      <c r="G367" s="151"/>
      <c r="H367" s="151"/>
      <c r="I367" s="151"/>
      <c r="J367" s="151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  <c r="AA367" s="151"/>
    </row>
    <row r="368" spans="1:27" ht="12.75" customHeight="1">
      <c r="A368" s="151"/>
      <c r="B368" s="151"/>
      <c r="C368" s="151"/>
      <c r="D368" s="151"/>
      <c r="E368" s="151"/>
      <c r="F368" s="151"/>
      <c r="G368" s="151"/>
      <c r="H368" s="151"/>
      <c r="I368" s="151"/>
      <c r="J368" s="151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  <c r="AA368" s="151"/>
    </row>
    <row r="369" spans="1:27" ht="12.75" customHeight="1">
      <c r="A369" s="151"/>
      <c r="B369" s="151"/>
      <c r="C369" s="151"/>
      <c r="D369" s="151"/>
      <c r="E369" s="151"/>
      <c r="F369" s="151"/>
      <c r="G369" s="151"/>
      <c r="H369" s="151"/>
      <c r="I369" s="151"/>
      <c r="J369" s="151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  <c r="AA369" s="151"/>
    </row>
    <row r="370" spans="1:27" ht="12.75" customHeight="1">
      <c r="A370" s="151"/>
      <c r="B370" s="151"/>
      <c r="C370" s="151"/>
      <c r="D370" s="151"/>
      <c r="E370" s="151"/>
      <c r="F370" s="151"/>
      <c r="G370" s="151"/>
      <c r="H370" s="151"/>
      <c r="I370" s="151"/>
      <c r="J370" s="151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  <c r="AA370" s="151"/>
    </row>
    <row r="371" spans="1:27" ht="12.75" customHeight="1">
      <c r="A371" s="151"/>
      <c r="B371" s="151"/>
      <c r="C371" s="151"/>
      <c r="D371" s="151"/>
      <c r="E371" s="151"/>
      <c r="F371" s="151"/>
      <c r="G371" s="151"/>
      <c r="H371" s="151"/>
      <c r="I371" s="151"/>
      <c r="J371" s="151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  <c r="AA371" s="151"/>
    </row>
    <row r="372" spans="1:27" ht="12.75" customHeight="1">
      <c r="A372" s="151"/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  <c r="AA372" s="151"/>
    </row>
    <row r="373" spans="1:27" ht="12.75" customHeight="1">
      <c r="A373" s="151"/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  <c r="AA373" s="151"/>
    </row>
    <row r="374" spans="1:27" ht="12.75" customHeight="1">
      <c r="A374" s="151"/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  <c r="AA374" s="151"/>
    </row>
    <row r="375" spans="1:27" ht="12.75" customHeight="1">
      <c r="A375" s="151"/>
      <c r="B375" s="151"/>
      <c r="C375" s="151"/>
      <c r="D375" s="151"/>
      <c r="E375" s="151"/>
      <c r="F375" s="151"/>
      <c r="G375" s="151"/>
      <c r="H375" s="151"/>
      <c r="I375" s="151"/>
      <c r="J375" s="151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  <c r="AA375" s="151"/>
    </row>
    <row r="376" spans="1:27" ht="12.75" customHeight="1">
      <c r="A376" s="151"/>
      <c r="B376" s="151"/>
      <c r="C376" s="151"/>
      <c r="D376" s="151"/>
      <c r="E376" s="151"/>
      <c r="F376" s="151"/>
      <c r="G376" s="151"/>
      <c r="H376" s="151"/>
      <c r="I376" s="151"/>
      <c r="J376" s="151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  <c r="AA376" s="151"/>
    </row>
    <row r="377" spans="1:27" ht="12.75" customHeight="1">
      <c r="A377" s="151"/>
      <c r="B377" s="151"/>
      <c r="C377" s="151"/>
      <c r="D377" s="151"/>
      <c r="E377" s="151"/>
      <c r="F377" s="151"/>
      <c r="G377" s="151"/>
      <c r="H377" s="151"/>
      <c r="I377" s="151"/>
      <c r="J377" s="151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  <c r="AA377" s="151"/>
    </row>
    <row r="378" spans="1:27" ht="12.75" customHeight="1">
      <c r="A378" s="151"/>
      <c r="B378" s="151"/>
      <c r="C378" s="151"/>
      <c r="D378" s="151"/>
      <c r="E378" s="151"/>
      <c r="F378" s="151"/>
      <c r="G378" s="151"/>
      <c r="H378" s="151"/>
      <c r="I378" s="151"/>
      <c r="J378" s="151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  <c r="AA378" s="151"/>
    </row>
    <row r="379" spans="1:27" ht="12.75" customHeight="1">
      <c r="A379" s="151"/>
      <c r="B379" s="151"/>
      <c r="C379" s="151"/>
      <c r="D379" s="151"/>
      <c r="E379" s="151"/>
      <c r="F379" s="151"/>
      <c r="G379" s="151"/>
      <c r="H379" s="151"/>
      <c r="I379" s="151"/>
      <c r="J379" s="151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  <c r="AA379" s="151"/>
    </row>
    <row r="380" spans="1:27" ht="12.75" customHeight="1">
      <c r="A380" s="151"/>
      <c r="B380" s="151"/>
      <c r="C380" s="151"/>
      <c r="D380" s="151"/>
      <c r="E380" s="151"/>
      <c r="F380" s="151"/>
      <c r="G380" s="151"/>
      <c r="H380" s="151"/>
      <c r="I380" s="151"/>
      <c r="J380" s="151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  <c r="AA380" s="151"/>
    </row>
    <row r="381" spans="1:27" ht="12.75" customHeight="1">
      <c r="A381" s="151"/>
      <c r="B381" s="151"/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  <c r="AA381" s="151"/>
    </row>
    <row r="382" spans="1:27" ht="12.75" customHeight="1">
      <c r="A382" s="151"/>
      <c r="B382" s="151"/>
      <c r="C382" s="151"/>
      <c r="D382" s="151"/>
      <c r="E382" s="151"/>
      <c r="F382" s="151"/>
      <c r="G382" s="151"/>
      <c r="H382" s="151"/>
      <c r="I382" s="151"/>
      <c r="J382" s="151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  <c r="AA382" s="151"/>
    </row>
    <row r="383" spans="1:27" ht="12.75" customHeight="1">
      <c r="A383" s="151"/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  <c r="AA383" s="151"/>
    </row>
    <row r="384" spans="1:27" ht="12.75" customHeight="1">
      <c r="A384" s="151"/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  <c r="AA384" s="151"/>
    </row>
    <row r="385" spans="1:27" ht="12.75" customHeight="1">
      <c r="A385" s="151"/>
      <c r="B385" s="151"/>
      <c r="C385" s="151"/>
      <c r="D385" s="151"/>
      <c r="E385" s="151"/>
      <c r="F385" s="151"/>
      <c r="G385" s="151"/>
      <c r="H385" s="151"/>
      <c r="I385" s="151"/>
      <c r="J385" s="151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  <c r="AA385" s="151"/>
    </row>
    <row r="386" spans="1:27" ht="12.75" customHeight="1">
      <c r="A386" s="151"/>
      <c r="B386" s="151"/>
      <c r="C386" s="151"/>
      <c r="D386" s="151"/>
      <c r="E386" s="151"/>
      <c r="F386" s="151"/>
      <c r="G386" s="151"/>
      <c r="H386" s="151"/>
      <c r="I386" s="151"/>
      <c r="J386" s="151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  <c r="AA386" s="151"/>
    </row>
    <row r="387" spans="1:27" ht="12.75" customHeight="1">
      <c r="A387" s="151"/>
      <c r="B387" s="151"/>
      <c r="C387" s="151"/>
      <c r="D387" s="151"/>
      <c r="E387" s="151"/>
      <c r="F387" s="151"/>
      <c r="G387" s="151"/>
      <c r="H387" s="151"/>
      <c r="I387" s="151"/>
      <c r="J387" s="151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  <c r="AA387" s="151"/>
    </row>
    <row r="388" spans="1:27" ht="12.75" customHeight="1">
      <c r="A388" s="151"/>
      <c r="B388" s="151"/>
      <c r="C388" s="151"/>
      <c r="D388" s="151"/>
      <c r="E388" s="151"/>
      <c r="F388" s="151"/>
      <c r="G388" s="151"/>
      <c r="H388" s="151"/>
      <c r="I388" s="151"/>
      <c r="J388" s="151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  <c r="AA388" s="151"/>
    </row>
    <row r="389" spans="1:27" ht="12.75" customHeight="1">
      <c r="A389" s="151"/>
      <c r="B389" s="151"/>
      <c r="C389" s="151"/>
      <c r="D389" s="151"/>
      <c r="E389" s="151"/>
      <c r="F389" s="151"/>
      <c r="G389" s="151"/>
      <c r="H389" s="151"/>
      <c r="I389" s="151"/>
      <c r="J389" s="151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  <c r="AA389" s="151"/>
    </row>
    <row r="390" spans="1:27" ht="12.75" customHeight="1">
      <c r="A390" s="151"/>
      <c r="B390" s="151"/>
      <c r="C390" s="151"/>
      <c r="D390" s="151"/>
      <c r="E390" s="151"/>
      <c r="F390" s="151"/>
      <c r="G390" s="151"/>
      <c r="H390" s="151"/>
      <c r="I390" s="151"/>
      <c r="J390" s="151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  <c r="AA390" s="151"/>
    </row>
    <row r="391" spans="1:27" ht="12.75" customHeight="1">
      <c r="A391" s="151"/>
      <c r="B391" s="151"/>
      <c r="C391" s="151"/>
      <c r="D391" s="151"/>
      <c r="E391" s="151"/>
      <c r="F391" s="151"/>
      <c r="G391" s="151"/>
      <c r="H391" s="151"/>
      <c r="I391" s="151"/>
      <c r="J391" s="151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  <c r="AA391" s="151"/>
    </row>
    <row r="392" spans="1:27" ht="12.75" customHeight="1">
      <c r="A392" s="151"/>
      <c r="B392" s="151"/>
      <c r="C392" s="151"/>
      <c r="D392" s="151"/>
      <c r="E392" s="151"/>
      <c r="F392" s="151"/>
      <c r="G392" s="151"/>
      <c r="H392" s="151"/>
      <c r="I392" s="151"/>
      <c r="J392" s="151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  <c r="AA392" s="151"/>
    </row>
    <row r="393" spans="1:27" ht="12.75" customHeight="1">
      <c r="A393" s="151"/>
      <c r="B393" s="151"/>
      <c r="C393" s="151"/>
      <c r="D393" s="151"/>
      <c r="E393" s="151"/>
      <c r="F393" s="151"/>
      <c r="G393" s="151"/>
      <c r="H393" s="151"/>
      <c r="I393" s="151"/>
      <c r="J393" s="151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  <c r="AA393" s="151"/>
    </row>
    <row r="394" spans="1:27" ht="12.75" customHeight="1">
      <c r="A394" s="151"/>
      <c r="B394" s="151"/>
      <c r="C394" s="151"/>
      <c r="D394" s="151"/>
      <c r="E394" s="151"/>
      <c r="F394" s="151"/>
      <c r="G394" s="151"/>
      <c r="H394" s="151"/>
      <c r="I394" s="151"/>
      <c r="J394" s="151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  <c r="AA394" s="151"/>
    </row>
    <row r="395" spans="1:27" ht="12.75" customHeight="1">
      <c r="A395" s="151"/>
      <c r="B395" s="151"/>
      <c r="C395" s="151"/>
      <c r="D395" s="151"/>
      <c r="E395" s="151"/>
      <c r="F395" s="151"/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  <c r="AA395" s="151"/>
    </row>
    <row r="396" spans="1:27" ht="12.75" customHeight="1">
      <c r="A396" s="151"/>
      <c r="B396" s="151"/>
      <c r="C396" s="151"/>
      <c r="D396" s="151"/>
      <c r="E396" s="151"/>
      <c r="F396" s="151"/>
      <c r="G396" s="151"/>
      <c r="H396" s="151"/>
      <c r="I396" s="151"/>
      <c r="J396" s="151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  <c r="AA396" s="151"/>
    </row>
    <row r="397" spans="1:27" ht="12.75" customHeight="1">
      <c r="A397" s="151"/>
      <c r="B397" s="151"/>
      <c r="C397" s="151"/>
      <c r="D397" s="151"/>
      <c r="E397" s="151"/>
      <c r="F397" s="151"/>
      <c r="G397" s="151"/>
      <c r="H397" s="151"/>
      <c r="I397" s="151"/>
      <c r="J397" s="151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  <c r="AA397" s="151"/>
    </row>
    <row r="398" spans="1:27" ht="12.75" customHeight="1">
      <c r="A398" s="151"/>
      <c r="B398" s="151"/>
      <c r="C398" s="151"/>
      <c r="D398" s="151"/>
      <c r="E398" s="151"/>
      <c r="F398" s="151"/>
      <c r="G398" s="151"/>
      <c r="H398" s="151"/>
      <c r="I398" s="151"/>
      <c r="J398" s="151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  <c r="AA398" s="151"/>
    </row>
    <row r="399" spans="1:27" ht="12.75" customHeight="1">
      <c r="A399" s="151"/>
      <c r="B399" s="151"/>
      <c r="C399" s="151"/>
      <c r="D399" s="151"/>
      <c r="E399" s="151"/>
      <c r="F399" s="151"/>
      <c r="G399" s="151"/>
      <c r="H399" s="151"/>
      <c r="I399" s="151"/>
      <c r="J399" s="151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  <c r="AA399" s="151"/>
    </row>
    <row r="400" spans="1:27" ht="12.75" customHeight="1">
      <c r="A400" s="151"/>
      <c r="B400" s="151"/>
      <c r="C400" s="151"/>
      <c r="D400" s="151"/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</row>
    <row r="401" spans="1:27" ht="12.75" customHeight="1">
      <c r="A401" s="151"/>
      <c r="B401" s="151"/>
      <c r="C401" s="151"/>
      <c r="D401" s="151"/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</row>
    <row r="402" spans="1:27" ht="12.75" customHeight="1">
      <c r="A402" s="151"/>
      <c r="B402" s="151"/>
      <c r="C402" s="151"/>
      <c r="D402" s="151"/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</row>
    <row r="403" spans="1:27" ht="12.75" customHeight="1">
      <c r="A403" s="151"/>
      <c r="B403" s="151"/>
      <c r="C403" s="151"/>
      <c r="D403" s="151"/>
      <c r="E403" s="151"/>
      <c r="F403" s="151"/>
      <c r="G403" s="151"/>
      <c r="H403" s="151"/>
      <c r="I403" s="151"/>
      <c r="J403" s="151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  <c r="AA403" s="151"/>
    </row>
    <row r="404" spans="1:27" ht="12.75" customHeight="1">
      <c r="A404" s="151"/>
      <c r="B404" s="151"/>
      <c r="C404" s="151"/>
      <c r="D404" s="151"/>
      <c r="E404" s="151"/>
      <c r="F404" s="151"/>
      <c r="G404" s="151"/>
      <c r="H404" s="151"/>
      <c r="I404" s="151"/>
      <c r="J404" s="151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  <c r="AA404" s="151"/>
    </row>
    <row r="405" spans="1:27" ht="12.75" customHeight="1">
      <c r="A405" s="151"/>
      <c r="B405" s="151"/>
      <c r="C405" s="151"/>
      <c r="D405" s="151"/>
      <c r="E405" s="151"/>
      <c r="F405" s="151"/>
      <c r="G405" s="151"/>
      <c r="H405" s="151"/>
      <c r="I405" s="151"/>
      <c r="J405" s="151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  <c r="AA405" s="151"/>
    </row>
    <row r="406" spans="1:27" ht="12.75" customHeight="1">
      <c r="A406" s="151"/>
      <c r="B406" s="151"/>
      <c r="C406" s="151"/>
      <c r="D406" s="151"/>
      <c r="E406" s="151"/>
      <c r="F406" s="151"/>
      <c r="G406" s="151"/>
      <c r="H406" s="151"/>
      <c r="I406" s="151"/>
      <c r="J406" s="151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  <c r="AA406" s="151"/>
    </row>
    <row r="407" spans="1:27" ht="12.75" customHeight="1">
      <c r="A407" s="151"/>
      <c r="B407" s="151"/>
      <c r="C407" s="151"/>
      <c r="D407" s="151"/>
      <c r="E407" s="151"/>
      <c r="F407" s="151"/>
      <c r="G407" s="151"/>
      <c r="H407" s="151"/>
      <c r="I407" s="151"/>
      <c r="J407" s="151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  <c r="AA407" s="151"/>
    </row>
    <row r="408" spans="1:27" ht="12.75" customHeight="1">
      <c r="A408" s="151"/>
      <c r="B408" s="151"/>
      <c r="C408" s="151"/>
      <c r="D408" s="151"/>
      <c r="E408" s="151"/>
      <c r="F408" s="151"/>
      <c r="G408" s="151"/>
      <c r="H408" s="151"/>
      <c r="I408" s="151"/>
      <c r="J408" s="151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  <c r="AA408" s="151"/>
    </row>
    <row r="409" spans="1:27" ht="12.75" customHeight="1">
      <c r="A409" s="151"/>
      <c r="B409" s="151"/>
      <c r="C409" s="151"/>
      <c r="D409" s="151"/>
      <c r="E409" s="151"/>
      <c r="F409" s="151"/>
      <c r="G409" s="151"/>
      <c r="H409" s="151"/>
      <c r="I409" s="151"/>
      <c r="J409" s="151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  <c r="AA409" s="151"/>
    </row>
    <row r="410" spans="1:27" ht="12.75" customHeight="1">
      <c r="A410" s="151"/>
      <c r="B410" s="151"/>
      <c r="C410" s="151"/>
      <c r="D410" s="151"/>
      <c r="E410" s="151"/>
      <c r="F410" s="151"/>
      <c r="G410" s="151"/>
      <c r="H410" s="151"/>
      <c r="I410" s="151"/>
      <c r="J410" s="151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  <c r="AA410" s="151"/>
    </row>
    <row r="411" spans="1:27" ht="12.75" customHeight="1">
      <c r="A411" s="151"/>
      <c r="B411" s="151"/>
      <c r="C411" s="151"/>
      <c r="D411" s="151"/>
      <c r="E411" s="151"/>
      <c r="F411" s="151"/>
      <c r="G411" s="151"/>
      <c r="H411" s="151"/>
      <c r="I411" s="151"/>
      <c r="J411" s="151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  <c r="AA411" s="151"/>
    </row>
    <row r="412" spans="1:27" ht="12.75" customHeight="1">
      <c r="A412" s="151"/>
      <c r="B412" s="151"/>
      <c r="C412" s="151"/>
      <c r="D412" s="151"/>
      <c r="E412" s="151"/>
      <c r="F412" s="151"/>
      <c r="G412" s="151"/>
      <c r="H412" s="151"/>
      <c r="I412" s="151"/>
      <c r="J412" s="151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  <c r="AA412" s="151"/>
    </row>
    <row r="413" spans="1:27" ht="12.75" customHeight="1">
      <c r="A413" s="151"/>
      <c r="B413" s="151"/>
      <c r="C413" s="151"/>
      <c r="D413" s="151"/>
      <c r="E413" s="151"/>
      <c r="F413" s="151"/>
      <c r="G413" s="151"/>
      <c r="H413" s="151"/>
      <c r="I413" s="151"/>
      <c r="J413" s="151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  <c r="AA413" s="151"/>
    </row>
    <row r="414" spans="1:27" ht="12.75" customHeight="1">
      <c r="A414" s="151"/>
      <c r="B414" s="151"/>
      <c r="C414" s="151"/>
      <c r="D414" s="151"/>
      <c r="E414" s="151"/>
      <c r="F414" s="151"/>
      <c r="G414" s="151"/>
      <c r="H414" s="151"/>
      <c r="I414" s="151"/>
      <c r="J414" s="151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  <c r="AA414" s="151"/>
    </row>
    <row r="415" spans="1:27" ht="12.75" customHeight="1">
      <c r="A415" s="151"/>
      <c r="B415" s="151"/>
      <c r="C415" s="151"/>
      <c r="D415" s="151"/>
      <c r="E415" s="151"/>
      <c r="F415" s="151"/>
      <c r="G415" s="151"/>
      <c r="H415" s="151"/>
      <c r="I415" s="151"/>
      <c r="J415" s="151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  <c r="AA415" s="151"/>
    </row>
    <row r="416" spans="1:27" ht="12.75" customHeight="1">
      <c r="A416" s="151"/>
      <c r="B416" s="151"/>
      <c r="C416" s="151"/>
      <c r="D416" s="151"/>
      <c r="E416" s="151"/>
      <c r="F416" s="151"/>
      <c r="G416" s="151"/>
      <c r="H416" s="151"/>
      <c r="I416" s="151"/>
      <c r="J416" s="151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  <c r="AA416" s="151"/>
    </row>
    <row r="417" spans="1:27" ht="12.75" customHeight="1">
      <c r="A417" s="151"/>
      <c r="B417" s="151"/>
      <c r="C417" s="151"/>
      <c r="D417" s="151"/>
      <c r="E417" s="151"/>
      <c r="F417" s="151"/>
      <c r="G417" s="151"/>
      <c r="H417" s="151"/>
      <c r="I417" s="151"/>
      <c r="J417" s="151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  <c r="AA417" s="151"/>
    </row>
    <row r="418" spans="1:27" ht="12.75" customHeight="1">
      <c r="A418" s="151"/>
      <c r="B418" s="151"/>
      <c r="C418" s="151"/>
      <c r="D418" s="151"/>
      <c r="E418" s="151"/>
      <c r="F418" s="151"/>
      <c r="G418" s="151"/>
      <c r="H418" s="151"/>
      <c r="I418" s="151"/>
      <c r="J418" s="151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  <c r="AA418" s="151"/>
    </row>
    <row r="419" spans="1:27" ht="12.75" customHeight="1">
      <c r="A419" s="151"/>
      <c r="B419" s="151"/>
      <c r="C419" s="151"/>
      <c r="D419" s="151"/>
      <c r="E419" s="151"/>
      <c r="F419" s="151"/>
      <c r="G419" s="151"/>
      <c r="H419" s="151"/>
      <c r="I419" s="151"/>
      <c r="J419" s="151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  <c r="AA419" s="151"/>
    </row>
    <row r="420" spans="1:27" ht="12.75" customHeight="1">
      <c r="A420" s="151"/>
      <c r="B420" s="151"/>
      <c r="C420" s="151"/>
      <c r="D420" s="151"/>
      <c r="E420" s="151"/>
      <c r="F420" s="151"/>
      <c r="G420" s="151"/>
      <c r="H420" s="151"/>
      <c r="I420" s="151"/>
      <c r="J420" s="151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  <c r="AA420" s="151"/>
    </row>
    <row r="421" spans="1:27" ht="12.75" customHeight="1">
      <c r="A421" s="151"/>
      <c r="B421" s="151"/>
      <c r="C421" s="151"/>
      <c r="D421" s="151"/>
      <c r="E421" s="151"/>
      <c r="F421" s="151"/>
      <c r="G421" s="151"/>
      <c r="H421" s="151"/>
      <c r="I421" s="151"/>
      <c r="J421" s="151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  <c r="AA421" s="151"/>
    </row>
    <row r="422" spans="1:27" ht="12.75" customHeight="1">
      <c r="A422" s="151"/>
      <c r="B422" s="151"/>
      <c r="C422" s="151"/>
      <c r="D422" s="151"/>
      <c r="E422" s="151"/>
      <c r="F422" s="151"/>
      <c r="G422" s="151"/>
      <c r="H422" s="151"/>
      <c r="I422" s="151"/>
      <c r="J422" s="151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  <c r="AA422" s="151"/>
    </row>
    <row r="423" spans="1:27" ht="12.75" customHeight="1">
      <c r="A423" s="151"/>
      <c r="B423" s="151"/>
      <c r="C423" s="151"/>
      <c r="D423" s="151"/>
      <c r="E423" s="151"/>
      <c r="F423" s="151"/>
      <c r="G423" s="151"/>
      <c r="H423" s="151"/>
      <c r="I423" s="151"/>
      <c r="J423" s="151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  <c r="AA423" s="151"/>
    </row>
    <row r="424" spans="1:27" ht="12.75" customHeight="1">
      <c r="A424" s="151"/>
      <c r="B424" s="151"/>
      <c r="C424" s="151"/>
      <c r="D424" s="151"/>
      <c r="E424" s="151"/>
      <c r="F424" s="151"/>
      <c r="G424" s="151"/>
      <c r="H424" s="151"/>
      <c r="I424" s="151"/>
      <c r="J424" s="151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  <c r="AA424" s="151"/>
    </row>
    <row r="425" spans="1:27" ht="12.75" customHeight="1">
      <c r="A425" s="151"/>
      <c r="B425" s="151"/>
      <c r="C425" s="151"/>
      <c r="D425" s="151"/>
      <c r="E425" s="151"/>
      <c r="F425" s="151"/>
      <c r="G425" s="151"/>
      <c r="H425" s="151"/>
      <c r="I425" s="151"/>
      <c r="J425" s="151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  <c r="AA425" s="151"/>
    </row>
    <row r="426" spans="1:27" ht="12.75" customHeight="1">
      <c r="A426" s="151"/>
      <c r="B426" s="151"/>
      <c r="C426" s="151"/>
      <c r="D426" s="151"/>
      <c r="E426" s="151"/>
      <c r="F426" s="151"/>
      <c r="G426" s="151"/>
      <c r="H426" s="151"/>
      <c r="I426" s="151"/>
      <c r="J426" s="151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  <c r="AA426" s="151"/>
    </row>
    <row r="427" spans="1:27" ht="12.75" customHeight="1">
      <c r="A427" s="151"/>
      <c r="B427" s="151"/>
      <c r="C427" s="151"/>
      <c r="D427" s="151"/>
      <c r="E427" s="151"/>
      <c r="F427" s="151"/>
      <c r="G427" s="151"/>
      <c r="H427" s="151"/>
      <c r="I427" s="151"/>
      <c r="J427" s="151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  <c r="AA427" s="151"/>
    </row>
    <row r="428" spans="1:27" ht="12.75" customHeight="1">
      <c r="A428" s="151"/>
      <c r="B428" s="151"/>
      <c r="C428" s="151"/>
      <c r="D428" s="151"/>
      <c r="E428" s="15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  <c r="AA428" s="151"/>
    </row>
    <row r="429" spans="1:27" ht="12.75" customHeight="1">
      <c r="A429" s="151"/>
      <c r="B429" s="151"/>
      <c r="C429" s="151"/>
      <c r="D429" s="151"/>
      <c r="E429" s="15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  <c r="AA429" s="151"/>
    </row>
    <row r="430" spans="1:27" ht="12.75" customHeight="1">
      <c r="A430" s="151"/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  <c r="AA430" s="151"/>
    </row>
    <row r="431" spans="1:27" ht="12.75" customHeight="1">
      <c r="A431" s="151"/>
      <c r="B431" s="151"/>
      <c r="C431" s="151"/>
      <c r="D431" s="151"/>
      <c r="E431" s="151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  <c r="AA431" s="151"/>
    </row>
    <row r="432" spans="1:27" ht="12.75" customHeight="1">
      <c r="A432" s="151"/>
      <c r="B432" s="151"/>
      <c r="C432" s="151"/>
      <c r="D432" s="151"/>
      <c r="E432" s="151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  <c r="AA432" s="151"/>
    </row>
    <row r="433" spans="1:27" ht="12.75" customHeight="1">
      <c r="A433" s="151"/>
      <c r="B433" s="151"/>
      <c r="C433" s="151"/>
      <c r="D433" s="151"/>
      <c r="E433" s="151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  <c r="AA433" s="151"/>
    </row>
    <row r="434" spans="1:27" ht="12.75" customHeight="1">
      <c r="A434" s="151"/>
      <c r="B434" s="151"/>
      <c r="C434" s="151"/>
      <c r="D434" s="151"/>
      <c r="E434" s="151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  <c r="AA434" s="151"/>
    </row>
    <row r="435" spans="1:27" ht="12.75" customHeight="1">
      <c r="A435" s="151"/>
      <c r="B435" s="151"/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  <c r="AA435" s="151"/>
    </row>
    <row r="436" spans="1:27" ht="12.75" customHeight="1">
      <c r="A436" s="151"/>
      <c r="B436" s="151"/>
      <c r="C436" s="151"/>
      <c r="D436" s="151"/>
      <c r="E436" s="151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  <c r="AA436" s="151"/>
    </row>
    <row r="437" spans="1:27" ht="12.75" customHeight="1">
      <c r="A437" s="151"/>
      <c r="B437" s="151"/>
      <c r="C437" s="151"/>
      <c r="D437" s="151"/>
      <c r="E437" s="151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  <c r="AA437" s="151"/>
    </row>
    <row r="438" spans="1:27" ht="12.75" customHeight="1">
      <c r="A438" s="151"/>
      <c r="B438" s="151"/>
      <c r="C438" s="151"/>
      <c r="D438" s="151"/>
      <c r="E438" s="151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  <c r="AA438" s="151"/>
    </row>
    <row r="439" spans="1:27" ht="12.75" customHeight="1">
      <c r="A439" s="151"/>
      <c r="B439" s="151"/>
      <c r="C439" s="151"/>
      <c r="D439" s="151"/>
      <c r="E439" s="151"/>
      <c r="F439" s="151"/>
      <c r="G439" s="151"/>
      <c r="H439" s="151"/>
      <c r="I439" s="151"/>
      <c r="J439" s="151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  <c r="AA439" s="151"/>
    </row>
    <row r="440" spans="1:27" ht="12.75" customHeight="1">
      <c r="A440" s="151"/>
      <c r="B440" s="151"/>
      <c r="C440" s="151"/>
      <c r="D440" s="151"/>
      <c r="E440" s="151"/>
      <c r="F440" s="151"/>
      <c r="G440" s="151"/>
      <c r="H440" s="151"/>
      <c r="I440" s="151"/>
      <c r="J440" s="151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  <c r="AA440" s="151"/>
    </row>
    <row r="441" spans="1:27" ht="12.75" customHeight="1">
      <c r="A441" s="151"/>
      <c r="B441" s="151"/>
      <c r="C441" s="151"/>
      <c r="D441" s="151"/>
      <c r="E441" s="151"/>
      <c r="F441" s="151"/>
      <c r="G441" s="151"/>
      <c r="H441" s="151"/>
      <c r="I441" s="151"/>
      <c r="J441" s="151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  <c r="AA441" s="151"/>
    </row>
    <row r="442" spans="1:27" ht="12.75" customHeight="1">
      <c r="A442" s="151"/>
      <c r="B442" s="151"/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  <c r="AA442" s="151"/>
    </row>
    <row r="443" spans="1:27" ht="12.75" customHeight="1">
      <c r="A443" s="151"/>
      <c r="B443" s="151"/>
      <c r="C443" s="151"/>
      <c r="D443" s="151"/>
      <c r="E443" s="151"/>
      <c r="F443" s="151"/>
      <c r="G443" s="151"/>
      <c r="H443" s="151"/>
      <c r="I443" s="151"/>
      <c r="J443" s="151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  <c r="AA443" s="151"/>
    </row>
    <row r="444" spans="1:27" ht="12.75" customHeight="1">
      <c r="A444" s="151"/>
      <c r="B444" s="151"/>
      <c r="C444" s="151"/>
      <c r="D444" s="151"/>
      <c r="E444" s="151"/>
      <c r="F444" s="151"/>
      <c r="G444" s="151"/>
      <c r="H444" s="151"/>
      <c r="I444" s="151"/>
      <c r="J444" s="151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  <c r="AA444" s="151"/>
    </row>
    <row r="445" spans="1:27" ht="12.75" customHeight="1">
      <c r="A445" s="151"/>
      <c r="B445" s="151"/>
      <c r="C445" s="151"/>
      <c r="D445" s="151"/>
      <c r="E445" s="151"/>
      <c r="F445" s="151"/>
      <c r="G445" s="151"/>
      <c r="H445" s="151"/>
      <c r="I445" s="151"/>
      <c r="J445" s="151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  <c r="AA445" s="151"/>
    </row>
    <row r="446" spans="1:27" ht="12.75" customHeight="1">
      <c r="A446" s="151"/>
      <c r="B446" s="151"/>
      <c r="C446" s="151"/>
      <c r="D446" s="151"/>
      <c r="E446" s="151"/>
      <c r="F446" s="151"/>
      <c r="G446" s="151"/>
      <c r="H446" s="151"/>
      <c r="I446" s="151"/>
      <c r="J446" s="151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  <c r="AA446" s="151"/>
    </row>
    <row r="447" spans="1:27" ht="12.75" customHeight="1">
      <c r="A447" s="151"/>
      <c r="B447" s="151"/>
      <c r="C447" s="151"/>
      <c r="D447" s="151"/>
      <c r="E447" s="151"/>
      <c r="F447" s="151"/>
      <c r="G447" s="151"/>
      <c r="H447" s="151"/>
      <c r="I447" s="151"/>
      <c r="J447" s="151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  <c r="AA447" s="151"/>
    </row>
    <row r="448" spans="1:27" ht="12.75" customHeight="1">
      <c r="A448" s="151"/>
      <c r="B448" s="151"/>
      <c r="C448" s="151"/>
      <c r="D448" s="151"/>
      <c r="E448" s="151"/>
      <c r="F448" s="151"/>
      <c r="G448" s="151"/>
      <c r="H448" s="151"/>
      <c r="I448" s="151"/>
      <c r="J448" s="151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  <c r="AA448" s="151"/>
    </row>
    <row r="449" spans="1:27" ht="12.75" customHeight="1">
      <c r="A449" s="151"/>
      <c r="B449" s="151"/>
      <c r="C449" s="151"/>
      <c r="D449" s="151"/>
      <c r="E449" s="151"/>
      <c r="F449" s="151"/>
      <c r="G449" s="151"/>
      <c r="H449" s="151"/>
      <c r="I449" s="151"/>
      <c r="J449" s="151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  <c r="AA449" s="151"/>
    </row>
    <row r="450" spans="1:27" ht="12.75" customHeight="1">
      <c r="A450" s="151"/>
      <c r="B450" s="151"/>
      <c r="C450" s="151"/>
      <c r="D450" s="151"/>
      <c r="E450" s="151"/>
      <c r="F450" s="151"/>
      <c r="G450" s="151"/>
      <c r="H450" s="151"/>
      <c r="I450" s="151"/>
      <c r="J450" s="151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  <c r="AA450" s="151"/>
    </row>
    <row r="451" spans="1:27" ht="12.75" customHeight="1">
      <c r="A451" s="151"/>
      <c r="B451" s="151"/>
      <c r="C451" s="151"/>
      <c r="D451" s="151"/>
      <c r="E451" s="151"/>
      <c r="F451" s="151"/>
      <c r="G451" s="151"/>
      <c r="H451" s="151"/>
      <c r="I451" s="151"/>
      <c r="J451" s="151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  <c r="AA451" s="151"/>
    </row>
    <row r="452" spans="1:27" ht="12.75" customHeight="1">
      <c r="A452" s="151"/>
      <c r="B452" s="151"/>
      <c r="C452" s="151"/>
      <c r="D452" s="151"/>
      <c r="E452" s="151"/>
      <c r="F452" s="151"/>
      <c r="G452" s="151"/>
      <c r="H452" s="151"/>
      <c r="I452" s="151"/>
      <c r="J452" s="151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  <c r="AA452" s="151"/>
    </row>
    <row r="453" spans="1:27" ht="12.75" customHeight="1">
      <c r="A453" s="151"/>
      <c r="B453" s="151"/>
      <c r="C453" s="151"/>
      <c r="D453" s="151"/>
      <c r="E453" s="151"/>
      <c r="F453" s="151"/>
      <c r="G453" s="151"/>
      <c r="H453" s="151"/>
      <c r="I453" s="151"/>
      <c r="J453" s="151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  <c r="AA453" s="151"/>
    </row>
    <row r="454" spans="1:27" ht="12.75" customHeight="1">
      <c r="A454" s="151"/>
      <c r="B454" s="151"/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  <c r="AA454" s="151"/>
    </row>
    <row r="455" spans="1:27" ht="12.75" customHeight="1">
      <c r="A455" s="151"/>
      <c r="B455" s="151"/>
      <c r="C455" s="151"/>
      <c r="D455" s="151"/>
      <c r="E455" s="151"/>
      <c r="F455" s="151"/>
      <c r="G455" s="151"/>
      <c r="H455" s="151"/>
      <c r="I455" s="151"/>
      <c r="J455" s="151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  <c r="AA455" s="151"/>
    </row>
    <row r="456" spans="1:27" ht="12.75" customHeight="1">
      <c r="A456" s="151"/>
      <c r="B456" s="151"/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  <c r="AA456" s="151"/>
    </row>
    <row r="457" spans="1:27" ht="12.75" customHeight="1">
      <c r="A457" s="151"/>
      <c r="B457" s="151"/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  <c r="AA457" s="151"/>
    </row>
    <row r="458" spans="1:27" ht="12.75" customHeight="1">
      <c r="A458" s="151"/>
      <c r="B458" s="151"/>
      <c r="C458" s="151"/>
      <c r="D458" s="151"/>
      <c r="E458" s="151"/>
      <c r="F458" s="151"/>
      <c r="G458" s="151"/>
      <c r="H458" s="151"/>
      <c r="I458" s="151"/>
      <c r="J458" s="151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  <c r="AA458" s="151"/>
    </row>
    <row r="459" spans="1:27" ht="12.75" customHeight="1">
      <c r="A459" s="151"/>
      <c r="B459" s="151"/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  <c r="AA459" s="151"/>
    </row>
    <row r="460" spans="1:27" ht="12.75" customHeight="1">
      <c r="A460" s="151"/>
      <c r="B460" s="151"/>
      <c r="C460" s="151"/>
      <c r="D460" s="151"/>
      <c r="E460" s="151"/>
      <c r="F460" s="151"/>
      <c r="G460" s="151"/>
      <c r="H460" s="151"/>
      <c r="I460" s="151"/>
      <c r="J460" s="151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  <c r="AA460" s="151"/>
    </row>
    <row r="461" spans="1:27" ht="12.75" customHeight="1">
      <c r="A461" s="151"/>
      <c r="B461" s="151"/>
      <c r="C461" s="151"/>
      <c r="D461" s="151"/>
      <c r="E461" s="151"/>
      <c r="F461" s="151"/>
      <c r="G461" s="151"/>
      <c r="H461" s="151"/>
      <c r="I461" s="151"/>
      <c r="J461" s="151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  <c r="AA461" s="151"/>
    </row>
    <row r="462" spans="1:27" ht="12.75" customHeight="1">
      <c r="A462" s="151"/>
      <c r="B462" s="151"/>
      <c r="C462" s="151"/>
      <c r="D462" s="151"/>
      <c r="E462" s="151"/>
      <c r="F462" s="151"/>
      <c r="G462" s="151"/>
      <c r="H462" s="151"/>
      <c r="I462" s="151"/>
      <c r="J462" s="151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  <c r="AA462" s="151"/>
    </row>
    <row r="463" spans="1:27" ht="12.75" customHeight="1">
      <c r="A463" s="151"/>
      <c r="B463" s="151"/>
      <c r="C463" s="151"/>
      <c r="D463" s="151"/>
      <c r="E463" s="151"/>
      <c r="F463" s="151"/>
      <c r="G463" s="151"/>
      <c r="H463" s="151"/>
      <c r="I463" s="151"/>
      <c r="J463" s="151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  <c r="AA463" s="151"/>
    </row>
    <row r="464" spans="1:27" ht="12.75" customHeight="1">
      <c r="A464" s="151"/>
      <c r="B464" s="151"/>
      <c r="C464" s="151"/>
      <c r="D464" s="151"/>
      <c r="E464" s="151"/>
      <c r="F464" s="151"/>
      <c r="G464" s="151"/>
      <c r="H464" s="151"/>
      <c r="I464" s="151"/>
      <c r="J464" s="151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  <c r="AA464" s="151"/>
    </row>
    <row r="465" spans="1:27" ht="12.75" customHeight="1">
      <c r="A465" s="151"/>
      <c r="B465" s="151"/>
      <c r="C465" s="151"/>
      <c r="D465" s="151"/>
      <c r="E465" s="151"/>
      <c r="F465" s="151"/>
      <c r="G465" s="151"/>
      <c r="H465" s="151"/>
      <c r="I465" s="151"/>
      <c r="J465" s="151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  <c r="AA465" s="151"/>
    </row>
    <row r="466" spans="1:27" ht="12.75" customHeight="1">
      <c r="A466" s="151"/>
      <c r="B466" s="151"/>
      <c r="C466" s="151"/>
      <c r="D466" s="151"/>
      <c r="E466" s="151"/>
      <c r="F466" s="151"/>
      <c r="G466" s="151"/>
      <c r="H466" s="151"/>
      <c r="I466" s="151"/>
      <c r="J466" s="151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  <c r="AA466" s="151"/>
    </row>
    <row r="467" spans="1:27" ht="12.75" customHeight="1">
      <c r="A467" s="151"/>
      <c r="B467" s="151"/>
      <c r="C467" s="151"/>
      <c r="D467" s="151"/>
      <c r="E467" s="151"/>
      <c r="F467" s="151"/>
      <c r="G467" s="151"/>
      <c r="H467" s="151"/>
      <c r="I467" s="151"/>
      <c r="J467" s="151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  <c r="AA467" s="151"/>
    </row>
    <row r="468" spans="1:27" ht="12.75" customHeight="1">
      <c r="A468" s="151"/>
      <c r="B468" s="151"/>
      <c r="C468" s="151"/>
      <c r="D468" s="151"/>
      <c r="E468" s="151"/>
      <c r="F468" s="151"/>
      <c r="G468" s="151"/>
      <c r="H468" s="151"/>
      <c r="I468" s="151"/>
      <c r="J468" s="151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  <c r="AA468" s="151"/>
    </row>
    <row r="469" spans="1:27" ht="12.75" customHeight="1">
      <c r="A469" s="151"/>
      <c r="B469" s="151"/>
      <c r="C469" s="151"/>
      <c r="D469" s="151"/>
      <c r="E469" s="151"/>
      <c r="F469" s="151"/>
      <c r="G469" s="151"/>
      <c r="H469" s="151"/>
      <c r="I469" s="151"/>
      <c r="J469" s="151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  <c r="AA469" s="151"/>
    </row>
    <row r="470" spans="1:27" ht="12.75" customHeight="1">
      <c r="A470" s="151"/>
      <c r="B470" s="151"/>
      <c r="C470" s="151"/>
      <c r="D470" s="151"/>
      <c r="E470" s="151"/>
      <c r="F470" s="151"/>
      <c r="G470" s="151"/>
      <c r="H470" s="151"/>
      <c r="I470" s="151"/>
      <c r="J470" s="151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  <c r="AA470" s="151"/>
    </row>
    <row r="471" spans="1:27" ht="12.75" customHeight="1">
      <c r="A471" s="151"/>
      <c r="B471" s="151"/>
      <c r="C471" s="151"/>
      <c r="D471" s="151"/>
      <c r="E471" s="151"/>
      <c r="F471" s="151"/>
      <c r="G471" s="151"/>
      <c r="H471" s="151"/>
      <c r="I471" s="151"/>
      <c r="J471" s="151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  <c r="AA471" s="151"/>
    </row>
    <row r="472" spans="1:27" ht="12.75" customHeight="1">
      <c r="A472" s="151"/>
      <c r="B472" s="151"/>
      <c r="C472" s="151"/>
      <c r="D472" s="151"/>
      <c r="E472" s="151"/>
      <c r="F472" s="151"/>
      <c r="G472" s="151"/>
      <c r="H472" s="151"/>
      <c r="I472" s="151"/>
      <c r="J472" s="151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  <c r="AA472" s="151"/>
    </row>
    <row r="473" spans="1:27" ht="12.75" customHeight="1">
      <c r="A473" s="151"/>
      <c r="B473" s="151"/>
      <c r="C473" s="151"/>
      <c r="D473" s="151"/>
      <c r="E473" s="151"/>
      <c r="F473" s="151"/>
      <c r="G473" s="151"/>
      <c r="H473" s="151"/>
      <c r="I473" s="151"/>
      <c r="J473" s="151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  <c r="AA473" s="151"/>
    </row>
    <row r="474" spans="1:27" ht="12.75" customHeight="1">
      <c r="A474" s="151"/>
      <c r="B474" s="151"/>
      <c r="C474" s="151"/>
      <c r="D474" s="151"/>
      <c r="E474" s="151"/>
      <c r="F474" s="151"/>
      <c r="G474" s="151"/>
      <c r="H474" s="151"/>
      <c r="I474" s="151"/>
      <c r="J474" s="151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  <c r="AA474" s="151"/>
    </row>
    <row r="475" spans="1:27" ht="12.75" customHeight="1">
      <c r="A475" s="151"/>
      <c r="B475" s="151"/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  <c r="AA475" s="151"/>
    </row>
    <row r="476" spans="1:27" ht="12.75" customHeight="1">
      <c r="A476" s="151"/>
      <c r="B476" s="151"/>
      <c r="C476" s="151"/>
      <c r="D476" s="151"/>
      <c r="E476" s="151"/>
      <c r="F476" s="151"/>
      <c r="G476" s="151"/>
      <c r="H476" s="151"/>
      <c r="I476" s="151"/>
      <c r="J476" s="151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  <c r="AA476" s="151"/>
    </row>
    <row r="477" spans="1:27" ht="12.75" customHeight="1">
      <c r="A477" s="151"/>
      <c r="B477" s="151"/>
      <c r="C477" s="151"/>
      <c r="D477" s="151"/>
      <c r="E477" s="151"/>
      <c r="F477" s="151"/>
      <c r="G477" s="151"/>
      <c r="H477" s="151"/>
      <c r="I477" s="151"/>
      <c r="J477" s="151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  <c r="AA477" s="151"/>
    </row>
    <row r="478" spans="1:27" ht="12.75" customHeight="1">
      <c r="A478" s="151"/>
      <c r="B478" s="151"/>
      <c r="C478" s="151"/>
      <c r="D478" s="151"/>
      <c r="E478" s="151"/>
      <c r="F478" s="151"/>
      <c r="G478" s="151"/>
      <c r="H478" s="151"/>
      <c r="I478" s="151"/>
      <c r="J478" s="151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  <c r="AA478" s="151"/>
    </row>
    <row r="479" spans="1:27" ht="12.75" customHeight="1">
      <c r="A479" s="151"/>
      <c r="B479" s="151"/>
      <c r="C479" s="151"/>
      <c r="D479" s="151"/>
      <c r="E479" s="151"/>
      <c r="F479" s="151"/>
      <c r="G479" s="151"/>
      <c r="H479" s="151"/>
      <c r="I479" s="151"/>
      <c r="J479" s="151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  <c r="AA479" s="151"/>
    </row>
    <row r="480" spans="1:27" ht="12.75" customHeight="1">
      <c r="A480" s="151"/>
      <c r="B480" s="151"/>
      <c r="C480" s="151"/>
      <c r="D480" s="151"/>
      <c r="E480" s="151"/>
      <c r="F480" s="151"/>
      <c r="G480" s="151"/>
      <c r="H480" s="151"/>
      <c r="I480" s="151"/>
      <c r="J480" s="151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  <c r="AA480" s="151"/>
    </row>
    <row r="481" spans="1:27" ht="12.75" customHeight="1">
      <c r="A481" s="151"/>
      <c r="B481" s="151"/>
      <c r="C481" s="151"/>
      <c r="D481" s="151"/>
      <c r="E481" s="151"/>
      <c r="F481" s="151"/>
      <c r="G481" s="151"/>
      <c r="H481" s="151"/>
      <c r="I481" s="151"/>
      <c r="J481" s="151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  <c r="AA481" s="151"/>
    </row>
    <row r="482" spans="1:27" ht="12.75" customHeight="1">
      <c r="A482" s="151"/>
      <c r="B482" s="151"/>
      <c r="C482" s="151"/>
      <c r="D482" s="151"/>
      <c r="E482" s="151"/>
      <c r="F482" s="151"/>
      <c r="G482" s="151"/>
      <c r="H482" s="151"/>
      <c r="I482" s="151"/>
      <c r="J482" s="151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  <c r="AA482" s="151"/>
    </row>
    <row r="483" spans="1:27" ht="12.75" customHeight="1">
      <c r="A483" s="151"/>
      <c r="B483" s="151"/>
      <c r="C483" s="151"/>
      <c r="D483" s="151"/>
      <c r="E483" s="151"/>
      <c r="F483" s="151"/>
      <c r="G483" s="151"/>
      <c r="H483" s="151"/>
      <c r="I483" s="151"/>
      <c r="J483" s="151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  <c r="AA483" s="151"/>
    </row>
    <row r="484" spans="1:27" ht="12.75" customHeight="1">
      <c r="A484" s="151"/>
      <c r="B484" s="151"/>
      <c r="C484" s="151"/>
      <c r="D484" s="151"/>
      <c r="E484" s="151"/>
      <c r="F484" s="151"/>
      <c r="G484" s="151"/>
      <c r="H484" s="151"/>
      <c r="I484" s="151"/>
      <c r="J484" s="151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  <c r="AA484" s="151"/>
    </row>
    <row r="485" spans="1:27" ht="12.75" customHeight="1">
      <c r="A485" s="151"/>
      <c r="B485" s="151"/>
      <c r="C485" s="151"/>
      <c r="D485" s="151"/>
      <c r="E485" s="151"/>
      <c r="F485" s="151"/>
      <c r="G485" s="151"/>
      <c r="H485" s="151"/>
      <c r="I485" s="151"/>
      <c r="J485" s="151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  <c r="AA485" s="151"/>
    </row>
    <row r="486" spans="1:27" ht="12.75" customHeight="1">
      <c r="A486" s="151"/>
      <c r="B486" s="151"/>
      <c r="C486" s="151"/>
      <c r="D486" s="151"/>
      <c r="E486" s="151"/>
      <c r="F486" s="151"/>
      <c r="G486" s="151"/>
      <c r="H486" s="151"/>
      <c r="I486" s="151"/>
      <c r="J486" s="151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  <c r="AA486" s="151"/>
    </row>
    <row r="487" spans="1:27" ht="12.75" customHeight="1">
      <c r="A487" s="151"/>
      <c r="B487" s="151"/>
      <c r="C487" s="151"/>
      <c r="D487" s="151"/>
      <c r="E487" s="151"/>
      <c r="F487" s="151"/>
      <c r="G487" s="151"/>
      <c r="H487" s="151"/>
      <c r="I487" s="151"/>
      <c r="J487" s="151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  <c r="AA487" s="151"/>
    </row>
    <row r="488" spans="1:27" ht="12.75" customHeight="1">
      <c r="A488" s="151"/>
      <c r="B488" s="151"/>
      <c r="C488" s="151"/>
      <c r="D488" s="151"/>
      <c r="E488" s="151"/>
      <c r="F488" s="151"/>
      <c r="G488" s="151"/>
      <c r="H488" s="151"/>
      <c r="I488" s="151"/>
      <c r="J488" s="151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  <c r="AA488" s="151"/>
    </row>
    <row r="489" spans="1:27" ht="12.75" customHeight="1">
      <c r="A489" s="151"/>
      <c r="B489" s="151"/>
      <c r="C489" s="151"/>
      <c r="D489" s="151"/>
      <c r="E489" s="151"/>
      <c r="F489" s="151"/>
      <c r="G489" s="151"/>
      <c r="H489" s="151"/>
      <c r="I489" s="151"/>
      <c r="J489" s="151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  <c r="AA489" s="151"/>
    </row>
    <row r="490" spans="1:27" ht="12.75" customHeight="1">
      <c r="A490" s="151"/>
      <c r="B490" s="151"/>
      <c r="C490" s="151"/>
      <c r="D490" s="151"/>
      <c r="E490" s="151"/>
      <c r="F490" s="151"/>
      <c r="G490" s="151"/>
      <c r="H490" s="151"/>
      <c r="I490" s="151"/>
      <c r="J490" s="151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  <c r="AA490" s="151"/>
    </row>
    <row r="491" spans="1:27" ht="12.75" customHeight="1">
      <c r="A491" s="151"/>
      <c r="B491" s="151"/>
      <c r="C491" s="151"/>
      <c r="D491" s="151"/>
      <c r="E491" s="151"/>
      <c r="F491" s="151"/>
      <c r="G491" s="151"/>
      <c r="H491" s="151"/>
      <c r="I491" s="151"/>
      <c r="J491" s="151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  <c r="AA491" s="151"/>
    </row>
    <row r="492" spans="1:27" ht="12.75" customHeight="1">
      <c r="A492" s="151"/>
      <c r="B492" s="151"/>
      <c r="C492" s="151"/>
      <c r="D492" s="151"/>
      <c r="E492" s="151"/>
      <c r="F492" s="151"/>
      <c r="G492" s="151"/>
      <c r="H492" s="151"/>
      <c r="I492" s="151"/>
      <c r="J492" s="151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  <c r="AA492" s="151"/>
    </row>
    <row r="493" spans="1:27" ht="12.75" customHeight="1">
      <c r="A493" s="151"/>
      <c r="B493" s="151"/>
      <c r="C493" s="151"/>
      <c r="D493" s="151"/>
      <c r="E493" s="151"/>
      <c r="F493" s="151"/>
      <c r="G493" s="151"/>
      <c r="H493" s="151"/>
      <c r="I493" s="151"/>
      <c r="J493" s="151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  <c r="AA493" s="151"/>
    </row>
    <row r="494" spans="1:27" ht="12.75" customHeight="1">
      <c r="A494" s="151"/>
      <c r="B494" s="151"/>
      <c r="C494" s="151"/>
      <c r="D494" s="151"/>
      <c r="E494" s="151"/>
      <c r="F494" s="151"/>
      <c r="G494" s="151"/>
      <c r="H494" s="151"/>
      <c r="I494" s="151"/>
      <c r="J494" s="151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  <c r="AA494" s="151"/>
    </row>
    <row r="495" spans="1:27" ht="12.75" customHeight="1">
      <c r="A495" s="151"/>
      <c r="B495" s="151"/>
      <c r="C495" s="151"/>
      <c r="D495" s="151"/>
      <c r="E495" s="151"/>
      <c r="F495" s="151"/>
      <c r="G495" s="151"/>
      <c r="H495" s="151"/>
      <c r="I495" s="151"/>
      <c r="J495" s="151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  <c r="AA495" s="151"/>
    </row>
    <row r="496" spans="1:27" ht="12.75" customHeight="1">
      <c r="A496" s="151"/>
      <c r="B496" s="151"/>
      <c r="C496" s="151"/>
      <c r="D496" s="151"/>
      <c r="E496" s="151"/>
      <c r="F496" s="151"/>
      <c r="G496" s="151"/>
      <c r="H496" s="151"/>
      <c r="I496" s="151"/>
      <c r="J496" s="151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  <c r="AA496" s="151"/>
    </row>
    <row r="497" spans="1:27" ht="12.75" customHeight="1">
      <c r="A497" s="151"/>
      <c r="B497" s="151"/>
      <c r="C497" s="151"/>
      <c r="D497" s="151"/>
      <c r="E497" s="151"/>
      <c r="F497" s="151"/>
      <c r="G497" s="151"/>
      <c r="H497" s="151"/>
      <c r="I497" s="151"/>
      <c r="J497" s="151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  <c r="AA497" s="151"/>
    </row>
    <row r="498" spans="1:27" ht="12.75" customHeight="1">
      <c r="A498" s="151"/>
      <c r="B498" s="151"/>
      <c r="C498" s="151"/>
      <c r="D498" s="151"/>
      <c r="E498" s="151"/>
      <c r="F498" s="151"/>
      <c r="G498" s="151"/>
      <c r="H498" s="151"/>
      <c r="I498" s="151"/>
      <c r="J498" s="151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  <c r="AA498" s="151"/>
    </row>
    <row r="499" spans="1:27" ht="12.75" customHeight="1">
      <c r="A499" s="151"/>
      <c r="B499" s="151"/>
      <c r="C499" s="151"/>
      <c r="D499" s="151"/>
      <c r="E499" s="151"/>
      <c r="F499" s="151"/>
      <c r="G499" s="151"/>
      <c r="H499" s="151"/>
      <c r="I499" s="151"/>
      <c r="J499" s="151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  <c r="AA499" s="151"/>
    </row>
    <row r="500" spans="1:27" ht="12.75" customHeight="1">
      <c r="A500" s="151"/>
      <c r="B500" s="151"/>
      <c r="C500" s="151"/>
      <c r="D500" s="151"/>
      <c r="E500" s="151"/>
      <c r="F500" s="151"/>
      <c r="G500" s="151"/>
      <c r="H500" s="151"/>
      <c r="I500" s="151"/>
      <c r="J500" s="151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  <c r="AA500" s="151"/>
    </row>
    <row r="501" spans="1:27" ht="12.75" customHeight="1">
      <c r="A501" s="151"/>
      <c r="B501" s="151"/>
      <c r="C501" s="151"/>
      <c r="D501" s="151"/>
      <c r="E501" s="151"/>
      <c r="F501" s="151"/>
      <c r="G501" s="151"/>
      <c r="H501" s="151"/>
      <c r="I501" s="151"/>
      <c r="J501" s="151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  <c r="AA501" s="151"/>
    </row>
    <row r="502" spans="1:27" ht="12.75" customHeight="1">
      <c r="A502" s="151"/>
      <c r="B502" s="151"/>
      <c r="C502" s="151"/>
      <c r="D502" s="151"/>
      <c r="E502" s="151"/>
      <c r="F502" s="151"/>
      <c r="G502" s="151"/>
      <c r="H502" s="151"/>
      <c r="I502" s="151"/>
      <c r="J502" s="151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  <c r="AA502" s="151"/>
    </row>
    <row r="503" spans="1:27" ht="12.75" customHeight="1">
      <c r="A503" s="151"/>
      <c r="B503" s="151"/>
      <c r="C503" s="151"/>
      <c r="D503" s="151"/>
      <c r="E503" s="151"/>
      <c r="F503" s="151"/>
      <c r="G503" s="151"/>
      <c r="H503" s="151"/>
      <c r="I503" s="151"/>
      <c r="J503" s="151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  <c r="AA503" s="151"/>
    </row>
    <row r="504" spans="1:27" ht="12.75" customHeight="1">
      <c r="A504" s="151"/>
      <c r="B504" s="151"/>
      <c r="C504" s="151"/>
      <c r="D504" s="151"/>
      <c r="E504" s="151"/>
      <c r="F504" s="151"/>
      <c r="G504" s="151"/>
      <c r="H504" s="151"/>
      <c r="I504" s="151"/>
      <c r="J504" s="151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  <c r="AA504" s="151"/>
    </row>
    <row r="505" spans="1:27" ht="12.75" customHeight="1">
      <c r="A505" s="151"/>
      <c r="B505" s="151"/>
      <c r="C505" s="151"/>
      <c r="D505" s="151"/>
      <c r="E505" s="151"/>
      <c r="F505" s="151"/>
      <c r="G505" s="151"/>
      <c r="H505" s="151"/>
      <c r="I505" s="151"/>
      <c r="J505" s="151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  <c r="AA505" s="151"/>
    </row>
    <row r="506" spans="1:27" ht="12.75" customHeight="1">
      <c r="A506" s="151"/>
      <c r="B506" s="151"/>
      <c r="C506" s="151"/>
      <c r="D506" s="151"/>
      <c r="E506" s="151"/>
      <c r="F506" s="151"/>
      <c r="G506" s="151"/>
      <c r="H506" s="151"/>
      <c r="I506" s="151"/>
      <c r="J506" s="151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  <c r="AA506" s="151"/>
    </row>
    <row r="507" spans="1:27" ht="12.75" customHeight="1">
      <c r="A507" s="151"/>
      <c r="B507" s="151"/>
      <c r="C507" s="151"/>
      <c r="D507" s="151"/>
      <c r="E507" s="151"/>
      <c r="F507" s="151"/>
      <c r="G507" s="151"/>
      <c r="H507" s="151"/>
      <c r="I507" s="151"/>
      <c r="J507" s="151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  <c r="AA507" s="151"/>
    </row>
    <row r="508" spans="1:27" ht="12.75" customHeight="1">
      <c r="A508" s="151"/>
      <c r="B508" s="151"/>
      <c r="C508" s="151"/>
      <c r="D508" s="151"/>
      <c r="E508" s="151"/>
      <c r="F508" s="151"/>
      <c r="G508" s="151"/>
      <c r="H508" s="151"/>
      <c r="I508" s="151"/>
      <c r="J508" s="151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  <c r="AA508" s="151"/>
    </row>
    <row r="509" spans="1:27" ht="12.75" customHeight="1">
      <c r="A509" s="151"/>
      <c r="B509" s="151"/>
      <c r="C509" s="151"/>
      <c r="D509" s="151"/>
      <c r="E509" s="151"/>
      <c r="F509" s="151"/>
      <c r="G509" s="151"/>
      <c r="H509" s="151"/>
      <c r="I509" s="151"/>
      <c r="J509" s="151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  <c r="AA509" s="151"/>
    </row>
    <row r="510" spans="1:27" ht="12.75" customHeight="1">
      <c r="A510" s="151"/>
      <c r="B510" s="151"/>
      <c r="C510" s="151"/>
      <c r="D510" s="151"/>
      <c r="E510" s="151"/>
      <c r="F510" s="151"/>
      <c r="G510" s="151"/>
      <c r="H510" s="151"/>
      <c r="I510" s="151"/>
      <c r="J510" s="151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  <c r="AA510" s="151"/>
    </row>
    <row r="511" spans="1:27" ht="12.75" customHeight="1">
      <c r="A511" s="151"/>
      <c r="B511" s="151"/>
      <c r="C511" s="151"/>
      <c r="D511" s="151"/>
      <c r="E511" s="151"/>
      <c r="F511" s="151"/>
      <c r="G511" s="151"/>
      <c r="H511" s="151"/>
      <c r="I511" s="151"/>
      <c r="J511" s="151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  <c r="AA511" s="151"/>
    </row>
    <row r="512" spans="1:27" ht="12.75" customHeight="1">
      <c r="A512" s="151"/>
      <c r="B512" s="151"/>
      <c r="C512" s="151"/>
      <c r="D512" s="151"/>
      <c r="E512" s="151"/>
      <c r="F512" s="151"/>
      <c r="G512" s="151"/>
      <c r="H512" s="151"/>
      <c r="I512" s="151"/>
      <c r="J512" s="151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  <c r="AA512" s="151"/>
    </row>
    <row r="513" spans="1:27" ht="12.75" customHeight="1">
      <c r="A513" s="151"/>
      <c r="B513" s="151"/>
      <c r="C513" s="151"/>
      <c r="D513" s="151"/>
      <c r="E513" s="151"/>
      <c r="F513" s="151"/>
      <c r="G513" s="151"/>
      <c r="H513" s="151"/>
      <c r="I513" s="151"/>
      <c r="J513" s="151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  <c r="AA513" s="151"/>
    </row>
    <row r="514" spans="1:27" ht="12.75" customHeight="1">
      <c r="A514" s="151"/>
      <c r="B514" s="151"/>
      <c r="C514" s="151"/>
      <c r="D514" s="151"/>
      <c r="E514" s="151"/>
      <c r="F514" s="151"/>
      <c r="G514" s="151"/>
      <c r="H514" s="151"/>
      <c r="I514" s="151"/>
      <c r="J514" s="151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  <c r="AA514" s="151"/>
    </row>
    <row r="515" spans="1:27" ht="12.75" customHeight="1">
      <c r="A515" s="151"/>
      <c r="B515" s="151"/>
      <c r="C515" s="151"/>
      <c r="D515" s="151"/>
      <c r="E515" s="151"/>
      <c r="F515" s="151"/>
      <c r="G515" s="151"/>
      <c r="H515" s="151"/>
      <c r="I515" s="151"/>
      <c r="J515" s="151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  <c r="AA515" s="151"/>
    </row>
    <row r="516" spans="1:27" ht="12.75" customHeight="1">
      <c r="A516" s="151"/>
      <c r="B516" s="151"/>
      <c r="C516" s="151"/>
      <c r="D516" s="151"/>
      <c r="E516" s="151"/>
      <c r="F516" s="151"/>
      <c r="G516" s="151"/>
      <c r="H516" s="151"/>
      <c r="I516" s="151"/>
      <c r="J516" s="151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  <c r="AA516" s="151"/>
    </row>
    <row r="517" spans="1:27" ht="12.75" customHeight="1">
      <c r="A517" s="151"/>
      <c r="B517" s="151"/>
      <c r="C517" s="151"/>
      <c r="D517" s="151"/>
      <c r="E517" s="151"/>
      <c r="F517" s="151"/>
      <c r="G517" s="151"/>
      <c r="H517" s="151"/>
      <c r="I517" s="151"/>
      <c r="J517" s="151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  <c r="AA517" s="151"/>
    </row>
    <row r="518" spans="1:27" ht="12.75" customHeight="1">
      <c r="A518" s="151"/>
      <c r="B518" s="151"/>
      <c r="C518" s="151"/>
      <c r="D518" s="151"/>
      <c r="E518" s="151"/>
      <c r="F518" s="151"/>
      <c r="G518" s="151"/>
      <c r="H518" s="151"/>
      <c r="I518" s="151"/>
      <c r="J518" s="151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  <c r="AA518" s="151"/>
    </row>
    <row r="519" spans="1:27" ht="12.75" customHeight="1">
      <c r="A519" s="151"/>
      <c r="B519" s="151"/>
      <c r="C519" s="151"/>
      <c r="D519" s="151"/>
      <c r="E519" s="151"/>
      <c r="F519" s="151"/>
      <c r="G519" s="151"/>
      <c r="H519" s="151"/>
      <c r="I519" s="151"/>
      <c r="J519" s="151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  <c r="AA519" s="151"/>
    </row>
    <row r="520" spans="1:27" ht="12.75" customHeight="1">
      <c r="A520" s="151"/>
      <c r="B520" s="151"/>
      <c r="C520" s="151"/>
      <c r="D520" s="151"/>
      <c r="E520" s="151"/>
      <c r="F520" s="151"/>
      <c r="G520" s="151"/>
      <c r="H520" s="151"/>
      <c r="I520" s="151"/>
      <c r="J520" s="151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  <c r="AA520" s="151"/>
    </row>
    <row r="521" spans="1:27" ht="12.75" customHeight="1">
      <c r="A521" s="151"/>
      <c r="B521" s="151"/>
      <c r="C521" s="151"/>
      <c r="D521" s="151"/>
      <c r="E521" s="151"/>
      <c r="F521" s="151"/>
      <c r="G521" s="151"/>
      <c r="H521" s="151"/>
      <c r="I521" s="151"/>
      <c r="J521" s="151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  <c r="AA521" s="151"/>
    </row>
    <row r="522" spans="1:27" ht="12.75" customHeight="1">
      <c r="A522" s="151"/>
      <c r="B522" s="151"/>
      <c r="C522" s="151"/>
      <c r="D522" s="151"/>
      <c r="E522" s="151"/>
      <c r="F522" s="151"/>
      <c r="G522" s="151"/>
      <c r="H522" s="151"/>
      <c r="I522" s="151"/>
      <c r="J522" s="151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  <c r="AA522" s="151"/>
    </row>
    <row r="523" spans="1:27" ht="12.75" customHeight="1">
      <c r="A523" s="151"/>
      <c r="B523" s="151"/>
      <c r="C523" s="151"/>
      <c r="D523" s="151"/>
      <c r="E523" s="151"/>
      <c r="F523" s="151"/>
      <c r="G523" s="151"/>
      <c r="H523" s="151"/>
      <c r="I523" s="151"/>
      <c r="J523" s="151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  <c r="AA523" s="151"/>
    </row>
    <row r="524" spans="1:27" ht="12.75" customHeight="1">
      <c r="A524" s="151"/>
      <c r="B524" s="151"/>
      <c r="C524" s="151"/>
      <c r="D524" s="151"/>
      <c r="E524" s="151"/>
      <c r="F524" s="151"/>
      <c r="G524" s="151"/>
      <c r="H524" s="151"/>
      <c r="I524" s="151"/>
      <c r="J524" s="151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  <c r="AA524" s="151"/>
    </row>
    <row r="525" spans="1:27" ht="12.75" customHeight="1">
      <c r="A525" s="151"/>
      <c r="B525" s="151"/>
      <c r="C525" s="151"/>
      <c r="D525" s="151"/>
      <c r="E525" s="151"/>
      <c r="F525" s="151"/>
      <c r="G525" s="151"/>
      <c r="H525" s="151"/>
      <c r="I525" s="151"/>
      <c r="J525" s="151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  <c r="AA525" s="151"/>
    </row>
    <row r="526" spans="1:27" ht="12.75" customHeight="1">
      <c r="A526" s="151"/>
      <c r="B526" s="151"/>
      <c r="C526" s="151"/>
      <c r="D526" s="151"/>
      <c r="E526" s="151"/>
      <c r="F526" s="151"/>
      <c r="G526" s="151"/>
      <c r="H526" s="151"/>
      <c r="I526" s="151"/>
      <c r="J526" s="151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  <c r="AA526" s="151"/>
    </row>
    <row r="527" spans="1:27" ht="12.75" customHeight="1">
      <c r="A527" s="151"/>
      <c r="B527" s="151"/>
      <c r="C527" s="151"/>
      <c r="D527" s="151"/>
      <c r="E527" s="151"/>
      <c r="F527" s="151"/>
      <c r="G527" s="151"/>
      <c r="H527" s="151"/>
      <c r="I527" s="151"/>
      <c r="J527" s="151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  <c r="AA527" s="151"/>
    </row>
    <row r="528" spans="1:27" ht="12.75" customHeight="1">
      <c r="A528" s="151"/>
      <c r="B528" s="151"/>
      <c r="C528" s="151"/>
      <c r="D528" s="151"/>
      <c r="E528" s="151"/>
      <c r="F528" s="151"/>
      <c r="G528" s="151"/>
      <c r="H528" s="151"/>
      <c r="I528" s="151"/>
      <c r="J528" s="151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  <c r="AA528" s="151"/>
    </row>
    <row r="529" spans="1:27" ht="12.75" customHeight="1">
      <c r="A529" s="151"/>
      <c r="B529" s="151"/>
      <c r="C529" s="151"/>
      <c r="D529" s="151"/>
      <c r="E529" s="151"/>
      <c r="F529" s="151"/>
      <c r="G529" s="151"/>
      <c r="H529" s="151"/>
      <c r="I529" s="151"/>
      <c r="J529" s="151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  <c r="AA529" s="151"/>
    </row>
    <row r="530" spans="1:27" ht="12.75" customHeight="1">
      <c r="A530" s="151"/>
      <c r="B530" s="151"/>
      <c r="C530" s="151"/>
      <c r="D530" s="151"/>
      <c r="E530" s="151"/>
      <c r="F530" s="151"/>
      <c r="G530" s="151"/>
      <c r="H530" s="151"/>
      <c r="I530" s="151"/>
      <c r="J530" s="151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  <c r="AA530" s="151"/>
    </row>
    <row r="531" spans="1:27" ht="12.75" customHeight="1">
      <c r="A531" s="151"/>
      <c r="B531" s="151"/>
      <c r="C531" s="151"/>
      <c r="D531" s="151"/>
      <c r="E531" s="151"/>
      <c r="F531" s="151"/>
      <c r="G531" s="151"/>
      <c r="H531" s="151"/>
      <c r="I531" s="151"/>
      <c r="J531" s="151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  <c r="AA531" s="151"/>
    </row>
    <row r="532" spans="1:27" ht="12.75" customHeight="1">
      <c r="A532" s="151"/>
      <c r="B532" s="151"/>
      <c r="C532" s="151"/>
      <c r="D532" s="151"/>
      <c r="E532" s="151"/>
      <c r="F532" s="151"/>
      <c r="G532" s="151"/>
      <c r="H532" s="151"/>
      <c r="I532" s="151"/>
      <c r="J532" s="151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  <c r="AA532" s="151"/>
    </row>
    <row r="533" spans="1:27" ht="12.75" customHeight="1">
      <c r="A533" s="151"/>
      <c r="B533" s="151"/>
      <c r="C533" s="151"/>
      <c r="D533" s="151"/>
      <c r="E533" s="151"/>
      <c r="F533" s="151"/>
      <c r="G533" s="151"/>
      <c r="H533" s="151"/>
      <c r="I533" s="151"/>
      <c r="J533" s="151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  <c r="AA533" s="151"/>
    </row>
    <row r="534" spans="1:27" ht="12.75" customHeight="1">
      <c r="A534" s="151"/>
      <c r="B534" s="151"/>
      <c r="C534" s="151"/>
      <c r="D534" s="151"/>
      <c r="E534" s="151"/>
      <c r="F534" s="151"/>
      <c r="G534" s="151"/>
      <c r="H534" s="151"/>
      <c r="I534" s="151"/>
      <c r="J534" s="151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  <c r="AA534" s="151"/>
    </row>
    <row r="535" spans="1:27" ht="12.75" customHeight="1">
      <c r="A535" s="151"/>
      <c r="B535" s="151"/>
      <c r="C535" s="151"/>
      <c r="D535" s="151"/>
      <c r="E535" s="151"/>
      <c r="F535" s="151"/>
      <c r="G535" s="151"/>
      <c r="H535" s="151"/>
      <c r="I535" s="151"/>
      <c r="J535" s="151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  <c r="AA535" s="151"/>
    </row>
    <row r="536" spans="1:27" ht="12.75" customHeight="1">
      <c r="A536" s="151"/>
      <c r="B536" s="151"/>
      <c r="C536" s="151"/>
      <c r="D536" s="151"/>
      <c r="E536" s="151"/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  <c r="AA536" s="151"/>
    </row>
    <row r="537" spans="1:27" ht="12.75" customHeight="1">
      <c r="A537" s="151"/>
      <c r="B537" s="151"/>
      <c r="C537" s="151"/>
      <c r="D537" s="151"/>
      <c r="E537" s="151"/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  <c r="AA537" s="151"/>
    </row>
    <row r="538" spans="1:27" ht="12.75" customHeight="1">
      <c r="A538" s="151"/>
      <c r="B538" s="151"/>
      <c r="C538" s="151"/>
      <c r="D538" s="151"/>
      <c r="E538" s="151"/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  <c r="AA538" s="151"/>
    </row>
    <row r="539" spans="1:27" ht="12.75" customHeight="1">
      <c r="A539" s="151"/>
      <c r="B539" s="151"/>
      <c r="C539" s="151"/>
      <c r="D539" s="151"/>
      <c r="E539" s="151"/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  <c r="AA539" s="151"/>
    </row>
    <row r="540" spans="1:27" ht="12.75" customHeight="1">
      <c r="A540" s="151"/>
      <c r="B540" s="151"/>
      <c r="C540" s="151"/>
      <c r="D540" s="151"/>
      <c r="E540" s="151"/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  <c r="AA540" s="151"/>
    </row>
    <row r="541" spans="1:27" ht="12.75" customHeight="1">
      <c r="A541" s="151"/>
      <c r="B541" s="151"/>
      <c r="C541" s="151"/>
      <c r="D541" s="151"/>
      <c r="E541" s="151"/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  <c r="AA541" s="151"/>
    </row>
    <row r="542" spans="1:27" ht="12.75" customHeight="1">
      <c r="A542" s="151"/>
      <c r="B542" s="151"/>
      <c r="C542" s="151"/>
      <c r="D542" s="151"/>
      <c r="E542" s="151"/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  <c r="AA542" s="151"/>
    </row>
    <row r="543" spans="1:27" ht="12.75" customHeight="1">
      <c r="A543" s="151"/>
      <c r="B543" s="151"/>
      <c r="C543" s="151"/>
      <c r="D543" s="151"/>
      <c r="E543" s="151"/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  <c r="AA543" s="151"/>
    </row>
    <row r="544" spans="1:27" ht="12.75" customHeight="1">
      <c r="A544" s="151"/>
      <c r="B544" s="151"/>
      <c r="C544" s="151"/>
      <c r="D544" s="151"/>
      <c r="E544" s="151"/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  <c r="AA544" s="151"/>
    </row>
    <row r="545" spans="1:27" ht="12.75" customHeight="1">
      <c r="A545" s="151"/>
      <c r="B545" s="151"/>
      <c r="C545" s="151"/>
      <c r="D545" s="151"/>
      <c r="E545" s="151"/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  <c r="AA545" s="151"/>
    </row>
    <row r="546" spans="1:27" ht="12.75" customHeight="1">
      <c r="A546" s="151"/>
      <c r="B546" s="151"/>
      <c r="C546" s="151"/>
      <c r="D546" s="151"/>
      <c r="E546" s="151"/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  <c r="AA546" s="151"/>
    </row>
    <row r="547" spans="1:27" ht="12.75" customHeight="1">
      <c r="A547" s="151"/>
      <c r="B547" s="151"/>
      <c r="C547" s="151"/>
      <c r="D547" s="151"/>
      <c r="E547" s="151"/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  <c r="AA547" s="151"/>
    </row>
    <row r="548" spans="1:27" ht="12.75" customHeight="1">
      <c r="A548" s="151"/>
      <c r="B548" s="151"/>
      <c r="C548" s="151"/>
      <c r="D548" s="151"/>
      <c r="E548" s="151"/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  <c r="AA548" s="151"/>
    </row>
    <row r="549" spans="1:27" ht="12.75" customHeight="1">
      <c r="A549" s="151"/>
      <c r="B549" s="151"/>
      <c r="C549" s="151"/>
      <c r="D549" s="151"/>
      <c r="E549" s="151"/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  <c r="AA549" s="151"/>
    </row>
    <row r="550" spans="1:27" ht="12.75" customHeight="1">
      <c r="A550" s="151"/>
      <c r="B550" s="151"/>
      <c r="C550" s="151"/>
      <c r="D550" s="151"/>
      <c r="E550" s="151"/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  <c r="AA550" s="151"/>
    </row>
    <row r="551" spans="1:27" ht="12.75" customHeight="1">
      <c r="A551" s="151"/>
      <c r="B551" s="151"/>
      <c r="C551" s="151"/>
      <c r="D551" s="151"/>
      <c r="E551" s="151"/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  <c r="AA551" s="151"/>
    </row>
    <row r="552" spans="1:27" ht="12.75" customHeight="1">
      <c r="A552" s="151"/>
      <c r="B552" s="151"/>
      <c r="C552" s="151"/>
      <c r="D552" s="151"/>
      <c r="E552" s="151"/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  <c r="AA552" s="151"/>
    </row>
    <row r="553" spans="1:27" ht="12.75" customHeight="1">
      <c r="A553" s="151"/>
      <c r="B553" s="151"/>
      <c r="C553" s="151"/>
      <c r="D553" s="151"/>
      <c r="E553" s="151"/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  <c r="AA553" s="151"/>
    </row>
    <row r="554" spans="1:27" ht="12.75" customHeight="1">
      <c r="A554" s="151"/>
      <c r="B554" s="151"/>
      <c r="C554" s="151"/>
      <c r="D554" s="151"/>
      <c r="E554" s="151"/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  <c r="AA554" s="151"/>
    </row>
    <row r="555" spans="1:27" ht="12.75" customHeight="1">
      <c r="A555" s="151"/>
      <c r="B555" s="151"/>
      <c r="C555" s="151"/>
      <c r="D555" s="151"/>
      <c r="E555" s="151"/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  <c r="AA555" s="151"/>
    </row>
    <row r="556" spans="1:27" ht="12.75" customHeight="1">
      <c r="A556" s="151"/>
      <c r="B556" s="151"/>
      <c r="C556" s="151"/>
      <c r="D556" s="151"/>
      <c r="E556" s="151"/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  <c r="AA556" s="151"/>
    </row>
    <row r="557" spans="1:27" ht="12.75" customHeight="1">
      <c r="A557" s="151"/>
      <c r="B557" s="151"/>
      <c r="C557" s="151"/>
      <c r="D557" s="151"/>
      <c r="E557" s="151"/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  <c r="AA557" s="151"/>
    </row>
    <row r="558" spans="1:27" ht="12.75" customHeight="1">
      <c r="A558" s="151"/>
      <c r="B558" s="151"/>
      <c r="C558" s="151"/>
      <c r="D558" s="151"/>
      <c r="E558" s="151"/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  <c r="AA558" s="151"/>
    </row>
    <row r="559" spans="1:27" ht="12.75" customHeight="1">
      <c r="A559" s="151"/>
      <c r="B559" s="151"/>
      <c r="C559" s="151"/>
      <c r="D559" s="151"/>
      <c r="E559" s="151"/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  <c r="AA559" s="151"/>
    </row>
    <row r="560" spans="1:27" ht="12.75" customHeight="1">
      <c r="A560" s="151"/>
      <c r="B560" s="151"/>
      <c r="C560" s="151"/>
      <c r="D560" s="151"/>
      <c r="E560" s="151"/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  <c r="AA560" s="151"/>
    </row>
    <row r="561" spans="1:27" ht="12.75" customHeight="1">
      <c r="A561" s="151"/>
      <c r="B561" s="151"/>
      <c r="C561" s="151"/>
      <c r="D561" s="151"/>
      <c r="E561" s="151"/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  <c r="AA561" s="151"/>
    </row>
    <row r="562" spans="1:27" ht="12.75" customHeight="1">
      <c r="A562" s="151"/>
      <c r="B562" s="151"/>
      <c r="C562" s="151"/>
      <c r="D562" s="151"/>
      <c r="E562" s="151"/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  <c r="AA562" s="151"/>
    </row>
    <row r="563" spans="1:27" ht="12.75" customHeight="1">
      <c r="A563" s="151"/>
      <c r="B563" s="151"/>
      <c r="C563" s="151"/>
      <c r="D563" s="151"/>
      <c r="E563" s="151"/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  <c r="AA563" s="151"/>
    </row>
    <row r="564" spans="1:27" ht="12.75" customHeight="1">
      <c r="A564" s="151"/>
      <c r="B564" s="151"/>
      <c r="C564" s="151"/>
      <c r="D564" s="151"/>
      <c r="E564" s="151"/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  <c r="AA564" s="151"/>
    </row>
    <row r="565" spans="1:27" ht="12.75" customHeight="1">
      <c r="A565" s="151"/>
      <c r="B565" s="151"/>
      <c r="C565" s="151"/>
      <c r="D565" s="151"/>
      <c r="E565" s="151"/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  <c r="AA565" s="151"/>
    </row>
    <row r="566" spans="1:27" ht="12.75" customHeight="1">
      <c r="A566" s="151"/>
      <c r="B566" s="151"/>
      <c r="C566" s="151"/>
      <c r="D566" s="151"/>
      <c r="E566" s="151"/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  <c r="AA566" s="151"/>
    </row>
    <row r="567" spans="1:27" ht="12.75" customHeight="1">
      <c r="A567" s="151"/>
      <c r="B567" s="151"/>
      <c r="C567" s="151"/>
      <c r="D567" s="151"/>
      <c r="E567" s="151"/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  <c r="AA567" s="151"/>
    </row>
    <row r="568" spans="1:27" ht="12.75" customHeight="1">
      <c r="A568" s="151"/>
      <c r="B568" s="151"/>
      <c r="C568" s="151"/>
      <c r="D568" s="151"/>
      <c r="E568" s="151"/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  <c r="AA568" s="151"/>
    </row>
    <row r="569" spans="1:27" ht="12.75" customHeight="1">
      <c r="A569" s="151"/>
      <c r="B569" s="151"/>
      <c r="C569" s="151"/>
      <c r="D569" s="151"/>
      <c r="E569" s="151"/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  <c r="AA569" s="151"/>
    </row>
    <row r="570" spans="1:27" ht="12.75" customHeight="1">
      <c r="A570" s="151"/>
      <c r="B570" s="151"/>
      <c r="C570" s="151"/>
      <c r="D570" s="151"/>
      <c r="E570" s="151"/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  <c r="AA570" s="151"/>
    </row>
    <row r="571" spans="1:27" ht="12.75" customHeight="1">
      <c r="A571" s="151"/>
      <c r="B571" s="151"/>
      <c r="C571" s="151"/>
      <c r="D571" s="151"/>
      <c r="E571" s="151"/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  <c r="AA571" s="151"/>
    </row>
    <row r="572" spans="1:27" ht="12.75" customHeight="1">
      <c r="A572" s="151"/>
      <c r="B572" s="151"/>
      <c r="C572" s="151"/>
      <c r="D572" s="151"/>
      <c r="E572" s="151"/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  <c r="AA572" s="151"/>
    </row>
    <row r="573" spans="1:27" ht="12.75" customHeight="1">
      <c r="A573" s="151"/>
      <c r="B573" s="151"/>
      <c r="C573" s="151"/>
      <c r="D573" s="151"/>
      <c r="E573" s="151"/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  <c r="AA573" s="151"/>
    </row>
    <row r="574" spans="1:27" ht="12.75" customHeight="1">
      <c r="A574" s="151"/>
      <c r="B574" s="151"/>
      <c r="C574" s="151"/>
      <c r="D574" s="151"/>
      <c r="E574" s="151"/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  <c r="AA574" s="151"/>
    </row>
    <row r="575" spans="1:27" ht="12.75" customHeight="1">
      <c r="A575" s="151"/>
      <c r="B575" s="151"/>
      <c r="C575" s="151"/>
      <c r="D575" s="151"/>
      <c r="E575" s="151"/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  <c r="AA575" s="151"/>
    </row>
    <row r="576" spans="1:27" ht="12.75" customHeight="1">
      <c r="A576" s="151"/>
      <c r="B576" s="151"/>
      <c r="C576" s="151"/>
      <c r="D576" s="151"/>
      <c r="E576" s="151"/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  <c r="AA576" s="151"/>
    </row>
    <row r="577" spans="1:27" ht="12.75" customHeight="1">
      <c r="A577" s="151"/>
      <c r="B577" s="151"/>
      <c r="C577" s="151"/>
      <c r="D577" s="151"/>
      <c r="E577" s="151"/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  <c r="AA577" s="151"/>
    </row>
    <row r="578" spans="1:27" ht="12.75" customHeight="1">
      <c r="A578" s="151"/>
      <c r="B578" s="151"/>
      <c r="C578" s="151"/>
      <c r="D578" s="151"/>
      <c r="E578" s="151"/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  <c r="AA578" s="151"/>
    </row>
    <row r="579" spans="1:27" ht="12.75" customHeight="1">
      <c r="A579" s="151"/>
      <c r="B579" s="151"/>
      <c r="C579" s="151"/>
      <c r="D579" s="151"/>
      <c r="E579" s="151"/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  <c r="AA579" s="151"/>
    </row>
    <row r="580" spans="1:27" ht="12.75" customHeight="1">
      <c r="A580" s="151"/>
      <c r="B580" s="151"/>
      <c r="C580" s="151"/>
      <c r="D580" s="151"/>
      <c r="E580" s="151"/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  <c r="AA580" s="151"/>
    </row>
    <row r="581" spans="1:27" ht="12.75" customHeight="1">
      <c r="A581" s="151"/>
      <c r="B581" s="151"/>
      <c r="C581" s="151"/>
      <c r="D581" s="151"/>
      <c r="E581" s="151"/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  <c r="AA581" s="151"/>
    </row>
    <row r="582" spans="1:27" ht="12.75" customHeight="1">
      <c r="A582" s="151"/>
      <c r="B582" s="151"/>
      <c r="C582" s="151"/>
      <c r="D582" s="151"/>
      <c r="E582" s="151"/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  <c r="AA582" s="151"/>
    </row>
    <row r="583" spans="1:27" ht="12.75" customHeight="1">
      <c r="A583" s="151"/>
      <c r="B583" s="151"/>
      <c r="C583" s="151"/>
      <c r="D583" s="151"/>
      <c r="E583" s="151"/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  <c r="AA583" s="151"/>
    </row>
    <row r="584" spans="1:27" ht="12.75" customHeight="1">
      <c r="A584" s="151"/>
      <c r="B584" s="151"/>
      <c r="C584" s="151"/>
      <c r="D584" s="151"/>
      <c r="E584" s="151"/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  <c r="AA584" s="151"/>
    </row>
    <row r="585" spans="1:27" ht="12.75" customHeight="1">
      <c r="A585" s="151"/>
      <c r="B585" s="151"/>
      <c r="C585" s="151"/>
      <c r="D585" s="151"/>
      <c r="E585" s="151"/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  <c r="AA585" s="151"/>
    </row>
    <row r="586" spans="1:27" ht="12.75" customHeight="1">
      <c r="A586" s="151"/>
      <c r="B586" s="151"/>
      <c r="C586" s="151"/>
      <c r="D586" s="151"/>
      <c r="E586" s="151"/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  <c r="AA586" s="151"/>
    </row>
    <row r="587" spans="1:27" ht="12.75" customHeight="1">
      <c r="A587" s="151"/>
      <c r="B587" s="151"/>
      <c r="C587" s="151"/>
      <c r="D587" s="151"/>
      <c r="E587" s="151"/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  <c r="AA587" s="151"/>
    </row>
    <row r="588" spans="1:27" ht="12.75" customHeight="1">
      <c r="A588" s="151"/>
      <c r="B588" s="151"/>
      <c r="C588" s="151"/>
      <c r="D588" s="151"/>
      <c r="E588" s="151"/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  <c r="AA588" s="151"/>
    </row>
    <row r="589" spans="1:27" ht="12.75" customHeight="1">
      <c r="A589" s="151"/>
      <c r="B589" s="151"/>
      <c r="C589" s="151"/>
      <c r="D589" s="151"/>
      <c r="E589" s="151"/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  <c r="AA589" s="151"/>
    </row>
    <row r="590" spans="1:27" ht="12.75" customHeight="1">
      <c r="A590" s="151"/>
      <c r="B590" s="151"/>
      <c r="C590" s="151"/>
      <c r="D590" s="151"/>
      <c r="E590" s="151"/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  <c r="AA590" s="151"/>
    </row>
    <row r="591" spans="1:27" ht="12.75" customHeight="1">
      <c r="A591" s="151"/>
      <c r="B591" s="151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  <c r="AA591" s="151"/>
    </row>
    <row r="592" spans="1:27" ht="12.75" customHeight="1">
      <c r="A592" s="151"/>
      <c r="B592" s="151"/>
      <c r="C592" s="151"/>
      <c r="D592" s="151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  <c r="AA592" s="151"/>
    </row>
    <row r="593" spans="1:27" ht="12.75" customHeight="1">
      <c r="A593" s="151"/>
      <c r="B593" s="151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  <c r="AA593" s="151"/>
    </row>
    <row r="594" spans="1:27" ht="12.75" customHeight="1">
      <c r="A594" s="151"/>
      <c r="B594" s="151"/>
      <c r="C594" s="151"/>
      <c r="D594" s="151"/>
      <c r="E594" s="151"/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  <c r="AA594" s="151"/>
    </row>
    <row r="595" spans="1:27" ht="12.75" customHeight="1">
      <c r="A595" s="151"/>
      <c r="B595" s="151"/>
      <c r="C595" s="151"/>
      <c r="D595" s="151"/>
      <c r="E595" s="151"/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  <c r="AA595" s="151"/>
    </row>
    <row r="596" spans="1:27" ht="12.75" customHeight="1">
      <c r="A596" s="151"/>
      <c r="B596" s="151"/>
      <c r="C596" s="151"/>
      <c r="D596" s="151"/>
      <c r="E596" s="151"/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  <c r="AA596" s="151"/>
    </row>
    <row r="597" spans="1:27" ht="12.75" customHeight="1">
      <c r="A597" s="151"/>
      <c r="B597" s="151"/>
      <c r="C597" s="151"/>
      <c r="D597" s="151"/>
      <c r="E597" s="151"/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  <c r="AA597" s="151"/>
    </row>
    <row r="598" spans="1:27" ht="12.75" customHeight="1">
      <c r="A598" s="151"/>
      <c r="B598" s="151"/>
      <c r="C598" s="151"/>
      <c r="D598" s="151"/>
      <c r="E598" s="151"/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  <c r="AA598" s="151"/>
    </row>
    <row r="599" spans="1:27" ht="12.75" customHeight="1">
      <c r="A599" s="151"/>
      <c r="B599" s="151"/>
      <c r="C599" s="151"/>
      <c r="D599" s="151"/>
      <c r="E599" s="151"/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  <c r="AA599" s="151"/>
    </row>
    <row r="600" spans="1:27" ht="12.75" customHeight="1">
      <c r="A600" s="151"/>
      <c r="B600" s="151"/>
      <c r="C600" s="151"/>
      <c r="D600" s="151"/>
      <c r="E600" s="151"/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  <c r="AA600" s="151"/>
    </row>
    <row r="601" spans="1:27" ht="12.75" customHeight="1">
      <c r="A601" s="151"/>
      <c r="B601" s="151"/>
      <c r="C601" s="151"/>
      <c r="D601" s="151"/>
      <c r="E601" s="151"/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  <c r="AA601" s="151"/>
    </row>
    <row r="602" spans="1:27" ht="12.75" customHeight="1">
      <c r="A602" s="151"/>
      <c r="B602" s="151"/>
      <c r="C602" s="151"/>
      <c r="D602" s="151"/>
      <c r="E602" s="151"/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  <c r="AA602" s="151"/>
    </row>
    <row r="603" spans="1:27" ht="12.75" customHeight="1">
      <c r="A603" s="151"/>
      <c r="B603" s="151"/>
      <c r="C603" s="151"/>
      <c r="D603" s="151"/>
      <c r="E603" s="151"/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  <c r="AA603" s="151"/>
    </row>
    <row r="604" spans="1:27" ht="12.75" customHeight="1">
      <c r="A604" s="151"/>
      <c r="B604" s="151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  <c r="AA604" s="151"/>
    </row>
    <row r="605" spans="1:27" ht="12.75" customHeight="1">
      <c r="A605" s="151"/>
      <c r="B605" s="151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  <c r="AA605" s="151"/>
    </row>
    <row r="606" spans="1:27" ht="12.75" customHeight="1">
      <c r="A606" s="151"/>
      <c r="B606" s="151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  <c r="AA606" s="151"/>
    </row>
    <row r="607" spans="1:27" ht="12.75" customHeight="1">
      <c r="A607" s="151"/>
      <c r="B607" s="151"/>
      <c r="C607" s="151"/>
      <c r="D607" s="151"/>
      <c r="E607" s="151"/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  <c r="AA607" s="151"/>
    </row>
    <row r="608" spans="1:27" ht="12.75" customHeight="1">
      <c r="A608" s="151"/>
      <c r="B608" s="151"/>
      <c r="C608" s="151"/>
      <c r="D608" s="151"/>
      <c r="E608" s="151"/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  <c r="AA608" s="151"/>
    </row>
    <row r="609" spans="1:27" ht="12.75" customHeight="1">
      <c r="A609" s="151"/>
      <c r="B609" s="151"/>
      <c r="C609" s="151"/>
      <c r="D609" s="151"/>
      <c r="E609" s="151"/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  <c r="AA609" s="151"/>
    </row>
    <row r="610" spans="1:27" ht="12.75" customHeight="1">
      <c r="A610" s="151"/>
      <c r="B610" s="151"/>
      <c r="C610" s="151"/>
      <c r="D610" s="151"/>
      <c r="E610" s="151"/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  <c r="AA610" s="151"/>
    </row>
    <row r="611" spans="1:27" ht="12.75" customHeight="1">
      <c r="A611" s="151"/>
      <c r="B611" s="151"/>
      <c r="C611" s="151"/>
      <c r="D611" s="151"/>
      <c r="E611" s="151"/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  <c r="AA611" s="151"/>
    </row>
    <row r="612" spans="1:27" ht="12.75" customHeight="1">
      <c r="A612" s="151"/>
      <c r="B612" s="151"/>
      <c r="C612" s="151"/>
      <c r="D612" s="151"/>
      <c r="E612" s="151"/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  <c r="AA612" s="151"/>
    </row>
    <row r="613" spans="1:27" ht="12.75" customHeight="1">
      <c r="A613" s="151"/>
      <c r="B613" s="151"/>
      <c r="C613" s="151"/>
      <c r="D613" s="151"/>
      <c r="E613" s="151"/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  <c r="AA613" s="151"/>
    </row>
    <row r="614" spans="1:27" ht="12.75" customHeight="1">
      <c r="A614" s="151"/>
      <c r="B614" s="151"/>
      <c r="C614" s="151"/>
      <c r="D614" s="151"/>
      <c r="E614" s="151"/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  <c r="AA614" s="151"/>
    </row>
    <row r="615" spans="1:27" ht="12.75" customHeight="1">
      <c r="A615" s="151"/>
      <c r="B615" s="151"/>
      <c r="C615" s="151"/>
      <c r="D615" s="151"/>
      <c r="E615" s="151"/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  <c r="AA615" s="151"/>
    </row>
    <row r="616" spans="1:27" ht="12.75" customHeight="1">
      <c r="A616" s="151"/>
      <c r="B616" s="151"/>
      <c r="C616" s="151"/>
      <c r="D616" s="151"/>
      <c r="E616" s="151"/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  <c r="AA616" s="151"/>
    </row>
    <row r="617" spans="1:27" ht="12.75" customHeight="1">
      <c r="A617" s="151"/>
      <c r="B617" s="151"/>
      <c r="C617" s="151"/>
      <c r="D617" s="151"/>
      <c r="E617" s="151"/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  <c r="AA617" s="151"/>
    </row>
    <row r="618" spans="1:27" ht="12.75" customHeight="1">
      <c r="A618" s="151"/>
      <c r="B618" s="151"/>
      <c r="C618" s="151"/>
      <c r="D618" s="151"/>
      <c r="E618" s="151"/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  <c r="AA618" s="151"/>
    </row>
    <row r="619" spans="1:27" ht="12.75" customHeight="1">
      <c r="A619" s="151"/>
      <c r="B619" s="151"/>
      <c r="C619" s="151"/>
      <c r="D619" s="151"/>
      <c r="E619" s="151"/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  <c r="AA619" s="151"/>
    </row>
    <row r="620" spans="1:27" ht="12.75" customHeight="1">
      <c r="A620" s="151"/>
      <c r="B620" s="151"/>
      <c r="C620" s="151"/>
      <c r="D620" s="151"/>
      <c r="E620" s="151"/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  <c r="AA620" s="151"/>
    </row>
    <row r="621" spans="1:27" ht="12.75" customHeight="1">
      <c r="A621" s="151"/>
      <c r="B621" s="151"/>
      <c r="C621" s="151"/>
      <c r="D621" s="151"/>
      <c r="E621" s="151"/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  <c r="AA621" s="151"/>
    </row>
    <row r="622" spans="1:27" ht="12.75" customHeight="1">
      <c r="A622" s="151"/>
      <c r="B622" s="151"/>
      <c r="C622" s="151"/>
      <c r="D622" s="151"/>
      <c r="E622" s="151"/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  <c r="AA622" s="151"/>
    </row>
    <row r="623" spans="1:27" ht="12.75" customHeight="1">
      <c r="A623" s="151"/>
      <c r="B623" s="151"/>
      <c r="C623" s="151"/>
      <c r="D623" s="151"/>
      <c r="E623" s="151"/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  <c r="AA623" s="151"/>
    </row>
    <row r="624" spans="1:27" ht="12.75" customHeight="1">
      <c r="A624" s="151"/>
      <c r="B624" s="151"/>
      <c r="C624" s="151"/>
      <c r="D624" s="151"/>
      <c r="E624" s="151"/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  <c r="AA624" s="151"/>
    </row>
    <row r="625" spans="1:27" ht="12.75" customHeight="1">
      <c r="A625" s="151"/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  <c r="AA625" s="151"/>
    </row>
    <row r="626" spans="1:27" ht="12.75" customHeight="1">
      <c r="A626" s="151"/>
      <c r="B626" s="151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  <c r="AA626" s="151"/>
    </row>
    <row r="627" spans="1:27" ht="12.75" customHeight="1">
      <c r="A627" s="151"/>
      <c r="B627" s="151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  <c r="AA627" s="151"/>
    </row>
    <row r="628" spans="1:27" ht="12.75" customHeight="1">
      <c r="A628" s="151"/>
      <c r="B628" s="151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  <c r="AA628" s="151"/>
    </row>
    <row r="629" spans="1:27" ht="12.75" customHeight="1">
      <c r="A629" s="151"/>
      <c r="B629" s="151"/>
      <c r="C629" s="151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  <c r="AA629" s="151"/>
    </row>
    <row r="630" spans="1:27" ht="12.75" customHeight="1">
      <c r="A630" s="151"/>
      <c r="B630" s="151"/>
      <c r="C630" s="151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  <c r="AA630" s="151"/>
    </row>
    <row r="631" spans="1:27" ht="12.75" customHeight="1">
      <c r="A631" s="151"/>
      <c r="B631" s="151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  <c r="AA631" s="151"/>
    </row>
    <row r="632" spans="1:27" ht="12.75" customHeight="1">
      <c r="A632" s="151"/>
      <c r="B632" s="151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  <c r="AA632" s="151"/>
    </row>
    <row r="633" spans="1:27" ht="12.75" customHeight="1">
      <c r="A633" s="151"/>
      <c r="B633" s="151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  <c r="AA633" s="151"/>
    </row>
    <row r="634" spans="1:27" ht="12.75" customHeight="1">
      <c r="A634" s="151"/>
      <c r="B634" s="151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  <c r="AA634" s="151"/>
    </row>
    <row r="635" spans="1:27" ht="12.75" customHeight="1">
      <c r="A635" s="151"/>
      <c r="B635" s="151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  <c r="AA635" s="151"/>
    </row>
    <row r="636" spans="1:27" ht="12.75" customHeight="1">
      <c r="A636" s="151"/>
      <c r="B636" s="151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  <c r="AA636" s="151"/>
    </row>
    <row r="637" spans="1:27" ht="12.75" customHeight="1">
      <c r="A637" s="151"/>
      <c r="B637" s="151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  <c r="AA637" s="151"/>
    </row>
    <row r="638" spans="1:27" ht="12.75" customHeight="1">
      <c r="A638" s="151"/>
      <c r="B638" s="151"/>
      <c r="C638" s="151"/>
      <c r="D638" s="151"/>
      <c r="E638" s="151"/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  <c r="AA638" s="151"/>
    </row>
    <row r="639" spans="1:27" ht="12.75" customHeight="1">
      <c r="A639" s="151"/>
      <c r="B639" s="151"/>
      <c r="C639" s="151"/>
      <c r="D639" s="151"/>
      <c r="E639" s="151"/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  <c r="AA639" s="151"/>
    </row>
    <row r="640" spans="1:27" ht="12.75" customHeight="1">
      <c r="A640" s="151"/>
      <c r="B640" s="151"/>
      <c r="C640" s="151"/>
      <c r="D640" s="151"/>
      <c r="E640" s="151"/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  <c r="AA640" s="151"/>
    </row>
    <row r="641" spans="1:27" ht="12.75" customHeight="1">
      <c r="A641" s="151"/>
      <c r="B641" s="151"/>
      <c r="C641" s="151"/>
      <c r="D641" s="151"/>
      <c r="E641" s="151"/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  <c r="AA641" s="151"/>
    </row>
    <row r="642" spans="1:27" ht="12.75" customHeight="1">
      <c r="A642" s="151"/>
      <c r="B642" s="151"/>
      <c r="C642" s="151"/>
      <c r="D642" s="151"/>
      <c r="E642" s="151"/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  <c r="AA642" s="151"/>
    </row>
    <row r="643" spans="1:27" ht="12.75" customHeight="1">
      <c r="A643" s="151"/>
      <c r="B643" s="151"/>
      <c r="C643" s="151"/>
      <c r="D643" s="151"/>
      <c r="E643" s="151"/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  <c r="AA643" s="151"/>
    </row>
    <row r="644" spans="1:27" ht="12.75" customHeight="1">
      <c r="A644" s="151"/>
      <c r="B644" s="151"/>
      <c r="C644" s="151"/>
      <c r="D644" s="151"/>
      <c r="E644" s="151"/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  <c r="AA644" s="151"/>
    </row>
    <row r="645" spans="1:27" ht="12.75" customHeight="1">
      <c r="A645" s="151"/>
      <c r="B645" s="151"/>
      <c r="C645" s="151"/>
      <c r="D645" s="151"/>
      <c r="E645" s="151"/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  <c r="AA645" s="151"/>
    </row>
    <row r="646" spans="1:27" ht="12.75" customHeight="1">
      <c r="A646" s="151"/>
      <c r="B646" s="151"/>
      <c r="C646" s="151"/>
      <c r="D646" s="151"/>
      <c r="E646" s="151"/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  <c r="AA646" s="151"/>
    </row>
    <row r="647" spans="1:27" ht="12.75" customHeight="1">
      <c r="A647" s="151"/>
      <c r="B647" s="151"/>
      <c r="C647" s="151"/>
      <c r="D647" s="151"/>
      <c r="E647" s="151"/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  <c r="AA647" s="151"/>
    </row>
    <row r="648" spans="1:27" ht="12.75" customHeight="1">
      <c r="A648" s="151"/>
      <c r="B648" s="151"/>
      <c r="C648" s="151"/>
      <c r="D648" s="151"/>
      <c r="E648" s="151"/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  <c r="AA648" s="151"/>
    </row>
    <row r="649" spans="1:27" ht="12.75" customHeight="1">
      <c r="A649" s="151"/>
      <c r="B649" s="151"/>
      <c r="C649" s="151"/>
      <c r="D649" s="151"/>
      <c r="E649" s="151"/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  <c r="AA649" s="151"/>
    </row>
    <row r="650" spans="1:27" ht="12.75" customHeight="1">
      <c r="A650" s="151"/>
      <c r="B650" s="151"/>
      <c r="C650" s="151"/>
      <c r="D650" s="151"/>
      <c r="E650" s="151"/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  <c r="AA650" s="151"/>
    </row>
    <row r="651" spans="1:27" ht="12.75" customHeight="1">
      <c r="A651" s="151"/>
      <c r="B651" s="151"/>
      <c r="C651" s="151"/>
      <c r="D651" s="151"/>
      <c r="E651" s="151"/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  <c r="AA651" s="151"/>
    </row>
    <row r="652" spans="1:27" ht="12.75" customHeight="1">
      <c r="A652" s="151"/>
      <c r="B652" s="151"/>
      <c r="C652" s="151"/>
      <c r="D652" s="151"/>
      <c r="E652" s="151"/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  <c r="AA652" s="151"/>
    </row>
    <row r="653" spans="1:27" ht="12.75" customHeight="1">
      <c r="A653" s="151"/>
      <c r="B653" s="151"/>
      <c r="C653" s="151"/>
      <c r="D653" s="151"/>
      <c r="E653" s="151"/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  <c r="AA653" s="151"/>
    </row>
    <row r="654" spans="1:27" ht="12.75" customHeight="1">
      <c r="A654" s="151"/>
      <c r="B654" s="151"/>
      <c r="C654" s="151"/>
      <c r="D654" s="151"/>
      <c r="E654" s="151"/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  <c r="AA654" s="151"/>
    </row>
    <row r="655" spans="1:27" ht="12.75" customHeight="1">
      <c r="A655" s="151"/>
      <c r="B655" s="151"/>
      <c r="C655" s="151"/>
      <c r="D655" s="151"/>
      <c r="E655" s="151"/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  <c r="AA655" s="151"/>
    </row>
    <row r="656" spans="1:27" ht="12.75" customHeight="1">
      <c r="A656" s="151"/>
      <c r="B656" s="151"/>
      <c r="C656" s="151"/>
      <c r="D656" s="151"/>
      <c r="E656" s="151"/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  <c r="AA656" s="151"/>
    </row>
    <row r="657" spans="1:27" ht="12.75" customHeight="1">
      <c r="A657" s="151"/>
      <c r="B657" s="151"/>
      <c r="C657" s="151"/>
      <c r="D657" s="151"/>
      <c r="E657" s="151"/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  <c r="AA657" s="151"/>
    </row>
    <row r="658" spans="1:27" ht="12.75" customHeight="1">
      <c r="A658" s="151"/>
      <c r="B658" s="151"/>
      <c r="C658" s="151"/>
      <c r="D658" s="151"/>
      <c r="E658" s="151"/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  <c r="AA658" s="151"/>
    </row>
    <row r="659" spans="1:27" ht="12.75" customHeight="1">
      <c r="A659" s="151"/>
      <c r="B659" s="151"/>
      <c r="C659" s="151"/>
      <c r="D659" s="151"/>
      <c r="E659" s="151"/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  <c r="AA659" s="151"/>
    </row>
    <row r="660" spans="1:27" ht="12.75" customHeight="1">
      <c r="A660" s="151"/>
      <c r="B660" s="151"/>
      <c r="C660" s="151"/>
      <c r="D660" s="151"/>
      <c r="E660" s="151"/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  <c r="AA660" s="151"/>
    </row>
    <row r="661" spans="1:27" ht="12.75" customHeight="1">
      <c r="A661" s="151"/>
      <c r="B661" s="151"/>
      <c r="C661" s="151"/>
      <c r="D661" s="151"/>
      <c r="E661" s="151"/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  <c r="AA661" s="151"/>
    </row>
    <row r="662" spans="1:27" ht="12.75" customHeight="1">
      <c r="A662" s="151"/>
      <c r="B662" s="151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  <c r="AA662" s="151"/>
    </row>
    <row r="663" spans="1:27" ht="12.75" customHeight="1">
      <c r="A663" s="151"/>
      <c r="B663" s="151"/>
      <c r="C663" s="151"/>
      <c r="D663" s="151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  <c r="AA663" s="151"/>
    </row>
    <row r="664" spans="1:27" ht="12.75" customHeight="1">
      <c r="A664" s="151"/>
      <c r="B664" s="151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  <c r="AA664" s="151"/>
    </row>
    <row r="665" spans="1:27" ht="12.75" customHeight="1">
      <c r="A665" s="151"/>
      <c r="B665" s="151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  <c r="AA665" s="151"/>
    </row>
    <row r="666" spans="1:27" ht="12.75" customHeight="1">
      <c r="A666" s="151"/>
      <c r="B666" s="151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  <c r="AA666" s="151"/>
    </row>
    <row r="667" spans="1:27" ht="12.75" customHeight="1">
      <c r="A667" s="151"/>
      <c r="B667" s="151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  <c r="AA667" s="151"/>
    </row>
    <row r="668" spans="1:27" ht="12.75" customHeight="1">
      <c r="A668" s="151"/>
      <c r="B668" s="151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  <c r="AA668" s="151"/>
    </row>
    <row r="669" spans="1:27" ht="12.75" customHeight="1">
      <c r="A669" s="151"/>
      <c r="B669" s="151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  <c r="AA669" s="151"/>
    </row>
    <row r="670" spans="1:27" ht="12.75" customHeight="1">
      <c r="A670" s="151"/>
      <c r="B670" s="151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  <c r="AA670" s="151"/>
    </row>
    <row r="671" spans="1:27" ht="12.75" customHeight="1">
      <c r="A671" s="151"/>
      <c r="B671" s="151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  <c r="AA671" s="151"/>
    </row>
    <row r="672" spans="1:27" ht="12.75" customHeight="1">
      <c r="A672" s="151"/>
      <c r="B672" s="151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  <c r="AA672" s="151"/>
    </row>
    <row r="673" spans="1:27" ht="12.75" customHeight="1">
      <c r="A673" s="151"/>
      <c r="B673" s="151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  <c r="AA673" s="151"/>
    </row>
    <row r="674" spans="1:27" ht="12.75" customHeight="1">
      <c r="A674" s="151"/>
      <c r="B674" s="151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  <c r="AA674" s="151"/>
    </row>
    <row r="675" spans="1:27" ht="12.75" customHeight="1">
      <c r="A675" s="151"/>
      <c r="B675" s="151"/>
      <c r="C675" s="151"/>
      <c r="D675" s="151"/>
      <c r="E675" s="151"/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  <c r="AA675" s="151"/>
    </row>
    <row r="676" spans="1:27" ht="12.75" customHeight="1">
      <c r="A676" s="151"/>
      <c r="B676" s="151"/>
      <c r="C676" s="151"/>
      <c r="D676" s="151"/>
      <c r="E676" s="151"/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  <c r="AA676" s="151"/>
    </row>
    <row r="677" spans="1:27" ht="12.75" customHeight="1">
      <c r="A677" s="151"/>
      <c r="B677" s="151"/>
      <c r="C677" s="151"/>
      <c r="D677" s="151"/>
      <c r="E677" s="151"/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  <c r="AA677" s="151"/>
    </row>
    <row r="678" spans="1:27" ht="12.75" customHeight="1">
      <c r="A678" s="151"/>
      <c r="B678" s="151"/>
      <c r="C678" s="151"/>
      <c r="D678" s="151"/>
      <c r="E678" s="151"/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  <c r="AA678" s="151"/>
    </row>
    <row r="679" spans="1:27" ht="12.75" customHeight="1">
      <c r="A679" s="151"/>
      <c r="B679" s="151"/>
      <c r="C679" s="151"/>
      <c r="D679" s="151"/>
      <c r="E679" s="151"/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  <c r="AA679" s="151"/>
    </row>
    <row r="680" spans="1:27" ht="12.75" customHeight="1">
      <c r="A680" s="151"/>
      <c r="B680" s="151"/>
      <c r="C680" s="151"/>
      <c r="D680" s="151"/>
      <c r="E680" s="151"/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  <c r="AA680" s="151"/>
    </row>
    <row r="681" spans="1:27" ht="12.75" customHeight="1">
      <c r="A681" s="151"/>
      <c r="B681" s="151"/>
      <c r="C681" s="151"/>
      <c r="D681" s="151"/>
      <c r="E681" s="151"/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  <c r="AA681" s="151"/>
    </row>
    <row r="682" spans="1:27" ht="12.75" customHeight="1">
      <c r="A682" s="151"/>
      <c r="B682" s="151"/>
      <c r="C682" s="151"/>
      <c r="D682" s="151"/>
      <c r="E682" s="151"/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  <c r="AA682" s="151"/>
    </row>
    <row r="683" spans="1:27" ht="12.75" customHeight="1">
      <c r="A683" s="151"/>
      <c r="B683" s="151"/>
      <c r="C683" s="151"/>
      <c r="D683" s="151"/>
      <c r="E683" s="151"/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  <c r="AA683" s="151"/>
    </row>
    <row r="684" spans="1:27" ht="12.75" customHeight="1">
      <c r="A684" s="151"/>
      <c r="B684" s="151"/>
      <c r="C684" s="151"/>
      <c r="D684" s="151"/>
      <c r="E684" s="151"/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  <c r="AA684" s="151"/>
    </row>
    <row r="685" spans="1:27" ht="12.75" customHeight="1">
      <c r="A685" s="151"/>
      <c r="B685" s="151"/>
      <c r="C685" s="151"/>
      <c r="D685" s="151"/>
      <c r="E685" s="151"/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  <c r="AA685" s="151"/>
    </row>
    <row r="686" spans="1:27" ht="12.75" customHeight="1">
      <c r="A686" s="151"/>
      <c r="B686" s="151"/>
      <c r="C686" s="151"/>
      <c r="D686" s="151"/>
      <c r="E686" s="151"/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  <c r="AA686" s="151"/>
    </row>
    <row r="687" spans="1:27" ht="12.75" customHeight="1">
      <c r="A687" s="151"/>
      <c r="B687" s="151"/>
      <c r="C687" s="151"/>
      <c r="D687" s="151"/>
      <c r="E687" s="151"/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  <c r="AA687" s="151"/>
    </row>
    <row r="688" spans="1:27" ht="12.75" customHeight="1">
      <c r="A688" s="151"/>
      <c r="B688" s="151"/>
      <c r="C688" s="151"/>
      <c r="D688" s="151"/>
      <c r="E688" s="151"/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  <c r="AA688" s="151"/>
    </row>
    <row r="689" spans="1:27" ht="12.75" customHeight="1">
      <c r="A689" s="151"/>
      <c r="B689" s="151"/>
      <c r="C689" s="151"/>
      <c r="D689" s="151"/>
      <c r="E689" s="151"/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  <c r="AA689" s="151"/>
    </row>
    <row r="690" spans="1:27" ht="12.75" customHeight="1">
      <c r="A690" s="151"/>
      <c r="B690" s="151"/>
      <c r="C690" s="151"/>
      <c r="D690" s="151"/>
      <c r="E690" s="151"/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  <c r="AA690" s="151"/>
    </row>
    <row r="691" spans="1:27" ht="12.75" customHeight="1">
      <c r="A691" s="151"/>
      <c r="B691" s="151"/>
      <c r="C691" s="151"/>
      <c r="D691" s="151"/>
      <c r="E691" s="151"/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  <c r="AA691" s="151"/>
    </row>
    <row r="692" spans="1:27" ht="12.75" customHeight="1">
      <c r="A692" s="151"/>
      <c r="B692" s="151"/>
      <c r="C692" s="151"/>
      <c r="D692" s="151"/>
      <c r="E692" s="151"/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  <c r="AA692" s="151"/>
    </row>
    <row r="693" spans="1:27" ht="12.75" customHeight="1">
      <c r="A693" s="151"/>
      <c r="B693" s="151"/>
      <c r="C693" s="151"/>
      <c r="D693" s="151"/>
      <c r="E693" s="151"/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  <c r="AA693" s="151"/>
    </row>
    <row r="694" spans="1:27" ht="12.75" customHeight="1">
      <c r="A694" s="151"/>
      <c r="B694" s="151"/>
      <c r="C694" s="151"/>
      <c r="D694" s="151"/>
      <c r="E694" s="151"/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  <c r="AA694" s="151"/>
    </row>
    <row r="695" spans="1:27" ht="12.75" customHeight="1">
      <c r="A695" s="151"/>
      <c r="B695" s="151"/>
      <c r="C695" s="151"/>
      <c r="D695" s="151"/>
      <c r="E695" s="151"/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  <c r="AA695" s="151"/>
    </row>
    <row r="696" spans="1:27" ht="12.75" customHeight="1">
      <c r="A696" s="151"/>
      <c r="B696" s="151"/>
      <c r="C696" s="151"/>
      <c r="D696" s="151"/>
      <c r="E696" s="151"/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  <c r="AA696" s="151"/>
    </row>
    <row r="697" spans="1:27" ht="12.75" customHeight="1">
      <c r="A697" s="151"/>
      <c r="B697" s="151"/>
      <c r="C697" s="151"/>
      <c r="D697" s="151"/>
      <c r="E697" s="151"/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  <c r="AA697" s="151"/>
    </row>
    <row r="698" spans="1:27" ht="12.75" customHeight="1">
      <c r="A698" s="151"/>
      <c r="B698" s="151"/>
      <c r="C698" s="151"/>
      <c r="D698" s="151"/>
      <c r="E698" s="151"/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  <c r="AA698" s="151"/>
    </row>
    <row r="699" spans="1:27" ht="12.75" customHeight="1">
      <c r="A699" s="151"/>
      <c r="B699" s="151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  <c r="AA699" s="151"/>
    </row>
    <row r="700" spans="1:27" ht="12.75" customHeight="1">
      <c r="A700" s="151"/>
      <c r="B700" s="151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  <c r="AA700" s="151"/>
    </row>
    <row r="701" spans="1:27" ht="12.75" customHeight="1">
      <c r="A701" s="151"/>
      <c r="B701" s="151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  <c r="AA701" s="151"/>
    </row>
    <row r="702" spans="1:27" ht="12.75" customHeight="1">
      <c r="A702" s="151"/>
      <c r="B702" s="151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  <c r="AA702" s="151"/>
    </row>
    <row r="703" spans="1:27" ht="12.75" customHeight="1">
      <c r="A703" s="151"/>
      <c r="B703" s="151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  <c r="AA703" s="151"/>
    </row>
    <row r="704" spans="1:27" ht="12.75" customHeight="1">
      <c r="A704" s="151"/>
      <c r="B704" s="151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  <c r="AA704" s="151"/>
    </row>
    <row r="705" spans="1:27" ht="12.75" customHeight="1">
      <c r="A705" s="151"/>
      <c r="B705" s="151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  <c r="AA705" s="151"/>
    </row>
    <row r="706" spans="1:27" ht="12.75" customHeight="1">
      <c r="A706" s="151"/>
      <c r="B706" s="151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  <c r="AA706" s="151"/>
    </row>
    <row r="707" spans="1:27" ht="12.75" customHeight="1">
      <c r="A707" s="151"/>
      <c r="B707" s="151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  <c r="AA707" s="151"/>
    </row>
    <row r="708" spans="1:27" ht="12.75" customHeight="1">
      <c r="A708" s="151"/>
      <c r="B708" s="151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  <c r="AA708" s="151"/>
    </row>
    <row r="709" spans="1:27" ht="12.75" customHeight="1">
      <c r="A709" s="151"/>
      <c r="B709" s="151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  <c r="AA709" s="151"/>
    </row>
    <row r="710" spans="1:27" ht="12.75" customHeight="1">
      <c r="A710" s="151"/>
      <c r="B710" s="151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  <c r="AA710" s="151"/>
    </row>
    <row r="711" spans="1:27" ht="12.75" customHeight="1">
      <c r="A711" s="151"/>
      <c r="B711" s="151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  <c r="AA711" s="151"/>
    </row>
    <row r="712" spans="1:27" ht="12.75" customHeight="1">
      <c r="A712" s="151"/>
      <c r="B712" s="151"/>
      <c r="C712" s="151"/>
      <c r="D712" s="151"/>
      <c r="E712" s="151"/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  <c r="AA712" s="151"/>
    </row>
    <row r="713" spans="1:27" ht="12.75" customHeight="1">
      <c r="A713" s="151"/>
      <c r="B713" s="151"/>
      <c r="C713" s="151"/>
      <c r="D713" s="151"/>
      <c r="E713" s="151"/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  <c r="AA713" s="151"/>
    </row>
    <row r="714" spans="1:27" ht="12.75" customHeight="1">
      <c r="A714" s="151"/>
      <c r="B714" s="151"/>
      <c r="C714" s="151"/>
      <c r="D714" s="151"/>
      <c r="E714" s="151"/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  <c r="AA714" s="151"/>
    </row>
    <row r="715" spans="1:27" ht="12.75" customHeight="1">
      <c r="A715" s="151"/>
      <c r="B715" s="151"/>
      <c r="C715" s="151"/>
      <c r="D715" s="151"/>
      <c r="E715" s="151"/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  <c r="AA715" s="151"/>
    </row>
    <row r="716" spans="1:27" ht="12.75" customHeight="1">
      <c r="A716" s="151"/>
      <c r="B716" s="151"/>
      <c r="C716" s="151"/>
      <c r="D716" s="151"/>
      <c r="E716" s="151"/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  <c r="AA716" s="151"/>
    </row>
    <row r="717" spans="1:27" ht="12.75" customHeight="1">
      <c r="A717" s="151"/>
      <c r="B717" s="151"/>
      <c r="C717" s="151"/>
      <c r="D717" s="151"/>
      <c r="E717" s="151"/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  <c r="AA717" s="151"/>
    </row>
    <row r="718" spans="1:27" ht="12.75" customHeight="1">
      <c r="A718" s="151"/>
      <c r="B718" s="151"/>
      <c r="C718" s="151"/>
      <c r="D718" s="151"/>
      <c r="E718" s="151"/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  <c r="AA718" s="151"/>
    </row>
    <row r="719" spans="1:27" ht="12.75" customHeight="1">
      <c r="A719" s="151"/>
      <c r="B719" s="151"/>
      <c r="C719" s="151"/>
      <c r="D719" s="151"/>
      <c r="E719" s="151"/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  <c r="AA719" s="151"/>
    </row>
    <row r="720" spans="1:27" ht="12.75" customHeight="1">
      <c r="A720" s="151"/>
      <c r="B720" s="151"/>
      <c r="C720" s="151"/>
      <c r="D720" s="151"/>
      <c r="E720" s="151"/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  <c r="AA720" s="151"/>
    </row>
    <row r="721" spans="1:27" ht="12.75" customHeight="1">
      <c r="A721" s="151"/>
      <c r="B721" s="151"/>
      <c r="C721" s="151"/>
      <c r="D721" s="151"/>
      <c r="E721" s="151"/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  <c r="AA721" s="151"/>
    </row>
    <row r="722" spans="1:27" ht="12.75" customHeight="1">
      <c r="A722" s="151"/>
      <c r="B722" s="151"/>
      <c r="C722" s="151"/>
      <c r="D722" s="151"/>
      <c r="E722" s="151"/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  <c r="AA722" s="151"/>
    </row>
    <row r="723" spans="1:27" ht="12.75" customHeight="1">
      <c r="A723" s="151"/>
      <c r="B723" s="151"/>
      <c r="C723" s="151"/>
      <c r="D723" s="151"/>
      <c r="E723" s="151"/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  <c r="AA723" s="151"/>
    </row>
    <row r="724" spans="1:27" ht="12.75" customHeight="1">
      <c r="A724" s="151"/>
      <c r="B724" s="151"/>
      <c r="C724" s="151"/>
      <c r="D724" s="151"/>
      <c r="E724" s="151"/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  <c r="AA724" s="151"/>
    </row>
    <row r="725" spans="1:27" ht="12.75" customHeight="1">
      <c r="A725" s="151"/>
      <c r="B725" s="151"/>
      <c r="C725" s="151"/>
      <c r="D725" s="151"/>
      <c r="E725" s="151"/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  <c r="AA725" s="151"/>
    </row>
    <row r="726" spans="1:27" ht="12.75" customHeight="1">
      <c r="A726" s="151"/>
      <c r="B726" s="151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  <c r="AA726" s="151"/>
    </row>
    <row r="727" spans="1:27" ht="12.75" customHeight="1">
      <c r="A727" s="151"/>
      <c r="B727" s="151"/>
      <c r="C727" s="151"/>
      <c r="D727" s="151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  <c r="AA727" s="151"/>
    </row>
    <row r="728" spans="1:27" ht="12.75" customHeight="1">
      <c r="A728" s="151"/>
      <c r="B728" s="151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  <c r="AA728" s="151"/>
    </row>
    <row r="729" spans="1:27" ht="12.75" customHeight="1">
      <c r="A729" s="151"/>
      <c r="B729" s="151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  <c r="AA729" s="151"/>
    </row>
    <row r="730" spans="1:27" ht="12.75" customHeight="1">
      <c r="A730" s="151"/>
      <c r="B730" s="151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  <c r="AA730" s="151"/>
    </row>
    <row r="731" spans="1:27" ht="12.75" customHeight="1">
      <c r="A731" s="151"/>
      <c r="B731" s="151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  <c r="AA731" s="151"/>
    </row>
    <row r="732" spans="1:27" ht="12.75" customHeight="1">
      <c r="A732" s="151"/>
      <c r="B732" s="151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  <c r="AA732" s="151"/>
    </row>
    <row r="733" spans="1:27" ht="12.75" customHeight="1">
      <c r="A733" s="151"/>
      <c r="B733" s="151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  <c r="AA733" s="151"/>
    </row>
    <row r="734" spans="1:27" ht="12.75" customHeight="1">
      <c r="A734" s="151"/>
      <c r="B734" s="151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  <c r="AA734" s="151"/>
    </row>
    <row r="735" spans="1:27" ht="12.75" customHeight="1">
      <c r="A735" s="151"/>
      <c r="B735" s="151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  <c r="AA735" s="151"/>
    </row>
    <row r="736" spans="1:27" ht="12.75" customHeight="1">
      <c r="A736" s="151"/>
      <c r="B736" s="151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  <c r="AA736" s="151"/>
    </row>
    <row r="737" spans="1:27" ht="12.75" customHeight="1">
      <c r="A737" s="151"/>
      <c r="B737" s="151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  <c r="AA737" s="151"/>
    </row>
    <row r="738" spans="1:27" ht="12.75" customHeight="1">
      <c r="A738" s="151"/>
      <c r="B738" s="151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  <c r="AA738" s="151"/>
    </row>
    <row r="739" spans="1:27" ht="12.75" customHeight="1">
      <c r="A739" s="151"/>
      <c r="B739" s="151"/>
      <c r="C739" s="151"/>
      <c r="D739" s="151"/>
      <c r="E739" s="151"/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  <c r="AA739" s="151"/>
    </row>
    <row r="740" spans="1:27" ht="12.75" customHeight="1">
      <c r="A740" s="151"/>
      <c r="B740" s="151"/>
      <c r="C740" s="151"/>
      <c r="D740" s="151"/>
      <c r="E740" s="151"/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  <c r="AA740" s="151"/>
    </row>
    <row r="741" spans="1:27" ht="12.75" customHeight="1">
      <c r="A741" s="151"/>
      <c r="B741" s="151"/>
      <c r="C741" s="151"/>
      <c r="D741" s="151"/>
      <c r="E741" s="151"/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  <c r="AA741" s="151"/>
    </row>
    <row r="742" spans="1:27" ht="12.75" customHeight="1">
      <c r="A742" s="151"/>
      <c r="B742" s="151"/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  <c r="AA742" s="151"/>
    </row>
    <row r="743" spans="1:27" ht="12.75" customHeight="1">
      <c r="A743" s="151"/>
      <c r="B743" s="151"/>
      <c r="C743" s="151"/>
      <c r="D743" s="151"/>
      <c r="E743" s="151"/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  <c r="AA743" s="151"/>
    </row>
    <row r="744" spans="1:27" ht="12.75" customHeight="1">
      <c r="A744" s="151"/>
      <c r="B744" s="151"/>
      <c r="C744" s="151"/>
      <c r="D744" s="151"/>
      <c r="E744" s="151"/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  <c r="AA744" s="151"/>
    </row>
    <row r="745" spans="1:27" ht="12.75" customHeight="1">
      <c r="A745" s="151"/>
      <c r="B745" s="151"/>
      <c r="C745" s="151"/>
      <c r="D745" s="151"/>
      <c r="E745" s="151"/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  <c r="AA745" s="151"/>
    </row>
    <row r="746" spans="1:27" ht="12.75" customHeight="1">
      <c r="A746" s="151"/>
      <c r="B746" s="151"/>
      <c r="C746" s="151"/>
      <c r="D746" s="151"/>
      <c r="E746" s="151"/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  <c r="AA746" s="151"/>
    </row>
    <row r="747" spans="1:27" ht="12.75" customHeight="1">
      <c r="A747" s="151"/>
      <c r="B747" s="151"/>
      <c r="C747" s="151"/>
      <c r="D747" s="151"/>
      <c r="E747" s="151"/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  <c r="AA747" s="151"/>
    </row>
    <row r="748" spans="1:27" ht="12.75" customHeight="1">
      <c r="A748" s="151"/>
      <c r="B748" s="151"/>
      <c r="C748" s="151"/>
      <c r="D748" s="151"/>
      <c r="E748" s="151"/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  <c r="AA748" s="151"/>
    </row>
    <row r="749" spans="1:27" ht="12.75" customHeight="1">
      <c r="A749" s="151"/>
      <c r="B749" s="151"/>
      <c r="C749" s="151"/>
      <c r="D749" s="151"/>
      <c r="E749" s="151"/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  <c r="AA749" s="151"/>
    </row>
    <row r="750" spans="1:27" ht="12.75" customHeight="1">
      <c r="A750" s="151"/>
      <c r="B750" s="151"/>
      <c r="C750" s="151"/>
      <c r="D750" s="151"/>
      <c r="E750" s="151"/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  <c r="AA750" s="151"/>
    </row>
    <row r="751" spans="1:27" ht="12.75" customHeight="1">
      <c r="A751" s="151"/>
      <c r="B751" s="151"/>
      <c r="C751" s="151"/>
      <c r="D751" s="151"/>
      <c r="E751" s="151"/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  <c r="AA751" s="151"/>
    </row>
    <row r="752" spans="1:27" ht="12.75" customHeight="1">
      <c r="A752" s="151"/>
      <c r="B752" s="151"/>
      <c r="C752" s="151"/>
      <c r="D752" s="151"/>
      <c r="E752" s="151"/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  <c r="AA752" s="151"/>
    </row>
    <row r="753" spans="1:27" ht="12.75" customHeight="1">
      <c r="A753" s="151"/>
      <c r="B753" s="151"/>
      <c r="C753" s="151"/>
      <c r="D753" s="151"/>
      <c r="E753" s="151"/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  <c r="AA753" s="151"/>
    </row>
    <row r="754" spans="1:27" ht="12.75" customHeight="1">
      <c r="A754" s="151"/>
      <c r="B754" s="151"/>
      <c r="C754" s="151"/>
      <c r="D754" s="151"/>
      <c r="E754" s="151"/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  <c r="AA754" s="151"/>
    </row>
    <row r="755" spans="1:27" ht="12.75" customHeight="1">
      <c r="A755" s="151"/>
      <c r="B755" s="151"/>
      <c r="C755" s="151"/>
      <c r="D755" s="151"/>
      <c r="E755" s="151"/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  <c r="AA755" s="151"/>
    </row>
    <row r="756" spans="1:27" ht="12.75" customHeight="1">
      <c r="A756" s="151"/>
      <c r="B756" s="151"/>
      <c r="C756" s="151"/>
      <c r="D756" s="151"/>
      <c r="E756" s="151"/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  <c r="AA756" s="151"/>
    </row>
    <row r="757" spans="1:27" ht="12.75" customHeight="1">
      <c r="A757" s="151"/>
      <c r="B757" s="151"/>
      <c r="C757" s="151"/>
      <c r="D757" s="151"/>
      <c r="E757" s="151"/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  <c r="AA757" s="151"/>
    </row>
    <row r="758" spans="1:27" ht="12.75" customHeight="1">
      <c r="A758" s="151"/>
      <c r="B758" s="151"/>
      <c r="C758" s="151"/>
      <c r="D758" s="151"/>
      <c r="E758" s="151"/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  <c r="AA758" s="151"/>
    </row>
    <row r="759" spans="1:27" ht="12.75" customHeight="1">
      <c r="A759" s="151"/>
      <c r="B759" s="151"/>
      <c r="C759" s="151"/>
      <c r="D759" s="151"/>
      <c r="E759" s="151"/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  <c r="AA759" s="151"/>
    </row>
    <row r="760" spans="1:27" ht="12.75" customHeight="1">
      <c r="A760" s="151"/>
      <c r="B760" s="151"/>
      <c r="C760" s="151"/>
      <c r="D760" s="151"/>
      <c r="E760" s="151"/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  <c r="AA760" s="151"/>
    </row>
    <row r="761" spans="1:27" ht="12.75" customHeight="1">
      <c r="A761" s="151"/>
      <c r="B761" s="151"/>
      <c r="C761" s="151"/>
      <c r="D761" s="151"/>
      <c r="E761" s="151"/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  <c r="AA761" s="151"/>
    </row>
    <row r="762" spans="1:27" ht="12.75" customHeight="1">
      <c r="A762" s="151"/>
      <c r="B762" s="151"/>
      <c r="C762" s="151"/>
      <c r="D762" s="151"/>
      <c r="E762" s="151"/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  <c r="AA762" s="151"/>
    </row>
    <row r="763" spans="1:27" ht="12.75" customHeight="1">
      <c r="A763" s="151"/>
      <c r="B763" s="151"/>
      <c r="C763" s="151"/>
      <c r="D763" s="151"/>
      <c r="E763" s="151"/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  <c r="AA763" s="151"/>
    </row>
    <row r="764" spans="1:27" ht="12.75" customHeight="1">
      <c r="A764" s="151"/>
      <c r="B764" s="151"/>
      <c r="C764" s="151"/>
      <c r="D764" s="151"/>
      <c r="E764" s="151"/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  <c r="AA764" s="151"/>
    </row>
    <row r="765" spans="1:27" ht="12.75" customHeight="1">
      <c r="A765" s="151"/>
      <c r="B765" s="151"/>
      <c r="C765" s="151"/>
      <c r="D765" s="151"/>
      <c r="E765" s="151"/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  <c r="AA765" s="151"/>
    </row>
    <row r="766" spans="1:27" ht="12.75" customHeight="1">
      <c r="A766" s="151"/>
      <c r="B766" s="151"/>
      <c r="C766" s="151"/>
      <c r="D766" s="151"/>
      <c r="E766" s="151"/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  <c r="AA766" s="151"/>
    </row>
    <row r="767" spans="1:27" ht="12.75" customHeight="1">
      <c r="A767" s="151"/>
      <c r="B767" s="151"/>
      <c r="C767" s="151"/>
      <c r="D767" s="151"/>
      <c r="E767" s="151"/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  <c r="AA767" s="151"/>
    </row>
    <row r="768" spans="1:27" ht="12.75" customHeight="1">
      <c r="A768" s="151"/>
      <c r="B768" s="151"/>
      <c r="C768" s="151"/>
      <c r="D768" s="151"/>
      <c r="E768" s="151"/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  <c r="AA768" s="151"/>
    </row>
    <row r="769" spans="1:27" ht="12.75" customHeight="1">
      <c r="A769" s="151"/>
      <c r="B769" s="151"/>
      <c r="C769" s="151"/>
      <c r="D769" s="151"/>
      <c r="E769" s="151"/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  <c r="AA769" s="151"/>
    </row>
    <row r="770" spans="1:27" ht="12.75" customHeight="1">
      <c r="A770" s="151"/>
      <c r="B770" s="151"/>
      <c r="C770" s="151"/>
      <c r="D770" s="151"/>
      <c r="E770" s="151"/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  <c r="AA770" s="151"/>
    </row>
    <row r="771" spans="1:27" ht="12.75" customHeight="1">
      <c r="A771" s="151"/>
      <c r="B771" s="151"/>
      <c r="C771" s="151"/>
      <c r="D771" s="151"/>
      <c r="E771" s="151"/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  <c r="AA771" s="151"/>
    </row>
    <row r="772" spans="1:27" ht="12.75" customHeight="1">
      <c r="A772" s="151"/>
      <c r="B772" s="151"/>
      <c r="C772" s="151"/>
      <c r="D772" s="151"/>
      <c r="E772" s="151"/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  <c r="AA772" s="151"/>
    </row>
    <row r="773" spans="1:27" ht="12.75" customHeight="1">
      <c r="A773" s="151"/>
      <c r="B773" s="151"/>
      <c r="C773" s="151"/>
      <c r="D773" s="151"/>
      <c r="E773" s="151"/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  <c r="AA773" s="151"/>
    </row>
    <row r="774" spans="1:27" ht="12.75" customHeight="1">
      <c r="A774" s="151"/>
      <c r="B774" s="151"/>
      <c r="C774" s="151"/>
      <c r="D774" s="151"/>
      <c r="E774" s="151"/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  <c r="AA774" s="151"/>
    </row>
    <row r="775" spans="1:27" ht="12.75" customHeight="1">
      <c r="A775" s="151"/>
      <c r="B775" s="151"/>
      <c r="C775" s="151"/>
      <c r="D775" s="151"/>
      <c r="E775" s="151"/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  <c r="AA775" s="151"/>
    </row>
    <row r="776" spans="1:27" ht="12.75" customHeight="1">
      <c r="A776" s="151"/>
      <c r="B776" s="151"/>
      <c r="C776" s="151"/>
      <c r="D776" s="151"/>
      <c r="E776" s="151"/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  <c r="AA776" s="151"/>
    </row>
    <row r="777" spans="1:27" ht="12.75" customHeight="1">
      <c r="A777" s="151"/>
      <c r="B777" s="151"/>
      <c r="C777" s="151"/>
      <c r="D777" s="151"/>
      <c r="E777" s="151"/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  <c r="AA777" s="151"/>
    </row>
    <row r="778" spans="1:27" ht="12.75" customHeight="1">
      <c r="A778" s="151"/>
      <c r="B778" s="151"/>
      <c r="C778" s="151"/>
      <c r="D778" s="151"/>
      <c r="E778" s="151"/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  <c r="AA778" s="151"/>
    </row>
    <row r="779" spans="1:27" ht="12.75" customHeight="1">
      <c r="A779" s="151"/>
      <c r="B779" s="151"/>
      <c r="C779" s="151"/>
      <c r="D779" s="151"/>
      <c r="E779" s="151"/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  <c r="AA779" s="151"/>
    </row>
    <row r="780" spans="1:27" ht="12.75" customHeight="1">
      <c r="A780" s="151"/>
      <c r="B780" s="151"/>
      <c r="C780" s="151"/>
      <c r="D780" s="151"/>
      <c r="E780" s="151"/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  <c r="AA780" s="151"/>
    </row>
    <row r="781" spans="1:27" ht="12.75" customHeight="1">
      <c r="A781" s="151"/>
      <c r="B781" s="151"/>
      <c r="C781" s="151"/>
      <c r="D781" s="151"/>
      <c r="E781" s="151"/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  <c r="AA781" s="151"/>
    </row>
    <row r="782" spans="1:27" ht="12.75" customHeight="1">
      <c r="A782" s="151"/>
      <c r="B782" s="151"/>
      <c r="C782" s="151"/>
      <c r="D782" s="151"/>
      <c r="E782" s="151"/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  <c r="AA782" s="151"/>
    </row>
    <row r="783" spans="1:27" ht="12.75" customHeight="1">
      <c r="A783" s="151"/>
      <c r="B783" s="151"/>
      <c r="C783" s="151"/>
      <c r="D783" s="151"/>
      <c r="E783" s="151"/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  <c r="AA783" s="151"/>
    </row>
    <row r="784" spans="1:27" ht="12.75" customHeight="1">
      <c r="A784" s="151"/>
      <c r="B784" s="151"/>
      <c r="C784" s="151"/>
      <c r="D784" s="151"/>
      <c r="E784" s="151"/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  <c r="AA784" s="151"/>
    </row>
    <row r="785" spans="1:27" ht="12.75" customHeight="1">
      <c r="A785" s="151"/>
      <c r="B785" s="151"/>
      <c r="C785" s="151"/>
      <c r="D785" s="151"/>
      <c r="E785" s="151"/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  <c r="AA785" s="151"/>
    </row>
    <row r="786" spans="1:27" ht="12.75" customHeight="1">
      <c r="A786" s="151"/>
      <c r="B786" s="151"/>
      <c r="C786" s="151"/>
      <c r="D786" s="151"/>
      <c r="E786" s="151"/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  <c r="AA786" s="151"/>
    </row>
    <row r="787" spans="1:27" ht="12.75" customHeight="1">
      <c r="A787" s="151"/>
      <c r="B787" s="151"/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  <c r="AA787" s="151"/>
    </row>
    <row r="788" spans="1:27" ht="12.75" customHeight="1">
      <c r="A788" s="151"/>
      <c r="B788" s="151"/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  <c r="AA788" s="151"/>
    </row>
    <row r="789" spans="1:27" ht="12.75" customHeight="1">
      <c r="A789" s="151"/>
      <c r="B789" s="151"/>
      <c r="C789" s="151"/>
      <c r="D789" s="151"/>
      <c r="E789" s="151"/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  <c r="AA789" s="151"/>
    </row>
    <row r="790" spans="1:27" ht="12.75" customHeight="1">
      <c r="A790" s="151"/>
      <c r="B790" s="151"/>
      <c r="C790" s="151"/>
      <c r="D790" s="151"/>
      <c r="E790" s="151"/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  <c r="AA790" s="151"/>
    </row>
    <row r="791" spans="1:27" ht="12.75" customHeight="1">
      <c r="A791" s="151"/>
      <c r="B791" s="151"/>
      <c r="C791" s="151"/>
      <c r="D791" s="151"/>
      <c r="E791" s="151"/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  <c r="AA791" s="151"/>
    </row>
    <row r="792" spans="1:27" ht="12.75" customHeight="1">
      <c r="A792" s="151"/>
      <c r="B792" s="151"/>
      <c r="C792" s="151"/>
      <c r="D792" s="151"/>
      <c r="E792" s="151"/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  <c r="AA792" s="151"/>
    </row>
    <row r="793" spans="1:27" ht="12.75" customHeight="1">
      <c r="A793" s="151"/>
      <c r="B793" s="151"/>
      <c r="C793" s="151"/>
      <c r="D793" s="151"/>
      <c r="E793" s="151"/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  <c r="AA793" s="151"/>
    </row>
    <row r="794" spans="1:27" ht="12.75" customHeight="1">
      <c r="A794" s="151"/>
      <c r="B794" s="151"/>
      <c r="C794" s="151"/>
      <c r="D794" s="151"/>
      <c r="E794" s="151"/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  <c r="AA794" s="151"/>
    </row>
    <row r="795" spans="1:27" ht="12.75" customHeight="1">
      <c r="A795" s="151"/>
      <c r="B795" s="151"/>
      <c r="C795" s="151"/>
      <c r="D795" s="151"/>
      <c r="E795" s="151"/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  <c r="AA795" s="151"/>
    </row>
    <row r="796" spans="1:27" ht="12.75" customHeight="1">
      <c r="A796" s="151"/>
      <c r="B796" s="151"/>
      <c r="C796" s="151"/>
      <c r="D796" s="151"/>
      <c r="E796" s="151"/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  <c r="AA796" s="151"/>
    </row>
    <row r="797" spans="1:27" ht="12.75" customHeight="1">
      <c r="A797" s="151"/>
      <c r="B797" s="151"/>
      <c r="C797" s="151"/>
      <c r="D797" s="151"/>
      <c r="E797" s="151"/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  <c r="AA797" s="151"/>
    </row>
    <row r="798" spans="1:27" ht="12.75" customHeight="1">
      <c r="A798" s="151"/>
      <c r="B798" s="151"/>
      <c r="C798" s="151"/>
      <c r="D798" s="151"/>
      <c r="E798" s="151"/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  <c r="AA798" s="151"/>
    </row>
    <row r="799" spans="1:27" ht="12.75" customHeight="1">
      <c r="A799" s="151"/>
      <c r="B799" s="151"/>
      <c r="C799" s="151"/>
      <c r="D799" s="151"/>
      <c r="E799" s="151"/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  <c r="AA799" s="151"/>
    </row>
    <row r="800" spans="1:27" ht="12.75" customHeight="1">
      <c r="A800" s="151"/>
      <c r="B800" s="151"/>
      <c r="C800" s="151"/>
      <c r="D800" s="151"/>
      <c r="E800" s="151"/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  <c r="AA800" s="151"/>
    </row>
    <row r="801" spans="1:27" ht="12.75" customHeight="1">
      <c r="A801" s="151"/>
      <c r="B801" s="151"/>
      <c r="C801" s="151"/>
      <c r="D801" s="151"/>
      <c r="E801" s="151"/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  <c r="AA801" s="151"/>
    </row>
    <row r="802" spans="1:27" ht="12.75" customHeight="1">
      <c r="A802" s="151"/>
      <c r="B802" s="151"/>
      <c r="C802" s="151"/>
      <c r="D802" s="151"/>
      <c r="E802" s="151"/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  <c r="AA802" s="151"/>
    </row>
    <row r="803" spans="1:27" ht="12.75" customHeight="1">
      <c r="A803" s="151"/>
      <c r="B803" s="151"/>
      <c r="C803" s="151"/>
      <c r="D803" s="151"/>
      <c r="E803" s="151"/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  <c r="AA803" s="151"/>
    </row>
    <row r="804" spans="1:27" ht="12.75" customHeight="1">
      <c r="A804" s="151"/>
      <c r="B804" s="151"/>
      <c r="C804" s="151"/>
      <c r="D804" s="151"/>
      <c r="E804" s="151"/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  <c r="AA804" s="151"/>
    </row>
    <row r="805" spans="1:27" ht="12.75" customHeight="1">
      <c r="A805" s="151"/>
      <c r="B805" s="151"/>
      <c r="C805" s="151"/>
      <c r="D805" s="151"/>
      <c r="E805" s="151"/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  <c r="AA805" s="151"/>
    </row>
    <row r="806" spans="1:27" ht="12.75" customHeight="1">
      <c r="A806" s="151"/>
      <c r="B806" s="151"/>
      <c r="C806" s="151"/>
      <c r="D806" s="151"/>
      <c r="E806" s="151"/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  <c r="AA806" s="151"/>
    </row>
    <row r="807" spans="1:27" ht="12.75" customHeight="1">
      <c r="A807" s="151"/>
      <c r="B807" s="151"/>
      <c r="C807" s="151"/>
      <c r="D807" s="151"/>
      <c r="E807" s="151"/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  <c r="AA807" s="151"/>
    </row>
    <row r="808" spans="1:27" ht="12.75" customHeight="1">
      <c r="A808" s="151"/>
      <c r="B808" s="151"/>
      <c r="C808" s="151"/>
      <c r="D808" s="151"/>
      <c r="E808" s="151"/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  <c r="AA808" s="151"/>
    </row>
    <row r="809" spans="1:27" ht="12.75" customHeight="1">
      <c r="A809" s="151"/>
      <c r="B809" s="151"/>
      <c r="C809" s="151"/>
      <c r="D809" s="151"/>
      <c r="E809" s="151"/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  <c r="AA809" s="151"/>
    </row>
    <row r="810" spans="1:27" ht="12.75" customHeight="1">
      <c r="A810" s="151"/>
      <c r="B810" s="151"/>
      <c r="C810" s="151"/>
      <c r="D810" s="151"/>
      <c r="E810" s="151"/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  <c r="AA810" s="151"/>
    </row>
    <row r="811" spans="1:27" ht="12.75" customHeight="1">
      <c r="A811" s="151"/>
      <c r="B811" s="151"/>
      <c r="C811" s="151"/>
      <c r="D811" s="151"/>
      <c r="E811" s="151"/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  <c r="AA811" s="151"/>
    </row>
    <row r="812" spans="1:27" ht="12.75" customHeight="1">
      <c r="A812" s="151"/>
      <c r="B812" s="151"/>
      <c r="C812" s="151"/>
      <c r="D812" s="151"/>
      <c r="E812" s="151"/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  <c r="AA812" s="151"/>
    </row>
    <row r="813" spans="1:27" ht="12.75" customHeight="1">
      <c r="A813" s="151"/>
      <c r="B813" s="151"/>
      <c r="C813" s="151"/>
      <c r="D813" s="151"/>
      <c r="E813" s="151"/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  <c r="AA813" s="151"/>
    </row>
    <row r="814" spans="1:27" ht="12.75" customHeight="1">
      <c r="A814" s="151"/>
      <c r="B814" s="151"/>
      <c r="C814" s="151"/>
      <c r="D814" s="151"/>
      <c r="E814" s="151"/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  <c r="AA814" s="151"/>
    </row>
    <row r="815" spans="1:27" ht="12.75" customHeight="1">
      <c r="A815" s="151"/>
      <c r="B815" s="151"/>
      <c r="C815" s="151"/>
      <c r="D815" s="151"/>
      <c r="E815" s="151"/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  <c r="AA815" s="151"/>
    </row>
    <row r="816" spans="1:27" ht="12.75" customHeight="1">
      <c r="A816" s="151"/>
      <c r="B816" s="151"/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  <c r="AA816" s="151"/>
    </row>
    <row r="817" spans="1:27" ht="12.75" customHeight="1">
      <c r="A817" s="151"/>
      <c r="B817" s="151"/>
      <c r="C817" s="151"/>
      <c r="D817" s="151"/>
      <c r="E817" s="151"/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  <c r="AA817" s="151"/>
    </row>
    <row r="818" spans="1:27" ht="12.75" customHeight="1">
      <c r="A818" s="151"/>
      <c r="B818" s="151"/>
      <c r="C818" s="151"/>
      <c r="D818" s="151"/>
      <c r="E818" s="151"/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  <c r="AA818" s="151"/>
    </row>
    <row r="819" spans="1:27" ht="12.75" customHeight="1">
      <c r="A819" s="151"/>
      <c r="B819" s="151"/>
      <c r="C819" s="151"/>
      <c r="D819" s="151"/>
      <c r="E819" s="151"/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  <c r="AA819" s="151"/>
    </row>
    <row r="820" spans="1:27" ht="12.75" customHeight="1">
      <c r="A820" s="151"/>
      <c r="B820" s="151"/>
      <c r="C820" s="151"/>
      <c r="D820" s="151"/>
      <c r="E820" s="151"/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  <c r="AA820" s="151"/>
    </row>
    <row r="821" spans="1:27" ht="12.75" customHeight="1">
      <c r="A821" s="151"/>
      <c r="B821" s="151"/>
      <c r="C821" s="151"/>
      <c r="D821" s="151"/>
      <c r="E821" s="151"/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  <c r="AA821" s="151"/>
    </row>
    <row r="822" spans="1:27" ht="12.75" customHeight="1">
      <c r="A822" s="151"/>
      <c r="B822" s="151"/>
      <c r="C822" s="151"/>
      <c r="D822" s="151"/>
      <c r="E822" s="151"/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  <c r="AA822" s="151"/>
    </row>
    <row r="823" spans="1:27" ht="12.75" customHeight="1">
      <c r="A823" s="151"/>
      <c r="B823" s="151"/>
      <c r="C823" s="151"/>
      <c r="D823" s="151"/>
      <c r="E823" s="151"/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  <c r="AA823" s="151"/>
    </row>
    <row r="824" spans="1:27" ht="12.75" customHeight="1">
      <c r="A824" s="151"/>
      <c r="B824" s="151"/>
      <c r="C824" s="151"/>
      <c r="D824" s="151"/>
      <c r="E824" s="151"/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  <c r="AA824" s="151"/>
    </row>
    <row r="825" spans="1:27" ht="12.75" customHeight="1">
      <c r="A825" s="151"/>
      <c r="B825" s="151"/>
      <c r="C825" s="151"/>
      <c r="D825" s="151"/>
      <c r="E825" s="151"/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  <c r="AA825" s="151"/>
    </row>
    <row r="826" spans="1:27" ht="12.75" customHeight="1">
      <c r="A826" s="151"/>
      <c r="B826" s="151"/>
      <c r="C826" s="151"/>
      <c r="D826" s="151"/>
      <c r="E826" s="151"/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  <c r="AA826" s="151"/>
    </row>
    <row r="827" spans="1:27" ht="12.75" customHeight="1">
      <c r="A827" s="151"/>
      <c r="B827" s="151"/>
      <c r="C827" s="151"/>
      <c r="D827" s="151"/>
      <c r="E827" s="151"/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  <c r="AA827" s="151"/>
    </row>
    <row r="828" spans="1:27" ht="12.75" customHeight="1">
      <c r="A828" s="151"/>
      <c r="B828" s="151"/>
      <c r="C828" s="151"/>
      <c r="D828" s="151"/>
      <c r="E828" s="151"/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  <c r="AA828" s="151"/>
    </row>
    <row r="829" spans="1:27" ht="12.75" customHeight="1">
      <c r="A829" s="151"/>
      <c r="B829" s="151"/>
      <c r="C829" s="151"/>
      <c r="D829" s="151"/>
      <c r="E829" s="151"/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  <c r="AA829" s="151"/>
    </row>
    <row r="830" spans="1:27" ht="12.75" customHeight="1">
      <c r="A830" s="151"/>
      <c r="B830" s="151"/>
      <c r="C830" s="151"/>
      <c r="D830" s="151"/>
      <c r="E830" s="151"/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  <c r="AA830" s="151"/>
    </row>
    <row r="831" spans="1:27" ht="12.75" customHeight="1">
      <c r="A831" s="151"/>
      <c r="B831" s="151"/>
      <c r="C831" s="151"/>
      <c r="D831" s="151"/>
      <c r="E831" s="151"/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  <c r="AA831" s="151"/>
    </row>
    <row r="832" spans="1:27" ht="12.75" customHeight="1">
      <c r="A832" s="151"/>
      <c r="B832" s="151"/>
      <c r="C832" s="151"/>
      <c r="D832" s="151"/>
      <c r="E832" s="151"/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  <c r="AA832" s="151"/>
    </row>
    <row r="833" spans="1:27" ht="12.75" customHeight="1">
      <c r="A833" s="151"/>
      <c r="B833" s="151"/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  <c r="AA833" s="151"/>
    </row>
    <row r="834" spans="1:27" ht="12.75" customHeight="1">
      <c r="A834" s="151"/>
      <c r="B834" s="151"/>
      <c r="C834" s="151"/>
      <c r="D834" s="151"/>
      <c r="E834" s="151"/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  <c r="AA834" s="151"/>
    </row>
    <row r="835" spans="1:27" ht="12.75" customHeight="1">
      <c r="A835" s="151"/>
      <c r="B835" s="151"/>
      <c r="C835" s="151"/>
      <c r="D835" s="151"/>
      <c r="E835" s="151"/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  <c r="AA835" s="151"/>
    </row>
    <row r="836" spans="1:27" ht="12.75" customHeight="1">
      <c r="A836" s="151"/>
      <c r="B836" s="151"/>
      <c r="C836" s="151"/>
      <c r="D836" s="151"/>
      <c r="E836" s="151"/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  <c r="AA836" s="151"/>
    </row>
    <row r="837" spans="1:27" ht="12.75" customHeight="1">
      <c r="A837" s="151"/>
      <c r="B837" s="151"/>
      <c r="C837" s="151"/>
      <c r="D837" s="151"/>
      <c r="E837" s="151"/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  <c r="AA837" s="151"/>
    </row>
    <row r="838" spans="1:27" ht="12.75" customHeight="1">
      <c r="A838" s="151"/>
      <c r="B838" s="151"/>
      <c r="C838" s="151"/>
      <c r="D838" s="151"/>
      <c r="E838" s="151"/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  <c r="AA838" s="151"/>
    </row>
    <row r="839" spans="1:27" ht="12.75" customHeight="1">
      <c r="A839" s="151"/>
      <c r="B839" s="151"/>
      <c r="C839" s="151"/>
      <c r="D839" s="151"/>
      <c r="E839" s="151"/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  <c r="AA839" s="151"/>
    </row>
    <row r="840" spans="1:27" ht="12.75" customHeight="1">
      <c r="A840" s="151"/>
      <c r="B840" s="151"/>
      <c r="C840" s="151"/>
      <c r="D840" s="151"/>
      <c r="E840" s="151"/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  <c r="AA840" s="151"/>
    </row>
    <row r="841" spans="1:27" ht="12.75" customHeight="1">
      <c r="A841" s="151"/>
      <c r="B841" s="151"/>
      <c r="C841" s="151"/>
      <c r="D841" s="151"/>
      <c r="E841" s="151"/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  <c r="AA841" s="151"/>
    </row>
    <row r="842" spans="1:27" ht="12.75" customHeight="1">
      <c r="A842" s="151"/>
      <c r="B842" s="151"/>
      <c r="C842" s="151"/>
      <c r="D842" s="151"/>
      <c r="E842" s="151"/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  <c r="AA842" s="151"/>
    </row>
    <row r="843" spans="1:27" ht="12.75" customHeight="1">
      <c r="A843" s="151"/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  <c r="AA843" s="151"/>
    </row>
    <row r="844" spans="1:27" ht="12.75" customHeight="1">
      <c r="A844" s="151"/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  <c r="AA844" s="151"/>
    </row>
    <row r="845" spans="1:27" ht="12.75" customHeight="1">
      <c r="A845" s="151"/>
      <c r="B845" s="151"/>
      <c r="C845" s="151"/>
      <c r="D845" s="151"/>
      <c r="E845" s="151"/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  <c r="AA845" s="151"/>
    </row>
    <row r="846" spans="1:27" ht="12.75" customHeight="1">
      <c r="A846" s="151"/>
      <c r="B846" s="151"/>
      <c r="C846" s="151"/>
      <c r="D846" s="151"/>
      <c r="E846" s="151"/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  <c r="AA846" s="151"/>
    </row>
    <row r="847" spans="1:27" ht="12.75" customHeight="1">
      <c r="A847" s="151"/>
      <c r="B847" s="151"/>
      <c r="C847" s="151"/>
      <c r="D847" s="151"/>
      <c r="E847" s="151"/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  <c r="AA847" s="151"/>
    </row>
    <row r="848" spans="1:27" ht="12.75" customHeight="1">
      <c r="A848" s="151"/>
      <c r="B848" s="151"/>
      <c r="C848" s="151"/>
      <c r="D848" s="151"/>
      <c r="E848" s="151"/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  <c r="AA848" s="151"/>
    </row>
    <row r="849" spans="1:27" ht="12.75" customHeight="1">
      <c r="A849" s="151"/>
      <c r="B849" s="151"/>
      <c r="C849" s="151"/>
      <c r="D849" s="151"/>
      <c r="E849" s="151"/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  <c r="AA849" s="151"/>
    </row>
    <row r="850" spans="1:27" ht="12.75" customHeight="1">
      <c r="A850" s="151"/>
      <c r="B850" s="151"/>
      <c r="C850" s="151"/>
      <c r="D850" s="151"/>
      <c r="E850" s="151"/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  <c r="AA850" s="151"/>
    </row>
    <row r="851" spans="1:27" ht="12.75" customHeight="1">
      <c r="A851" s="151"/>
      <c r="B851" s="151"/>
      <c r="C851" s="151"/>
      <c r="D851" s="151"/>
      <c r="E851" s="151"/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  <c r="AA851" s="151"/>
    </row>
    <row r="852" spans="1:27" ht="12.75" customHeight="1">
      <c r="A852" s="151"/>
      <c r="B852" s="151"/>
      <c r="C852" s="151"/>
      <c r="D852" s="151"/>
      <c r="E852" s="151"/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  <c r="AA852" s="151"/>
    </row>
    <row r="853" spans="1:27" ht="12.75" customHeight="1">
      <c r="A853" s="151"/>
      <c r="B853" s="151"/>
      <c r="C853" s="151"/>
      <c r="D853" s="151"/>
      <c r="E853" s="151"/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  <c r="AA853" s="151"/>
    </row>
    <row r="854" spans="1:27" ht="12.75" customHeight="1">
      <c r="A854" s="151"/>
      <c r="B854" s="151"/>
      <c r="C854" s="151"/>
      <c r="D854" s="151"/>
      <c r="E854" s="151"/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  <c r="AA854" s="151"/>
    </row>
    <row r="855" spans="1:27" ht="12.75" customHeight="1">
      <c r="A855" s="151"/>
      <c r="B855" s="151"/>
      <c r="C855" s="151"/>
      <c r="D855" s="151"/>
      <c r="E855" s="151"/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  <c r="AA855" s="151"/>
    </row>
    <row r="856" spans="1:27" ht="12.75" customHeight="1">
      <c r="A856" s="151"/>
      <c r="B856" s="151"/>
      <c r="C856" s="151"/>
      <c r="D856" s="151"/>
      <c r="E856" s="151"/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  <c r="AA856" s="151"/>
    </row>
    <row r="857" spans="1:27" ht="12.75" customHeight="1">
      <c r="A857" s="151"/>
      <c r="B857" s="151"/>
      <c r="C857" s="151"/>
      <c r="D857" s="151"/>
      <c r="E857" s="151"/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  <c r="AA857" s="151"/>
    </row>
    <row r="858" spans="1:27" ht="12.75" customHeight="1">
      <c r="A858" s="151"/>
      <c r="B858" s="151"/>
      <c r="C858" s="151"/>
      <c r="D858" s="151"/>
      <c r="E858" s="151"/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  <c r="AA858" s="151"/>
    </row>
    <row r="859" spans="1:27" ht="12.75" customHeight="1">
      <c r="A859" s="151"/>
      <c r="B859" s="151"/>
      <c r="C859" s="151"/>
      <c r="D859" s="151"/>
      <c r="E859" s="151"/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  <c r="AA859" s="151"/>
    </row>
    <row r="860" spans="1:27" ht="12.75" customHeight="1">
      <c r="A860" s="151"/>
      <c r="B860" s="151"/>
      <c r="C860" s="151"/>
      <c r="D860" s="151"/>
      <c r="E860" s="151"/>
      <c r="F860" s="151"/>
      <c r="G860" s="151"/>
      <c r="H860" s="151"/>
      <c r="I860" s="151"/>
      <c r="J860" s="151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  <c r="AA860" s="151"/>
    </row>
    <row r="861" spans="1:27" ht="12.75" customHeight="1">
      <c r="A861" s="151"/>
      <c r="B861" s="151"/>
      <c r="C861" s="151"/>
      <c r="D861" s="151"/>
      <c r="E861" s="151"/>
      <c r="F861" s="151"/>
      <c r="G861" s="151"/>
      <c r="H861" s="151"/>
      <c r="I861" s="151"/>
      <c r="J861" s="151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  <c r="AA861" s="151"/>
    </row>
    <row r="862" spans="1:27" ht="12.75" customHeight="1">
      <c r="A862" s="151"/>
      <c r="B862" s="151"/>
      <c r="C862" s="151"/>
      <c r="D862" s="151"/>
      <c r="E862" s="151"/>
      <c r="F862" s="151"/>
      <c r="G862" s="151"/>
      <c r="H862" s="151"/>
      <c r="I862" s="151"/>
      <c r="J862" s="151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  <c r="AA862" s="151"/>
    </row>
    <row r="863" spans="1:27" ht="12.75" customHeight="1">
      <c r="A863" s="151"/>
      <c r="B863" s="151"/>
      <c r="C863" s="151"/>
      <c r="D863" s="151"/>
      <c r="E863" s="151"/>
      <c r="F863" s="151"/>
      <c r="G863" s="151"/>
      <c r="H863" s="151"/>
      <c r="I863" s="151"/>
      <c r="J863" s="151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  <c r="AA863" s="151"/>
    </row>
    <row r="864" spans="1:27" ht="12.75" customHeight="1">
      <c r="A864" s="151"/>
      <c r="B864" s="151"/>
      <c r="C864" s="151"/>
      <c r="D864" s="151"/>
      <c r="E864" s="151"/>
      <c r="F864" s="151"/>
      <c r="G864" s="151"/>
      <c r="H864" s="151"/>
      <c r="I864" s="151"/>
      <c r="J864" s="151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  <c r="AA864" s="151"/>
    </row>
    <row r="865" spans="1:27" ht="12.75" customHeight="1">
      <c r="A865" s="151"/>
      <c r="B865" s="151"/>
      <c r="C865" s="151"/>
      <c r="D865" s="151"/>
      <c r="E865" s="151"/>
      <c r="F865" s="151"/>
      <c r="G865" s="151"/>
      <c r="H865" s="151"/>
      <c r="I865" s="151"/>
      <c r="J865" s="151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  <c r="AA865" s="151"/>
    </row>
    <row r="866" spans="1:27" ht="12.75" customHeight="1">
      <c r="A866" s="151"/>
      <c r="B866" s="151"/>
      <c r="C866" s="151"/>
      <c r="D866" s="151"/>
      <c r="E866" s="151"/>
      <c r="F866" s="151"/>
      <c r="G866" s="151"/>
      <c r="H866" s="151"/>
      <c r="I866" s="151"/>
      <c r="J866" s="151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  <c r="AA866" s="151"/>
    </row>
    <row r="867" spans="1:27" ht="12.75" customHeight="1">
      <c r="A867" s="151"/>
      <c r="B867" s="151"/>
      <c r="C867" s="151"/>
      <c r="D867" s="151"/>
      <c r="E867" s="151"/>
      <c r="F867" s="151"/>
      <c r="G867" s="151"/>
      <c r="H867" s="151"/>
      <c r="I867" s="151"/>
      <c r="J867" s="151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  <c r="AA867" s="151"/>
    </row>
    <row r="868" spans="1:27" ht="12.75" customHeight="1">
      <c r="A868" s="151"/>
      <c r="B868" s="151"/>
      <c r="C868" s="151"/>
      <c r="D868" s="151"/>
      <c r="E868" s="151"/>
      <c r="F868" s="151"/>
      <c r="G868" s="151"/>
      <c r="H868" s="151"/>
      <c r="I868" s="151"/>
      <c r="J868" s="151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  <c r="AA868" s="151"/>
    </row>
    <row r="869" spans="1:27" ht="12.75" customHeight="1">
      <c r="A869" s="151"/>
      <c r="B869" s="151"/>
      <c r="C869" s="151"/>
      <c r="D869" s="151"/>
      <c r="E869" s="151"/>
      <c r="F869" s="151"/>
      <c r="G869" s="151"/>
      <c r="H869" s="151"/>
      <c r="I869" s="151"/>
      <c r="J869" s="151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  <c r="AA869" s="151"/>
    </row>
    <row r="870" spans="1:27" ht="12.75" customHeight="1">
      <c r="A870" s="151"/>
      <c r="B870" s="151"/>
      <c r="C870" s="151"/>
      <c r="D870" s="151"/>
      <c r="E870" s="151"/>
      <c r="F870" s="151"/>
      <c r="G870" s="151"/>
      <c r="H870" s="151"/>
      <c r="I870" s="151"/>
      <c r="J870" s="151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  <c r="AA870" s="151"/>
    </row>
    <row r="871" spans="1:27" ht="12.75" customHeight="1">
      <c r="A871" s="151"/>
      <c r="B871" s="151"/>
      <c r="C871" s="151"/>
      <c r="D871" s="151"/>
      <c r="E871" s="151"/>
      <c r="F871" s="151"/>
      <c r="G871" s="151"/>
      <c r="H871" s="151"/>
      <c r="I871" s="151"/>
      <c r="J871" s="151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  <c r="AA871" s="151"/>
    </row>
    <row r="872" spans="1:27" ht="12.75" customHeight="1">
      <c r="A872" s="151"/>
      <c r="B872" s="151"/>
      <c r="C872" s="151"/>
      <c r="D872" s="151"/>
      <c r="E872" s="151"/>
      <c r="F872" s="151"/>
      <c r="G872" s="151"/>
      <c r="H872" s="151"/>
      <c r="I872" s="151"/>
      <c r="J872" s="151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  <c r="AA872" s="151"/>
    </row>
    <row r="873" spans="1:27" ht="12.75" customHeight="1">
      <c r="A873" s="151"/>
      <c r="B873" s="151"/>
      <c r="C873" s="151"/>
      <c r="D873" s="151"/>
      <c r="E873" s="151"/>
      <c r="F873" s="151"/>
      <c r="G873" s="151"/>
      <c r="H873" s="151"/>
      <c r="I873" s="151"/>
      <c r="J873" s="151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  <c r="AA873" s="151"/>
    </row>
    <row r="874" spans="1:27" ht="12.75" customHeight="1">
      <c r="A874" s="151"/>
      <c r="B874" s="151"/>
      <c r="C874" s="151"/>
      <c r="D874" s="151"/>
      <c r="E874" s="151"/>
      <c r="F874" s="151"/>
      <c r="G874" s="151"/>
      <c r="H874" s="151"/>
      <c r="I874" s="151"/>
      <c r="J874" s="151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  <c r="AA874" s="151"/>
    </row>
    <row r="875" spans="1:27" ht="12.75" customHeight="1">
      <c r="A875" s="151"/>
      <c r="B875" s="151"/>
      <c r="C875" s="151"/>
      <c r="D875" s="151"/>
      <c r="E875" s="151"/>
      <c r="F875" s="151"/>
      <c r="G875" s="151"/>
      <c r="H875" s="151"/>
      <c r="I875" s="151"/>
      <c r="J875" s="151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  <c r="AA875" s="151"/>
    </row>
    <row r="876" spans="1:27" ht="12.75" customHeight="1">
      <c r="A876" s="151"/>
      <c r="B876" s="151"/>
      <c r="C876" s="151"/>
      <c r="D876" s="151"/>
      <c r="E876" s="151"/>
      <c r="F876" s="151"/>
      <c r="G876" s="151"/>
      <c r="H876" s="151"/>
      <c r="I876" s="151"/>
      <c r="J876" s="151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  <c r="AA876" s="151"/>
    </row>
    <row r="877" spans="1:27" ht="12.75" customHeight="1">
      <c r="A877" s="151"/>
      <c r="B877" s="151"/>
      <c r="C877" s="151"/>
      <c r="D877" s="151"/>
      <c r="E877" s="151"/>
      <c r="F877" s="151"/>
      <c r="G877" s="151"/>
      <c r="H877" s="151"/>
      <c r="I877" s="151"/>
      <c r="J877" s="151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  <c r="AA877" s="151"/>
    </row>
    <row r="878" spans="1:27" ht="12.75" customHeight="1">
      <c r="A878" s="151"/>
      <c r="B878" s="151"/>
      <c r="C878" s="151"/>
      <c r="D878" s="151"/>
      <c r="E878" s="151"/>
      <c r="F878" s="151"/>
      <c r="G878" s="151"/>
      <c r="H878" s="151"/>
      <c r="I878" s="151"/>
      <c r="J878" s="151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  <c r="AA878" s="151"/>
    </row>
    <row r="879" spans="1:27" ht="12.75" customHeight="1">
      <c r="A879" s="151"/>
      <c r="B879" s="151"/>
      <c r="C879" s="151"/>
      <c r="D879" s="151"/>
      <c r="E879" s="151"/>
      <c r="F879" s="151"/>
      <c r="G879" s="151"/>
      <c r="H879" s="151"/>
      <c r="I879" s="151"/>
      <c r="J879" s="151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  <c r="AA879" s="151"/>
    </row>
    <row r="880" spans="1:27" ht="12.75" customHeight="1">
      <c r="A880" s="151"/>
      <c r="B880" s="151"/>
      <c r="C880" s="151"/>
      <c r="D880" s="151"/>
      <c r="E880" s="151"/>
      <c r="F880" s="151"/>
      <c r="G880" s="151"/>
      <c r="H880" s="151"/>
      <c r="I880" s="151"/>
      <c r="J880" s="151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  <c r="AA880" s="151"/>
    </row>
    <row r="881" spans="1:27" ht="12.75" customHeight="1">
      <c r="A881" s="151"/>
      <c r="B881" s="151"/>
      <c r="C881" s="151"/>
      <c r="D881" s="151"/>
      <c r="E881" s="151"/>
      <c r="F881" s="151"/>
      <c r="G881" s="151"/>
      <c r="H881" s="151"/>
      <c r="I881" s="151"/>
      <c r="J881" s="151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  <c r="AA881" s="151"/>
    </row>
    <row r="882" spans="1:27" ht="12.75" customHeight="1">
      <c r="A882" s="151"/>
      <c r="B882" s="151"/>
      <c r="C882" s="151"/>
      <c r="D882" s="151"/>
      <c r="E882" s="151"/>
      <c r="F882" s="151"/>
      <c r="G882" s="151"/>
      <c r="H882" s="151"/>
      <c r="I882" s="151"/>
      <c r="J882" s="151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  <c r="AA882" s="151"/>
    </row>
    <row r="883" spans="1:27" ht="12.75" customHeight="1">
      <c r="A883" s="151"/>
      <c r="B883" s="151"/>
      <c r="C883" s="151"/>
      <c r="D883" s="151"/>
      <c r="E883" s="151"/>
      <c r="F883" s="151"/>
      <c r="G883" s="151"/>
      <c r="H883" s="151"/>
      <c r="I883" s="151"/>
      <c r="J883" s="151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  <c r="AA883" s="151"/>
    </row>
    <row r="884" spans="1:27" ht="12.75" customHeight="1">
      <c r="A884" s="151"/>
      <c r="B884" s="151"/>
      <c r="C884" s="151"/>
      <c r="D884" s="151"/>
      <c r="E884" s="151"/>
      <c r="F884" s="151"/>
      <c r="G884" s="151"/>
      <c r="H884" s="151"/>
      <c r="I884" s="151"/>
      <c r="J884" s="151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  <c r="AA884" s="151"/>
    </row>
    <row r="885" spans="1:27" ht="12.75" customHeight="1">
      <c r="A885" s="151"/>
      <c r="B885" s="151"/>
      <c r="C885" s="151"/>
      <c r="D885" s="151"/>
      <c r="E885" s="151"/>
      <c r="F885" s="151"/>
      <c r="G885" s="151"/>
      <c r="H885" s="151"/>
      <c r="I885" s="151"/>
      <c r="J885" s="151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  <c r="AA885" s="151"/>
    </row>
    <row r="886" spans="1:27" ht="12.75" customHeight="1">
      <c r="A886" s="151"/>
      <c r="B886" s="151"/>
      <c r="C886" s="151"/>
      <c r="D886" s="151"/>
      <c r="E886" s="151"/>
      <c r="F886" s="151"/>
      <c r="G886" s="151"/>
      <c r="H886" s="151"/>
      <c r="I886" s="151"/>
      <c r="J886" s="151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  <c r="AA886" s="151"/>
    </row>
    <row r="887" spans="1:27" ht="12.75" customHeight="1">
      <c r="A887" s="151"/>
      <c r="B887" s="151"/>
      <c r="C887" s="151"/>
      <c r="D887" s="151"/>
      <c r="E887" s="151"/>
      <c r="F887" s="151"/>
      <c r="G887" s="151"/>
      <c r="H887" s="151"/>
      <c r="I887" s="151"/>
      <c r="J887" s="151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  <c r="AA887" s="151"/>
    </row>
    <row r="888" spans="1:27" ht="12.75" customHeight="1">
      <c r="A888" s="151"/>
      <c r="B888" s="151"/>
      <c r="C888" s="151"/>
      <c r="D888" s="151"/>
      <c r="E888" s="151"/>
      <c r="F888" s="151"/>
      <c r="G888" s="151"/>
      <c r="H888" s="151"/>
      <c r="I888" s="151"/>
      <c r="J888" s="151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  <c r="AA888" s="151"/>
    </row>
    <row r="889" spans="1:27" ht="12.75" customHeight="1">
      <c r="A889" s="151"/>
      <c r="B889" s="151"/>
      <c r="C889" s="151"/>
      <c r="D889" s="151"/>
      <c r="E889" s="151"/>
      <c r="F889" s="151"/>
      <c r="G889" s="151"/>
      <c r="H889" s="151"/>
      <c r="I889" s="151"/>
      <c r="J889" s="151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  <c r="AA889" s="151"/>
    </row>
    <row r="890" spans="1:27" ht="12.75" customHeight="1">
      <c r="A890" s="151"/>
      <c r="B890" s="151"/>
      <c r="C890" s="151"/>
      <c r="D890" s="151"/>
      <c r="E890" s="151"/>
      <c r="F890" s="151"/>
      <c r="G890" s="151"/>
      <c r="H890" s="151"/>
      <c r="I890" s="151"/>
      <c r="J890" s="151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  <c r="AA890" s="151"/>
    </row>
    <row r="891" spans="1:27" ht="12.75" customHeight="1">
      <c r="A891" s="151"/>
      <c r="B891" s="151"/>
      <c r="C891" s="151"/>
      <c r="D891" s="151"/>
      <c r="E891" s="151"/>
      <c r="F891" s="151"/>
      <c r="G891" s="151"/>
      <c r="H891" s="151"/>
      <c r="I891" s="151"/>
      <c r="J891" s="151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  <c r="AA891" s="151"/>
    </row>
    <row r="892" spans="1:27" ht="12.75" customHeight="1">
      <c r="A892" s="151"/>
      <c r="B892" s="151"/>
      <c r="C892" s="151"/>
      <c r="D892" s="151"/>
      <c r="E892" s="151"/>
      <c r="F892" s="151"/>
      <c r="G892" s="151"/>
      <c r="H892" s="151"/>
      <c r="I892" s="151"/>
      <c r="J892" s="151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  <c r="AA892" s="151"/>
    </row>
    <row r="893" spans="1:27" ht="12.75" customHeight="1">
      <c r="A893" s="151"/>
      <c r="B893" s="151"/>
      <c r="C893" s="151"/>
      <c r="D893" s="151"/>
      <c r="E893" s="151"/>
      <c r="F893" s="151"/>
      <c r="G893" s="151"/>
      <c r="H893" s="151"/>
      <c r="I893" s="151"/>
      <c r="J893" s="151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  <c r="AA893" s="151"/>
    </row>
    <row r="894" spans="1:27" ht="12.75" customHeight="1">
      <c r="A894" s="151"/>
      <c r="B894" s="151"/>
      <c r="C894" s="151"/>
      <c r="D894" s="151"/>
      <c r="E894" s="151"/>
      <c r="F894" s="151"/>
      <c r="G894" s="151"/>
      <c r="H894" s="151"/>
      <c r="I894" s="151"/>
      <c r="J894" s="151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  <c r="AA894" s="151"/>
    </row>
    <row r="895" spans="1:27" ht="12.75" customHeight="1">
      <c r="A895" s="151"/>
      <c r="B895" s="151"/>
      <c r="C895" s="151"/>
      <c r="D895" s="151"/>
      <c r="E895" s="151"/>
      <c r="F895" s="151"/>
      <c r="G895" s="151"/>
      <c r="H895" s="151"/>
      <c r="I895" s="151"/>
      <c r="J895" s="151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  <c r="AA895" s="151"/>
    </row>
    <row r="896" spans="1:27" ht="12.75" customHeight="1">
      <c r="A896" s="151"/>
      <c r="B896" s="151"/>
      <c r="C896" s="151"/>
      <c r="D896" s="151"/>
      <c r="E896" s="151"/>
      <c r="F896" s="151"/>
      <c r="G896" s="151"/>
      <c r="H896" s="151"/>
      <c r="I896" s="151"/>
      <c r="J896" s="151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  <c r="AA896" s="151"/>
    </row>
    <row r="897" spans="1:27" ht="12.75" customHeight="1">
      <c r="A897" s="151"/>
      <c r="B897" s="151"/>
      <c r="C897" s="151"/>
      <c r="D897" s="151"/>
      <c r="E897" s="151"/>
      <c r="F897" s="151"/>
      <c r="G897" s="151"/>
      <c r="H897" s="151"/>
      <c r="I897" s="151"/>
      <c r="J897" s="151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  <c r="AA897" s="151"/>
    </row>
    <row r="898" spans="1:27" ht="12.75" customHeight="1">
      <c r="A898" s="151"/>
      <c r="B898" s="151"/>
      <c r="C898" s="151"/>
      <c r="D898" s="151"/>
      <c r="E898" s="151"/>
      <c r="F898" s="151"/>
      <c r="G898" s="151"/>
      <c r="H898" s="151"/>
      <c r="I898" s="151"/>
      <c r="J898" s="151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  <c r="AA898" s="151"/>
    </row>
    <row r="899" spans="1:27" ht="12.75" customHeight="1">
      <c r="A899" s="151"/>
      <c r="B899" s="151"/>
      <c r="C899" s="151"/>
      <c r="D899" s="151"/>
      <c r="E899" s="151"/>
      <c r="F899" s="151"/>
      <c r="G899" s="151"/>
      <c r="H899" s="151"/>
      <c r="I899" s="151"/>
      <c r="J899" s="151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  <c r="AA899" s="151"/>
    </row>
    <row r="900" spans="1:27" ht="12.75" customHeight="1">
      <c r="A900" s="151"/>
      <c r="B900" s="151"/>
      <c r="C900" s="151"/>
      <c r="D900" s="151"/>
      <c r="E900" s="151"/>
      <c r="F900" s="151"/>
      <c r="G900" s="151"/>
      <c r="H900" s="151"/>
      <c r="I900" s="151"/>
      <c r="J900" s="151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  <c r="AA900" s="151"/>
    </row>
    <row r="901" spans="1:27" ht="12.75" customHeight="1">
      <c r="A901" s="151"/>
      <c r="B901" s="151"/>
      <c r="C901" s="151"/>
      <c r="D901" s="151"/>
      <c r="E901" s="151"/>
      <c r="F901" s="151"/>
      <c r="G901" s="151"/>
      <c r="H901" s="151"/>
      <c r="I901" s="151"/>
      <c r="J901" s="151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  <c r="AA901" s="151"/>
    </row>
    <row r="902" spans="1:27" ht="12.75" customHeight="1">
      <c r="A902" s="151"/>
      <c r="B902" s="151"/>
      <c r="C902" s="151"/>
      <c r="D902" s="151"/>
      <c r="E902" s="151"/>
      <c r="F902" s="151"/>
      <c r="G902" s="151"/>
      <c r="H902" s="151"/>
      <c r="I902" s="151"/>
      <c r="J902" s="151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  <c r="AA902" s="151"/>
    </row>
    <row r="903" spans="1:27" ht="12.75" customHeight="1">
      <c r="A903" s="151"/>
      <c r="B903" s="151"/>
      <c r="C903" s="151"/>
      <c r="D903" s="151"/>
      <c r="E903" s="151"/>
      <c r="F903" s="151"/>
      <c r="G903" s="151"/>
      <c r="H903" s="151"/>
      <c r="I903" s="151"/>
      <c r="J903" s="151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  <c r="AA903" s="151"/>
    </row>
    <row r="904" spans="1:27" ht="12.75" customHeight="1">
      <c r="A904" s="151"/>
      <c r="B904" s="151"/>
      <c r="C904" s="151"/>
      <c r="D904" s="151"/>
      <c r="E904" s="151"/>
      <c r="F904" s="151"/>
      <c r="G904" s="151"/>
      <c r="H904" s="151"/>
      <c r="I904" s="151"/>
      <c r="J904" s="151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  <c r="AA904" s="151"/>
    </row>
    <row r="905" spans="1:27" ht="12.75" customHeight="1">
      <c r="A905" s="151"/>
      <c r="B905" s="151"/>
      <c r="C905" s="151"/>
      <c r="D905" s="151"/>
      <c r="E905" s="151"/>
      <c r="F905" s="151"/>
      <c r="G905" s="151"/>
      <c r="H905" s="151"/>
      <c r="I905" s="151"/>
      <c r="J905" s="151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  <c r="AA905" s="151"/>
    </row>
    <row r="906" spans="1:27" ht="12.75" customHeight="1">
      <c r="A906" s="151"/>
      <c r="B906" s="151"/>
      <c r="C906" s="151"/>
      <c r="D906" s="151"/>
      <c r="E906" s="151"/>
      <c r="F906" s="151"/>
      <c r="G906" s="151"/>
      <c r="H906" s="151"/>
      <c r="I906" s="151"/>
      <c r="J906" s="151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  <c r="AA906" s="151"/>
    </row>
    <row r="907" spans="1:27" ht="12.75" customHeight="1">
      <c r="A907" s="151"/>
      <c r="B907" s="151"/>
      <c r="C907" s="151"/>
      <c r="D907" s="151"/>
      <c r="E907" s="151"/>
      <c r="F907" s="151"/>
      <c r="G907" s="151"/>
      <c r="H907" s="151"/>
      <c r="I907" s="151"/>
      <c r="J907" s="151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  <c r="AA907" s="151"/>
    </row>
    <row r="908" spans="1:27" ht="12.75" customHeight="1">
      <c r="A908" s="151"/>
      <c r="B908" s="151"/>
      <c r="C908" s="151"/>
      <c r="D908" s="151"/>
      <c r="E908" s="151"/>
      <c r="F908" s="151"/>
      <c r="G908" s="151"/>
      <c r="H908" s="151"/>
      <c r="I908" s="151"/>
      <c r="J908" s="151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  <c r="AA908" s="151"/>
    </row>
    <row r="909" spans="1:27" ht="12.75" customHeight="1">
      <c r="A909" s="151"/>
      <c r="B909" s="151"/>
      <c r="C909" s="151"/>
      <c r="D909" s="151"/>
      <c r="E909" s="151"/>
      <c r="F909" s="151"/>
      <c r="G909" s="151"/>
      <c r="H909" s="151"/>
      <c r="I909" s="151"/>
      <c r="J909" s="151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  <c r="AA909" s="151"/>
    </row>
    <row r="910" spans="1:27" ht="12.75" customHeight="1">
      <c r="A910" s="151"/>
      <c r="B910" s="151"/>
      <c r="C910" s="151"/>
      <c r="D910" s="151"/>
      <c r="E910" s="151"/>
      <c r="F910" s="151"/>
      <c r="G910" s="151"/>
      <c r="H910" s="151"/>
      <c r="I910" s="151"/>
      <c r="J910" s="151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  <c r="AA910" s="151"/>
    </row>
    <row r="911" spans="1:27" ht="12.75" customHeight="1">
      <c r="A911" s="151"/>
      <c r="B911" s="151"/>
      <c r="C911" s="151"/>
      <c r="D911" s="151"/>
      <c r="E911" s="151"/>
      <c r="F911" s="151"/>
      <c r="G911" s="151"/>
      <c r="H911" s="151"/>
      <c r="I911" s="151"/>
      <c r="J911" s="151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  <c r="AA911" s="151"/>
    </row>
    <row r="912" spans="1:27" ht="12.75" customHeight="1">
      <c r="A912" s="151"/>
      <c r="B912" s="151"/>
      <c r="C912" s="151"/>
      <c r="D912" s="151"/>
      <c r="E912" s="151"/>
      <c r="F912" s="151"/>
      <c r="G912" s="151"/>
      <c r="H912" s="151"/>
      <c r="I912" s="151"/>
      <c r="J912" s="151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  <c r="AA912" s="151"/>
    </row>
    <row r="913" spans="1:27" ht="12.75" customHeight="1">
      <c r="A913" s="151"/>
      <c r="B913" s="151"/>
      <c r="C913" s="151"/>
      <c r="D913" s="151"/>
      <c r="E913" s="151"/>
      <c r="F913" s="151"/>
      <c r="G913" s="151"/>
      <c r="H913" s="151"/>
      <c r="I913" s="151"/>
      <c r="J913" s="151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  <c r="AA913" s="151"/>
    </row>
    <row r="914" spans="1:27" ht="12.75" customHeight="1">
      <c r="A914" s="151"/>
      <c r="B914" s="151"/>
      <c r="C914" s="151"/>
      <c r="D914" s="151"/>
      <c r="E914" s="151"/>
      <c r="F914" s="151"/>
      <c r="G914" s="151"/>
      <c r="H914" s="151"/>
      <c r="I914" s="151"/>
      <c r="J914" s="151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  <c r="AA914" s="151"/>
    </row>
    <row r="915" spans="1:27" ht="12.75" customHeight="1">
      <c r="A915" s="151"/>
      <c r="B915" s="151"/>
      <c r="C915" s="151"/>
      <c r="D915" s="151"/>
      <c r="E915" s="151"/>
      <c r="F915" s="151"/>
      <c r="G915" s="151"/>
      <c r="H915" s="151"/>
      <c r="I915" s="151"/>
      <c r="J915" s="151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  <c r="AA915" s="151"/>
    </row>
    <row r="916" spans="1:27" ht="12.75" customHeight="1">
      <c r="A916" s="151"/>
      <c r="B916" s="151"/>
      <c r="C916" s="151"/>
      <c r="D916" s="151"/>
      <c r="E916" s="151"/>
      <c r="F916" s="151"/>
      <c r="G916" s="151"/>
      <c r="H916" s="151"/>
      <c r="I916" s="151"/>
      <c r="J916" s="151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  <c r="AA916" s="151"/>
    </row>
    <row r="917" spans="1:27" ht="12.75" customHeight="1">
      <c r="A917" s="151"/>
      <c r="B917" s="151"/>
      <c r="C917" s="151"/>
      <c r="D917" s="151"/>
      <c r="E917" s="151"/>
      <c r="F917" s="151"/>
      <c r="G917" s="151"/>
      <c r="H917" s="151"/>
      <c r="I917" s="151"/>
      <c r="J917" s="151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  <c r="AA917" s="151"/>
    </row>
    <row r="918" spans="1:27" ht="12.75" customHeight="1">
      <c r="A918" s="151"/>
      <c r="B918" s="151"/>
      <c r="C918" s="151"/>
      <c r="D918" s="151"/>
      <c r="E918" s="151"/>
      <c r="F918" s="151"/>
      <c r="G918" s="151"/>
      <c r="H918" s="151"/>
      <c r="I918" s="151"/>
      <c r="J918" s="151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  <c r="AA918" s="151"/>
    </row>
    <row r="919" spans="1:27" ht="12.75" customHeight="1">
      <c r="A919" s="151"/>
      <c r="B919" s="151"/>
      <c r="C919" s="151"/>
      <c r="D919" s="151"/>
      <c r="E919" s="151"/>
      <c r="F919" s="151"/>
      <c r="G919" s="151"/>
      <c r="H919" s="151"/>
      <c r="I919" s="151"/>
      <c r="J919" s="151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  <c r="AA919" s="151"/>
    </row>
    <row r="920" spans="1:27" ht="12.75" customHeight="1">
      <c r="A920" s="151"/>
      <c r="B920" s="151"/>
      <c r="C920" s="151"/>
      <c r="D920" s="151"/>
      <c r="E920" s="151"/>
      <c r="F920" s="151"/>
      <c r="G920" s="151"/>
      <c r="H920" s="151"/>
      <c r="I920" s="151"/>
      <c r="J920" s="151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  <c r="AA920" s="151"/>
    </row>
    <row r="921" spans="1:27" ht="12.75" customHeight="1">
      <c r="A921" s="151"/>
      <c r="B921" s="151"/>
      <c r="C921" s="151"/>
      <c r="D921" s="151"/>
      <c r="E921" s="151"/>
      <c r="F921" s="151"/>
      <c r="G921" s="151"/>
      <c r="H921" s="151"/>
      <c r="I921" s="151"/>
      <c r="J921" s="151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  <c r="AA921" s="151"/>
    </row>
    <row r="922" spans="1:27" ht="12.75" customHeight="1">
      <c r="A922" s="151"/>
      <c r="B922" s="151"/>
      <c r="C922" s="151"/>
      <c r="D922" s="151"/>
      <c r="E922" s="151"/>
      <c r="F922" s="151"/>
      <c r="G922" s="151"/>
      <c r="H922" s="151"/>
      <c r="I922" s="151"/>
      <c r="J922" s="151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  <c r="AA922" s="151"/>
    </row>
    <row r="923" spans="1:27" ht="12.75" customHeight="1">
      <c r="A923" s="151"/>
      <c r="B923" s="151"/>
      <c r="C923" s="151"/>
      <c r="D923" s="151"/>
      <c r="E923" s="151"/>
      <c r="F923" s="151"/>
      <c r="G923" s="151"/>
      <c r="H923" s="151"/>
      <c r="I923" s="151"/>
      <c r="J923" s="151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  <c r="AA923" s="151"/>
    </row>
    <row r="924" spans="1:27" ht="12.75" customHeight="1">
      <c r="A924" s="151"/>
      <c r="B924" s="151"/>
      <c r="C924" s="151"/>
      <c r="D924" s="151"/>
      <c r="E924" s="151"/>
      <c r="F924" s="151"/>
      <c r="G924" s="151"/>
      <c r="H924" s="151"/>
      <c r="I924" s="151"/>
      <c r="J924" s="151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  <c r="AA924" s="151"/>
    </row>
    <row r="925" spans="1:27" ht="12.75" customHeight="1">
      <c r="A925" s="151"/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  <c r="AA925" s="151"/>
    </row>
    <row r="926" spans="1:27" ht="12.75" customHeight="1">
      <c r="A926" s="151"/>
      <c r="B926" s="151"/>
      <c r="C926" s="151"/>
      <c r="D926" s="151"/>
      <c r="E926" s="151"/>
      <c r="F926" s="151"/>
      <c r="G926" s="151"/>
      <c r="H926" s="151"/>
      <c r="I926" s="151"/>
      <c r="J926" s="151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  <c r="AA926" s="151"/>
    </row>
    <row r="927" spans="1:27" ht="12.75" customHeight="1">
      <c r="A927" s="151"/>
      <c r="B927" s="151"/>
      <c r="C927" s="151"/>
      <c r="D927" s="151"/>
      <c r="E927" s="151"/>
      <c r="F927" s="151"/>
      <c r="G927" s="151"/>
      <c r="H927" s="151"/>
      <c r="I927" s="151"/>
      <c r="J927" s="151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  <c r="AA927" s="151"/>
    </row>
    <row r="928" spans="1:27" ht="12.75" customHeight="1">
      <c r="A928" s="151"/>
      <c r="B928" s="151"/>
      <c r="C928" s="151"/>
      <c r="D928" s="151"/>
      <c r="E928" s="151"/>
      <c r="F928" s="151"/>
      <c r="G928" s="151"/>
      <c r="H928" s="151"/>
      <c r="I928" s="151"/>
      <c r="J928" s="151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  <c r="AA928" s="151"/>
    </row>
    <row r="929" spans="1:27" ht="12.75" customHeight="1">
      <c r="A929" s="151"/>
      <c r="B929" s="151"/>
      <c r="C929" s="151"/>
      <c r="D929" s="151"/>
      <c r="E929" s="151"/>
      <c r="F929" s="151"/>
      <c r="G929" s="151"/>
      <c r="H929" s="151"/>
      <c r="I929" s="151"/>
      <c r="J929" s="151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  <c r="AA929" s="151"/>
    </row>
    <row r="930" spans="1:27" ht="12.75" customHeight="1">
      <c r="A930" s="151"/>
      <c r="B930" s="151"/>
      <c r="C930" s="151"/>
      <c r="D930" s="151"/>
      <c r="E930" s="151"/>
      <c r="F930" s="151"/>
      <c r="G930" s="151"/>
      <c r="H930" s="151"/>
      <c r="I930" s="151"/>
      <c r="J930" s="151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  <c r="AA930" s="151"/>
    </row>
    <row r="931" spans="1:27" ht="12.75" customHeight="1">
      <c r="A931" s="151"/>
      <c r="B931" s="151"/>
      <c r="C931" s="151"/>
      <c r="D931" s="151"/>
      <c r="E931" s="151"/>
      <c r="F931" s="151"/>
      <c r="G931" s="151"/>
      <c r="H931" s="151"/>
      <c r="I931" s="151"/>
      <c r="J931" s="151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  <c r="AA931" s="151"/>
    </row>
    <row r="932" spans="1:27" ht="12.75" customHeight="1">
      <c r="A932" s="151"/>
      <c r="B932" s="151"/>
      <c r="C932" s="151"/>
      <c r="D932" s="151"/>
      <c r="E932" s="151"/>
      <c r="F932" s="151"/>
      <c r="G932" s="151"/>
      <c r="H932" s="151"/>
      <c r="I932" s="151"/>
      <c r="J932" s="151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  <c r="AA932" s="151"/>
    </row>
    <row r="933" spans="1:27" ht="12.75" customHeight="1">
      <c r="A933" s="151"/>
      <c r="B933" s="151"/>
      <c r="C933" s="151"/>
      <c r="D933" s="151"/>
      <c r="E933" s="151"/>
      <c r="F933" s="151"/>
      <c r="G933" s="151"/>
      <c r="H933" s="151"/>
      <c r="I933" s="151"/>
      <c r="J933" s="151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  <c r="AA933" s="151"/>
    </row>
    <row r="934" spans="1:27" ht="12.75" customHeight="1">
      <c r="A934" s="151"/>
      <c r="B934" s="151"/>
      <c r="C934" s="151"/>
      <c r="D934" s="151"/>
      <c r="E934" s="151"/>
      <c r="F934" s="151"/>
      <c r="G934" s="151"/>
      <c r="H934" s="151"/>
      <c r="I934" s="151"/>
      <c r="J934" s="151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  <c r="AA934" s="151"/>
    </row>
    <row r="935" spans="1:27" ht="12.75" customHeight="1">
      <c r="A935" s="151"/>
      <c r="B935" s="151"/>
      <c r="C935" s="151"/>
      <c r="D935" s="151"/>
      <c r="E935" s="151"/>
      <c r="F935" s="151"/>
      <c r="G935" s="151"/>
      <c r="H935" s="151"/>
      <c r="I935" s="151"/>
      <c r="J935" s="151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  <c r="AA935" s="151"/>
    </row>
    <row r="936" spans="1:27" ht="12.75" customHeight="1">
      <c r="A936" s="151"/>
      <c r="B936" s="151"/>
      <c r="C936" s="151"/>
      <c r="D936" s="151"/>
      <c r="E936" s="151"/>
      <c r="F936" s="151"/>
      <c r="G936" s="151"/>
      <c r="H936" s="151"/>
      <c r="I936" s="151"/>
      <c r="J936" s="151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  <c r="AA936" s="151"/>
    </row>
    <row r="937" spans="1:27" ht="12.75" customHeight="1">
      <c r="A937" s="151"/>
      <c r="B937" s="151"/>
      <c r="C937" s="151"/>
      <c r="D937" s="151"/>
      <c r="E937" s="151"/>
      <c r="F937" s="151"/>
      <c r="G937" s="151"/>
      <c r="H937" s="151"/>
      <c r="I937" s="151"/>
      <c r="J937" s="151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  <c r="AA937" s="151"/>
    </row>
    <row r="938" spans="1:27" ht="12.75" customHeight="1">
      <c r="A938" s="151"/>
      <c r="B938" s="151"/>
      <c r="C938" s="151"/>
      <c r="D938" s="151"/>
      <c r="E938" s="151"/>
      <c r="F938" s="151"/>
      <c r="G938" s="151"/>
      <c r="H938" s="151"/>
      <c r="I938" s="151"/>
      <c r="J938" s="151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  <c r="AA938" s="151"/>
    </row>
    <row r="939" spans="1:27" ht="12.75" customHeight="1">
      <c r="A939" s="151"/>
      <c r="B939" s="151"/>
      <c r="C939" s="151"/>
      <c r="D939" s="151"/>
      <c r="E939" s="151"/>
      <c r="F939" s="151"/>
      <c r="G939" s="151"/>
      <c r="H939" s="151"/>
      <c r="I939" s="151"/>
      <c r="J939" s="151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  <c r="AA939" s="151"/>
    </row>
    <row r="940" spans="1:27" ht="12.75" customHeight="1">
      <c r="A940" s="151"/>
      <c r="B940" s="151"/>
      <c r="C940" s="151"/>
      <c r="D940" s="151"/>
      <c r="E940" s="151"/>
      <c r="F940" s="151"/>
      <c r="G940" s="151"/>
      <c r="H940" s="151"/>
      <c r="I940" s="151"/>
      <c r="J940" s="151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  <c r="AA940" s="151"/>
    </row>
    <row r="941" spans="1:27" ht="12.75" customHeight="1">
      <c r="A941" s="151"/>
      <c r="B941" s="151"/>
      <c r="C941" s="151"/>
      <c r="D941" s="151"/>
      <c r="E941" s="151"/>
      <c r="F941" s="151"/>
      <c r="G941" s="151"/>
      <c r="H941" s="151"/>
      <c r="I941" s="151"/>
      <c r="J941" s="151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  <c r="AA941" s="151"/>
    </row>
    <row r="942" spans="1:27" ht="12.75" customHeight="1">
      <c r="A942" s="151"/>
      <c r="B942" s="151"/>
      <c r="C942" s="151"/>
      <c r="D942" s="151"/>
      <c r="E942" s="151"/>
      <c r="F942" s="151"/>
      <c r="G942" s="151"/>
      <c r="H942" s="151"/>
      <c r="I942" s="151"/>
      <c r="J942" s="151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  <c r="AA942" s="151"/>
    </row>
    <row r="943" spans="1:27" ht="12.75" customHeight="1">
      <c r="A943" s="151"/>
      <c r="B943" s="151"/>
      <c r="C943" s="151"/>
      <c r="D943" s="151"/>
      <c r="E943" s="151"/>
      <c r="F943" s="151"/>
      <c r="G943" s="151"/>
      <c r="H943" s="151"/>
      <c r="I943" s="151"/>
      <c r="J943" s="151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  <c r="AA943" s="151"/>
    </row>
    <row r="944" spans="1:27" ht="12.75" customHeight="1">
      <c r="A944" s="151"/>
      <c r="B944" s="151"/>
      <c r="C944" s="151"/>
      <c r="D944" s="151"/>
      <c r="E944" s="151"/>
      <c r="F944" s="151"/>
      <c r="G944" s="151"/>
      <c r="H944" s="151"/>
      <c r="I944" s="151"/>
      <c r="J944" s="151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  <c r="AA944" s="151"/>
    </row>
    <row r="945" spans="1:27" ht="12.75" customHeight="1">
      <c r="A945" s="151"/>
      <c r="B945" s="151"/>
      <c r="C945" s="151"/>
      <c r="D945" s="151"/>
      <c r="E945" s="151"/>
      <c r="F945" s="151"/>
      <c r="G945" s="151"/>
      <c r="H945" s="151"/>
      <c r="I945" s="151"/>
      <c r="J945" s="151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  <c r="AA945" s="151"/>
    </row>
    <row r="946" spans="1:27" ht="12.75" customHeight="1">
      <c r="A946" s="151"/>
      <c r="B946" s="151"/>
      <c r="C946" s="151"/>
      <c r="D946" s="151"/>
      <c r="E946" s="151"/>
      <c r="F946" s="151"/>
      <c r="G946" s="151"/>
      <c r="H946" s="151"/>
      <c r="I946" s="151"/>
      <c r="J946" s="151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  <c r="AA946" s="151"/>
    </row>
    <row r="947" spans="1:27" ht="12.75" customHeight="1">
      <c r="A947" s="151"/>
      <c r="B947" s="151"/>
      <c r="C947" s="151"/>
      <c r="D947" s="151"/>
      <c r="E947" s="151"/>
      <c r="F947" s="151"/>
      <c r="G947" s="151"/>
      <c r="H947" s="151"/>
      <c r="I947" s="151"/>
      <c r="J947" s="151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  <c r="AA947" s="151"/>
    </row>
    <row r="948" spans="1:27" ht="12.75" customHeight="1">
      <c r="A948" s="151"/>
      <c r="B948" s="151"/>
      <c r="C948" s="151"/>
      <c r="D948" s="151"/>
      <c r="E948" s="151"/>
      <c r="F948" s="151"/>
      <c r="G948" s="151"/>
      <c r="H948" s="151"/>
      <c r="I948" s="151"/>
      <c r="J948" s="151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  <c r="AA948" s="151"/>
    </row>
    <row r="949" spans="1:27" ht="12.75" customHeight="1">
      <c r="A949" s="151"/>
      <c r="B949" s="151"/>
      <c r="C949" s="151"/>
      <c r="D949" s="151"/>
      <c r="E949" s="151"/>
      <c r="F949" s="151"/>
      <c r="G949" s="151"/>
      <c r="H949" s="151"/>
      <c r="I949" s="151"/>
      <c r="J949" s="151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  <c r="AA949" s="151"/>
    </row>
    <row r="950" spans="1:27" ht="12.75" customHeight="1">
      <c r="A950" s="151"/>
      <c r="B950" s="151"/>
      <c r="C950" s="151"/>
      <c r="D950" s="151"/>
      <c r="E950" s="151"/>
      <c r="F950" s="151"/>
      <c r="G950" s="151"/>
      <c r="H950" s="151"/>
      <c r="I950" s="151"/>
      <c r="J950" s="151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  <c r="AA950" s="151"/>
    </row>
    <row r="951" spans="1:27" ht="12.75" customHeight="1">
      <c r="A951" s="151"/>
      <c r="B951" s="151"/>
      <c r="C951" s="151"/>
      <c r="D951" s="151"/>
      <c r="E951" s="151"/>
      <c r="F951" s="151"/>
      <c r="G951" s="151"/>
      <c r="H951" s="151"/>
      <c r="I951" s="151"/>
      <c r="J951" s="151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  <c r="AA951" s="151"/>
    </row>
    <row r="952" spans="1:27" ht="12.75" customHeight="1">
      <c r="A952" s="151"/>
      <c r="B952" s="151"/>
      <c r="C952" s="151"/>
      <c r="D952" s="151"/>
      <c r="E952" s="151"/>
      <c r="F952" s="151"/>
      <c r="G952" s="151"/>
      <c r="H952" s="151"/>
      <c r="I952" s="151"/>
      <c r="J952" s="151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  <c r="AA952" s="151"/>
    </row>
    <row r="953" spans="1:27" ht="12.75" customHeight="1">
      <c r="A953" s="151"/>
      <c r="B953" s="151"/>
      <c r="C953" s="151"/>
      <c r="D953" s="151"/>
      <c r="E953" s="151"/>
      <c r="F953" s="151"/>
      <c r="G953" s="151"/>
      <c r="H953" s="151"/>
      <c r="I953" s="151"/>
      <c r="J953" s="151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  <c r="AA953" s="151"/>
    </row>
    <row r="954" spans="1:27" ht="12.75" customHeight="1">
      <c r="A954" s="151"/>
      <c r="B954" s="151"/>
      <c r="C954" s="151"/>
      <c r="D954" s="151"/>
      <c r="E954" s="151"/>
      <c r="F954" s="151"/>
      <c r="G954" s="151"/>
      <c r="H954" s="151"/>
      <c r="I954" s="151"/>
      <c r="J954" s="151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  <c r="AA954" s="151"/>
    </row>
    <row r="955" spans="1:27" ht="12.75" customHeight="1">
      <c r="A955" s="151"/>
      <c r="B955" s="151"/>
      <c r="C955" s="151"/>
      <c r="D955" s="151"/>
      <c r="E955" s="151"/>
      <c r="F955" s="151"/>
      <c r="G955" s="151"/>
      <c r="H955" s="151"/>
      <c r="I955" s="151"/>
      <c r="J955" s="151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  <c r="AA955" s="151"/>
    </row>
    <row r="956" spans="1:27" ht="12.75" customHeight="1">
      <c r="A956" s="151"/>
      <c r="B956" s="151"/>
      <c r="C956" s="151"/>
      <c r="D956" s="151"/>
      <c r="E956" s="151"/>
      <c r="F956" s="151"/>
      <c r="G956" s="151"/>
      <c r="H956" s="151"/>
      <c r="I956" s="151"/>
      <c r="J956" s="151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  <c r="AA956" s="151"/>
    </row>
    <row r="957" spans="1:27" ht="12.75" customHeight="1">
      <c r="A957" s="151"/>
      <c r="B957" s="151"/>
      <c r="C957" s="151"/>
      <c r="D957" s="151"/>
      <c r="E957" s="151"/>
      <c r="F957" s="151"/>
      <c r="G957" s="151"/>
      <c r="H957" s="151"/>
      <c r="I957" s="151"/>
      <c r="J957" s="151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  <c r="AA957" s="151"/>
    </row>
    <row r="958" spans="1:27" ht="12.75" customHeight="1">
      <c r="A958" s="151"/>
      <c r="B958" s="151"/>
      <c r="C958" s="151"/>
      <c r="D958" s="151"/>
      <c r="E958" s="151"/>
      <c r="F958" s="151"/>
      <c r="G958" s="151"/>
      <c r="H958" s="151"/>
      <c r="I958" s="151"/>
      <c r="J958" s="151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  <c r="AA958" s="151"/>
    </row>
    <row r="959" spans="1:27" ht="12.75" customHeight="1">
      <c r="A959" s="151"/>
      <c r="B959" s="151"/>
      <c r="C959" s="151"/>
      <c r="D959" s="151"/>
      <c r="E959" s="151"/>
      <c r="F959" s="151"/>
      <c r="G959" s="151"/>
      <c r="H959" s="151"/>
      <c r="I959" s="151"/>
      <c r="J959" s="151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  <c r="AA959" s="151"/>
    </row>
    <row r="960" spans="1:27" ht="12.75" customHeight="1">
      <c r="A960" s="151"/>
      <c r="B960" s="151"/>
      <c r="C960" s="151"/>
      <c r="D960" s="151"/>
      <c r="E960" s="151"/>
      <c r="F960" s="151"/>
      <c r="G960" s="151"/>
      <c r="H960" s="151"/>
      <c r="I960" s="151"/>
      <c r="J960" s="151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  <c r="AA960" s="151"/>
    </row>
    <row r="961" spans="1:27" ht="12.75" customHeight="1">
      <c r="A961" s="151"/>
      <c r="B961" s="151"/>
      <c r="C961" s="151"/>
      <c r="D961" s="151"/>
      <c r="E961" s="151"/>
      <c r="F961" s="151"/>
      <c r="G961" s="151"/>
      <c r="H961" s="151"/>
      <c r="I961" s="151"/>
      <c r="J961" s="151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  <c r="AA961" s="151"/>
    </row>
    <row r="962" spans="1:27" ht="12.75" customHeight="1">
      <c r="A962" s="151"/>
      <c r="B962" s="151"/>
      <c r="C962" s="151"/>
      <c r="D962" s="151"/>
      <c r="E962" s="151"/>
      <c r="F962" s="151"/>
      <c r="G962" s="151"/>
      <c r="H962" s="151"/>
      <c r="I962" s="151"/>
      <c r="J962" s="151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  <c r="AA962" s="151"/>
    </row>
    <row r="963" spans="1:27" ht="12.75" customHeight="1">
      <c r="A963" s="151"/>
      <c r="B963" s="151"/>
      <c r="C963" s="151"/>
      <c r="D963" s="151"/>
      <c r="E963" s="151"/>
      <c r="F963" s="151"/>
      <c r="G963" s="151"/>
      <c r="H963" s="151"/>
      <c r="I963" s="151"/>
      <c r="J963" s="151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  <c r="AA963" s="151"/>
    </row>
    <row r="964" spans="1:27" ht="12.75" customHeight="1">
      <c r="A964" s="151"/>
      <c r="B964" s="151"/>
      <c r="C964" s="151"/>
      <c r="D964" s="151"/>
      <c r="E964" s="151"/>
      <c r="F964" s="151"/>
      <c r="G964" s="151"/>
      <c r="H964" s="151"/>
      <c r="I964" s="151"/>
      <c r="J964" s="151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  <c r="AA964" s="151"/>
    </row>
    <row r="965" spans="1:27" ht="12.75" customHeight="1">
      <c r="A965" s="151"/>
      <c r="B965" s="151"/>
      <c r="C965" s="151"/>
      <c r="D965" s="151"/>
      <c r="E965" s="151"/>
      <c r="F965" s="151"/>
      <c r="G965" s="151"/>
      <c r="H965" s="151"/>
      <c r="I965" s="151"/>
      <c r="J965" s="151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  <c r="AA965" s="151"/>
    </row>
    <row r="966" spans="1:27" ht="12.75" customHeight="1">
      <c r="A966" s="151"/>
      <c r="B966" s="151"/>
      <c r="C966" s="151"/>
      <c r="D966" s="151"/>
      <c r="E966" s="151"/>
      <c r="F966" s="151"/>
      <c r="G966" s="151"/>
      <c r="H966" s="151"/>
      <c r="I966" s="151"/>
      <c r="J966" s="151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  <c r="AA966" s="151"/>
    </row>
    <row r="967" spans="1:27" ht="12.75" customHeight="1">
      <c r="A967" s="151"/>
      <c r="B967" s="151"/>
      <c r="C967" s="151"/>
      <c r="D967" s="151"/>
      <c r="E967" s="151"/>
      <c r="F967" s="151"/>
      <c r="G967" s="151"/>
      <c r="H967" s="151"/>
      <c r="I967" s="151"/>
      <c r="J967" s="151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  <c r="AA967" s="151"/>
    </row>
    <row r="968" spans="1:27" ht="12.75" customHeight="1">
      <c r="A968" s="151"/>
      <c r="B968" s="151"/>
      <c r="C968" s="151"/>
      <c r="D968" s="151"/>
      <c r="E968" s="151"/>
      <c r="F968" s="151"/>
      <c r="G968" s="151"/>
      <c r="H968" s="151"/>
      <c r="I968" s="151"/>
      <c r="J968" s="151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  <c r="AA968" s="151"/>
    </row>
    <row r="969" spans="1:27" ht="12.75" customHeight="1">
      <c r="A969" s="151"/>
      <c r="B969" s="151"/>
      <c r="C969" s="151"/>
      <c r="D969" s="151"/>
      <c r="E969" s="151"/>
      <c r="F969" s="151"/>
      <c r="G969" s="151"/>
      <c r="H969" s="151"/>
      <c r="I969" s="151"/>
      <c r="J969" s="151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  <c r="AA969" s="151"/>
    </row>
    <row r="970" spans="1:27" ht="12.75" customHeight="1">
      <c r="A970" s="151"/>
      <c r="B970" s="151"/>
      <c r="C970" s="151"/>
      <c r="D970" s="151"/>
      <c r="E970" s="151"/>
      <c r="F970" s="151"/>
      <c r="G970" s="151"/>
      <c r="H970" s="151"/>
      <c r="I970" s="151"/>
      <c r="J970" s="151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  <c r="AA970" s="151"/>
    </row>
    <row r="971" spans="1:27" ht="12.75" customHeight="1">
      <c r="A971" s="151"/>
      <c r="B971" s="151"/>
      <c r="C971" s="151"/>
      <c r="D971" s="151"/>
      <c r="E971" s="151"/>
      <c r="F971" s="151"/>
      <c r="G971" s="151"/>
      <c r="H971" s="151"/>
      <c r="I971" s="151"/>
      <c r="J971" s="151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  <c r="AA971" s="151"/>
    </row>
    <row r="972" spans="1:27" ht="12.75" customHeight="1">
      <c r="A972" s="151"/>
      <c r="B972" s="151"/>
      <c r="C972" s="151"/>
      <c r="D972" s="151"/>
      <c r="E972" s="151"/>
      <c r="F972" s="151"/>
      <c r="G972" s="151"/>
      <c r="H972" s="151"/>
      <c r="I972" s="151"/>
      <c r="J972" s="151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  <c r="AA972" s="151"/>
    </row>
    <row r="973" spans="1:27" ht="12.75" customHeight="1">
      <c r="A973" s="151"/>
      <c r="B973" s="151"/>
      <c r="C973" s="151"/>
      <c r="D973" s="151"/>
      <c r="E973" s="151"/>
      <c r="F973" s="151"/>
      <c r="G973" s="151"/>
      <c r="H973" s="151"/>
      <c r="I973" s="151"/>
      <c r="J973" s="151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  <c r="AA973" s="151"/>
    </row>
    <row r="974" spans="1:27" ht="12.75" customHeight="1">
      <c r="A974" s="151"/>
      <c r="B974" s="151"/>
      <c r="C974" s="151"/>
      <c r="D974" s="151"/>
      <c r="E974" s="151"/>
      <c r="F974" s="151"/>
      <c r="G974" s="151"/>
      <c r="H974" s="151"/>
      <c r="I974" s="151"/>
      <c r="J974" s="151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  <c r="AA974" s="151"/>
    </row>
    <row r="975" spans="1:27" ht="12.75" customHeight="1">
      <c r="A975" s="151"/>
      <c r="B975" s="151"/>
      <c r="C975" s="151"/>
      <c r="D975" s="151"/>
      <c r="E975" s="151"/>
      <c r="F975" s="151"/>
      <c r="G975" s="151"/>
      <c r="H975" s="151"/>
      <c r="I975" s="151"/>
      <c r="J975" s="151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  <c r="AA975" s="151"/>
    </row>
    <row r="976" spans="1:27" ht="12.75" customHeight="1">
      <c r="A976" s="151"/>
      <c r="B976" s="151"/>
      <c r="C976" s="151"/>
      <c r="D976" s="151"/>
      <c r="E976" s="151"/>
      <c r="F976" s="151"/>
      <c r="G976" s="151"/>
      <c r="H976" s="151"/>
      <c r="I976" s="151"/>
      <c r="J976" s="151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  <c r="AA976" s="151"/>
    </row>
    <row r="977" spans="1:27" ht="12.75" customHeight="1">
      <c r="A977" s="151"/>
      <c r="B977" s="151"/>
      <c r="C977" s="151"/>
      <c r="D977" s="151"/>
      <c r="E977" s="151"/>
      <c r="F977" s="151"/>
      <c r="G977" s="151"/>
      <c r="H977" s="151"/>
      <c r="I977" s="151"/>
      <c r="J977" s="151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  <c r="AA977" s="151"/>
    </row>
    <row r="978" spans="1:27" ht="12.75" customHeight="1">
      <c r="A978" s="151"/>
      <c r="B978" s="151"/>
      <c r="C978" s="151"/>
      <c r="D978" s="151"/>
      <c r="E978" s="151"/>
      <c r="F978" s="151"/>
      <c r="G978" s="151"/>
      <c r="H978" s="151"/>
      <c r="I978" s="151"/>
      <c r="J978" s="151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  <c r="AA978" s="151"/>
    </row>
    <row r="979" spans="1:27" ht="12.75" customHeight="1">
      <c r="A979" s="151"/>
      <c r="B979" s="151"/>
      <c r="C979" s="151"/>
      <c r="D979" s="151"/>
      <c r="E979" s="151"/>
      <c r="F979" s="151"/>
      <c r="G979" s="151"/>
      <c r="H979" s="151"/>
      <c r="I979" s="151"/>
      <c r="J979" s="151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  <c r="AA979" s="151"/>
    </row>
    <row r="980" spans="1:27" ht="12.75" customHeight="1">
      <c r="A980" s="151"/>
      <c r="B980" s="151"/>
      <c r="C980" s="151"/>
      <c r="D980" s="151"/>
      <c r="E980" s="151"/>
      <c r="F980" s="151"/>
      <c r="G980" s="151"/>
      <c r="H980" s="151"/>
      <c r="I980" s="151"/>
      <c r="J980" s="151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  <c r="AA980" s="151"/>
    </row>
    <row r="981" spans="1:27" ht="12.75" customHeight="1">
      <c r="A981" s="151"/>
      <c r="B981" s="151"/>
      <c r="C981" s="151"/>
      <c r="D981" s="151"/>
      <c r="E981" s="151"/>
      <c r="F981" s="151"/>
      <c r="G981" s="151"/>
      <c r="H981" s="151"/>
      <c r="I981" s="151"/>
      <c r="J981" s="151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  <c r="AA981" s="151"/>
    </row>
    <row r="982" spans="1:27" ht="12.75" customHeight="1">
      <c r="A982" s="151"/>
      <c r="B982" s="151"/>
      <c r="C982" s="151"/>
      <c r="D982" s="151"/>
      <c r="E982" s="151"/>
      <c r="F982" s="151"/>
      <c r="G982" s="151"/>
      <c r="H982" s="151"/>
      <c r="I982" s="151"/>
      <c r="J982" s="151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  <c r="AA982" s="151"/>
    </row>
    <row r="983" spans="1:27" ht="12.75" customHeight="1">
      <c r="A983" s="151"/>
      <c r="B983" s="151"/>
      <c r="C983" s="151"/>
      <c r="D983" s="151"/>
      <c r="E983" s="151"/>
      <c r="F983" s="151"/>
      <c r="G983" s="151"/>
      <c r="H983" s="151"/>
      <c r="I983" s="151"/>
      <c r="J983" s="151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  <c r="AA983" s="151"/>
    </row>
    <row r="984" spans="1:27" ht="12.75" customHeight="1">
      <c r="A984" s="151"/>
      <c r="B984" s="151"/>
      <c r="C984" s="151"/>
      <c r="D984" s="151"/>
      <c r="E984" s="151"/>
      <c r="F984" s="151"/>
      <c r="G984" s="151"/>
      <c r="H984" s="151"/>
      <c r="I984" s="151"/>
      <c r="J984" s="151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  <c r="AA984" s="151"/>
    </row>
    <row r="985" spans="1:27" ht="12.75" customHeight="1">
      <c r="A985" s="151"/>
      <c r="B985" s="151"/>
      <c r="C985" s="151"/>
      <c r="D985" s="151"/>
      <c r="E985" s="151"/>
      <c r="F985" s="151"/>
      <c r="G985" s="151"/>
      <c r="H985" s="151"/>
      <c r="I985" s="151"/>
      <c r="J985" s="151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  <c r="AA985" s="151"/>
    </row>
    <row r="986" spans="1:27" ht="12.75" customHeight="1">
      <c r="A986" s="151"/>
      <c r="B986" s="151"/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  <c r="AA986" s="151"/>
    </row>
    <row r="987" spans="1:27" ht="12.75" customHeight="1">
      <c r="A987" s="151"/>
      <c r="B987" s="151"/>
      <c r="C987" s="151"/>
      <c r="D987" s="151"/>
      <c r="E987" s="151"/>
      <c r="F987" s="151"/>
      <c r="G987" s="151"/>
      <c r="H987" s="151"/>
      <c r="I987" s="151"/>
      <c r="J987" s="151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  <c r="AA987" s="151"/>
    </row>
    <row r="988" spans="1:27" ht="12.75" customHeight="1">
      <c r="A988" s="151"/>
      <c r="B988" s="151"/>
      <c r="C988" s="151"/>
      <c r="D988" s="151"/>
      <c r="E988" s="151"/>
      <c r="F988" s="151"/>
      <c r="G988" s="151"/>
      <c r="H988" s="151"/>
      <c r="I988" s="151"/>
      <c r="J988" s="151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  <c r="AA988" s="151"/>
    </row>
    <row r="989" spans="1:27" ht="12.75" customHeight="1">
      <c r="A989" s="151"/>
      <c r="B989" s="151"/>
      <c r="C989" s="151"/>
      <c r="D989" s="151"/>
      <c r="E989" s="151"/>
      <c r="F989" s="151"/>
      <c r="G989" s="151"/>
      <c r="H989" s="151"/>
      <c r="I989" s="151"/>
      <c r="J989" s="151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  <c r="AA989" s="151"/>
    </row>
    <row r="990" spans="1:27" ht="12.75" customHeight="1">
      <c r="A990" s="151"/>
      <c r="B990" s="151"/>
      <c r="C990" s="151"/>
      <c r="D990" s="151"/>
      <c r="E990" s="151"/>
      <c r="F990" s="151"/>
      <c r="G990" s="151"/>
      <c r="H990" s="151"/>
      <c r="I990" s="151"/>
      <c r="J990" s="151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  <c r="AA990" s="151"/>
    </row>
    <row r="991" spans="1:27" ht="12.75" customHeight="1">
      <c r="A991" s="151"/>
      <c r="B991" s="151"/>
      <c r="C991" s="151"/>
      <c r="D991" s="151"/>
      <c r="E991" s="151"/>
      <c r="F991" s="151"/>
      <c r="G991" s="151"/>
      <c r="H991" s="151"/>
      <c r="I991" s="151"/>
      <c r="J991" s="151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  <c r="AA991" s="151"/>
    </row>
    <row r="992" spans="1:27" ht="12.75" customHeight="1">
      <c r="A992" s="151"/>
      <c r="B992" s="151"/>
      <c r="C992" s="151"/>
      <c r="D992" s="151"/>
      <c r="E992" s="151"/>
      <c r="F992" s="151"/>
      <c r="G992" s="151"/>
      <c r="H992" s="151"/>
      <c r="I992" s="151"/>
      <c r="J992" s="151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  <c r="AA992" s="151"/>
    </row>
    <row r="993" spans="1:27" ht="12.75" customHeight="1">
      <c r="A993" s="151"/>
      <c r="B993" s="151"/>
      <c r="C993" s="151"/>
      <c r="D993" s="151"/>
      <c r="E993" s="151"/>
      <c r="F993" s="151"/>
      <c r="G993" s="151"/>
      <c r="H993" s="151"/>
      <c r="I993" s="151"/>
      <c r="J993" s="151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  <c r="AA993" s="151"/>
    </row>
    <row r="994" spans="1:27" ht="12.75" customHeight="1">
      <c r="A994" s="151"/>
      <c r="B994" s="151"/>
      <c r="C994" s="151"/>
      <c r="D994" s="151"/>
      <c r="E994" s="151"/>
      <c r="F994" s="151"/>
      <c r="G994" s="151"/>
      <c r="H994" s="151"/>
      <c r="I994" s="151"/>
      <c r="J994" s="151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  <c r="AA994" s="151"/>
    </row>
    <row r="995" spans="1:27" ht="12.75" customHeight="1">
      <c r="A995" s="151"/>
      <c r="B995" s="151"/>
      <c r="C995" s="151"/>
      <c r="D995" s="151"/>
      <c r="E995" s="151"/>
      <c r="F995" s="151"/>
      <c r="G995" s="151"/>
      <c r="H995" s="151"/>
      <c r="I995" s="151"/>
      <c r="J995" s="151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  <c r="AA995" s="151"/>
    </row>
    <row r="996" spans="1:27" ht="12.75" customHeight="1">
      <c r="A996" s="151"/>
      <c r="B996" s="151"/>
      <c r="C996" s="151"/>
      <c r="D996" s="151"/>
      <c r="E996" s="151"/>
      <c r="F996" s="151"/>
      <c r="G996" s="151"/>
      <c r="H996" s="151"/>
      <c r="I996" s="151"/>
      <c r="J996" s="151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  <c r="AA996" s="151"/>
    </row>
    <row r="997" spans="1:27" ht="12.75" customHeight="1">
      <c r="A997" s="151"/>
      <c r="B997" s="151"/>
      <c r="C997" s="151"/>
      <c r="D997" s="151"/>
      <c r="E997" s="151"/>
      <c r="F997" s="151"/>
      <c r="G997" s="151"/>
      <c r="H997" s="151"/>
      <c r="I997" s="151"/>
      <c r="J997" s="151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  <c r="AA997" s="151"/>
    </row>
    <row r="998" spans="1:27" ht="12.75" customHeight="1">
      <c r="A998" s="151"/>
      <c r="B998" s="151"/>
      <c r="C998" s="151"/>
      <c r="D998" s="151"/>
      <c r="E998" s="151"/>
      <c r="F998" s="151"/>
      <c r="G998" s="151"/>
      <c r="H998" s="151"/>
      <c r="I998" s="151"/>
      <c r="J998" s="151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  <c r="AA998" s="151"/>
    </row>
    <row r="999" spans="1:27" ht="12.75" customHeight="1">
      <c r="A999" s="151"/>
      <c r="B999" s="151"/>
      <c r="C999" s="151"/>
      <c r="D999" s="151"/>
      <c r="E999" s="151"/>
      <c r="F999" s="151"/>
      <c r="G999" s="151"/>
      <c r="H999" s="151"/>
      <c r="I999" s="151"/>
      <c r="J999" s="151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  <c r="AA999" s="151"/>
    </row>
    <row r="1000" spans="1:27" ht="12.75" customHeight="1">
      <c r="A1000" s="151"/>
      <c r="B1000" s="151"/>
      <c r="C1000" s="151"/>
      <c r="D1000" s="151"/>
      <c r="E1000" s="151"/>
      <c r="F1000" s="151"/>
      <c r="G1000" s="151"/>
      <c r="H1000" s="151"/>
      <c r="I1000" s="151"/>
      <c r="J1000" s="151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  <c r="AA1000" s="151"/>
    </row>
  </sheetData>
  <autoFilter ref="B2:Q2" xr:uid="{00000000-0009-0000-0000-000003000000}">
    <sortState xmlns:xlrd2="http://schemas.microsoft.com/office/spreadsheetml/2017/richdata2" ref="B2:Q2">
      <sortCondition ref="B2"/>
    </sortState>
  </autoFilter>
  <conditionalFormatting sqref="K1:L1000">
    <cfRule type="cellIs" dxfId="56" priority="1" operator="equal">
      <formula>"Normal"</formula>
    </cfRule>
  </conditionalFormatting>
  <conditionalFormatting sqref="K1:L1000">
    <cfRule type="cellIs" dxfId="55" priority="2" operator="equal">
      <formula>"Fire"</formula>
    </cfRule>
  </conditionalFormatting>
  <conditionalFormatting sqref="K1:L1000">
    <cfRule type="cellIs" dxfId="54" priority="3" operator="equal">
      <formula>"Fighting"</formula>
    </cfRule>
  </conditionalFormatting>
  <conditionalFormatting sqref="K1:L1000">
    <cfRule type="cellIs" dxfId="53" priority="4" operator="equal">
      <formula>"Water"</formula>
    </cfRule>
  </conditionalFormatting>
  <conditionalFormatting sqref="K1:L1000">
    <cfRule type="cellIs" dxfId="52" priority="5" operator="equal">
      <formula>"Flying"</formula>
    </cfRule>
  </conditionalFormatting>
  <conditionalFormatting sqref="K1:L1000">
    <cfRule type="cellIs" dxfId="51" priority="6" operator="equal">
      <formula>"Grass"</formula>
    </cfRule>
  </conditionalFormatting>
  <conditionalFormatting sqref="K1:L1000">
    <cfRule type="cellIs" dxfId="50" priority="7" operator="equal">
      <formula>"Poison"</formula>
    </cfRule>
  </conditionalFormatting>
  <conditionalFormatting sqref="K1:L1000">
    <cfRule type="cellIs" dxfId="49" priority="8" operator="equal">
      <formula>"Electric"</formula>
    </cfRule>
  </conditionalFormatting>
  <conditionalFormatting sqref="K1:L1000">
    <cfRule type="cellIs" dxfId="48" priority="9" operator="equal">
      <formula>"Ground"</formula>
    </cfRule>
  </conditionalFormatting>
  <conditionalFormatting sqref="K1:L1000">
    <cfRule type="cellIs" dxfId="47" priority="10" operator="equal">
      <formula>"Psychic"</formula>
    </cfRule>
  </conditionalFormatting>
  <conditionalFormatting sqref="K1:L1000">
    <cfRule type="cellIs" dxfId="46" priority="11" operator="equal">
      <formula>"Rock"</formula>
    </cfRule>
  </conditionalFormatting>
  <conditionalFormatting sqref="K1:L1000">
    <cfRule type="cellIs" dxfId="45" priority="12" operator="equal">
      <formula>"Ice"</formula>
    </cfRule>
  </conditionalFormatting>
  <conditionalFormatting sqref="K1:L1000">
    <cfRule type="cellIs" dxfId="44" priority="13" operator="equal">
      <formula>"Bug"</formula>
    </cfRule>
  </conditionalFormatting>
  <conditionalFormatting sqref="K1:L1000">
    <cfRule type="cellIs" dxfId="43" priority="14" operator="equal">
      <formula>"Dragon"</formula>
    </cfRule>
  </conditionalFormatting>
  <conditionalFormatting sqref="K1:L1000">
    <cfRule type="cellIs" dxfId="42" priority="15" operator="equal">
      <formula>"Ghost"</formula>
    </cfRule>
  </conditionalFormatting>
  <conditionalFormatting sqref="K1:L1000">
    <cfRule type="cellIs" dxfId="41" priority="16" operator="equal">
      <formula>"Dark"</formula>
    </cfRule>
  </conditionalFormatting>
  <conditionalFormatting sqref="K1:L1000">
    <cfRule type="cellIs" dxfId="40" priority="17" operator="equal">
      <formula>"Steel"</formula>
    </cfRule>
  </conditionalFormatting>
  <conditionalFormatting sqref="K1:L1000">
    <cfRule type="cellIs" dxfId="39" priority="18" operator="equal">
      <formula>"Fairy"</formula>
    </cfRule>
  </conditionalFormatting>
  <conditionalFormatting sqref="K1:L1000">
    <cfRule type="cellIs" dxfId="38" priority="19" operator="equal">
      <formula>"???"</formula>
    </cfRule>
  </conditionalFormatting>
  <conditionalFormatting sqref="B3:B189 D3:D1000 C4:C189 E4:O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100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100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100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1000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100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1000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'Sorted table for dropdown purpo'!$A$1:$A1000</xm:f>
          </x14:formula1>
          <xm:sqref>A1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8.28515625" customWidth="1"/>
    <col min="2" max="2" width="5.7109375" customWidth="1"/>
    <col min="3" max="3" width="20.7109375" customWidth="1"/>
    <col min="4" max="10" width="4.7109375" customWidth="1"/>
    <col min="11" max="12" width="8.7109375" customWidth="1"/>
    <col min="13" max="15" width="20.7109375" customWidth="1"/>
    <col min="16" max="16" width="10.7109375" customWidth="1"/>
    <col min="17" max="17" width="29.42578125" customWidth="1"/>
    <col min="18" max="18" width="18" customWidth="1"/>
    <col min="19" max="26" width="14.42578125" customWidth="1"/>
  </cols>
  <sheetData>
    <row r="1" spans="1:26" ht="12.75" customHeight="1">
      <c r="A1" s="161"/>
      <c r="B1" s="149">
        <v>0</v>
      </c>
      <c r="C1" s="150">
        <v>2</v>
      </c>
      <c r="D1" s="149">
        <v>31</v>
      </c>
      <c r="E1" s="149">
        <v>32</v>
      </c>
      <c r="F1" s="149">
        <v>33</v>
      </c>
      <c r="G1" s="149">
        <v>34</v>
      </c>
      <c r="H1" s="149">
        <v>35</v>
      </c>
      <c r="I1" s="149">
        <v>36</v>
      </c>
      <c r="J1" s="149">
        <v>37</v>
      </c>
      <c r="K1" s="149">
        <v>38</v>
      </c>
      <c r="L1" s="149">
        <v>39</v>
      </c>
      <c r="M1" s="149">
        <v>40</v>
      </c>
      <c r="N1" s="149">
        <v>41</v>
      </c>
      <c r="O1" s="149">
        <v>42</v>
      </c>
      <c r="P1" s="149">
        <v>55</v>
      </c>
      <c r="Q1" s="149">
        <v>62</v>
      </c>
      <c r="R1" s="151"/>
      <c r="S1" s="151"/>
      <c r="T1" s="151"/>
      <c r="U1" s="151"/>
      <c r="V1" s="151"/>
      <c r="W1" s="151"/>
      <c r="X1" s="151"/>
      <c r="Y1" s="151"/>
      <c r="Z1" s="151"/>
    </row>
    <row r="2" spans="1:26" ht="12.75" customHeight="1">
      <c r="A2" s="152" t="s">
        <v>1899</v>
      </c>
      <c r="B2" s="29" t="s">
        <v>1888</v>
      </c>
      <c r="C2" s="29" t="s">
        <v>1889</v>
      </c>
      <c r="D2" s="153" t="s">
        <v>31</v>
      </c>
      <c r="E2" s="153" t="s">
        <v>1890</v>
      </c>
      <c r="F2" s="153" t="s">
        <v>1891</v>
      </c>
      <c r="G2" s="153" t="s">
        <v>1892</v>
      </c>
      <c r="H2" s="153" t="s">
        <v>1893</v>
      </c>
      <c r="I2" s="153" t="s">
        <v>1894</v>
      </c>
      <c r="J2" s="153" t="s">
        <v>1895</v>
      </c>
      <c r="K2" s="29" t="s">
        <v>38</v>
      </c>
      <c r="L2" s="29" t="s">
        <v>39</v>
      </c>
      <c r="M2" s="29" t="s">
        <v>40</v>
      </c>
      <c r="N2" s="29" t="s">
        <v>41</v>
      </c>
      <c r="O2" s="29" t="s">
        <v>42</v>
      </c>
      <c r="P2" s="29" t="s">
        <v>1896</v>
      </c>
      <c r="Q2" s="34" t="s">
        <v>1897</v>
      </c>
      <c r="R2" s="34" t="s">
        <v>1898</v>
      </c>
      <c r="S2" s="151"/>
      <c r="T2" s="151"/>
      <c r="U2" s="151"/>
      <c r="V2" s="151"/>
      <c r="W2" s="151"/>
      <c r="X2" s="151"/>
      <c r="Y2" s="151"/>
      <c r="Z2" s="151"/>
    </row>
    <row r="3" spans="1:26" ht="12.75" customHeight="1">
      <c r="A3" s="162" t="s">
        <v>1900</v>
      </c>
      <c r="B3" s="145">
        <f ca="1">IFERROR(__xludf.DUMMYFUNCTION("IF($A$4 = """", """", IF($Y$3 = true, FILTER(Pokedex!$A$2:$B1000,(Pokedex!$AM$2:$AM1000 = $A$4)+(Pokedex!$AN$2:$AN1000 = $A$4)), FILTER(Pokedex!$A$2:$B1000,(Pokedex!$AM$2:$AM1000 = $A$4)+(Pokedex!$AN$2:$AN1000 = $A$4), (Pokedex!$AM$2:$AM1000 = $A$6)+(Poke"&amp;"dex!$AN$2:$AN1000 = A$6))))"),215)</f>
        <v>215</v>
      </c>
      <c r="C3" s="155" t="str">
        <f ca="1">IFERROR(__xludf.DUMMYFUNCTION("""COMPUTED_VALUE"""),"Sneasel")</f>
        <v>Sneasel</v>
      </c>
      <c r="D3" s="145">
        <f ca="1">IFERROR(__xludf.DUMMYFUNCTION("IF($A$4 = """", """", IF($Y$3 = true, FILTER(Pokedex!$AF$2:$AQ1000,(Pokedex!$AM$2:$AM1000 = $A$4)+(Pokedex!$AN$2:$AN1000 = $A$4)), FILTER(Pokedex!$AF$2:$AQ1000,(Pokedex!$AM$2:$AM1000 = $A$4)+(Pokedex!$AN$2:$AN1000 = $A$4), (Pokedex!$AM$2:$AM1000 = $A$6)+("&amp;"Pokedex!$AN$2:$AN1000 = $A$6))))"),55)</f>
        <v>55</v>
      </c>
      <c r="E3" s="26">
        <f ca="1">IFERROR(__xludf.DUMMYFUNCTION("""COMPUTED_VALUE"""),95)</f>
        <v>95</v>
      </c>
      <c r="F3" s="26">
        <f ca="1">IFERROR(__xludf.DUMMYFUNCTION("""COMPUTED_VALUE"""),55)</f>
        <v>55</v>
      </c>
      <c r="G3" s="26">
        <f ca="1">IFERROR(__xludf.DUMMYFUNCTION("""COMPUTED_VALUE"""),35)</f>
        <v>35</v>
      </c>
      <c r="H3" s="26">
        <f ca="1">IFERROR(__xludf.DUMMYFUNCTION("""COMPUTED_VALUE"""),75)</f>
        <v>75</v>
      </c>
      <c r="I3" s="26">
        <f ca="1">IFERROR(__xludf.DUMMYFUNCTION("""COMPUTED_VALUE"""),115)</f>
        <v>115</v>
      </c>
      <c r="J3" s="26">
        <f ca="1">IFERROR(__xludf.DUMMYFUNCTION("""COMPUTED_VALUE"""),430)</f>
        <v>430</v>
      </c>
      <c r="K3" s="26" t="str">
        <f ca="1">IFERROR(__xludf.DUMMYFUNCTION("""COMPUTED_VALUE"""),"Dark")</f>
        <v>Dark</v>
      </c>
      <c r="L3" s="26" t="str">
        <f ca="1">IFERROR(__xludf.DUMMYFUNCTION("""COMPUTED_VALUE"""),"Ice")</f>
        <v>Ice</v>
      </c>
      <c r="M3" s="26" t="str">
        <f ca="1">IFERROR(__xludf.DUMMYFUNCTION("""COMPUTED_VALUE"""),"Inner Focus")</f>
        <v>Inner Focus</v>
      </c>
      <c r="N3" s="26" t="str">
        <f ca="1">IFERROR(__xludf.DUMMYFUNCTION("""COMPUTED_VALUE"""),"Keen Eye")</f>
        <v>Keen Eye</v>
      </c>
      <c r="O3" s="26" t="str">
        <f ca="1">IFERROR(__xludf.DUMMYFUNCTION("""COMPUTED_VALUE"""),"Pickpocket")</f>
        <v>Pickpocket</v>
      </c>
      <c r="P3" s="163" t="str">
        <f ca="1">IFERROR(__xludf.DUMMYFUNCTION("IF($A$4 = """", """", IF($Y$3 = true, FILTER(Pokedex!$BD$2:$BD1000,(Pokedex!$AM$2:$AM1000 = $A$4)+(Pokedex!$AN$2:$AN1000 = $A$4)), FILTER(Pokedex!$BD$2:$BD1000,(Pokedex!$AM$2:$AM1000 = $A$4)+(Pokedex!$AN$2:$AN1000 = $A$4), (Pokedex!$AM$2:$AM1000 = $A$6)+("&amp;"Pokedex!$AN$2:$AN1000 = $A$6))))"),"Med Slow")</f>
        <v>Med Slow</v>
      </c>
      <c r="Q3" s="145" t="str">
        <f ca="1">IFERROR(__xludf.DUMMYFUNCTION("IF($A$4 = """", """", IF($Y$3 = true, FILTER(Pokedex!$BK$2:$BK1000,(Pokedex!$AM$2:$AM1000 = $A$4)+(Pokedex!$AN$2:$AN1000 = $A$4)), FILTER(Pokedex!$BK$2:$BK1000,(Pokedex!$AM$2:$AM1000 = $A$4)+(Pokedex!$AN$2:$AN1000 = $A$4), (Pokedex!$AM$2:$AM1000 = $A$6)+("&amp;"Pokedex!$AN$2:$AN1000 = $A$6))))"),"Level Up (Holding Razor Claw, Night)")</f>
        <v>Level Up (Holding Razor Claw, Night)</v>
      </c>
      <c r="R3" s="156">
        <f ca="1">MATCH($B3,Pokedex!$A:$A)</f>
        <v>275</v>
      </c>
      <c r="S3" s="151"/>
      <c r="T3" s="151"/>
      <c r="U3" s="151"/>
      <c r="V3" s="151"/>
      <c r="W3" s="151"/>
      <c r="X3" s="151"/>
      <c r="Y3" s="164" t="b">
        <f>IF($A$6 = "", TRUE, FALSE)</f>
        <v>0</v>
      </c>
    </row>
    <row r="4" spans="1:26" ht="12.75" customHeight="1">
      <c r="A4" s="154" t="s">
        <v>200</v>
      </c>
      <c r="B4" s="26">
        <f ca="1">IFERROR(__xludf.DUMMYFUNCTION("""COMPUTED_VALUE"""),461)</f>
        <v>461</v>
      </c>
      <c r="C4" s="31" t="str">
        <f ca="1">IFERROR(__xludf.DUMMYFUNCTION("""COMPUTED_VALUE"""),"Weavile")</f>
        <v>Weavile</v>
      </c>
      <c r="D4" s="31">
        <f ca="1">IFERROR(__xludf.DUMMYFUNCTION("""COMPUTED_VALUE"""),70)</f>
        <v>70</v>
      </c>
      <c r="E4" s="31">
        <f ca="1">IFERROR(__xludf.DUMMYFUNCTION("""COMPUTED_VALUE"""),120)</f>
        <v>120</v>
      </c>
      <c r="F4" s="31">
        <f ca="1">IFERROR(__xludf.DUMMYFUNCTION("""COMPUTED_VALUE"""),65)</f>
        <v>65</v>
      </c>
      <c r="G4" s="31">
        <f ca="1">IFERROR(__xludf.DUMMYFUNCTION("""COMPUTED_VALUE"""),45)</f>
        <v>45</v>
      </c>
      <c r="H4" s="31">
        <f ca="1">IFERROR(__xludf.DUMMYFUNCTION("""COMPUTED_VALUE"""),85)</f>
        <v>85</v>
      </c>
      <c r="I4" s="31">
        <f ca="1">IFERROR(__xludf.DUMMYFUNCTION("""COMPUTED_VALUE"""),125)</f>
        <v>125</v>
      </c>
      <c r="J4" s="31">
        <f ca="1">IFERROR(__xludf.DUMMYFUNCTION("""COMPUTED_VALUE"""),510)</f>
        <v>510</v>
      </c>
      <c r="K4" s="31" t="str">
        <f ca="1">IFERROR(__xludf.DUMMYFUNCTION("""COMPUTED_VALUE"""),"Dark")</f>
        <v>Dark</v>
      </c>
      <c r="L4" s="31" t="str">
        <f ca="1">IFERROR(__xludf.DUMMYFUNCTION("""COMPUTED_VALUE"""),"Ice")</f>
        <v>Ice</v>
      </c>
      <c r="M4" s="31" t="str">
        <f ca="1">IFERROR(__xludf.DUMMYFUNCTION("""COMPUTED_VALUE"""),"Pressure")</f>
        <v>Pressure</v>
      </c>
      <c r="N4" s="31"/>
      <c r="O4" s="31" t="str">
        <f ca="1">IFERROR(__xludf.DUMMYFUNCTION("""COMPUTED_VALUE"""),"Pickpocket")</f>
        <v>Pickpocket</v>
      </c>
      <c r="P4" s="32" t="str">
        <f ca="1">IFERROR(__xludf.DUMMYFUNCTION("""COMPUTED_VALUE"""),"Med Slow")</f>
        <v>Med Slow</v>
      </c>
      <c r="Q4" s="26"/>
      <c r="R4" s="156">
        <f ca="1">IFERROR(MATCH($B4,Pokedex!$A:$A), "")</f>
        <v>566</v>
      </c>
      <c r="S4" s="151"/>
      <c r="T4" s="151"/>
      <c r="U4" s="151"/>
      <c r="V4" s="151"/>
      <c r="W4" s="151"/>
      <c r="X4" s="151"/>
      <c r="Y4" s="151"/>
    </row>
    <row r="5" spans="1:26" ht="12.75" customHeight="1">
      <c r="A5" s="162" t="s">
        <v>1901</v>
      </c>
      <c r="B5" s="26">
        <f ca="1">IFERROR(__xludf.DUMMYFUNCTION("""COMPUTED_VALUE"""),1002)</f>
        <v>1002</v>
      </c>
      <c r="C5" s="31" t="str">
        <f ca="1">IFERROR(__xludf.DUMMYFUNCTION("""COMPUTED_VALUE"""),"Chien-Pao")</f>
        <v>Chien-Pao</v>
      </c>
      <c r="D5" s="31">
        <f ca="1">IFERROR(__xludf.DUMMYFUNCTION("""COMPUTED_VALUE"""),80)</f>
        <v>80</v>
      </c>
      <c r="E5" s="26">
        <f ca="1">IFERROR(__xludf.DUMMYFUNCTION("""COMPUTED_VALUE"""),120)</f>
        <v>120</v>
      </c>
      <c r="F5" s="26">
        <f ca="1">IFERROR(__xludf.DUMMYFUNCTION("""COMPUTED_VALUE"""),80)</f>
        <v>80</v>
      </c>
      <c r="G5" s="26">
        <f ca="1">IFERROR(__xludf.DUMMYFUNCTION("""COMPUTED_VALUE"""),90)</f>
        <v>90</v>
      </c>
      <c r="H5" s="26">
        <f ca="1">IFERROR(__xludf.DUMMYFUNCTION("""COMPUTED_VALUE"""),65)</f>
        <v>65</v>
      </c>
      <c r="I5" s="26">
        <f ca="1">IFERROR(__xludf.DUMMYFUNCTION("""COMPUTED_VALUE"""),135)</f>
        <v>135</v>
      </c>
      <c r="J5" s="26">
        <f ca="1">IFERROR(__xludf.DUMMYFUNCTION("""COMPUTED_VALUE"""),570)</f>
        <v>570</v>
      </c>
      <c r="K5" s="26" t="str">
        <f ca="1">IFERROR(__xludf.DUMMYFUNCTION("""COMPUTED_VALUE"""),"Dark")</f>
        <v>Dark</v>
      </c>
      <c r="L5" s="26" t="str">
        <f ca="1">IFERROR(__xludf.DUMMYFUNCTION("""COMPUTED_VALUE"""),"Ice")</f>
        <v>Ice</v>
      </c>
      <c r="M5" s="26" t="str">
        <f ca="1">IFERROR(__xludf.DUMMYFUNCTION("""COMPUTED_VALUE"""),"Sword of Ruin")</f>
        <v>Sword of Ruin</v>
      </c>
      <c r="N5" s="26"/>
      <c r="O5" s="26"/>
      <c r="P5" s="32" t="str">
        <f ca="1">IFERROR(__xludf.DUMMYFUNCTION("""COMPUTED_VALUE"""),"Slow")</f>
        <v>Slow</v>
      </c>
      <c r="Q5" s="26"/>
      <c r="R5" s="156">
        <f ca="1">IFERROR(MATCH($B5,Pokedex!$A:$A), "")</f>
        <v>1209</v>
      </c>
      <c r="S5" s="151"/>
      <c r="T5" s="151"/>
      <c r="U5" s="151"/>
      <c r="V5" s="151"/>
      <c r="W5" s="151"/>
      <c r="X5" s="151"/>
      <c r="Y5" s="151"/>
    </row>
    <row r="6" spans="1:26" ht="12.75" customHeight="1">
      <c r="A6" s="154" t="s">
        <v>169</v>
      </c>
      <c r="B6" s="26"/>
      <c r="C6" s="31"/>
      <c r="D6" s="31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156" t="str">
        <f>IFERROR(MATCH($B6,Pokedex!$A:$A), "")</f>
        <v/>
      </c>
      <c r="S6" s="151"/>
      <c r="T6" s="151"/>
      <c r="U6" s="151"/>
      <c r="V6" s="151"/>
      <c r="W6" s="151"/>
      <c r="X6" s="151"/>
      <c r="Y6" s="151"/>
    </row>
    <row r="7" spans="1:26" ht="12.75" customHeight="1">
      <c r="A7" s="162"/>
      <c r="B7" s="26"/>
      <c r="C7" s="31"/>
      <c r="D7" s="31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156" t="str">
        <f>IFERROR(MATCH($B7,Pokedex!$A:$A), "")</f>
        <v/>
      </c>
      <c r="S7" s="151"/>
      <c r="T7" s="151"/>
      <c r="U7" s="151"/>
      <c r="V7" s="151"/>
      <c r="W7" s="151"/>
      <c r="X7" s="151"/>
      <c r="Y7" s="151"/>
    </row>
    <row r="8" spans="1:26" ht="12.75" customHeight="1">
      <c r="A8" s="162"/>
      <c r="B8" s="26"/>
      <c r="C8" s="31"/>
      <c r="D8" s="31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156" t="str">
        <f>IFERROR(MATCH($B8,Pokedex!$A:$A), "")</f>
        <v/>
      </c>
      <c r="S8" s="151"/>
      <c r="T8" s="151"/>
      <c r="U8" s="151"/>
      <c r="V8" s="151"/>
      <c r="W8" s="151"/>
      <c r="X8" s="151"/>
      <c r="Y8" s="151"/>
    </row>
    <row r="9" spans="1:26" ht="12.75" customHeight="1">
      <c r="A9" s="162"/>
      <c r="B9" s="26"/>
      <c r="C9" s="31"/>
      <c r="D9" s="31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156" t="str">
        <f>IFERROR(MATCH($B9,Pokedex!$A:$A), "")</f>
        <v/>
      </c>
      <c r="S9" s="151"/>
      <c r="T9" s="151"/>
      <c r="U9" s="151"/>
      <c r="V9" s="151"/>
      <c r="W9" s="151"/>
      <c r="X9" s="151"/>
      <c r="Y9" s="151"/>
    </row>
    <row r="10" spans="1:26" ht="12.75" customHeight="1">
      <c r="A10" s="162"/>
      <c r="B10" s="26"/>
      <c r="C10" s="31"/>
      <c r="D10" s="31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156" t="str">
        <f>IFERROR(MATCH($B10,Pokedex!$A:$A), "")</f>
        <v/>
      </c>
      <c r="S10" s="151"/>
      <c r="T10" s="151"/>
      <c r="U10" s="151"/>
      <c r="V10" s="151"/>
      <c r="W10" s="151"/>
      <c r="X10" s="151"/>
      <c r="Y10" s="151"/>
    </row>
    <row r="11" spans="1:26" ht="12.75" customHeight="1">
      <c r="A11" s="162"/>
      <c r="B11" s="26"/>
      <c r="C11" s="31"/>
      <c r="D11" s="31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156" t="str">
        <f>IFERROR(MATCH($B11,Pokedex!$A:$A), "")</f>
        <v/>
      </c>
      <c r="S11" s="151"/>
      <c r="T11" s="151"/>
      <c r="U11" s="151"/>
      <c r="V11" s="151"/>
      <c r="W11" s="151"/>
      <c r="X11" s="151"/>
      <c r="Y11" s="151"/>
    </row>
    <row r="12" spans="1:26" ht="12.75" customHeight="1">
      <c r="A12" s="26"/>
      <c r="B12" s="26"/>
      <c r="C12" s="31"/>
      <c r="D12" s="31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156" t="str">
        <f>IFERROR(MATCH($B12,Pokedex!$A:$A), "")</f>
        <v/>
      </c>
      <c r="S12" s="151"/>
      <c r="T12" s="151"/>
      <c r="U12" s="151"/>
      <c r="V12" s="151"/>
      <c r="W12" s="151"/>
      <c r="X12" s="151"/>
      <c r="Y12" s="151"/>
    </row>
    <row r="13" spans="1:26" ht="12.75" customHeight="1">
      <c r="A13" s="26"/>
      <c r="B13" s="26"/>
      <c r="C13" s="31"/>
      <c r="D13" s="31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156" t="str">
        <f>IFERROR(MATCH($B13,Pokedex!$A:$A), "")</f>
        <v/>
      </c>
      <c r="S13" s="151"/>
      <c r="T13" s="151"/>
      <c r="U13" s="151"/>
      <c r="V13" s="151"/>
      <c r="W13" s="151"/>
      <c r="X13" s="151"/>
      <c r="Y13" s="151"/>
    </row>
    <row r="14" spans="1:26" ht="12.75" customHeight="1">
      <c r="A14" s="26"/>
      <c r="B14" s="26"/>
      <c r="C14" s="31"/>
      <c r="D14" s="31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156" t="str">
        <f>IFERROR(MATCH($B14,Pokedex!$A:$A), "")</f>
        <v/>
      </c>
      <c r="S14" s="151"/>
      <c r="T14" s="151"/>
      <c r="U14" s="151"/>
      <c r="V14" s="151"/>
      <c r="W14" s="151"/>
      <c r="X14" s="151"/>
      <c r="Y14" s="151"/>
    </row>
    <row r="15" spans="1:26" ht="12.75" customHeight="1">
      <c r="A15" s="26"/>
      <c r="B15" s="26"/>
      <c r="C15" s="31"/>
      <c r="D15" s="31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156" t="str">
        <f>IFERROR(MATCH($B15,Pokedex!$A:$A), "")</f>
        <v/>
      </c>
      <c r="S15" s="151"/>
      <c r="T15" s="151"/>
      <c r="U15" s="151"/>
      <c r="V15" s="151"/>
      <c r="W15" s="151"/>
      <c r="X15" s="151"/>
      <c r="Y15" s="151"/>
    </row>
    <row r="16" spans="1:26" ht="12.75" customHeight="1">
      <c r="A16" s="26"/>
      <c r="B16" s="26"/>
      <c r="C16" s="31"/>
      <c r="D16" s="31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156" t="str">
        <f>IFERROR(MATCH($B16,Pokedex!$A:$A), "")</f>
        <v/>
      </c>
      <c r="S16" s="151"/>
      <c r="T16" s="151"/>
      <c r="U16" s="151"/>
      <c r="V16" s="151"/>
      <c r="W16" s="151"/>
      <c r="X16" s="151"/>
      <c r="Y16" s="151"/>
    </row>
    <row r="17" spans="1:26" ht="12.75" customHeight="1">
      <c r="A17" s="26"/>
      <c r="B17" s="26"/>
      <c r="C17" s="31"/>
      <c r="D17" s="31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156" t="str">
        <f>IFERROR(MATCH($B17,Pokedex!$A:$A), "")</f>
        <v/>
      </c>
      <c r="S17" s="151"/>
      <c r="T17" s="151"/>
      <c r="U17" s="151"/>
      <c r="V17" s="151"/>
      <c r="W17" s="151"/>
      <c r="X17" s="151"/>
      <c r="Y17" s="151"/>
    </row>
    <row r="18" spans="1:26" ht="12.75" customHeight="1">
      <c r="A18" s="26"/>
      <c r="B18" s="26"/>
      <c r="C18" s="31"/>
      <c r="D18" s="31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156" t="str">
        <f>IFERROR(MATCH($B18,Pokedex!$A:$A), "")</f>
        <v/>
      </c>
      <c r="S18" s="151"/>
      <c r="T18" s="151"/>
      <c r="U18" s="151"/>
      <c r="V18" s="151"/>
      <c r="W18" s="151"/>
      <c r="X18" s="151"/>
      <c r="Y18" s="151"/>
    </row>
    <row r="19" spans="1:26" ht="12.75" customHeight="1">
      <c r="A19" s="26"/>
      <c r="B19" s="26"/>
      <c r="C19" s="31"/>
      <c r="D19" s="31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156" t="str">
        <f>IFERROR(MATCH($B19,Pokedex!$A:$A), "")</f>
        <v/>
      </c>
      <c r="S19" s="151"/>
      <c r="T19" s="151"/>
      <c r="U19" s="151"/>
      <c r="V19" s="151"/>
      <c r="W19" s="151"/>
      <c r="X19" s="151"/>
      <c r="Y19" s="151"/>
    </row>
    <row r="20" spans="1:26" ht="12.75" customHeight="1">
      <c r="A20" s="26"/>
      <c r="B20" s="26"/>
      <c r="C20" s="31"/>
      <c r="D20" s="31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156" t="str">
        <f>IFERROR(MATCH($B20,Pokedex!$A:$A), "")</f>
        <v/>
      </c>
      <c r="S20" s="151"/>
      <c r="T20" s="151"/>
      <c r="U20" s="151"/>
      <c r="V20" s="151"/>
      <c r="W20" s="151"/>
      <c r="X20" s="151"/>
      <c r="Y20" s="151"/>
    </row>
    <row r="21" spans="1:26" ht="12.75" customHeight="1">
      <c r="A21" s="26"/>
      <c r="B21" s="26"/>
      <c r="C21" s="31"/>
      <c r="D21" s="31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156" t="str">
        <f>IFERROR(MATCH($B21,Pokedex!$A:$A), "")</f>
        <v/>
      </c>
      <c r="S21" s="151"/>
      <c r="T21" s="151"/>
      <c r="U21" s="151"/>
      <c r="V21" s="151"/>
      <c r="W21" s="151"/>
      <c r="X21" s="151"/>
      <c r="Y21" s="151"/>
      <c r="Z21" s="165"/>
    </row>
    <row r="22" spans="1:26" ht="12.75" customHeight="1">
      <c r="A22" s="26"/>
      <c r="B22" s="26"/>
      <c r="C22" s="31"/>
      <c r="D22" s="31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156" t="str">
        <f>IFERROR(MATCH($B22,Pokedex!$A:$A), "")</f>
        <v/>
      </c>
      <c r="S22" s="151"/>
      <c r="T22" s="151"/>
      <c r="U22" s="151"/>
      <c r="V22" s="151"/>
      <c r="W22" s="151"/>
      <c r="X22" s="151"/>
      <c r="Y22" s="151"/>
      <c r="Z22" s="151"/>
    </row>
    <row r="23" spans="1:26" ht="12.75" customHeight="1">
      <c r="A23" s="26"/>
      <c r="B23" s="26"/>
      <c r="C23" s="31"/>
      <c r="D23" s="31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156" t="str">
        <f>IFERROR(MATCH($B23,Pokedex!$A:$A), "")</f>
        <v/>
      </c>
      <c r="S23" s="151"/>
      <c r="T23" s="151"/>
      <c r="U23" s="151"/>
      <c r="V23" s="151"/>
      <c r="W23" s="151"/>
      <c r="X23" s="151"/>
      <c r="Y23" s="151"/>
      <c r="Z23" s="151"/>
    </row>
    <row r="24" spans="1:26" ht="12.75" customHeight="1">
      <c r="A24" s="26"/>
      <c r="B24" s="26"/>
      <c r="C24" s="31"/>
      <c r="D24" s="31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156" t="str">
        <f>IFERROR(MATCH($B24,Pokedex!$A:$A), "")</f>
        <v/>
      </c>
      <c r="S24" s="151"/>
      <c r="T24" s="151"/>
      <c r="U24" s="151"/>
      <c r="V24" s="151"/>
      <c r="W24" s="151"/>
      <c r="X24" s="151"/>
      <c r="Y24" s="151"/>
      <c r="Z24" s="151"/>
    </row>
    <row r="25" spans="1:26" ht="12.75" customHeight="1">
      <c r="A25" s="26"/>
      <c r="B25" s="26"/>
      <c r="C25" s="31"/>
      <c r="D25" s="31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156" t="str">
        <f>IFERROR(MATCH($B25,Pokedex!$A:$A), "")</f>
        <v/>
      </c>
      <c r="S25" s="151"/>
      <c r="T25" s="151"/>
      <c r="U25" s="151"/>
      <c r="V25" s="151"/>
      <c r="W25" s="151"/>
      <c r="X25" s="151"/>
      <c r="Y25" s="151"/>
      <c r="Z25" s="151"/>
    </row>
    <row r="26" spans="1:26" ht="12.75" customHeight="1">
      <c r="A26" s="26"/>
      <c r="B26" s="26"/>
      <c r="C26" s="31"/>
      <c r="D26" s="31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156" t="str">
        <f>IFERROR(MATCH($B26,Pokedex!$A:$A), "")</f>
        <v/>
      </c>
      <c r="S26" s="151"/>
      <c r="T26" s="151"/>
      <c r="U26" s="151"/>
      <c r="V26" s="151"/>
      <c r="W26" s="151"/>
      <c r="X26" s="151"/>
      <c r="Y26" s="151"/>
      <c r="Z26" s="151"/>
    </row>
    <row r="27" spans="1:26" ht="12.75" customHeight="1">
      <c r="A27" s="26"/>
      <c r="B27" s="26"/>
      <c r="C27" s="31"/>
      <c r="D27" s="31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156" t="str">
        <f>IFERROR(MATCH($B27,Pokedex!$A:$A), "")</f>
        <v/>
      </c>
      <c r="S27" s="151"/>
      <c r="T27" s="151"/>
      <c r="U27" s="151"/>
      <c r="V27" s="151"/>
      <c r="W27" s="151"/>
      <c r="X27" s="151"/>
      <c r="Y27" s="151"/>
      <c r="Z27" s="151"/>
    </row>
    <row r="28" spans="1:26" ht="12.75" customHeight="1">
      <c r="A28" s="26"/>
      <c r="B28" s="26"/>
      <c r="C28" s="31"/>
      <c r="D28" s="31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156" t="str">
        <f>IFERROR(MATCH($B28,Pokedex!$A:$A), "")</f>
        <v/>
      </c>
      <c r="S28" s="151"/>
      <c r="T28" s="151"/>
      <c r="U28" s="151"/>
      <c r="V28" s="151"/>
      <c r="W28" s="151"/>
      <c r="X28" s="151"/>
      <c r="Y28" s="151"/>
      <c r="Z28" s="151"/>
    </row>
    <row r="29" spans="1:26" ht="12.75" customHeight="1">
      <c r="A29" s="26"/>
      <c r="B29" s="26"/>
      <c r="C29" s="31"/>
      <c r="D29" s="31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156" t="str">
        <f>IFERROR(MATCH($B29,Pokedex!$A:$A), "")</f>
        <v/>
      </c>
      <c r="S29" s="151"/>
      <c r="T29" s="151"/>
      <c r="U29" s="151"/>
      <c r="V29" s="151"/>
      <c r="W29" s="151"/>
      <c r="X29" s="151"/>
      <c r="Y29" s="151"/>
      <c r="Z29" s="151"/>
    </row>
    <row r="30" spans="1:26" ht="12.75" customHeight="1">
      <c r="A30" s="26"/>
      <c r="B30" s="26"/>
      <c r="C30" s="31"/>
      <c r="D30" s="31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156" t="str">
        <f>IFERROR(MATCH($B30,Pokedex!$A:$A), "")</f>
        <v/>
      </c>
      <c r="S30" s="151"/>
      <c r="T30" s="151"/>
      <c r="U30" s="151"/>
      <c r="V30" s="151"/>
      <c r="W30" s="151"/>
      <c r="X30" s="151"/>
      <c r="Y30" s="151"/>
      <c r="Z30" s="151"/>
    </row>
    <row r="31" spans="1:26" ht="12.75" customHeight="1">
      <c r="A31" s="26"/>
      <c r="B31" s="26"/>
      <c r="C31" s="31"/>
      <c r="D31" s="31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156" t="str">
        <f>IFERROR(MATCH($B31,Pokedex!$A:$A), "")</f>
        <v/>
      </c>
      <c r="S31" s="151"/>
      <c r="T31" s="151"/>
      <c r="U31" s="151"/>
      <c r="V31" s="151"/>
      <c r="W31" s="151"/>
      <c r="X31" s="151"/>
      <c r="Y31" s="151"/>
      <c r="Z31" s="151"/>
    </row>
    <row r="32" spans="1:26" ht="12.75" customHeight="1">
      <c r="A32" s="26"/>
      <c r="B32" s="26"/>
      <c r="C32" s="31"/>
      <c r="D32" s="31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156" t="str">
        <f>IFERROR(MATCH($B32,Pokedex!$A:$A), "")</f>
        <v/>
      </c>
      <c r="S32" s="151"/>
      <c r="T32" s="151"/>
      <c r="U32" s="151"/>
      <c r="V32" s="151"/>
      <c r="W32" s="151"/>
      <c r="X32" s="151"/>
      <c r="Y32" s="151"/>
      <c r="Z32" s="151"/>
    </row>
    <row r="33" spans="1:26" ht="12.75" customHeight="1">
      <c r="A33" s="26"/>
      <c r="B33" s="26"/>
      <c r="C33" s="31"/>
      <c r="D33" s="31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156" t="str">
        <f>IFERROR(MATCH($B33,Pokedex!$A:$A), "")</f>
        <v/>
      </c>
      <c r="S33" s="151"/>
      <c r="T33" s="151"/>
      <c r="U33" s="151"/>
      <c r="V33" s="151"/>
      <c r="W33" s="151"/>
      <c r="X33" s="151"/>
      <c r="Y33" s="151"/>
      <c r="Z33" s="151"/>
    </row>
    <row r="34" spans="1:26" ht="12.75" customHeight="1">
      <c r="A34" s="26"/>
      <c r="B34" s="26"/>
      <c r="C34" s="31"/>
      <c r="D34" s="31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156" t="str">
        <f>IFERROR(MATCH($B34,Pokedex!$A:$A), "")</f>
        <v/>
      </c>
      <c r="S34" s="151"/>
      <c r="T34" s="151"/>
      <c r="U34" s="151"/>
      <c r="V34" s="151"/>
      <c r="W34" s="151"/>
      <c r="X34" s="151"/>
      <c r="Y34" s="151"/>
      <c r="Z34" s="151"/>
    </row>
    <row r="35" spans="1:26" ht="12.75" customHeight="1">
      <c r="A35" s="26"/>
      <c r="B35" s="26"/>
      <c r="C35" s="31"/>
      <c r="D35" s="31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156" t="str">
        <f>IFERROR(MATCH($B35,Pokedex!$A:$A), "")</f>
        <v/>
      </c>
      <c r="S35" s="151"/>
      <c r="T35" s="151"/>
      <c r="U35" s="151"/>
      <c r="V35" s="151"/>
      <c r="W35" s="151"/>
      <c r="X35" s="151"/>
      <c r="Y35" s="151"/>
      <c r="Z35" s="151"/>
    </row>
    <row r="36" spans="1:26" ht="12.75" customHeight="1">
      <c r="A36" s="26"/>
      <c r="B36" s="26"/>
      <c r="C36" s="31"/>
      <c r="D36" s="31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156" t="str">
        <f>IFERROR(MATCH($B36,Pokedex!$A:$A), "")</f>
        <v/>
      </c>
      <c r="S36" s="151"/>
      <c r="T36" s="151"/>
      <c r="U36" s="151"/>
      <c r="V36" s="151"/>
      <c r="W36" s="151"/>
      <c r="X36" s="151"/>
      <c r="Y36" s="151"/>
      <c r="Z36" s="151"/>
    </row>
    <row r="37" spans="1:26" ht="12.75" customHeight="1">
      <c r="A37" s="26"/>
      <c r="B37" s="26"/>
      <c r="C37" s="31"/>
      <c r="D37" s="31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156" t="str">
        <f>IFERROR(MATCH($B37,Pokedex!$A:$A), "")</f>
        <v/>
      </c>
      <c r="S37" s="151"/>
      <c r="T37" s="151"/>
      <c r="U37" s="151"/>
      <c r="V37" s="151"/>
      <c r="W37" s="151"/>
      <c r="X37" s="151"/>
      <c r="Y37" s="151"/>
      <c r="Z37" s="151"/>
    </row>
    <row r="38" spans="1:26" ht="12.75" customHeight="1">
      <c r="A38" s="26"/>
      <c r="B38" s="26"/>
      <c r="C38" s="31"/>
      <c r="D38" s="31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156" t="str">
        <f>IFERROR(MATCH($B38,Pokedex!$A:$A), "")</f>
        <v/>
      </c>
      <c r="S38" s="151"/>
      <c r="T38" s="151"/>
      <c r="U38" s="151"/>
      <c r="V38" s="151"/>
      <c r="W38" s="151"/>
      <c r="X38" s="151"/>
      <c r="Y38" s="151"/>
      <c r="Z38" s="151"/>
    </row>
    <row r="39" spans="1:26" ht="12.75" customHeight="1">
      <c r="A39" s="26"/>
      <c r="B39" s="26"/>
      <c r="C39" s="31"/>
      <c r="D39" s="31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156" t="str">
        <f>IFERROR(MATCH($B39,Pokedex!$A:$A), "")</f>
        <v/>
      </c>
      <c r="S39" s="151"/>
      <c r="T39" s="151"/>
      <c r="U39" s="151"/>
      <c r="V39" s="151"/>
      <c r="W39" s="151"/>
      <c r="X39" s="151"/>
      <c r="Y39" s="151"/>
      <c r="Z39" s="151"/>
    </row>
    <row r="40" spans="1:26" ht="12.75" customHeight="1">
      <c r="A40" s="26"/>
      <c r="B40" s="26"/>
      <c r="C40" s="31"/>
      <c r="D40" s="31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156" t="str">
        <f>IFERROR(MATCH($B40,Pokedex!$A:$A), "")</f>
        <v/>
      </c>
      <c r="S40" s="151"/>
      <c r="T40" s="151"/>
      <c r="U40" s="151"/>
      <c r="V40" s="151"/>
      <c r="W40" s="151"/>
      <c r="X40" s="151"/>
      <c r="Y40" s="151"/>
      <c r="Z40" s="151"/>
    </row>
    <row r="41" spans="1:26" ht="12.75" customHeight="1">
      <c r="A41" s="26"/>
      <c r="B41" s="26"/>
      <c r="C41" s="31"/>
      <c r="D41" s="31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156" t="str">
        <f>IFERROR(MATCH($B41,Pokedex!$A:$A), "")</f>
        <v/>
      </c>
      <c r="S41" s="151"/>
      <c r="T41" s="151"/>
      <c r="U41" s="151"/>
      <c r="V41" s="151"/>
      <c r="W41" s="151"/>
      <c r="X41" s="151"/>
      <c r="Y41" s="151"/>
      <c r="Z41" s="151"/>
    </row>
    <row r="42" spans="1:26" ht="12.75" customHeight="1">
      <c r="A42" s="26"/>
      <c r="B42" s="26"/>
      <c r="C42" s="31"/>
      <c r="D42" s="31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156" t="str">
        <f>IFERROR(MATCH($B42,Pokedex!$A:$A), "")</f>
        <v/>
      </c>
      <c r="S42" s="151"/>
      <c r="T42" s="151"/>
      <c r="U42" s="151"/>
      <c r="V42" s="151"/>
      <c r="W42" s="151"/>
      <c r="X42" s="151"/>
      <c r="Y42" s="151"/>
      <c r="Z42" s="151"/>
    </row>
    <row r="43" spans="1:26" ht="12.75" customHeight="1">
      <c r="A43" s="26"/>
      <c r="B43" s="26"/>
      <c r="C43" s="31"/>
      <c r="D43" s="31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156" t="str">
        <f>IFERROR(MATCH($B43,Pokedex!$A:$A), "")</f>
        <v/>
      </c>
      <c r="S43" s="151"/>
      <c r="T43" s="151"/>
      <c r="U43" s="151"/>
      <c r="V43" s="151"/>
      <c r="W43" s="151"/>
      <c r="X43" s="151"/>
      <c r="Y43" s="151"/>
      <c r="Z43" s="151"/>
    </row>
    <row r="44" spans="1:26" ht="12.75" customHeight="1">
      <c r="A44" s="26"/>
      <c r="B44" s="26"/>
      <c r="C44" s="31"/>
      <c r="D44" s="31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156" t="str">
        <f>IFERROR(MATCH($B44,Pokedex!$A:$A), "")</f>
        <v/>
      </c>
      <c r="S44" s="151"/>
      <c r="T44" s="151"/>
      <c r="U44" s="151"/>
      <c r="V44" s="151"/>
      <c r="W44" s="151"/>
      <c r="X44" s="151"/>
      <c r="Y44" s="151"/>
      <c r="Z44" s="151"/>
    </row>
    <row r="45" spans="1:26" ht="12.75" customHeight="1">
      <c r="A45" s="26"/>
      <c r="B45" s="26"/>
      <c r="C45" s="31"/>
      <c r="D45" s="31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156" t="str">
        <f>IFERROR(MATCH($B45,Pokedex!$A:$A), "")</f>
        <v/>
      </c>
      <c r="S45" s="151"/>
      <c r="T45" s="151"/>
      <c r="U45" s="151"/>
      <c r="V45" s="151"/>
      <c r="W45" s="151"/>
      <c r="X45" s="151"/>
      <c r="Y45" s="151"/>
      <c r="Z45" s="151"/>
    </row>
    <row r="46" spans="1:26" ht="12.75" customHeight="1">
      <c r="A46" s="26"/>
      <c r="B46" s="26"/>
      <c r="C46" s="31"/>
      <c r="D46" s="31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156" t="str">
        <f>IFERROR(MATCH($B46,Pokedex!$A:$A), "")</f>
        <v/>
      </c>
      <c r="S46" s="151"/>
      <c r="T46" s="151"/>
      <c r="U46" s="151"/>
      <c r="V46" s="151"/>
      <c r="W46" s="151"/>
      <c r="X46" s="151"/>
      <c r="Y46" s="151"/>
      <c r="Z46" s="151"/>
    </row>
    <row r="47" spans="1:26" ht="12.75" customHeight="1">
      <c r="A47" s="26"/>
      <c r="B47" s="26"/>
      <c r="C47" s="31"/>
      <c r="D47" s="31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156" t="str">
        <f>IFERROR(MATCH($B47,Pokedex!$A:$A), "")</f>
        <v/>
      </c>
      <c r="S47" s="151"/>
      <c r="T47" s="151"/>
      <c r="U47" s="151"/>
      <c r="V47" s="151"/>
      <c r="W47" s="151"/>
      <c r="X47" s="151"/>
      <c r="Y47" s="151"/>
      <c r="Z47" s="151"/>
    </row>
    <row r="48" spans="1:26" ht="12.75" customHeight="1">
      <c r="A48" s="26"/>
      <c r="B48" s="26"/>
      <c r="C48" s="31"/>
      <c r="D48" s="31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156" t="str">
        <f>IFERROR(MATCH($B48,Pokedex!$A:$A), "")</f>
        <v/>
      </c>
      <c r="S48" s="151"/>
      <c r="T48" s="151"/>
      <c r="U48" s="151"/>
      <c r="V48" s="151"/>
      <c r="W48" s="151"/>
      <c r="X48" s="151"/>
      <c r="Y48" s="151"/>
      <c r="Z48" s="151"/>
    </row>
    <row r="49" spans="1:26" ht="12.75" customHeight="1">
      <c r="A49" s="26"/>
      <c r="B49" s="26"/>
      <c r="C49" s="31"/>
      <c r="D49" s="31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156" t="str">
        <f>IFERROR(MATCH($B49,Pokedex!$A:$A), "")</f>
        <v/>
      </c>
      <c r="S49" s="151"/>
      <c r="T49" s="151"/>
      <c r="U49" s="151"/>
      <c r="V49" s="151"/>
      <c r="W49" s="151"/>
      <c r="X49" s="151"/>
      <c r="Y49" s="151"/>
      <c r="Z49" s="151"/>
    </row>
    <row r="50" spans="1:26" ht="12.75" customHeight="1">
      <c r="A50" s="26"/>
      <c r="B50" s="26"/>
      <c r="C50" s="31"/>
      <c r="D50" s="31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156" t="str">
        <f>IFERROR(MATCH($B50,Pokedex!$A:$A), "")</f>
        <v/>
      </c>
      <c r="S50" s="151"/>
      <c r="T50" s="151"/>
      <c r="U50" s="151"/>
      <c r="V50" s="151"/>
      <c r="W50" s="151"/>
      <c r="X50" s="151"/>
      <c r="Y50" s="151"/>
      <c r="Z50" s="151"/>
    </row>
    <row r="51" spans="1:26" ht="12.75" customHeight="1">
      <c r="A51" s="26"/>
      <c r="B51" s="26"/>
      <c r="C51" s="31"/>
      <c r="D51" s="31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156" t="str">
        <f>IFERROR(MATCH($B51,Pokedex!$A:$A), "")</f>
        <v/>
      </c>
      <c r="S51" s="151"/>
      <c r="T51" s="151"/>
      <c r="U51" s="151"/>
      <c r="V51" s="151"/>
      <c r="W51" s="151"/>
      <c r="X51" s="151"/>
      <c r="Y51" s="151"/>
      <c r="Z51" s="151"/>
    </row>
    <row r="52" spans="1:26" ht="12.75" customHeight="1">
      <c r="A52" s="26"/>
      <c r="B52" s="26"/>
      <c r="C52" s="31"/>
      <c r="D52" s="31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156" t="str">
        <f>IFERROR(MATCH($B52,Pokedex!$A:$A), "")</f>
        <v/>
      </c>
      <c r="S52" s="151"/>
      <c r="T52" s="151"/>
      <c r="U52" s="151"/>
      <c r="V52" s="151"/>
      <c r="W52" s="151"/>
      <c r="X52" s="151"/>
      <c r="Y52" s="151"/>
      <c r="Z52" s="151"/>
    </row>
    <row r="53" spans="1:26" ht="12.75" customHeight="1">
      <c r="A53" s="26"/>
      <c r="B53" s="26"/>
      <c r="C53" s="31"/>
      <c r="D53" s="31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156" t="str">
        <f>IFERROR(MATCH($B53,Pokedex!$A:$A), "")</f>
        <v/>
      </c>
      <c r="S53" s="151"/>
      <c r="T53" s="151"/>
      <c r="U53" s="151"/>
      <c r="V53" s="151"/>
      <c r="W53" s="151"/>
      <c r="X53" s="151"/>
      <c r="Y53" s="151"/>
      <c r="Z53" s="151"/>
    </row>
    <row r="54" spans="1:26" ht="12.75" customHeight="1">
      <c r="A54" s="26"/>
      <c r="B54" s="26"/>
      <c r="C54" s="31"/>
      <c r="D54" s="31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156" t="str">
        <f>IFERROR(MATCH($B54,Pokedex!$A:$A), "")</f>
        <v/>
      </c>
      <c r="S54" s="151"/>
      <c r="T54" s="151"/>
      <c r="U54" s="151"/>
      <c r="V54" s="151"/>
      <c r="W54" s="151"/>
      <c r="X54" s="151"/>
      <c r="Y54" s="151"/>
      <c r="Z54" s="151"/>
    </row>
    <row r="55" spans="1:26" ht="12.75" customHeight="1">
      <c r="A55" s="26"/>
      <c r="B55" s="26"/>
      <c r="C55" s="31"/>
      <c r="D55" s="31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156" t="str">
        <f>IFERROR(MATCH($B55,Pokedex!$A:$A), "")</f>
        <v/>
      </c>
      <c r="S55" s="151"/>
      <c r="T55" s="151"/>
      <c r="U55" s="151"/>
      <c r="V55" s="151"/>
      <c r="W55" s="151"/>
      <c r="X55" s="151"/>
      <c r="Y55" s="151"/>
      <c r="Z55" s="151"/>
    </row>
    <row r="56" spans="1:26" ht="12.75" customHeight="1">
      <c r="A56" s="26"/>
      <c r="B56" s="26"/>
      <c r="C56" s="31"/>
      <c r="D56" s="31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156" t="str">
        <f>IFERROR(MATCH($B56,Pokedex!$A:$A), "")</f>
        <v/>
      </c>
      <c r="S56" s="151"/>
      <c r="T56" s="151"/>
      <c r="U56" s="151"/>
      <c r="V56" s="151"/>
      <c r="W56" s="151"/>
      <c r="X56" s="151"/>
      <c r="Y56" s="151"/>
      <c r="Z56" s="151"/>
    </row>
    <row r="57" spans="1:26" ht="12.75" customHeight="1">
      <c r="A57" s="26"/>
      <c r="B57" s="26"/>
      <c r="C57" s="31"/>
      <c r="D57" s="31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156" t="str">
        <f>IFERROR(MATCH($B57,Pokedex!$A:$A), "")</f>
        <v/>
      </c>
      <c r="S57" s="151"/>
      <c r="T57" s="151"/>
      <c r="U57" s="151"/>
      <c r="V57" s="151"/>
      <c r="W57" s="151"/>
      <c r="X57" s="151"/>
      <c r="Y57" s="151"/>
      <c r="Z57" s="151"/>
    </row>
    <row r="58" spans="1:26" ht="12.75" customHeight="1">
      <c r="A58" s="26"/>
      <c r="B58" s="26"/>
      <c r="C58" s="31"/>
      <c r="D58" s="31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156" t="str">
        <f>IFERROR(MATCH($B58,Pokedex!$A:$A), "")</f>
        <v/>
      </c>
      <c r="S58" s="151"/>
      <c r="T58" s="151"/>
      <c r="U58" s="151"/>
      <c r="V58" s="151"/>
      <c r="W58" s="151"/>
      <c r="X58" s="151"/>
      <c r="Y58" s="151"/>
      <c r="Z58" s="151"/>
    </row>
    <row r="59" spans="1:26" ht="12.75" customHeight="1">
      <c r="A59" s="26"/>
      <c r="B59" s="26"/>
      <c r="C59" s="31"/>
      <c r="D59" s="31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156" t="str">
        <f>IFERROR(MATCH($B59,Pokedex!$A:$A), "")</f>
        <v/>
      </c>
      <c r="S59" s="151"/>
      <c r="T59" s="151"/>
      <c r="U59" s="151"/>
      <c r="V59" s="151"/>
      <c r="W59" s="151"/>
      <c r="X59" s="151"/>
      <c r="Y59" s="151"/>
      <c r="Z59" s="151"/>
    </row>
    <row r="60" spans="1:26" ht="12.75" customHeight="1">
      <c r="A60" s="26"/>
      <c r="B60" s="26"/>
      <c r="C60" s="31"/>
      <c r="D60" s="31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156" t="str">
        <f>IFERROR(MATCH($B60,Pokedex!$A:$A), "")</f>
        <v/>
      </c>
      <c r="S60" s="151"/>
      <c r="T60" s="151"/>
      <c r="U60" s="151"/>
      <c r="V60" s="151"/>
      <c r="W60" s="151"/>
      <c r="X60" s="151"/>
      <c r="Y60" s="151"/>
      <c r="Z60" s="151"/>
    </row>
    <row r="61" spans="1:26" ht="12.75" customHeight="1">
      <c r="A61" s="26"/>
      <c r="B61" s="26"/>
      <c r="C61" s="31"/>
      <c r="D61" s="31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156" t="str">
        <f>IFERROR(MATCH($B61,Pokedex!$A:$A), "")</f>
        <v/>
      </c>
      <c r="S61" s="151"/>
      <c r="T61" s="151"/>
      <c r="U61" s="151"/>
      <c r="V61" s="151"/>
      <c r="W61" s="151"/>
      <c r="X61" s="151"/>
      <c r="Y61" s="151"/>
      <c r="Z61" s="151"/>
    </row>
    <row r="62" spans="1:26" ht="12.75" customHeight="1">
      <c r="A62" s="26"/>
      <c r="B62" s="26"/>
      <c r="C62" s="31"/>
      <c r="D62" s="31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156" t="str">
        <f>IFERROR(MATCH($B62,Pokedex!$A:$A), "")</f>
        <v/>
      </c>
      <c r="S62" s="151"/>
      <c r="T62" s="151"/>
      <c r="U62" s="151"/>
      <c r="V62" s="151"/>
      <c r="W62" s="151"/>
      <c r="X62" s="151"/>
      <c r="Y62" s="151"/>
      <c r="Z62" s="151"/>
    </row>
    <row r="63" spans="1:26" ht="12.75" customHeight="1">
      <c r="A63" s="26"/>
      <c r="B63" s="26"/>
      <c r="C63" s="31"/>
      <c r="D63" s="31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156" t="str">
        <f>IFERROR(MATCH($B63,Pokedex!$A:$A), "")</f>
        <v/>
      </c>
      <c r="S63" s="151"/>
      <c r="T63" s="151"/>
      <c r="U63" s="151"/>
      <c r="V63" s="151"/>
      <c r="W63" s="151"/>
      <c r="X63" s="151"/>
      <c r="Y63" s="151"/>
      <c r="Z63" s="151"/>
    </row>
    <row r="64" spans="1:26" ht="12.75" customHeight="1">
      <c r="A64" s="26"/>
      <c r="B64" s="26"/>
      <c r="C64" s="31"/>
      <c r="D64" s="31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156" t="str">
        <f>IFERROR(MATCH($B64,Pokedex!$A:$A), "")</f>
        <v/>
      </c>
      <c r="S64" s="151"/>
      <c r="T64" s="151"/>
      <c r="U64" s="151"/>
      <c r="V64" s="151"/>
      <c r="W64" s="151"/>
      <c r="X64" s="151"/>
      <c r="Y64" s="151"/>
      <c r="Z64" s="151"/>
    </row>
    <row r="65" spans="1:26" ht="12.75" customHeight="1">
      <c r="A65" s="26"/>
      <c r="B65" s="26"/>
      <c r="C65" s="31"/>
      <c r="D65" s="31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156" t="str">
        <f>IFERROR(MATCH($B65,Pokedex!$A:$A), "")</f>
        <v/>
      </c>
      <c r="S65" s="151"/>
      <c r="T65" s="151"/>
      <c r="U65" s="151"/>
      <c r="V65" s="151"/>
      <c r="W65" s="151"/>
      <c r="X65" s="151"/>
      <c r="Y65" s="151"/>
      <c r="Z65" s="151"/>
    </row>
    <row r="66" spans="1:26" ht="12.75" customHeight="1">
      <c r="A66" s="26"/>
      <c r="B66" s="26"/>
      <c r="C66" s="31"/>
      <c r="D66" s="31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156" t="str">
        <f>IFERROR(MATCH($B66,Pokedex!$A:$A), "")</f>
        <v/>
      </c>
      <c r="S66" s="151"/>
      <c r="T66" s="151"/>
      <c r="U66" s="151"/>
      <c r="V66" s="151"/>
      <c r="W66" s="151"/>
      <c r="X66" s="151"/>
      <c r="Y66" s="151"/>
      <c r="Z66" s="151"/>
    </row>
    <row r="67" spans="1:26" ht="12.75" customHeight="1">
      <c r="A67" s="26"/>
      <c r="B67" s="26"/>
      <c r="C67" s="31"/>
      <c r="D67" s="31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156" t="str">
        <f>IFERROR(MATCH($B67,Pokedex!$A:$A), "")</f>
        <v/>
      </c>
      <c r="S67" s="151"/>
      <c r="T67" s="151"/>
      <c r="U67" s="151"/>
      <c r="V67" s="151"/>
      <c r="W67" s="151"/>
      <c r="X67" s="151"/>
      <c r="Y67" s="151"/>
      <c r="Z67" s="151"/>
    </row>
    <row r="68" spans="1:26" ht="12.75" customHeight="1">
      <c r="A68" s="26"/>
      <c r="B68" s="26"/>
      <c r="C68" s="31"/>
      <c r="D68" s="31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156" t="str">
        <f>IFERROR(MATCH($B68,Pokedex!$A:$A), "")</f>
        <v/>
      </c>
      <c r="S68" s="151"/>
      <c r="T68" s="151"/>
      <c r="U68" s="151"/>
      <c r="V68" s="151"/>
      <c r="W68" s="151"/>
      <c r="X68" s="151"/>
      <c r="Y68" s="151"/>
      <c r="Z68" s="151"/>
    </row>
    <row r="69" spans="1:26" ht="12.75" customHeight="1">
      <c r="A69" s="26"/>
      <c r="B69" s="26"/>
      <c r="C69" s="31"/>
      <c r="D69" s="31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156" t="str">
        <f>IFERROR(MATCH($B69,Pokedex!$A:$A), "")</f>
        <v/>
      </c>
      <c r="S69" s="151"/>
      <c r="T69" s="151"/>
      <c r="U69" s="151"/>
      <c r="V69" s="151"/>
      <c r="W69" s="151"/>
      <c r="X69" s="151"/>
      <c r="Y69" s="151"/>
      <c r="Z69" s="151"/>
    </row>
    <row r="70" spans="1:26" ht="12.75" customHeight="1">
      <c r="A70" s="26"/>
      <c r="B70" s="26"/>
      <c r="C70" s="31"/>
      <c r="D70" s="31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156" t="str">
        <f>IFERROR(MATCH($B70,Pokedex!$A:$A), "")</f>
        <v/>
      </c>
      <c r="S70" s="151"/>
      <c r="T70" s="151"/>
      <c r="U70" s="151"/>
      <c r="V70" s="151"/>
      <c r="W70" s="151"/>
      <c r="X70" s="151"/>
      <c r="Y70" s="151"/>
      <c r="Z70" s="151"/>
    </row>
    <row r="71" spans="1:26" ht="12.75" customHeight="1">
      <c r="A71" s="26"/>
      <c r="B71" s="26"/>
      <c r="C71" s="31"/>
      <c r="D71" s="31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156" t="str">
        <f>IFERROR(MATCH($B71,Pokedex!$A:$A), "")</f>
        <v/>
      </c>
      <c r="S71" s="151"/>
      <c r="T71" s="151"/>
      <c r="U71" s="151"/>
      <c r="V71" s="151"/>
      <c r="W71" s="151"/>
      <c r="X71" s="151"/>
      <c r="Y71" s="151"/>
      <c r="Z71" s="151"/>
    </row>
    <row r="72" spans="1:26" ht="12.75" customHeight="1">
      <c r="A72" s="26"/>
      <c r="B72" s="26"/>
      <c r="C72" s="31"/>
      <c r="D72" s="31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156" t="str">
        <f>IFERROR(MATCH($B72,Pokedex!$A:$A), "")</f>
        <v/>
      </c>
      <c r="S72" s="151"/>
      <c r="T72" s="151"/>
      <c r="U72" s="151"/>
      <c r="V72" s="151"/>
      <c r="W72" s="151"/>
      <c r="X72" s="151"/>
      <c r="Y72" s="151"/>
      <c r="Z72" s="151"/>
    </row>
    <row r="73" spans="1:26" ht="12.75" customHeight="1">
      <c r="A73" s="26"/>
      <c r="B73" s="26"/>
      <c r="C73" s="31"/>
      <c r="D73" s="31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156" t="str">
        <f>IFERROR(MATCH($B73,Pokedex!$A:$A), "")</f>
        <v/>
      </c>
      <c r="S73" s="151"/>
      <c r="T73" s="151"/>
      <c r="U73" s="151"/>
      <c r="V73" s="151"/>
      <c r="W73" s="151"/>
      <c r="X73" s="151"/>
      <c r="Y73" s="151"/>
      <c r="Z73" s="151"/>
    </row>
    <row r="74" spans="1:26" ht="12.75" customHeight="1">
      <c r="A74" s="26"/>
      <c r="B74" s="26"/>
      <c r="C74" s="31"/>
      <c r="D74" s="31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156" t="str">
        <f>IFERROR(MATCH($B74,Pokedex!$A:$A), "")</f>
        <v/>
      </c>
      <c r="S74" s="151"/>
      <c r="T74" s="151"/>
      <c r="U74" s="151"/>
      <c r="V74" s="151"/>
      <c r="W74" s="151"/>
      <c r="X74" s="151"/>
      <c r="Y74" s="151"/>
      <c r="Z74" s="151"/>
    </row>
    <row r="75" spans="1:26" ht="12.75" customHeight="1">
      <c r="A75" s="26"/>
      <c r="B75" s="26"/>
      <c r="C75" s="31"/>
      <c r="D75" s="31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156" t="str">
        <f>IFERROR(MATCH($B75,Pokedex!$A:$A), "")</f>
        <v/>
      </c>
      <c r="S75" s="151"/>
      <c r="T75" s="151"/>
      <c r="U75" s="151"/>
      <c r="V75" s="151"/>
      <c r="W75" s="151"/>
      <c r="X75" s="151"/>
      <c r="Y75" s="151"/>
      <c r="Z75" s="151"/>
    </row>
    <row r="76" spans="1:26" ht="12.75" customHeight="1">
      <c r="A76" s="26"/>
      <c r="B76" s="26"/>
      <c r="C76" s="31"/>
      <c r="D76" s="31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156" t="str">
        <f>IFERROR(MATCH($B76,Pokedex!$A:$A), "")</f>
        <v/>
      </c>
      <c r="S76" s="151"/>
      <c r="T76" s="151"/>
      <c r="U76" s="151"/>
      <c r="V76" s="151"/>
      <c r="W76" s="151"/>
      <c r="X76" s="151"/>
      <c r="Y76" s="151"/>
      <c r="Z76" s="151"/>
    </row>
    <row r="77" spans="1:26" ht="12.75" customHeight="1">
      <c r="A77" s="26"/>
      <c r="B77" s="26"/>
      <c r="C77" s="31"/>
      <c r="D77" s="31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156" t="str">
        <f>IFERROR(MATCH($B77,Pokedex!$A:$A), "")</f>
        <v/>
      </c>
      <c r="S77" s="151"/>
      <c r="T77" s="151"/>
      <c r="U77" s="151"/>
      <c r="V77" s="151"/>
      <c r="W77" s="151"/>
      <c r="X77" s="151"/>
      <c r="Y77" s="151"/>
      <c r="Z77" s="151"/>
    </row>
    <row r="78" spans="1:26" ht="12.75" customHeight="1">
      <c r="A78" s="26"/>
      <c r="B78" s="26"/>
      <c r="C78" s="31"/>
      <c r="D78" s="31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156" t="str">
        <f>IFERROR(MATCH($B78,Pokedex!$A:$A), "")</f>
        <v/>
      </c>
      <c r="S78" s="151"/>
      <c r="T78" s="151"/>
      <c r="U78" s="151"/>
      <c r="V78" s="151"/>
      <c r="W78" s="151"/>
      <c r="X78" s="151"/>
      <c r="Y78" s="151"/>
      <c r="Z78" s="151"/>
    </row>
    <row r="79" spans="1:26" ht="12.75" customHeight="1">
      <c r="A79" s="26"/>
      <c r="B79" s="26"/>
      <c r="C79" s="31"/>
      <c r="D79" s="31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156" t="str">
        <f>IFERROR(MATCH($B79,Pokedex!$A:$A), "")</f>
        <v/>
      </c>
      <c r="S79" s="151"/>
      <c r="T79" s="151"/>
      <c r="U79" s="151"/>
      <c r="V79" s="151"/>
      <c r="W79" s="151"/>
      <c r="X79" s="151"/>
      <c r="Y79" s="151"/>
      <c r="Z79" s="151"/>
    </row>
    <row r="80" spans="1:26" ht="12.75" customHeight="1">
      <c r="A80" s="26"/>
      <c r="B80" s="26"/>
      <c r="C80" s="31"/>
      <c r="D80" s="31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156" t="str">
        <f>IFERROR(MATCH($B80,Pokedex!$A:$A), "")</f>
        <v/>
      </c>
      <c r="S80" s="151"/>
      <c r="T80" s="151"/>
      <c r="U80" s="151"/>
      <c r="V80" s="151"/>
      <c r="W80" s="151"/>
      <c r="X80" s="151"/>
      <c r="Y80" s="151"/>
      <c r="Z80" s="151"/>
    </row>
    <row r="81" spans="1:26" ht="12.75" customHeight="1">
      <c r="A81" s="26"/>
      <c r="B81" s="26"/>
      <c r="C81" s="31"/>
      <c r="D81" s="31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156" t="str">
        <f>IFERROR(MATCH($B81,Pokedex!$A:$A), "")</f>
        <v/>
      </c>
      <c r="S81" s="151"/>
      <c r="T81" s="151"/>
      <c r="U81" s="151"/>
      <c r="V81" s="151"/>
      <c r="W81" s="151"/>
      <c r="X81" s="151"/>
      <c r="Y81" s="151"/>
      <c r="Z81" s="151"/>
    </row>
    <row r="82" spans="1:26" ht="12.75" customHeight="1">
      <c r="A82" s="26"/>
      <c r="B82" s="26"/>
      <c r="C82" s="31"/>
      <c r="D82" s="31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156" t="str">
        <f>IFERROR(MATCH($B82,Pokedex!$A:$A), "")</f>
        <v/>
      </c>
      <c r="S82" s="151"/>
      <c r="T82" s="151"/>
      <c r="U82" s="151"/>
      <c r="V82" s="151"/>
      <c r="W82" s="151"/>
      <c r="X82" s="151"/>
      <c r="Y82" s="151"/>
      <c r="Z82" s="151"/>
    </row>
    <row r="83" spans="1:26" ht="12.75" customHeight="1">
      <c r="A83" s="26"/>
      <c r="B83" s="26"/>
      <c r="C83" s="31"/>
      <c r="D83" s="31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156" t="str">
        <f>IFERROR(MATCH($B83,Pokedex!$A:$A), "")</f>
        <v/>
      </c>
      <c r="S83" s="151"/>
      <c r="T83" s="151"/>
      <c r="U83" s="151"/>
      <c r="V83" s="151"/>
      <c r="W83" s="151"/>
      <c r="X83" s="151"/>
      <c r="Y83" s="151"/>
      <c r="Z83" s="151"/>
    </row>
    <row r="84" spans="1:26" ht="12.75" customHeight="1">
      <c r="A84" s="26"/>
      <c r="B84" s="26"/>
      <c r="C84" s="31"/>
      <c r="D84" s="31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156" t="str">
        <f>IFERROR(MATCH($B84,Pokedex!$A:$A), "")</f>
        <v/>
      </c>
      <c r="S84" s="151"/>
      <c r="T84" s="151"/>
      <c r="U84" s="151"/>
      <c r="V84" s="151"/>
      <c r="W84" s="151"/>
      <c r="X84" s="151"/>
      <c r="Y84" s="151"/>
      <c r="Z84" s="151"/>
    </row>
    <row r="85" spans="1:26" ht="12.75" customHeight="1">
      <c r="A85" s="26"/>
      <c r="B85" s="26"/>
      <c r="C85" s="31"/>
      <c r="D85" s="31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156" t="str">
        <f>IFERROR(MATCH($B85,Pokedex!$A:$A), "")</f>
        <v/>
      </c>
      <c r="S85" s="151"/>
      <c r="T85" s="151"/>
      <c r="U85" s="151"/>
      <c r="V85" s="151"/>
      <c r="W85" s="151"/>
      <c r="X85" s="151"/>
      <c r="Y85" s="151"/>
      <c r="Z85" s="151"/>
    </row>
    <row r="86" spans="1:26" ht="12.75" customHeight="1">
      <c r="A86" s="26"/>
      <c r="B86" s="26"/>
      <c r="C86" s="31"/>
      <c r="D86" s="31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156" t="str">
        <f>IFERROR(MATCH($B86,Pokedex!$A:$A), "")</f>
        <v/>
      </c>
      <c r="S86" s="151"/>
      <c r="T86" s="151"/>
      <c r="U86" s="151"/>
      <c r="V86" s="151"/>
      <c r="W86" s="151"/>
      <c r="X86" s="151"/>
      <c r="Y86" s="151"/>
      <c r="Z86" s="151"/>
    </row>
    <row r="87" spans="1:26" ht="12.75" customHeight="1">
      <c r="A87" s="26"/>
      <c r="B87" s="26"/>
      <c r="C87" s="31"/>
      <c r="D87" s="31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156" t="str">
        <f>IFERROR(MATCH($B87,Pokedex!$A:$A), "")</f>
        <v/>
      </c>
      <c r="S87" s="151"/>
      <c r="T87" s="151"/>
      <c r="U87" s="151"/>
      <c r="V87" s="151"/>
      <c r="W87" s="151"/>
      <c r="X87" s="151"/>
      <c r="Y87" s="151"/>
      <c r="Z87" s="151"/>
    </row>
    <row r="88" spans="1:26" ht="12.75" customHeight="1">
      <c r="A88" s="26"/>
      <c r="B88" s="26"/>
      <c r="C88" s="31"/>
      <c r="D88" s="31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156" t="str">
        <f>IFERROR(MATCH($B88,Pokedex!$A:$A), "")</f>
        <v/>
      </c>
      <c r="S88" s="151"/>
      <c r="T88" s="151"/>
      <c r="U88" s="151"/>
      <c r="V88" s="151"/>
      <c r="W88" s="151"/>
      <c r="X88" s="151"/>
      <c r="Y88" s="151"/>
      <c r="Z88" s="151"/>
    </row>
    <row r="89" spans="1:26" ht="12.75" customHeight="1">
      <c r="A89" s="26"/>
      <c r="B89" s="26"/>
      <c r="C89" s="31"/>
      <c r="D89" s="31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156" t="str">
        <f>IFERROR(MATCH($B89,Pokedex!$A:$A), "")</f>
        <v/>
      </c>
      <c r="S89" s="151"/>
      <c r="T89" s="151"/>
      <c r="U89" s="151"/>
      <c r="V89" s="151"/>
      <c r="W89" s="151"/>
      <c r="X89" s="151"/>
      <c r="Y89" s="151"/>
      <c r="Z89" s="151"/>
    </row>
    <row r="90" spans="1:26" ht="12.75" customHeight="1">
      <c r="A90" s="26"/>
      <c r="B90" s="26"/>
      <c r="C90" s="31"/>
      <c r="D90" s="31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156" t="str">
        <f>IFERROR(MATCH($B90,Pokedex!$A:$A), "")</f>
        <v/>
      </c>
      <c r="S90" s="151"/>
      <c r="T90" s="151"/>
      <c r="U90" s="151"/>
      <c r="V90" s="151"/>
      <c r="W90" s="151"/>
      <c r="X90" s="151"/>
      <c r="Y90" s="151"/>
      <c r="Z90" s="151"/>
    </row>
    <row r="91" spans="1:26" ht="12.75" customHeight="1">
      <c r="A91" s="26"/>
      <c r="B91" s="26"/>
      <c r="C91" s="31"/>
      <c r="D91" s="31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156" t="str">
        <f>IFERROR(MATCH($B91,Pokedex!$A:$A), "")</f>
        <v/>
      </c>
      <c r="S91" s="151"/>
      <c r="T91" s="151"/>
      <c r="U91" s="151"/>
      <c r="V91" s="151"/>
      <c r="W91" s="151"/>
      <c r="X91" s="151"/>
      <c r="Y91" s="151"/>
      <c r="Z91" s="151"/>
    </row>
    <row r="92" spans="1:26" ht="12.75" customHeight="1">
      <c r="A92" s="26"/>
      <c r="B92" s="26"/>
      <c r="C92" s="31"/>
      <c r="D92" s="31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156" t="str">
        <f>IFERROR(MATCH($B92,Pokedex!$A:$A), "")</f>
        <v/>
      </c>
      <c r="S92" s="151"/>
      <c r="T92" s="151"/>
      <c r="U92" s="151"/>
      <c r="V92" s="151"/>
      <c r="W92" s="151"/>
      <c r="X92" s="151"/>
      <c r="Y92" s="151"/>
      <c r="Z92" s="151"/>
    </row>
    <row r="93" spans="1:26" ht="12.75" customHeight="1">
      <c r="A93" s="26"/>
      <c r="B93" s="26"/>
      <c r="C93" s="31"/>
      <c r="D93" s="31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156" t="str">
        <f>IFERROR(MATCH($B93,Pokedex!$A:$A), "")</f>
        <v/>
      </c>
      <c r="S93" s="151"/>
      <c r="T93" s="151"/>
      <c r="U93" s="151"/>
      <c r="V93" s="151"/>
      <c r="W93" s="151"/>
      <c r="X93" s="151"/>
      <c r="Y93" s="151"/>
      <c r="Z93" s="151"/>
    </row>
    <row r="94" spans="1:26" ht="12.75" customHeight="1">
      <c r="A94" s="26"/>
      <c r="B94" s="26"/>
      <c r="C94" s="31"/>
      <c r="D94" s="31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156" t="str">
        <f>IFERROR(MATCH($B94,Pokedex!$A:$A), "")</f>
        <v/>
      </c>
      <c r="S94" s="151"/>
      <c r="T94" s="151"/>
      <c r="U94" s="151"/>
      <c r="V94" s="151"/>
      <c r="W94" s="151"/>
      <c r="X94" s="151"/>
      <c r="Y94" s="151"/>
      <c r="Z94" s="151"/>
    </row>
    <row r="95" spans="1:26" ht="12.75" customHeight="1">
      <c r="A95" s="26"/>
      <c r="B95" s="26"/>
      <c r="C95" s="31"/>
      <c r="D95" s="31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156" t="str">
        <f>IFERROR(MATCH($B95,Pokedex!$A:$A), "")</f>
        <v/>
      </c>
      <c r="S95" s="151"/>
      <c r="T95" s="151"/>
      <c r="U95" s="151"/>
      <c r="V95" s="151"/>
      <c r="W95" s="151"/>
      <c r="X95" s="151"/>
      <c r="Y95" s="151"/>
      <c r="Z95" s="151"/>
    </row>
    <row r="96" spans="1:26" ht="12.75" customHeight="1">
      <c r="A96" s="26"/>
      <c r="B96" s="26"/>
      <c r="C96" s="31"/>
      <c r="D96" s="31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156" t="str">
        <f>IFERROR(MATCH($B96,Pokedex!$A:$A), "")</f>
        <v/>
      </c>
      <c r="S96" s="151"/>
      <c r="T96" s="151"/>
      <c r="U96" s="151"/>
      <c r="V96" s="151"/>
      <c r="W96" s="151"/>
      <c r="X96" s="151"/>
      <c r="Y96" s="151"/>
      <c r="Z96" s="151"/>
    </row>
    <row r="97" spans="1:26" ht="12.75" customHeight="1">
      <c r="A97" s="26"/>
      <c r="B97" s="26"/>
      <c r="C97" s="31"/>
      <c r="D97" s="31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156" t="str">
        <f>IFERROR(MATCH($B97,Pokedex!$A:$A), "")</f>
        <v/>
      </c>
      <c r="S97" s="151"/>
      <c r="T97" s="151"/>
      <c r="U97" s="151"/>
      <c r="V97" s="151"/>
      <c r="W97" s="151"/>
      <c r="X97" s="151"/>
      <c r="Y97" s="151"/>
      <c r="Z97" s="151"/>
    </row>
    <row r="98" spans="1:26" ht="12.75" customHeight="1">
      <c r="A98" s="26"/>
      <c r="B98" s="26"/>
      <c r="C98" s="31"/>
      <c r="D98" s="31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156" t="str">
        <f>IFERROR(MATCH($B98,Pokedex!$A:$A), "")</f>
        <v/>
      </c>
      <c r="S98" s="151"/>
      <c r="T98" s="151"/>
      <c r="U98" s="151"/>
      <c r="V98" s="151"/>
      <c r="W98" s="151"/>
      <c r="X98" s="151"/>
      <c r="Y98" s="151"/>
      <c r="Z98" s="151"/>
    </row>
    <row r="99" spans="1:26" ht="12.75" customHeight="1">
      <c r="A99" s="26"/>
      <c r="B99" s="26"/>
      <c r="C99" s="31"/>
      <c r="D99" s="31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156" t="str">
        <f>IFERROR(MATCH($B99,Pokedex!$A:$A), "")</f>
        <v/>
      </c>
      <c r="S99" s="151"/>
      <c r="T99" s="151"/>
      <c r="U99" s="151"/>
      <c r="V99" s="151"/>
      <c r="W99" s="151"/>
      <c r="X99" s="151"/>
      <c r="Y99" s="151"/>
      <c r="Z99" s="151"/>
    </row>
    <row r="100" spans="1:26" ht="12.75" customHeight="1">
      <c r="A100" s="26"/>
      <c r="B100" s="26"/>
      <c r="C100" s="31"/>
      <c r="D100" s="31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156" t="str">
        <f>IFERROR(MATCH($B100,Pokedex!$A:$A), "")</f>
        <v/>
      </c>
      <c r="S100" s="151"/>
      <c r="T100" s="151"/>
      <c r="U100" s="151"/>
      <c r="V100" s="151"/>
      <c r="W100" s="151"/>
      <c r="X100" s="151"/>
      <c r="Y100" s="151"/>
      <c r="Z100" s="151"/>
    </row>
    <row r="101" spans="1:26" ht="12.75" customHeight="1">
      <c r="A101" s="26"/>
      <c r="B101" s="26"/>
      <c r="C101" s="31"/>
      <c r="D101" s="31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156" t="str">
        <f>IFERROR(MATCH($B101,Pokedex!$A:$A), "")</f>
        <v/>
      </c>
      <c r="S101" s="151"/>
      <c r="T101" s="151"/>
      <c r="U101" s="151"/>
      <c r="V101" s="151"/>
      <c r="W101" s="151"/>
      <c r="X101" s="151"/>
      <c r="Y101" s="151"/>
      <c r="Z101" s="151"/>
    </row>
    <row r="102" spans="1:26" ht="12.75" customHeight="1">
      <c r="A102" s="26"/>
      <c r="B102" s="26"/>
      <c r="C102" s="31"/>
      <c r="D102" s="31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156" t="str">
        <f>IFERROR(MATCH($B102,Pokedex!$A:$A), "")</f>
        <v/>
      </c>
      <c r="S102" s="151"/>
      <c r="T102" s="151"/>
      <c r="U102" s="151"/>
      <c r="V102" s="151"/>
      <c r="W102" s="151"/>
      <c r="X102" s="151"/>
      <c r="Y102" s="151"/>
      <c r="Z102" s="151"/>
    </row>
    <row r="103" spans="1:26" ht="12.75" customHeight="1">
      <c r="A103" s="26"/>
      <c r="B103" s="26"/>
      <c r="C103" s="31"/>
      <c r="D103" s="31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156" t="str">
        <f>IFERROR(MATCH($B103,Pokedex!$A:$A), "")</f>
        <v/>
      </c>
      <c r="S103" s="151"/>
      <c r="T103" s="151"/>
      <c r="U103" s="151"/>
      <c r="V103" s="151"/>
      <c r="W103" s="151"/>
      <c r="X103" s="151"/>
      <c r="Y103" s="151"/>
      <c r="Z103" s="151"/>
    </row>
    <row r="104" spans="1:26" ht="12.75" customHeight="1">
      <c r="A104" s="26"/>
      <c r="B104" s="26"/>
      <c r="C104" s="31"/>
      <c r="D104" s="31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156" t="str">
        <f>IFERROR(MATCH($B104,Pokedex!$A:$A), "")</f>
        <v/>
      </c>
      <c r="S104" s="151"/>
      <c r="T104" s="151"/>
      <c r="U104" s="151"/>
      <c r="V104" s="151"/>
      <c r="W104" s="151"/>
      <c r="X104" s="151"/>
      <c r="Y104" s="151"/>
      <c r="Z104" s="151"/>
    </row>
    <row r="105" spans="1:26" ht="12.75" customHeight="1">
      <c r="A105" s="26"/>
      <c r="B105" s="26"/>
      <c r="C105" s="31"/>
      <c r="D105" s="31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156" t="str">
        <f>IFERROR(MATCH($B105,Pokedex!$A:$A), "")</f>
        <v/>
      </c>
      <c r="S105" s="151"/>
      <c r="T105" s="151"/>
      <c r="U105" s="151"/>
      <c r="V105" s="151"/>
      <c r="W105" s="151"/>
      <c r="X105" s="151"/>
      <c r="Y105" s="151"/>
      <c r="Z105" s="151"/>
    </row>
    <row r="106" spans="1:26" ht="12.75" customHeight="1">
      <c r="A106" s="26"/>
      <c r="B106" s="26"/>
      <c r="C106" s="31"/>
      <c r="D106" s="31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156" t="str">
        <f>IFERROR(MATCH($B106,Pokedex!$A:$A), "")</f>
        <v/>
      </c>
      <c r="S106" s="151"/>
      <c r="T106" s="151"/>
      <c r="U106" s="151"/>
      <c r="V106" s="151"/>
      <c r="W106" s="151"/>
      <c r="X106" s="151"/>
      <c r="Y106" s="151"/>
      <c r="Z106" s="151"/>
    </row>
    <row r="107" spans="1:26" ht="12.75" customHeight="1">
      <c r="A107" s="26"/>
      <c r="B107" s="26"/>
      <c r="C107" s="31"/>
      <c r="D107" s="31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156" t="str">
        <f>IFERROR(MATCH($B107,Pokedex!$A:$A), "")</f>
        <v/>
      </c>
      <c r="S107" s="151"/>
      <c r="T107" s="151"/>
      <c r="U107" s="151"/>
      <c r="V107" s="151"/>
      <c r="W107" s="151"/>
      <c r="X107" s="151"/>
      <c r="Y107" s="151"/>
      <c r="Z107" s="151"/>
    </row>
    <row r="108" spans="1:26" ht="12.75" customHeight="1">
      <c r="A108" s="26"/>
      <c r="B108" s="26"/>
      <c r="C108" s="31"/>
      <c r="D108" s="31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156" t="str">
        <f>IFERROR(MATCH($B108,Pokedex!$A:$A), "")</f>
        <v/>
      </c>
      <c r="S108" s="151"/>
      <c r="T108" s="151"/>
      <c r="U108" s="151"/>
      <c r="V108" s="151"/>
      <c r="W108" s="151"/>
      <c r="X108" s="151"/>
      <c r="Y108" s="151"/>
      <c r="Z108" s="151"/>
    </row>
    <row r="109" spans="1:26" ht="12.75" customHeight="1">
      <c r="A109" s="26"/>
      <c r="B109" s="26"/>
      <c r="C109" s="31"/>
      <c r="D109" s="31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156" t="str">
        <f>IFERROR(MATCH($B109,Pokedex!$A:$A), "")</f>
        <v/>
      </c>
      <c r="S109" s="151"/>
      <c r="T109" s="151"/>
      <c r="U109" s="151"/>
      <c r="V109" s="151"/>
      <c r="W109" s="151"/>
      <c r="X109" s="151"/>
      <c r="Y109" s="151"/>
      <c r="Z109" s="151"/>
    </row>
    <row r="110" spans="1:26" ht="12.75" customHeight="1">
      <c r="A110" s="26"/>
      <c r="B110" s="26"/>
      <c r="C110" s="31"/>
      <c r="D110" s="31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156" t="str">
        <f>IFERROR(MATCH($B110,Pokedex!$A:$A), "")</f>
        <v/>
      </c>
      <c r="S110" s="151"/>
      <c r="T110" s="151"/>
      <c r="U110" s="151"/>
      <c r="V110" s="151"/>
      <c r="W110" s="151"/>
      <c r="X110" s="151"/>
      <c r="Y110" s="151"/>
      <c r="Z110" s="151"/>
    </row>
    <row r="111" spans="1:26" ht="12.75" customHeight="1">
      <c r="A111" s="26"/>
      <c r="B111" s="26"/>
      <c r="C111" s="31"/>
      <c r="D111" s="31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156" t="str">
        <f>IFERROR(MATCH($B111,Pokedex!$A:$A), "")</f>
        <v/>
      </c>
      <c r="S111" s="151"/>
      <c r="T111" s="151"/>
      <c r="U111" s="151"/>
      <c r="V111" s="151"/>
      <c r="W111" s="151"/>
      <c r="X111" s="151"/>
      <c r="Y111" s="151"/>
      <c r="Z111" s="151"/>
    </row>
    <row r="112" spans="1:26" ht="12.75" customHeight="1">
      <c r="A112" s="26"/>
      <c r="B112" s="26"/>
      <c r="C112" s="31"/>
      <c r="D112" s="31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156" t="str">
        <f>IFERROR(MATCH($B112,Pokedex!$A:$A), "")</f>
        <v/>
      </c>
      <c r="S112" s="151"/>
      <c r="T112" s="151"/>
      <c r="U112" s="151"/>
      <c r="V112" s="151"/>
      <c r="W112" s="151"/>
      <c r="X112" s="151"/>
      <c r="Y112" s="151"/>
      <c r="Z112" s="151"/>
    </row>
    <row r="113" spans="1:26" ht="12.75" customHeight="1">
      <c r="A113" s="26"/>
      <c r="B113" s="26"/>
      <c r="C113" s="31"/>
      <c r="D113" s="31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156" t="str">
        <f>IFERROR(MATCH($B113,Pokedex!$A:$A), "")</f>
        <v/>
      </c>
      <c r="S113" s="151"/>
      <c r="T113" s="151"/>
      <c r="U113" s="151"/>
      <c r="V113" s="151"/>
      <c r="W113" s="151"/>
      <c r="X113" s="151"/>
      <c r="Y113" s="151"/>
      <c r="Z113" s="151"/>
    </row>
    <row r="114" spans="1:26" ht="12.75" customHeight="1">
      <c r="A114" s="26"/>
      <c r="B114" s="26"/>
      <c r="C114" s="31"/>
      <c r="D114" s="31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156" t="str">
        <f>IFERROR(MATCH($B114,Pokedex!$A:$A), "")</f>
        <v/>
      </c>
      <c r="S114" s="151"/>
      <c r="T114" s="151"/>
      <c r="U114" s="151"/>
      <c r="V114" s="151"/>
      <c r="W114" s="151"/>
      <c r="X114" s="151"/>
      <c r="Y114" s="151"/>
      <c r="Z114" s="151"/>
    </row>
    <row r="115" spans="1:26" ht="12.75" customHeight="1">
      <c r="A115" s="26"/>
      <c r="B115" s="26"/>
      <c r="C115" s="31"/>
      <c r="D115" s="31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156" t="str">
        <f>IFERROR(MATCH($B115,Pokedex!$A:$A), "")</f>
        <v/>
      </c>
      <c r="S115" s="151"/>
      <c r="T115" s="151"/>
      <c r="U115" s="151"/>
      <c r="V115" s="151"/>
      <c r="W115" s="151"/>
      <c r="X115" s="151"/>
      <c r="Y115" s="151"/>
      <c r="Z115" s="151"/>
    </row>
    <row r="116" spans="1:26" ht="12.75" customHeight="1">
      <c r="A116" s="26"/>
      <c r="B116" s="26"/>
      <c r="C116" s="31"/>
      <c r="D116" s="31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156" t="str">
        <f>IFERROR(MATCH($B116,Pokedex!$A:$A), "")</f>
        <v/>
      </c>
      <c r="S116" s="151"/>
      <c r="T116" s="151"/>
      <c r="U116" s="151"/>
      <c r="V116" s="151"/>
      <c r="W116" s="151"/>
      <c r="X116" s="151"/>
      <c r="Y116" s="151"/>
      <c r="Z116" s="151"/>
    </row>
    <row r="117" spans="1:26" ht="12.75" customHeight="1">
      <c r="A117" s="26"/>
      <c r="B117" s="26"/>
      <c r="C117" s="31"/>
      <c r="D117" s="31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156" t="str">
        <f>IFERROR(MATCH($B117,Pokedex!$A:$A), "")</f>
        <v/>
      </c>
      <c r="S117" s="151"/>
      <c r="T117" s="151"/>
      <c r="U117" s="151"/>
      <c r="V117" s="151"/>
      <c r="W117" s="151"/>
      <c r="X117" s="151"/>
      <c r="Y117" s="151"/>
      <c r="Z117" s="151"/>
    </row>
    <row r="118" spans="1:26" ht="12.75" customHeight="1">
      <c r="A118" s="26"/>
      <c r="B118" s="26"/>
      <c r="C118" s="31"/>
      <c r="D118" s="31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156" t="str">
        <f>IFERROR(MATCH($B118,Pokedex!$A:$A), "")</f>
        <v/>
      </c>
      <c r="S118" s="151"/>
      <c r="T118" s="151"/>
      <c r="U118" s="151"/>
      <c r="V118" s="151"/>
      <c r="W118" s="151"/>
      <c r="X118" s="151"/>
      <c r="Y118" s="151"/>
      <c r="Z118" s="151"/>
    </row>
    <row r="119" spans="1:26" ht="12.75" customHeight="1">
      <c r="A119" s="26"/>
      <c r="B119" s="26"/>
      <c r="C119" s="31"/>
      <c r="D119" s="31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156" t="str">
        <f>IFERROR(MATCH($B119,Pokedex!$A:$A), "")</f>
        <v/>
      </c>
      <c r="S119" s="151"/>
      <c r="T119" s="151"/>
      <c r="U119" s="151"/>
      <c r="V119" s="151"/>
      <c r="W119" s="151"/>
      <c r="X119" s="151"/>
      <c r="Y119" s="151"/>
      <c r="Z119" s="151"/>
    </row>
    <row r="120" spans="1:26" ht="12.75" customHeight="1">
      <c r="A120" s="26"/>
      <c r="B120" s="26"/>
      <c r="C120" s="31"/>
      <c r="D120" s="31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156" t="str">
        <f>IFERROR(MATCH($B120,Pokedex!$A:$A), "")</f>
        <v/>
      </c>
      <c r="S120" s="151"/>
      <c r="T120" s="151"/>
      <c r="U120" s="151"/>
      <c r="V120" s="151"/>
      <c r="W120" s="151"/>
      <c r="X120" s="151"/>
      <c r="Y120" s="151"/>
      <c r="Z120" s="151"/>
    </row>
    <row r="121" spans="1:26" ht="12.75" customHeight="1">
      <c r="A121" s="26"/>
      <c r="B121" s="26"/>
      <c r="C121" s="31"/>
      <c r="D121" s="31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156" t="str">
        <f>IFERROR(MATCH($B121,Pokedex!$A:$A), "")</f>
        <v/>
      </c>
      <c r="S121" s="151"/>
      <c r="T121" s="151"/>
      <c r="U121" s="151"/>
      <c r="V121" s="151"/>
      <c r="W121" s="151"/>
      <c r="X121" s="151"/>
      <c r="Y121" s="151"/>
      <c r="Z121" s="151"/>
    </row>
    <row r="122" spans="1:26" ht="12.75" customHeight="1">
      <c r="A122" s="26"/>
      <c r="B122" s="26"/>
      <c r="C122" s="31"/>
      <c r="D122" s="31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156" t="str">
        <f>IFERROR(MATCH($B122,Pokedex!$A:$A), "")</f>
        <v/>
      </c>
      <c r="S122" s="151"/>
      <c r="T122" s="151"/>
      <c r="U122" s="151"/>
      <c r="V122" s="151"/>
      <c r="W122" s="151"/>
      <c r="X122" s="151"/>
      <c r="Y122" s="151"/>
      <c r="Z122" s="151"/>
    </row>
    <row r="123" spans="1:26" ht="12.75" customHeight="1">
      <c r="A123" s="26"/>
      <c r="B123" s="26"/>
      <c r="C123" s="31"/>
      <c r="D123" s="31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156" t="str">
        <f>IFERROR(MATCH($B123,Pokedex!$A:$A), "")</f>
        <v/>
      </c>
      <c r="S123" s="151"/>
      <c r="T123" s="151"/>
      <c r="U123" s="151"/>
      <c r="V123" s="151"/>
      <c r="W123" s="151"/>
      <c r="X123" s="151"/>
      <c r="Y123" s="151"/>
      <c r="Z123" s="151"/>
    </row>
    <row r="124" spans="1:26" ht="12.75" customHeight="1">
      <c r="A124" s="26"/>
      <c r="B124" s="26"/>
      <c r="C124" s="31"/>
      <c r="D124" s="31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156" t="str">
        <f>IFERROR(MATCH($B124,Pokedex!$A:$A), "")</f>
        <v/>
      </c>
      <c r="S124" s="151"/>
      <c r="T124" s="151"/>
      <c r="U124" s="151"/>
      <c r="V124" s="151"/>
      <c r="W124" s="151"/>
      <c r="X124" s="151"/>
      <c r="Y124" s="151"/>
      <c r="Z124" s="151"/>
    </row>
    <row r="125" spans="1:26" ht="12.75" customHeight="1">
      <c r="A125" s="26"/>
      <c r="B125" s="26"/>
      <c r="C125" s="31"/>
      <c r="D125" s="31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156" t="str">
        <f>IFERROR(MATCH($B125,Pokedex!$A:$A), "")</f>
        <v/>
      </c>
      <c r="S125" s="151"/>
      <c r="T125" s="151"/>
      <c r="U125" s="151"/>
      <c r="V125" s="151"/>
      <c r="W125" s="151"/>
      <c r="X125" s="151"/>
      <c r="Y125" s="151"/>
      <c r="Z125" s="151"/>
    </row>
    <row r="126" spans="1:26" ht="12.75" customHeight="1">
      <c r="A126" s="26"/>
      <c r="B126" s="26"/>
      <c r="C126" s="31"/>
      <c r="D126" s="31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156" t="str">
        <f>IFERROR(MATCH($B126,Pokedex!$A:$A), "")</f>
        <v/>
      </c>
      <c r="S126" s="151"/>
      <c r="T126" s="151"/>
      <c r="U126" s="151"/>
      <c r="V126" s="151"/>
      <c r="W126" s="151"/>
      <c r="X126" s="151"/>
      <c r="Y126" s="151"/>
      <c r="Z126" s="151"/>
    </row>
    <row r="127" spans="1:26" ht="12.75" customHeight="1">
      <c r="A127" s="26"/>
      <c r="B127" s="26"/>
      <c r="C127" s="31"/>
      <c r="D127" s="31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156" t="str">
        <f>IFERROR(MATCH($B127,Pokedex!$A:$A), "")</f>
        <v/>
      </c>
      <c r="S127" s="151"/>
      <c r="T127" s="151"/>
      <c r="U127" s="151"/>
      <c r="V127" s="151"/>
      <c r="W127" s="151"/>
      <c r="X127" s="151"/>
      <c r="Y127" s="151"/>
      <c r="Z127" s="151"/>
    </row>
    <row r="128" spans="1:26" ht="12.75" customHeight="1">
      <c r="A128" s="26"/>
      <c r="B128" s="26"/>
      <c r="C128" s="31"/>
      <c r="D128" s="31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156" t="str">
        <f>IFERROR(MATCH($B128,Pokedex!$A:$A), "")</f>
        <v/>
      </c>
      <c r="S128" s="151"/>
      <c r="T128" s="151"/>
      <c r="U128" s="151"/>
      <c r="V128" s="151"/>
      <c r="W128" s="151"/>
      <c r="X128" s="151"/>
      <c r="Y128" s="151"/>
      <c r="Z128" s="151"/>
    </row>
    <row r="129" spans="1:26" ht="12.75" customHeight="1">
      <c r="A129" s="26"/>
      <c r="B129" s="26"/>
      <c r="C129" s="31"/>
      <c r="D129" s="31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156" t="str">
        <f>IFERROR(MATCH($B129,Pokedex!$A:$A), "")</f>
        <v/>
      </c>
      <c r="S129" s="151"/>
      <c r="T129" s="151"/>
      <c r="U129" s="151"/>
      <c r="V129" s="151"/>
      <c r="W129" s="151"/>
      <c r="X129" s="151"/>
      <c r="Y129" s="151"/>
      <c r="Z129" s="151"/>
    </row>
    <row r="130" spans="1:26" ht="12.75" customHeight="1">
      <c r="A130" s="26"/>
      <c r="B130" s="26"/>
      <c r="C130" s="31"/>
      <c r="D130" s="31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156" t="str">
        <f>IFERROR(MATCH($B130,Pokedex!$A:$A), "")</f>
        <v/>
      </c>
      <c r="S130" s="151"/>
      <c r="T130" s="151"/>
      <c r="U130" s="151"/>
      <c r="V130" s="151"/>
      <c r="W130" s="151"/>
      <c r="X130" s="151"/>
      <c r="Y130" s="151"/>
      <c r="Z130" s="151"/>
    </row>
    <row r="131" spans="1:26" ht="12.75" customHeight="1">
      <c r="A131" s="26"/>
      <c r="B131" s="26"/>
      <c r="C131" s="31"/>
      <c r="D131" s="31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156" t="str">
        <f>IFERROR(MATCH($B131,Pokedex!$A:$A), "")</f>
        <v/>
      </c>
      <c r="S131" s="151"/>
      <c r="T131" s="151"/>
      <c r="U131" s="151"/>
      <c r="V131" s="151"/>
      <c r="W131" s="151"/>
      <c r="X131" s="151"/>
      <c r="Y131" s="151"/>
      <c r="Z131" s="151"/>
    </row>
    <row r="132" spans="1:26" ht="12.75" customHeight="1">
      <c r="A132" s="26"/>
      <c r="B132" s="26"/>
      <c r="C132" s="31"/>
      <c r="D132" s="31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156" t="str">
        <f>IFERROR(MATCH($B132,Pokedex!$A:$A), "")</f>
        <v/>
      </c>
      <c r="S132" s="151"/>
      <c r="T132" s="151"/>
      <c r="U132" s="151"/>
      <c r="V132" s="151"/>
      <c r="W132" s="151"/>
      <c r="X132" s="151"/>
      <c r="Y132" s="151"/>
      <c r="Z132" s="151"/>
    </row>
    <row r="133" spans="1:26" ht="12.75" customHeight="1">
      <c r="A133" s="26"/>
      <c r="B133" s="26"/>
      <c r="C133" s="31"/>
      <c r="D133" s="31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156" t="str">
        <f>IFERROR(MATCH($B133,Pokedex!$A:$A), "")</f>
        <v/>
      </c>
      <c r="S133" s="151"/>
      <c r="T133" s="151"/>
      <c r="U133" s="151"/>
      <c r="V133" s="151"/>
      <c r="W133" s="151"/>
      <c r="X133" s="151"/>
      <c r="Y133" s="151"/>
      <c r="Z133" s="151"/>
    </row>
    <row r="134" spans="1:26" ht="12.75" customHeight="1">
      <c r="A134" s="26"/>
      <c r="B134" s="26"/>
      <c r="C134" s="31"/>
      <c r="D134" s="31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156" t="str">
        <f>IFERROR(MATCH($B134,Pokedex!$A:$A), "")</f>
        <v/>
      </c>
      <c r="S134" s="151"/>
      <c r="T134" s="151"/>
      <c r="U134" s="151"/>
      <c r="V134" s="151"/>
      <c r="W134" s="151"/>
      <c r="X134" s="151"/>
      <c r="Y134" s="151"/>
      <c r="Z134" s="151"/>
    </row>
    <row r="135" spans="1:26" ht="12.75" customHeight="1">
      <c r="A135" s="26"/>
      <c r="B135" s="26"/>
      <c r="C135" s="31"/>
      <c r="D135" s="31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156" t="str">
        <f>IFERROR(MATCH($B135,Pokedex!$A:$A), "")</f>
        <v/>
      </c>
      <c r="S135" s="151"/>
      <c r="T135" s="151"/>
      <c r="U135" s="151"/>
      <c r="V135" s="151"/>
      <c r="W135" s="151"/>
      <c r="X135" s="151"/>
      <c r="Y135" s="151"/>
      <c r="Z135" s="151"/>
    </row>
    <row r="136" spans="1:26" ht="12.75" customHeight="1">
      <c r="A136" s="26"/>
      <c r="B136" s="26"/>
      <c r="C136" s="31"/>
      <c r="D136" s="31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156" t="str">
        <f>IFERROR(MATCH($B136,Pokedex!$A:$A), "")</f>
        <v/>
      </c>
      <c r="S136" s="151"/>
      <c r="T136" s="151"/>
      <c r="U136" s="151"/>
      <c r="V136" s="151"/>
      <c r="W136" s="151"/>
      <c r="X136" s="151"/>
      <c r="Y136" s="151"/>
      <c r="Z136" s="151"/>
    </row>
    <row r="137" spans="1:26" ht="12.75" customHeight="1">
      <c r="A137" s="26"/>
      <c r="B137" s="26"/>
      <c r="C137" s="31"/>
      <c r="D137" s="31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156" t="str">
        <f>IFERROR(MATCH($B137,Pokedex!$A:$A), "")</f>
        <v/>
      </c>
      <c r="S137" s="151"/>
      <c r="T137" s="151"/>
      <c r="U137" s="151"/>
      <c r="V137" s="151"/>
      <c r="W137" s="151"/>
      <c r="X137" s="151"/>
      <c r="Y137" s="151"/>
      <c r="Z137" s="151"/>
    </row>
    <row r="138" spans="1:26" ht="12.75" customHeight="1">
      <c r="A138" s="26"/>
      <c r="B138" s="26"/>
      <c r="C138" s="31"/>
      <c r="D138" s="31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156" t="str">
        <f>IFERROR(MATCH($B138,Pokedex!$A:$A), "")</f>
        <v/>
      </c>
      <c r="S138" s="151"/>
      <c r="T138" s="151"/>
      <c r="U138" s="151"/>
      <c r="V138" s="151"/>
      <c r="W138" s="151"/>
      <c r="X138" s="151"/>
      <c r="Y138" s="151"/>
      <c r="Z138" s="151"/>
    </row>
    <row r="139" spans="1:26" ht="12.75" customHeight="1">
      <c r="A139" s="26"/>
      <c r="B139" s="26"/>
      <c r="C139" s="31"/>
      <c r="D139" s="31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156" t="str">
        <f>IFERROR(MATCH($B139,Pokedex!$A:$A), "")</f>
        <v/>
      </c>
      <c r="S139" s="151"/>
      <c r="T139" s="151"/>
      <c r="U139" s="151"/>
      <c r="V139" s="151"/>
      <c r="W139" s="151"/>
      <c r="X139" s="151"/>
      <c r="Y139" s="151"/>
      <c r="Z139" s="151"/>
    </row>
    <row r="140" spans="1:26" ht="12.75" customHeight="1">
      <c r="A140" s="26"/>
      <c r="B140" s="26"/>
      <c r="C140" s="31"/>
      <c r="D140" s="31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156" t="str">
        <f>IFERROR(MATCH($B140,Pokedex!$A:$A), "")</f>
        <v/>
      </c>
      <c r="S140" s="151"/>
      <c r="T140" s="151"/>
      <c r="U140" s="151"/>
      <c r="V140" s="151"/>
      <c r="W140" s="151"/>
      <c r="X140" s="151"/>
      <c r="Y140" s="151"/>
      <c r="Z140" s="151"/>
    </row>
    <row r="141" spans="1:26" ht="12.75" customHeight="1">
      <c r="A141" s="26"/>
      <c r="B141" s="26"/>
      <c r="C141" s="31"/>
      <c r="D141" s="31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156" t="str">
        <f>IFERROR(MATCH($B141,Pokedex!$A:$A), "")</f>
        <v/>
      </c>
      <c r="S141" s="151"/>
      <c r="T141" s="151"/>
      <c r="U141" s="151"/>
      <c r="V141" s="151"/>
      <c r="W141" s="151"/>
      <c r="X141" s="151"/>
      <c r="Y141" s="151"/>
      <c r="Z141" s="151"/>
    </row>
    <row r="142" spans="1:26" ht="12.75" customHeight="1">
      <c r="A142" s="26"/>
      <c r="B142" s="26"/>
      <c r="C142" s="31"/>
      <c r="D142" s="31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156" t="str">
        <f>IFERROR(MATCH($B142,Pokedex!$A:$A), "")</f>
        <v/>
      </c>
      <c r="S142" s="151"/>
      <c r="T142" s="151"/>
      <c r="U142" s="151"/>
      <c r="V142" s="151"/>
      <c r="W142" s="151"/>
      <c r="X142" s="151"/>
      <c r="Y142" s="151"/>
      <c r="Z142" s="151"/>
    </row>
    <row r="143" spans="1:26" ht="12.75" customHeight="1">
      <c r="A143" s="26"/>
      <c r="B143" s="26"/>
      <c r="C143" s="31"/>
      <c r="D143" s="31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156" t="str">
        <f>IFERROR(MATCH($B143,Pokedex!$A:$A), "")</f>
        <v/>
      </c>
      <c r="S143" s="151"/>
      <c r="T143" s="151"/>
      <c r="U143" s="151"/>
      <c r="V143" s="151"/>
      <c r="W143" s="151"/>
      <c r="X143" s="151"/>
      <c r="Y143" s="151"/>
      <c r="Z143" s="151"/>
    </row>
    <row r="144" spans="1:26" ht="12.75" customHeight="1">
      <c r="A144" s="26"/>
      <c r="B144" s="26"/>
      <c r="C144" s="31"/>
      <c r="D144" s="31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156" t="str">
        <f>IFERROR(MATCH($B144,Pokedex!$A:$A), "")</f>
        <v/>
      </c>
      <c r="S144" s="151"/>
      <c r="T144" s="151"/>
      <c r="U144" s="151"/>
      <c r="V144" s="151"/>
      <c r="W144" s="151"/>
      <c r="X144" s="151"/>
      <c r="Y144" s="151"/>
      <c r="Z144" s="151"/>
    </row>
    <row r="145" spans="1:26" ht="12.75" customHeight="1">
      <c r="A145" s="26"/>
      <c r="B145" s="26"/>
      <c r="C145" s="31"/>
      <c r="D145" s="31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156" t="str">
        <f>IFERROR(MATCH($B145,Pokedex!$A:$A), "")</f>
        <v/>
      </c>
      <c r="S145" s="151"/>
      <c r="T145" s="151"/>
      <c r="U145" s="151"/>
      <c r="V145" s="151"/>
      <c r="W145" s="151"/>
      <c r="X145" s="151"/>
      <c r="Y145" s="151"/>
      <c r="Z145" s="151"/>
    </row>
    <row r="146" spans="1:26" ht="12.75" customHeight="1">
      <c r="A146" s="26"/>
      <c r="B146" s="26"/>
      <c r="C146" s="31"/>
      <c r="D146" s="31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156" t="str">
        <f>IFERROR(MATCH($B146,Pokedex!$A:$A), "")</f>
        <v/>
      </c>
      <c r="S146" s="151"/>
      <c r="T146" s="151"/>
      <c r="U146" s="151"/>
      <c r="V146" s="151"/>
      <c r="W146" s="151"/>
      <c r="X146" s="151"/>
      <c r="Y146" s="151"/>
      <c r="Z146" s="151"/>
    </row>
    <row r="147" spans="1:26" ht="12.75" customHeight="1">
      <c r="A147" s="26"/>
      <c r="B147" s="26"/>
      <c r="C147" s="31"/>
      <c r="D147" s="31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156" t="str">
        <f>IFERROR(MATCH($B147,Pokedex!$A:$A), "")</f>
        <v/>
      </c>
      <c r="S147" s="151"/>
      <c r="T147" s="151"/>
      <c r="U147" s="151"/>
      <c r="V147" s="151"/>
      <c r="W147" s="151"/>
      <c r="X147" s="151"/>
      <c r="Y147" s="151"/>
      <c r="Z147" s="151"/>
    </row>
    <row r="148" spans="1:26" ht="12.75" customHeight="1">
      <c r="A148" s="26"/>
      <c r="B148" s="26"/>
      <c r="C148" s="31"/>
      <c r="D148" s="31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156" t="str">
        <f>IFERROR(MATCH($B148,Pokedex!$A:$A), "")</f>
        <v/>
      </c>
      <c r="S148" s="151"/>
      <c r="T148" s="151"/>
      <c r="U148" s="151"/>
      <c r="V148" s="151"/>
      <c r="W148" s="151"/>
      <c r="X148" s="151"/>
      <c r="Y148" s="151"/>
      <c r="Z148" s="151"/>
    </row>
    <row r="149" spans="1:26" ht="12.75" customHeight="1">
      <c r="A149" s="26"/>
      <c r="B149" s="26"/>
      <c r="C149" s="31"/>
      <c r="D149" s="31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156" t="str">
        <f>IFERROR(MATCH($B149,Pokedex!$A:$A), "")</f>
        <v/>
      </c>
      <c r="S149" s="151"/>
      <c r="T149" s="151"/>
      <c r="U149" s="151"/>
      <c r="V149" s="151"/>
      <c r="W149" s="151"/>
      <c r="X149" s="151"/>
      <c r="Y149" s="151"/>
      <c r="Z149" s="151"/>
    </row>
    <row r="150" spans="1:26" ht="12.75" customHeight="1">
      <c r="A150" s="26"/>
      <c r="B150" s="26"/>
      <c r="C150" s="31"/>
      <c r="D150" s="31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156" t="str">
        <f>IFERROR(MATCH($B150,Pokedex!$A:$A), "")</f>
        <v/>
      </c>
      <c r="S150" s="151"/>
      <c r="T150" s="151"/>
      <c r="U150" s="151"/>
      <c r="V150" s="151"/>
      <c r="W150" s="151"/>
      <c r="X150" s="151"/>
      <c r="Y150" s="151"/>
      <c r="Z150" s="151"/>
    </row>
    <row r="151" spans="1:26" ht="12.75" customHeight="1">
      <c r="A151" s="26"/>
      <c r="B151" s="26"/>
      <c r="C151" s="31"/>
      <c r="D151" s="31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156" t="str">
        <f>IFERROR(MATCH($B151,Pokedex!$A:$A), "")</f>
        <v/>
      </c>
      <c r="S151" s="151"/>
      <c r="T151" s="151"/>
      <c r="U151" s="151"/>
      <c r="V151" s="151"/>
      <c r="W151" s="151"/>
      <c r="X151" s="151"/>
      <c r="Y151" s="151"/>
      <c r="Z151" s="151"/>
    </row>
    <row r="152" spans="1:26" ht="12.75" customHeight="1">
      <c r="A152" s="26"/>
      <c r="B152" s="26"/>
      <c r="C152" s="31"/>
      <c r="D152" s="31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156" t="str">
        <f>IFERROR(MATCH($B152,Pokedex!$A:$A), "")</f>
        <v/>
      </c>
      <c r="S152" s="151"/>
      <c r="T152" s="151"/>
      <c r="U152" s="151"/>
      <c r="V152" s="151"/>
      <c r="W152" s="151"/>
      <c r="X152" s="151"/>
      <c r="Y152" s="151"/>
      <c r="Z152" s="151"/>
    </row>
    <row r="153" spans="1:26" ht="12.75" customHeight="1">
      <c r="A153" s="26"/>
      <c r="B153" s="26"/>
      <c r="C153" s="31"/>
      <c r="D153" s="31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156" t="str">
        <f>IFERROR(MATCH($B153,Pokedex!$A:$A), "")</f>
        <v/>
      </c>
      <c r="S153" s="151"/>
      <c r="T153" s="151"/>
      <c r="U153" s="151"/>
      <c r="V153" s="151"/>
      <c r="W153" s="151"/>
      <c r="X153" s="151"/>
      <c r="Y153" s="151"/>
      <c r="Z153" s="151"/>
    </row>
    <row r="154" spans="1:26" ht="12.75" customHeight="1">
      <c r="A154" s="26"/>
      <c r="B154" s="26"/>
      <c r="C154" s="31"/>
      <c r="D154" s="31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156" t="str">
        <f>IFERROR(MATCH($B154,Pokedex!$A:$A), "")</f>
        <v/>
      </c>
      <c r="S154" s="151"/>
      <c r="T154" s="151"/>
      <c r="U154" s="151"/>
      <c r="V154" s="151"/>
      <c r="W154" s="151"/>
      <c r="X154" s="151"/>
      <c r="Y154" s="151"/>
      <c r="Z154" s="151"/>
    </row>
    <row r="155" spans="1:26" ht="12.75" customHeight="1">
      <c r="A155" s="26"/>
      <c r="B155" s="26"/>
      <c r="C155" s="31"/>
      <c r="D155" s="31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156" t="str">
        <f>IFERROR(MATCH($B155,Pokedex!$A:$A), "")</f>
        <v/>
      </c>
      <c r="S155" s="151"/>
      <c r="T155" s="151"/>
      <c r="U155" s="151"/>
      <c r="V155" s="151"/>
      <c r="W155" s="151"/>
      <c r="X155" s="151"/>
      <c r="Y155" s="151"/>
      <c r="Z155" s="151"/>
    </row>
    <row r="156" spans="1:26" ht="12.75" customHeight="1">
      <c r="A156" s="26"/>
      <c r="B156" s="26"/>
      <c r="C156" s="31"/>
      <c r="D156" s="31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156" t="str">
        <f>IFERROR(MATCH($B156,Pokedex!$A:$A), "")</f>
        <v/>
      </c>
      <c r="S156" s="151"/>
      <c r="T156" s="151"/>
      <c r="U156" s="151"/>
      <c r="V156" s="151"/>
      <c r="W156" s="151"/>
      <c r="X156" s="151"/>
      <c r="Y156" s="151"/>
      <c r="Z156" s="151"/>
    </row>
    <row r="157" spans="1:26" ht="12.75" customHeight="1">
      <c r="A157" s="26"/>
      <c r="B157" s="26"/>
      <c r="C157" s="31"/>
      <c r="D157" s="31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156" t="str">
        <f>IFERROR(MATCH($B157,Pokedex!$A:$A), "")</f>
        <v/>
      </c>
      <c r="S157" s="151"/>
      <c r="T157" s="151"/>
      <c r="U157" s="151"/>
      <c r="V157" s="151"/>
      <c r="W157" s="151"/>
      <c r="X157" s="151"/>
      <c r="Y157" s="151"/>
      <c r="Z157" s="151"/>
    </row>
    <row r="158" spans="1:26" ht="12.75" customHeight="1">
      <c r="A158" s="26"/>
      <c r="B158" s="26"/>
      <c r="C158" s="31"/>
      <c r="D158" s="31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156" t="str">
        <f>IFERROR(MATCH($B158,Pokedex!$A:$A), "")</f>
        <v/>
      </c>
      <c r="S158" s="151"/>
      <c r="T158" s="151"/>
      <c r="U158" s="151"/>
      <c r="V158" s="151"/>
      <c r="W158" s="151"/>
      <c r="X158" s="151"/>
      <c r="Y158" s="151"/>
      <c r="Z158" s="151"/>
    </row>
    <row r="159" spans="1:26" ht="12.75" customHeight="1">
      <c r="A159" s="26"/>
      <c r="B159" s="26"/>
      <c r="C159" s="31"/>
      <c r="D159" s="31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156" t="str">
        <f>IFERROR(MATCH($B159,Pokedex!$A:$A), "")</f>
        <v/>
      </c>
      <c r="S159" s="151"/>
      <c r="T159" s="151"/>
      <c r="U159" s="151"/>
      <c r="V159" s="151"/>
      <c r="W159" s="151"/>
      <c r="X159" s="151"/>
      <c r="Y159" s="151"/>
      <c r="Z159" s="151"/>
    </row>
    <row r="160" spans="1:26" ht="12.75" customHeight="1">
      <c r="A160" s="26"/>
      <c r="B160" s="26"/>
      <c r="C160" s="31"/>
      <c r="D160" s="31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156" t="str">
        <f>IFERROR(MATCH($B160,Pokedex!$A:$A), "")</f>
        <v/>
      </c>
      <c r="S160" s="151"/>
      <c r="T160" s="151"/>
      <c r="U160" s="151"/>
      <c r="V160" s="151"/>
      <c r="W160" s="151"/>
      <c r="X160" s="151"/>
      <c r="Y160" s="151"/>
      <c r="Z160" s="151"/>
    </row>
    <row r="161" spans="1:26" ht="12.75" customHeight="1">
      <c r="A161" s="26"/>
      <c r="B161" s="26"/>
      <c r="C161" s="31"/>
      <c r="D161" s="31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156" t="str">
        <f>IFERROR(MATCH($B161,Pokedex!$A:$A), "")</f>
        <v/>
      </c>
      <c r="S161" s="151"/>
      <c r="T161" s="151"/>
      <c r="U161" s="151"/>
      <c r="V161" s="151"/>
      <c r="W161" s="151"/>
      <c r="X161" s="151"/>
      <c r="Y161" s="151"/>
      <c r="Z161" s="151"/>
    </row>
    <row r="162" spans="1:26" ht="12.75" customHeight="1">
      <c r="A162" s="26"/>
      <c r="B162" s="26"/>
      <c r="C162" s="31"/>
      <c r="D162" s="31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156" t="str">
        <f>IFERROR(MATCH($B162,Pokedex!$A:$A), "")</f>
        <v/>
      </c>
      <c r="S162" s="151"/>
      <c r="T162" s="151"/>
      <c r="U162" s="151"/>
      <c r="V162" s="151"/>
      <c r="W162" s="151"/>
      <c r="X162" s="151"/>
      <c r="Y162" s="151"/>
      <c r="Z162" s="151"/>
    </row>
    <row r="163" spans="1:26" ht="12.75" customHeight="1">
      <c r="A163" s="26"/>
      <c r="B163" s="26"/>
      <c r="C163" s="31"/>
      <c r="D163" s="31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156" t="str">
        <f>IFERROR(MATCH($B163,Pokedex!$A:$A), "")</f>
        <v/>
      </c>
      <c r="S163" s="151"/>
      <c r="T163" s="151"/>
      <c r="U163" s="151"/>
      <c r="V163" s="151"/>
      <c r="W163" s="151"/>
      <c r="X163" s="151"/>
      <c r="Y163" s="151"/>
      <c r="Z163" s="151"/>
    </row>
    <row r="164" spans="1:26" ht="12.75" customHeight="1">
      <c r="A164" s="26"/>
      <c r="B164" s="26"/>
      <c r="C164" s="31"/>
      <c r="D164" s="31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156" t="str">
        <f>IFERROR(MATCH($B164,Pokedex!$A:$A), "")</f>
        <v/>
      </c>
      <c r="S164" s="151"/>
      <c r="T164" s="151"/>
      <c r="U164" s="151"/>
      <c r="V164" s="151"/>
      <c r="W164" s="151"/>
      <c r="X164" s="151"/>
      <c r="Y164" s="151"/>
      <c r="Z164" s="151"/>
    </row>
    <row r="165" spans="1:26" ht="12.75" customHeight="1">
      <c r="A165" s="26"/>
      <c r="B165" s="26"/>
      <c r="C165" s="31"/>
      <c r="D165" s="31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156" t="str">
        <f>IFERROR(MATCH($B165,Pokedex!$A:$A), "")</f>
        <v/>
      </c>
      <c r="S165" s="151"/>
      <c r="T165" s="151"/>
      <c r="U165" s="151"/>
      <c r="V165" s="151"/>
      <c r="W165" s="151"/>
      <c r="X165" s="151"/>
      <c r="Y165" s="151"/>
      <c r="Z165" s="151"/>
    </row>
    <row r="166" spans="1:26" ht="12.75" customHeight="1">
      <c r="A166" s="26"/>
      <c r="B166" s="26"/>
      <c r="C166" s="31"/>
      <c r="D166" s="31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156" t="str">
        <f>IFERROR(MATCH($B166,Pokedex!$A:$A), "")</f>
        <v/>
      </c>
      <c r="S166" s="151"/>
      <c r="T166" s="151"/>
      <c r="U166" s="151"/>
      <c r="V166" s="151"/>
      <c r="W166" s="151"/>
      <c r="X166" s="151"/>
      <c r="Y166" s="151"/>
      <c r="Z166" s="151"/>
    </row>
    <row r="167" spans="1:26" ht="12.75" customHeight="1">
      <c r="A167" s="26"/>
      <c r="B167" s="26"/>
      <c r="C167" s="31"/>
      <c r="D167" s="31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156" t="str">
        <f>IFERROR(MATCH($B167,Pokedex!$A:$A), "")</f>
        <v/>
      </c>
      <c r="S167" s="151"/>
      <c r="T167" s="151"/>
      <c r="U167" s="151"/>
      <c r="V167" s="151"/>
      <c r="W167" s="151"/>
      <c r="X167" s="151"/>
      <c r="Y167" s="151"/>
      <c r="Z167" s="151"/>
    </row>
    <row r="168" spans="1:26" ht="12.75" customHeight="1">
      <c r="A168" s="26"/>
      <c r="B168" s="26"/>
      <c r="C168" s="31"/>
      <c r="D168" s="31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156" t="str">
        <f>IFERROR(MATCH($B168,Pokedex!$A:$A), "")</f>
        <v/>
      </c>
      <c r="S168" s="151"/>
      <c r="T168" s="151"/>
      <c r="U168" s="151"/>
      <c r="V168" s="151"/>
      <c r="W168" s="151"/>
      <c r="X168" s="151"/>
      <c r="Y168" s="151"/>
      <c r="Z168" s="151"/>
    </row>
    <row r="169" spans="1:26" ht="12.75" customHeight="1">
      <c r="A169" s="26"/>
      <c r="B169" s="26"/>
      <c r="C169" s="31"/>
      <c r="D169" s="31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156" t="str">
        <f>IFERROR(MATCH($B169,Pokedex!$A:$A), "")</f>
        <v/>
      </c>
      <c r="S169" s="151"/>
      <c r="T169" s="151"/>
      <c r="U169" s="151"/>
      <c r="V169" s="151"/>
      <c r="W169" s="151"/>
      <c r="X169" s="151"/>
      <c r="Y169" s="151"/>
      <c r="Z169" s="151"/>
    </row>
    <row r="170" spans="1:26" ht="12.75" customHeight="1">
      <c r="A170" s="26"/>
      <c r="B170" s="26"/>
      <c r="C170" s="31"/>
      <c r="D170" s="31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156" t="str">
        <f>IFERROR(MATCH($B170,Pokedex!$A:$A), "")</f>
        <v/>
      </c>
      <c r="S170" s="151"/>
      <c r="T170" s="151"/>
      <c r="U170" s="151"/>
      <c r="V170" s="151"/>
      <c r="W170" s="151"/>
      <c r="X170" s="151"/>
      <c r="Y170" s="151"/>
      <c r="Z170" s="151"/>
    </row>
    <row r="171" spans="1:26" ht="12.75" customHeight="1">
      <c r="A171" s="26"/>
      <c r="B171" s="26"/>
      <c r="C171" s="31"/>
      <c r="D171" s="31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156" t="str">
        <f>IFERROR(MATCH($B171,Pokedex!$A:$A), "")</f>
        <v/>
      </c>
      <c r="S171" s="151"/>
      <c r="T171" s="151"/>
      <c r="U171" s="151"/>
      <c r="V171" s="151"/>
      <c r="W171" s="151"/>
      <c r="X171" s="151"/>
      <c r="Y171" s="151"/>
      <c r="Z171" s="151"/>
    </row>
    <row r="172" spans="1:26" ht="12.75" customHeight="1">
      <c r="A172" s="26"/>
      <c r="B172" s="26"/>
      <c r="C172" s="31"/>
      <c r="D172" s="31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156" t="str">
        <f>IFERROR(MATCH($B172,Pokedex!$A:$A), "")</f>
        <v/>
      </c>
      <c r="S172" s="151"/>
      <c r="T172" s="151"/>
      <c r="U172" s="151"/>
      <c r="V172" s="151"/>
      <c r="W172" s="151"/>
      <c r="X172" s="151"/>
      <c r="Y172" s="151"/>
      <c r="Z172" s="151"/>
    </row>
    <row r="173" spans="1:26" ht="12.75" customHeight="1">
      <c r="A173" s="26"/>
      <c r="B173" s="26"/>
      <c r="C173" s="31"/>
      <c r="D173" s="31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156" t="str">
        <f>IFERROR(MATCH($B173,Pokedex!$A:$A), "")</f>
        <v/>
      </c>
      <c r="S173" s="151"/>
      <c r="T173" s="151"/>
      <c r="U173" s="151"/>
      <c r="V173" s="151"/>
      <c r="W173" s="151"/>
      <c r="X173" s="151"/>
      <c r="Y173" s="151"/>
      <c r="Z173" s="151"/>
    </row>
    <row r="174" spans="1:26" ht="12.75" customHeight="1">
      <c r="A174" s="26"/>
      <c r="B174" s="26"/>
      <c r="C174" s="31"/>
      <c r="D174" s="31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156" t="str">
        <f>IFERROR(MATCH($B174,Pokedex!$A:$A), "")</f>
        <v/>
      </c>
      <c r="S174" s="151"/>
      <c r="T174" s="151"/>
      <c r="U174" s="151"/>
      <c r="V174" s="151"/>
      <c r="W174" s="151"/>
      <c r="X174" s="151"/>
      <c r="Y174" s="151"/>
      <c r="Z174" s="151"/>
    </row>
    <row r="175" spans="1:26" ht="12.75" customHeight="1">
      <c r="A175" s="26"/>
      <c r="B175" s="26"/>
      <c r="C175" s="31"/>
      <c r="D175" s="31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156" t="str">
        <f>IFERROR(MATCH($B175,Pokedex!$A:$A), "")</f>
        <v/>
      </c>
      <c r="S175" s="151"/>
      <c r="T175" s="151"/>
      <c r="U175" s="151"/>
      <c r="V175" s="151"/>
      <c r="W175" s="151"/>
      <c r="X175" s="151"/>
      <c r="Y175" s="151"/>
      <c r="Z175" s="151"/>
    </row>
    <row r="176" spans="1:26" ht="12.75" customHeight="1">
      <c r="A176" s="26"/>
      <c r="B176" s="26"/>
      <c r="C176" s="31"/>
      <c r="D176" s="31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156" t="str">
        <f>IFERROR(MATCH($B176,Pokedex!$A:$A), "")</f>
        <v/>
      </c>
      <c r="S176" s="151"/>
      <c r="T176" s="151"/>
      <c r="U176" s="151"/>
      <c r="V176" s="151"/>
      <c r="W176" s="151"/>
      <c r="X176" s="151"/>
      <c r="Y176" s="151"/>
      <c r="Z176" s="151"/>
    </row>
    <row r="177" spans="1:26" ht="12.75" customHeight="1">
      <c r="A177" s="26"/>
      <c r="B177" s="26"/>
      <c r="C177" s="31"/>
      <c r="D177" s="31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156" t="str">
        <f>IFERROR(MATCH($B177,Pokedex!$A:$A), "")</f>
        <v/>
      </c>
      <c r="S177" s="151"/>
      <c r="T177" s="151"/>
      <c r="U177" s="151"/>
      <c r="V177" s="151"/>
      <c r="W177" s="151"/>
      <c r="X177" s="151"/>
      <c r="Y177" s="151"/>
      <c r="Z177" s="151"/>
    </row>
    <row r="178" spans="1:26" ht="12.75" customHeight="1">
      <c r="A178" s="26"/>
      <c r="B178" s="26"/>
      <c r="C178" s="31"/>
      <c r="D178" s="31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156" t="str">
        <f>IFERROR(MATCH($B178,Pokedex!$A:$A), "")</f>
        <v/>
      </c>
      <c r="S178" s="151"/>
      <c r="T178" s="151"/>
      <c r="U178" s="151"/>
      <c r="V178" s="151"/>
      <c r="W178" s="151"/>
      <c r="X178" s="151"/>
      <c r="Y178" s="151"/>
      <c r="Z178" s="151"/>
    </row>
    <row r="179" spans="1:26" ht="12.75" customHeight="1">
      <c r="A179" s="26"/>
      <c r="B179" s="26"/>
      <c r="C179" s="31"/>
      <c r="D179" s="31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156" t="str">
        <f>IFERROR(MATCH($B179,Pokedex!$A:$A), "")</f>
        <v/>
      </c>
      <c r="S179" s="151"/>
      <c r="T179" s="151"/>
      <c r="U179" s="151"/>
      <c r="V179" s="151"/>
      <c r="W179" s="151"/>
      <c r="X179" s="151"/>
      <c r="Y179" s="151"/>
      <c r="Z179" s="151"/>
    </row>
    <row r="180" spans="1:26" ht="12.75" customHeight="1">
      <c r="A180" s="26"/>
      <c r="B180" s="26"/>
      <c r="C180" s="31"/>
      <c r="D180" s="31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156" t="str">
        <f>IFERROR(MATCH($B180,Pokedex!$A:$A), "")</f>
        <v/>
      </c>
      <c r="S180" s="151"/>
      <c r="T180" s="151"/>
      <c r="U180" s="151"/>
      <c r="V180" s="151"/>
      <c r="W180" s="151"/>
      <c r="X180" s="151"/>
      <c r="Y180" s="151"/>
      <c r="Z180" s="151"/>
    </row>
    <row r="181" spans="1:26" ht="12.75" customHeight="1">
      <c r="A181" s="26"/>
      <c r="B181" s="26"/>
      <c r="C181" s="31"/>
      <c r="D181" s="31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156" t="str">
        <f>IFERROR(MATCH($B181,Pokedex!$A:$A), "")</f>
        <v/>
      </c>
      <c r="S181" s="151"/>
      <c r="T181" s="151"/>
      <c r="U181" s="151"/>
      <c r="V181" s="151"/>
      <c r="W181" s="151"/>
      <c r="X181" s="151"/>
      <c r="Y181" s="151"/>
      <c r="Z181" s="151"/>
    </row>
    <row r="182" spans="1:26" ht="12.75" customHeight="1">
      <c r="A182" s="26"/>
      <c r="B182" s="26"/>
      <c r="C182" s="31"/>
      <c r="D182" s="31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156" t="str">
        <f>IFERROR(MATCH($B182,Pokedex!$A:$A), "")</f>
        <v/>
      </c>
      <c r="S182" s="151"/>
      <c r="T182" s="151"/>
      <c r="U182" s="151"/>
      <c r="V182" s="151"/>
      <c r="W182" s="151"/>
      <c r="X182" s="151"/>
      <c r="Y182" s="151"/>
      <c r="Z182" s="151"/>
    </row>
    <row r="183" spans="1:26" ht="12.75" customHeight="1">
      <c r="A183" s="26"/>
      <c r="B183" s="26"/>
      <c r="C183" s="31"/>
      <c r="D183" s="31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156" t="str">
        <f>IFERROR(MATCH($B183,Pokedex!$A:$A), "")</f>
        <v/>
      </c>
      <c r="S183" s="151"/>
      <c r="T183" s="151"/>
      <c r="U183" s="151"/>
      <c r="V183" s="151"/>
      <c r="W183" s="151"/>
      <c r="X183" s="151"/>
      <c r="Y183" s="151"/>
      <c r="Z183" s="151"/>
    </row>
    <row r="184" spans="1:26" ht="12.75" customHeight="1">
      <c r="A184" s="26"/>
      <c r="B184" s="26"/>
      <c r="C184" s="31"/>
      <c r="D184" s="31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156" t="str">
        <f>IFERROR(MATCH($B184,Pokedex!$A:$A), "")</f>
        <v/>
      </c>
      <c r="S184" s="151"/>
      <c r="T184" s="151"/>
      <c r="U184" s="151"/>
      <c r="V184" s="151"/>
      <c r="W184" s="151"/>
      <c r="X184" s="151"/>
      <c r="Y184" s="151"/>
      <c r="Z184" s="151"/>
    </row>
    <row r="185" spans="1:26" ht="12.75" customHeight="1">
      <c r="A185" s="26"/>
      <c r="B185" s="26"/>
      <c r="C185" s="31"/>
      <c r="D185" s="31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156" t="str">
        <f>IFERROR(MATCH($B185,Pokedex!$A:$A), "")</f>
        <v/>
      </c>
      <c r="S185" s="151"/>
      <c r="T185" s="151"/>
      <c r="U185" s="151"/>
      <c r="V185" s="151"/>
      <c r="W185" s="151"/>
      <c r="X185" s="151"/>
      <c r="Y185" s="151"/>
      <c r="Z185" s="151"/>
    </row>
    <row r="186" spans="1:26" ht="12.75" customHeight="1">
      <c r="A186" s="26"/>
      <c r="B186" s="26"/>
      <c r="C186" s="31"/>
      <c r="D186" s="31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156" t="str">
        <f>IFERROR(MATCH($B186,Pokedex!$A:$A), "")</f>
        <v/>
      </c>
      <c r="S186" s="151"/>
      <c r="T186" s="151"/>
      <c r="U186" s="151"/>
      <c r="V186" s="151"/>
      <c r="W186" s="151"/>
      <c r="X186" s="151"/>
      <c r="Y186" s="151"/>
      <c r="Z186" s="151"/>
    </row>
    <row r="187" spans="1:26" ht="12.75" customHeight="1">
      <c r="A187" s="26"/>
      <c r="B187" s="26"/>
      <c r="C187" s="31"/>
      <c r="D187" s="31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156" t="str">
        <f>IFERROR(MATCH($B187,Pokedex!$A:$A), "")</f>
        <v/>
      </c>
      <c r="S187" s="151"/>
      <c r="T187" s="151"/>
      <c r="U187" s="151"/>
      <c r="V187" s="151"/>
      <c r="W187" s="151"/>
      <c r="X187" s="151"/>
      <c r="Y187" s="151"/>
      <c r="Z187" s="151"/>
    </row>
    <row r="188" spans="1:26" ht="12.75" customHeight="1">
      <c r="A188" s="26"/>
      <c r="B188" s="26"/>
      <c r="C188" s="31"/>
      <c r="D188" s="31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156" t="str">
        <f>IFERROR(MATCH($B188,Pokedex!$A:$A), "")</f>
        <v/>
      </c>
      <c r="S188" s="151"/>
      <c r="T188" s="151"/>
      <c r="U188" s="151"/>
      <c r="V188" s="151"/>
      <c r="W188" s="151"/>
      <c r="X188" s="151"/>
      <c r="Y188" s="151"/>
      <c r="Z188" s="151"/>
    </row>
    <row r="189" spans="1:26" ht="12.75" customHeight="1">
      <c r="A189" s="26"/>
      <c r="B189" s="26"/>
      <c r="C189" s="31"/>
      <c r="D189" s="31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156" t="str">
        <f>IFERROR(MATCH($B189,Pokedex!$A:$A), "")</f>
        <v/>
      </c>
      <c r="S189" s="151"/>
      <c r="T189" s="151"/>
      <c r="U189" s="151"/>
      <c r="V189" s="151"/>
      <c r="W189" s="151"/>
      <c r="X189" s="151"/>
      <c r="Y189" s="151"/>
      <c r="Z189" s="151"/>
    </row>
    <row r="190" spans="1:26" ht="12.75" customHeight="1">
      <c r="A190" s="151"/>
      <c r="B190" s="151"/>
      <c r="C190" s="151"/>
      <c r="D190" s="159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</row>
    <row r="191" spans="1:26" ht="12.75" customHeight="1">
      <c r="A191" s="151"/>
      <c r="B191" s="151"/>
      <c r="C191" s="151"/>
      <c r="D191" s="160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</row>
    <row r="192" spans="1:26" ht="12.75" customHeight="1">
      <c r="A192" s="151"/>
      <c r="B192" s="151"/>
      <c r="C192" s="151"/>
      <c r="D192" s="160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</row>
    <row r="193" spans="1:26" ht="12.75" customHeight="1">
      <c r="A193" s="151"/>
      <c r="B193" s="151"/>
      <c r="C193" s="151"/>
      <c r="D193" s="151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</row>
    <row r="194" spans="1:26" ht="12.75" customHeight="1">
      <c r="A194" s="151"/>
      <c r="B194" s="151"/>
      <c r="C194" s="151"/>
      <c r="D194" s="151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</row>
    <row r="195" spans="1:26" ht="12.75" customHeight="1">
      <c r="A195" s="151"/>
      <c r="B195" s="151"/>
      <c r="C195" s="151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</row>
    <row r="196" spans="1:26" ht="12.75" customHeight="1">
      <c r="A196" s="151"/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</row>
    <row r="197" spans="1:26" ht="12.75" customHeight="1">
      <c r="A197" s="151"/>
      <c r="B197" s="151"/>
      <c r="C197" s="151"/>
      <c r="D197" s="151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</row>
    <row r="198" spans="1:26" ht="12.75" customHeight="1">
      <c r="A198" s="151"/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</row>
    <row r="199" spans="1:26" ht="12.75" customHeight="1">
      <c r="A199" s="151"/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</row>
    <row r="200" spans="1:26" ht="12.75" customHeight="1">
      <c r="A200" s="151"/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</row>
    <row r="201" spans="1:26" ht="12.75" customHeight="1">
      <c r="A201" s="151"/>
      <c r="B201" s="151"/>
      <c r="C201" s="151"/>
      <c r="D201" s="151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</row>
    <row r="202" spans="1:26" ht="12.75" customHeight="1">
      <c r="A202" s="151"/>
      <c r="B202" s="151"/>
      <c r="C202" s="151"/>
      <c r="D202" s="151"/>
      <c r="E202" s="151"/>
      <c r="F202" s="151"/>
      <c r="G202" s="151"/>
      <c r="H202" s="151"/>
      <c r="I202" s="151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</row>
    <row r="203" spans="1:26" ht="12.75" customHeight="1">
      <c r="A203" s="151"/>
      <c r="B203" s="151"/>
      <c r="C203" s="151"/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</row>
    <row r="204" spans="1:26" ht="12.75" customHeight="1">
      <c r="A204" s="151"/>
      <c r="B204" s="151"/>
      <c r="C204" s="151"/>
      <c r="D204" s="151"/>
      <c r="E204" s="151"/>
      <c r="F204" s="151"/>
      <c r="G204" s="151"/>
      <c r="H204" s="151"/>
      <c r="I204" s="151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</row>
    <row r="205" spans="1:26" ht="12.75" customHeight="1">
      <c r="A205" s="151"/>
      <c r="B205" s="151"/>
      <c r="C205" s="151"/>
      <c r="D205" s="151"/>
      <c r="E205" s="151"/>
      <c r="F205" s="151"/>
      <c r="G205" s="151"/>
      <c r="H205" s="151"/>
      <c r="I205" s="151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</row>
    <row r="206" spans="1:26" ht="12.75" customHeight="1">
      <c r="A206" s="151"/>
      <c r="B206" s="151"/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</row>
    <row r="207" spans="1:26" ht="12.75" customHeight="1">
      <c r="A207" s="151"/>
      <c r="B207" s="151"/>
      <c r="C207" s="151"/>
      <c r="D207" s="151"/>
      <c r="E207" s="151"/>
      <c r="F207" s="151"/>
      <c r="G207" s="151"/>
      <c r="H207" s="151"/>
      <c r="I207" s="151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</row>
    <row r="208" spans="1:26" ht="12.75" customHeight="1">
      <c r="A208" s="151"/>
      <c r="B208" s="151"/>
      <c r="C208" s="151"/>
      <c r="D208" s="151"/>
      <c r="E208" s="151"/>
      <c r="F208" s="151"/>
      <c r="G208" s="151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</row>
    <row r="209" spans="1:26" ht="12.75" customHeight="1">
      <c r="A209" s="151"/>
      <c r="B209" s="151"/>
      <c r="C209" s="151"/>
      <c r="D209" s="151"/>
      <c r="E209" s="151"/>
      <c r="F209" s="151"/>
      <c r="G209" s="151"/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</row>
    <row r="210" spans="1:26" ht="12.75" customHeight="1">
      <c r="A210" s="151"/>
      <c r="B210" s="151"/>
      <c r="C210" s="151"/>
      <c r="D210" s="151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</row>
    <row r="211" spans="1:26" ht="12.75" customHeight="1">
      <c r="A211" s="151"/>
      <c r="B211" s="151"/>
      <c r="C211" s="151"/>
      <c r="D211" s="151"/>
      <c r="E211" s="151"/>
      <c r="F211" s="151"/>
      <c r="G211" s="151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</row>
    <row r="212" spans="1:26" ht="12.75" customHeight="1">
      <c r="A212" s="151"/>
      <c r="B212" s="151"/>
      <c r="C212" s="151"/>
      <c r="D212" s="151"/>
      <c r="E212" s="151"/>
      <c r="F212" s="151"/>
      <c r="G212" s="151"/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</row>
    <row r="213" spans="1:26" ht="12.75" customHeight="1">
      <c r="A213" s="151"/>
      <c r="B213" s="151"/>
      <c r="C213" s="151"/>
      <c r="D213" s="151"/>
      <c r="E213" s="151"/>
      <c r="F213" s="151"/>
      <c r="G213" s="151"/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</row>
    <row r="214" spans="1:26" ht="12.75" customHeight="1">
      <c r="A214" s="151"/>
      <c r="B214" s="151"/>
      <c r="C214" s="151"/>
      <c r="D214" s="151"/>
      <c r="E214" s="151"/>
      <c r="F214" s="151"/>
      <c r="G214" s="151"/>
      <c r="H214" s="151"/>
      <c r="I214" s="151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</row>
    <row r="215" spans="1:26" ht="12.75" customHeight="1">
      <c r="A215" s="151"/>
      <c r="B215" s="151"/>
      <c r="C215" s="151"/>
      <c r="D215" s="151"/>
      <c r="E215" s="151"/>
      <c r="F215" s="151"/>
      <c r="G215" s="151"/>
      <c r="H215" s="151"/>
      <c r="I215" s="151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</row>
    <row r="216" spans="1:26" ht="12.75" customHeight="1">
      <c r="A216" s="151"/>
      <c r="B216" s="151"/>
      <c r="C216" s="151"/>
      <c r="D216" s="151"/>
      <c r="E216" s="151"/>
      <c r="F216" s="151"/>
      <c r="G216" s="151"/>
      <c r="H216" s="151"/>
      <c r="I216" s="151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</row>
    <row r="217" spans="1:26" ht="12.75" customHeight="1">
      <c r="A217" s="151"/>
      <c r="B217" s="151"/>
      <c r="C217" s="151"/>
      <c r="D217" s="151"/>
      <c r="E217" s="151"/>
      <c r="F217" s="151"/>
      <c r="G217" s="151"/>
      <c r="H217" s="151"/>
      <c r="I217" s="151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</row>
    <row r="218" spans="1:26" ht="12.75" customHeight="1">
      <c r="A218" s="151"/>
      <c r="B218" s="151"/>
      <c r="C218" s="151"/>
      <c r="D218" s="151"/>
      <c r="E218" s="151"/>
      <c r="F218" s="151"/>
      <c r="G218" s="151"/>
      <c r="H218" s="151"/>
      <c r="I218" s="151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</row>
    <row r="219" spans="1:26" ht="12.75" customHeight="1">
      <c r="A219" s="151"/>
      <c r="B219" s="151"/>
      <c r="C219" s="151"/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</row>
    <row r="220" spans="1:26" ht="12.75" customHeight="1">
      <c r="A220" s="151"/>
      <c r="B220" s="151"/>
      <c r="C220" s="151"/>
      <c r="D220" s="151"/>
      <c r="E220" s="151"/>
      <c r="F220" s="151"/>
      <c r="G220" s="151"/>
      <c r="H220" s="151"/>
      <c r="I220" s="151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</row>
    <row r="221" spans="1:26" ht="12.75" customHeight="1">
      <c r="A221" s="151"/>
      <c r="B221" s="151"/>
      <c r="C221" s="151"/>
      <c r="D221" s="151"/>
      <c r="E221" s="151"/>
      <c r="F221" s="151"/>
      <c r="G221" s="151"/>
      <c r="H221" s="151"/>
      <c r="I221" s="151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</row>
    <row r="222" spans="1:26" ht="12.75" customHeight="1">
      <c r="A222" s="151"/>
      <c r="B222" s="151"/>
      <c r="C222" s="151"/>
      <c r="D222" s="151"/>
      <c r="E222" s="151"/>
      <c r="F222" s="151"/>
      <c r="G222" s="151"/>
      <c r="H222" s="151"/>
      <c r="I222" s="151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</row>
    <row r="223" spans="1:26" ht="12.75" customHeight="1">
      <c r="A223" s="151"/>
      <c r="B223" s="151"/>
      <c r="C223" s="151"/>
      <c r="D223" s="151"/>
      <c r="E223" s="151"/>
      <c r="F223" s="151"/>
      <c r="G223" s="151"/>
      <c r="H223" s="151"/>
      <c r="I223" s="151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</row>
    <row r="224" spans="1:26" ht="12.75" customHeight="1">
      <c r="A224" s="151"/>
      <c r="B224" s="151"/>
      <c r="C224" s="151"/>
      <c r="D224" s="151"/>
      <c r="E224" s="151"/>
      <c r="F224" s="151"/>
      <c r="G224" s="151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</row>
    <row r="225" spans="1:26" ht="12.75" customHeight="1">
      <c r="A225" s="151"/>
      <c r="B225" s="151"/>
      <c r="C225" s="151"/>
      <c r="D225" s="151"/>
      <c r="E225" s="151"/>
      <c r="F225" s="151"/>
      <c r="G225" s="151"/>
      <c r="H225" s="151"/>
      <c r="I225" s="151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</row>
    <row r="226" spans="1:26" ht="12.75" customHeight="1">
      <c r="A226" s="151"/>
      <c r="B226" s="151"/>
      <c r="C226" s="151"/>
      <c r="D226" s="151"/>
      <c r="E226" s="151"/>
      <c r="F226" s="151"/>
      <c r="G226" s="151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</row>
    <row r="227" spans="1:26" ht="12.75" customHeight="1">
      <c r="A227" s="151"/>
      <c r="B227" s="151"/>
      <c r="C227" s="151"/>
      <c r="D227" s="151"/>
      <c r="E227" s="151"/>
      <c r="F227" s="151"/>
      <c r="G227" s="151"/>
      <c r="H227" s="151"/>
      <c r="I227" s="151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</row>
    <row r="228" spans="1:26" ht="12.75" customHeight="1">
      <c r="A228" s="151"/>
      <c r="B228" s="151"/>
      <c r="C228" s="151"/>
      <c r="D228" s="151"/>
      <c r="E228" s="151"/>
      <c r="F228" s="151"/>
      <c r="G228" s="151"/>
      <c r="H228" s="151"/>
      <c r="I228" s="151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</row>
    <row r="229" spans="1:26" ht="12.75" customHeight="1">
      <c r="A229" s="151"/>
      <c r="B229" s="151"/>
      <c r="C229" s="151"/>
      <c r="D229" s="151"/>
      <c r="E229" s="151"/>
      <c r="F229" s="151"/>
      <c r="G229" s="151"/>
      <c r="H229" s="151"/>
      <c r="I229" s="151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</row>
    <row r="230" spans="1:26" ht="12.75" customHeight="1">
      <c r="A230" s="151"/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</row>
    <row r="231" spans="1:26" ht="12.75" customHeight="1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</row>
    <row r="232" spans="1:26" ht="12.75" customHeight="1">
      <c r="A232" s="151"/>
      <c r="B232" s="151"/>
      <c r="C232" s="151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</row>
    <row r="233" spans="1:26" ht="12.75" customHeight="1">
      <c r="A233" s="151"/>
      <c r="B233" s="151"/>
      <c r="C233" s="151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</row>
    <row r="234" spans="1:26" ht="12.75" customHeight="1">
      <c r="A234" s="151"/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</row>
    <row r="235" spans="1:26" ht="12.75" customHeight="1">
      <c r="A235" s="151"/>
      <c r="B235" s="151"/>
      <c r="C235" s="151"/>
      <c r="D235" s="151"/>
      <c r="E235" s="151"/>
      <c r="F235" s="151"/>
      <c r="G235" s="151"/>
      <c r="H235" s="151"/>
      <c r="I235" s="151"/>
      <c r="J235" s="151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</row>
    <row r="236" spans="1:26" ht="12.75" customHeight="1">
      <c r="A236" s="151"/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</row>
    <row r="237" spans="1:26" ht="12.75" customHeight="1">
      <c r="A237" s="151"/>
      <c r="B237" s="151"/>
      <c r="C237" s="151"/>
      <c r="D237" s="151"/>
      <c r="E237" s="151"/>
      <c r="F237" s="151"/>
      <c r="G237" s="151"/>
      <c r="H237" s="151"/>
      <c r="I237" s="151"/>
      <c r="J237" s="151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</row>
    <row r="238" spans="1:26" ht="12.75" customHeight="1">
      <c r="A238" s="151"/>
      <c r="B238" s="151"/>
      <c r="C238" s="151"/>
      <c r="D238" s="151"/>
      <c r="E238" s="151"/>
      <c r="F238" s="151"/>
      <c r="G238" s="151"/>
      <c r="H238" s="151"/>
      <c r="I238" s="151"/>
      <c r="J238" s="151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</row>
    <row r="239" spans="1:26" ht="12.75" customHeight="1">
      <c r="A239" s="151"/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</row>
    <row r="240" spans="1:26" ht="12.75" customHeight="1">
      <c r="A240" s="151"/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</row>
    <row r="241" spans="1:26" ht="12.75" customHeight="1">
      <c r="A241" s="151"/>
      <c r="B241" s="151"/>
      <c r="C241" s="151"/>
      <c r="D241" s="151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</row>
    <row r="242" spans="1:26" ht="12.75" customHeight="1">
      <c r="A242" s="151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</row>
    <row r="243" spans="1:26" ht="12.75" customHeight="1">
      <c r="A243" s="151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</row>
    <row r="244" spans="1:26" ht="12.75" customHeight="1">
      <c r="A244" s="151"/>
      <c r="B244" s="151"/>
      <c r="C244" s="151"/>
      <c r="D244" s="151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</row>
    <row r="245" spans="1:26" ht="12.75" customHeight="1">
      <c r="A245" s="151"/>
      <c r="B245" s="151"/>
      <c r="C245" s="151"/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</row>
    <row r="246" spans="1:26" ht="12.75" customHeight="1">
      <c r="A246" s="151"/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</row>
    <row r="247" spans="1:26" ht="12.75" customHeight="1">
      <c r="A247" s="151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</row>
    <row r="248" spans="1:26" ht="12.75" customHeight="1">
      <c r="A248" s="151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</row>
    <row r="249" spans="1:26" ht="12.75" customHeight="1">
      <c r="A249" s="151"/>
      <c r="B249" s="151"/>
      <c r="C249" s="151"/>
      <c r="D249" s="151"/>
      <c r="E249" s="151"/>
      <c r="F249" s="151"/>
      <c r="G249" s="151"/>
      <c r="H249" s="151"/>
      <c r="I249" s="151"/>
      <c r="J249" s="151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</row>
    <row r="250" spans="1:26" ht="12.75" customHeight="1">
      <c r="A250" s="151"/>
      <c r="B250" s="151"/>
      <c r="C250" s="151"/>
      <c r="D250" s="151"/>
      <c r="E250" s="151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</row>
    <row r="251" spans="1:26" ht="12.75" customHeight="1">
      <c r="A251" s="151"/>
      <c r="B251" s="151"/>
      <c r="C251" s="151"/>
      <c r="D251" s="151"/>
      <c r="E251" s="151"/>
      <c r="F251" s="151"/>
      <c r="G251" s="151"/>
      <c r="H251" s="151"/>
      <c r="I251" s="151"/>
      <c r="J251" s="151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</row>
    <row r="252" spans="1:26" ht="12.75" customHeight="1">
      <c r="A252" s="151"/>
      <c r="B252" s="151"/>
      <c r="C252" s="151"/>
      <c r="D252" s="151"/>
      <c r="E252" s="151"/>
      <c r="F252" s="151"/>
      <c r="G252" s="151"/>
      <c r="H252" s="151"/>
      <c r="I252" s="151"/>
      <c r="J252" s="151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</row>
    <row r="253" spans="1:26" ht="12.75" customHeight="1">
      <c r="A253" s="151"/>
      <c r="B253" s="151"/>
      <c r="C253" s="151"/>
      <c r="D253" s="151"/>
      <c r="E253" s="151"/>
      <c r="F253" s="151"/>
      <c r="G253" s="151"/>
      <c r="H253" s="151"/>
      <c r="I253" s="151"/>
      <c r="J253" s="151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</row>
    <row r="254" spans="1:26" ht="12.75" customHeight="1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</row>
    <row r="255" spans="1:26" ht="12.75" customHeight="1">
      <c r="A255" s="151"/>
      <c r="B255" s="151"/>
      <c r="C255" s="151"/>
      <c r="D255" s="151"/>
      <c r="E255" s="151"/>
      <c r="F255" s="151"/>
      <c r="G255" s="151"/>
      <c r="H255" s="151"/>
      <c r="I255" s="151"/>
      <c r="J255" s="151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</row>
    <row r="256" spans="1:26" ht="12.75" customHeight="1">
      <c r="A256" s="151"/>
      <c r="B256" s="151"/>
      <c r="C256" s="151"/>
      <c r="D256" s="151"/>
      <c r="E256" s="151"/>
      <c r="F256" s="151"/>
      <c r="G256" s="151"/>
      <c r="H256" s="151"/>
      <c r="I256" s="151"/>
      <c r="J256" s="151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</row>
    <row r="257" spans="1:26" ht="12.75" customHeight="1">
      <c r="A257" s="151"/>
      <c r="B257" s="151"/>
      <c r="C257" s="151"/>
      <c r="D257" s="151"/>
      <c r="E257" s="151"/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</row>
    <row r="258" spans="1:26" ht="12.75" customHeight="1">
      <c r="A258" s="151"/>
      <c r="B258" s="151"/>
      <c r="C258" s="151"/>
      <c r="D258" s="151"/>
      <c r="E258" s="151"/>
      <c r="F258" s="151"/>
      <c r="G258" s="151"/>
      <c r="H258" s="151"/>
      <c r="I258" s="151"/>
      <c r="J258" s="151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</row>
    <row r="259" spans="1:26" ht="12.75" customHeight="1">
      <c r="A259" s="151"/>
      <c r="B259" s="151"/>
      <c r="C259" s="151"/>
      <c r="D259" s="151"/>
      <c r="E259" s="151"/>
      <c r="F259" s="151"/>
      <c r="G259" s="151"/>
      <c r="H259" s="151"/>
      <c r="I259" s="151"/>
      <c r="J259" s="151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</row>
    <row r="260" spans="1:26" ht="12.75" customHeight="1">
      <c r="A260" s="151"/>
      <c r="B260" s="151"/>
      <c r="C260" s="151"/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</row>
    <row r="261" spans="1:26" ht="12.75" customHeight="1">
      <c r="A261" s="151"/>
      <c r="B261" s="151"/>
      <c r="C261" s="151"/>
      <c r="D261" s="151"/>
      <c r="E261" s="151"/>
      <c r="F261" s="151"/>
      <c r="G261" s="151"/>
      <c r="H261" s="151"/>
      <c r="I261" s="151"/>
      <c r="J261" s="151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</row>
    <row r="262" spans="1:26" ht="12.75" customHeight="1">
      <c r="A262" s="151"/>
      <c r="B262" s="151"/>
      <c r="C262" s="151"/>
      <c r="D262" s="151"/>
      <c r="E262" s="151"/>
      <c r="F262" s="151"/>
      <c r="G262" s="151"/>
      <c r="H262" s="151"/>
      <c r="I262" s="151"/>
      <c r="J262" s="151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</row>
    <row r="263" spans="1:26" ht="12.75" customHeight="1">
      <c r="A263" s="151"/>
      <c r="B263" s="151"/>
      <c r="C263" s="151"/>
      <c r="D263" s="151"/>
      <c r="E263" s="151"/>
      <c r="F263" s="151"/>
      <c r="G263" s="151"/>
      <c r="H263" s="151"/>
      <c r="I263" s="151"/>
      <c r="J263" s="151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</row>
    <row r="264" spans="1:26" ht="12.75" customHeight="1">
      <c r="A264" s="151"/>
      <c r="B264" s="151"/>
      <c r="C264" s="151"/>
      <c r="D264" s="151"/>
      <c r="E264" s="151"/>
      <c r="F264" s="151"/>
      <c r="G264" s="151"/>
      <c r="H264" s="151"/>
      <c r="I264" s="151"/>
      <c r="J264" s="151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</row>
    <row r="265" spans="1:26" ht="12.75" customHeight="1">
      <c r="A265" s="151"/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</row>
    <row r="266" spans="1:26" ht="12.75" customHeight="1">
      <c r="A266" s="151"/>
      <c r="B266" s="151"/>
      <c r="C266" s="151"/>
      <c r="D266" s="151"/>
      <c r="E266" s="151"/>
      <c r="F266" s="151"/>
      <c r="G266" s="151"/>
      <c r="H266" s="151"/>
      <c r="I266" s="151"/>
      <c r="J266" s="151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</row>
    <row r="267" spans="1:26" ht="12.75" customHeight="1">
      <c r="A267" s="151"/>
      <c r="B267" s="151"/>
      <c r="C267" s="151"/>
      <c r="D267" s="151"/>
      <c r="E267" s="151"/>
      <c r="F267" s="151"/>
      <c r="G267" s="151"/>
      <c r="H267" s="151"/>
      <c r="I267" s="151"/>
      <c r="J267" s="151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</row>
    <row r="268" spans="1:26" ht="12.75" customHeight="1">
      <c r="A268" s="151"/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</row>
    <row r="269" spans="1:26" ht="12.75" customHeight="1">
      <c r="A269" s="151"/>
      <c r="B269" s="151"/>
      <c r="C269" s="151"/>
      <c r="D269" s="151"/>
      <c r="E269" s="151"/>
      <c r="F269" s="151"/>
      <c r="G269" s="151"/>
      <c r="H269" s="151"/>
      <c r="I269" s="151"/>
      <c r="J269" s="151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</row>
    <row r="270" spans="1:26" ht="12.75" customHeight="1">
      <c r="A270" s="151"/>
      <c r="B270" s="151"/>
      <c r="C270" s="151"/>
      <c r="D270" s="151"/>
      <c r="E270" s="151"/>
      <c r="F270" s="151"/>
      <c r="G270" s="151"/>
      <c r="H270" s="151"/>
      <c r="I270" s="151"/>
      <c r="J270" s="151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</row>
    <row r="271" spans="1:26" ht="12.75" customHeight="1">
      <c r="A271" s="151"/>
      <c r="B271" s="151"/>
      <c r="C271" s="151"/>
      <c r="D271" s="151"/>
      <c r="E271" s="151"/>
      <c r="F271" s="151"/>
      <c r="G271" s="151"/>
      <c r="H271" s="151"/>
      <c r="I271" s="151"/>
      <c r="J271" s="151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</row>
    <row r="272" spans="1:26" ht="12.75" customHeight="1">
      <c r="A272" s="151"/>
      <c r="B272" s="151"/>
      <c r="C272" s="151"/>
      <c r="D272" s="151"/>
      <c r="E272" s="151"/>
      <c r="F272" s="151"/>
      <c r="G272" s="151"/>
      <c r="H272" s="151"/>
      <c r="I272" s="151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</row>
    <row r="273" spans="1:26" ht="12.75" customHeight="1">
      <c r="A273" s="151"/>
      <c r="B273" s="151"/>
      <c r="C273" s="151"/>
      <c r="D273" s="151"/>
      <c r="E273" s="151"/>
      <c r="F273" s="151"/>
      <c r="G273" s="151"/>
      <c r="H273" s="151"/>
      <c r="I273" s="151"/>
      <c r="J273" s="151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</row>
    <row r="274" spans="1:26" ht="12.75" customHeight="1">
      <c r="A274" s="151"/>
      <c r="B274" s="151"/>
      <c r="C274" s="151"/>
      <c r="D274" s="151"/>
      <c r="E274" s="151"/>
      <c r="F274" s="151"/>
      <c r="G274" s="151"/>
      <c r="H274" s="151"/>
      <c r="I274" s="151"/>
      <c r="J274" s="151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</row>
    <row r="275" spans="1:26" ht="12.75" customHeight="1">
      <c r="A275" s="151"/>
      <c r="B275" s="151"/>
      <c r="C275" s="151"/>
      <c r="D275" s="151"/>
      <c r="E275" s="151"/>
      <c r="F275" s="151"/>
      <c r="G275" s="151"/>
      <c r="H275" s="151"/>
      <c r="I275" s="151"/>
      <c r="J275" s="151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</row>
    <row r="276" spans="1:26" ht="12.75" customHeight="1">
      <c r="A276" s="151"/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</row>
    <row r="277" spans="1:26" ht="12.75" customHeight="1">
      <c r="A277" s="151"/>
      <c r="B277" s="151"/>
      <c r="C277" s="151"/>
      <c r="D277" s="151"/>
      <c r="E277" s="151"/>
      <c r="F277" s="151"/>
      <c r="G277" s="151"/>
      <c r="H277" s="151"/>
      <c r="I277" s="151"/>
      <c r="J277" s="151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</row>
    <row r="278" spans="1:26" ht="12.75" customHeight="1">
      <c r="A278" s="151"/>
      <c r="B278" s="151"/>
      <c r="C278" s="151"/>
      <c r="D278" s="151"/>
      <c r="E278" s="151"/>
      <c r="F278" s="151"/>
      <c r="G278" s="151"/>
      <c r="H278" s="151"/>
      <c r="I278" s="151"/>
      <c r="J278" s="151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</row>
    <row r="279" spans="1:26" ht="12.75" customHeight="1">
      <c r="A279" s="151"/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</row>
    <row r="280" spans="1:26" ht="12.75" customHeight="1">
      <c r="A280" s="151"/>
      <c r="B280" s="151"/>
      <c r="C280" s="151"/>
      <c r="D280" s="151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</row>
    <row r="281" spans="1:26" ht="12.75" customHeight="1">
      <c r="A281" s="151"/>
      <c r="B281" s="151"/>
      <c r="C281" s="151"/>
      <c r="D281" s="151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</row>
    <row r="282" spans="1:26" ht="12.75" customHeight="1">
      <c r="A282" s="151"/>
      <c r="B282" s="151"/>
      <c r="C282" s="151"/>
      <c r="D282" s="151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</row>
    <row r="283" spans="1:26" ht="12.75" customHeight="1">
      <c r="A283" s="151"/>
      <c r="B283" s="151"/>
      <c r="C283" s="151"/>
      <c r="D283" s="151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</row>
    <row r="284" spans="1:26" ht="12.75" customHeight="1">
      <c r="A284" s="151"/>
      <c r="B284" s="151"/>
      <c r="C284" s="151"/>
      <c r="D284" s="151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</row>
    <row r="285" spans="1:26" ht="12.75" customHeight="1">
      <c r="A285" s="151"/>
      <c r="B285" s="151"/>
      <c r="C285" s="151"/>
      <c r="D285" s="151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</row>
    <row r="286" spans="1:26" ht="12.75" customHeight="1">
      <c r="A286" s="151"/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</row>
    <row r="287" spans="1:26" ht="12.75" customHeight="1">
      <c r="A287" s="151"/>
      <c r="B287" s="151"/>
      <c r="C287" s="151"/>
      <c r="D287" s="151"/>
      <c r="E287" s="151"/>
      <c r="F287" s="151"/>
      <c r="G287" s="151"/>
      <c r="H287" s="151"/>
      <c r="I287" s="151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</row>
    <row r="288" spans="1:26" ht="12.75" customHeight="1">
      <c r="A288" s="151"/>
      <c r="B288" s="151"/>
      <c r="C288" s="151"/>
      <c r="D288" s="151"/>
      <c r="E288" s="151"/>
      <c r="F288" s="151"/>
      <c r="G288" s="151"/>
      <c r="H288" s="151"/>
      <c r="I288" s="151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</row>
    <row r="289" spans="1:26" ht="12.75" customHeight="1">
      <c r="A289" s="151"/>
      <c r="B289" s="151"/>
      <c r="C289" s="151"/>
      <c r="D289" s="151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</row>
    <row r="290" spans="1:26" ht="12.75" customHeight="1">
      <c r="A290" s="151"/>
      <c r="B290" s="151"/>
      <c r="C290" s="151"/>
      <c r="D290" s="151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</row>
    <row r="291" spans="1:26" ht="12.75" customHeight="1">
      <c r="A291" s="151"/>
      <c r="B291" s="151"/>
      <c r="C291" s="151"/>
      <c r="D291" s="151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</row>
    <row r="292" spans="1:26" ht="12.75" customHeight="1">
      <c r="A292" s="151"/>
      <c r="B292" s="151"/>
      <c r="C292" s="151"/>
      <c r="D292" s="151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</row>
    <row r="293" spans="1:26" ht="12.75" customHeight="1">
      <c r="A293" s="151"/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</row>
    <row r="294" spans="1:26" ht="12.75" customHeight="1">
      <c r="A294" s="151"/>
      <c r="B294" s="151"/>
      <c r="C294" s="151"/>
      <c r="D294" s="151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</row>
    <row r="295" spans="1:26" ht="12.75" customHeight="1">
      <c r="A295" s="151"/>
      <c r="B295" s="151"/>
      <c r="C295" s="151"/>
      <c r="D295" s="151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</row>
    <row r="296" spans="1:26" ht="12.75" customHeight="1">
      <c r="A296" s="151"/>
      <c r="B296" s="151"/>
      <c r="C296" s="151"/>
      <c r="D296" s="151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</row>
    <row r="297" spans="1:26" ht="12.75" customHeight="1">
      <c r="A297" s="151"/>
      <c r="B297" s="151"/>
      <c r="C297" s="151"/>
      <c r="D297" s="151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</row>
    <row r="298" spans="1:26" ht="12.75" customHeight="1">
      <c r="A298" s="151"/>
      <c r="B298" s="151"/>
      <c r="C298" s="151"/>
      <c r="D298" s="151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</row>
    <row r="299" spans="1:26" ht="12.75" customHeight="1">
      <c r="A299" s="151"/>
      <c r="B299" s="151"/>
      <c r="C299" s="151"/>
      <c r="D299" s="151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</row>
    <row r="300" spans="1:26" ht="12.75" customHeight="1">
      <c r="A300" s="151"/>
      <c r="B300" s="151"/>
      <c r="C300" s="151"/>
      <c r="D300" s="151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</row>
    <row r="301" spans="1:26" ht="12.75" customHeight="1">
      <c r="A301" s="151"/>
      <c r="B301" s="151"/>
      <c r="C301" s="151"/>
      <c r="D301" s="151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</row>
    <row r="302" spans="1:26" ht="12.75" customHeight="1">
      <c r="A302" s="151"/>
      <c r="B302" s="151"/>
      <c r="C302" s="151"/>
      <c r="D302" s="151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</row>
    <row r="303" spans="1:26" ht="12.75" customHeight="1">
      <c r="A303" s="151"/>
      <c r="B303" s="151"/>
      <c r="C303" s="151"/>
      <c r="D303" s="151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</row>
    <row r="304" spans="1:26" ht="12.75" customHeight="1">
      <c r="A304" s="151"/>
      <c r="B304" s="151"/>
      <c r="C304" s="151"/>
      <c r="D304" s="151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</row>
    <row r="305" spans="1:26" ht="12.75" customHeight="1">
      <c r="A305" s="151"/>
      <c r="B305" s="151"/>
      <c r="C305" s="151"/>
      <c r="D305" s="151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</row>
    <row r="306" spans="1:26" ht="12.75" customHeight="1">
      <c r="A306" s="151"/>
      <c r="B306" s="151"/>
      <c r="C306" s="151"/>
      <c r="D306" s="151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</row>
    <row r="307" spans="1:26" ht="12.75" customHeight="1">
      <c r="A307" s="151"/>
      <c r="B307" s="151"/>
      <c r="C307" s="151"/>
      <c r="D307" s="151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</row>
    <row r="308" spans="1:26" ht="12.75" customHeight="1">
      <c r="A308" s="151"/>
      <c r="B308" s="151"/>
      <c r="C308" s="151"/>
      <c r="D308" s="151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</row>
    <row r="309" spans="1:26" ht="12.75" customHeight="1">
      <c r="A309" s="151"/>
      <c r="B309" s="151"/>
      <c r="C309" s="151"/>
      <c r="D309" s="151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</row>
    <row r="310" spans="1:26" ht="12.75" customHeight="1">
      <c r="A310" s="151"/>
      <c r="B310" s="151"/>
      <c r="C310" s="151"/>
      <c r="D310" s="151"/>
      <c r="E310" s="151"/>
      <c r="F310" s="151"/>
      <c r="G310" s="151"/>
      <c r="H310" s="151"/>
      <c r="I310" s="151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</row>
    <row r="311" spans="1:26" ht="12.75" customHeight="1">
      <c r="A311" s="151"/>
      <c r="B311" s="151"/>
      <c r="C311" s="151"/>
      <c r="D311" s="151"/>
      <c r="E311" s="151"/>
      <c r="F311" s="151"/>
      <c r="G311" s="151"/>
      <c r="H311" s="151"/>
      <c r="I311" s="151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</row>
    <row r="312" spans="1:26" ht="12.75" customHeight="1">
      <c r="A312" s="151"/>
      <c r="B312" s="151"/>
      <c r="C312" s="151"/>
      <c r="D312" s="151"/>
      <c r="E312" s="151"/>
      <c r="F312" s="151"/>
      <c r="G312" s="151"/>
      <c r="H312" s="151"/>
      <c r="I312" s="151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</row>
    <row r="313" spans="1:26" ht="12.75" customHeight="1">
      <c r="A313" s="151"/>
      <c r="B313" s="151"/>
      <c r="C313" s="151"/>
      <c r="D313" s="151"/>
      <c r="E313" s="151"/>
      <c r="F313" s="151"/>
      <c r="G313" s="151"/>
      <c r="H313" s="151"/>
      <c r="I313" s="151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</row>
    <row r="314" spans="1:26" ht="12.75" customHeight="1">
      <c r="A314" s="151"/>
      <c r="B314" s="151"/>
      <c r="C314" s="151"/>
      <c r="D314" s="151"/>
      <c r="E314" s="151"/>
      <c r="F314" s="151"/>
      <c r="G314" s="151"/>
      <c r="H314" s="151"/>
      <c r="I314" s="151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</row>
    <row r="315" spans="1:26" ht="12.75" customHeight="1">
      <c r="A315" s="151"/>
      <c r="B315" s="151"/>
      <c r="C315" s="151"/>
      <c r="D315" s="151"/>
      <c r="E315" s="151"/>
      <c r="F315" s="151"/>
      <c r="G315" s="151"/>
      <c r="H315" s="151"/>
      <c r="I315" s="151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</row>
    <row r="316" spans="1:26" ht="12.75" customHeight="1">
      <c r="A316" s="151"/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</row>
    <row r="317" spans="1:26" ht="12.75" customHeight="1">
      <c r="A317" s="151"/>
      <c r="B317" s="151"/>
      <c r="C317" s="151"/>
      <c r="D317" s="151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</row>
    <row r="318" spans="1:26" ht="12.75" customHeight="1">
      <c r="A318" s="151"/>
      <c r="B318" s="151"/>
      <c r="C318" s="151"/>
      <c r="D318" s="151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</row>
    <row r="319" spans="1:26" ht="12.75" customHeight="1">
      <c r="A319" s="151"/>
      <c r="B319" s="151"/>
      <c r="C319" s="151"/>
      <c r="D319" s="151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</row>
    <row r="320" spans="1:26" ht="12.75" customHeight="1">
      <c r="A320" s="151"/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</row>
    <row r="321" spans="1:26" ht="12.75" customHeight="1">
      <c r="A321" s="151"/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</row>
    <row r="322" spans="1:26" ht="12.75" customHeight="1">
      <c r="A322" s="151"/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</row>
    <row r="323" spans="1:26" ht="12.75" customHeight="1">
      <c r="A323" s="151"/>
      <c r="B323" s="151"/>
      <c r="C323" s="151"/>
      <c r="D323" s="151"/>
      <c r="E323" s="151"/>
      <c r="F323" s="151"/>
      <c r="G323" s="151"/>
      <c r="H323" s="151"/>
      <c r="I323" s="151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</row>
    <row r="324" spans="1:26" ht="12.75" customHeight="1">
      <c r="A324" s="151"/>
      <c r="B324" s="151"/>
      <c r="C324" s="151"/>
      <c r="D324" s="151"/>
      <c r="E324" s="151"/>
      <c r="F324" s="151"/>
      <c r="G324" s="151"/>
      <c r="H324" s="151"/>
      <c r="I324" s="151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</row>
    <row r="325" spans="1:26" ht="12.75" customHeight="1">
      <c r="A325" s="151"/>
      <c r="B325" s="151"/>
      <c r="C325" s="151"/>
      <c r="D325" s="151"/>
      <c r="E325" s="151"/>
      <c r="F325" s="151"/>
      <c r="G325" s="151"/>
      <c r="H325" s="151"/>
      <c r="I325" s="151"/>
      <c r="J325" s="151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</row>
    <row r="326" spans="1:26" ht="12.75" customHeight="1">
      <c r="A326" s="151"/>
      <c r="B326" s="151"/>
      <c r="C326" s="151"/>
      <c r="D326" s="151"/>
      <c r="E326" s="151"/>
      <c r="F326" s="151"/>
      <c r="G326" s="151"/>
      <c r="H326" s="151"/>
      <c r="I326" s="151"/>
      <c r="J326" s="151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</row>
    <row r="327" spans="1:26" ht="12.75" customHeight="1">
      <c r="A327" s="151"/>
      <c r="B327" s="151"/>
      <c r="C327" s="151"/>
      <c r="D327" s="151"/>
      <c r="E327" s="151"/>
      <c r="F327" s="151"/>
      <c r="G327" s="151"/>
      <c r="H327" s="151"/>
      <c r="I327" s="151"/>
      <c r="J327" s="151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</row>
    <row r="328" spans="1:26" ht="12.75" customHeight="1">
      <c r="A328" s="151"/>
      <c r="B328" s="151"/>
      <c r="C328" s="151"/>
      <c r="D328" s="151"/>
      <c r="E328" s="151"/>
      <c r="F328" s="151"/>
      <c r="G328" s="151"/>
      <c r="H328" s="151"/>
      <c r="I328" s="151"/>
      <c r="J328" s="151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</row>
    <row r="329" spans="1:26" ht="12.75" customHeight="1">
      <c r="A329" s="151"/>
      <c r="B329" s="151"/>
      <c r="C329" s="151"/>
      <c r="D329" s="151"/>
      <c r="E329" s="151"/>
      <c r="F329" s="151"/>
      <c r="G329" s="151"/>
      <c r="H329" s="151"/>
      <c r="I329" s="151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</row>
    <row r="330" spans="1:26" ht="12.75" customHeight="1">
      <c r="A330" s="151"/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</row>
    <row r="331" spans="1:26" ht="12.75" customHeight="1">
      <c r="A331" s="151"/>
      <c r="B331" s="151"/>
      <c r="C331" s="151"/>
      <c r="D331" s="151"/>
      <c r="E331" s="151"/>
      <c r="F331" s="151"/>
      <c r="G331" s="151"/>
      <c r="H331" s="151"/>
      <c r="I331" s="151"/>
      <c r="J331" s="151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</row>
    <row r="332" spans="1:26" ht="12.75" customHeight="1">
      <c r="A332" s="151"/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</row>
    <row r="333" spans="1:26" ht="12.75" customHeight="1">
      <c r="A333" s="151"/>
      <c r="B333" s="151"/>
      <c r="C333" s="151"/>
      <c r="D333" s="151"/>
      <c r="E333" s="151"/>
      <c r="F333" s="151"/>
      <c r="G333" s="151"/>
      <c r="H333" s="151"/>
      <c r="I333" s="151"/>
      <c r="J333" s="151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</row>
    <row r="334" spans="1:26" ht="12.75" customHeight="1">
      <c r="A334" s="151"/>
      <c r="B334" s="151"/>
      <c r="C334" s="151"/>
      <c r="D334" s="151"/>
      <c r="E334" s="151"/>
      <c r="F334" s="151"/>
      <c r="G334" s="151"/>
      <c r="H334" s="151"/>
      <c r="I334" s="151"/>
      <c r="J334" s="151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</row>
    <row r="335" spans="1:26" ht="12.75" customHeight="1">
      <c r="A335" s="151"/>
      <c r="B335" s="151"/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</row>
    <row r="336" spans="1:26" ht="12.75" customHeight="1">
      <c r="A336" s="151"/>
      <c r="B336" s="151"/>
      <c r="C336" s="151"/>
      <c r="D336" s="151"/>
      <c r="E336" s="151"/>
      <c r="F336" s="151"/>
      <c r="G336" s="151"/>
      <c r="H336" s="151"/>
      <c r="I336" s="151"/>
      <c r="J336" s="151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</row>
    <row r="337" spans="1:26" ht="12.75" customHeight="1">
      <c r="A337" s="151"/>
      <c r="B337" s="151"/>
      <c r="C337" s="151"/>
      <c r="D337" s="151"/>
      <c r="E337" s="151"/>
      <c r="F337" s="151"/>
      <c r="G337" s="151"/>
      <c r="H337" s="151"/>
      <c r="I337" s="151"/>
      <c r="J337" s="151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</row>
    <row r="338" spans="1:26" ht="12.75" customHeight="1">
      <c r="A338" s="151"/>
      <c r="B338" s="151"/>
      <c r="C338" s="151"/>
      <c r="D338" s="151"/>
      <c r="E338" s="151"/>
      <c r="F338" s="151"/>
      <c r="G338" s="151"/>
      <c r="H338" s="151"/>
      <c r="I338" s="151"/>
      <c r="J338" s="151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</row>
    <row r="339" spans="1:26" ht="12.75" customHeight="1">
      <c r="A339" s="151"/>
      <c r="B339" s="151"/>
      <c r="C339" s="151"/>
      <c r="D339" s="151"/>
      <c r="E339" s="151"/>
      <c r="F339" s="151"/>
      <c r="G339" s="151"/>
      <c r="H339" s="151"/>
      <c r="I339" s="151"/>
      <c r="J339" s="151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</row>
    <row r="340" spans="1:26" ht="12.75" customHeight="1">
      <c r="A340" s="151"/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</row>
    <row r="341" spans="1:26" ht="12.75" customHeight="1">
      <c r="A341" s="151"/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</row>
    <row r="342" spans="1:26" ht="12.75" customHeight="1">
      <c r="A342" s="151"/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</row>
    <row r="343" spans="1:26" ht="12.75" customHeight="1">
      <c r="A343" s="151"/>
      <c r="B343" s="151"/>
      <c r="C343" s="151"/>
      <c r="D343" s="151"/>
      <c r="E343" s="151"/>
      <c r="F343" s="151"/>
      <c r="G343" s="151"/>
      <c r="H343" s="151"/>
      <c r="I343" s="151"/>
      <c r="J343" s="151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</row>
    <row r="344" spans="1:26" ht="12.75" customHeight="1">
      <c r="A344" s="151"/>
      <c r="B344" s="151"/>
      <c r="C344" s="151"/>
      <c r="D344" s="151"/>
      <c r="E344" s="151"/>
      <c r="F344" s="151"/>
      <c r="G344" s="151"/>
      <c r="H344" s="151"/>
      <c r="I344" s="151"/>
      <c r="J344" s="151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</row>
    <row r="345" spans="1:26" ht="12.75" customHeight="1">
      <c r="A345" s="151"/>
      <c r="B345" s="151"/>
      <c r="C345" s="151"/>
      <c r="D345" s="151"/>
      <c r="E345" s="151"/>
      <c r="F345" s="151"/>
      <c r="G345" s="151"/>
      <c r="H345" s="151"/>
      <c r="I345" s="151"/>
      <c r="J345" s="151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</row>
    <row r="346" spans="1:26" ht="12.75" customHeight="1">
      <c r="A346" s="151"/>
      <c r="B346" s="151"/>
      <c r="C346" s="151"/>
      <c r="D346" s="151"/>
      <c r="E346" s="151"/>
      <c r="F346" s="151"/>
      <c r="G346" s="151"/>
      <c r="H346" s="151"/>
      <c r="I346" s="151"/>
      <c r="J346" s="151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</row>
    <row r="347" spans="1:26" ht="12.75" customHeight="1">
      <c r="A347" s="151"/>
      <c r="B347" s="151"/>
      <c r="C347" s="151"/>
      <c r="D347" s="151"/>
      <c r="E347" s="151"/>
      <c r="F347" s="151"/>
      <c r="G347" s="151"/>
      <c r="H347" s="151"/>
      <c r="I347" s="151"/>
      <c r="J347" s="151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</row>
    <row r="348" spans="1:26" ht="12.75" customHeight="1">
      <c r="A348" s="151"/>
      <c r="B348" s="151"/>
      <c r="C348" s="151"/>
      <c r="D348" s="151"/>
      <c r="E348" s="151"/>
      <c r="F348" s="151"/>
      <c r="G348" s="151"/>
      <c r="H348" s="151"/>
      <c r="I348" s="151"/>
      <c r="J348" s="151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</row>
    <row r="349" spans="1:26" ht="12.75" customHeight="1">
      <c r="A349" s="151"/>
      <c r="B349" s="151"/>
      <c r="C349" s="151"/>
      <c r="D349" s="151"/>
      <c r="E349" s="151"/>
      <c r="F349" s="151"/>
      <c r="G349" s="151"/>
      <c r="H349" s="151"/>
      <c r="I349" s="151"/>
      <c r="J349" s="151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</row>
    <row r="350" spans="1:26" ht="12.75" customHeight="1">
      <c r="A350" s="151"/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</row>
    <row r="351" spans="1:26" ht="12.75" customHeight="1">
      <c r="A351" s="151"/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</row>
    <row r="352" spans="1:26" ht="12.75" customHeight="1">
      <c r="A352" s="151"/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</row>
    <row r="353" spans="1:26" ht="12.75" customHeight="1">
      <c r="A353" s="151"/>
      <c r="B353" s="151"/>
      <c r="C353" s="151"/>
      <c r="D353" s="151"/>
      <c r="E353" s="151"/>
      <c r="F353" s="151"/>
      <c r="G353" s="151"/>
      <c r="H353" s="151"/>
      <c r="I353" s="151"/>
      <c r="J353" s="151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</row>
    <row r="354" spans="1:26" ht="12.75" customHeight="1">
      <c r="A354" s="151"/>
      <c r="B354" s="151"/>
      <c r="C354" s="151"/>
      <c r="D354" s="151"/>
      <c r="E354" s="151"/>
      <c r="F354" s="151"/>
      <c r="G354" s="151"/>
      <c r="H354" s="151"/>
      <c r="I354" s="151"/>
      <c r="J354" s="151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</row>
    <row r="355" spans="1:26" ht="12.75" customHeight="1">
      <c r="A355" s="151"/>
      <c r="B355" s="151"/>
      <c r="C355" s="151"/>
      <c r="D355" s="151"/>
      <c r="E355" s="151"/>
      <c r="F355" s="151"/>
      <c r="G355" s="151"/>
      <c r="H355" s="151"/>
      <c r="I355" s="151"/>
      <c r="J355" s="151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</row>
    <row r="356" spans="1:26" ht="12.75" customHeight="1">
      <c r="A356" s="151"/>
      <c r="B356" s="151"/>
      <c r="C356" s="151"/>
      <c r="D356" s="151"/>
      <c r="E356" s="151"/>
      <c r="F356" s="151"/>
      <c r="G356" s="151"/>
      <c r="H356" s="151"/>
      <c r="I356" s="151"/>
      <c r="J356" s="151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</row>
    <row r="357" spans="1:26" ht="12.75" customHeight="1">
      <c r="A357" s="151"/>
      <c r="B357" s="151"/>
      <c r="C357" s="151"/>
      <c r="D357" s="151"/>
      <c r="E357" s="151"/>
      <c r="F357" s="151"/>
      <c r="G357" s="151"/>
      <c r="H357" s="151"/>
      <c r="I357" s="151"/>
      <c r="J357" s="151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</row>
    <row r="358" spans="1:26" ht="12.75" customHeight="1">
      <c r="A358" s="151"/>
      <c r="B358" s="151"/>
      <c r="C358" s="151"/>
      <c r="D358" s="151"/>
      <c r="E358" s="151"/>
      <c r="F358" s="151"/>
      <c r="G358" s="151"/>
      <c r="H358" s="151"/>
      <c r="I358" s="151"/>
      <c r="J358" s="151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</row>
    <row r="359" spans="1:26" ht="12.75" customHeight="1">
      <c r="A359" s="151"/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</row>
    <row r="360" spans="1:26" ht="12.75" customHeight="1">
      <c r="A360" s="151"/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</row>
    <row r="361" spans="1:26" ht="12.75" customHeight="1">
      <c r="A361" s="151"/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</row>
    <row r="362" spans="1:26" ht="12.75" customHeight="1">
      <c r="A362" s="151"/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</row>
    <row r="363" spans="1:26" ht="12.75" customHeight="1">
      <c r="A363" s="151"/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</row>
    <row r="364" spans="1:26" ht="12.75" customHeight="1">
      <c r="A364" s="151"/>
      <c r="B364" s="151"/>
      <c r="C364" s="151"/>
      <c r="D364" s="151"/>
      <c r="E364" s="151"/>
      <c r="F364" s="151"/>
      <c r="G364" s="151"/>
      <c r="H364" s="151"/>
      <c r="I364" s="151"/>
      <c r="J364" s="151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</row>
    <row r="365" spans="1:26" ht="12.75" customHeight="1">
      <c r="A365" s="151"/>
      <c r="B365" s="151"/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</row>
    <row r="366" spans="1:26" ht="12.75" customHeight="1">
      <c r="A366" s="151"/>
      <c r="B366" s="151"/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</row>
    <row r="367" spans="1:26" ht="12.75" customHeight="1">
      <c r="A367" s="151"/>
      <c r="B367" s="151"/>
      <c r="C367" s="151"/>
      <c r="D367" s="151"/>
      <c r="E367" s="151"/>
      <c r="F367" s="151"/>
      <c r="G367" s="151"/>
      <c r="H367" s="151"/>
      <c r="I367" s="151"/>
      <c r="J367" s="151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</row>
    <row r="368" spans="1:26" ht="12.75" customHeight="1">
      <c r="A368" s="151"/>
      <c r="B368" s="151"/>
      <c r="C368" s="151"/>
      <c r="D368" s="151"/>
      <c r="E368" s="151"/>
      <c r="F368" s="151"/>
      <c r="G368" s="151"/>
      <c r="H368" s="151"/>
      <c r="I368" s="151"/>
      <c r="J368" s="151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</row>
    <row r="369" spans="1:26" ht="12.75" customHeight="1">
      <c r="A369" s="151"/>
      <c r="B369" s="151"/>
      <c r="C369" s="151"/>
      <c r="D369" s="151"/>
      <c r="E369" s="151"/>
      <c r="F369" s="151"/>
      <c r="G369" s="151"/>
      <c r="H369" s="151"/>
      <c r="I369" s="151"/>
      <c r="J369" s="151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</row>
    <row r="370" spans="1:26" ht="12.75" customHeight="1">
      <c r="A370" s="151"/>
      <c r="B370" s="151"/>
      <c r="C370" s="151"/>
      <c r="D370" s="151"/>
      <c r="E370" s="151"/>
      <c r="F370" s="151"/>
      <c r="G370" s="151"/>
      <c r="H370" s="151"/>
      <c r="I370" s="151"/>
      <c r="J370" s="151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</row>
    <row r="371" spans="1:26" ht="12.75" customHeight="1">
      <c r="A371" s="151"/>
      <c r="B371" s="151"/>
      <c r="C371" s="151"/>
      <c r="D371" s="151"/>
      <c r="E371" s="151"/>
      <c r="F371" s="151"/>
      <c r="G371" s="151"/>
      <c r="H371" s="151"/>
      <c r="I371" s="151"/>
      <c r="J371" s="151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</row>
    <row r="372" spans="1:26" ht="12.75" customHeight="1">
      <c r="A372" s="151"/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</row>
    <row r="373" spans="1:26" ht="12.75" customHeight="1">
      <c r="A373" s="151"/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</row>
    <row r="374" spans="1:26" ht="12.75" customHeight="1">
      <c r="A374" s="151"/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</row>
    <row r="375" spans="1:26" ht="12.75" customHeight="1">
      <c r="A375" s="151"/>
      <c r="B375" s="151"/>
      <c r="C375" s="151"/>
      <c r="D375" s="151"/>
      <c r="E375" s="151"/>
      <c r="F375" s="151"/>
      <c r="G375" s="151"/>
      <c r="H375" s="151"/>
      <c r="I375" s="151"/>
      <c r="J375" s="151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</row>
    <row r="376" spans="1:26" ht="12.75" customHeight="1">
      <c r="A376" s="151"/>
      <c r="B376" s="151"/>
      <c r="C376" s="151"/>
      <c r="D376" s="151"/>
      <c r="E376" s="151"/>
      <c r="F376" s="151"/>
      <c r="G376" s="151"/>
      <c r="H376" s="151"/>
      <c r="I376" s="151"/>
      <c r="J376" s="151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</row>
    <row r="377" spans="1:26" ht="12.75" customHeight="1">
      <c r="A377" s="151"/>
      <c r="B377" s="151"/>
      <c r="C377" s="151"/>
      <c r="D377" s="151"/>
      <c r="E377" s="151"/>
      <c r="F377" s="151"/>
      <c r="G377" s="151"/>
      <c r="H377" s="151"/>
      <c r="I377" s="151"/>
      <c r="J377" s="151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</row>
    <row r="378" spans="1:26" ht="12.75" customHeight="1">
      <c r="A378" s="151"/>
      <c r="B378" s="151"/>
      <c r="C378" s="151"/>
      <c r="D378" s="151"/>
      <c r="E378" s="151"/>
      <c r="F378" s="151"/>
      <c r="G378" s="151"/>
      <c r="H378" s="151"/>
      <c r="I378" s="151"/>
      <c r="J378" s="151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</row>
    <row r="379" spans="1:26" ht="12.75" customHeight="1">
      <c r="A379" s="151"/>
      <c r="B379" s="151"/>
      <c r="C379" s="151"/>
      <c r="D379" s="151"/>
      <c r="E379" s="151"/>
      <c r="F379" s="151"/>
      <c r="G379" s="151"/>
      <c r="H379" s="151"/>
      <c r="I379" s="151"/>
      <c r="J379" s="151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</row>
    <row r="380" spans="1:26" ht="12.75" customHeight="1">
      <c r="A380" s="151"/>
      <c r="B380" s="151"/>
      <c r="C380" s="151"/>
      <c r="D380" s="151"/>
      <c r="E380" s="151"/>
      <c r="F380" s="151"/>
      <c r="G380" s="151"/>
      <c r="H380" s="151"/>
      <c r="I380" s="151"/>
      <c r="J380" s="151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</row>
    <row r="381" spans="1:26" ht="12.75" customHeight="1">
      <c r="A381" s="151"/>
      <c r="B381" s="151"/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</row>
    <row r="382" spans="1:26" ht="12.75" customHeight="1">
      <c r="A382" s="151"/>
      <c r="B382" s="151"/>
      <c r="C382" s="151"/>
      <c r="D382" s="151"/>
      <c r="E382" s="151"/>
      <c r="F382" s="151"/>
      <c r="G382" s="151"/>
      <c r="H382" s="151"/>
      <c r="I382" s="151"/>
      <c r="J382" s="151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</row>
    <row r="383" spans="1:26" ht="12.75" customHeight="1">
      <c r="A383" s="151"/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</row>
    <row r="384" spans="1:26" ht="12.75" customHeight="1">
      <c r="A384" s="151"/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</row>
    <row r="385" spans="1:26" ht="12.75" customHeight="1">
      <c r="A385" s="151"/>
      <c r="B385" s="151"/>
      <c r="C385" s="151"/>
      <c r="D385" s="151"/>
      <c r="E385" s="151"/>
      <c r="F385" s="151"/>
      <c r="G385" s="151"/>
      <c r="H385" s="151"/>
      <c r="I385" s="151"/>
      <c r="J385" s="151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</row>
    <row r="386" spans="1:26" ht="12.75" customHeight="1">
      <c r="A386" s="151"/>
      <c r="B386" s="151"/>
      <c r="C386" s="151"/>
      <c r="D386" s="151"/>
      <c r="E386" s="151"/>
      <c r="F386" s="151"/>
      <c r="G386" s="151"/>
      <c r="H386" s="151"/>
      <c r="I386" s="151"/>
      <c r="J386" s="151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</row>
    <row r="387" spans="1:26" ht="12.75" customHeight="1">
      <c r="A387" s="151"/>
      <c r="B387" s="151"/>
      <c r="C387" s="151"/>
      <c r="D387" s="151"/>
      <c r="E387" s="151"/>
      <c r="F387" s="151"/>
      <c r="G387" s="151"/>
      <c r="H387" s="151"/>
      <c r="I387" s="151"/>
      <c r="J387" s="151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</row>
    <row r="388" spans="1:26" ht="12.75" customHeight="1">
      <c r="A388" s="151"/>
      <c r="B388" s="151"/>
      <c r="C388" s="151"/>
      <c r="D388" s="151"/>
      <c r="E388" s="151"/>
      <c r="F388" s="151"/>
      <c r="G388" s="151"/>
      <c r="H388" s="151"/>
      <c r="I388" s="151"/>
      <c r="J388" s="151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</row>
    <row r="389" spans="1:26" ht="12.75" customHeight="1">
      <c r="A389" s="151"/>
      <c r="B389" s="151"/>
      <c r="C389" s="151"/>
      <c r="D389" s="151"/>
      <c r="E389" s="151"/>
      <c r="F389" s="151"/>
      <c r="G389" s="151"/>
      <c r="H389" s="151"/>
      <c r="I389" s="151"/>
      <c r="J389" s="151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</row>
    <row r="390" spans="1:26" ht="12.75" customHeight="1">
      <c r="A390" s="151"/>
      <c r="B390" s="151"/>
      <c r="C390" s="151"/>
      <c r="D390" s="151"/>
      <c r="E390" s="151"/>
      <c r="F390" s="151"/>
      <c r="G390" s="151"/>
      <c r="H390" s="151"/>
      <c r="I390" s="151"/>
      <c r="J390" s="151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</row>
    <row r="391" spans="1:26" ht="12.75" customHeight="1">
      <c r="A391" s="151"/>
      <c r="B391" s="151"/>
      <c r="C391" s="151"/>
      <c r="D391" s="151"/>
      <c r="E391" s="151"/>
      <c r="F391" s="151"/>
      <c r="G391" s="151"/>
      <c r="H391" s="151"/>
      <c r="I391" s="151"/>
      <c r="J391" s="151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</row>
    <row r="392" spans="1:26" ht="12.75" customHeight="1">
      <c r="A392" s="151"/>
      <c r="B392" s="151"/>
      <c r="C392" s="151"/>
      <c r="D392" s="151"/>
      <c r="E392" s="151"/>
      <c r="F392" s="151"/>
      <c r="G392" s="151"/>
      <c r="H392" s="151"/>
      <c r="I392" s="151"/>
      <c r="J392" s="151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</row>
    <row r="393" spans="1:26" ht="12.75" customHeight="1">
      <c r="A393" s="151"/>
      <c r="B393" s="151"/>
      <c r="C393" s="151"/>
      <c r="D393" s="151"/>
      <c r="E393" s="151"/>
      <c r="F393" s="151"/>
      <c r="G393" s="151"/>
      <c r="H393" s="151"/>
      <c r="I393" s="151"/>
      <c r="J393" s="151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</row>
    <row r="394" spans="1:26" ht="12.75" customHeight="1">
      <c r="A394" s="151"/>
      <c r="B394" s="151"/>
      <c r="C394" s="151"/>
      <c r="D394" s="151"/>
      <c r="E394" s="151"/>
      <c r="F394" s="151"/>
      <c r="G394" s="151"/>
      <c r="H394" s="151"/>
      <c r="I394" s="151"/>
      <c r="J394" s="151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</row>
    <row r="395" spans="1:26" ht="12.75" customHeight="1">
      <c r="A395" s="151"/>
      <c r="B395" s="151"/>
      <c r="C395" s="151"/>
      <c r="D395" s="151"/>
      <c r="E395" s="151"/>
      <c r="F395" s="151"/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</row>
    <row r="396" spans="1:26" ht="12.75" customHeight="1">
      <c r="A396" s="151"/>
      <c r="B396" s="151"/>
      <c r="C396" s="151"/>
      <c r="D396" s="151"/>
      <c r="E396" s="151"/>
      <c r="F396" s="151"/>
      <c r="G396" s="151"/>
      <c r="H396" s="151"/>
      <c r="I396" s="151"/>
      <c r="J396" s="151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</row>
    <row r="397" spans="1:26" ht="12.75" customHeight="1">
      <c r="A397" s="151"/>
      <c r="B397" s="151"/>
      <c r="C397" s="151"/>
      <c r="D397" s="151"/>
      <c r="E397" s="151"/>
      <c r="F397" s="151"/>
      <c r="G397" s="151"/>
      <c r="H397" s="151"/>
      <c r="I397" s="151"/>
      <c r="J397" s="151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</row>
    <row r="398" spans="1:26" ht="12.75" customHeight="1">
      <c r="A398" s="151"/>
      <c r="B398" s="151"/>
      <c r="C398" s="151"/>
      <c r="D398" s="151"/>
      <c r="E398" s="151"/>
      <c r="F398" s="151"/>
      <c r="G398" s="151"/>
      <c r="H398" s="151"/>
      <c r="I398" s="151"/>
      <c r="J398" s="151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</row>
    <row r="399" spans="1:26" ht="12.75" customHeight="1">
      <c r="A399" s="151"/>
      <c r="B399" s="151"/>
      <c r="C399" s="151"/>
      <c r="D399" s="151"/>
      <c r="E399" s="151"/>
      <c r="F399" s="151"/>
      <c r="G399" s="151"/>
      <c r="H399" s="151"/>
      <c r="I399" s="151"/>
      <c r="J399" s="151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</row>
    <row r="400" spans="1:26" ht="12.75" customHeight="1">
      <c r="A400" s="151"/>
      <c r="B400" s="151"/>
      <c r="C400" s="151"/>
      <c r="D400" s="151"/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</row>
    <row r="401" spans="1:26" ht="12.75" customHeight="1">
      <c r="A401" s="151"/>
      <c r="B401" s="151"/>
      <c r="C401" s="151"/>
      <c r="D401" s="151"/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</row>
    <row r="402" spans="1:26" ht="12.75" customHeight="1">
      <c r="A402" s="151"/>
      <c r="B402" s="151"/>
      <c r="C402" s="151"/>
      <c r="D402" s="151"/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</row>
    <row r="403" spans="1:26" ht="12.75" customHeight="1">
      <c r="A403" s="151"/>
      <c r="B403" s="151"/>
      <c r="C403" s="151"/>
      <c r="D403" s="151"/>
      <c r="E403" s="151"/>
      <c r="F403" s="151"/>
      <c r="G403" s="151"/>
      <c r="H403" s="151"/>
      <c r="I403" s="151"/>
      <c r="J403" s="151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</row>
    <row r="404" spans="1:26" ht="12.75" customHeight="1">
      <c r="A404" s="151"/>
      <c r="B404" s="151"/>
      <c r="C404" s="151"/>
      <c r="D404" s="151"/>
      <c r="E404" s="151"/>
      <c r="F404" s="151"/>
      <c r="G404" s="151"/>
      <c r="H404" s="151"/>
      <c r="I404" s="151"/>
      <c r="J404" s="151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</row>
    <row r="405" spans="1:26" ht="12.75" customHeight="1">
      <c r="A405" s="151"/>
      <c r="B405" s="151"/>
      <c r="C405" s="151"/>
      <c r="D405" s="151"/>
      <c r="E405" s="151"/>
      <c r="F405" s="151"/>
      <c r="G405" s="151"/>
      <c r="H405" s="151"/>
      <c r="I405" s="151"/>
      <c r="J405" s="151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</row>
    <row r="406" spans="1:26" ht="12.75" customHeight="1">
      <c r="A406" s="151"/>
      <c r="B406" s="151"/>
      <c r="C406" s="151"/>
      <c r="D406" s="151"/>
      <c r="E406" s="151"/>
      <c r="F406" s="151"/>
      <c r="G406" s="151"/>
      <c r="H406" s="151"/>
      <c r="I406" s="151"/>
      <c r="J406" s="151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</row>
    <row r="407" spans="1:26" ht="12.75" customHeight="1">
      <c r="A407" s="151"/>
      <c r="B407" s="151"/>
      <c r="C407" s="151"/>
      <c r="D407" s="151"/>
      <c r="E407" s="151"/>
      <c r="F407" s="151"/>
      <c r="G407" s="151"/>
      <c r="H407" s="151"/>
      <c r="I407" s="151"/>
      <c r="J407" s="151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</row>
    <row r="408" spans="1:26" ht="12.75" customHeight="1">
      <c r="A408" s="151"/>
      <c r="B408" s="151"/>
      <c r="C408" s="151"/>
      <c r="D408" s="151"/>
      <c r="E408" s="151"/>
      <c r="F408" s="151"/>
      <c r="G408" s="151"/>
      <c r="H408" s="151"/>
      <c r="I408" s="151"/>
      <c r="J408" s="151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</row>
    <row r="409" spans="1:26" ht="12.75" customHeight="1">
      <c r="A409" s="151"/>
      <c r="B409" s="151"/>
      <c r="C409" s="151"/>
      <c r="D409" s="151"/>
      <c r="E409" s="151"/>
      <c r="F409" s="151"/>
      <c r="G409" s="151"/>
      <c r="H409" s="151"/>
      <c r="I409" s="151"/>
      <c r="J409" s="151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</row>
    <row r="410" spans="1:26" ht="12.75" customHeight="1">
      <c r="A410" s="151"/>
      <c r="B410" s="151"/>
      <c r="C410" s="151"/>
      <c r="D410" s="151"/>
      <c r="E410" s="151"/>
      <c r="F410" s="151"/>
      <c r="G410" s="151"/>
      <c r="H410" s="151"/>
      <c r="I410" s="151"/>
      <c r="J410" s="151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</row>
    <row r="411" spans="1:26" ht="12.75" customHeight="1">
      <c r="A411" s="151"/>
      <c r="B411" s="151"/>
      <c r="C411" s="151"/>
      <c r="D411" s="151"/>
      <c r="E411" s="151"/>
      <c r="F411" s="151"/>
      <c r="G411" s="151"/>
      <c r="H411" s="151"/>
      <c r="I411" s="151"/>
      <c r="J411" s="151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</row>
    <row r="412" spans="1:26" ht="12.75" customHeight="1">
      <c r="A412" s="151"/>
      <c r="B412" s="151"/>
      <c r="C412" s="151"/>
      <c r="D412" s="151"/>
      <c r="E412" s="151"/>
      <c r="F412" s="151"/>
      <c r="G412" s="151"/>
      <c r="H412" s="151"/>
      <c r="I412" s="151"/>
      <c r="J412" s="151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</row>
    <row r="413" spans="1:26" ht="12.75" customHeight="1">
      <c r="A413" s="151"/>
      <c r="B413" s="151"/>
      <c r="C413" s="151"/>
      <c r="D413" s="151"/>
      <c r="E413" s="151"/>
      <c r="F413" s="151"/>
      <c r="G413" s="151"/>
      <c r="H413" s="151"/>
      <c r="I413" s="151"/>
      <c r="J413" s="151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</row>
    <row r="414" spans="1:26" ht="12.75" customHeight="1">
      <c r="A414" s="151"/>
      <c r="B414" s="151"/>
      <c r="C414" s="151"/>
      <c r="D414" s="151"/>
      <c r="E414" s="151"/>
      <c r="F414" s="151"/>
      <c r="G414" s="151"/>
      <c r="H414" s="151"/>
      <c r="I414" s="151"/>
      <c r="J414" s="151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</row>
    <row r="415" spans="1:26" ht="12.75" customHeight="1">
      <c r="A415" s="151"/>
      <c r="B415" s="151"/>
      <c r="C415" s="151"/>
      <c r="D415" s="151"/>
      <c r="E415" s="151"/>
      <c r="F415" s="151"/>
      <c r="G415" s="151"/>
      <c r="H415" s="151"/>
      <c r="I415" s="151"/>
      <c r="J415" s="151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</row>
    <row r="416" spans="1:26" ht="12.75" customHeight="1">
      <c r="A416" s="151"/>
      <c r="B416" s="151"/>
      <c r="C416" s="151"/>
      <c r="D416" s="151"/>
      <c r="E416" s="151"/>
      <c r="F416" s="151"/>
      <c r="G416" s="151"/>
      <c r="H416" s="151"/>
      <c r="I416" s="151"/>
      <c r="J416" s="151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</row>
    <row r="417" spans="1:26" ht="12.75" customHeight="1">
      <c r="A417" s="151"/>
      <c r="B417" s="151"/>
      <c r="C417" s="151"/>
      <c r="D417" s="151"/>
      <c r="E417" s="151"/>
      <c r="F417" s="151"/>
      <c r="G417" s="151"/>
      <c r="H417" s="151"/>
      <c r="I417" s="151"/>
      <c r="J417" s="151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</row>
    <row r="418" spans="1:26" ht="12.75" customHeight="1">
      <c r="A418" s="151"/>
      <c r="B418" s="151"/>
      <c r="C418" s="151"/>
      <c r="D418" s="151"/>
      <c r="E418" s="151"/>
      <c r="F418" s="151"/>
      <c r="G418" s="151"/>
      <c r="H418" s="151"/>
      <c r="I418" s="151"/>
      <c r="J418" s="151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</row>
    <row r="419" spans="1:26" ht="12.75" customHeight="1">
      <c r="A419" s="151"/>
      <c r="B419" s="151"/>
      <c r="C419" s="151"/>
      <c r="D419" s="151"/>
      <c r="E419" s="151"/>
      <c r="F419" s="151"/>
      <c r="G419" s="151"/>
      <c r="H419" s="151"/>
      <c r="I419" s="151"/>
      <c r="J419" s="151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</row>
    <row r="420" spans="1:26" ht="12.75" customHeight="1">
      <c r="A420" s="151"/>
      <c r="B420" s="151"/>
      <c r="C420" s="151"/>
      <c r="D420" s="151"/>
      <c r="E420" s="151"/>
      <c r="F420" s="151"/>
      <c r="G420" s="151"/>
      <c r="H420" s="151"/>
      <c r="I420" s="151"/>
      <c r="J420" s="151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</row>
    <row r="421" spans="1:26" ht="12.75" customHeight="1">
      <c r="A421" s="151"/>
      <c r="B421" s="151"/>
      <c r="C421" s="151"/>
      <c r="D421" s="151"/>
      <c r="E421" s="151"/>
      <c r="F421" s="151"/>
      <c r="G421" s="151"/>
      <c r="H421" s="151"/>
      <c r="I421" s="151"/>
      <c r="J421" s="151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</row>
    <row r="422" spans="1:26" ht="12.75" customHeight="1">
      <c r="A422" s="151"/>
      <c r="B422" s="151"/>
      <c r="C422" s="151"/>
      <c r="D422" s="151"/>
      <c r="E422" s="151"/>
      <c r="F422" s="151"/>
      <c r="G422" s="151"/>
      <c r="H422" s="151"/>
      <c r="I422" s="151"/>
      <c r="J422" s="151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</row>
    <row r="423" spans="1:26" ht="12.75" customHeight="1">
      <c r="A423" s="151"/>
      <c r="B423" s="151"/>
      <c r="C423" s="151"/>
      <c r="D423" s="151"/>
      <c r="E423" s="151"/>
      <c r="F423" s="151"/>
      <c r="G423" s="151"/>
      <c r="H423" s="151"/>
      <c r="I423" s="151"/>
      <c r="J423" s="151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</row>
    <row r="424" spans="1:26" ht="12.75" customHeight="1">
      <c r="A424" s="151"/>
      <c r="B424" s="151"/>
      <c r="C424" s="151"/>
      <c r="D424" s="151"/>
      <c r="E424" s="151"/>
      <c r="F424" s="151"/>
      <c r="G424" s="151"/>
      <c r="H424" s="151"/>
      <c r="I424" s="151"/>
      <c r="J424" s="151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</row>
    <row r="425" spans="1:26" ht="12.75" customHeight="1">
      <c r="A425" s="151"/>
      <c r="B425" s="151"/>
      <c r="C425" s="151"/>
      <c r="D425" s="151"/>
      <c r="E425" s="151"/>
      <c r="F425" s="151"/>
      <c r="G425" s="151"/>
      <c r="H425" s="151"/>
      <c r="I425" s="151"/>
      <c r="J425" s="151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</row>
    <row r="426" spans="1:26" ht="12.75" customHeight="1">
      <c r="A426" s="151"/>
      <c r="B426" s="151"/>
      <c r="C426" s="151"/>
      <c r="D426" s="151"/>
      <c r="E426" s="151"/>
      <c r="F426" s="151"/>
      <c r="G426" s="151"/>
      <c r="H426" s="151"/>
      <c r="I426" s="151"/>
      <c r="J426" s="151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</row>
    <row r="427" spans="1:26" ht="12.75" customHeight="1">
      <c r="A427" s="151"/>
      <c r="B427" s="151"/>
      <c r="C427" s="151"/>
      <c r="D427" s="151"/>
      <c r="E427" s="151"/>
      <c r="F427" s="151"/>
      <c r="G427" s="151"/>
      <c r="H427" s="151"/>
      <c r="I427" s="151"/>
      <c r="J427" s="151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</row>
    <row r="428" spans="1:26" ht="12.75" customHeight="1">
      <c r="A428" s="151"/>
      <c r="B428" s="151"/>
      <c r="C428" s="151"/>
      <c r="D428" s="151"/>
      <c r="E428" s="15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</row>
    <row r="429" spans="1:26" ht="12.75" customHeight="1">
      <c r="A429" s="151"/>
      <c r="B429" s="151"/>
      <c r="C429" s="151"/>
      <c r="D429" s="151"/>
      <c r="E429" s="15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</row>
    <row r="430" spans="1:26" ht="12.75" customHeight="1">
      <c r="A430" s="151"/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</row>
    <row r="431" spans="1:26" ht="12.75" customHeight="1">
      <c r="A431" s="151"/>
      <c r="B431" s="151"/>
      <c r="C431" s="151"/>
      <c r="D431" s="151"/>
      <c r="E431" s="151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</row>
    <row r="432" spans="1:26" ht="12.75" customHeight="1">
      <c r="A432" s="151"/>
      <c r="B432" s="151"/>
      <c r="C432" s="151"/>
      <c r="D432" s="151"/>
      <c r="E432" s="151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</row>
    <row r="433" spans="1:26" ht="12.75" customHeight="1">
      <c r="A433" s="151"/>
      <c r="B433" s="151"/>
      <c r="C433" s="151"/>
      <c r="D433" s="151"/>
      <c r="E433" s="151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</row>
    <row r="434" spans="1:26" ht="12.75" customHeight="1">
      <c r="A434" s="151"/>
      <c r="B434" s="151"/>
      <c r="C434" s="151"/>
      <c r="D434" s="151"/>
      <c r="E434" s="151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</row>
    <row r="435" spans="1:26" ht="12.75" customHeight="1">
      <c r="A435" s="151"/>
      <c r="B435" s="151"/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</row>
    <row r="436" spans="1:26" ht="12.75" customHeight="1">
      <c r="A436" s="151"/>
      <c r="B436" s="151"/>
      <c r="C436" s="151"/>
      <c r="D436" s="151"/>
      <c r="E436" s="151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</row>
    <row r="437" spans="1:26" ht="12.75" customHeight="1">
      <c r="A437" s="151"/>
      <c r="B437" s="151"/>
      <c r="C437" s="151"/>
      <c r="D437" s="151"/>
      <c r="E437" s="151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</row>
    <row r="438" spans="1:26" ht="12.75" customHeight="1">
      <c r="A438" s="151"/>
      <c r="B438" s="151"/>
      <c r="C438" s="151"/>
      <c r="D438" s="151"/>
      <c r="E438" s="151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</row>
    <row r="439" spans="1:26" ht="12.75" customHeight="1">
      <c r="A439" s="151"/>
      <c r="B439" s="151"/>
      <c r="C439" s="151"/>
      <c r="D439" s="151"/>
      <c r="E439" s="151"/>
      <c r="F439" s="151"/>
      <c r="G439" s="151"/>
      <c r="H439" s="151"/>
      <c r="I439" s="151"/>
      <c r="J439" s="151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</row>
    <row r="440" spans="1:26" ht="12.75" customHeight="1">
      <c r="A440" s="151"/>
      <c r="B440" s="151"/>
      <c r="C440" s="151"/>
      <c r="D440" s="151"/>
      <c r="E440" s="151"/>
      <c r="F440" s="151"/>
      <c r="G440" s="151"/>
      <c r="H440" s="151"/>
      <c r="I440" s="151"/>
      <c r="J440" s="151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</row>
    <row r="441" spans="1:26" ht="12.75" customHeight="1">
      <c r="A441" s="151"/>
      <c r="B441" s="151"/>
      <c r="C441" s="151"/>
      <c r="D441" s="151"/>
      <c r="E441" s="151"/>
      <c r="F441" s="151"/>
      <c r="G441" s="151"/>
      <c r="H441" s="151"/>
      <c r="I441" s="151"/>
      <c r="J441" s="151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</row>
    <row r="442" spans="1:26" ht="12.75" customHeight="1">
      <c r="A442" s="151"/>
      <c r="B442" s="151"/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</row>
    <row r="443" spans="1:26" ht="12.75" customHeight="1">
      <c r="A443" s="151"/>
      <c r="B443" s="151"/>
      <c r="C443" s="151"/>
      <c r="D443" s="151"/>
      <c r="E443" s="151"/>
      <c r="F443" s="151"/>
      <c r="G443" s="151"/>
      <c r="H443" s="151"/>
      <c r="I443" s="151"/>
      <c r="J443" s="151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</row>
    <row r="444" spans="1:26" ht="12.75" customHeight="1">
      <c r="A444" s="151"/>
      <c r="B444" s="151"/>
      <c r="C444" s="151"/>
      <c r="D444" s="151"/>
      <c r="E444" s="151"/>
      <c r="F444" s="151"/>
      <c r="G444" s="151"/>
      <c r="H444" s="151"/>
      <c r="I444" s="151"/>
      <c r="J444" s="151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</row>
    <row r="445" spans="1:26" ht="12.75" customHeight="1">
      <c r="A445" s="151"/>
      <c r="B445" s="151"/>
      <c r="C445" s="151"/>
      <c r="D445" s="151"/>
      <c r="E445" s="151"/>
      <c r="F445" s="151"/>
      <c r="G445" s="151"/>
      <c r="H445" s="151"/>
      <c r="I445" s="151"/>
      <c r="J445" s="151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</row>
    <row r="446" spans="1:26" ht="12.75" customHeight="1">
      <c r="A446" s="151"/>
      <c r="B446" s="151"/>
      <c r="C446" s="151"/>
      <c r="D446" s="151"/>
      <c r="E446" s="151"/>
      <c r="F446" s="151"/>
      <c r="G446" s="151"/>
      <c r="H446" s="151"/>
      <c r="I446" s="151"/>
      <c r="J446" s="151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</row>
    <row r="447" spans="1:26" ht="12.75" customHeight="1">
      <c r="A447" s="151"/>
      <c r="B447" s="151"/>
      <c r="C447" s="151"/>
      <c r="D447" s="151"/>
      <c r="E447" s="151"/>
      <c r="F447" s="151"/>
      <c r="G447" s="151"/>
      <c r="H447" s="151"/>
      <c r="I447" s="151"/>
      <c r="J447" s="151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</row>
    <row r="448" spans="1:26" ht="12.75" customHeight="1">
      <c r="A448" s="151"/>
      <c r="B448" s="151"/>
      <c r="C448" s="151"/>
      <c r="D448" s="151"/>
      <c r="E448" s="151"/>
      <c r="F448" s="151"/>
      <c r="G448" s="151"/>
      <c r="H448" s="151"/>
      <c r="I448" s="151"/>
      <c r="J448" s="151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</row>
    <row r="449" spans="1:26" ht="12.75" customHeight="1">
      <c r="A449" s="151"/>
      <c r="B449" s="151"/>
      <c r="C449" s="151"/>
      <c r="D449" s="151"/>
      <c r="E449" s="151"/>
      <c r="F449" s="151"/>
      <c r="G449" s="151"/>
      <c r="H449" s="151"/>
      <c r="I449" s="151"/>
      <c r="J449" s="151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</row>
    <row r="450" spans="1:26" ht="12.75" customHeight="1">
      <c r="A450" s="151"/>
      <c r="B450" s="151"/>
      <c r="C450" s="151"/>
      <c r="D450" s="151"/>
      <c r="E450" s="151"/>
      <c r="F450" s="151"/>
      <c r="G450" s="151"/>
      <c r="H450" s="151"/>
      <c r="I450" s="151"/>
      <c r="J450" s="151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</row>
    <row r="451" spans="1:26" ht="12.75" customHeight="1">
      <c r="A451" s="151"/>
      <c r="B451" s="151"/>
      <c r="C451" s="151"/>
      <c r="D451" s="151"/>
      <c r="E451" s="151"/>
      <c r="F451" s="151"/>
      <c r="G451" s="151"/>
      <c r="H451" s="151"/>
      <c r="I451" s="151"/>
      <c r="J451" s="151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</row>
    <row r="452" spans="1:26" ht="12.75" customHeight="1">
      <c r="A452" s="151"/>
      <c r="B452" s="151"/>
      <c r="C452" s="151"/>
      <c r="D452" s="151"/>
      <c r="E452" s="151"/>
      <c r="F452" s="151"/>
      <c r="G452" s="151"/>
      <c r="H452" s="151"/>
      <c r="I452" s="151"/>
      <c r="J452" s="151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</row>
    <row r="453" spans="1:26" ht="12.75" customHeight="1">
      <c r="A453" s="151"/>
      <c r="B453" s="151"/>
      <c r="C453" s="151"/>
      <c r="D453" s="151"/>
      <c r="E453" s="151"/>
      <c r="F453" s="151"/>
      <c r="G453" s="151"/>
      <c r="H453" s="151"/>
      <c r="I453" s="151"/>
      <c r="J453" s="151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</row>
    <row r="454" spans="1:26" ht="12.75" customHeight="1">
      <c r="A454" s="151"/>
      <c r="B454" s="151"/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</row>
    <row r="455" spans="1:26" ht="12.75" customHeight="1">
      <c r="A455" s="151"/>
      <c r="B455" s="151"/>
      <c r="C455" s="151"/>
      <c r="D455" s="151"/>
      <c r="E455" s="151"/>
      <c r="F455" s="151"/>
      <c r="G455" s="151"/>
      <c r="H455" s="151"/>
      <c r="I455" s="151"/>
      <c r="J455" s="151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</row>
    <row r="456" spans="1:26" ht="12.75" customHeight="1">
      <c r="A456" s="151"/>
      <c r="B456" s="151"/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</row>
    <row r="457" spans="1:26" ht="12.75" customHeight="1">
      <c r="A457" s="151"/>
      <c r="B457" s="151"/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</row>
    <row r="458" spans="1:26" ht="12.75" customHeight="1">
      <c r="A458" s="151"/>
      <c r="B458" s="151"/>
      <c r="C458" s="151"/>
      <c r="D458" s="151"/>
      <c r="E458" s="151"/>
      <c r="F458" s="151"/>
      <c r="G458" s="151"/>
      <c r="H458" s="151"/>
      <c r="I458" s="151"/>
      <c r="J458" s="151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</row>
    <row r="459" spans="1:26" ht="12.75" customHeight="1">
      <c r="A459" s="151"/>
      <c r="B459" s="151"/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</row>
    <row r="460" spans="1:26" ht="12.75" customHeight="1">
      <c r="A460" s="151"/>
      <c r="B460" s="151"/>
      <c r="C460" s="151"/>
      <c r="D460" s="151"/>
      <c r="E460" s="151"/>
      <c r="F460" s="151"/>
      <c r="G460" s="151"/>
      <c r="H460" s="151"/>
      <c r="I460" s="151"/>
      <c r="J460" s="151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</row>
    <row r="461" spans="1:26" ht="12.75" customHeight="1">
      <c r="A461" s="151"/>
      <c r="B461" s="151"/>
      <c r="C461" s="151"/>
      <c r="D461" s="151"/>
      <c r="E461" s="151"/>
      <c r="F461" s="151"/>
      <c r="G461" s="151"/>
      <c r="H461" s="151"/>
      <c r="I461" s="151"/>
      <c r="J461" s="151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</row>
    <row r="462" spans="1:26" ht="12.75" customHeight="1">
      <c r="A462" s="151"/>
      <c r="B462" s="151"/>
      <c r="C462" s="151"/>
      <c r="D462" s="151"/>
      <c r="E462" s="151"/>
      <c r="F462" s="151"/>
      <c r="G462" s="151"/>
      <c r="H462" s="151"/>
      <c r="I462" s="151"/>
      <c r="J462" s="151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</row>
    <row r="463" spans="1:26" ht="12.75" customHeight="1">
      <c r="A463" s="151"/>
      <c r="B463" s="151"/>
      <c r="C463" s="151"/>
      <c r="D463" s="151"/>
      <c r="E463" s="151"/>
      <c r="F463" s="151"/>
      <c r="G463" s="151"/>
      <c r="H463" s="151"/>
      <c r="I463" s="151"/>
      <c r="J463" s="151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</row>
    <row r="464" spans="1:26" ht="12.75" customHeight="1">
      <c r="A464" s="151"/>
      <c r="B464" s="151"/>
      <c r="C464" s="151"/>
      <c r="D464" s="151"/>
      <c r="E464" s="151"/>
      <c r="F464" s="151"/>
      <c r="G464" s="151"/>
      <c r="H464" s="151"/>
      <c r="I464" s="151"/>
      <c r="J464" s="151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</row>
    <row r="465" spans="1:26" ht="12.75" customHeight="1">
      <c r="A465" s="151"/>
      <c r="B465" s="151"/>
      <c r="C465" s="151"/>
      <c r="D465" s="151"/>
      <c r="E465" s="151"/>
      <c r="F465" s="151"/>
      <c r="G465" s="151"/>
      <c r="H465" s="151"/>
      <c r="I465" s="151"/>
      <c r="J465" s="151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</row>
    <row r="466" spans="1:26" ht="12.75" customHeight="1">
      <c r="A466" s="151"/>
      <c r="B466" s="151"/>
      <c r="C466" s="151"/>
      <c r="D466" s="151"/>
      <c r="E466" s="151"/>
      <c r="F466" s="151"/>
      <c r="G466" s="151"/>
      <c r="H466" s="151"/>
      <c r="I466" s="151"/>
      <c r="J466" s="151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</row>
    <row r="467" spans="1:26" ht="12.75" customHeight="1">
      <c r="A467" s="151"/>
      <c r="B467" s="151"/>
      <c r="C467" s="151"/>
      <c r="D467" s="151"/>
      <c r="E467" s="151"/>
      <c r="F467" s="151"/>
      <c r="G467" s="151"/>
      <c r="H467" s="151"/>
      <c r="I467" s="151"/>
      <c r="J467" s="151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</row>
    <row r="468" spans="1:26" ht="12.75" customHeight="1">
      <c r="A468" s="151"/>
      <c r="B468" s="151"/>
      <c r="C468" s="151"/>
      <c r="D468" s="151"/>
      <c r="E468" s="151"/>
      <c r="F468" s="151"/>
      <c r="G468" s="151"/>
      <c r="H468" s="151"/>
      <c r="I468" s="151"/>
      <c r="J468" s="151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</row>
    <row r="469" spans="1:26" ht="12.75" customHeight="1">
      <c r="A469" s="151"/>
      <c r="B469" s="151"/>
      <c r="C469" s="151"/>
      <c r="D469" s="151"/>
      <c r="E469" s="151"/>
      <c r="F469" s="151"/>
      <c r="G469" s="151"/>
      <c r="H469" s="151"/>
      <c r="I469" s="151"/>
      <c r="J469" s="151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</row>
    <row r="470" spans="1:26" ht="12.75" customHeight="1">
      <c r="A470" s="151"/>
      <c r="B470" s="151"/>
      <c r="C470" s="151"/>
      <c r="D470" s="151"/>
      <c r="E470" s="151"/>
      <c r="F470" s="151"/>
      <c r="G470" s="151"/>
      <c r="H470" s="151"/>
      <c r="I470" s="151"/>
      <c r="J470" s="151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</row>
    <row r="471" spans="1:26" ht="12.75" customHeight="1">
      <c r="A471" s="151"/>
      <c r="B471" s="151"/>
      <c r="C471" s="151"/>
      <c r="D471" s="151"/>
      <c r="E471" s="151"/>
      <c r="F471" s="151"/>
      <c r="G471" s="151"/>
      <c r="H471" s="151"/>
      <c r="I471" s="151"/>
      <c r="J471" s="151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</row>
    <row r="472" spans="1:26" ht="12.75" customHeight="1">
      <c r="A472" s="151"/>
      <c r="B472" s="151"/>
      <c r="C472" s="151"/>
      <c r="D472" s="151"/>
      <c r="E472" s="151"/>
      <c r="F472" s="151"/>
      <c r="G472" s="151"/>
      <c r="H472" s="151"/>
      <c r="I472" s="151"/>
      <c r="J472" s="151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</row>
    <row r="473" spans="1:26" ht="12.75" customHeight="1">
      <c r="A473" s="151"/>
      <c r="B473" s="151"/>
      <c r="C473" s="151"/>
      <c r="D473" s="151"/>
      <c r="E473" s="151"/>
      <c r="F473" s="151"/>
      <c r="G473" s="151"/>
      <c r="H473" s="151"/>
      <c r="I473" s="151"/>
      <c r="J473" s="151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</row>
    <row r="474" spans="1:26" ht="12.75" customHeight="1">
      <c r="A474" s="151"/>
      <c r="B474" s="151"/>
      <c r="C474" s="151"/>
      <c r="D474" s="151"/>
      <c r="E474" s="151"/>
      <c r="F474" s="151"/>
      <c r="G474" s="151"/>
      <c r="H474" s="151"/>
      <c r="I474" s="151"/>
      <c r="J474" s="151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</row>
    <row r="475" spans="1:26" ht="12.75" customHeight="1">
      <c r="A475" s="151"/>
      <c r="B475" s="151"/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</row>
    <row r="476" spans="1:26" ht="12.75" customHeight="1">
      <c r="A476" s="151"/>
      <c r="B476" s="151"/>
      <c r="C476" s="151"/>
      <c r="D476" s="151"/>
      <c r="E476" s="151"/>
      <c r="F476" s="151"/>
      <c r="G476" s="151"/>
      <c r="H476" s="151"/>
      <c r="I476" s="151"/>
      <c r="J476" s="151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</row>
    <row r="477" spans="1:26" ht="12.75" customHeight="1">
      <c r="A477" s="151"/>
      <c r="B477" s="151"/>
      <c r="C477" s="151"/>
      <c r="D477" s="151"/>
      <c r="E477" s="151"/>
      <c r="F477" s="151"/>
      <c r="G477" s="151"/>
      <c r="H477" s="151"/>
      <c r="I477" s="151"/>
      <c r="J477" s="151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</row>
    <row r="478" spans="1:26" ht="12.75" customHeight="1">
      <c r="A478" s="151"/>
      <c r="B478" s="151"/>
      <c r="C478" s="151"/>
      <c r="D478" s="151"/>
      <c r="E478" s="151"/>
      <c r="F478" s="151"/>
      <c r="G478" s="151"/>
      <c r="H478" s="151"/>
      <c r="I478" s="151"/>
      <c r="J478" s="151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</row>
    <row r="479" spans="1:26" ht="12.75" customHeight="1">
      <c r="A479" s="151"/>
      <c r="B479" s="151"/>
      <c r="C479" s="151"/>
      <c r="D479" s="151"/>
      <c r="E479" s="151"/>
      <c r="F479" s="151"/>
      <c r="G479" s="151"/>
      <c r="H479" s="151"/>
      <c r="I479" s="151"/>
      <c r="J479" s="151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</row>
    <row r="480" spans="1:26" ht="12.75" customHeight="1">
      <c r="A480" s="151"/>
      <c r="B480" s="151"/>
      <c r="C480" s="151"/>
      <c r="D480" s="151"/>
      <c r="E480" s="151"/>
      <c r="F480" s="151"/>
      <c r="G480" s="151"/>
      <c r="H480" s="151"/>
      <c r="I480" s="151"/>
      <c r="J480" s="151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</row>
    <row r="481" spans="1:26" ht="12.75" customHeight="1">
      <c r="A481" s="151"/>
      <c r="B481" s="151"/>
      <c r="C481" s="151"/>
      <c r="D481" s="151"/>
      <c r="E481" s="151"/>
      <c r="F481" s="151"/>
      <c r="G481" s="151"/>
      <c r="H481" s="151"/>
      <c r="I481" s="151"/>
      <c r="J481" s="151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</row>
    <row r="482" spans="1:26" ht="12.75" customHeight="1">
      <c r="A482" s="151"/>
      <c r="B482" s="151"/>
      <c r="C482" s="151"/>
      <c r="D482" s="151"/>
      <c r="E482" s="151"/>
      <c r="F482" s="151"/>
      <c r="G482" s="151"/>
      <c r="H482" s="151"/>
      <c r="I482" s="151"/>
      <c r="J482" s="151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</row>
    <row r="483" spans="1:26" ht="12.75" customHeight="1">
      <c r="A483" s="151"/>
      <c r="B483" s="151"/>
      <c r="C483" s="151"/>
      <c r="D483" s="151"/>
      <c r="E483" s="151"/>
      <c r="F483" s="151"/>
      <c r="G483" s="151"/>
      <c r="H483" s="151"/>
      <c r="I483" s="151"/>
      <c r="J483" s="151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</row>
    <row r="484" spans="1:26" ht="12.75" customHeight="1">
      <c r="A484" s="151"/>
      <c r="B484" s="151"/>
      <c r="C484" s="151"/>
      <c r="D484" s="151"/>
      <c r="E484" s="151"/>
      <c r="F484" s="151"/>
      <c r="G484" s="151"/>
      <c r="H484" s="151"/>
      <c r="I484" s="151"/>
      <c r="J484" s="151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</row>
    <row r="485" spans="1:26" ht="12.75" customHeight="1">
      <c r="A485" s="151"/>
      <c r="B485" s="151"/>
      <c r="C485" s="151"/>
      <c r="D485" s="151"/>
      <c r="E485" s="151"/>
      <c r="F485" s="151"/>
      <c r="G485" s="151"/>
      <c r="H485" s="151"/>
      <c r="I485" s="151"/>
      <c r="J485" s="151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</row>
    <row r="486" spans="1:26" ht="12.75" customHeight="1">
      <c r="A486" s="151"/>
      <c r="B486" s="151"/>
      <c r="C486" s="151"/>
      <c r="D486" s="151"/>
      <c r="E486" s="151"/>
      <c r="F486" s="151"/>
      <c r="G486" s="151"/>
      <c r="H486" s="151"/>
      <c r="I486" s="151"/>
      <c r="J486" s="151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</row>
    <row r="487" spans="1:26" ht="12.75" customHeight="1">
      <c r="A487" s="151"/>
      <c r="B487" s="151"/>
      <c r="C487" s="151"/>
      <c r="D487" s="151"/>
      <c r="E487" s="151"/>
      <c r="F487" s="151"/>
      <c r="G487" s="151"/>
      <c r="H487" s="151"/>
      <c r="I487" s="151"/>
      <c r="J487" s="151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</row>
    <row r="488" spans="1:26" ht="12.75" customHeight="1">
      <c r="A488" s="151"/>
      <c r="B488" s="151"/>
      <c r="C488" s="151"/>
      <c r="D488" s="151"/>
      <c r="E488" s="151"/>
      <c r="F488" s="151"/>
      <c r="G488" s="151"/>
      <c r="H488" s="151"/>
      <c r="I488" s="151"/>
      <c r="J488" s="151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</row>
    <row r="489" spans="1:26" ht="12.75" customHeight="1">
      <c r="A489" s="151"/>
      <c r="B489" s="151"/>
      <c r="C489" s="151"/>
      <c r="D489" s="151"/>
      <c r="E489" s="151"/>
      <c r="F489" s="151"/>
      <c r="G489" s="151"/>
      <c r="H489" s="151"/>
      <c r="I489" s="151"/>
      <c r="J489" s="151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</row>
    <row r="490" spans="1:26" ht="12.75" customHeight="1">
      <c r="A490" s="151"/>
      <c r="B490" s="151"/>
      <c r="C490" s="151"/>
      <c r="D490" s="151"/>
      <c r="E490" s="151"/>
      <c r="F490" s="151"/>
      <c r="G490" s="151"/>
      <c r="H490" s="151"/>
      <c r="I490" s="151"/>
      <c r="J490" s="151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</row>
    <row r="491" spans="1:26" ht="12.75" customHeight="1">
      <c r="A491" s="151"/>
      <c r="B491" s="151"/>
      <c r="C491" s="151"/>
      <c r="D491" s="151"/>
      <c r="E491" s="151"/>
      <c r="F491" s="151"/>
      <c r="G491" s="151"/>
      <c r="H491" s="151"/>
      <c r="I491" s="151"/>
      <c r="J491" s="151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</row>
    <row r="492" spans="1:26" ht="12.75" customHeight="1">
      <c r="A492" s="151"/>
      <c r="B492" s="151"/>
      <c r="C492" s="151"/>
      <c r="D492" s="151"/>
      <c r="E492" s="151"/>
      <c r="F492" s="151"/>
      <c r="G492" s="151"/>
      <c r="H492" s="151"/>
      <c r="I492" s="151"/>
      <c r="J492" s="151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</row>
    <row r="493" spans="1:26" ht="12.75" customHeight="1">
      <c r="A493" s="151"/>
      <c r="B493" s="151"/>
      <c r="C493" s="151"/>
      <c r="D493" s="151"/>
      <c r="E493" s="151"/>
      <c r="F493" s="151"/>
      <c r="G493" s="151"/>
      <c r="H493" s="151"/>
      <c r="I493" s="151"/>
      <c r="J493" s="151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</row>
    <row r="494" spans="1:26" ht="12.75" customHeight="1">
      <c r="A494" s="151"/>
      <c r="B494" s="151"/>
      <c r="C494" s="151"/>
      <c r="D494" s="151"/>
      <c r="E494" s="151"/>
      <c r="F494" s="151"/>
      <c r="G494" s="151"/>
      <c r="H494" s="151"/>
      <c r="I494" s="151"/>
      <c r="J494" s="151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</row>
    <row r="495" spans="1:26" ht="12.75" customHeight="1">
      <c r="A495" s="151"/>
      <c r="B495" s="151"/>
      <c r="C495" s="151"/>
      <c r="D495" s="151"/>
      <c r="E495" s="151"/>
      <c r="F495" s="151"/>
      <c r="G495" s="151"/>
      <c r="H495" s="151"/>
      <c r="I495" s="151"/>
      <c r="J495" s="151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</row>
    <row r="496" spans="1:26" ht="12.75" customHeight="1">
      <c r="A496" s="151"/>
      <c r="B496" s="151"/>
      <c r="C496" s="151"/>
      <c r="D496" s="151"/>
      <c r="E496" s="151"/>
      <c r="F496" s="151"/>
      <c r="G496" s="151"/>
      <c r="H496" s="151"/>
      <c r="I496" s="151"/>
      <c r="J496" s="151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</row>
    <row r="497" spans="1:26" ht="12.75" customHeight="1">
      <c r="A497" s="151"/>
      <c r="B497" s="151"/>
      <c r="C497" s="151"/>
      <c r="D497" s="151"/>
      <c r="E497" s="151"/>
      <c r="F497" s="151"/>
      <c r="G497" s="151"/>
      <c r="H497" s="151"/>
      <c r="I497" s="151"/>
      <c r="J497" s="151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</row>
    <row r="498" spans="1:26" ht="12.75" customHeight="1">
      <c r="A498" s="151"/>
      <c r="B498" s="151"/>
      <c r="C498" s="151"/>
      <c r="D498" s="151"/>
      <c r="E498" s="151"/>
      <c r="F498" s="151"/>
      <c r="G498" s="151"/>
      <c r="H498" s="151"/>
      <c r="I498" s="151"/>
      <c r="J498" s="151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</row>
    <row r="499" spans="1:26" ht="12.75" customHeight="1">
      <c r="A499" s="151"/>
      <c r="B499" s="151"/>
      <c r="C499" s="151"/>
      <c r="D499" s="151"/>
      <c r="E499" s="151"/>
      <c r="F499" s="151"/>
      <c r="G499" s="151"/>
      <c r="H499" s="151"/>
      <c r="I499" s="151"/>
      <c r="J499" s="151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</row>
    <row r="500" spans="1:26" ht="12.75" customHeight="1">
      <c r="A500" s="151"/>
      <c r="B500" s="151"/>
      <c r="C500" s="151"/>
      <c r="D500" s="151"/>
      <c r="E500" s="151"/>
      <c r="F500" s="151"/>
      <c r="G500" s="151"/>
      <c r="H500" s="151"/>
      <c r="I500" s="151"/>
      <c r="J500" s="151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</row>
    <row r="501" spans="1:26" ht="12.75" customHeight="1">
      <c r="A501" s="151"/>
      <c r="B501" s="151"/>
      <c r="C501" s="151"/>
      <c r="D501" s="151"/>
      <c r="E501" s="151"/>
      <c r="F501" s="151"/>
      <c r="G501" s="151"/>
      <c r="H501" s="151"/>
      <c r="I501" s="151"/>
      <c r="J501" s="151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</row>
    <row r="502" spans="1:26" ht="12.75" customHeight="1">
      <c r="A502" s="151"/>
      <c r="B502" s="151"/>
      <c r="C502" s="151"/>
      <c r="D502" s="151"/>
      <c r="E502" s="151"/>
      <c r="F502" s="151"/>
      <c r="G502" s="151"/>
      <c r="H502" s="151"/>
      <c r="I502" s="151"/>
      <c r="J502" s="151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</row>
    <row r="503" spans="1:26" ht="12.75" customHeight="1">
      <c r="A503" s="151"/>
      <c r="B503" s="151"/>
      <c r="C503" s="151"/>
      <c r="D503" s="151"/>
      <c r="E503" s="151"/>
      <c r="F503" s="151"/>
      <c r="G503" s="151"/>
      <c r="H503" s="151"/>
      <c r="I503" s="151"/>
      <c r="J503" s="151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</row>
    <row r="504" spans="1:26" ht="12.75" customHeight="1">
      <c r="A504" s="151"/>
      <c r="B504" s="151"/>
      <c r="C504" s="151"/>
      <c r="D504" s="151"/>
      <c r="E504" s="151"/>
      <c r="F504" s="151"/>
      <c r="G504" s="151"/>
      <c r="H504" s="151"/>
      <c r="I504" s="151"/>
      <c r="J504" s="151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</row>
    <row r="505" spans="1:26" ht="12.75" customHeight="1">
      <c r="A505" s="151"/>
      <c r="B505" s="151"/>
      <c r="C505" s="151"/>
      <c r="D505" s="151"/>
      <c r="E505" s="151"/>
      <c r="F505" s="151"/>
      <c r="G505" s="151"/>
      <c r="H505" s="151"/>
      <c r="I505" s="151"/>
      <c r="J505" s="151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</row>
    <row r="506" spans="1:26" ht="12.75" customHeight="1">
      <c r="A506" s="151"/>
      <c r="B506" s="151"/>
      <c r="C506" s="151"/>
      <c r="D506" s="151"/>
      <c r="E506" s="151"/>
      <c r="F506" s="151"/>
      <c r="G506" s="151"/>
      <c r="H506" s="151"/>
      <c r="I506" s="151"/>
      <c r="J506" s="151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</row>
    <row r="507" spans="1:26" ht="12.75" customHeight="1">
      <c r="A507" s="151"/>
      <c r="B507" s="151"/>
      <c r="C507" s="151"/>
      <c r="D507" s="151"/>
      <c r="E507" s="151"/>
      <c r="F507" s="151"/>
      <c r="G507" s="151"/>
      <c r="H507" s="151"/>
      <c r="I507" s="151"/>
      <c r="J507" s="151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</row>
    <row r="508" spans="1:26" ht="12.75" customHeight="1">
      <c r="A508" s="151"/>
      <c r="B508" s="151"/>
      <c r="C508" s="151"/>
      <c r="D508" s="151"/>
      <c r="E508" s="151"/>
      <c r="F508" s="151"/>
      <c r="G508" s="151"/>
      <c r="H508" s="151"/>
      <c r="I508" s="151"/>
      <c r="J508" s="151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</row>
    <row r="509" spans="1:26" ht="12.75" customHeight="1">
      <c r="A509" s="151"/>
      <c r="B509" s="151"/>
      <c r="C509" s="151"/>
      <c r="D509" s="151"/>
      <c r="E509" s="151"/>
      <c r="F509" s="151"/>
      <c r="G509" s="151"/>
      <c r="H509" s="151"/>
      <c r="I509" s="151"/>
      <c r="J509" s="151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</row>
    <row r="510" spans="1:26" ht="12.75" customHeight="1">
      <c r="A510" s="151"/>
      <c r="B510" s="151"/>
      <c r="C510" s="151"/>
      <c r="D510" s="151"/>
      <c r="E510" s="151"/>
      <c r="F510" s="151"/>
      <c r="G510" s="151"/>
      <c r="H510" s="151"/>
      <c r="I510" s="151"/>
      <c r="J510" s="151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</row>
    <row r="511" spans="1:26" ht="12.75" customHeight="1">
      <c r="A511" s="151"/>
      <c r="B511" s="151"/>
      <c r="C511" s="151"/>
      <c r="D511" s="151"/>
      <c r="E511" s="151"/>
      <c r="F511" s="151"/>
      <c r="G511" s="151"/>
      <c r="H511" s="151"/>
      <c r="I511" s="151"/>
      <c r="J511" s="151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</row>
    <row r="512" spans="1:26" ht="12.75" customHeight="1">
      <c r="A512" s="151"/>
      <c r="B512" s="151"/>
      <c r="C512" s="151"/>
      <c r="D512" s="151"/>
      <c r="E512" s="151"/>
      <c r="F512" s="151"/>
      <c r="G512" s="151"/>
      <c r="H512" s="151"/>
      <c r="I512" s="151"/>
      <c r="J512" s="151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</row>
    <row r="513" spans="1:26" ht="12.75" customHeight="1">
      <c r="A513" s="151"/>
      <c r="B513" s="151"/>
      <c r="C513" s="151"/>
      <c r="D513" s="151"/>
      <c r="E513" s="151"/>
      <c r="F513" s="151"/>
      <c r="G513" s="151"/>
      <c r="H513" s="151"/>
      <c r="I513" s="151"/>
      <c r="J513" s="151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</row>
    <row r="514" spans="1:26" ht="12.75" customHeight="1">
      <c r="A514" s="151"/>
      <c r="B514" s="151"/>
      <c r="C514" s="151"/>
      <c r="D514" s="151"/>
      <c r="E514" s="151"/>
      <c r="F514" s="151"/>
      <c r="G514" s="151"/>
      <c r="H514" s="151"/>
      <c r="I514" s="151"/>
      <c r="J514" s="151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</row>
    <row r="515" spans="1:26" ht="12.75" customHeight="1">
      <c r="A515" s="151"/>
      <c r="B515" s="151"/>
      <c r="C515" s="151"/>
      <c r="D515" s="151"/>
      <c r="E515" s="151"/>
      <c r="F515" s="151"/>
      <c r="G515" s="151"/>
      <c r="H515" s="151"/>
      <c r="I515" s="151"/>
      <c r="J515" s="151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</row>
    <row r="516" spans="1:26" ht="12.75" customHeight="1">
      <c r="A516" s="151"/>
      <c r="B516" s="151"/>
      <c r="C516" s="151"/>
      <c r="D516" s="151"/>
      <c r="E516" s="151"/>
      <c r="F516" s="151"/>
      <c r="G516" s="151"/>
      <c r="H516" s="151"/>
      <c r="I516" s="151"/>
      <c r="J516" s="151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</row>
    <row r="517" spans="1:26" ht="12.75" customHeight="1">
      <c r="A517" s="151"/>
      <c r="B517" s="151"/>
      <c r="C517" s="151"/>
      <c r="D517" s="151"/>
      <c r="E517" s="151"/>
      <c r="F517" s="151"/>
      <c r="G517" s="151"/>
      <c r="H517" s="151"/>
      <c r="I517" s="151"/>
      <c r="J517" s="151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</row>
    <row r="518" spans="1:26" ht="12.75" customHeight="1">
      <c r="A518" s="151"/>
      <c r="B518" s="151"/>
      <c r="C518" s="151"/>
      <c r="D518" s="151"/>
      <c r="E518" s="151"/>
      <c r="F518" s="151"/>
      <c r="G518" s="151"/>
      <c r="H518" s="151"/>
      <c r="I518" s="151"/>
      <c r="J518" s="151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</row>
    <row r="519" spans="1:26" ht="12.75" customHeight="1">
      <c r="A519" s="151"/>
      <c r="B519" s="151"/>
      <c r="C519" s="151"/>
      <c r="D519" s="151"/>
      <c r="E519" s="151"/>
      <c r="F519" s="151"/>
      <c r="G519" s="151"/>
      <c r="H519" s="151"/>
      <c r="I519" s="151"/>
      <c r="J519" s="151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</row>
    <row r="520" spans="1:26" ht="12.75" customHeight="1">
      <c r="A520" s="151"/>
      <c r="B520" s="151"/>
      <c r="C520" s="151"/>
      <c r="D520" s="151"/>
      <c r="E520" s="151"/>
      <c r="F520" s="151"/>
      <c r="G520" s="151"/>
      <c r="H520" s="151"/>
      <c r="I520" s="151"/>
      <c r="J520" s="151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</row>
    <row r="521" spans="1:26" ht="12.75" customHeight="1">
      <c r="A521" s="151"/>
      <c r="B521" s="151"/>
      <c r="C521" s="151"/>
      <c r="D521" s="151"/>
      <c r="E521" s="151"/>
      <c r="F521" s="151"/>
      <c r="G521" s="151"/>
      <c r="H521" s="151"/>
      <c r="I521" s="151"/>
      <c r="J521" s="151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</row>
    <row r="522" spans="1:26" ht="12.75" customHeight="1">
      <c r="A522" s="151"/>
      <c r="B522" s="151"/>
      <c r="C522" s="151"/>
      <c r="D522" s="151"/>
      <c r="E522" s="151"/>
      <c r="F522" s="151"/>
      <c r="G522" s="151"/>
      <c r="H522" s="151"/>
      <c r="I522" s="151"/>
      <c r="J522" s="151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</row>
    <row r="523" spans="1:26" ht="12.75" customHeight="1">
      <c r="A523" s="151"/>
      <c r="B523" s="151"/>
      <c r="C523" s="151"/>
      <c r="D523" s="151"/>
      <c r="E523" s="151"/>
      <c r="F523" s="151"/>
      <c r="G523" s="151"/>
      <c r="H523" s="151"/>
      <c r="I523" s="151"/>
      <c r="J523" s="151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</row>
    <row r="524" spans="1:26" ht="12.75" customHeight="1">
      <c r="A524" s="151"/>
      <c r="B524" s="151"/>
      <c r="C524" s="151"/>
      <c r="D524" s="151"/>
      <c r="E524" s="151"/>
      <c r="F524" s="151"/>
      <c r="G524" s="151"/>
      <c r="H524" s="151"/>
      <c r="I524" s="151"/>
      <c r="J524" s="151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</row>
    <row r="525" spans="1:26" ht="12.75" customHeight="1">
      <c r="A525" s="151"/>
      <c r="B525" s="151"/>
      <c r="C525" s="151"/>
      <c r="D525" s="151"/>
      <c r="E525" s="151"/>
      <c r="F525" s="151"/>
      <c r="G525" s="151"/>
      <c r="H525" s="151"/>
      <c r="I525" s="151"/>
      <c r="J525" s="151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</row>
    <row r="526" spans="1:26" ht="12.75" customHeight="1">
      <c r="A526" s="151"/>
      <c r="B526" s="151"/>
      <c r="C526" s="151"/>
      <c r="D526" s="151"/>
      <c r="E526" s="151"/>
      <c r="F526" s="151"/>
      <c r="G526" s="151"/>
      <c r="H526" s="151"/>
      <c r="I526" s="151"/>
      <c r="J526" s="151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</row>
    <row r="527" spans="1:26" ht="12.75" customHeight="1">
      <c r="A527" s="151"/>
      <c r="B527" s="151"/>
      <c r="C527" s="151"/>
      <c r="D527" s="151"/>
      <c r="E527" s="151"/>
      <c r="F527" s="151"/>
      <c r="G527" s="151"/>
      <c r="H527" s="151"/>
      <c r="I527" s="151"/>
      <c r="J527" s="151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</row>
    <row r="528" spans="1:26" ht="12.75" customHeight="1">
      <c r="A528" s="151"/>
      <c r="B528" s="151"/>
      <c r="C528" s="151"/>
      <c r="D528" s="151"/>
      <c r="E528" s="151"/>
      <c r="F528" s="151"/>
      <c r="G528" s="151"/>
      <c r="H528" s="151"/>
      <c r="I528" s="151"/>
      <c r="J528" s="151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</row>
    <row r="529" spans="1:26" ht="12.75" customHeight="1">
      <c r="A529" s="151"/>
      <c r="B529" s="151"/>
      <c r="C529" s="151"/>
      <c r="D529" s="151"/>
      <c r="E529" s="151"/>
      <c r="F529" s="151"/>
      <c r="G529" s="151"/>
      <c r="H529" s="151"/>
      <c r="I529" s="151"/>
      <c r="J529" s="151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</row>
    <row r="530" spans="1:26" ht="12.75" customHeight="1">
      <c r="A530" s="151"/>
      <c r="B530" s="151"/>
      <c r="C530" s="151"/>
      <c r="D530" s="151"/>
      <c r="E530" s="151"/>
      <c r="F530" s="151"/>
      <c r="G530" s="151"/>
      <c r="H530" s="151"/>
      <c r="I530" s="151"/>
      <c r="J530" s="151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</row>
    <row r="531" spans="1:26" ht="12.75" customHeight="1">
      <c r="A531" s="151"/>
      <c r="B531" s="151"/>
      <c r="C531" s="151"/>
      <c r="D531" s="151"/>
      <c r="E531" s="151"/>
      <c r="F531" s="151"/>
      <c r="G531" s="151"/>
      <c r="H531" s="151"/>
      <c r="I531" s="151"/>
      <c r="J531" s="151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</row>
    <row r="532" spans="1:26" ht="12.75" customHeight="1">
      <c r="A532" s="151"/>
      <c r="B532" s="151"/>
      <c r="C532" s="151"/>
      <c r="D532" s="151"/>
      <c r="E532" s="151"/>
      <c r="F532" s="151"/>
      <c r="G532" s="151"/>
      <c r="H532" s="151"/>
      <c r="I532" s="151"/>
      <c r="J532" s="151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</row>
    <row r="533" spans="1:26" ht="12.75" customHeight="1">
      <c r="A533" s="151"/>
      <c r="B533" s="151"/>
      <c r="C533" s="151"/>
      <c r="D533" s="151"/>
      <c r="E533" s="151"/>
      <c r="F533" s="151"/>
      <c r="G533" s="151"/>
      <c r="H533" s="151"/>
      <c r="I533" s="151"/>
      <c r="J533" s="151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</row>
    <row r="534" spans="1:26" ht="12.75" customHeight="1">
      <c r="A534" s="151"/>
      <c r="B534" s="151"/>
      <c r="C534" s="151"/>
      <c r="D534" s="151"/>
      <c r="E534" s="151"/>
      <c r="F534" s="151"/>
      <c r="G534" s="151"/>
      <c r="H534" s="151"/>
      <c r="I534" s="151"/>
      <c r="J534" s="151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</row>
    <row r="535" spans="1:26" ht="12.75" customHeight="1">
      <c r="A535" s="151"/>
      <c r="B535" s="151"/>
      <c r="C535" s="151"/>
      <c r="D535" s="151"/>
      <c r="E535" s="151"/>
      <c r="F535" s="151"/>
      <c r="G535" s="151"/>
      <c r="H535" s="151"/>
      <c r="I535" s="151"/>
      <c r="J535" s="151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</row>
    <row r="536" spans="1:26" ht="12.75" customHeight="1">
      <c r="A536" s="151"/>
      <c r="B536" s="151"/>
      <c r="C536" s="151"/>
      <c r="D536" s="151"/>
      <c r="E536" s="151"/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</row>
    <row r="537" spans="1:26" ht="12.75" customHeight="1">
      <c r="A537" s="151"/>
      <c r="B537" s="151"/>
      <c r="C537" s="151"/>
      <c r="D537" s="151"/>
      <c r="E537" s="151"/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</row>
    <row r="538" spans="1:26" ht="12.75" customHeight="1">
      <c r="A538" s="151"/>
      <c r="B538" s="151"/>
      <c r="C538" s="151"/>
      <c r="D538" s="151"/>
      <c r="E538" s="151"/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</row>
    <row r="539" spans="1:26" ht="12.75" customHeight="1">
      <c r="A539" s="151"/>
      <c r="B539" s="151"/>
      <c r="C539" s="151"/>
      <c r="D539" s="151"/>
      <c r="E539" s="151"/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</row>
    <row r="540" spans="1:26" ht="12.75" customHeight="1">
      <c r="A540" s="151"/>
      <c r="B540" s="151"/>
      <c r="C540" s="151"/>
      <c r="D540" s="151"/>
      <c r="E540" s="151"/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</row>
    <row r="541" spans="1:26" ht="12.75" customHeight="1">
      <c r="A541" s="151"/>
      <c r="B541" s="151"/>
      <c r="C541" s="151"/>
      <c r="D541" s="151"/>
      <c r="E541" s="151"/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</row>
    <row r="542" spans="1:26" ht="12.75" customHeight="1">
      <c r="A542" s="151"/>
      <c r="B542" s="151"/>
      <c r="C542" s="151"/>
      <c r="D542" s="151"/>
      <c r="E542" s="151"/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</row>
    <row r="543" spans="1:26" ht="12.75" customHeight="1">
      <c r="A543" s="151"/>
      <c r="B543" s="151"/>
      <c r="C543" s="151"/>
      <c r="D543" s="151"/>
      <c r="E543" s="151"/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</row>
    <row r="544" spans="1:26" ht="12.75" customHeight="1">
      <c r="A544" s="151"/>
      <c r="B544" s="151"/>
      <c r="C544" s="151"/>
      <c r="D544" s="151"/>
      <c r="E544" s="151"/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</row>
    <row r="545" spans="1:26" ht="12.75" customHeight="1">
      <c r="A545" s="151"/>
      <c r="B545" s="151"/>
      <c r="C545" s="151"/>
      <c r="D545" s="151"/>
      <c r="E545" s="151"/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</row>
    <row r="546" spans="1:26" ht="12.75" customHeight="1">
      <c r="A546" s="151"/>
      <c r="B546" s="151"/>
      <c r="C546" s="151"/>
      <c r="D546" s="151"/>
      <c r="E546" s="151"/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</row>
    <row r="547" spans="1:26" ht="12.75" customHeight="1">
      <c r="A547" s="151"/>
      <c r="B547" s="151"/>
      <c r="C547" s="151"/>
      <c r="D547" s="151"/>
      <c r="E547" s="151"/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</row>
    <row r="548" spans="1:26" ht="12.75" customHeight="1">
      <c r="A548" s="151"/>
      <c r="B548" s="151"/>
      <c r="C548" s="151"/>
      <c r="D548" s="151"/>
      <c r="E548" s="151"/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</row>
    <row r="549" spans="1:26" ht="12.75" customHeight="1">
      <c r="A549" s="151"/>
      <c r="B549" s="151"/>
      <c r="C549" s="151"/>
      <c r="D549" s="151"/>
      <c r="E549" s="151"/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</row>
    <row r="550" spans="1:26" ht="12.75" customHeight="1">
      <c r="A550" s="151"/>
      <c r="B550" s="151"/>
      <c r="C550" s="151"/>
      <c r="D550" s="151"/>
      <c r="E550" s="151"/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</row>
    <row r="551" spans="1:26" ht="12.75" customHeight="1">
      <c r="A551" s="151"/>
      <c r="B551" s="151"/>
      <c r="C551" s="151"/>
      <c r="D551" s="151"/>
      <c r="E551" s="151"/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</row>
    <row r="552" spans="1:26" ht="12.75" customHeight="1">
      <c r="A552" s="151"/>
      <c r="B552" s="151"/>
      <c r="C552" s="151"/>
      <c r="D552" s="151"/>
      <c r="E552" s="151"/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</row>
    <row r="553" spans="1:26" ht="12.75" customHeight="1">
      <c r="A553" s="151"/>
      <c r="B553" s="151"/>
      <c r="C553" s="151"/>
      <c r="D553" s="151"/>
      <c r="E553" s="151"/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</row>
    <row r="554" spans="1:26" ht="12.75" customHeight="1">
      <c r="A554" s="151"/>
      <c r="B554" s="151"/>
      <c r="C554" s="151"/>
      <c r="D554" s="151"/>
      <c r="E554" s="151"/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</row>
    <row r="555" spans="1:26" ht="12.75" customHeight="1">
      <c r="A555" s="151"/>
      <c r="B555" s="151"/>
      <c r="C555" s="151"/>
      <c r="D555" s="151"/>
      <c r="E555" s="151"/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</row>
    <row r="556" spans="1:26" ht="12.75" customHeight="1">
      <c r="A556" s="151"/>
      <c r="B556" s="151"/>
      <c r="C556" s="151"/>
      <c r="D556" s="151"/>
      <c r="E556" s="151"/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</row>
    <row r="557" spans="1:26" ht="12.75" customHeight="1">
      <c r="A557" s="151"/>
      <c r="B557" s="151"/>
      <c r="C557" s="151"/>
      <c r="D557" s="151"/>
      <c r="E557" s="151"/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</row>
    <row r="558" spans="1:26" ht="12.75" customHeight="1">
      <c r="A558" s="151"/>
      <c r="B558" s="151"/>
      <c r="C558" s="151"/>
      <c r="D558" s="151"/>
      <c r="E558" s="151"/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</row>
    <row r="559" spans="1:26" ht="12.75" customHeight="1">
      <c r="A559" s="151"/>
      <c r="B559" s="151"/>
      <c r="C559" s="151"/>
      <c r="D559" s="151"/>
      <c r="E559" s="151"/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</row>
    <row r="560" spans="1:26" ht="12.75" customHeight="1">
      <c r="A560" s="151"/>
      <c r="B560" s="151"/>
      <c r="C560" s="151"/>
      <c r="D560" s="151"/>
      <c r="E560" s="151"/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</row>
    <row r="561" spans="1:26" ht="12.75" customHeight="1">
      <c r="A561" s="151"/>
      <c r="B561" s="151"/>
      <c r="C561" s="151"/>
      <c r="D561" s="151"/>
      <c r="E561" s="151"/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</row>
    <row r="562" spans="1:26" ht="12.75" customHeight="1">
      <c r="A562" s="151"/>
      <c r="B562" s="151"/>
      <c r="C562" s="151"/>
      <c r="D562" s="151"/>
      <c r="E562" s="151"/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</row>
    <row r="563" spans="1:26" ht="12.75" customHeight="1">
      <c r="A563" s="151"/>
      <c r="B563" s="151"/>
      <c r="C563" s="151"/>
      <c r="D563" s="151"/>
      <c r="E563" s="151"/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</row>
    <row r="564" spans="1:26" ht="12.75" customHeight="1">
      <c r="A564" s="151"/>
      <c r="B564" s="151"/>
      <c r="C564" s="151"/>
      <c r="D564" s="151"/>
      <c r="E564" s="151"/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</row>
    <row r="565" spans="1:26" ht="12.75" customHeight="1">
      <c r="A565" s="151"/>
      <c r="B565" s="151"/>
      <c r="C565" s="151"/>
      <c r="D565" s="151"/>
      <c r="E565" s="151"/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</row>
    <row r="566" spans="1:26" ht="12.75" customHeight="1">
      <c r="A566" s="151"/>
      <c r="B566" s="151"/>
      <c r="C566" s="151"/>
      <c r="D566" s="151"/>
      <c r="E566" s="151"/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</row>
    <row r="567" spans="1:26" ht="12.75" customHeight="1">
      <c r="A567" s="151"/>
      <c r="B567" s="151"/>
      <c r="C567" s="151"/>
      <c r="D567" s="151"/>
      <c r="E567" s="151"/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</row>
    <row r="568" spans="1:26" ht="12.75" customHeight="1">
      <c r="A568" s="151"/>
      <c r="B568" s="151"/>
      <c r="C568" s="151"/>
      <c r="D568" s="151"/>
      <c r="E568" s="151"/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</row>
    <row r="569" spans="1:26" ht="12.75" customHeight="1">
      <c r="A569" s="151"/>
      <c r="B569" s="151"/>
      <c r="C569" s="151"/>
      <c r="D569" s="151"/>
      <c r="E569" s="151"/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</row>
    <row r="570" spans="1:26" ht="12.75" customHeight="1">
      <c r="A570" s="151"/>
      <c r="B570" s="151"/>
      <c r="C570" s="151"/>
      <c r="D570" s="151"/>
      <c r="E570" s="151"/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</row>
    <row r="571" spans="1:26" ht="12.75" customHeight="1">
      <c r="A571" s="151"/>
      <c r="B571" s="151"/>
      <c r="C571" s="151"/>
      <c r="D571" s="151"/>
      <c r="E571" s="151"/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</row>
    <row r="572" spans="1:26" ht="12.75" customHeight="1">
      <c r="A572" s="151"/>
      <c r="B572" s="151"/>
      <c r="C572" s="151"/>
      <c r="D572" s="151"/>
      <c r="E572" s="151"/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</row>
    <row r="573" spans="1:26" ht="12.75" customHeight="1">
      <c r="A573" s="151"/>
      <c r="B573" s="151"/>
      <c r="C573" s="151"/>
      <c r="D573" s="151"/>
      <c r="E573" s="151"/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</row>
    <row r="574" spans="1:26" ht="12.75" customHeight="1">
      <c r="A574" s="151"/>
      <c r="B574" s="151"/>
      <c r="C574" s="151"/>
      <c r="D574" s="151"/>
      <c r="E574" s="151"/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</row>
    <row r="575" spans="1:26" ht="12.75" customHeight="1">
      <c r="A575" s="151"/>
      <c r="B575" s="151"/>
      <c r="C575" s="151"/>
      <c r="D575" s="151"/>
      <c r="E575" s="151"/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</row>
    <row r="576" spans="1:26" ht="12.75" customHeight="1">
      <c r="A576" s="151"/>
      <c r="B576" s="151"/>
      <c r="C576" s="151"/>
      <c r="D576" s="151"/>
      <c r="E576" s="151"/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</row>
    <row r="577" spans="1:26" ht="12.75" customHeight="1">
      <c r="A577" s="151"/>
      <c r="B577" s="151"/>
      <c r="C577" s="151"/>
      <c r="D577" s="151"/>
      <c r="E577" s="151"/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</row>
    <row r="578" spans="1:26" ht="12.75" customHeight="1">
      <c r="A578" s="151"/>
      <c r="B578" s="151"/>
      <c r="C578" s="151"/>
      <c r="D578" s="151"/>
      <c r="E578" s="151"/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</row>
    <row r="579" spans="1:26" ht="12.75" customHeight="1">
      <c r="A579" s="151"/>
      <c r="B579" s="151"/>
      <c r="C579" s="151"/>
      <c r="D579" s="151"/>
      <c r="E579" s="151"/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</row>
    <row r="580" spans="1:26" ht="12.75" customHeight="1">
      <c r="A580" s="151"/>
      <c r="B580" s="151"/>
      <c r="C580" s="151"/>
      <c r="D580" s="151"/>
      <c r="E580" s="151"/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</row>
    <row r="581" spans="1:26" ht="12.75" customHeight="1">
      <c r="A581" s="151"/>
      <c r="B581" s="151"/>
      <c r="C581" s="151"/>
      <c r="D581" s="151"/>
      <c r="E581" s="151"/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</row>
    <row r="582" spans="1:26" ht="12.75" customHeight="1">
      <c r="A582" s="151"/>
      <c r="B582" s="151"/>
      <c r="C582" s="151"/>
      <c r="D582" s="151"/>
      <c r="E582" s="151"/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</row>
    <row r="583" spans="1:26" ht="12.75" customHeight="1">
      <c r="A583" s="151"/>
      <c r="B583" s="151"/>
      <c r="C583" s="151"/>
      <c r="D583" s="151"/>
      <c r="E583" s="151"/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</row>
    <row r="584" spans="1:26" ht="12.75" customHeight="1">
      <c r="A584" s="151"/>
      <c r="B584" s="151"/>
      <c r="C584" s="151"/>
      <c r="D584" s="151"/>
      <c r="E584" s="151"/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</row>
    <row r="585" spans="1:26" ht="12.75" customHeight="1">
      <c r="A585" s="151"/>
      <c r="B585" s="151"/>
      <c r="C585" s="151"/>
      <c r="D585" s="151"/>
      <c r="E585" s="151"/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</row>
    <row r="586" spans="1:26" ht="12.75" customHeight="1">
      <c r="A586" s="151"/>
      <c r="B586" s="151"/>
      <c r="C586" s="151"/>
      <c r="D586" s="151"/>
      <c r="E586" s="151"/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</row>
    <row r="587" spans="1:26" ht="12.75" customHeight="1">
      <c r="A587" s="151"/>
      <c r="B587" s="151"/>
      <c r="C587" s="151"/>
      <c r="D587" s="151"/>
      <c r="E587" s="151"/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</row>
    <row r="588" spans="1:26" ht="12.75" customHeight="1">
      <c r="A588" s="151"/>
      <c r="B588" s="151"/>
      <c r="C588" s="151"/>
      <c r="D588" s="151"/>
      <c r="E588" s="151"/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</row>
    <row r="589" spans="1:26" ht="12.75" customHeight="1">
      <c r="A589" s="151"/>
      <c r="B589" s="151"/>
      <c r="C589" s="151"/>
      <c r="D589" s="151"/>
      <c r="E589" s="151"/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</row>
    <row r="590" spans="1:26" ht="12.75" customHeight="1">
      <c r="A590" s="151"/>
      <c r="B590" s="151"/>
      <c r="C590" s="151"/>
      <c r="D590" s="151"/>
      <c r="E590" s="151"/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</row>
    <row r="591" spans="1:26" ht="12.75" customHeight="1">
      <c r="A591" s="151"/>
      <c r="B591" s="151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</row>
    <row r="592" spans="1:26" ht="12.75" customHeight="1">
      <c r="A592" s="151"/>
      <c r="B592" s="151"/>
      <c r="C592" s="151"/>
      <c r="D592" s="151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</row>
    <row r="593" spans="1:26" ht="12.75" customHeight="1">
      <c r="A593" s="151"/>
      <c r="B593" s="151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</row>
    <row r="594" spans="1:26" ht="12.75" customHeight="1">
      <c r="A594" s="151"/>
      <c r="B594" s="151"/>
      <c r="C594" s="151"/>
      <c r="D594" s="151"/>
      <c r="E594" s="151"/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</row>
    <row r="595" spans="1:26" ht="12.75" customHeight="1">
      <c r="A595" s="151"/>
      <c r="B595" s="151"/>
      <c r="C595" s="151"/>
      <c r="D595" s="151"/>
      <c r="E595" s="151"/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</row>
    <row r="596" spans="1:26" ht="12.75" customHeight="1">
      <c r="A596" s="151"/>
      <c r="B596" s="151"/>
      <c r="C596" s="151"/>
      <c r="D596" s="151"/>
      <c r="E596" s="151"/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</row>
    <row r="597" spans="1:26" ht="12.75" customHeight="1">
      <c r="A597" s="151"/>
      <c r="B597" s="151"/>
      <c r="C597" s="151"/>
      <c r="D597" s="151"/>
      <c r="E597" s="151"/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</row>
    <row r="598" spans="1:26" ht="12.75" customHeight="1">
      <c r="A598" s="151"/>
      <c r="B598" s="151"/>
      <c r="C598" s="151"/>
      <c r="D598" s="151"/>
      <c r="E598" s="151"/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</row>
    <row r="599" spans="1:26" ht="12.75" customHeight="1">
      <c r="A599" s="151"/>
      <c r="B599" s="151"/>
      <c r="C599" s="151"/>
      <c r="D599" s="151"/>
      <c r="E599" s="151"/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</row>
    <row r="600" spans="1:26" ht="12.75" customHeight="1">
      <c r="A600" s="151"/>
      <c r="B600" s="151"/>
      <c r="C600" s="151"/>
      <c r="D600" s="151"/>
      <c r="E600" s="151"/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</row>
    <row r="601" spans="1:26" ht="12.75" customHeight="1">
      <c r="A601" s="151"/>
      <c r="B601" s="151"/>
      <c r="C601" s="151"/>
      <c r="D601" s="151"/>
      <c r="E601" s="151"/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</row>
    <row r="602" spans="1:26" ht="12.75" customHeight="1">
      <c r="A602" s="151"/>
      <c r="B602" s="151"/>
      <c r="C602" s="151"/>
      <c r="D602" s="151"/>
      <c r="E602" s="151"/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</row>
    <row r="603" spans="1:26" ht="12.75" customHeight="1">
      <c r="A603" s="151"/>
      <c r="B603" s="151"/>
      <c r="C603" s="151"/>
      <c r="D603" s="151"/>
      <c r="E603" s="151"/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</row>
    <row r="604" spans="1:26" ht="12.75" customHeight="1">
      <c r="A604" s="151"/>
      <c r="B604" s="151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</row>
    <row r="605" spans="1:26" ht="12.75" customHeight="1">
      <c r="A605" s="151"/>
      <c r="B605" s="151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</row>
    <row r="606" spans="1:26" ht="12.75" customHeight="1">
      <c r="A606" s="151"/>
      <c r="B606" s="151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</row>
    <row r="607" spans="1:26" ht="12.75" customHeight="1">
      <c r="A607" s="151"/>
      <c r="B607" s="151"/>
      <c r="C607" s="151"/>
      <c r="D607" s="151"/>
      <c r="E607" s="151"/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</row>
    <row r="608" spans="1:26" ht="12.75" customHeight="1">
      <c r="A608" s="151"/>
      <c r="B608" s="151"/>
      <c r="C608" s="151"/>
      <c r="D608" s="151"/>
      <c r="E608" s="151"/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</row>
    <row r="609" spans="1:26" ht="12.75" customHeight="1">
      <c r="A609" s="151"/>
      <c r="B609" s="151"/>
      <c r="C609" s="151"/>
      <c r="D609" s="151"/>
      <c r="E609" s="151"/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</row>
    <row r="610" spans="1:26" ht="12.75" customHeight="1">
      <c r="A610" s="151"/>
      <c r="B610" s="151"/>
      <c r="C610" s="151"/>
      <c r="D610" s="151"/>
      <c r="E610" s="151"/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</row>
    <row r="611" spans="1:26" ht="12.75" customHeight="1">
      <c r="A611" s="151"/>
      <c r="B611" s="151"/>
      <c r="C611" s="151"/>
      <c r="D611" s="151"/>
      <c r="E611" s="151"/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</row>
    <row r="612" spans="1:26" ht="12.75" customHeight="1">
      <c r="A612" s="151"/>
      <c r="B612" s="151"/>
      <c r="C612" s="151"/>
      <c r="D612" s="151"/>
      <c r="E612" s="151"/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</row>
    <row r="613" spans="1:26" ht="12.75" customHeight="1">
      <c r="A613" s="151"/>
      <c r="B613" s="151"/>
      <c r="C613" s="151"/>
      <c r="D613" s="151"/>
      <c r="E613" s="151"/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</row>
    <row r="614" spans="1:26" ht="12.75" customHeight="1">
      <c r="A614" s="151"/>
      <c r="B614" s="151"/>
      <c r="C614" s="151"/>
      <c r="D614" s="151"/>
      <c r="E614" s="151"/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</row>
    <row r="615" spans="1:26" ht="12.75" customHeight="1">
      <c r="A615" s="151"/>
      <c r="B615" s="151"/>
      <c r="C615" s="151"/>
      <c r="D615" s="151"/>
      <c r="E615" s="151"/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</row>
    <row r="616" spans="1:26" ht="12.75" customHeight="1">
      <c r="A616" s="151"/>
      <c r="B616" s="151"/>
      <c r="C616" s="151"/>
      <c r="D616" s="151"/>
      <c r="E616" s="151"/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</row>
    <row r="617" spans="1:26" ht="12.75" customHeight="1">
      <c r="A617" s="151"/>
      <c r="B617" s="151"/>
      <c r="C617" s="151"/>
      <c r="D617" s="151"/>
      <c r="E617" s="151"/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</row>
    <row r="618" spans="1:26" ht="12.75" customHeight="1">
      <c r="A618" s="151"/>
      <c r="B618" s="151"/>
      <c r="C618" s="151"/>
      <c r="D618" s="151"/>
      <c r="E618" s="151"/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</row>
    <row r="619" spans="1:26" ht="12.75" customHeight="1">
      <c r="A619" s="151"/>
      <c r="B619" s="151"/>
      <c r="C619" s="151"/>
      <c r="D619" s="151"/>
      <c r="E619" s="151"/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</row>
    <row r="620" spans="1:26" ht="12.75" customHeight="1">
      <c r="A620" s="151"/>
      <c r="B620" s="151"/>
      <c r="C620" s="151"/>
      <c r="D620" s="151"/>
      <c r="E620" s="151"/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</row>
    <row r="621" spans="1:26" ht="12.75" customHeight="1">
      <c r="A621" s="151"/>
      <c r="B621" s="151"/>
      <c r="C621" s="151"/>
      <c r="D621" s="151"/>
      <c r="E621" s="151"/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</row>
    <row r="622" spans="1:26" ht="12.75" customHeight="1">
      <c r="A622" s="151"/>
      <c r="B622" s="151"/>
      <c r="C622" s="151"/>
      <c r="D622" s="151"/>
      <c r="E622" s="151"/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</row>
    <row r="623" spans="1:26" ht="12.75" customHeight="1">
      <c r="A623" s="151"/>
      <c r="B623" s="151"/>
      <c r="C623" s="151"/>
      <c r="D623" s="151"/>
      <c r="E623" s="151"/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</row>
    <row r="624" spans="1:26" ht="12.75" customHeight="1">
      <c r="A624" s="151"/>
      <c r="B624" s="151"/>
      <c r="C624" s="151"/>
      <c r="D624" s="151"/>
      <c r="E624" s="151"/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</row>
    <row r="625" spans="1:26" ht="12.75" customHeight="1">
      <c r="A625" s="151"/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</row>
    <row r="626" spans="1:26" ht="12.75" customHeight="1">
      <c r="A626" s="151"/>
      <c r="B626" s="151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</row>
    <row r="627" spans="1:26" ht="12.75" customHeight="1">
      <c r="A627" s="151"/>
      <c r="B627" s="151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</row>
    <row r="628" spans="1:26" ht="12.75" customHeight="1">
      <c r="A628" s="151"/>
      <c r="B628" s="151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</row>
    <row r="629" spans="1:26" ht="12.75" customHeight="1">
      <c r="A629" s="151"/>
      <c r="B629" s="151"/>
      <c r="C629" s="151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</row>
    <row r="630" spans="1:26" ht="12.75" customHeight="1">
      <c r="A630" s="151"/>
      <c r="B630" s="151"/>
      <c r="C630" s="151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</row>
    <row r="631" spans="1:26" ht="12.75" customHeight="1">
      <c r="A631" s="151"/>
      <c r="B631" s="151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</row>
    <row r="632" spans="1:26" ht="12.75" customHeight="1">
      <c r="A632" s="151"/>
      <c r="B632" s="151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</row>
    <row r="633" spans="1:26" ht="12.75" customHeight="1">
      <c r="A633" s="151"/>
      <c r="B633" s="151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</row>
    <row r="634" spans="1:26" ht="12.75" customHeight="1">
      <c r="A634" s="151"/>
      <c r="B634" s="151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</row>
    <row r="635" spans="1:26" ht="12.75" customHeight="1">
      <c r="A635" s="151"/>
      <c r="B635" s="151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</row>
    <row r="636" spans="1:26" ht="12.75" customHeight="1">
      <c r="A636" s="151"/>
      <c r="B636" s="151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</row>
    <row r="637" spans="1:26" ht="12.75" customHeight="1">
      <c r="A637" s="151"/>
      <c r="B637" s="151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</row>
    <row r="638" spans="1:26" ht="12.75" customHeight="1">
      <c r="A638" s="151"/>
      <c r="B638" s="151"/>
      <c r="C638" s="151"/>
      <c r="D638" s="151"/>
      <c r="E638" s="151"/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</row>
    <row r="639" spans="1:26" ht="12.75" customHeight="1">
      <c r="A639" s="151"/>
      <c r="B639" s="151"/>
      <c r="C639" s="151"/>
      <c r="D639" s="151"/>
      <c r="E639" s="151"/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</row>
    <row r="640" spans="1:26" ht="12.75" customHeight="1">
      <c r="A640" s="151"/>
      <c r="B640" s="151"/>
      <c r="C640" s="151"/>
      <c r="D640" s="151"/>
      <c r="E640" s="151"/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</row>
    <row r="641" spans="1:26" ht="12.75" customHeight="1">
      <c r="A641" s="151"/>
      <c r="B641" s="151"/>
      <c r="C641" s="151"/>
      <c r="D641" s="151"/>
      <c r="E641" s="151"/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</row>
    <row r="642" spans="1:26" ht="12.75" customHeight="1">
      <c r="A642" s="151"/>
      <c r="B642" s="151"/>
      <c r="C642" s="151"/>
      <c r="D642" s="151"/>
      <c r="E642" s="151"/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</row>
    <row r="643" spans="1:26" ht="12.75" customHeight="1">
      <c r="A643" s="151"/>
      <c r="B643" s="151"/>
      <c r="C643" s="151"/>
      <c r="D643" s="151"/>
      <c r="E643" s="151"/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</row>
    <row r="644" spans="1:26" ht="12.75" customHeight="1">
      <c r="A644" s="151"/>
      <c r="B644" s="151"/>
      <c r="C644" s="151"/>
      <c r="D644" s="151"/>
      <c r="E644" s="151"/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</row>
    <row r="645" spans="1:26" ht="12.75" customHeight="1">
      <c r="A645" s="151"/>
      <c r="B645" s="151"/>
      <c r="C645" s="151"/>
      <c r="D645" s="151"/>
      <c r="E645" s="151"/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</row>
    <row r="646" spans="1:26" ht="12.75" customHeight="1">
      <c r="A646" s="151"/>
      <c r="B646" s="151"/>
      <c r="C646" s="151"/>
      <c r="D646" s="151"/>
      <c r="E646" s="151"/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</row>
    <row r="647" spans="1:26" ht="12.75" customHeight="1">
      <c r="A647" s="151"/>
      <c r="B647" s="151"/>
      <c r="C647" s="151"/>
      <c r="D647" s="151"/>
      <c r="E647" s="151"/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</row>
    <row r="648" spans="1:26" ht="12.75" customHeight="1">
      <c r="A648" s="151"/>
      <c r="B648" s="151"/>
      <c r="C648" s="151"/>
      <c r="D648" s="151"/>
      <c r="E648" s="151"/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</row>
    <row r="649" spans="1:26" ht="12.75" customHeight="1">
      <c r="A649" s="151"/>
      <c r="B649" s="151"/>
      <c r="C649" s="151"/>
      <c r="D649" s="151"/>
      <c r="E649" s="151"/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</row>
    <row r="650" spans="1:26" ht="12.75" customHeight="1">
      <c r="A650" s="151"/>
      <c r="B650" s="151"/>
      <c r="C650" s="151"/>
      <c r="D650" s="151"/>
      <c r="E650" s="151"/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</row>
    <row r="651" spans="1:26" ht="12.75" customHeight="1">
      <c r="A651" s="151"/>
      <c r="B651" s="151"/>
      <c r="C651" s="151"/>
      <c r="D651" s="151"/>
      <c r="E651" s="151"/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</row>
    <row r="652" spans="1:26" ht="12.75" customHeight="1">
      <c r="A652" s="151"/>
      <c r="B652" s="151"/>
      <c r="C652" s="151"/>
      <c r="D652" s="151"/>
      <c r="E652" s="151"/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</row>
    <row r="653" spans="1:26" ht="12.75" customHeight="1">
      <c r="A653" s="151"/>
      <c r="B653" s="151"/>
      <c r="C653" s="151"/>
      <c r="D653" s="151"/>
      <c r="E653" s="151"/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</row>
    <row r="654" spans="1:26" ht="12.75" customHeight="1">
      <c r="A654" s="151"/>
      <c r="B654" s="151"/>
      <c r="C654" s="151"/>
      <c r="D654" s="151"/>
      <c r="E654" s="151"/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</row>
    <row r="655" spans="1:26" ht="12.75" customHeight="1">
      <c r="A655" s="151"/>
      <c r="B655" s="151"/>
      <c r="C655" s="151"/>
      <c r="D655" s="151"/>
      <c r="E655" s="151"/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</row>
    <row r="656" spans="1:26" ht="12.75" customHeight="1">
      <c r="A656" s="151"/>
      <c r="B656" s="151"/>
      <c r="C656" s="151"/>
      <c r="D656" s="151"/>
      <c r="E656" s="151"/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</row>
    <row r="657" spans="1:26" ht="12.75" customHeight="1">
      <c r="A657" s="151"/>
      <c r="B657" s="151"/>
      <c r="C657" s="151"/>
      <c r="D657" s="151"/>
      <c r="E657" s="151"/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</row>
    <row r="658" spans="1:26" ht="12.75" customHeight="1">
      <c r="A658" s="151"/>
      <c r="B658" s="151"/>
      <c r="C658" s="151"/>
      <c r="D658" s="151"/>
      <c r="E658" s="151"/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</row>
    <row r="659" spans="1:26" ht="12.75" customHeight="1">
      <c r="A659" s="151"/>
      <c r="B659" s="151"/>
      <c r="C659" s="151"/>
      <c r="D659" s="151"/>
      <c r="E659" s="151"/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</row>
    <row r="660" spans="1:26" ht="12.75" customHeight="1">
      <c r="A660" s="151"/>
      <c r="B660" s="151"/>
      <c r="C660" s="151"/>
      <c r="D660" s="151"/>
      <c r="E660" s="151"/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</row>
    <row r="661" spans="1:26" ht="12.75" customHeight="1">
      <c r="A661" s="151"/>
      <c r="B661" s="151"/>
      <c r="C661" s="151"/>
      <c r="D661" s="151"/>
      <c r="E661" s="151"/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</row>
    <row r="662" spans="1:26" ht="12.75" customHeight="1">
      <c r="A662" s="151"/>
      <c r="B662" s="151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</row>
    <row r="663" spans="1:26" ht="12.75" customHeight="1">
      <c r="A663" s="151"/>
      <c r="B663" s="151"/>
      <c r="C663" s="151"/>
      <c r="D663" s="151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</row>
    <row r="664" spans="1:26" ht="12.75" customHeight="1">
      <c r="A664" s="151"/>
      <c r="B664" s="151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</row>
    <row r="665" spans="1:26" ht="12.75" customHeight="1">
      <c r="A665" s="151"/>
      <c r="B665" s="151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</row>
    <row r="666" spans="1:26" ht="12.75" customHeight="1">
      <c r="A666" s="151"/>
      <c r="B666" s="151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</row>
    <row r="667" spans="1:26" ht="12.75" customHeight="1">
      <c r="A667" s="151"/>
      <c r="B667" s="151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</row>
    <row r="668" spans="1:26" ht="12.75" customHeight="1">
      <c r="A668" s="151"/>
      <c r="B668" s="151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</row>
    <row r="669" spans="1:26" ht="12.75" customHeight="1">
      <c r="A669" s="151"/>
      <c r="B669" s="151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</row>
    <row r="670" spans="1:26" ht="12.75" customHeight="1">
      <c r="A670" s="151"/>
      <c r="B670" s="151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</row>
    <row r="671" spans="1:26" ht="12.75" customHeight="1">
      <c r="A671" s="151"/>
      <c r="B671" s="151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</row>
    <row r="672" spans="1:26" ht="12.75" customHeight="1">
      <c r="A672" s="151"/>
      <c r="B672" s="151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</row>
    <row r="673" spans="1:26" ht="12.75" customHeight="1">
      <c r="A673" s="151"/>
      <c r="B673" s="151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</row>
    <row r="674" spans="1:26" ht="12.75" customHeight="1">
      <c r="A674" s="151"/>
      <c r="B674" s="151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</row>
    <row r="675" spans="1:26" ht="12.75" customHeight="1">
      <c r="A675" s="151"/>
      <c r="B675" s="151"/>
      <c r="C675" s="151"/>
      <c r="D675" s="151"/>
      <c r="E675" s="151"/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</row>
    <row r="676" spans="1:26" ht="12.75" customHeight="1">
      <c r="A676" s="151"/>
      <c r="B676" s="151"/>
      <c r="C676" s="151"/>
      <c r="D676" s="151"/>
      <c r="E676" s="151"/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</row>
    <row r="677" spans="1:26" ht="12.75" customHeight="1">
      <c r="A677" s="151"/>
      <c r="B677" s="151"/>
      <c r="C677" s="151"/>
      <c r="D677" s="151"/>
      <c r="E677" s="151"/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</row>
    <row r="678" spans="1:26" ht="12.75" customHeight="1">
      <c r="A678" s="151"/>
      <c r="B678" s="151"/>
      <c r="C678" s="151"/>
      <c r="D678" s="151"/>
      <c r="E678" s="151"/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</row>
    <row r="679" spans="1:26" ht="12.75" customHeight="1">
      <c r="A679" s="151"/>
      <c r="B679" s="151"/>
      <c r="C679" s="151"/>
      <c r="D679" s="151"/>
      <c r="E679" s="151"/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</row>
    <row r="680" spans="1:26" ht="12.75" customHeight="1">
      <c r="A680" s="151"/>
      <c r="B680" s="151"/>
      <c r="C680" s="151"/>
      <c r="D680" s="151"/>
      <c r="E680" s="151"/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</row>
    <row r="681" spans="1:26" ht="12.75" customHeight="1">
      <c r="A681" s="151"/>
      <c r="B681" s="151"/>
      <c r="C681" s="151"/>
      <c r="D681" s="151"/>
      <c r="E681" s="151"/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</row>
    <row r="682" spans="1:26" ht="12.75" customHeight="1">
      <c r="A682" s="151"/>
      <c r="B682" s="151"/>
      <c r="C682" s="151"/>
      <c r="D682" s="151"/>
      <c r="E682" s="151"/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</row>
    <row r="683" spans="1:26" ht="12.75" customHeight="1">
      <c r="A683" s="151"/>
      <c r="B683" s="151"/>
      <c r="C683" s="151"/>
      <c r="D683" s="151"/>
      <c r="E683" s="151"/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</row>
    <row r="684" spans="1:26" ht="12.75" customHeight="1">
      <c r="A684" s="151"/>
      <c r="B684" s="151"/>
      <c r="C684" s="151"/>
      <c r="D684" s="151"/>
      <c r="E684" s="151"/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</row>
    <row r="685" spans="1:26" ht="12.75" customHeight="1">
      <c r="A685" s="151"/>
      <c r="B685" s="151"/>
      <c r="C685" s="151"/>
      <c r="D685" s="151"/>
      <c r="E685" s="151"/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</row>
    <row r="686" spans="1:26" ht="12.75" customHeight="1">
      <c r="A686" s="151"/>
      <c r="B686" s="151"/>
      <c r="C686" s="151"/>
      <c r="D686" s="151"/>
      <c r="E686" s="151"/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</row>
    <row r="687" spans="1:26" ht="12.75" customHeight="1">
      <c r="A687" s="151"/>
      <c r="B687" s="151"/>
      <c r="C687" s="151"/>
      <c r="D687" s="151"/>
      <c r="E687" s="151"/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</row>
    <row r="688" spans="1:26" ht="12.75" customHeight="1">
      <c r="A688" s="151"/>
      <c r="B688" s="151"/>
      <c r="C688" s="151"/>
      <c r="D688" s="151"/>
      <c r="E688" s="151"/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</row>
    <row r="689" spans="1:26" ht="12.75" customHeight="1">
      <c r="A689" s="151"/>
      <c r="B689" s="151"/>
      <c r="C689" s="151"/>
      <c r="D689" s="151"/>
      <c r="E689" s="151"/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</row>
    <row r="690" spans="1:26" ht="12.75" customHeight="1">
      <c r="A690" s="151"/>
      <c r="B690" s="151"/>
      <c r="C690" s="151"/>
      <c r="D690" s="151"/>
      <c r="E690" s="151"/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</row>
    <row r="691" spans="1:26" ht="12.75" customHeight="1">
      <c r="A691" s="151"/>
      <c r="B691" s="151"/>
      <c r="C691" s="151"/>
      <c r="D691" s="151"/>
      <c r="E691" s="151"/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</row>
    <row r="692" spans="1:26" ht="12.75" customHeight="1">
      <c r="A692" s="151"/>
      <c r="B692" s="151"/>
      <c r="C692" s="151"/>
      <c r="D692" s="151"/>
      <c r="E692" s="151"/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</row>
    <row r="693" spans="1:26" ht="12.75" customHeight="1">
      <c r="A693" s="151"/>
      <c r="B693" s="151"/>
      <c r="C693" s="151"/>
      <c r="D693" s="151"/>
      <c r="E693" s="151"/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</row>
    <row r="694" spans="1:26" ht="12.75" customHeight="1">
      <c r="A694" s="151"/>
      <c r="B694" s="151"/>
      <c r="C694" s="151"/>
      <c r="D694" s="151"/>
      <c r="E694" s="151"/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</row>
    <row r="695" spans="1:26" ht="12.75" customHeight="1">
      <c r="A695" s="151"/>
      <c r="B695" s="151"/>
      <c r="C695" s="151"/>
      <c r="D695" s="151"/>
      <c r="E695" s="151"/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</row>
    <row r="696" spans="1:26" ht="12.75" customHeight="1">
      <c r="A696" s="151"/>
      <c r="B696" s="151"/>
      <c r="C696" s="151"/>
      <c r="D696" s="151"/>
      <c r="E696" s="151"/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</row>
    <row r="697" spans="1:26" ht="12.75" customHeight="1">
      <c r="A697" s="151"/>
      <c r="B697" s="151"/>
      <c r="C697" s="151"/>
      <c r="D697" s="151"/>
      <c r="E697" s="151"/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</row>
    <row r="698" spans="1:26" ht="12.75" customHeight="1">
      <c r="A698" s="151"/>
      <c r="B698" s="151"/>
      <c r="C698" s="151"/>
      <c r="D698" s="151"/>
      <c r="E698" s="151"/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</row>
    <row r="699" spans="1:26" ht="12.75" customHeight="1">
      <c r="A699" s="151"/>
      <c r="B699" s="151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</row>
    <row r="700" spans="1:26" ht="12.75" customHeight="1">
      <c r="A700" s="151"/>
      <c r="B700" s="151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</row>
    <row r="701" spans="1:26" ht="12.75" customHeight="1">
      <c r="A701" s="151"/>
      <c r="B701" s="151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</row>
    <row r="702" spans="1:26" ht="12.75" customHeight="1">
      <c r="A702" s="151"/>
      <c r="B702" s="151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</row>
    <row r="703" spans="1:26" ht="12.75" customHeight="1">
      <c r="A703" s="151"/>
      <c r="B703" s="151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</row>
    <row r="704" spans="1:26" ht="12.75" customHeight="1">
      <c r="A704" s="151"/>
      <c r="B704" s="151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</row>
    <row r="705" spans="1:26" ht="12.75" customHeight="1">
      <c r="A705" s="151"/>
      <c r="B705" s="151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</row>
    <row r="706" spans="1:26" ht="12.75" customHeight="1">
      <c r="A706" s="151"/>
      <c r="B706" s="151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</row>
    <row r="707" spans="1:26" ht="12.75" customHeight="1">
      <c r="A707" s="151"/>
      <c r="B707" s="151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</row>
    <row r="708" spans="1:26" ht="12.75" customHeight="1">
      <c r="A708" s="151"/>
      <c r="B708" s="151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</row>
    <row r="709" spans="1:26" ht="12.75" customHeight="1">
      <c r="A709" s="151"/>
      <c r="B709" s="151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</row>
    <row r="710" spans="1:26" ht="12.75" customHeight="1">
      <c r="A710" s="151"/>
      <c r="B710" s="151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</row>
    <row r="711" spans="1:26" ht="12.75" customHeight="1">
      <c r="A711" s="151"/>
      <c r="B711" s="151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</row>
    <row r="712" spans="1:26" ht="12.75" customHeight="1">
      <c r="A712" s="151"/>
      <c r="B712" s="151"/>
      <c r="C712" s="151"/>
      <c r="D712" s="151"/>
      <c r="E712" s="151"/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</row>
    <row r="713" spans="1:26" ht="12.75" customHeight="1">
      <c r="A713" s="151"/>
      <c r="B713" s="151"/>
      <c r="C713" s="151"/>
      <c r="D713" s="151"/>
      <c r="E713" s="151"/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</row>
    <row r="714" spans="1:26" ht="12.75" customHeight="1">
      <c r="A714" s="151"/>
      <c r="B714" s="151"/>
      <c r="C714" s="151"/>
      <c r="D714" s="151"/>
      <c r="E714" s="151"/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</row>
    <row r="715" spans="1:26" ht="12.75" customHeight="1">
      <c r="A715" s="151"/>
      <c r="B715" s="151"/>
      <c r="C715" s="151"/>
      <c r="D715" s="151"/>
      <c r="E715" s="151"/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</row>
    <row r="716" spans="1:26" ht="12.75" customHeight="1">
      <c r="A716" s="151"/>
      <c r="B716" s="151"/>
      <c r="C716" s="151"/>
      <c r="D716" s="151"/>
      <c r="E716" s="151"/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</row>
    <row r="717" spans="1:26" ht="12.75" customHeight="1">
      <c r="A717" s="151"/>
      <c r="B717" s="151"/>
      <c r="C717" s="151"/>
      <c r="D717" s="151"/>
      <c r="E717" s="151"/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</row>
    <row r="718" spans="1:26" ht="12.75" customHeight="1">
      <c r="A718" s="151"/>
      <c r="B718" s="151"/>
      <c r="C718" s="151"/>
      <c r="D718" s="151"/>
      <c r="E718" s="151"/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</row>
    <row r="719" spans="1:26" ht="12.75" customHeight="1">
      <c r="A719" s="151"/>
      <c r="B719" s="151"/>
      <c r="C719" s="151"/>
      <c r="D719" s="151"/>
      <c r="E719" s="151"/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</row>
    <row r="720" spans="1:26" ht="12.75" customHeight="1">
      <c r="A720" s="151"/>
      <c r="B720" s="151"/>
      <c r="C720" s="151"/>
      <c r="D720" s="151"/>
      <c r="E720" s="151"/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</row>
    <row r="721" spans="1:26" ht="12.75" customHeight="1">
      <c r="A721" s="151"/>
      <c r="B721" s="151"/>
      <c r="C721" s="151"/>
      <c r="D721" s="151"/>
      <c r="E721" s="151"/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</row>
    <row r="722" spans="1:26" ht="12.75" customHeight="1">
      <c r="A722" s="151"/>
      <c r="B722" s="151"/>
      <c r="C722" s="151"/>
      <c r="D722" s="151"/>
      <c r="E722" s="151"/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</row>
    <row r="723" spans="1:26" ht="12.75" customHeight="1">
      <c r="A723" s="151"/>
      <c r="B723" s="151"/>
      <c r="C723" s="151"/>
      <c r="D723" s="151"/>
      <c r="E723" s="151"/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</row>
    <row r="724" spans="1:26" ht="12.75" customHeight="1">
      <c r="A724" s="151"/>
      <c r="B724" s="151"/>
      <c r="C724" s="151"/>
      <c r="D724" s="151"/>
      <c r="E724" s="151"/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</row>
    <row r="725" spans="1:26" ht="12.75" customHeight="1">
      <c r="A725" s="151"/>
      <c r="B725" s="151"/>
      <c r="C725" s="151"/>
      <c r="D725" s="151"/>
      <c r="E725" s="151"/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</row>
    <row r="726" spans="1:26" ht="12.75" customHeight="1">
      <c r="A726" s="151"/>
      <c r="B726" s="151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</row>
    <row r="727" spans="1:26" ht="12.75" customHeight="1">
      <c r="A727" s="151"/>
      <c r="B727" s="151"/>
      <c r="C727" s="151"/>
      <c r="D727" s="151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</row>
    <row r="728" spans="1:26" ht="12.75" customHeight="1">
      <c r="A728" s="151"/>
      <c r="B728" s="151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</row>
    <row r="729" spans="1:26" ht="12.75" customHeight="1">
      <c r="A729" s="151"/>
      <c r="B729" s="151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</row>
    <row r="730" spans="1:26" ht="12.75" customHeight="1">
      <c r="A730" s="151"/>
      <c r="B730" s="151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</row>
    <row r="731" spans="1:26" ht="12.75" customHeight="1">
      <c r="A731" s="151"/>
      <c r="B731" s="151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</row>
    <row r="732" spans="1:26" ht="12.75" customHeight="1">
      <c r="A732" s="151"/>
      <c r="B732" s="151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</row>
    <row r="733" spans="1:26" ht="12.75" customHeight="1">
      <c r="A733" s="151"/>
      <c r="B733" s="151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</row>
    <row r="734" spans="1:26" ht="12.75" customHeight="1">
      <c r="A734" s="151"/>
      <c r="B734" s="151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</row>
    <row r="735" spans="1:26" ht="12.75" customHeight="1">
      <c r="A735" s="151"/>
      <c r="B735" s="151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</row>
    <row r="736" spans="1:26" ht="12.75" customHeight="1">
      <c r="A736" s="151"/>
      <c r="B736" s="151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</row>
    <row r="737" spans="1:26" ht="12.75" customHeight="1">
      <c r="A737" s="151"/>
      <c r="B737" s="151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</row>
    <row r="738" spans="1:26" ht="12.75" customHeight="1">
      <c r="A738" s="151"/>
      <c r="B738" s="151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</row>
    <row r="739" spans="1:26" ht="12.75" customHeight="1">
      <c r="A739" s="151"/>
      <c r="B739" s="151"/>
      <c r="C739" s="151"/>
      <c r="D739" s="151"/>
      <c r="E739" s="151"/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</row>
    <row r="740" spans="1:26" ht="12.75" customHeight="1">
      <c r="A740" s="151"/>
      <c r="B740" s="151"/>
      <c r="C740" s="151"/>
      <c r="D740" s="151"/>
      <c r="E740" s="151"/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</row>
    <row r="741" spans="1:26" ht="12.75" customHeight="1">
      <c r="A741" s="151"/>
      <c r="B741" s="151"/>
      <c r="C741" s="151"/>
      <c r="D741" s="151"/>
      <c r="E741" s="151"/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</row>
    <row r="742" spans="1:26" ht="12.75" customHeight="1">
      <c r="A742" s="151"/>
      <c r="B742" s="151"/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</row>
    <row r="743" spans="1:26" ht="12.75" customHeight="1">
      <c r="A743" s="151"/>
      <c r="B743" s="151"/>
      <c r="C743" s="151"/>
      <c r="D743" s="151"/>
      <c r="E743" s="151"/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</row>
    <row r="744" spans="1:26" ht="12.75" customHeight="1">
      <c r="A744" s="151"/>
      <c r="B744" s="151"/>
      <c r="C744" s="151"/>
      <c r="D744" s="151"/>
      <c r="E744" s="151"/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</row>
    <row r="745" spans="1:26" ht="12.75" customHeight="1">
      <c r="A745" s="151"/>
      <c r="B745" s="151"/>
      <c r="C745" s="151"/>
      <c r="D745" s="151"/>
      <c r="E745" s="151"/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</row>
    <row r="746" spans="1:26" ht="12.75" customHeight="1">
      <c r="A746" s="151"/>
      <c r="B746" s="151"/>
      <c r="C746" s="151"/>
      <c r="D746" s="151"/>
      <c r="E746" s="151"/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</row>
    <row r="747" spans="1:26" ht="12.75" customHeight="1">
      <c r="A747" s="151"/>
      <c r="B747" s="151"/>
      <c r="C747" s="151"/>
      <c r="D747" s="151"/>
      <c r="E747" s="151"/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</row>
    <row r="748" spans="1:26" ht="12.75" customHeight="1">
      <c r="A748" s="151"/>
      <c r="B748" s="151"/>
      <c r="C748" s="151"/>
      <c r="D748" s="151"/>
      <c r="E748" s="151"/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</row>
    <row r="749" spans="1:26" ht="12.75" customHeight="1">
      <c r="A749" s="151"/>
      <c r="B749" s="151"/>
      <c r="C749" s="151"/>
      <c r="D749" s="151"/>
      <c r="E749" s="151"/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</row>
    <row r="750" spans="1:26" ht="12.75" customHeight="1">
      <c r="A750" s="151"/>
      <c r="B750" s="151"/>
      <c r="C750" s="151"/>
      <c r="D750" s="151"/>
      <c r="E750" s="151"/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</row>
    <row r="751" spans="1:26" ht="12.75" customHeight="1">
      <c r="A751" s="151"/>
      <c r="B751" s="151"/>
      <c r="C751" s="151"/>
      <c r="D751" s="151"/>
      <c r="E751" s="151"/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</row>
    <row r="752" spans="1:26" ht="12.75" customHeight="1">
      <c r="A752" s="151"/>
      <c r="B752" s="151"/>
      <c r="C752" s="151"/>
      <c r="D752" s="151"/>
      <c r="E752" s="151"/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</row>
    <row r="753" spans="1:26" ht="12.75" customHeight="1">
      <c r="A753" s="151"/>
      <c r="B753" s="151"/>
      <c r="C753" s="151"/>
      <c r="D753" s="151"/>
      <c r="E753" s="151"/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</row>
    <row r="754" spans="1:26" ht="12.75" customHeight="1">
      <c r="A754" s="151"/>
      <c r="B754" s="151"/>
      <c r="C754" s="151"/>
      <c r="D754" s="151"/>
      <c r="E754" s="151"/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</row>
    <row r="755" spans="1:26" ht="12.75" customHeight="1">
      <c r="A755" s="151"/>
      <c r="B755" s="151"/>
      <c r="C755" s="151"/>
      <c r="D755" s="151"/>
      <c r="E755" s="151"/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</row>
    <row r="756" spans="1:26" ht="12.75" customHeight="1">
      <c r="A756" s="151"/>
      <c r="B756" s="151"/>
      <c r="C756" s="151"/>
      <c r="D756" s="151"/>
      <c r="E756" s="151"/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</row>
    <row r="757" spans="1:26" ht="12.75" customHeight="1">
      <c r="A757" s="151"/>
      <c r="B757" s="151"/>
      <c r="C757" s="151"/>
      <c r="D757" s="151"/>
      <c r="E757" s="151"/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</row>
    <row r="758" spans="1:26" ht="12.75" customHeight="1">
      <c r="A758" s="151"/>
      <c r="B758" s="151"/>
      <c r="C758" s="151"/>
      <c r="D758" s="151"/>
      <c r="E758" s="151"/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</row>
    <row r="759" spans="1:26" ht="12.75" customHeight="1">
      <c r="A759" s="151"/>
      <c r="B759" s="151"/>
      <c r="C759" s="151"/>
      <c r="D759" s="151"/>
      <c r="E759" s="151"/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</row>
    <row r="760" spans="1:26" ht="12.75" customHeight="1">
      <c r="A760" s="151"/>
      <c r="B760" s="151"/>
      <c r="C760" s="151"/>
      <c r="D760" s="151"/>
      <c r="E760" s="151"/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</row>
    <row r="761" spans="1:26" ht="12.75" customHeight="1">
      <c r="A761" s="151"/>
      <c r="B761" s="151"/>
      <c r="C761" s="151"/>
      <c r="D761" s="151"/>
      <c r="E761" s="151"/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</row>
    <row r="762" spans="1:26" ht="12.75" customHeight="1">
      <c r="A762" s="151"/>
      <c r="B762" s="151"/>
      <c r="C762" s="151"/>
      <c r="D762" s="151"/>
      <c r="E762" s="151"/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</row>
    <row r="763" spans="1:26" ht="12.75" customHeight="1">
      <c r="A763" s="151"/>
      <c r="B763" s="151"/>
      <c r="C763" s="151"/>
      <c r="D763" s="151"/>
      <c r="E763" s="151"/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</row>
    <row r="764" spans="1:26" ht="12.75" customHeight="1">
      <c r="A764" s="151"/>
      <c r="B764" s="151"/>
      <c r="C764" s="151"/>
      <c r="D764" s="151"/>
      <c r="E764" s="151"/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</row>
    <row r="765" spans="1:26" ht="12.75" customHeight="1">
      <c r="A765" s="151"/>
      <c r="B765" s="151"/>
      <c r="C765" s="151"/>
      <c r="D765" s="151"/>
      <c r="E765" s="151"/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</row>
    <row r="766" spans="1:26" ht="12.75" customHeight="1">
      <c r="A766" s="151"/>
      <c r="B766" s="151"/>
      <c r="C766" s="151"/>
      <c r="D766" s="151"/>
      <c r="E766" s="151"/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</row>
    <row r="767" spans="1:26" ht="12.75" customHeight="1">
      <c r="A767" s="151"/>
      <c r="B767" s="151"/>
      <c r="C767" s="151"/>
      <c r="D767" s="151"/>
      <c r="E767" s="151"/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</row>
    <row r="768" spans="1:26" ht="12.75" customHeight="1">
      <c r="A768" s="151"/>
      <c r="B768" s="151"/>
      <c r="C768" s="151"/>
      <c r="D768" s="151"/>
      <c r="E768" s="151"/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</row>
    <row r="769" spans="1:26" ht="12.75" customHeight="1">
      <c r="A769" s="151"/>
      <c r="B769" s="151"/>
      <c r="C769" s="151"/>
      <c r="D769" s="151"/>
      <c r="E769" s="151"/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</row>
    <row r="770" spans="1:26" ht="12.75" customHeight="1">
      <c r="A770" s="151"/>
      <c r="B770" s="151"/>
      <c r="C770" s="151"/>
      <c r="D770" s="151"/>
      <c r="E770" s="151"/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</row>
    <row r="771" spans="1:26" ht="12.75" customHeight="1">
      <c r="A771" s="151"/>
      <c r="B771" s="151"/>
      <c r="C771" s="151"/>
      <c r="D771" s="151"/>
      <c r="E771" s="151"/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</row>
    <row r="772" spans="1:26" ht="12.75" customHeight="1">
      <c r="A772" s="151"/>
      <c r="B772" s="151"/>
      <c r="C772" s="151"/>
      <c r="D772" s="151"/>
      <c r="E772" s="151"/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</row>
    <row r="773" spans="1:26" ht="12.75" customHeight="1">
      <c r="A773" s="151"/>
      <c r="B773" s="151"/>
      <c r="C773" s="151"/>
      <c r="D773" s="151"/>
      <c r="E773" s="151"/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</row>
    <row r="774" spans="1:26" ht="12.75" customHeight="1">
      <c r="A774" s="151"/>
      <c r="B774" s="151"/>
      <c r="C774" s="151"/>
      <c r="D774" s="151"/>
      <c r="E774" s="151"/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</row>
    <row r="775" spans="1:26" ht="12.75" customHeight="1">
      <c r="A775" s="151"/>
      <c r="B775" s="151"/>
      <c r="C775" s="151"/>
      <c r="D775" s="151"/>
      <c r="E775" s="151"/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</row>
    <row r="776" spans="1:26" ht="12.75" customHeight="1">
      <c r="A776" s="151"/>
      <c r="B776" s="151"/>
      <c r="C776" s="151"/>
      <c r="D776" s="151"/>
      <c r="E776" s="151"/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</row>
    <row r="777" spans="1:26" ht="12.75" customHeight="1">
      <c r="A777" s="151"/>
      <c r="B777" s="151"/>
      <c r="C777" s="151"/>
      <c r="D777" s="151"/>
      <c r="E777" s="151"/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</row>
    <row r="778" spans="1:26" ht="12.75" customHeight="1">
      <c r="A778" s="151"/>
      <c r="B778" s="151"/>
      <c r="C778" s="151"/>
      <c r="D778" s="151"/>
      <c r="E778" s="151"/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</row>
    <row r="779" spans="1:26" ht="12.75" customHeight="1">
      <c r="A779" s="151"/>
      <c r="B779" s="151"/>
      <c r="C779" s="151"/>
      <c r="D779" s="151"/>
      <c r="E779" s="151"/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</row>
    <row r="780" spans="1:26" ht="12.75" customHeight="1">
      <c r="A780" s="151"/>
      <c r="B780" s="151"/>
      <c r="C780" s="151"/>
      <c r="D780" s="151"/>
      <c r="E780" s="151"/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</row>
    <row r="781" spans="1:26" ht="12.75" customHeight="1">
      <c r="A781" s="151"/>
      <c r="B781" s="151"/>
      <c r="C781" s="151"/>
      <c r="D781" s="151"/>
      <c r="E781" s="151"/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</row>
    <row r="782" spans="1:26" ht="12.75" customHeight="1">
      <c r="A782" s="151"/>
      <c r="B782" s="151"/>
      <c r="C782" s="151"/>
      <c r="D782" s="151"/>
      <c r="E782" s="151"/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</row>
    <row r="783" spans="1:26" ht="12.75" customHeight="1">
      <c r="A783" s="151"/>
      <c r="B783" s="151"/>
      <c r="C783" s="151"/>
      <c r="D783" s="151"/>
      <c r="E783" s="151"/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6" ht="12.75" customHeight="1">
      <c r="A784" s="151"/>
      <c r="B784" s="151"/>
      <c r="C784" s="151"/>
      <c r="D784" s="151"/>
      <c r="E784" s="151"/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6" ht="12.75" customHeight="1">
      <c r="A785" s="151"/>
      <c r="B785" s="151"/>
      <c r="C785" s="151"/>
      <c r="D785" s="151"/>
      <c r="E785" s="151"/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6" ht="12.75" customHeight="1">
      <c r="A786" s="151"/>
      <c r="B786" s="151"/>
      <c r="C786" s="151"/>
      <c r="D786" s="151"/>
      <c r="E786" s="151"/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6" ht="12.75" customHeight="1">
      <c r="A787" s="151"/>
      <c r="B787" s="151"/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6" ht="12.75" customHeight="1">
      <c r="A788" s="151"/>
      <c r="B788" s="151"/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6" ht="12.75" customHeight="1">
      <c r="A789" s="151"/>
      <c r="B789" s="151"/>
      <c r="C789" s="151"/>
      <c r="D789" s="151"/>
      <c r="E789" s="151"/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6" ht="12.75" customHeight="1">
      <c r="A790" s="151"/>
      <c r="B790" s="151"/>
      <c r="C790" s="151"/>
      <c r="D790" s="151"/>
      <c r="E790" s="151"/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6" ht="12.75" customHeight="1">
      <c r="A791" s="151"/>
      <c r="B791" s="151"/>
      <c r="C791" s="151"/>
      <c r="D791" s="151"/>
      <c r="E791" s="151"/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6" ht="12.75" customHeight="1">
      <c r="A792" s="151"/>
      <c r="B792" s="151"/>
      <c r="C792" s="151"/>
      <c r="D792" s="151"/>
      <c r="E792" s="151"/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6" ht="12.75" customHeight="1">
      <c r="A793" s="151"/>
      <c r="B793" s="151"/>
      <c r="C793" s="151"/>
      <c r="D793" s="151"/>
      <c r="E793" s="151"/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6" ht="12.75" customHeight="1">
      <c r="A794" s="151"/>
      <c r="B794" s="151"/>
      <c r="C794" s="151"/>
      <c r="D794" s="151"/>
      <c r="E794" s="151"/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6" ht="12.75" customHeight="1">
      <c r="A795" s="151"/>
      <c r="B795" s="151"/>
      <c r="C795" s="151"/>
      <c r="D795" s="151"/>
      <c r="E795" s="151"/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6" ht="12.75" customHeight="1">
      <c r="A796" s="151"/>
      <c r="B796" s="151"/>
      <c r="C796" s="151"/>
      <c r="D796" s="151"/>
      <c r="E796" s="151"/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6" ht="12.75" customHeight="1">
      <c r="A797" s="151"/>
      <c r="B797" s="151"/>
      <c r="C797" s="151"/>
      <c r="D797" s="151"/>
      <c r="E797" s="151"/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6" ht="12.75" customHeight="1">
      <c r="A798" s="151"/>
      <c r="B798" s="151"/>
      <c r="C798" s="151"/>
      <c r="D798" s="151"/>
      <c r="E798" s="151"/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6" ht="12.75" customHeight="1">
      <c r="A799" s="151"/>
      <c r="B799" s="151"/>
      <c r="C799" s="151"/>
      <c r="D799" s="151"/>
      <c r="E799" s="151"/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6" ht="12.75" customHeight="1">
      <c r="A800" s="151"/>
      <c r="B800" s="151"/>
      <c r="C800" s="151"/>
      <c r="D800" s="151"/>
      <c r="E800" s="151"/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ht="12.75" customHeight="1">
      <c r="A801" s="151"/>
      <c r="B801" s="151"/>
      <c r="C801" s="151"/>
      <c r="D801" s="151"/>
      <c r="E801" s="151"/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ht="12.75" customHeight="1">
      <c r="A802" s="151"/>
      <c r="B802" s="151"/>
      <c r="C802" s="151"/>
      <c r="D802" s="151"/>
      <c r="E802" s="151"/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ht="12.75" customHeight="1">
      <c r="A803" s="151"/>
      <c r="B803" s="151"/>
      <c r="C803" s="151"/>
      <c r="D803" s="151"/>
      <c r="E803" s="151"/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ht="12.75" customHeight="1">
      <c r="A804" s="151"/>
      <c r="B804" s="151"/>
      <c r="C804" s="151"/>
      <c r="D804" s="151"/>
      <c r="E804" s="151"/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ht="12.75" customHeight="1">
      <c r="A805" s="151"/>
      <c r="B805" s="151"/>
      <c r="C805" s="151"/>
      <c r="D805" s="151"/>
      <c r="E805" s="151"/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ht="12.75" customHeight="1">
      <c r="A806" s="151"/>
      <c r="B806" s="151"/>
      <c r="C806" s="151"/>
      <c r="D806" s="151"/>
      <c r="E806" s="151"/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ht="12.75" customHeight="1">
      <c r="A807" s="151"/>
      <c r="B807" s="151"/>
      <c r="C807" s="151"/>
      <c r="D807" s="151"/>
      <c r="E807" s="151"/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ht="12.75" customHeight="1">
      <c r="A808" s="151"/>
      <c r="B808" s="151"/>
      <c r="C808" s="151"/>
      <c r="D808" s="151"/>
      <c r="E808" s="151"/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ht="12.75" customHeight="1">
      <c r="A809" s="151"/>
      <c r="B809" s="151"/>
      <c r="C809" s="151"/>
      <c r="D809" s="151"/>
      <c r="E809" s="151"/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ht="12.75" customHeight="1">
      <c r="A810" s="151"/>
      <c r="B810" s="151"/>
      <c r="C810" s="151"/>
      <c r="D810" s="151"/>
      <c r="E810" s="151"/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ht="12.75" customHeight="1">
      <c r="A811" s="151"/>
      <c r="B811" s="151"/>
      <c r="C811" s="151"/>
      <c r="D811" s="151"/>
      <c r="E811" s="151"/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ht="12.75" customHeight="1">
      <c r="A812" s="151"/>
      <c r="B812" s="151"/>
      <c r="C812" s="151"/>
      <c r="D812" s="151"/>
      <c r="E812" s="151"/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ht="12.75" customHeight="1">
      <c r="A813" s="151"/>
      <c r="B813" s="151"/>
      <c r="C813" s="151"/>
      <c r="D813" s="151"/>
      <c r="E813" s="151"/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ht="12.75" customHeight="1">
      <c r="A814" s="151"/>
      <c r="B814" s="151"/>
      <c r="C814" s="151"/>
      <c r="D814" s="151"/>
      <c r="E814" s="151"/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ht="12.75" customHeight="1">
      <c r="A815" s="151"/>
      <c r="B815" s="151"/>
      <c r="C815" s="151"/>
      <c r="D815" s="151"/>
      <c r="E815" s="151"/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ht="12.75" customHeight="1">
      <c r="A816" s="151"/>
      <c r="B816" s="151"/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ht="12.75" customHeight="1">
      <c r="A817" s="151"/>
      <c r="B817" s="151"/>
      <c r="C817" s="151"/>
      <c r="D817" s="151"/>
      <c r="E817" s="151"/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ht="12.75" customHeight="1">
      <c r="A818" s="151"/>
      <c r="B818" s="151"/>
      <c r="C818" s="151"/>
      <c r="D818" s="151"/>
      <c r="E818" s="151"/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ht="12.75" customHeight="1">
      <c r="A819" s="151"/>
      <c r="B819" s="151"/>
      <c r="C819" s="151"/>
      <c r="D819" s="151"/>
      <c r="E819" s="151"/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ht="12.75" customHeight="1">
      <c r="A820" s="151"/>
      <c r="B820" s="151"/>
      <c r="C820" s="151"/>
      <c r="D820" s="151"/>
      <c r="E820" s="151"/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ht="12.75" customHeight="1">
      <c r="A821" s="151"/>
      <c r="B821" s="151"/>
      <c r="C821" s="151"/>
      <c r="D821" s="151"/>
      <c r="E821" s="151"/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ht="12.75" customHeight="1">
      <c r="A822" s="151"/>
      <c r="B822" s="151"/>
      <c r="C822" s="151"/>
      <c r="D822" s="151"/>
      <c r="E822" s="151"/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ht="12.75" customHeight="1">
      <c r="A823" s="151"/>
      <c r="B823" s="151"/>
      <c r="C823" s="151"/>
      <c r="D823" s="151"/>
      <c r="E823" s="151"/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ht="12.75" customHeight="1">
      <c r="A824" s="151"/>
      <c r="B824" s="151"/>
      <c r="C824" s="151"/>
      <c r="D824" s="151"/>
      <c r="E824" s="151"/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ht="12.75" customHeight="1">
      <c r="A825" s="151"/>
      <c r="B825" s="151"/>
      <c r="C825" s="151"/>
      <c r="D825" s="151"/>
      <c r="E825" s="151"/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ht="12.75" customHeight="1">
      <c r="A826" s="151"/>
      <c r="B826" s="151"/>
      <c r="C826" s="151"/>
      <c r="D826" s="151"/>
      <c r="E826" s="151"/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ht="12.75" customHeight="1">
      <c r="A827" s="151"/>
      <c r="B827" s="151"/>
      <c r="C827" s="151"/>
      <c r="D827" s="151"/>
      <c r="E827" s="151"/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ht="12.75" customHeight="1">
      <c r="A828" s="151"/>
      <c r="B828" s="151"/>
      <c r="C828" s="151"/>
      <c r="D828" s="151"/>
      <c r="E828" s="151"/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ht="12.75" customHeight="1">
      <c r="A829" s="151"/>
      <c r="B829" s="151"/>
      <c r="C829" s="151"/>
      <c r="D829" s="151"/>
      <c r="E829" s="151"/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ht="12.75" customHeight="1">
      <c r="A830" s="151"/>
      <c r="B830" s="151"/>
      <c r="C830" s="151"/>
      <c r="D830" s="151"/>
      <c r="E830" s="151"/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ht="12.75" customHeight="1">
      <c r="A831" s="151"/>
      <c r="B831" s="151"/>
      <c r="C831" s="151"/>
      <c r="D831" s="151"/>
      <c r="E831" s="151"/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ht="12.75" customHeight="1">
      <c r="A832" s="151"/>
      <c r="B832" s="151"/>
      <c r="C832" s="151"/>
      <c r="D832" s="151"/>
      <c r="E832" s="151"/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6" ht="12.75" customHeight="1">
      <c r="A833" s="151"/>
      <c r="B833" s="151"/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ht="12.75" customHeight="1">
      <c r="A834" s="151"/>
      <c r="B834" s="151"/>
      <c r="C834" s="151"/>
      <c r="D834" s="151"/>
      <c r="E834" s="151"/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ht="12.75" customHeight="1">
      <c r="A835" s="151"/>
      <c r="B835" s="151"/>
      <c r="C835" s="151"/>
      <c r="D835" s="151"/>
      <c r="E835" s="151"/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ht="12.75" customHeight="1">
      <c r="A836" s="151"/>
      <c r="B836" s="151"/>
      <c r="C836" s="151"/>
      <c r="D836" s="151"/>
      <c r="E836" s="151"/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ht="12.75" customHeight="1">
      <c r="A837" s="151"/>
      <c r="B837" s="151"/>
      <c r="C837" s="151"/>
      <c r="D837" s="151"/>
      <c r="E837" s="151"/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ht="12.75" customHeight="1">
      <c r="A838" s="151"/>
      <c r="B838" s="151"/>
      <c r="C838" s="151"/>
      <c r="D838" s="151"/>
      <c r="E838" s="151"/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ht="12.75" customHeight="1">
      <c r="A839" s="151"/>
      <c r="B839" s="151"/>
      <c r="C839" s="151"/>
      <c r="D839" s="151"/>
      <c r="E839" s="151"/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ht="12.75" customHeight="1">
      <c r="A840" s="151"/>
      <c r="B840" s="151"/>
      <c r="C840" s="151"/>
      <c r="D840" s="151"/>
      <c r="E840" s="151"/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ht="12.75" customHeight="1">
      <c r="A841" s="151"/>
      <c r="B841" s="151"/>
      <c r="C841" s="151"/>
      <c r="D841" s="151"/>
      <c r="E841" s="151"/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ht="12.75" customHeight="1">
      <c r="A842" s="151"/>
      <c r="B842" s="151"/>
      <c r="C842" s="151"/>
      <c r="D842" s="151"/>
      <c r="E842" s="151"/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ht="12.75" customHeight="1">
      <c r="A843" s="151"/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ht="12.75" customHeight="1">
      <c r="A844" s="151"/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ht="12.75" customHeight="1">
      <c r="A845" s="151"/>
      <c r="B845" s="151"/>
      <c r="C845" s="151"/>
      <c r="D845" s="151"/>
      <c r="E845" s="151"/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ht="12.75" customHeight="1">
      <c r="A846" s="151"/>
      <c r="B846" s="151"/>
      <c r="C846" s="151"/>
      <c r="D846" s="151"/>
      <c r="E846" s="151"/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ht="12.75" customHeight="1">
      <c r="A847" s="151"/>
      <c r="B847" s="151"/>
      <c r="C847" s="151"/>
      <c r="D847" s="151"/>
      <c r="E847" s="151"/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ht="12.75" customHeight="1">
      <c r="A848" s="151"/>
      <c r="B848" s="151"/>
      <c r="C848" s="151"/>
      <c r="D848" s="151"/>
      <c r="E848" s="151"/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6" ht="12.75" customHeight="1">
      <c r="A849" s="151"/>
      <c r="B849" s="151"/>
      <c r="C849" s="151"/>
      <c r="D849" s="151"/>
      <c r="E849" s="151"/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6" ht="12.75" customHeight="1">
      <c r="A850" s="151"/>
      <c r="B850" s="151"/>
      <c r="C850" s="151"/>
      <c r="D850" s="151"/>
      <c r="E850" s="151"/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6" ht="12.75" customHeight="1">
      <c r="A851" s="151"/>
      <c r="B851" s="151"/>
      <c r="C851" s="151"/>
      <c r="D851" s="151"/>
      <c r="E851" s="151"/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6" ht="12.75" customHeight="1">
      <c r="A852" s="151"/>
      <c r="B852" s="151"/>
      <c r="C852" s="151"/>
      <c r="D852" s="151"/>
      <c r="E852" s="151"/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6" ht="12.75" customHeight="1">
      <c r="A853" s="151"/>
      <c r="B853" s="151"/>
      <c r="C853" s="151"/>
      <c r="D853" s="151"/>
      <c r="E853" s="151"/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6" ht="12.75" customHeight="1">
      <c r="A854" s="151"/>
      <c r="B854" s="151"/>
      <c r="C854" s="151"/>
      <c r="D854" s="151"/>
      <c r="E854" s="151"/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6" ht="12.75" customHeight="1">
      <c r="A855" s="151"/>
      <c r="B855" s="151"/>
      <c r="C855" s="151"/>
      <c r="D855" s="151"/>
      <c r="E855" s="151"/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6" ht="12.75" customHeight="1">
      <c r="A856" s="151"/>
      <c r="B856" s="151"/>
      <c r="C856" s="151"/>
      <c r="D856" s="151"/>
      <c r="E856" s="151"/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6" ht="12.75" customHeight="1">
      <c r="A857" s="151"/>
      <c r="B857" s="151"/>
      <c r="C857" s="151"/>
      <c r="D857" s="151"/>
      <c r="E857" s="151"/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6" ht="12.75" customHeight="1">
      <c r="A858" s="151"/>
      <c r="B858" s="151"/>
      <c r="C858" s="151"/>
      <c r="D858" s="151"/>
      <c r="E858" s="151"/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6" ht="12.75" customHeight="1">
      <c r="A859" s="151"/>
      <c r="B859" s="151"/>
      <c r="C859" s="151"/>
      <c r="D859" s="151"/>
      <c r="E859" s="151"/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6" ht="12.75" customHeight="1">
      <c r="A860" s="151"/>
      <c r="B860" s="151"/>
      <c r="C860" s="151"/>
      <c r="D860" s="151"/>
      <c r="E860" s="151"/>
      <c r="F860" s="151"/>
      <c r="G860" s="151"/>
      <c r="H860" s="151"/>
      <c r="I860" s="151"/>
      <c r="J860" s="151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6" ht="12.75" customHeight="1">
      <c r="A861" s="151"/>
      <c r="B861" s="151"/>
      <c r="C861" s="151"/>
      <c r="D861" s="151"/>
      <c r="E861" s="151"/>
      <c r="F861" s="151"/>
      <c r="G861" s="151"/>
      <c r="H861" s="151"/>
      <c r="I861" s="151"/>
      <c r="J861" s="151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spans="1:26" ht="12.75" customHeight="1">
      <c r="A862" s="151"/>
      <c r="B862" s="151"/>
      <c r="C862" s="151"/>
      <c r="D862" s="151"/>
      <c r="E862" s="151"/>
      <c r="F862" s="151"/>
      <c r="G862" s="151"/>
      <c r="H862" s="151"/>
      <c r="I862" s="151"/>
      <c r="J862" s="151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</row>
    <row r="863" spans="1:26" ht="12.75" customHeight="1">
      <c r="A863" s="151"/>
      <c r="B863" s="151"/>
      <c r="C863" s="151"/>
      <c r="D863" s="151"/>
      <c r="E863" s="151"/>
      <c r="F863" s="151"/>
      <c r="G863" s="151"/>
      <c r="H863" s="151"/>
      <c r="I863" s="151"/>
      <c r="J863" s="151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</row>
    <row r="864" spans="1:26" ht="12.75" customHeight="1">
      <c r="A864" s="151"/>
      <c r="B864" s="151"/>
      <c r="C864" s="151"/>
      <c r="D864" s="151"/>
      <c r="E864" s="151"/>
      <c r="F864" s="151"/>
      <c r="G864" s="151"/>
      <c r="H864" s="151"/>
      <c r="I864" s="151"/>
      <c r="J864" s="151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</row>
    <row r="865" spans="1:26" ht="12.75" customHeight="1">
      <c r="A865" s="151"/>
      <c r="B865" s="151"/>
      <c r="C865" s="151"/>
      <c r="D865" s="151"/>
      <c r="E865" s="151"/>
      <c r="F865" s="151"/>
      <c r="G865" s="151"/>
      <c r="H865" s="151"/>
      <c r="I865" s="151"/>
      <c r="J865" s="151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</row>
    <row r="866" spans="1:26" ht="12.75" customHeight="1">
      <c r="A866" s="151"/>
      <c r="B866" s="151"/>
      <c r="C866" s="151"/>
      <c r="D866" s="151"/>
      <c r="E866" s="151"/>
      <c r="F866" s="151"/>
      <c r="G866" s="151"/>
      <c r="H866" s="151"/>
      <c r="I866" s="151"/>
      <c r="J866" s="151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</row>
    <row r="867" spans="1:26" ht="12.75" customHeight="1">
      <c r="A867" s="151"/>
      <c r="B867" s="151"/>
      <c r="C867" s="151"/>
      <c r="D867" s="151"/>
      <c r="E867" s="151"/>
      <c r="F867" s="151"/>
      <c r="G867" s="151"/>
      <c r="H867" s="151"/>
      <c r="I867" s="151"/>
      <c r="J867" s="151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</row>
    <row r="868" spans="1:26" ht="12.75" customHeight="1">
      <c r="A868" s="151"/>
      <c r="B868" s="151"/>
      <c r="C868" s="151"/>
      <c r="D868" s="151"/>
      <c r="E868" s="151"/>
      <c r="F868" s="151"/>
      <c r="G868" s="151"/>
      <c r="H868" s="151"/>
      <c r="I868" s="151"/>
      <c r="J868" s="151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</row>
    <row r="869" spans="1:26" ht="12.75" customHeight="1">
      <c r="A869" s="151"/>
      <c r="B869" s="151"/>
      <c r="C869" s="151"/>
      <c r="D869" s="151"/>
      <c r="E869" s="151"/>
      <c r="F869" s="151"/>
      <c r="G869" s="151"/>
      <c r="H869" s="151"/>
      <c r="I869" s="151"/>
      <c r="J869" s="151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</row>
    <row r="870" spans="1:26" ht="12.75" customHeight="1">
      <c r="A870" s="151"/>
      <c r="B870" s="151"/>
      <c r="C870" s="151"/>
      <c r="D870" s="151"/>
      <c r="E870" s="151"/>
      <c r="F870" s="151"/>
      <c r="G870" s="151"/>
      <c r="H870" s="151"/>
      <c r="I870" s="151"/>
      <c r="J870" s="151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</row>
    <row r="871" spans="1:26" ht="12.75" customHeight="1">
      <c r="A871" s="151"/>
      <c r="B871" s="151"/>
      <c r="C871" s="151"/>
      <c r="D871" s="151"/>
      <c r="E871" s="151"/>
      <c r="F871" s="151"/>
      <c r="G871" s="151"/>
      <c r="H871" s="151"/>
      <c r="I871" s="151"/>
      <c r="J871" s="151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</row>
    <row r="872" spans="1:26" ht="12.75" customHeight="1">
      <c r="A872" s="151"/>
      <c r="B872" s="151"/>
      <c r="C872" s="151"/>
      <c r="D872" s="151"/>
      <c r="E872" s="151"/>
      <c r="F872" s="151"/>
      <c r="G872" s="151"/>
      <c r="H872" s="151"/>
      <c r="I872" s="151"/>
      <c r="J872" s="151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</row>
    <row r="873" spans="1:26" ht="12.75" customHeight="1">
      <c r="A873" s="151"/>
      <c r="B873" s="151"/>
      <c r="C873" s="151"/>
      <c r="D873" s="151"/>
      <c r="E873" s="151"/>
      <c r="F873" s="151"/>
      <c r="G873" s="151"/>
      <c r="H873" s="151"/>
      <c r="I873" s="151"/>
      <c r="J873" s="151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</row>
    <row r="874" spans="1:26" ht="12.75" customHeight="1">
      <c r="A874" s="151"/>
      <c r="B874" s="151"/>
      <c r="C874" s="151"/>
      <c r="D874" s="151"/>
      <c r="E874" s="151"/>
      <c r="F874" s="151"/>
      <c r="G874" s="151"/>
      <c r="H874" s="151"/>
      <c r="I874" s="151"/>
      <c r="J874" s="151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</row>
    <row r="875" spans="1:26" ht="12.75" customHeight="1">
      <c r="A875" s="151"/>
      <c r="B875" s="151"/>
      <c r="C875" s="151"/>
      <c r="D875" s="151"/>
      <c r="E875" s="151"/>
      <c r="F875" s="151"/>
      <c r="G875" s="151"/>
      <c r="H875" s="151"/>
      <c r="I875" s="151"/>
      <c r="J875" s="151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</row>
    <row r="876" spans="1:26" ht="12.75" customHeight="1">
      <c r="A876" s="151"/>
      <c r="B876" s="151"/>
      <c r="C876" s="151"/>
      <c r="D876" s="151"/>
      <c r="E876" s="151"/>
      <c r="F876" s="151"/>
      <c r="G876" s="151"/>
      <c r="H876" s="151"/>
      <c r="I876" s="151"/>
      <c r="J876" s="151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</row>
    <row r="877" spans="1:26" ht="12.75" customHeight="1">
      <c r="A877" s="151"/>
      <c r="B877" s="151"/>
      <c r="C877" s="151"/>
      <c r="D877" s="151"/>
      <c r="E877" s="151"/>
      <c r="F877" s="151"/>
      <c r="G877" s="151"/>
      <c r="H877" s="151"/>
      <c r="I877" s="151"/>
      <c r="J877" s="151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</row>
    <row r="878" spans="1:26" ht="12.75" customHeight="1">
      <c r="A878" s="151"/>
      <c r="B878" s="151"/>
      <c r="C878" s="151"/>
      <c r="D878" s="151"/>
      <c r="E878" s="151"/>
      <c r="F878" s="151"/>
      <c r="G878" s="151"/>
      <c r="H878" s="151"/>
      <c r="I878" s="151"/>
      <c r="J878" s="151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</row>
    <row r="879" spans="1:26" ht="12.75" customHeight="1">
      <c r="A879" s="151"/>
      <c r="B879" s="151"/>
      <c r="C879" s="151"/>
      <c r="D879" s="151"/>
      <c r="E879" s="151"/>
      <c r="F879" s="151"/>
      <c r="G879" s="151"/>
      <c r="H879" s="151"/>
      <c r="I879" s="151"/>
      <c r="J879" s="151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</row>
    <row r="880" spans="1:26" ht="12.75" customHeight="1">
      <c r="A880" s="151"/>
      <c r="B880" s="151"/>
      <c r="C880" s="151"/>
      <c r="D880" s="151"/>
      <c r="E880" s="151"/>
      <c r="F880" s="151"/>
      <c r="G880" s="151"/>
      <c r="H880" s="151"/>
      <c r="I880" s="151"/>
      <c r="J880" s="151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</row>
    <row r="881" spans="1:26" ht="12.75" customHeight="1">
      <c r="A881" s="151"/>
      <c r="B881" s="151"/>
      <c r="C881" s="151"/>
      <c r="D881" s="151"/>
      <c r="E881" s="151"/>
      <c r="F881" s="151"/>
      <c r="G881" s="151"/>
      <c r="H881" s="151"/>
      <c r="I881" s="151"/>
      <c r="J881" s="151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</row>
    <row r="882" spans="1:26" ht="12.75" customHeight="1">
      <c r="A882" s="151"/>
      <c r="B882" s="151"/>
      <c r="C882" s="151"/>
      <c r="D882" s="151"/>
      <c r="E882" s="151"/>
      <c r="F882" s="151"/>
      <c r="G882" s="151"/>
      <c r="H882" s="151"/>
      <c r="I882" s="151"/>
      <c r="J882" s="151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</row>
    <row r="883" spans="1:26" ht="12.75" customHeight="1">
      <c r="A883" s="151"/>
      <c r="B883" s="151"/>
      <c r="C883" s="151"/>
      <c r="D883" s="151"/>
      <c r="E883" s="151"/>
      <c r="F883" s="151"/>
      <c r="G883" s="151"/>
      <c r="H883" s="151"/>
      <c r="I883" s="151"/>
      <c r="J883" s="151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</row>
    <row r="884" spans="1:26" ht="12.75" customHeight="1">
      <c r="A884" s="151"/>
      <c r="B884" s="151"/>
      <c r="C884" s="151"/>
      <c r="D884" s="151"/>
      <c r="E884" s="151"/>
      <c r="F884" s="151"/>
      <c r="G884" s="151"/>
      <c r="H884" s="151"/>
      <c r="I884" s="151"/>
      <c r="J884" s="151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</row>
    <row r="885" spans="1:26" ht="12.75" customHeight="1">
      <c r="A885" s="151"/>
      <c r="B885" s="151"/>
      <c r="C885" s="151"/>
      <c r="D885" s="151"/>
      <c r="E885" s="151"/>
      <c r="F885" s="151"/>
      <c r="G885" s="151"/>
      <c r="H885" s="151"/>
      <c r="I885" s="151"/>
      <c r="J885" s="151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</row>
    <row r="886" spans="1:26" ht="12.75" customHeight="1">
      <c r="A886" s="151"/>
      <c r="B886" s="151"/>
      <c r="C886" s="151"/>
      <c r="D886" s="151"/>
      <c r="E886" s="151"/>
      <c r="F886" s="151"/>
      <c r="G886" s="151"/>
      <c r="H886" s="151"/>
      <c r="I886" s="151"/>
      <c r="J886" s="151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</row>
    <row r="887" spans="1:26" ht="12.75" customHeight="1">
      <c r="A887" s="151"/>
      <c r="B887" s="151"/>
      <c r="C887" s="151"/>
      <c r="D887" s="151"/>
      <c r="E887" s="151"/>
      <c r="F887" s="151"/>
      <c r="G887" s="151"/>
      <c r="H887" s="151"/>
      <c r="I887" s="151"/>
      <c r="J887" s="151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</row>
    <row r="888" spans="1:26" ht="12.75" customHeight="1">
      <c r="A888" s="151"/>
      <c r="B888" s="151"/>
      <c r="C888" s="151"/>
      <c r="D888" s="151"/>
      <c r="E888" s="151"/>
      <c r="F888" s="151"/>
      <c r="G888" s="151"/>
      <c r="H888" s="151"/>
      <c r="I888" s="151"/>
      <c r="J888" s="151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</row>
    <row r="889" spans="1:26" ht="12.75" customHeight="1">
      <c r="A889" s="151"/>
      <c r="B889" s="151"/>
      <c r="C889" s="151"/>
      <c r="D889" s="151"/>
      <c r="E889" s="151"/>
      <c r="F889" s="151"/>
      <c r="G889" s="151"/>
      <c r="H889" s="151"/>
      <c r="I889" s="151"/>
      <c r="J889" s="151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</row>
    <row r="890" spans="1:26" ht="12.75" customHeight="1">
      <c r="A890" s="151"/>
      <c r="B890" s="151"/>
      <c r="C890" s="151"/>
      <c r="D890" s="151"/>
      <c r="E890" s="151"/>
      <c r="F890" s="151"/>
      <c r="G890" s="151"/>
      <c r="H890" s="151"/>
      <c r="I890" s="151"/>
      <c r="J890" s="151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</row>
    <row r="891" spans="1:26" ht="12.75" customHeight="1">
      <c r="A891" s="151"/>
      <c r="B891" s="151"/>
      <c r="C891" s="151"/>
      <c r="D891" s="151"/>
      <c r="E891" s="151"/>
      <c r="F891" s="151"/>
      <c r="G891" s="151"/>
      <c r="H891" s="151"/>
      <c r="I891" s="151"/>
      <c r="J891" s="151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</row>
    <row r="892" spans="1:26" ht="12.75" customHeight="1">
      <c r="A892" s="151"/>
      <c r="B892" s="151"/>
      <c r="C892" s="151"/>
      <c r="D892" s="151"/>
      <c r="E892" s="151"/>
      <c r="F892" s="151"/>
      <c r="G892" s="151"/>
      <c r="H892" s="151"/>
      <c r="I892" s="151"/>
      <c r="J892" s="151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</row>
    <row r="893" spans="1:26" ht="12.75" customHeight="1">
      <c r="A893" s="151"/>
      <c r="B893" s="151"/>
      <c r="C893" s="151"/>
      <c r="D893" s="151"/>
      <c r="E893" s="151"/>
      <c r="F893" s="151"/>
      <c r="G893" s="151"/>
      <c r="H893" s="151"/>
      <c r="I893" s="151"/>
      <c r="J893" s="151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</row>
    <row r="894" spans="1:26" ht="12.75" customHeight="1">
      <c r="A894" s="151"/>
      <c r="B894" s="151"/>
      <c r="C894" s="151"/>
      <c r="D894" s="151"/>
      <c r="E894" s="151"/>
      <c r="F894" s="151"/>
      <c r="G894" s="151"/>
      <c r="H894" s="151"/>
      <c r="I894" s="151"/>
      <c r="J894" s="151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</row>
    <row r="895" spans="1:26" ht="12.75" customHeight="1">
      <c r="A895" s="151"/>
      <c r="B895" s="151"/>
      <c r="C895" s="151"/>
      <c r="D895" s="151"/>
      <c r="E895" s="151"/>
      <c r="F895" s="151"/>
      <c r="G895" s="151"/>
      <c r="H895" s="151"/>
      <c r="I895" s="151"/>
      <c r="J895" s="151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</row>
    <row r="896" spans="1:26" ht="12.75" customHeight="1">
      <c r="A896" s="151"/>
      <c r="B896" s="151"/>
      <c r="C896" s="151"/>
      <c r="D896" s="151"/>
      <c r="E896" s="151"/>
      <c r="F896" s="151"/>
      <c r="G896" s="151"/>
      <c r="H896" s="151"/>
      <c r="I896" s="151"/>
      <c r="J896" s="151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</row>
    <row r="897" spans="1:26" ht="12.75" customHeight="1">
      <c r="A897" s="151"/>
      <c r="B897" s="151"/>
      <c r="C897" s="151"/>
      <c r="D897" s="151"/>
      <c r="E897" s="151"/>
      <c r="F897" s="151"/>
      <c r="G897" s="151"/>
      <c r="H897" s="151"/>
      <c r="I897" s="151"/>
      <c r="J897" s="151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</row>
    <row r="898" spans="1:26" ht="12.75" customHeight="1">
      <c r="A898" s="151"/>
      <c r="B898" s="151"/>
      <c r="C898" s="151"/>
      <c r="D898" s="151"/>
      <c r="E898" s="151"/>
      <c r="F898" s="151"/>
      <c r="G898" s="151"/>
      <c r="H898" s="151"/>
      <c r="I898" s="151"/>
      <c r="J898" s="151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</row>
    <row r="899" spans="1:26" ht="12.75" customHeight="1">
      <c r="A899" s="151"/>
      <c r="B899" s="151"/>
      <c r="C899" s="151"/>
      <c r="D899" s="151"/>
      <c r="E899" s="151"/>
      <c r="F899" s="151"/>
      <c r="G899" s="151"/>
      <c r="H899" s="151"/>
      <c r="I899" s="151"/>
      <c r="J899" s="151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</row>
    <row r="900" spans="1:26" ht="12.75" customHeight="1">
      <c r="A900" s="151"/>
      <c r="B900" s="151"/>
      <c r="C900" s="151"/>
      <c r="D900" s="151"/>
      <c r="E900" s="151"/>
      <c r="F900" s="151"/>
      <c r="G900" s="151"/>
      <c r="H900" s="151"/>
      <c r="I900" s="151"/>
      <c r="J900" s="151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</row>
    <row r="901" spans="1:26" ht="12.75" customHeight="1">
      <c r="A901" s="151"/>
      <c r="B901" s="151"/>
      <c r="C901" s="151"/>
      <c r="D901" s="151"/>
      <c r="E901" s="151"/>
      <c r="F901" s="151"/>
      <c r="G901" s="151"/>
      <c r="H901" s="151"/>
      <c r="I901" s="151"/>
      <c r="J901" s="151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</row>
    <row r="902" spans="1:26" ht="12.75" customHeight="1">
      <c r="A902" s="151"/>
      <c r="B902" s="151"/>
      <c r="C902" s="151"/>
      <c r="D902" s="151"/>
      <c r="E902" s="151"/>
      <c r="F902" s="151"/>
      <c r="G902" s="151"/>
      <c r="H902" s="151"/>
      <c r="I902" s="151"/>
      <c r="J902" s="151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</row>
    <row r="903" spans="1:26" ht="12.75" customHeight="1">
      <c r="A903" s="151"/>
      <c r="B903" s="151"/>
      <c r="C903" s="151"/>
      <c r="D903" s="151"/>
      <c r="E903" s="151"/>
      <c r="F903" s="151"/>
      <c r="G903" s="151"/>
      <c r="H903" s="151"/>
      <c r="I903" s="151"/>
      <c r="J903" s="151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</row>
    <row r="904" spans="1:26" ht="12.75" customHeight="1">
      <c r="A904" s="151"/>
      <c r="B904" s="151"/>
      <c r="C904" s="151"/>
      <c r="D904" s="151"/>
      <c r="E904" s="151"/>
      <c r="F904" s="151"/>
      <c r="G904" s="151"/>
      <c r="H904" s="151"/>
      <c r="I904" s="151"/>
      <c r="J904" s="151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</row>
    <row r="905" spans="1:26" ht="12.75" customHeight="1">
      <c r="A905" s="151"/>
      <c r="B905" s="151"/>
      <c r="C905" s="151"/>
      <c r="D905" s="151"/>
      <c r="E905" s="151"/>
      <c r="F905" s="151"/>
      <c r="G905" s="151"/>
      <c r="H905" s="151"/>
      <c r="I905" s="151"/>
      <c r="J905" s="151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</row>
    <row r="906" spans="1:26" ht="12.75" customHeight="1">
      <c r="A906" s="151"/>
      <c r="B906" s="151"/>
      <c r="C906" s="151"/>
      <c r="D906" s="151"/>
      <c r="E906" s="151"/>
      <c r="F906" s="151"/>
      <c r="G906" s="151"/>
      <c r="H906" s="151"/>
      <c r="I906" s="151"/>
      <c r="J906" s="151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</row>
    <row r="907" spans="1:26" ht="12.75" customHeight="1">
      <c r="A907" s="151"/>
      <c r="B907" s="151"/>
      <c r="C907" s="151"/>
      <c r="D907" s="151"/>
      <c r="E907" s="151"/>
      <c r="F907" s="151"/>
      <c r="G907" s="151"/>
      <c r="H907" s="151"/>
      <c r="I907" s="151"/>
      <c r="J907" s="151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</row>
    <row r="908" spans="1:26" ht="12.75" customHeight="1">
      <c r="A908" s="151"/>
      <c r="B908" s="151"/>
      <c r="C908" s="151"/>
      <c r="D908" s="151"/>
      <c r="E908" s="151"/>
      <c r="F908" s="151"/>
      <c r="G908" s="151"/>
      <c r="H908" s="151"/>
      <c r="I908" s="151"/>
      <c r="J908" s="151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</row>
    <row r="909" spans="1:26" ht="12.75" customHeight="1">
      <c r="A909" s="151"/>
      <c r="B909" s="151"/>
      <c r="C909" s="151"/>
      <c r="D909" s="151"/>
      <c r="E909" s="151"/>
      <c r="F909" s="151"/>
      <c r="G909" s="151"/>
      <c r="H909" s="151"/>
      <c r="I909" s="151"/>
      <c r="J909" s="151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</row>
    <row r="910" spans="1:26" ht="12.75" customHeight="1">
      <c r="A910" s="151"/>
      <c r="B910" s="151"/>
      <c r="C910" s="151"/>
      <c r="D910" s="151"/>
      <c r="E910" s="151"/>
      <c r="F910" s="151"/>
      <c r="G910" s="151"/>
      <c r="H910" s="151"/>
      <c r="I910" s="151"/>
      <c r="J910" s="151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</row>
    <row r="911" spans="1:26" ht="12.75" customHeight="1">
      <c r="A911" s="151"/>
      <c r="B911" s="151"/>
      <c r="C911" s="151"/>
      <c r="D911" s="151"/>
      <c r="E911" s="151"/>
      <c r="F911" s="151"/>
      <c r="G911" s="151"/>
      <c r="H911" s="151"/>
      <c r="I911" s="151"/>
      <c r="J911" s="151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</row>
    <row r="912" spans="1:26" ht="12.75" customHeight="1">
      <c r="A912" s="151"/>
      <c r="B912" s="151"/>
      <c r="C912" s="151"/>
      <c r="D912" s="151"/>
      <c r="E912" s="151"/>
      <c r="F912" s="151"/>
      <c r="G912" s="151"/>
      <c r="H912" s="151"/>
      <c r="I912" s="151"/>
      <c r="J912" s="151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</row>
    <row r="913" spans="1:26" ht="12.75" customHeight="1">
      <c r="A913" s="151"/>
      <c r="B913" s="151"/>
      <c r="C913" s="151"/>
      <c r="D913" s="151"/>
      <c r="E913" s="151"/>
      <c r="F913" s="151"/>
      <c r="G913" s="151"/>
      <c r="H913" s="151"/>
      <c r="I913" s="151"/>
      <c r="J913" s="151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</row>
    <row r="914" spans="1:26" ht="12.75" customHeight="1">
      <c r="A914" s="151"/>
      <c r="B914" s="151"/>
      <c r="C914" s="151"/>
      <c r="D914" s="151"/>
      <c r="E914" s="151"/>
      <c r="F914" s="151"/>
      <c r="G914" s="151"/>
      <c r="H914" s="151"/>
      <c r="I914" s="151"/>
      <c r="J914" s="151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</row>
    <row r="915" spans="1:26" ht="12.75" customHeight="1">
      <c r="A915" s="151"/>
      <c r="B915" s="151"/>
      <c r="C915" s="151"/>
      <c r="D915" s="151"/>
      <c r="E915" s="151"/>
      <c r="F915" s="151"/>
      <c r="G915" s="151"/>
      <c r="H915" s="151"/>
      <c r="I915" s="151"/>
      <c r="J915" s="151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</row>
    <row r="916" spans="1:26" ht="12.75" customHeight="1">
      <c r="A916" s="151"/>
      <c r="B916" s="151"/>
      <c r="C916" s="151"/>
      <c r="D916" s="151"/>
      <c r="E916" s="151"/>
      <c r="F916" s="151"/>
      <c r="G916" s="151"/>
      <c r="H916" s="151"/>
      <c r="I916" s="151"/>
      <c r="J916" s="151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</row>
    <row r="917" spans="1:26" ht="12.75" customHeight="1">
      <c r="A917" s="151"/>
      <c r="B917" s="151"/>
      <c r="C917" s="151"/>
      <c r="D917" s="151"/>
      <c r="E917" s="151"/>
      <c r="F917" s="151"/>
      <c r="G917" s="151"/>
      <c r="H917" s="151"/>
      <c r="I917" s="151"/>
      <c r="J917" s="151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</row>
    <row r="918" spans="1:26" ht="12.75" customHeight="1">
      <c r="A918" s="151"/>
      <c r="B918" s="151"/>
      <c r="C918" s="151"/>
      <c r="D918" s="151"/>
      <c r="E918" s="151"/>
      <c r="F918" s="151"/>
      <c r="G918" s="151"/>
      <c r="H918" s="151"/>
      <c r="I918" s="151"/>
      <c r="J918" s="151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</row>
    <row r="919" spans="1:26" ht="12.75" customHeight="1">
      <c r="A919" s="151"/>
      <c r="B919" s="151"/>
      <c r="C919" s="151"/>
      <c r="D919" s="151"/>
      <c r="E919" s="151"/>
      <c r="F919" s="151"/>
      <c r="G919" s="151"/>
      <c r="H919" s="151"/>
      <c r="I919" s="151"/>
      <c r="J919" s="151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</row>
    <row r="920" spans="1:26" ht="12.75" customHeight="1">
      <c r="A920" s="151"/>
      <c r="B920" s="151"/>
      <c r="C920" s="151"/>
      <c r="D920" s="151"/>
      <c r="E920" s="151"/>
      <c r="F920" s="151"/>
      <c r="G920" s="151"/>
      <c r="H920" s="151"/>
      <c r="I920" s="151"/>
      <c r="J920" s="151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</row>
    <row r="921" spans="1:26" ht="12.75" customHeight="1">
      <c r="A921" s="151"/>
      <c r="B921" s="151"/>
      <c r="C921" s="151"/>
      <c r="D921" s="151"/>
      <c r="E921" s="151"/>
      <c r="F921" s="151"/>
      <c r="G921" s="151"/>
      <c r="H921" s="151"/>
      <c r="I921" s="151"/>
      <c r="J921" s="151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</row>
    <row r="922" spans="1:26" ht="12.75" customHeight="1">
      <c r="A922" s="151"/>
      <c r="B922" s="151"/>
      <c r="C922" s="151"/>
      <c r="D922" s="151"/>
      <c r="E922" s="151"/>
      <c r="F922" s="151"/>
      <c r="G922" s="151"/>
      <c r="H922" s="151"/>
      <c r="I922" s="151"/>
      <c r="J922" s="151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</row>
    <row r="923" spans="1:26" ht="12.75" customHeight="1">
      <c r="A923" s="151"/>
      <c r="B923" s="151"/>
      <c r="C923" s="151"/>
      <c r="D923" s="151"/>
      <c r="E923" s="151"/>
      <c r="F923" s="151"/>
      <c r="G923" s="151"/>
      <c r="H923" s="151"/>
      <c r="I923" s="151"/>
      <c r="J923" s="151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</row>
    <row r="924" spans="1:26" ht="12.75" customHeight="1">
      <c r="A924" s="151"/>
      <c r="B924" s="151"/>
      <c r="C924" s="151"/>
      <c r="D924" s="151"/>
      <c r="E924" s="151"/>
      <c r="F924" s="151"/>
      <c r="G924" s="151"/>
      <c r="H924" s="151"/>
      <c r="I924" s="151"/>
      <c r="J924" s="151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</row>
    <row r="925" spans="1:26" ht="12.75" customHeight="1">
      <c r="A925" s="151"/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</row>
    <row r="926" spans="1:26" ht="12.75" customHeight="1">
      <c r="A926" s="151"/>
      <c r="B926" s="151"/>
      <c r="C926" s="151"/>
      <c r="D926" s="151"/>
      <c r="E926" s="151"/>
      <c r="F926" s="151"/>
      <c r="G926" s="151"/>
      <c r="H926" s="151"/>
      <c r="I926" s="151"/>
      <c r="J926" s="151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</row>
    <row r="927" spans="1:26" ht="12.75" customHeight="1">
      <c r="A927" s="151"/>
      <c r="B927" s="151"/>
      <c r="C927" s="151"/>
      <c r="D927" s="151"/>
      <c r="E927" s="151"/>
      <c r="F927" s="151"/>
      <c r="G927" s="151"/>
      <c r="H927" s="151"/>
      <c r="I927" s="151"/>
      <c r="J927" s="151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</row>
    <row r="928" spans="1:26" ht="12.75" customHeight="1">
      <c r="A928" s="151"/>
      <c r="B928" s="151"/>
      <c r="C928" s="151"/>
      <c r="D928" s="151"/>
      <c r="E928" s="151"/>
      <c r="F928" s="151"/>
      <c r="G928" s="151"/>
      <c r="H928" s="151"/>
      <c r="I928" s="151"/>
      <c r="J928" s="151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</row>
    <row r="929" spans="1:26" ht="12.75" customHeight="1">
      <c r="A929" s="151"/>
      <c r="B929" s="151"/>
      <c r="C929" s="151"/>
      <c r="D929" s="151"/>
      <c r="E929" s="151"/>
      <c r="F929" s="151"/>
      <c r="G929" s="151"/>
      <c r="H929" s="151"/>
      <c r="I929" s="151"/>
      <c r="J929" s="151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</row>
    <row r="930" spans="1:26" ht="12.75" customHeight="1">
      <c r="A930" s="151"/>
      <c r="B930" s="151"/>
      <c r="C930" s="151"/>
      <c r="D930" s="151"/>
      <c r="E930" s="151"/>
      <c r="F930" s="151"/>
      <c r="G930" s="151"/>
      <c r="H930" s="151"/>
      <c r="I930" s="151"/>
      <c r="J930" s="151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</row>
    <row r="931" spans="1:26" ht="12.75" customHeight="1">
      <c r="A931" s="151"/>
      <c r="B931" s="151"/>
      <c r="C931" s="151"/>
      <c r="D931" s="151"/>
      <c r="E931" s="151"/>
      <c r="F931" s="151"/>
      <c r="G931" s="151"/>
      <c r="H931" s="151"/>
      <c r="I931" s="151"/>
      <c r="J931" s="151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</row>
    <row r="932" spans="1:26" ht="12.75" customHeight="1">
      <c r="A932" s="151"/>
      <c r="B932" s="151"/>
      <c r="C932" s="151"/>
      <c r="D932" s="151"/>
      <c r="E932" s="151"/>
      <c r="F932" s="151"/>
      <c r="G932" s="151"/>
      <c r="H932" s="151"/>
      <c r="I932" s="151"/>
      <c r="J932" s="151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</row>
    <row r="933" spans="1:26" ht="12.75" customHeight="1">
      <c r="A933" s="151"/>
      <c r="B933" s="151"/>
      <c r="C933" s="151"/>
      <c r="D933" s="151"/>
      <c r="E933" s="151"/>
      <c r="F933" s="151"/>
      <c r="G933" s="151"/>
      <c r="H933" s="151"/>
      <c r="I933" s="151"/>
      <c r="J933" s="151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</row>
    <row r="934" spans="1:26" ht="12.75" customHeight="1">
      <c r="A934" s="151"/>
      <c r="B934" s="151"/>
      <c r="C934" s="151"/>
      <c r="D934" s="151"/>
      <c r="E934" s="151"/>
      <c r="F934" s="151"/>
      <c r="G934" s="151"/>
      <c r="H934" s="151"/>
      <c r="I934" s="151"/>
      <c r="J934" s="151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</row>
    <row r="935" spans="1:26" ht="12.75" customHeight="1">
      <c r="A935" s="151"/>
      <c r="B935" s="151"/>
      <c r="C935" s="151"/>
      <c r="D935" s="151"/>
      <c r="E935" s="151"/>
      <c r="F935" s="151"/>
      <c r="G935" s="151"/>
      <c r="H935" s="151"/>
      <c r="I935" s="151"/>
      <c r="J935" s="151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</row>
    <row r="936" spans="1:26" ht="12.75" customHeight="1">
      <c r="A936" s="151"/>
      <c r="B936" s="151"/>
      <c r="C936" s="151"/>
      <c r="D936" s="151"/>
      <c r="E936" s="151"/>
      <c r="F936" s="151"/>
      <c r="G936" s="151"/>
      <c r="H936" s="151"/>
      <c r="I936" s="151"/>
      <c r="J936" s="151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</row>
    <row r="937" spans="1:26" ht="12.75" customHeight="1">
      <c r="A937" s="151"/>
      <c r="B937" s="151"/>
      <c r="C937" s="151"/>
      <c r="D937" s="151"/>
      <c r="E937" s="151"/>
      <c r="F937" s="151"/>
      <c r="G937" s="151"/>
      <c r="H937" s="151"/>
      <c r="I937" s="151"/>
      <c r="J937" s="151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</row>
    <row r="938" spans="1:26" ht="12.75" customHeight="1">
      <c r="A938" s="151"/>
      <c r="B938" s="151"/>
      <c r="C938" s="151"/>
      <c r="D938" s="151"/>
      <c r="E938" s="151"/>
      <c r="F938" s="151"/>
      <c r="G938" s="151"/>
      <c r="H938" s="151"/>
      <c r="I938" s="151"/>
      <c r="J938" s="151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</row>
    <row r="939" spans="1:26" ht="12.75" customHeight="1">
      <c r="A939" s="151"/>
      <c r="B939" s="151"/>
      <c r="C939" s="151"/>
      <c r="D939" s="151"/>
      <c r="E939" s="151"/>
      <c r="F939" s="151"/>
      <c r="G939" s="151"/>
      <c r="H939" s="151"/>
      <c r="I939" s="151"/>
      <c r="J939" s="151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</row>
    <row r="940" spans="1:26" ht="12.75" customHeight="1">
      <c r="A940" s="151"/>
      <c r="B940" s="151"/>
      <c r="C940" s="151"/>
      <c r="D940" s="151"/>
      <c r="E940" s="151"/>
      <c r="F940" s="151"/>
      <c r="G940" s="151"/>
      <c r="H940" s="151"/>
      <c r="I940" s="151"/>
      <c r="J940" s="151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</row>
    <row r="941" spans="1:26" ht="12.75" customHeight="1">
      <c r="A941" s="151"/>
      <c r="B941" s="151"/>
      <c r="C941" s="151"/>
      <c r="D941" s="151"/>
      <c r="E941" s="151"/>
      <c r="F941" s="151"/>
      <c r="G941" s="151"/>
      <c r="H941" s="151"/>
      <c r="I941" s="151"/>
      <c r="J941" s="151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</row>
    <row r="942" spans="1:26" ht="12.75" customHeight="1">
      <c r="A942" s="151"/>
      <c r="B942" s="151"/>
      <c r="C942" s="151"/>
      <c r="D942" s="151"/>
      <c r="E942" s="151"/>
      <c r="F942" s="151"/>
      <c r="G942" s="151"/>
      <c r="H942" s="151"/>
      <c r="I942" s="151"/>
      <c r="J942" s="151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</row>
    <row r="943" spans="1:26" ht="12.75" customHeight="1">
      <c r="A943" s="151"/>
      <c r="B943" s="151"/>
      <c r="C943" s="151"/>
      <c r="D943" s="151"/>
      <c r="E943" s="151"/>
      <c r="F943" s="151"/>
      <c r="G943" s="151"/>
      <c r="H943" s="151"/>
      <c r="I943" s="151"/>
      <c r="J943" s="151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</row>
    <row r="944" spans="1:26" ht="12.75" customHeight="1">
      <c r="A944" s="151"/>
      <c r="B944" s="151"/>
      <c r="C944" s="151"/>
      <c r="D944" s="151"/>
      <c r="E944" s="151"/>
      <c r="F944" s="151"/>
      <c r="G944" s="151"/>
      <c r="H944" s="151"/>
      <c r="I944" s="151"/>
      <c r="J944" s="151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</row>
    <row r="945" spans="1:26" ht="12.75" customHeight="1">
      <c r="A945" s="151"/>
      <c r="B945" s="151"/>
      <c r="C945" s="151"/>
      <c r="D945" s="151"/>
      <c r="E945" s="151"/>
      <c r="F945" s="151"/>
      <c r="G945" s="151"/>
      <c r="H945" s="151"/>
      <c r="I945" s="151"/>
      <c r="J945" s="151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</row>
    <row r="946" spans="1:26" ht="12.75" customHeight="1">
      <c r="A946" s="151"/>
      <c r="B946" s="151"/>
      <c r="C946" s="151"/>
      <c r="D946" s="151"/>
      <c r="E946" s="151"/>
      <c r="F946" s="151"/>
      <c r="G946" s="151"/>
      <c r="H946" s="151"/>
      <c r="I946" s="151"/>
      <c r="J946" s="151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</row>
    <row r="947" spans="1:26" ht="12.75" customHeight="1">
      <c r="A947" s="151"/>
      <c r="B947" s="151"/>
      <c r="C947" s="151"/>
      <c r="D947" s="151"/>
      <c r="E947" s="151"/>
      <c r="F947" s="151"/>
      <c r="G947" s="151"/>
      <c r="H947" s="151"/>
      <c r="I947" s="151"/>
      <c r="J947" s="151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</row>
    <row r="948" spans="1:26" ht="12.75" customHeight="1">
      <c r="A948" s="151"/>
      <c r="B948" s="151"/>
      <c r="C948" s="151"/>
      <c r="D948" s="151"/>
      <c r="E948" s="151"/>
      <c r="F948" s="151"/>
      <c r="G948" s="151"/>
      <c r="H948" s="151"/>
      <c r="I948" s="151"/>
      <c r="J948" s="151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</row>
    <row r="949" spans="1:26" ht="12.75" customHeight="1">
      <c r="A949" s="151"/>
      <c r="B949" s="151"/>
      <c r="C949" s="151"/>
      <c r="D949" s="151"/>
      <c r="E949" s="151"/>
      <c r="F949" s="151"/>
      <c r="G949" s="151"/>
      <c r="H949" s="151"/>
      <c r="I949" s="151"/>
      <c r="J949" s="151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</row>
    <row r="950" spans="1:26" ht="12.75" customHeight="1">
      <c r="A950" s="151"/>
      <c r="B950" s="151"/>
      <c r="C950" s="151"/>
      <c r="D950" s="151"/>
      <c r="E950" s="151"/>
      <c r="F950" s="151"/>
      <c r="G950" s="151"/>
      <c r="H950" s="151"/>
      <c r="I950" s="151"/>
      <c r="J950" s="151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</row>
    <row r="951" spans="1:26" ht="12.75" customHeight="1">
      <c r="A951" s="151"/>
      <c r="B951" s="151"/>
      <c r="C951" s="151"/>
      <c r="D951" s="151"/>
      <c r="E951" s="151"/>
      <c r="F951" s="151"/>
      <c r="G951" s="151"/>
      <c r="H951" s="151"/>
      <c r="I951" s="151"/>
      <c r="J951" s="151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</row>
    <row r="952" spans="1:26" ht="12.75" customHeight="1">
      <c r="A952" s="151"/>
      <c r="B952" s="151"/>
      <c r="C952" s="151"/>
      <c r="D952" s="151"/>
      <c r="E952" s="151"/>
      <c r="F952" s="151"/>
      <c r="G952" s="151"/>
      <c r="H952" s="151"/>
      <c r="I952" s="151"/>
      <c r="J952" s="151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</row>
    <row r="953" spans="1:26" ht="12.75" customHeight="1">
      <c r="A953" s="151"/>
      <c r="B953" s="151"/>
      <c r="C953" s="151"/>
      <c r="D953" s="151"/>
      <c r="E953" s="151"/>
      <c r="F953" s="151"/>
      <c r="G953" s="151"/>
      <c r="H953" s="151"/>
      <c r="I953" s="151"/>
      <c r="J953" s="151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</row>
    <row r="954" spans="1:26" ht="12.75" customHeight="1">
      <c r="A954" s="151"/>
      <c r="B954" s="151"/>
      <c r="C954" s="151"/>
      <c r="D954" s="151"/>
      <c r="E954" s="151"/>
      <c r="F954" s="151"/>
      <c r="G954" s="151"/>
      <c r="H954" s="151"/>
      <c r="I954" s="151"/>
      <c r="J954" s="151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</row>
    <row r="955" spans="1:26" ht="12.75" customHeight="1">
      <c r="A955" s="151"/>
      <c r="B955" s="151"/>
      <c r="C955" s="151"/>
      <c r="D955" s="151"/>
      <c r="E955" s="151"/>
      <c r="F955" s="151"/>
      <c r="G955" s="151"/>
      <c r="H955" s="151"/>
      <c r="I955" s="151"/>
      <c r="J955" s="151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</row>
    <row r="956" spans="1:26" ht="12.75" customHeight="1">
      <c r="A956" s="151"/>
      <c r="B956" s="151"/>
      <c r="C956" s="151"/>
      <c r="D956" s="151"/>
      <c r="E956" s="151"/>
      <c r="F956" s="151"/>
      <c r="G956" s="151"/>
      <c r="H956" s="151"/>
      <c r="I956" s="151"/>
      <c r="J956" s="151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</row>
    <row r="957" spans="1:26" ht="12.75" customHeight="1">
      <c r="A957" s="151"/>
      <c r="B957" s="151"/>
      <c r="C957" s="151"/>
      <c r="D957" s="151"/>
      <c r="E957" s="151"/>
      <c r="F957" s="151"/>
      <c r="G957" s="151"/>
      <c r="H957" s="151"/>
      <c r="I957" s="151"/>
      <c r="J957" s="151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</row>
    <row r="958" spans="1:26" ht="12.75" customHeight="1">
      <c r="A958" s="151"/>
      <c r="B958" s="151"/>
      <c r="C958" s="151"/>
      <c r="D958" s="151"/>
      <c r="E958" s="151"/>
      <c r="F958" s="151"/>
      <c r="G958" s="151"/>
      <c r="H958" s="151"/>
      <c r="I958" s="151"/>
      <c r="J958" s="151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</row>
    <row r="959" spans="1:26" ht="12.75" customHeight="1">
      <c r="A959" s="151"/>
      <c r="B959" s="151"/>
      <c r="C959" s="151"/>
      <c r="D959" s="151"/>
      <c r="E959" s="151"/>
      <c r="F959" s="151"/>
      <c r="G959" s="151"/>
      <c r="H959" s="151"/>
      <c r="I959" s="151"/>
      <c r="J959" s="151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</row>
    <row r="960" spans="1:26" ht="12.75" customHeight="1">
      <c r="A960" s="151"/>
      <c r="B960" s="151"/>
      <c r="C960" s="151"/>
      <c r="D960" s="151"/>
      <c r="E960" s="151"/>
      <c r="F960" s="151"/>
      <c r="G960" s="151"/>
      <c r="H960" s="151"/>
      <c r="I960" s="151"/>
      <c r="J960" s="151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</row>
    <row r="961" spans="1:26" ht="12.75" customHeight="1">
      <c r="A961" s="151"/>
      <c r="B961" s="151"/>
      <c r="C961" s="151"/>
      <c r="D961" s="151"/>
      <c r="E961" s="151"/>
      <c r="F961" s="151"/>
      <c r="G961" s="151"/>
      <c r="H961" s="151"/>
      <c r="I961" s="151"/>
      <c r="J961" s="151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</row>
    <row r="962" spans="1:26" ht="12.75" customHeight="1">
      <c r="A962" s="151"/>
      <c r="B962" s="151"/>
      <c r="C962" s="151"/>
      <c r="D962" s="151"/>
      <c r="E962" s="151"/>
      <c r="F962" s="151"/>
      <c r="G962" s="151"/>
      <c r="H962" s="151"/>
      <c r="I962" s="151"/>
      <c r="J962" s="151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</row>
    <row r="963" spans="1:26" ht="12.75" customHeight="1">
      <c r="A963" s="151"/>
      <c r="B963" s="151"/>
      <c r="C963" s="151"/>
      <c r="D963" s="151"/>
      <c r="E963" s="151"/>
      <c r="F963" s="151"/>
      <c r="G963" s="151"/>
      <c r="H963" s="151"/>
      <c r="I963" s="151"/>
      <c r="J963" s="151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</row>
    <row r="964" spans="1:26" ht="12.75" customHeight="1">
      <c r="A964" s="151"/>
      <c r="B964" s="151"/>
      <c r="C964" s="151"/>
      <c r="D964" s="151"/>
      <c r="E964" s="151"/>
      <c r="F964" s="151"/>
      <c r="G964" s="151"/>
      <c r="H964" s="151"/>
      <c r="I964" s="151"/>
      <c r="J964" s="151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</row>
    <row r="965" spans="1:26" ht="12.75" customHeight="1">
      <c r="A965" s="151"/>
      <c r="B965" s="151"/>
      <c r="C965" s="151"/>
      <c r="D965" s="151"/>
      <c r="E965" s="151"/>
      <c r="F965" s="151"/>
      <c r="G965" s="151"/>
      <c r="H965" s="151"/>
      <c r="I965" s="151"/>
      <c r="J965" s="151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</row>
    <row r="966" spans="1:26" ht="12.75" customHeight="1">
      <c r="A966" s="151"/>
      <c r="B966" s="151"/>
      <c r="C966" s="151"/>
      <c r="D966" s="151"/>
      <c r="E966" s="151"/>
      <c r="F966" s="151"/>
      <c r="G966" s="151"/>
      <c r="H966" s="151"/>
      <c r="I966" s="151"/>
      <c r="J966" s="151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</row>
    <row r="967" spans="1:26" ht="12.75" customHeight="1">
      <c r="A967" s="151"/>
      <c r="B967" s="151"/>
      <c r="C967" s="151"/>
      <c r="D967" s="151"/>
      <c r="E967" s="151"/>
      <c r="F967" s="151"/>
      <c r="G967" s="151"/>
      <c r="H967" s="151"/>
      <c r="I967" s="151"/>
      <c r="J967" s="151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</row>
    <row r="968" spans="1:26" ht="12.75" customHeight="1">
      <c r="A968" s="151"/>
      <c r="B968" s="151"/>
      <c r="C968" s="151"/>
      <c r="D968" s="151"/>
      <c r="E968" s="151"/>
      <c r="F968" s="151"/>
      <c r="G968" s="151"/>
      <c r="H968" s="151"/>
      <c r="I968" s="151"/>
      <c r="J968" s="151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</row>
    <row r="969" spans="1:26" ht="12.75" customHeight="1">
      <c r="A969" s="151"/>
      <c r="B969" s="151"/>
      <c r="C969" s="151"/>
      <c r="D969" s="151"/>
      <c r="E969" s="151"/>
      <c r="F969" s="151"/>
      <c r="G969" s="151"/>
      <c r="H969" s="151"/>
      <c r="I969" s="151"/>
      <c r="J969" s="151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</row>
    <row r="970" spans="1:26" ht="12.75" customHeight="1">
      <c r="A970" s="151"/>
      <c r="B970" s="151"/>
      <c r="C970" s="151"/>
      <c r="D970" s="151"/>
      <c r="E970" s="151"/>
      <c r="F970" s="151"/>
      <c r="G970" s="151"/>
      <c r="H970" s="151"/>
      <c r="I970" s="151"/>
      <c r="J970" s="151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</row>
    <row r="971" spans="1:26" ht="12.75" customHeight="1">
      <c r="A971" s="151"/>
      <c r="B971" s="151"/>
      <c r="C971" s="151"/>
      <c r="D971" s="151"/>
      <c r="E971" s="151"/>
      <c r="F971" s="151"/>
      <c r="G971" s="151"/>
      <c r="H971" s="151"/>
      <c r="I971" s="151"/>
      <c r="J971" s="151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</row>
    <row r="972" spans="1:26" ht="12.75" customHeight="1">
      <c r="A972" s="151"/>
      <c r="B972" s="151"/>
      <c r="C972" s="151"/>
      <c r="D972" s="151"/>
      <c r="E972" s="151"/>
      <c r="F972" s="151"/>
      <c r="G972" s="151"/>
      <c r="H972" s="151"/>
      <c r="I972" s="151"/>
      <c r="J972" s="151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</row>
    <row r="973" spans="1:26" ht="12.75" customHeight="1">
      <c r="A973" s="151"/>
      <c r="B973" s="151"/>
      <c r="C973" s="151"/>
      <c r="D973" s="151"/>
      <c r="E973" s="151"/>
      <c r="F973" s="151"/>
      <c r="G973" s="151"/>
      <c r="H973" s="151"/>
      <c r="I973" s="151"/>
      <c r="J973" s="151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</row>
    <row r="974" spans="1:26" ht="12.75" customHeight="1">
      <c r="A974" s="151"/>
      <c r="B974" s="151"/>
      <c r="C974" s="151"/>
      <c r="D974" s="151"/>
      <c r="E974" s="151"/>
      <c r="F974" s="151"/>
      <c r="G974" s="151"/>
      <c r="H974" s="151"/>
      <c r="I974" s="151"/>
      <c r="J974" s="151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</row>
    <row r="975" spans="1:26" ht="12.75" customHeight="1">
      <c r="A975" s="151"/>
      <c r="B975" s="151"/>
      <c r="C975" s="151"/>
      <c r="D975" s="151"/>
      <c r="E975" s="151"/>
      <c r="F975" s="151"/>
      <c r="G975" s="151"/>
      <c r="H975" s="151"/>
      <c r="I975" s="151"/>
      <c r="J975" s="151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</row>
    <row r="976" spans="1:26" ht="12.75" customHeight="1">
      <c r="A976" s="151"/>
      <c r="B976" s="151"/>
      <c r="C976" s="151"/>
      <c r="D976" s="151"/>
      <c r="E976" s="151"/>
      <c r="F976" s="151"/>
      <c r="G976" s="151"/>
      <c r="H976" s="151"/>
      <c r="I976" s="151"/>
      <c r="J976" s="151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</row>
    <row r="977" spans="1:26" ht="12.75" customHeight="1">
      <c r="A977" s="151"/>
      <c r="B977" s="151"/>
      <c r="C977" s="151"/>
      <c r="D977" s="151"/>
      <c r="E977" s="151"/>
      <c r="F977" s="151"/>
      <c r="G977" s="151"/>
      <c r="H977" s="151"/>
      <c r="I977" s="151"/>
      <c r="J977" s="151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</row>
    <row r="978" spans="1:26" ht="12.75" customHeight="1">
      <c r="A978" s="151"/>
      <c r="B978" s="151"/>
      <c r="C978" s="151"/>
      <c r="D978" s="151"/>
      <c r="E978" s="151"/>
      <c r="F978" s="151"/>
      <c r="G978" s="151"/>
      <c r="H978" s="151"/>
      <c r="I978" s="151"/>
      <c r="J978" s="151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</row>
    <row r="979" spans="1:26" ht="12.75" customHeight="1">
      <c r="A979" s="151"/>
      <c r="B979" s="151"/>
      <c r="C979" s="151"/>
      <c r="D979" s="151"/>
      <c r="E979" s="151"/>
      <c r="F979" s="151"/>
      <c r="G979" s="151"/>
      <c r="H979" s="151"/>
      <c r="I979" s="151"/>
      <c r="J979" s="151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</row>
    <row r="980" spans="1:26" ht="12.75" customHeight="1">
      <c r="A980" s="151"/>
      <c r="B980" s="151"/>
      <c r="C980" s="151"/>
      <c r="D980" s="151"/>
      <c r="E980" s="151"/>
      <c r="F980" s="151"/>
      <c r="G980" s="151"/>
      <c r="H980" s="151"/>
      <c r="I980" s="151"/>
      <c r="J980" s="151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</row>
    <row r="981" spans="1:26" ht="12.75" customHeight="1">
      <c r="A981" s="151"/>
      <c r="B981" s="151"/>
      <c r="C981" s="151"/>
      <c r="D981" s="151"/>
      <c r="E981" s="151"/>
      <c r="F981" s="151"/>
      <c r="G981" s="151"/>
      <c r="H981" s="151"/>
      <c r="I981" s="151"/>
      <c r="J981" s="151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</row>
    <row r="982" spans="1:26" ht="12.75" customHeight="1">
      <c r="A982" s="151"/>
      <c r="B982" s="151"/>
      <c r="C982" s="151"/>
      <c r="D982" s="151"/>
      <c r="E982" s="151"/>
      <c r="F982" s="151"/>
      <c r="G982" s="151"/>
      <c r="H982" s="151"/>
      <c r="I982" s="151"/>
      <c r="J982" s="151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</row>
    <row r="983" spans="1:26" ht="12.75" customHeight="1">
      <c r="A983" s="151"/>
      <c r="B983" s="151"/>
      <c r="C983" s="151"/>
      <c r="D983" s="151"/>
      <c r="E983" s="151"/>
      <c r="F983" s="151"/>
      <c r="G983" s="151"/>
      <c r="H983" s="151"/>
      <c r="I983" s="151"/>
      <c r="J983" s="151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</row>
    <row r="984" spans="1:26" ht="12.75" customHeight="1">
      <c r="A984" s="151"/>
      <c r="B984" s="151"/>
      <c r="C984" s="151"/>
      <c r="D984" s="151"/>
      <c r="E984" s="151"/>
      <c r="F984" s="151"/>
      <c r="G984" s="151"/>
      <c r="H984" s="151"/>
      <c r="I984" s="151"/>
      <c r="J984" s="151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</row>
    <row r="985" spans="1:26" ht="12.75" customHeight="1">
      <c r="A985" s="151"/>
      <c r="B985" s="151"/>
      <c r="C985" s="151"/>
      <c r="D985" s="151"/>
      <c r="E985" s="151"/>
      <c r="F985" s="151"/>
      <c r="G985" s="151"/>
      <c r="H985" s="151"/>
      <c r="I985" s="151"/>
      <c r="J985" s="151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</row>
    <row r="986" spans="1:26" ht="12.75" customHeight="1">
      <c r="A986" s="151"/>
      <c r="B986" s="151"/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</row>
    <row r="987" spans="1:26" ht="12.75" customHeight="1">
      <c r="A987" s="151"/>
      <c r="B987" s="151"/>
      <c r="C987" s="151"/>
      <c r="D987" s="151"/>
      <c r="E987" s="151"/>
      <c r="F987" s="151"/>
      <c r="G987" s="151"/>
      <c r="H987" s="151"/>
      <c r="I987" s="151"/>
      <c r="J987" s="151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</row>
    <row r="988" spans="1:26" ht="12.75" customHeight="1">
      <c r="A988" s="151"/>
      <c r="B988" s="151"/>
      <c r="C988" s="151"/>
      <c r="D988" s="151"/>
      <c r="E988" s="151"/>
      <c r="F988" s="151"/>
      <c r="G988" s="151"/>
      <c r="H988" s="151"/>
      <c r="I988" s="151"/>
      <c r="J988" s="151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</row>
    <row r="989" spans="1:26" ht="12.75" customHeight="1">
      <c r="A989" s="151"/>
      <c r="B989" s="151"/>
      <c r="C989" s="151"/>
      <c r="D989" s="151"/>
      <c r="E989" s="151"/>
      <c r="F989" s="151"/>
      <c r="G989" s="151"/>
      <c r="H989" s="151"/>
      <c r="I989" s="151"/>
      <c r="J989" s="151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</row>
    <row r="990" spans="1:26" ht="12.75" customHeight="1">
      <c r="A990" s="151"/>
      <c r="B990" s="151"/>
      <c r="C990" s="151"/>
      <c r="D990" s="151"/>
      <c r="E990" s="151"/>
      <c r="F990" s="151"/>
      <c r="G990" s="151"/>
      <c r="H990" s="151"/>
      <c r="I990" s="151"/>
      <c r="J990" s="151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</row>
    <row r="991" spans="1:26" ht="12.75" customHeight="1">
      <c r="A991" s="151"/>
      <c r="B991" s="151"/>
      <c r="C991" s="151"/>
      <c r="D991" s="151"/>
      <c r="E991" s="151"/>
      <c r="F991" s="151"/>
      <c r="G991" s="151"/>
      <c r="H991" s="151"/>
      <c r="I991" s="151"/>
      <c r="J991" s="151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</row>
    <row r="992" spans="1:26" ht="12.75" customHeight="1">
      <c r="A992" s="151"/>
      <c r="B992" s="151"/>
      <c r="C992" s="151"/>
      <c r="D992" s="151"/>
      <c r="E992" s="151"/>
      <c r="F992" s="151"/>
      <c r="G992" s="151"/>
      <c r="H992" s="151"/>
      <c r="I992" s="151"/>
      <c r="J992" s="151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</row>
    <row r="993" spans="1:26" ht="12.75" customHeight="1">
      <c r="A993" s="151"/>
      <c r="B993" s="151"/>
      <c r="C993" s="151"/>
      <c r="D993" s="151"/>
      <c r="E993" s="151"/>
      <c r="F993" s="151"/>
      <c r="G993" s="151"/>
      <c r="H993" s="151"/>
      <c r="I993" s="151"/>
      <c r="J993" s="151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</row>
    <row r="994" spans="1:26" ht="12.75" customHeight="1">
      <c r="A994" s="151"/>
      <c r="B994" s="151"/>
      <c r="C994" s="151"/>
      <c r="D994" s="151"/>
      <c r="E994" s="151"/>
      <c r="F994" s="151"/>
      <c r="G994" s="151"/>
      <c r="H994" s="151"/>
      <c r="I994" s="151"/>
      <c r="J994" s="151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</row>
    <row r="995" spans="1:26" ht="12.75" customHeight="1">
      <c r="A995" s="151"/>
      <c r="B995" s="151"/>
      <c r="C995" s="151"/>
      <c r="D995" s="151"/>
      <c r="E995" s="151"/>
      <c r="F995" s="151"/>
      <c r="G995" s="151"/>
      <c r="H995" s="151"/>
      <c r="I995" s="151"/>
      <c r="J995" s="151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</row>
    <row r="996" spans="1:26" ht="12.75" customHeight="1">
      <c r="A996" s="151"/>
      <c r="B996" s="151"/>
      <c r="C996" s="151"/>
      <c r="D996" s="151"/>
      <c r="E996" s="151"/>
      <c r="F996" s="151"/>
      <c r="G996" s="151"/>
      <c r="H996" s="151"/>
      <c r="I996" s="151"/>
      <c r="J996" s="151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</row>
    <row r="997" spans="1:26" ht="12.75" customHeight="1">
      <c r="A997" s="151"/>
      <c r="B997" s="151"/>
      <c r="C997" s="151"/>
      <c r="D997" s="151"/>
      <c r="E997" s="151"/>
      <c r="F997" s="151"/>
      <c r="G997" s="151"/>
      <c r="H997" s="151"/>
      <c r="I997" s="151"/>
      <c r="J997" s="151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</row>
    <row r="998" spans="1:26" ht="12.75" customHeight="1">
      <c r="A998" s="151"/>
      <c r="B998" s="151"/>
      <c r="C998" s="151"/>
      <c r="D998" s="151"/>
      <c r="E998" s="151"/>
      <c r="F998" s="151"/>
      <c r="G998" s="151"/>
      <c r="H998" s="151"/>
      <c r="I998" s="151"/>
      <c r="J998" s="151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</row>
    <row r="999" spans="1:26" ht="12.75" customHeight="1">
      <c r="A999" s="151"/>
      <c r="B999" s="151"/>
      <c r="C999" s="151"/>
      <c r="D999" s="151"/>
      <c r="E999" s="151"/>
      <c r="F999" s="151"/>
      <c r="G999" s="151"/>
      <c r="H999" s="151"/>
      <c r="I999" s="151"/>
      <c r="J999" s="151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</row>
    <row r="1000" spans="1:26" ht="12.75" customHeight="1">
      <c r="A1000" s="151"/>
      <c r="B1000" s="151"/>
      <c r="C1000" s="151"/>
      <c r="D1000" s="151"/>
      <c r="E1000" s="151"/>
      <c r="F1000" s="151"/>
      <c r="G1000" s="151"/>
      <c r="H1000" s="151"/>
      <c r="I1000" s="151"/>
      <c r="J1000" s="151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</row>
  </sheetData>
  <autoFilter ref="B2:Q2" xr:uid="{00000000-0009-0000-0000-000005000000}">
    <sortState xmlns:xlrd2="http://schemas.microsoft.com/office/spreadsheetml/2017/richdata2" ref="B2:Q2">
      <sortCondition ref="B2"/>
    </sortState>
  </autoFilter>
  <conditionalFormatting sqref="K1:L1000">
    <cfRule type="cellIs" dxfId="37" priority="1" operator="equal">
      <formula>"Normal"</formula>
    </cfRule>
  </conditionalFormatting>
  <conditionalFormatting sqref="K1:L1000">
    <cfRule type="cellIs" dxfId="36" priority="2" operator="equal">
      <formula>"Fire"</formula>
    </cfRule>
  </conditionalFormatting>
  <conditionalFormatting sqref="K1:L1000">
    <cfRule type="cellIs" dxfId="35" priority="3" operator="equal">
      <formula>"Fighting"</formula>
    </cfRule>
  </conditionalFormatting>
  <conditionalFormatting sqref="K1:L1000">
    <cfRule type="cellIs" dxfId="34" priority="4" operator="equal">
      <formula>"Water"</formula>
    </cfRule>
  </conditionalFormatting>
  <conditionalFormatting sqref="K1:L1000">
    <cfRule type="cellIs" dxfId="33" priority="5" operator="equal">
      <formula>"Flying"</formula>
    </cfRule>
  </conditionalFormatting>
  <conditionalFormatting sqref="K1:L1000">
    <cfRule type="cellIs" dxfId="32" priority="6" operator="equal">
      <formula>"Grass"</formula>
    </cfRule>
  </conditionalFormatting>
  <conditionalFormatting sqref="K1:L1000">
    <cfRule type="cellIs" dxfId="31" priority="7" operator="equal">
      <formula>"Poison"</formula>
    </cfRule>
  </conditionalFormatting>
  <conditionalFormatting sqref="K1:L1000">
    <cfRule type="cellIs" dxfId="30" priority="8" operator="equal">
      <formula>"Electric"</formula>
    </cfRule>
  </conditionalFormatting>
  <conditionalFormatting sqref="K1:L1000">
    <cfRule type="cellIs" dxfId="29" priority="9" operator="equal">
      <formula>"Ground"</formula>
    </cfRule>
  </conditionalFormatting>
  <conditionalFormatting sqref="K1:L1000">
    <cfRule type="cellIs" dxfId="28" priority="10" operator="equal">
      <formula>"Psychic"</formula>
    </cfRule>
  </conditionalFormatting>
  <conditionalFormatting sqref="K1:L1000">
    <cfRule type="cellIs" dxfId="27" priority="11" operator="equal">
      <formula>"Rock"</formula>
    </cfRule>
  </conditionalFormatting>
  <conditionalFormatting sqref="K1:L1000">
    <cfRule type="cellIs" dxfId="26" priority="12" operator="equal">
      <formula>"Ice"</formula>
    </cfRule>
  </conditionalFormatting>
  <conditionalFormatting sqref="K1:L1000">
    <cfRule type="cellIs" dxfId="25" priority="13" operator="equal">
      <formula>"Bug"</formula>
    </cfRule>
  </conditionalFormatting>
  <conditionalFormatting sqref="K1:L1000">
    <cfRule type="cellIs" dxfId="24" priority="14" operator="equal">
      <formula>"Dragon"</formula>
    </cfRule>
  </conditionalFormatting>
  <conditionalFormatting sqref="K1:L1000">
    <cfRule type="cellIs" dxfId="23" priority="15" operator="equal">
      <formula>"Ghost"</formula>
    </cfRule>
  </conditionalFormatting>
  <conditionalFormatting sqref="K1:L1000">
    <cfRule type="cellIs" dxfId="22" priority="16" operator="equal">
      <formula>"Dark"</formula>
    </cfRule>
  </conditionalFormatting>
  <conditionalFormatting sqref="K1:L1000">
    <cfRule type="cellIs" dxfId="21" priority="17" operator="equal">
      <formula>"Steel"</formula>
    </cfRule>
  </conditionalFormatting>
  <conditionalFormatting sqref="K1:L1000">
    <cfRule type="cellIs" dxfId="20" priority="18" operator="equal">
      <formula>"Fairy"</formula>
    </cfRule>
  </conditionalFormatting>
  <conditionalFormatting sqref="K1:L1000">
    <cfRule type="cellIs" dxfId="19" priority="19" operator="equal">
      <formula>"???"</formula>
    </cfRule>
  </conditionalFormatting>
  <conditionalFormatting sqref="B4:C189 D4:D1000 E4:O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100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100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100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1000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100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1000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500-000000000000}">
          <x14:formula1>
            <xm:f>'Sorted table for dropdown purpo'!$C$1:$C1000</xm:f>
          </x14:formula1>
          <xm:sqref>A4 A6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defaultColWidth="12.5703125" defaultRowHeight="15" customHeight="1"/>
  <cols>
    <col min="1" max="1" width="8.85546875" customWidth="1"/>
    <col min="2" max="2" width="15.42578125" customWidth="1"/>
    <col min="3" max="3" width="6.5703125" customWidth="1"/>
    <col min="4" max="9" width="12.28515625" customWidth="1"/>
    <col min="10" max="10" width="8.85546875" customWidth="1"/>
    <col min="11" max="11" width="23" customWidth="1"/>
    <col min="12" max="12" width="14.140625" customWidth="1"/>
    <col min="13" max="13" width="16.7109375" customWidth="1"/>
    <col min="14" max="14" width="25.42578125" customWidth="1"/>
    <col min="15" max="20" width="8.85546875" customWidth="1"/>
    <col min="21" max="26" width="8.5703125" customWidth="1"/>
  </cols>
  <sheetData>
    <row r="1" spans="1:26" ht="12.7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</row>
    <row r="2" spans="1:26" ht="12.75" customHeight="1">
      <c r="A2" s="166"/>
      <c r="B2" s="167" t="s">
        <v>1902</v>
      </c>
      <c r="C2" s="167" t="s">
        <v>1903</v>
      </c>
      <c r="D2" s="167" t="s">
        <v>1904</v>
      </c>
      <c r="E2" s="167" t="s">
        <v>1905</v>
      </c>
      <c r="F2" s="167" t="s">
        <v>1906</v>
      </c>
      <c r="G2" s="167" t="s">
        <v>1907</v>
      </c>
      <c r="H2" s="167" t="s">
        <v>1908</v>
      </c>
      <c r="I2" s="167" t="s">
        <v>1909</v>
      </c>
      <c r="J2" s="166"/>
      <c r="K2" s="167" t="s">
        <v>1910</v>
      </c>
      <c r="L2" s="167" t="s">
        <v>1889</v>
      </c>
      <c r="M2" s="167" t="s">
        <v>1897</v>
      </c>
      <c r="N2" s="167" t="s">
        <v>1911</v>
      </c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66"/>
    </row>
    <row r="3" spans="1:26" ht="12.75" customHeight="1">
      <c r="A3" s="166"/>
      <c r="B3" s="167" t="s">
        <v>1912</v>
      </c>
      <c r="C3" s="167">
        <v>5</v>
      </c>
      <c r="D3" s="167" t="s">
        <v>500</v>
      </c>
      <c r="E3" s="167"/>
      <c r="F3" s="167"/>
      <c r="G3" s="167"/>
      <c r="H3" s="167"/>
      <c r="I3" s="167"/>
      <c r="J3" s="166"/>
      <c r="K3" s="167" t="s">
        <v>1913</v>
      </c>
      <c r="L3" s="167"/>
      <c r="M3" s="167"/>
      <c r="N3" s="167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166"/>
      <c r="Z3" s="166"/>
    </row>
    <row r="4" spans="1:26" ht="12.75" customHeight="1">
      <c r="A4" s="166"/>
      <c r="B4" s="167" t="s">
        <v>1912</v>
      </c>
      <c r="C4" s="167">
        <v>9</v>
      </c>
      <c r="D4" s="167" t="s">
        <v>174</v>
      </c>
      <c r="E4" s="167" t="s">
        <v>500</v>
      </c>
      <c r="F4" s="167"/>
      <c r="G4" s="167"/>
      <c r="H4" s="167"/>
      <c r="I4" s="167"/>
      <c r="J4" s="166"/>
      <c r="K4" s="167" t="s">
        <v>1914</v>
      </c>
      <c r="L4" s="167"/>
      <c r="M4" s="167" t="s">
        <v>1915</v>
      </c>
      <c r="N4" s="167" t="s">
        <v>500</v>
      </c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</row>
    <row r="5" spans="1:26" ht="12.75" customHeight="1">
      <c r="A5" s="166"/>
      <c r="B5" s="167" t="s">
        <v>1916</v>
      </c>
      <c r="C5" s="167">
        <v>12</v>
      </c>
      <c r="D5" s="167" t="s">
        <v>336</v>
      </c>
      <c r="E5" s="167" t="s">
        <v>405</v>
      </c>
      <c r="F5" s="167"/>
      <c r="G5" s="167"/>
      <c r="H5" s="167"/>
      <c r="I5" s="167"/>
      <c r="J5" s="166"/>
      <c r="K5" s="167" t="s">
        <v>1917</v>
      </c>
      <c r="L5" s="167"/>
      <c r="M5" s="167"/>
      <c r="N5" s="167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</row>
    <row r="6" spans="1:26" ht="12.75" customHeight="1">
      <c r="A6" s="166"/>
      <c r="B6" s="167" t="s">
        <v>1912</v>
      </c>
      <c r="C6" s="167">
        <v>18</v>
      </c>
      <c r="D6" s="167" t="s">
        <v>174</v>
      </c>
      <c r="E6" s="167" t="s">
        <v>161</v>
      </c>
      <c r="F6" s="167" t="s">
        <v>195</v>
      </c>
      <c r="G6" s="167" t="s">
        <v>500</v>
      </c>
      <c r="H6" s="167"/>
      <c r="I6" s="167"/>
      <c r="J6" s="166"/>
      <c r="K6" s="167" t="s">
        <v>1918</v>
      </c>
      <c r="L6" s="167"/>
      <c r="M6" s="167" t="s">
        <v>1919</v>
      </c>
      <c r="N6" s="167" t="s">
        <v>72</v>
      </c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</row>
    <row r="7" spans="1:26" ht="12.75" customHeight="1">
      <c r="A7" s="166"/>
      <c r="B7" s="167" t="s">
        <v>1912</v>
      </c>
      <c r="C7" s="167">
        <v>20</v>
      </c>
      <c r="D7" s="167" t="s">
        <v>174</v>
      </c>
      <c r="E7" s="167" t="s">
        <v>161</v>
      </c>
      <c r="F7" s="167" t="s">
        <v>195</v>
      </c>
      <c r="G7" s="167" t="s">
        <v>500</v>
      </c>
      <c r="H7" s="167"/>
      <c r="I7" s="167"/>
      <c r="J7" s="166"/>
      <c r="K7" s="167" t="s">
        <v>1920</v>
      </c>
      <c r="L7" s="167"/>
      <c r="M7" s="167"/>
      <c r="N7" s="167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</row>
    <row r="8" spans="1:26" ht="12.75" customHeight="1">
      <c r="A8" s="166"/>
      <c r="B8" s="167" t="s">
        <v>1921</v>
      </c>
      <c r="C8" s="167">
        <v>21</v>
      </c>
      <c r="D8" s="167" t="s">
        <v>467</v>
      </c>
      <c r="E8" s="167" t="s">
        <v>469</v>
      </c>
      <c r="F8" s="167"/>
      <c r="G8" s="167"/>
      <c r="H8" s="167"/>
      <c r="I8" s="167"/>
      <c r="J8" s="166"/>
      <c r="K8" s="167" t="s">
        <v>1922</v>
      </c>
      <c r="L8" s="167"/>
      <c r="M8" s="167" t="s">
        <v>1923</v>
      </c>
      <c r="N8" s="167" t="s">
        <v>1924</v>
      </c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</row>
    <row r="9" spans="1:26" ht="12.75" customHeight="1">
      <c r="A9" s="166"/>
      <c r="B9" s="167" t="s">
        <v>1912</v>
      </c>
      <c r="C9" s="167">
        <v>25</v>
      </c>
      <c r="D9" s="167" t="s">
        <v>175</v>
      </c>
      <c r="E9" s="167" t="s">
        <v>195</v>
      </c>
      <c r="F9" s="167" t="s">
        <v>1925</v>
      </c>
      <c r="G9" s="167" t="s">
        <v>1925</v>
      </c>
      <c r="H9" s="167" t="s">
        <v>500</v>
      </c>
      <c r="I9" s="167"/>
      <c r="J9" s="166"/>
      <c r="K9" s="167" t="s">
        <v>1922</v>
      </c>
      <c r="L9" s="167"/>
      <c r="M9" s="167"/>
      <c r="N9" s="167" t="s">
        <v>516</v>
      </c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</row>
    <row r="10" spans="1:26" ht="12.75" customHeight="1">
      <c r="A10" s="166"/>
      <c r="B10" s="167" t="s">
        <v>1926</v>
      </c>
      <c r="C10" s="167">
        <v>28</v>
      </c>
      <c r="D10" s="167" t="s">
        <v>190</v>
      </c>
      <c r="E10" s="167"/>
      <c r="F10" s="167"/>
      <c r="G10" s="167"/>
      <c r="H10" s="167"/>
      <c r="I10" s="167"/>
      <c r="J10" s="166"/>
      <c r="K10" s="167" t="s">
        <v>1927</v>
      </c>
      <c r="L10" s="167"/>
      <c r="M10" s="167"/>
      <c r="N10" s="167"/>
      <c r="O10" s="166"/>
      <c r="P10" s="166"/>
      <c r="Q10" s="166"/>
      <c r="R10" s="166"/>
      <c r="S10" s="166"/>
      <c r="T10" s="166"/>
      <c r="U10" s="166"/>
      <c r="V10" s="166"/>
      <c r="W10" s="166"/>
      <c r="X10" s="166"/>
      <c r="Y10" s="166"/>
      <c r="Z10" s="166"/>
    </row>
    <row r="11" spans="1:26" ht="12.75" customHeight="1">
      <c r="A11" s="166"/>
      <c r="B11" s="167" t="s">
        <v>1928</v>
      </c>
      <c r="C11" s="167">
        <v>29</v>
      </c>
      <c r="D11" s="167" t="s">
        <v>405</v>
      </c>
      <c r="E11" s="167" t="s">
        <v>446</v>
      </c>
      <c r="F11" s="167" t="s">
        <v>279</v>
      </c>
      <c r="G11" s="167"/>
      <c r="H11" s="167"/>
      <c r="I11" s="167"/>
      <c r="J11" s="166"/>
      <c r="K11" s="167" t="s">
        <v>1929</v>
      </c>
      <c r="L11" s="167"/>
      <c r="M11" s="167"/>
      <c r="N11" s="167"/>
      <c r="O11" s="166"/>
      <c r="P11" s="166"/>
      <c r="Q11" s="166"/>
      <c r="R11" s="166"/>
      <c r="S11" s="166"/>
      <c r="T11" s="166"/>
      <c r="U11" s="166"/>
      <c r="V11" s="166"/>
      <c r="W11" s="166"/>
      <c r="X11" s="166"/>
      <c r="Y11" s="166"/>
      <c r="Z11" s="166"/>
    </row>
    <row r="12" spans="1:26" ht="12.75" customHeight="1">
      <c r="A12" s="166"/>
      <c r="B12" s="167" t="s">
        <v>1930</v>
      </c>
      <c r="C12" s="167">
        <v>32</v>
      </c>
      <c r="D12" s="167" t="s">
        <v>327</v>
      </c>
      <c r="E12" s="167" t="s">
        <v>454</v>
      </c>
      <c r="F12" s="167" t="s">
        <v>248</v>
      </c>
      <c r="G12" s="167"/>
      <c r="H12" s="167"/>
      <c r="I12" s="167"/>
      <c r="J12" s="166"/>
      <c r="K12" s="167" t="s">
        <v>1931</v>
      </c>
      <c r="L12" s="167"/>
      <c r="M12" s="167"/>
      <c r="N12" s="167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</row>
    <row r="13" spans="1:26" ht="12.75" customHeight="1">
      <c r="A13" s="166"/>
      <c r="B13" s="167" t="s">
        <v>1912</v>
      </c>
      <c r="C13" s="167">
        <v>40</v>
      </c>
      <c r="D13" s="167" t="s">
        <v>205</v>
      </c>
      <c r="E13" s="167" t="s">
        <v>315</v>
      </c>
      <c r="F13" s="167" t="s">
        <v>1932</v>
      </c>
      <c r="G13" s="167" t="s">
        <v>1932</v>
      </c>
      <c r="H13" s="167" t="s">
        <v>1933</v>
      </c>
      <c r="I13" s="167"/>
      <c r="J13" s="166"/>
      <c r="K13" s="167" t="s">
        <v>1934</v>
      </c>
      <c r="L13" s="167"/>
      <c r="M13" s="167"/>
      <c r="N13" s="167"/>
      <c r="O13" s="166"/>
      <c r="P13" s="166"/>
      <c r="Q13" s="166"/>
      <c r="R13" s="166"/>
      <c r="S13" s="166"/>
      <c r="T13" s="166"/>
      <c r="U13" s="166"/>
      <c r="V13" s="166"/>
      <c r="W13" s="166"/>
      <c r="X13" s="166"/>
      <c r="Y13" s="166"/>
      <c r="Z13" s="166"/>
    </row>
    <row r="14" spans="1:26" ht="12.75" customHeight="1">
      <c r="A14" s="166"/>
      <c r="B14" s="167" t="s">
        <v>1928</v>
      </c>
      <c r="C14" s="167">
        <v>41</v>
      </c>
      <c r="D14" s="167" t="s">
        <v>219</v>
      </c>
      <c r="E14" s="167" t="s">
        <v>446</v>
      </c>
      <c r="F14" s="167" t="s">
        <v>279</v>
      </c>
      <c r="G14" s="167" t="s">
        <v>214</v>
      </c>
      <c r="H14" s="167"/>
      <c r="I14" s="167"/>
      <c r="J14" s="166"/>
      <c r="K14" s="167" t="s">
        <v>1935</v>
      </c>
      <c r="L14" s="167"/>
      <c r="M14" s="167"/>
      <c r="N14" s="167" t="s">
        <v>183</v>
      </c>
      <c r="O14" s="166"/>
      <c r="P14" s="166"/>
      <c r="Q14" s="166"/>
      <c r="R14" s="166"/>
      <c r="S14" s="166"/>
      <c r="T14" s="166"/>
      <c r="U14" s="166"/>
      <c r="V14" s="166"/>
      <c r="W14" s="166"/>
      <c r="X14" s="166"/>
      <c r="Y14" s="166"/>
      <c r="Z14" s="166"/>
    </row>
    <row r="15" spans="1:26" ht="12.75" customHeight="1">
      <c r="A15" s="166"/>
      <c r="B15" s="167" t="s">
        <v>1936</v>
      </c>
      <c r="C15" s="167">
        <v>50</v>
      </c>
      <c r="D15" s="167" t="s">
        <v>258</v>
      </c>
      <c r="E15" s="167" t="s">
        <v>258</v>
      </c>
      <c r="F15" s="167" t="s">
        <v>258</v>
      </c>
      <c r="G15" s="167" t="s">
        <v>260</v>
      </c>
      <c r="H15" s="167"/>
      <c r="I15" s="167"/>
      <c r="J15" s="166"/>
      <c r="K15" s="167" t="s">
        <v>1937</v>
      </c>
      <c r="L15" s="167"/>
      <c r="M15" s="167"/>
      <c r="N15" s="167"/>
      <c r="O15" s="166"/>
      <c r="P15" s="166"/>
      <c r="Q15" s="166"/>
      <c r="R15" s="166"/>
      <c r="S15" s="166"/>
      <c r="T15" s="166"/>
      <c r="U15" s="166"/>
      <c r="V15" s="166"/>
      <c r="W15" s="166"/>
      <c r="X15" s="166"/>
      <c r="Y15" s="166"/>
      <c r="Z15" s="166"/>
    </row>
    <row r="16" spans="1:26" ht="12.75" customHeight="1">
      <c r="A16" s="166"/>
      <c r="B16" s="167" t="s">
        <v>1938</v>
      </c>
      <c r="C16" s="167">
        <v>50</v>
      </c>
      <c r="D16" s="167" t="s">
        <v>312</v>
      </c>
      <c r="E16" s="167" t="s">
        <v>315</v>
      </c>
      <c r="F16" s="167" t="s">
        <v>317</v>
      </c>
      <c r="G16" s="167"/>
      <c r="H16" s="167"/>
      <c r="I16" s="167"/>
      <c r="J16" s="166"/>
      <c r="K16" s="167" t="s">
        <v>1939</v>
      </c>
      <c r="L16" s="167"/>
      <c r="M16" s="167"/>
      <c r="N16" s="167"/>
      <c r="O16" s="166"/>
      <c r="P16" s="166"/>
      <c r="Q16" s="166"/>
      <c r="R16" s="166"/>
      <c r="S16" s="166"/>
      <c r="T16" s="166"/>
      <c r="U16" s="166"/>
      <c r="V16" s="166"/>
      <c r="W16" s="166"/>
      <c r="X16" s="166"/>
      <c r="Y16" s="166"/>
      <c r="Z16" s="166"/>
    </row>
    <row r="17" spans="1:26" ht="12.75" customHeight="1">
      <c r="A17" s="166"/>
      <c r="B17" s="167" t="s">
        <v>1912</v>
      </c>
      <c r="C17" s="167">
        <v>50</v>
      </c>
      <c r="D17" s="167" t="s">
        <v>205</v>
      </c>
      <c r="E17" s="167" t="s">
        <v>315</v>
      </c>
      <c r="F17" s="167" t="s">
        <v>422</v>
      </c>
      <c r="G17" s="167" t="s">
        <v>1932</v>
      </c>
      <c r="H17" s="167" t="s">
        <v>1932</v>
      </c>
      <c r="I17" s="167" t="s">
        <v>1933</v>
      </c>
      <c r="J17" s="166"/>
      <c r="K17" s="167" t="s">
        <v>1940</v>
      </c>
      <c r="L17" s="167"/>
      <c r="M17" s="167"/>
      <c r="N17" s="167"/>
      <c r="O17" s="166"/>
      <c r="P17" s="166"/>
      <c r="Q17" s="166"/>
      <c r="R17" s="166"/>
      <c r="S17" s="166"/>
      <c r="T17" s="166"/>
      <c r="U17" s="166"/>
      <c r="V17" s="166"/>
      <c r="W17" s="166"/>
      <c r="X17" s="166"/>
      <c r="Y17" s="166"/>
      <c r="Z17" s="166"/>
    </row>
    <row r="18" spans="1:26" ht="12.75" customHeight="1">
      <c r="A18" s="166"/>
      <c r="B18" s="167" t="s">
        <v>1941</v>
      </c>
      <c r="C18" s="167">
        <v>54</v>
      </c>
      <c r="D18" s="167" t="s">
        <v>236</v>
      </c>
      <c r="E18" s="167" t="s">
        <v>352</v>
      </c>
      <c r="F18" s="167" t="s">
        <v>303</v>
      </c>
      <c r="G18" s="167"/>
      <c r="H18" s="167"/>
      <c r="I18" s="167"/>
      <c r="J18" s="166"/>
      <c r="K18" s="167" t="s">
        <v>1942</v>
      </c>
      <c r="L18" s="167"/>
      <c r="M18" s="167"/>
      <c r="N18" s="167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6"/>
    </row>
    <row r="19" spans="1:26" ht="12.75" customHeight="1">
      <c r="A19" s="166"/>
      <c r="B19" s="167" t="s">
        <v>1928</v>
      </c>
      <c r="C19" s="167">
        <v>55</v>
      </c>
      <c r="D19" s="167" t="s">
        <v>269</v>
      </c>
      <c r="E19" s="167" t="s">
        <v>279</v>
      </c>
      <c r="F19" s="167" t="s">
        <v>214</v>
      </c>
      <c r="G19" s="167" t="s">
        <v>221</v>
      </c>
      <c r="H19" s="167" t="s">
        <v>448</v>
      </c>
      <c r="I19" s="167"/>
      <c r="J19" s="166"/>
      <c r="K19" s="167" t="s">
        <v>1943</v>
      </c>
      <c r="L19" s="167"/>
      <c r="M19" s="167"/>
      <c r="N19" s="167"/>
      <c r="O19" s="166"/>
      <c r="P19" s="166"/>
      <c r="Q19" s="166"/>
      <c r="R19" s="166"/>
      <c r="S19" s="166"/>
      <c r="T19" s="166"/>
      <c r="U19" s="166"/>
      <c r="V19" s="166"/>
      <c r="W19" s="166"/>
      <c r="X19" s="166"/>
      <c r="Y19" s="166"/>
      <c r="Z19" s="166"/>
    </row>
    <row r="20" spans="1:26" ht="12.75" customHeight="1">
      <c r="A20" s="166"/>
      <c r="B20" s="167" t="s">
        <v>1944</v>
      </c>
      <c r="C20" s="167">
        <v>56</v>
      </c>
      <c r="D20" s="167" t="s">
        <v>382</v>
      </c>
      <c r="E20" s="167" t="s">
        <v>396</v>
      </c>
      <c r="F20" s="167" t="s">
        <v>361</v>
      </c>
      <c r="G20" s="167" t="s">
        <v>476</v>
      </c>
      <c r="H20" s="167" t="s">
        <v>496</v>
      </c>
      <c r="I20" s="167"/>
      <c r="J20" s="166"/>
      <c r="K20" s="167" t="s">
        <v>1945</v>
      </c>
      <c r="L20" s="167"/>
      <c r="M20" s="167"/>
      <c r="N20" s="167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</row>
    <row r="21" spans="1:26" ht="12.75" customHeight="1">
      <c r="A21" s="166"/>
      <c r="B21" s="167" t="s">
        <v>1946</v>
      </c>
      <c r="C21" s="167">
        <v>58</v>
      </c>
      <c r="D21" s="167" t="s">
        <v>405</v>
      </c>
      <c r="E21" s="167" t="s">
        <v>435</v>
      </c>
      <c r="F21" s="167" t="s">
        <v>432</v>
      </c>
      <c r="G21" s="167" t="s">
        <v>405</v>
      </c>
      <c r="H21" s="167" t="s">
        <v>324</v>
      </c>
      <c r="I21" s="167"/>
      <c r="J21" s="166"/>
      <c r="K21" s="167" t="s">
        <v>1947</v>
      </c>
      <c r="L21" s="167"/>
      <c r="M21" s="167"/>
      <c r="N21" s="167"/>
      <c r="O21" s="166"/>
      <c r="P21" s="166"/>
      <c r="Q21" s="166"/>
      <c r="R21" s="166"/>
      <c r="S21" s="166"/>
      <c r="T21" s="166"/>
      <c r="U21" s="166"/>
      <c r="V21" s="166"/>
      <c r="W21" s="166"/>
      <c r="X21" s="166"/>
      <c r="Y21" s="166"/>
      <c r="Z21" s="166"/>
    </row>
    <row r="22" spans="1:26" ht="12.75" customHeight="1">
      <c r="A22" s="166"/>
      <c r="B22" s="167" t="s">
        <v>1948</v>
      </c>
      <c r="C22" s="167">
        <v>60</v>
      </c>
      <c r="D22" s="167" t="s">
        <v>401</v>
      </c>
      <c r="E22" s="167" t="s">
        <v>245</v>
      </c>
      <c r="F22" s="167" t="s">
        <v>400</v>
      </c>
      <c r="G22" s="167" t="s">
        <v>181</v>
      </c>
      <c r="H22" s="167" t="s">
        <v>401</v>
      </c>
      <c r="I22" s="167"/>
      <c r="J22" s="166"/>
      <c r="K22" s="167" t="s">
        <v>1949</v>
      </c>
      <c r="L22" s="167"/>
      <c r="M22" s="167"/>
      <c r="N22" s="167" t="s">
        <v>1950</v>
      </c>
      <c r="O22" s="166"/>
      <c r="P22" s="166"/>
      <c r="Q22" s="166"/>
      <c r="R22" s="166"/>
      <c r="S22" s="166"/>
      <c r="T22" s="166"/>
      <c r="U22" s="166"/>
      <c r="V22" s="166"/>
      <c r="W22" s="166"/>
      <c r="X22" s="166"/>
      <c r="Y22" s="166"/>
      <c r="Z22" s="166"/>
    </row>
    <row r="23" spans="1:26" ht="12.75" customHeight="1">
      <c r="A23" s="166"/>
      <c r="B23" s="167" t="s">
        <v>1951</v>
      </c>
      <c r="C23" s="167">
        <v>62</v>
      </c>
      <c r="D23" s="167" t="s">
        <v>493</v>
      </c>
      <c r="E23" s="167" t="s">
        <v>534</v>
      </c>
      <c r="F23" s="167" t="s">
        <v>534</v>
      </c>
      <c r="G23" s="167" t="s">
        <v>516</v>
      </c>
      <c r="H23" s="167" t="s">
        <v>537</v>
      </c>
      <c r="I23" s="167"/>
      <c r="J23" s="166"/>
      <c r="K23" s="167" t="s">
        <v>1952</v>
      </c>
      <c r="L23" s="167"/>
      <c r="M23" s="167"/>
      <c r="N23" s="167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</row>
    <row r="24" spans="1:26" ht="12.75" customHeight="1">
      <c r="A24" s="166"/>
      <c r="B24" s="167" t="s">
        <v>1912</v>
      </c>
      <c r="C24" s="167">
        <v>65</v>
      </c>
      <c r="D24" s="167" t="s">
        <v>205</v>
      </c>
      <c r="E24" s="167" t="s">
        <v>317</v>
      </c>
      <c r="F24" s="167" t="s">
        <v>424</v>
      </c>
      <c r="G24" s="167" t="s">
        <v>1932</v>
      </c>
      <c r="H24" s="167" t="s">
        <v>1932</v>
      </c>
      <c r="I24" s="167" t="s">
        <v>1933</v>
      </c>
      <c r="J24" s="166"/>
      <c r="K24" s="167" t="s">
        <v>1953</v>
      </c>
      <c r="L24" s="167"/>
      <c r="M24" s="167"/>
      <c r="N24" s="167"/>
      <c r="O24" s="166"/>
      <c r="P24" s="166"/>
      <c r="Q24" s="166"/>
      <c r="R24" s="166"/>
      <c r="S24" s="166"/>
      <c r="T24" s="166"/>
      <c r="U24" s="166"/>
      <c r="V24" s="166"/>
      <c r="W24" s="166"/>
      <c r="X24" s="166"/>
      <c r="Y24" s="166"/>
      <c r="Z24" s="166"/>
    </row>
    <row r="25" spans="1:26" ht="12.75" customHeight="1">
      <c r="A25" s="166"/>
      <c r="B25" s="166"/>
      <c r="C25" s="166"/>
      <c r="D25" s="166"/>
      <c r="E25" s="166"/>
      <c r="F25" s="166"/>
      <c r="G25" s="166"/>
      <c r="H25" s="166"/>
      <c r="I25" s="166"/>
      <c r="J25" s="166"/>
      <c r="K25" s="167" t="s">
        <v>1954</v>
      </c>
      <c r="L25" s="167"/>
      <c r="M25" s="167"/>
      <c r="N25" s="167"/>
      <c r="O25" s="166"/>
      <c r="P25" s="166"/>
      <c r="Q25" s="166"/>
      <c r="R25" s="166"/>
      <c r="S25" s="166"/>
      <c r="T25" s="166"/>
      <c r="U25" s="166"/>
      <c r="V25" s="166"/>
      <c r="W25" s="166"/>
      <c r="X25" s="166"/>
      <c r="Y25" s="166"/>
      <c r="Z25" s="166"/>
    </row>
    <row r="26" spans="1:26" ht="12.75" customHeight="1">
      <c r="A26" s="166"/>
      <c r="B26" s="166"/>
      <c r="C26" s="166"/>
      <c r="D26" s="166"/>
      <c r="E26" s="166"/>
      <c r="F26" s="166"/>
      <c r="G26" s="166"/>
      <c r="H26" s="166"/>
      <c r="I26" s="166"/>
      <c r="J26" s="166"/>
      <c r="K26" s="167" t="s">
        <v>1955</v>
      </c>
      <c r="L26" s="167"/>
      <c r="M26" s="167"/>
      <c r="N26" s="167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</row>
    <row r="27" spans="1:26" ht="12.75" customHeight="1">
      <c r="A27" s="166"/>
      <c r="B27" s="166"/>
      <c r="C27" s="166"/>
      <c r="D27" s="166"/>
      <c r="E27" s="166"/>
      <c r="F27" s="166"/>
      <c r="G27" s="166"/>
      <c r="H27" s="166"/>
      <c r="I27" s="166"/>
      <c r="J27" s="166"/>
      <c r="K27" s="167" t="s">
        <v>1956</v>
      </c>
      <c r="L27" s="167"/>
      <c r="M27" s="167"/>
      <c r="N27" s="167" t="s">
        <v>1950</v>
      </c>
      <c r="O27" s="166"/>
      <c r="P27" s="166"/>
      <c r="Q27" s="166"/>
      <c r="R27" s="166"/>
      <c r="S27" s="166"/>
      <c r="T27" s="166"/>
      <c r="U27" s="166"/>
      <c r="V27" s="166"/>
      <c r="W27" s="166"/>
      <c r="X27" s="166"/>
      <c r="Y27" s="166"/>
      <c r="Z27" s="166"/>
    </row>
    <row r="28" spans="1:26" ht="12.75" customHeight="1">
      <c r="A28" s="166"/>
      <c r="B28" s="166"/>
      <c r="C28" s="166"/>
      <c r="D28" s="166"/>
      <c r="E28" s="166"/>
      <c r="F28" s="166"/>
      <c r="G28" s="166"/>
      <c r="H28" s="166"/>
      <c r="I28" s="166"/>
      <c r="J28" s="166"/>
      <c r="K28" s="167" t="s">
        <v>1957</v>
      </c>
      <c r="L28" s="167"/>
      <c r="M28" s="167"/>
      <c r="N28" s="167"/>
      <c r="O28" s="166"/>
      <c r="P28" s="166"/>
      <c r="Q28" s="166"/>
      <c r="R28" s="166"/>
      <c r="S28" s="166"/>
      <c r="T28" s="166"/>
      <c r="U28" s="166"/>
      <c r="V28" s="166"/>
      <c r="W28" s="166"/>
      <c r="X28" s="166"/>
      <c r="Y28" s="166"/>
      <c r="Z28" s="166"/>
    </row>
    <row r="29" spans="1:26" ht="12.75" customHeight="1">
      <c r="A29" s="166"/>
      <c r="B29" s="166"/>
      <c r="C29" s="166"/>
      <c r="D29" s="166"/>
      <c r="E29" s="166"/>
      <c r="F29" s="166"/>
      <c r="G29" s="166"/>
      <c r="H29" s="166"/>
      <c r="I29" s="166"/>
      <c r="J29" s="166"/>
      <c r="K29" s="167" t="s">
        <v>1958</v>
      </c>
      <c r="L29" s="167"/>
      <c r="M29" s="167"/>
      <c r="N29" s="167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</row>
    <row r="30" spans="1:26" ht="12.75" customHeight="1">
      <c r="A30" s="166"/>
      <c r="B30" s="166"/>
      <c r="C30" s="166"/>
      <c r="D30" s="166"/>
      <c r="E30" s="166"/>
      <c r="F30" s="166"/>
      <c r="G30" s="166"/>
      <c r="H30" s="166"/>
      <c r="I30" s="166"/>
      <c r="J30" s="166"/>
      <c r="K30" s="167" t="s">
        <v>1959</v>
      </c>
      <c r="L30" s="167"/>
      <c r="M30" s="167"/>
      <c r="N30" s="167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</row>
    <row r="31" spans="1:26" ht="12.75" customHeight="1">
      <c r="A31" s="166"/>
      <c r="B31" s="166"/>
      <c r="C31" s="166"/>
      <c r="D31" s="166"/>
      <c r="E31" s="166"/>
      <c r="F31" s="166"/>
      <c r="G31" s="166"/>
      <c r="H31" s="166"/>
      <c r="I31" s="166"/>
      <c r="J31" s="166"/>
      <c r="K31" s="167" t="s">
        <v>1960</v>
      </c>
      <c r="L31" s="167"/>
      <c r="M31" s="167"/>
      <c r="N31" s="167"/>
      <c r="O31" s="166"/>
      <c r="P31" s="166"/>
      <c r="Q31" s="166"/>
      <c r="R31" s="166"/>
      <c r="S31" s="166"/>
      <c r="T31" s="166"/>
      <c r="U31" s="166"/>
      <c r="V31" s="166"/>
      <c r="W31" s="166"/>
      <c r="X31" s="166"/>
      <c r="Y31" s="166"/>
      <c r="Z31" s="166"/>
    </row>
    <row r="32" spans="1:26" ht="12.75" customHeight="1">
      <c r="A32" s="166"/>
      <c r="B32" s="166"/>
      <c r="C32" s="166"/>
      <c r="D32" s="166"/>
      <c r="E32" s="166"/>
      <c r="F32" s="166"/>
      <c r="G32" s="166"/>
      <c r="H32" s="166"/>
      <c r="I32" s="166"/>
      <c r="J32" s="166"/>
      <c r="K32" s="167" t="s">
        <v>1961</v>
      </c>
      <c r="L32" s="167"/>
      <c r="M32" s="167"/>
      <c r="N32" s="167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</row>
    <row r="33" spans="1:26" ht="12.75" customHeight="1">
      <c r="A33" s="166"/>
      <c r="B33" s="166"/>
      <c r="C33" s="166"/>
      <c r="D33" s="166"/>
      <c r="E33" s="166"/>
      <c r="F33" s="166"/>
      <c r="G33" s="166"/>
      <c r="H33" s="166"/>
      <c r="I33" s="166"/>
      <c r="J33" s="166"/>
      <c r="K33" s="167" t="s">
        <v>1962</v>
      </c>
      <c r="L33" s="167"/>
      <c r="M33" s="167"/>
      <c r="N33" s="167"/>
      <c r="O33" s="166"/>
      <c r="P33" s="166"/>
      <c r="Q33" s="166"/>
      <c r="R33" s="166"/>
      <c r="S33" s="166"/>
      <c r="T33" s="166"/>
      <c r="U33" s="166"/>
      <c r="V33" s="166"/>
      <c r="W33" s="166"/>
      <c r="X33" s="166"/>
      <c r="Y33" s="166"/>
      <c r="Z33" s="166"/>
    </row>
    <row r="34" spans="1:26" ht="12.75" customHeight="1">
      <c r="A34" s="166"/>
      <c r="B34" s="166"/>
      <c r="C34" s="166"/>
      <c r="D34" s="166"/>
      <c r="E34" s="166"/>
      <c r="F34" s="166"/>
      <c r="G34" s="166"/>
      <c r="H34" s="166"/>
      <c r="I34" s="166"/>
      <c r="J34" s="166"/>
      <c r="K34" s="167" t="s">
        <v>1963</v>
      </c>
      <c r="L34" s="167"/>
      <c r="M34" s="167"/>
      <c r="N34" s="167"/>
      <c r="O34" s="166"/>
      <c r="P34" s="166"/>
      <c r="Q34" s="166"/>
      <c r="R34" s="166"/>
      <c r="S34" s="166"/>
      <c r="T34" s="166"/>
      <c r="U34" s="166"/>
      <c r="V34" s="166"/>
      <c r="W34" s="166"/>
      <c r="X34" s="166"/>
      <c r="Y34" s="166"/>
      <c r="Z34" s="166"/>
    </row>
    <row r="35" spans="1:26" ht="12.75" customHeight="1">
      <c r="A35" s="166"/>
      <c r="B35" s="166"/>
      <c r="C35" s="166"/>
      <c r="D35" s="166"/>
      <c r="E35" s="166"/>
      <c r="F35" s="166"/>
      <c r="G35" s="166"/>
      <c r="H35" s="166"/>
      <c r="I35" s="166"/>
      <c r="J35" s="166"/>
      <c r="K35" s="167" t="s">
        <v>1964</v>
      </c>
      <c r="L35" s="167"/>
      <c r="M35" s="167"/>
      <c r="N35" s="167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Z35" s="166"/>
    </row>
    <row r="36" spans="1:26" ht="12.75" customHeight="1">
      <c r="A36" s="166"/>
      <c r="B36" s="166"/>
      <c r="C36" s="166"/>
      <c r="D36" s="166"/>
      <c r="E36" s="166"/>
      <c r="F36" s="166"/>
      <c r="G36" s="166"/>
      <c r="H36" s="166"/>
      <c r="I36" s="166"/>
      <c r="J36" s="166"/>
      <c r="K36" s="167" t="s">
        <v>1965</v>
      </c>
      <c r="L36" s="167"/>
      <c r="M36" s="167"/>
      <c r="N36" s="167"/>
      <c r="O36" s="166"/>
      <c r="P36" s="166"/>
      <c r="Q36" s="166"/>
      <c r="R36" s="166"/>
      <c r="S36" s="166"/>
      <c r="T36" s="166"/>
      <c r="U36" s="166"/>
      <c r="V36" s="166"/>
      <c r="W36" s="166"/>
      <c r="X36" s="166"/>
      <c r="Y36" s="166"/>
      <c r="Z36" s="166"/>
    </row>
    <row r="37" spans="1:26" ht="12.75" customHeight="1">
      <c r="A37" s="166"/>
      <c r="B37" s="166"/>
      <c r="C37" s="166"/>
      <c r="D37" s="166"/>
      <c r="E37" s="166"/>
      <c r="F37" s="166"/>
      <c r="G37" s="166"/>
      <c r="H37" s="166"/>
      <c r="I37" s="166"/>
      <c r="J37" s="166"/>
      <c r="K37" s="167" t="s">
        <v>1966</v>
      </c>
      <c r="L37" s="167"/>
      <c r="M37" s="167" t="s">
        <v>1967</v>
      </c>
      <c r="N37" s="167" t="s">
        <v>93</v>
      </c>
      <c r="O37" s="166"/>
      <c r="P37" s="166"/>
      <c r="Q37" s="166"/>
      <c r="R37" s="166"/>
      <c r="S37" s="166"/>
      <c r="T37" s="166"/>
      <c r="U37" s="166"/>
      <c r="V37" s="166"/>
      <c r="W37" s="166"/>
      <c r="X37" s="166"/>
      <c r="Y37" s="166"/>
      <c r="Z37" s="166"/>
    </row>
    <row r="38" spans="1:26" ht="12.75" customHeight="1">
      <c r="A38" s="166"/>
      <c r="B38" s="166"/>
      <c r="C38" s="166"/>
      <c r="D38" s="166"/>
      <c r="E38" s="166"/>
      <c r="F38" s="166"/>
      <c r="G38" s="166"/>
      <c r="H38" s="166"/>
      <c r="I38" s="166"/>
      <c r="J38" s="166"/>
      <c r="K38" s="167" t="s">
        <v>1968</v>
      </c>
      <c r="L38" s="167"/>
      <c r="M38" s="167"/>
      <c r="N38" s="167"/>
      <c r="O38" s="166"/>
      <c r="P38" s="166"/>
      <c r="Q38" s="166"/>
      <c r="R38" s="166"/>
      <c r="S38" s="166"/>
      <c r="T38" s="166"/>
      <c r="U38" s="166"/>
      <c r="V38" s="166"/>
      <c r="W38" s="166"/>
      <c r="X38" s="166"/>
      <c r="Y38" s="166"/>
      <c r="Z38" s="166"/>
    </row>
    <row r="39" spans="1:26" ht="12.75" customHeight="1">
      <c r="A39" s="166"/>
      <c r="B39" s="166"/>
      <c r="C39" s="166"/>
      <c r="D39" s="166"/>
      <c r="E39" s="166"/>
      <c r="F39" s="166"/>
      <c r="G39" s="166"/>
      <c r="H39" s="166"/>
      <c r="I39" s="166"/>
      <c r="J39" s="166"/>
      <c r="K39" s="167" t="s">
        <v>1969</v>
      </c>
      <c r="L39" s="167"/>
      <c r="M39" s="167"/>
      <c r="N39" s="167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</row>
    <row r="40" spans="1:26" ht="12.75" customHeight="1">
      <c r="A40" s="166"/>
      <c r="B40" s="166"/>
      <c r="C40" s="166"/>
      <c r="D40" s="166"/>
      <c r="E40" s="166"/>
      <c r="F40" s="166"/>
      <c r="G40" s="166"/>
      <c r="H40" s="166"/>
      <c r="I40" s="166"/>
      <c r="J40" s="166"/>
      <c r="K40" s="167" t="s">
        <v>1970</v>
      </c>
      <c r="L40" s="167"/>
      <c r="M40" s="167"/>
      <c r="N40" s="167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</row>
    <row r="41" spans="1:26" ht="12.75" customHeight="1">
      <c r="A41" s="166"/>
      <c r="B41" s="166"/>
      <c r="C41" s="166"/>
      <c r="D41" s="166"/>
      <c r="E41" s="166"/>
      <c r="F41" s="166"/>
      <c r="G41" s="166"/>
      <c r="H41" s="166"/>
      <c r="I41" s="166"/>
      <c r="J41" s="166"/>
      <c r="K41" s="167" t="s">
        <v>1971</v>
      </c>
      <c r="L41" s="167"/>
      <c r="M41" s="167" t="s">
        <v>1972</v>
      </c>
      <c r="N41" s="167" t="s">
        <v>492</v>
      </c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</row>
    <row r="42" spans="1:26" ht="12.75" customHeight="1">
      <c r="A42" s="166"/>
      <c r="B42" s="166"/>
      <c r="C42" s="166"/>
      <c r="D42" s="166"/>
      <c r="E42" s="166"/>
      <c r="F42" s="166"/>
      <c r="G42" s="166"/>
      <c r="H42" s="166"/>
      <c r="I42" s="166"/>
      <c r="J42" s="166"/>
      <c r="K42" s="167" t="s">
        <v>1973</v>
      </c>
      <c r="L42" s="167"/>
      <c r="M42" s="167"/>
      <c r="N42" s="167"/>
      <c r="O42" s="166"/>
      <c r="P42" s="166"/>
      <c r="Q42" s="166"/>
      <c r="R42" s="166"/>
      <c r="S42" s="166"/>
      <c r="T42" s="166"/>
      <c r="U42" s="166"/>
      <c r="V42" s="166"/>
      <c r="W42" s="166"/>
      <c r="X42" s="166"/>
      <c r="Y42" s="166"/>
      <c r="Z42" s="166"/>
    </row>
    <row r="43" spans="1:26" ht="12.75" customHeight="1">
      <c r="A43" s="166"/>
      <c r="B43" s="166"/>
      <c r="C43" s="166"/>
      <c r="D43" s="166"/>
      <c r="E43" s="166"/>
      <c r="F43" s="166"/>
      <c r="G43" s="166"/>
      <c r="H43" s="166"/>
      <c r="I43" s="166"/>
      <c r="J43" s="166"/>
      <c r="K43" s="167" t="s">
        <v>1974</v>
      </c>
      <c r="L43" s="167"/>
      <c r="M43" s="167"/>
      <c r="N43" s="167"/>
      <c r="O43" s="166"/>
      <c r="P43" s="166"/>
      <c r="Q43" s="166"/>
      <c r="R43" s="166"/>
      <c r="S43" s="166"/>
      <c r="T43" s="166"/>
      <c r="U43" s="166"/>
      <c r="V43" s="166"/>
      <c r="W43" s="166"/>
      <c r="X43" s="166"/>
      <c r="Y43" s="166"/>
      <c r="Z43" s="166"/>
    </row>
    <row r="44" spans="1:26" ht="12.75" customHeight="1">
      <c r="A44" s="166"/>
      <c r="B44" s="166"/>
      <c r="C44" s="166"/>
      <c r="D44" s="166"/>
      <c r="E44" s="166"/>
      <c r="F44" s="166"/>
      <c r="G44" s="166"/>
      <c r="H44" s="166"/>
      <c r="I44" s="166"/>
      <c r="J44" s="166"/>
      <c r="K44" s="167" t="s">
        <v>1975</v>
      </c>
      <c r="L44" s="167"/>
      <c r="M44" s="167"/>
      <c r="N44" s="167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/>
      <c r="Z44" s="166"/>
    </row>
    <row r="45" spans="1:26" ht="12.75" customHeight="1">
      <c r="A45" s="166"/>
      <c r="B45" s="166"/>
      <c r="C45" s="166"/>
      <c r="D45" s="166"/>
      <c r="E45" s="166"/>
      <c r="F45" s="166"/>
      <c r="G45" s="166"/>
      <c r="H45" s="166"/>
      <c r="I45" s="166"/>
      <c r="J45" s="166"/>
      <c r="K45" s="167" t="s">
        <v>1976</v>
      </c>
      <c r="L45" s="167"/>
      <c r="M45" s="167"/>
      <c r="N45" s="167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</row>
    <row r="46" spans="1:26" ht="12.75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7" t="s">
        <v>1977</v>
      </c>
      <c r="L46" s="167"/>
      <c r="M46" s="167"/>
      <c r="N46" s="167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</row>
    <row r="47" spans="1:26" ht="12.75" customHeight="1">
      <c r="A47" s="166"/>
      <c r="B47" s="166"/>
      <c r="C47" s="166"/>
      <c r="D47" s="166"/>
      <c r="E47" s="166"/>
      <c r="F47" s="166"/>
      <c r="G47" s="166"/>
      <c r="H47" s="166"/>
      <c r="I47" s="166"/>
      <c r="J47" s="166"/>
      <c r="K47" s="167" t="s">
        <v>1978</v>
      </c>
      <c r="L47" s="167"/>
      <c r="M47" s="167"/>
      <c r="N47" s="167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</row>
    <row r="48" spans="1:26" ht="12.75" customHeight="1">
      <c r="A48" s="166"/>
      <c r="B48" s="166"/>
      <c r="C48" s="166"/>
      <c r="D48" s="166"/>
      <c r="E48" s="166"/>
      <c r="F48" s="166"/>
      <c r="G48" s="166"/>
      <c r="H48" s="166"/>
      <c r="I48" s="166"/>
      <c r="J48" s="166"/>
      <c r="K48" s="167" t="s">
        <v>1979</v>
      </c>
      <c r="L48" s="167"/>
      <c r="M48" s="167"/>
      <c r="N48" s="167" t="s">
        <v>1980</v>
      </c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</row>
    <row r="49" spans="1:26" ht="12.75" customHeight="1">
      <c r="A49" s="166"/>
      <c r="B49" s="166"/>
      <c r="C49" s="166"/>
      <c r="D49" s="166"/>
      <c r="E49" s="166"/>
      <c r="F49" s="166"/>
      <c r="G49" s="166"/>
      <c r="H49" s="166"/>
      <c r="I49" s="166"/>
      <c r="J49" s="166"/>
      <c r="K49" s="167" t="s">
        <v>1981</v>
      </c>
      <c r="L49" s="167"/>
      <c r="M49" s="167"/>
      <c r="N49" s="167" t="s">
        <v>496</v>
      </c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</row>
    <row r="50" spans="1:26" ht="12.75" customHeight="1">
      <c r="A50" s="166"/>
      <c r="B50" s="166"/>
      <c r="C50" s="166"/>
      <c r="D50" s="166"/>
      <c r="E50" s="166"/>
      <c r="F50" s="166"/>
      <c r="G50" s="166"/>
      <c r="H50" s="166"/>
      <c r="I50" s="166"/>
      <c r="J50" s="166"/>
      <c r="K50" s="167" t="s">
        <v>1982</v>
      </c>
      <c r="L50" s="167"/>
      <c r="M50" s="167"/>
      <c r="N50" s="167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6"/>
    </row>
    <row r="51" spans="1:26" ht="12.75" customHeight="1">
      <c r="A51" s="166"/>
      <c r="B51" s="166"/>
      <c r="C51" s="166"/>
      <c r="D51" s="166"/>
      <c r="E51" s="166"/>
      <c r="F51" s="166"/>
      <c r="G51" s="166"/>
      <c r="H51" s="166"/>
      <c r="I51" s="166"/>
      <c r="J51" s="166"/>
      <c r="K51" s="167" t="s">
        <v>1983</v>
      </c>
      <c r="L51" s="167"/>
      <c r="M51" s="167" t="s">
        <v>1967</v>
      </c>
      <c r="N51" s="167" t="s">
        <v>111</v>
      </c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</row>
    <row r="52" spans="1:26" ht="12.75" customHeight="1">
      <c r="A52" s="166"/>
      <c r="B52" s="166"/>
      <c r="C52" s="166"/>
      <c r="D52" s="166"/>
      <c r="E52" s="166"/>
      <c r="F52" s="166"/>
      <c r="G52" s="166"/>
      <c r="H52" s="166"/>
      <c r="I52" s="166"/>
      <c r="J52" s="166"/>
      <c r="K52" s="167" t="s">
        <v>1984</v>
      </c>
      <c r="L52" s="167"/>
      <c r="M52" s="167"/>
      <c r="N52" s="167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</row>
    <row r="53" spans="1:26" ht="12.75" customHeight="1">
      <c r="A53" s="166"/>
      <c r="B53" s="166"/>
      <c r="C53" s="166"/>
      <c r="D53" s="166"/>
      <c r="E53" s="166"/>
      <c r="F53" s="166"/>
      <c r="G53" s="166"/>
      <c r="H53" s="166"/>
      <c r="I53" s="166"/>
      <c r="J53" s="166"/>
      <c r="K53" s="167" t="s">
        <v>1985</v>
      </c>
      <c r="L53" s="167"/>
      <c r="M53" s="167"/>
      <c r="N53" s="167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</row>
    <row r="54" spans="1:26" ht="12.75" customHeight="1">
      <c r="A54" s="166"/>
      <c r="B54" s="166"/>
      <c r="C54" s="166"/>
      <c r="D54" s="166"/>
      <c r="E54" s="166"/>
      <c r="F54" s="166"/>
      <c r="G54" s="166"/>
      <c r="H54" s="166"/>
      <c r="I54" s="166"/>
      <c r="J54" s="166"/>
      <c r="K54" s="167" t="s">
        <v>1986</v>
      </c>
      <c r="L54" s="167"/>
      <c r="M54" s="167"/>
      <c r="N54" s="167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</row>
    <row r="55" spans="1:26" ht="12.75" customHeight="1">
      <c r="A55" s="166"/>
      <c r="B55" s="166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</row>
    <row r="56" spans="1:26" ht="12.75" customHeight="1">
      <c r="A56" s="166"/>
      <c r="B56" s="166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</row>
    <row r="57" spans="1:26" ht="12.75" customHeight="1">
      <c r="A57" s="166"/>
      <c r="B57" s="166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</row>
    <row r="58" spans="1:26" ht="12.75" customHeight="1">
      <c r="A58" s="166"/>
      <c r="B58" s="166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</row>
    <row r="59" spans="1:26" ht="12.75" customHeight="1">
      <c r="A59" s="166"/>
      <c r="B59" s="166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</row>
    <row r="60" spans="1:26" ht="12.75" customHeight="1">
      <c r="A60" s="166"/>
      <c r="B60" s="166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</row>
    <row r="61" spans="1:26" ht="12.75" customHeight="1">
      <c r="A61" s="166"/>
      <c r="B61" s="166"/>
      <c r="C61" s="166"/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  <c r="U61" s="166"/>
      <c r="V61" s="166"/>
      <c r="W61" s="166"/>
      <c r="X61" s="166"/>
      <c r="Y61" s="166"/>
      <c r="Z61" s="166"/>
    </row>
    <row r="62" spans="1:26" ht="12.75" customHeight="1">
      <c r="A62" s="166"/>
      <c r="B62" s="166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</row>
    <row r="63" spans="1:26" ht="12.75" customHeight="1">
      <c r="A63" s="166"/>
      <c r="B63" s="166"/>
      <c r="C63" s="166"/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166"/>
      <c r="Q63" s="166"/>
      <c r="R63" s="166"/>
      <c r="S63" s="166"/>
      <c r="T63" s="166"/>
      <c r="U63" s="166"/>
      <c r="V63" s="166"/>
      <c r="W63" s="166"/>
      <c r="X63" s="166"/>
      <c r="Y63" s="166"/>
      <c r="Z63" s="166"/>
    </row>
    <row r="64" spans="1:26" ht="12.75" customHeight="1">
      <c r="A64" s="166"/>
      <c r="B64" s="166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</row>
    <row r="65" spans="1:26" ht="12.75" customHeight="1">
      <c r="A65" s="166"/>
      <c r="B65" s="166"/>
      <c r="C65" s="166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6"/>
      <c r="Q65" s="166"/>
      <c r="R65" s="166"/>
      <c r="S65" s="166"/>
      <c r="T65" s="166"/>
      <c r="U65" s="166"/>
      <c r="V65" s="166"/>
      <c r="W65" s="166"/>
      <c r="X65" s="166"/>
      <c r="Y65" s="166"/>
      <c r="Z65" s="166"/>
    </row>
    <row r="66" spans="1:26" ht="12.75" customHeight="1">
      <c r="A66" s="166"/>
      <c r="B66" s="166"/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  <c r="Z66" s="166"/>
    </row>
    <row r="67" spans="1:26" ht="12.75" customHeight="1">
      <c r="A67" s="166"/>
      <c r="B67" s="166"/>
      <c r="C67" s="166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6"/>
      <c r="Q67" s="166"/>
      <c r="R67" s="166"/>
      <c r="S67" s="166"/>
      <c r="T67" s="166"/>
      <c r="U67" s="166"/>
      <c r="V67" s="166"/>
      <c r="W67" s="166"/>
      <c r="X67" s="166"/>
      <c r="Y67" s="166"/>
      <c r="Z67" s="166"/>
    </row>
    <row r="68" spans="1:26" ht="12.75" customHeight="1">
      <c r="A68" s="166"/>
      <c r="B68" s="166"/>
      <c r="C68" s="166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6"/>
      <c r="Q68" s="166"/>
      <c r="R68" s="166"/>
      <c r="S68" s="166"/>
      <c r="T68" s="166"/>
      <c r="U68" s="166"/>
      <c r="V68" s="166"/>
      <c r="W68" s="166"/>
      <c r="X68" s="166"/>
      <c r="Y68" s="166"/>
      <c r="Z68" s="166"/>
    </row>
    <row r="69" spans="1:26" ht="12.75" customHeight="1">
      <c r="A69" s="166"/>
      <c r="B69" s="166"/>
      <c r="C69" s="166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166"/>
      <c r="Q69" s="166"/>
      <c r="R69" s="166"/>
      <c r="S69" s="166"/>
      <c r="T69" s="166"/>
      <c r="U69" s="166"/>
      <c r="V69" s="166"/>
      <c r="W69" s="166"/>
      <c r="X69" s="166"/>
      <c r="Y69" s="166"/>
      <c r="Z69" s="166"/>
    </row>
    <row r="70" spans="1:26" ht="12.75" customHeight="1">
      <c r="A70" s="166"/>
      <c r="B70" s="166"/>
      <c r="C70" s="166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</row>
    <row r="71" spans="1:26" ht="12.75" customHeight="1">
      <c r="A71" s="166"/>
      <c r="B71" s="166"/>
      <c r="C71" s="166"/>
      <c r="D71" s="166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166"/>
      <c r="Q71" s="166"/>
      <c r="R71" s="166"/>
      <c r="S71" s="166"/>
      <c r="T71" s="166"/>
      <c r="U71" s="166"/>
      <c r="V71" s="166"/>
      <c r="W71" s="166"/>
      <c r="X71" s="166"/>
      <c r="Y71" s="166"/>
      <c r="Z71" s="166"/>
    </row>
    <row r="72" spans="1:26" ht="12.75" customHeight="1">
      <c r="A72" s="166"/>
      <c r="B72" s="166"/>
      <c r="C72" s="166"/>
      <c r="D72" s="166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66"/>
      <c r="V72" s="166"/>
      <c r="W72" s="166"/>
      <c r="X72" s="166"/>
      <c r="Y72" s="166"/>
      <c r="Z72" s="166"/>
    </row>
    <row r="73" spans="1:26" ht="12.75" customHeight="1">
      <c r="A73" s="166"/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166"/>
      <c r="R73" s="166"/>
      <c r="S73" s="166"/>
      <c r="T73" s="166"/>
      <c r="U73" s="166"/>
      <c r="V73" s="166"/>
      <c r="W73" s="166"/>
      <c r="X73" s="166"/>
      <c r="Y73" s="166"/>
      <c r="Z73" s="166"/>
    </row>
    <row r="74" spans="1:26" ht="12.75" customHeight="1">
      <c r="A74" s="166"/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</row>
    <row r="75" spans="1:26" ht="12.75" customHeight="1">
      <c r="A75" s="166"/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6"/>
      <c r="W75" s="166"/>
      <c r="X75" s="166"/>
      <c r="Y75" s="166"/>
      <c r="Z75" s="166"/>
    </row>
    <row r="76" spans="1:26" ht="12.75" customHeight="1">
      <c r="A76" s="166"/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/>
      <c r="V76" s="166"/>
      <c r="W76" s="166"/>
      <c r="X76" s="166"/>
      <c r="Y76" s="166"/>
      <c r="Z76" s="166"/>
    </row>
    <row r="77" spans="1:26" ht="12.75" customHeight="1">
      <c r="A77" s="166"/>
      <c r="B77" s="166"/>
      <c r="C77" s="166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66"/>
      <c r="Q77" s="166"/>
      <c r="R77" s="166"/>
      <c r="S77" s="166"/>
      <c r="T77" s="166"/>
      <c r="U77" s="166"/>
      <c r="V77" s="166"/>
      <c r="W77" s="166"/>
      <c r="X77" s="166"/>
      <c r="Y77" s="166"/>
      <c r="Z77" s="166"/>
    </row>
    <row r="78" spans="1:26" ht="12.75" customHeight="1">
      <c r="A78" s="166"/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/>
      <c r="S78" s="166"/>
      <c r="T78" s="166"/>
      <c r="U78" s="166"/>
      <c r="V78" s="166"/>
      <c r="W78" s="166"/>
      <c r="X78" s="166"/>
      <c r="Y78" s="166"/>
      <c r="Z78" s="166"/>
    </row>
    <row r="79" spans="1:26" ht="12.75" customHeight="1">
      <c r="A79" s="166"/>
      <c r="B79" s="166"/>
      <c r="C79" s="166"/>
      <c r="D79" s="166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66"/>
      <c r="Q79" s="166"/>
      <c r="R79" s="166"/>
      <c r="S79" s="166"/>
      <c r="T79" s="166"/>
      <c r="U79" s="166"/>
      <c r="V79" s="166"/>
      <c r="W79" s="166"/>
      <c r="X79" s="166"/>
      <c r="Y79" s="166"/>
      <c r="Z79" s="166"/>
    </row>
    <row r="80" spans="1:26" ht="12.75" customHeight="1">
      <c r="A80" s="166"/>
      <c r="B80" s="166"/>
      <c r="C80" s="166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66"/>
      <c r="Q80" s="166"/>
      <c r="R80" s="166"/>
      <c r="S80" s="166"/>
      <c r="T80" s="166"/>
      <c r="U80" s="166"/>
      <c r="V80" s="166"/>
      <c r="W80" s="166"/>
      <c r="X80" s="166"/>
      <c r="Y80" s="166"/>
      <c r="Z80" s="166"/>
    </row>
    <row r="81" spans="1:26" ht="12.75" customHeight="1">
      <c r="A81" s="166"/>
      <c r="B81" s="166"/>
      <c r="C81" s="166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66"/>
      <c r="Q81" s="166"/>
      <c r="R81" s="166"/>
      <c r="S81" s="166"/>
      <c r="T81" s="166"/>
      <c r="U81" s="166"/>
      <c r="V81" s="166"/>
      <c r="W81" s="166"/>
      <c r="X81" s="166"/>
      <c r="Y81" s="166"/>
      <c r="Z81" s="166"/>
    </row>
    <row r="82" spans="1:26" ht="12.75" customHeight="1">
      <c r="A82" s="166"/>
      <c r="B82" s="166"/>
      <c r="C82" s="166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66"/>
      <c r="Q82" s="166"/>
      <c r="R82" s="166"/>
      <c r="S82" s="166"/>
      <c r="T82" s="166"/>
      <c r="U82" s="166"/>
      <c r="V82" s="166"/>
      <c r="W82" s="166"/>
      <c r="X82" s="166"/>
      <c r="Y82" s="166"/>
      <c r="Z82" s="166"/>
    </row>
    <row r="83" spans="1:26" ht="12.75" customHeight="1">
      <c r="A83" s="166"/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6"/>
      <c r="Q83" s="166"/>
      <c r="R83" s="166"/>
      <c r="S83" s="166"/>
      <c r="T83" s="166"/>
      <c r="U83" s="166"/>
      <c r="V83" s="166"/>
      <c r="W83" s="166"/>
      <c r="X83" s="166"/>
      <c r="Y83" s="166"/>
      <c r="Z83" s="166"/>
    </row>
    <row r="84" spans="1:26" ht="12.75" customHeight="1">
      <c r="A84" s="166"/>
      <c r="B84" s="166"/>
      <c r="C84" s="166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66"/>
      <c r="Q84" s="166"/>
      <c r="R84" s="166"/>
      <c r="S84" s="166"/>
      <c r="T84" s="166"/>
      <c r="U84" s="166"/>
      <c r="V84" s="166"/>
      <c r="W84" s="166"/>
      <c r="X84" s="166"/>
      <c r="Y84" s="166"/>
      <c r="Z84" s="166"/>
    </row>
    <row r="85" spans="1:26" ht="12.75" customHeight="1">
      <c r="A85" s="166"/>
      <c r="B85" s="166"/>
      <c r="C85" s="166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6"/>
      <c r="Q85" s="166"/>
      <c r="R85" s="166"/>
      <c r="S85" s="166"/>
      <c r="T85" s="166"/>
      <c r="U85" s="166"/>
      <c r="V85" s="166"/>
      <c r="W85" s="166"/>
      <c r="X85" s="166"/>
      <c r="Y85" s="166"/>
      <c r="Z85" s="166"/>
    </row>
    <row r="86" spans="1:26" ht="12.75" customHeight="1">
      <c r="A86" s="166"/>
      <c r="B86" s="166"/>
      <c r="C86" s="166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66"/>
      <c r="Q86" s="166"/>
      <c r="R86" s="166"/>
      <c r="S86" s="166"/>
      <c r="T86" s="166"/>
      <c r="U86" s="166"/>
      <c r="V86" s="166"/>
      <c r="W86" s="166"/>
      <c r="X86" s="166"/>
      <c r="Y86" s="166"/>
      <c r="Z86" s="166"/>
    </row>
    <row r="87" spans="1:26" ht="12.75" customHeight="1">
      <c r="A87" s="166"/>
      <c r="B87" s="166"/>
      <c r="C87" s="166"/>
      <c r="D87" s="166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166"/>
      <c r="Q87" s="166"/>
      <c r="R87" s="166"/>
      <c r="S87" s="166"/>
      <c r="T87" s="166"/>
      <c r="U87" s="166"/>
      <c r="V87" s="166"/>
      <c r="W87" s="166"/>
      <c r="X87" s="166"/>
      <c r="Y87" s="166"/>
      <c r="Z87" s="166"/>
    </row>
    <row r="88" spans="1:26" ht="12.75" customHeight="1">
      <c r="A88" s="166"/>
      <c r="B88" s="166"/>
      <c r="C88" s="166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6"/>
      <c r="R88" s="166"/>
      <c r="S88" s="166"/>
      <c r="T88" s="166"/>
      <c r="U88" s="166"/>
      <c r="V88" s="166"/>
      <c r="W88" s="166"/>
      <c r="X88" s="166"/>
      <c r="Y88" s="166"/>
      <c r="Z88" s="166"/>
    </row>
    <row r="89" spans="1:26" ht="12.75" customHeight="1">
      <c r="A89" s="166"/>
      <c r="B89" s="166"/>
      <c r="C89" s="166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166"/>
      <c r="Q89" s="166"/>
      <c r="R89" s="166"/>
      <c r="S89" s="166"/>
      <c r="T89" s="166"/>
      <c r="U89" s="166"/>
      <c r="V89" s="166"/>
      <c r="W89" s="166"/>
      <c r="X89" s="166"/>
      <c r="Y89" s="166"/>
      <c r="Z89" s="166"/>
    </row>
    <row r="90" spans="1:26" ht="12.75" customHeight="1">
      <c r="A90" s="166"/>
      <c r="B90" s="166"/>
      <c r="C90" s="166"/>
      <c r="D90" s="166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166"/>
      <c r="Q90" s="166"/>
      <c r="R90" s="166"/>
      <c r="S90" s="166"/>
      <c r="T90" s="166"/>
      <c r="U90" s="166"/>
      <c r="V90" s="166"/>
      <c r="W90" s="166"/>
      <c r="X90" s="166"/>
      <c r="Y90" s="166"/>
      <c r="Z90" s="166"/>
    </row>
    <row r="91" spans="1:26" ht="12.75" customHeight="1">
      <c r="A91" s="166"/>
      <c r="B91" s="166"/>
      <c r="C91" s="166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</row>
    <row r="92" spans="1:26" ht="12.75" customHeight="1">
      <c r="A92" s="166"/>
      <c r="B92" s="166"/>
      <c r="C92" s="166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66"/>
      <c r="Q92" s="166"/>
      <c r="R92" s="166"/>
      <c r="S92" s="166"/>
      <c r="T92" s="166"/>
      <c r="U92" s="166"/>
      <c r="V92" s="166"/>
      <c r="W92" s="166"/>
      <c r="X92" s="166"/>
      <c r="Y92" s="166"/>
      <c r="Z92" s="166"/>
    </row>
    <row r="93" spans="1:26" ht="12.75" customHeight="1">
      <c r="A93" s="166"/>
      <c r="B93" s="166"/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6"/>
      <c r="Q93" s="166"/>
      <c r="R93" s="166"/>
      <c r="S93" s="166"/>
      <c r="T93" s="166"/>
      <c r="U93" s="166"/>
      <c r="V93" s="166"/>
      <c r="W93" s="166"/>
      <c r="X93" s="166"/>
      <c r="Y93" s="166"/>
      <c r="Z93" s="166"/>
    </row>
    <row r="94" spans="1:26" ht="12.75" customHeight="1">
      <c r="A94" s="166"/>
      <c r="B94" s="166"/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</row>
    <row r="95" spans="1:26" ht="12.75" customHeight="1">
      <c r="A95" s="166"/>
      <c r="B95" s="166"/>
      <c r="C95" s="166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66"/>
      <c r="S95" s="166"/>
      <c r="T95" s="166"/>
      <c r="U95" s="166"/>
      <c r="V95" s="166"/>
      <c r="W95" s="166"/>
      <c r="X95" s="166"/>
      <c r="Y95" s="166"/>
      <c r="Z95" s="166"/>
    </row>
    <row r="96" spans="1:26" ht="12.75" customHeight="1">
      <c r="A96" s="166"/>
      <c r="B96" s="166"/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66"/>
      <c r="Q96" s="166"/>
      <c r="R96" s="166"/>
      <c r="S96" s="166"/>
      <c r="T96" s="166"/>
      <c r="U96" s="166"/>
      <c r="V96" s="166"/>
      <c r="W96" s="166"/>
      <c r="X96" s="166"/>
      <c r="Y96" s="166"/>
      <c r="Z96" s="166"/>
    </row>
    <row r="97" spans="1:26" ht="12.75" customHeight="1">
      <c r="A97" s="166"/>
      <c r="B97" s="166"/>
      <c r="C97" s="166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66"/>
      <c r="Q97" s="166"/>
      <c r="R97" s="166"/>
      <c r="S97" s="166"/>
      <c r="T97" s="166"/>
      <c r="U97" s="166"/>
      <c r="V97" s="166"/>
      <c r="W97" s="166"/>
      <c r="X97" s="166"/>
      <c r="Y97" s="166"/>
      <c r="Z97" s="166"/>
    </row>
    <row r="98" spans="1:26" ht="12.75" customHeight="1">
      <c r="A98" s="166"/>
      <c r="B98" s="166"/>
      <c r="C98" s="166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66"/>
      <c r="Q98" s="166"/>
      <c r="R98" s="166"/>
      <c r="S98" s="166"/>
      <c r="T98" s="166"/>
      <c r="U98" s="166"/>
      <c r="V98" s="166"/>
      <c r="W98" s="166"/>
      <c r="X98" s="166"/>
      <c r="Y98" s="166"/>
      <c r="Z98" s="166"/>
    </row>
    <row r="99" spans="1:26" ht="12.75" customHeight="1">
      <c r="A99" s="166"/>
      <c r="B99" s="166"/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66"/>
      <c r="Q99" s="166"/>
      <c r="R99" s="166"/>
      <c r="S99" s="166"/>
      <c r="T99" s="166"/>
      <c r="U99" s="166"/>
      <c r="V99" s="166"/>
      <c r="W99" s="166"/>
      <c r="X99" s="166"/>
      <c r="Y99" s="166"/>
      <c r="Z99" s="166"/>
    </row>
    <row r="100" spans="1:26" ht="12.75" customHeight="1">
      <c r="A100" s="166"/>
      <c r="B100" s="166"/>
      <c r="C100" s="166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66"/>
      <c r="Q100" s="166"/>
      <c r="R100" s="166"/>
      <c r="S100" s="166"/>
      <c r="T100" s="166"/>
      <c r="U100" s="166"/>
      <c r="V100" s="166"/>
      <c r="W100" s="166"/>
      <c r="X100" s="166"/>
      <c r="Y100" s="166"/>
      <c r="Z100" s="166"/>
    </row>
    <row r="101" spans="1:26" ht="12.75" customHeight="1">
      <c r="A101" s="166"/>
      <c r="B101" s="166"/>
      <c r="C101" s="166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66"/>
      <c r="Q101" s="166"/>
      <c r="R101" s="166"/>
      <c r="S101" s="166"/>
      <c r="T101" s="166"/>
      <c r="U101" s="166"/>
      <c r="V101" s="166"/>
      <c r="W101" s="166"/>
      <c r="X101" s="166"/>
      <c r="Y101" s="166"/>
      <c r="Z101" s="166"/>
    </row>
    <row r="102" spans="1:26" ht="12.75" customHeight="1">
      <c r="A102" s="166"/>
      <c r="B102" s="166"/>
      <c r="C102" s="166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66"/>
      <c r="Q102" s="166"/>
      <c r="R102" s="166"/>
      <c r="S102" s="166"/>
      <c r="T102" s="166"/>
      <c r="U102" s="166"/>
      <c r="V102" s="166"/>
      <c r="W102" s="166"/>
      <c r="X102" s="166"/>
      <c r="Y102" s="166"/>
      <c r="Z102" s="166"/>
    </row>
    <row r="103" spans="1:26" ht="12.75" customHeight="1">
      <c r="A103" s="166"/>
      <c r="B103" s="166"/>
      <c r="C103" s="166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66"/>
      <c r="Q103" s="166"/>
      <c r="R103" s="166"/>
      <c r="S103" s="166"/>
      <c r="T103" s="166"/>
      <c r="U103" s="166"/>
      <c r="V103" s="166"/>
      <c r="W103" s="166"/>
      <c r="X103" s="166"/>
      <c r="Y103" s="166"/>
      <c r="Z103" s="166"/>
    </row>
    <row r="104" spans="1:26" ht="12.75" customHeight="1">
      <c r="A104" s="166"/>
      <c r="B104" s="166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</row>
    <row r="105" spans="1:26" ht="12.75" customHeight="1">
      <c r="A105" s="166"/>
      <c r="B105" s="166"/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</row>
    <row r="106" spans="1:26" ht="12.75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</row>
    <row r="107" spans="1:26" ht="12.75" customHeight="1">
      <c r="A107" s="166"/>
      <c r="B107" s="166"/>
      <c r="C107" s="166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  <c r="P107" s="166"/>
      <c r="Q107" s="166"/>
      <c r="R107" s="166"/>
      <c r="S107" s="166"/>
      <c r="T107" s="166"/>
      <c r="U107" s="166"/>
      <c r="V107" s="166"/>
      <c r="W107" s="166"/>
      <c r="X107" s="166"/>
      <c r="Y107" s="166"/>
      <c r="Z107" s="166"/>
    </row>
    <row r="108" spans="1:26" ht="12.75" customHeight="1">
      <c r="A108" s="166"/>
      <c r="B108" s="166"/>
      <c r="C108" s="166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  <c r="P108" s="166"/>
      <c r="Q108" s="166"/>
      <c r="R108" s="166"/>
      <c r="S108" s="166"/>
      <c r="T108" s="166"/>
      <c r="U108" s="166"/>
      <c r="V108" s="166"/>
      <c r="W108" s="166"/>
      <c r="X108" s="166"/>
      <c r="Y108" s="166"/>
      <c r="Z108" s="166"/>
    </row>
    <row r="109" spans="1:26" ht="12.75" customHeight="1">
      <c r="A109" s="166"/>
      <c r="B109" s="166"/>
      <c r="C109" s="166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  <c r="P109" s="166"/>
      <c r="Q109" s="166"/>
      <c r="R109" s="166"/>
      <c r="S109" s="166"/>
      <c r="T109" s="166"/>
      <c r="U109" s="166"/>
      <c r="V109" s="166"/>
      <c r="W109" s="166"/>
      <c r="X109" s="166"/>
      <c r="Y109" s="166"/>
      <c r="Z109" s="166"/>
    </row>
    <row r="110" spans="1:26" ht="12.75" customHeight="1">
      <c r="A110" s="166"/>
      <c r="B110" s="166"/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P110" s="166"/>
      <c r="Q110" s="166"/>
      <c r="R110" s="166"/>
      <c r="S110" s="166"/>
      <c r="T110" s="166"/>
      <c r="U110" s="166"/>
      <c r="V110" s="166"/>
      <c r="W110" s="166"/>
      <c r="X110" s="166"/>
      <c r="Y110" s="166"/>
      <c r="Z110" s="166"/>
    </row>
    <row r="111" spans="1:26" ht="12.75" customHeight="1">
      <c r="A111" s="166"/>
      <c r="B111" s="166"/>
      <c r="C111" s="166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  <c r="P111" s="166"/>
      <c r="Q111" s="166"/>
      <c r="R111" s="166"/>
      <c r="S111" s="166"/>
      <c r="T111" s="166"/>
      <c r="U111" s="166"/>
      <c r="V111" s="166"/>
      <c r="W111" s="166"/>
      <c r="X111" s="166"/>
      <c r="Y111" s="166"/>
      <c r="Z111" s="166"/>
    </row>
    <row r="112" spans="1:26" ht="12.75" customHeight="1">
      <c r="A112" s="166"/>
      <c r="B112" s="166"/>
      <c r="C112" s="166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66"/>
      <c r="Q112" s="166"/>
      <c r="R112" s="166"/>
      <c r="S112" s="166"/>
      <c r="T112" s="166"/>
      <c r="U112" s="166"/>
      <c r="V112" s="166"/>
      <c r="W112" s="166"/>
      <c r="X112" s="166"/>
      <c r="Y112" s="166"/>
      <c r="Z112" s="166"/>
    </row>
    <row r="113" spans="1:26" ht="12.75" customHeight="1">
      <c r="A113" s="166"/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66"/>
      <c r="Q113" s="166"/>
      <c r="R113" s="166"/>
      <c r="S113" s="166"/>
      <c r="T113" s="166"/>
      <c r="U113" s="166"/>
      <c r="V113" s="166"/>
      <c r="W113" s="166"/>
      <c r="X113" s="166"/>
      <c r="Y113" s="166"/>
      <c r="Z113" s="166"/>
    </row>
    <row r="114" spans="1:26" ht="12.75" customHeight="1">
      <c r="A114" s="166"/>
      <c r="B114" s="166"/>
      <c r="C114" s="166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66"/>
      <c r="Q114" s="166"/>
      <c r="R114" s="166"/>
      <c r="S114" s="166"/>
      <c r="T114" s="166"/>
      <c r="U114" s="166"/>
      <c r="V114" s="166"/>
      <c r="W114" s="166"/>
      <c r="X114" s="166"/>
      <c r="Y114" s="166"/>
      <c r="Z114" s="166"/>
    </row>
    <row r="115" spans="1:26" ht="12.75" customHeight="1">
      <c r="A115" s="166"/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</row>
    <row r="116" spans="1:26" ht="12.75" customHeight="1">
      <c r="A116" s="166"/>
      <c r="B116" s="166"/>
      <c r="C116" s="166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P116" s="166"/>
      <c r="Q116" s="166"/>
      <c r="R116" s="166"/>
      <c r="S116" s="166"/>
      <c r="T116" s="166"/>
      <c r="U116" s="166"/>
      <c r="V116" s="166"/>
      <c r="W116" s="166"/>
      <c r="X116" s="166"/>
      <c r="Y116" s="166"/>
      <c r="Z116" s="166"/>
    </row>
    <row r="117" spans="1:26" ht="12.75" customHeight="1">
      <c r="A117" s="166"/>
      <c r="B117" s="166"/>
      <c r="C117" s="166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P117" s="166"/>
      <c r="Q117" s="166"/>
      <c r="R117" s="166"/>
      <c r="S117" s="166"/>
      <c r="T117" s="166"/>
      <c r="U117" s="166"/>
      <c r="V117" s="166"/>
      <c r="W117" s="166"/>
      <c r="X117" s="166"/>
      <c r="Y117" s="166"/>
      <c r="Z117" s="166"/>
    </row>
    <row r="118" spans="1:26" ht="12.75" customHeight="1">
      <c r="A118" s="166"/>
      <c r="B118" s="166"/>
      <c r="C118" s="166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P118" s="166"/>
      <c r="Q118" s="166"/>
      <c r="R118" s="166"/>
      <c r="S118" s="166"/>
      <c r="T118" s="166"/>
      <c r="U118" s="166"/>
      <c r="V118" s="166"/>
      <c r="W118" s="166"/>
      <c r="X118" s="166"/>
      <c r="Y118" s="166"/>
      <c r="Z118" s="166"/>
    </row>
    <row r="119" spans="1:26" ht="12.75" customHeight="1">
      <c r="A119" s="166"/>
      <c r="B119" s="166"/>
      <c r="C119" s="166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P119" s="166"/>
      <c r="Q119" s="166"/>
      <c r="R119" s="166"/>
      <c r="S119" s="166"/>
      <c r="T119" s="166"/>
      <c r="U119" s="166"/>
      <c r="V119" s="166"/>
      <c r="W119" s="166"/>
      <c r="X119" s="166"/>
      <c r="Y119" s="166"/>
      <c r="Z119" s="166"/>
    </row>
    <row r="120" spans="1:26" ht="12.75" customHeight="1">
      <c r="A120" s="166"/>
      <c r="B120" s="166"/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66"/>
      <c r="Q120" s="166"/>
      <c r="R120" s="166"/>
      <c r="S120" s="166"/>
      <c r="T120" s="166"/>
      <c r="U120" s="166"/>
      <c r="V120" s="166"/>
      <c r="W120" s="166"/>
      <c r="X120" s="166"/>
      <c r="Y120" s="166"/>
      <c r="Z120" s="166"/>
    </row>
    <row r="121" spans="1:26" ht="12.75" customHeight="1">
      <c r="A121" s="166"/>
      <c r="B121" s="166"/>
      <c r="C121" s="166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P121" s="166"/>
      <c r="Q121" s="166"/>
      <c r="R121" s="166"/>
      <c r="S121" s="166"/>
      <c r="T121" s="166"/>
      <c r="U121" s="166"/>
      <c r="V121" s="166"/>
      <c r="W121" s="166"/>
      <c r="X121" s="166"/>
      <c r="Y121" s="166"/>
      <c r="Z121" s="166"/>
    </row>
    <row r="122" spans="1:26" ht="12.75" customHeight="1">
      <c r="A122" s="166"/>
      <c r="B122" s="166"/>
      <c r="C122" s="166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P122" s="166"/>
      <c r="Q122" s="166"/>
      <c r="R122" s="166"/>
      <c r="S122" s="166"/>
      <c r="T122" s="166"/>
      <c r="U122" s="166"/>
      <c r="V122" s="166"/>
      <c r="W122" s="166"/>
      <c r="X122" s="166"/>
      <c r="Y122" s="166"/>
      <c r="Z122" s="166"/>
    </row>
    <row r="123" spans="1:26" ht="12.75" customHeight="1">
      <c r="A123" s="166"/>
      <c r="B123" s="166"/>
      <c r="C123" s="166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166"/>
      <c r="Q123" s="166"/>
      <c r="R123" s="166"/>
      <c r="S123" s="166"/>
      <c r="T123" s="166"/>
      <c r="U123" s="166"/>
      <c r="V123" s="166"/>
      <c r="W123" s="166"/>
      <c r="X123" s="166"/>
      <c r="Y123" s="166"/>
      <c r="Z123" s="166"/>
    </row>
    <row r="124" spans="1:26" ht="12.75" customHeight="1">
      <c r="A124" s="166"/>
      <c r="B124" s="166"/>
      <c r="C124" s="166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66"/>
      <c r="Q124" s="166"/>
      <c r="R124" s="166"/>
      <c r="S124" s="166"/>
      <c r="T124" s="166"/>
      <c r="U124" s="166"/>
      <c r="V124" s="166"/>
      <c r="W124" s="166"/>
      <c r="X124" s="166"/>
      <c r="Y124" s="166"/>
      <c r="Z124" s="166"/>
    </row>
    <row r="125" spans="1:26" ht="12.75" customHeight="1">
      <c r="A125" s="166"/>
      <c r="B125" s="166"/>
      <c r="C125" s="166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66"/>
      <c r="Q125" s="166"/>
      <c r="R125" s="166"/>
      <c r="S125" s="166"/>
      <c r="T125" s="166"/>
      <c r="U125" s="166"/>
      <c r="V125" s="166"/>
      <c r="W125" s="166"/>
      <c r="X125" s="166"/>
      <c r="Y125" s="166"/>
      <c r="Z125" s="166"/>
    </row>
    <row r="126" spans="1:26" ht="12.75" customHeight="1">
      <c r="A126" s="166"/>
      <c r="B126" s="166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6"/>
      <c r="X126" s="166"/>
      <c r="Y126" s="166"/>
      <c r="Z126" s="166"/>
    </row>
    <row r="127" spans="1:26" ht="12.75" customHeight="1">
      <c r="A127" s="166"/>
      <c r="B127" s="166"/>
      <c r="C127" s="166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66"/>
      <c r="Q127" s="166"/>
      <c r="R127" s="166"/>
      <c r="S127" s="166"/>
      <c r="T127" s="166"/>
      <c r="U127" s="166"/>
      <c r="V127" s="166"/>
      <c r="W127" s="166"/>
      <c r="X127" s="166"/>
      <c r="Y127" s="166"/>
      <c r="Z127" s="166"/>
    </row>
    <row r="128" spans="1:26" ht="12.75" customHeight="1">
      <c r="A128" s="166"/>
      <c r="B128" s="166"/>
      <c r="C128" s="166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66"/>
      <c r="Q128" s="166"/>
      <c r="R128" s="166"/>
      <c r="S128" s="166"/>
      <c r="T128" s="166"/>
      <c r="U128" s="166"/>
      <c r="V128" s="166"/>
      <c r="W128" s="166"/>
      <c r="X128" s="166"/>
      <c r="Y128" s="166"/>
      <c r="Z128" s="166"/>
    </row>
    <row r="129" spans="1:26" ht="12.75" customHeight="1">
      <c r="A129" s="166"/>
      <c r="B129" s="166"/>
      <c r="C129" s="166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66"/>
      <c r="Q129" s="166"/>
      <c r="R129" s="166"/>
      <c r="S129" s="166"/>
      <c r="T129" s="166"/>
      <c r="U129" s="166"/>
      <c r="V129" s="166"/>
      <c r="W129" s="166"/>
      <c r="X129" s="166"/>
      <c r="Y129" s="166"/>
      <c r="Z129" s="166"/>
    </row>
    <row r="130" spans="1:26" ht="12.75" customHeight="1">
      <c r="A130" s="166"/>
      <c r="B130" s="166"/>
      <c r="C130" s="166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66"/>
      <c r="Q130" s="166"/>
      <c r="R130" s="166"/>
      <c r="S130" s="166"/>
      <c r="T130" s="166"/>
      <c r="U130" s="166"/>
      <c r="V130" s="166"/>
      <c r="W130" s="166"/>
      <c r="X130" s="166"/>
      <c r="Y130" s="166"/>
      <c r="Z130" s="166"/>
    </row>
    <row r="131" spans="1:26" ht="12.75" customHeight="1">
      <c r="A131" s="166"/>
      <c r="B131" s="166"/>
      <c r="C131" s="166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66"/>
      <c r="Q131" s="166"/>
      <c r="R131" s="166"/>
      <c r="S131" s="166"/>
      <c r="T131" s="166"/>
      <c r="U131" s="166"/>
      <c r="V131" s="166"/>
      <c r="W131" s="166"/>
      <c r="X131" s="166"/>
      <c r="Y131" s="166"/>
      <c r="Z131" s="166"/>
    </row>
    <row r="132" spans="1:26" ht="12.75" customHeight="1">
      <c r="A132" s="166"/>
      <c r="B132" s="166"/>
      <c r="C132" s="166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P132" s="166"/>
      <c r="Q132" s="166"/>
      <c r="R132" s="166"/>
      <c r="S132" s="166"/>
      <c r="T132" s="166"/>
      <c r="U132" s="166"/>
      <c r="V132" s="166"/>
      <c r="W132" s="166"/>
      <c r="X132" s="166"/>
      <c r="Y132" s="166"/>
      <c r="Z132" s="166"/>
    </row>
    <row r="133" spans="1:26" ht="12.75" customHeight="1">
      <c r="A133" s="166"/>
      <c r="B133" s="166"/>
      <c r="C133" s="166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P133" s="166"/>
      <c r="Q133" s="166"/>
      <c r="R133" s="166"/>
      <c r="S133" s="166"/>
      <c r="T133" s="166"/>
      <c r="U133" s="166"/>
      <c r="V133" s="166"/>
      <c r="W133" s="166"/>
      <c r="X133" s="166"/>
      <c r="Y133" s="166"/>
      <c r="Z133" s="166"/>
    </row>
    <row r="134" spans="1:26" ht="12.75" customHeight="1">
      <c r="A134" s="166"/>
      <c r="B134" s="166"/>
      <c r="C134" s="166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P134" s="166"/>
      <c r="Q134" s="166"/>
      <c r="R134" s="166"/>
      <c r="S134" s="166"/>
      <c r="T134" s="166"/>
      <c r="U134" s="166"/>
      <c r="V134" s="166"/>
      <c r="W134" s="166"/>
      <c r="X134" s="166"/>
      <c r="Y134" s="166"/>
      <c r="Z134" s="166"/>
    </row>
    <row r="135" spans="1:26" ht="12.75" customHeight="1">
      <c r="A135" s="166"/>
      <c r="B135" s="166"/>
      <c r="C135" s="166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166"/>
      <c r="Q135" s="166"/>
      <c r="R135" s="166"/>
      <c r="S135" s="166"/>
      <c r="T135" s="166"/>
      <c r="U135" s="166"/>
      <c r="V135" s="166"/>
      <c r="W135" s="166"/>
      <c r="X135" s="166"/>
      <c r="Y135" s="166"/>
      <c r="Z135" s="166"/>
    </row>
    <row r="136" spans="1:26" ht="12.75" customHeight="1">
      <c r="A136" s="166"/>
      <c r="B136" s="166"/>
      <c r="C136" s="166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  <c r="P136" s="166"/>
      <c r="Q136" s="166"/>
      <c r="R136" s="166"/>
      <c r="S136" s="166"/>
      <c r="T136" s="166"/>
      <c r="U136" s="166"/>
      <c r="V136" s="166"/>
      <c r="W136" s="166"/>
      <c r="X136" s="166"/>
      <c r="Y136" s="166"/>
      <c r="Z136" s="166"/>
    </row>
    <row r="137" spans="1:26" ht="12.75" customHeight="1">
      <c r="A137" s="166"/>
      <c r="B137" s="166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6"/>
      <c r="Q137" s="166"/>
      <c r="R137" s="166"/>
      <c r="S137" s="166"/>
      <c r="T137" s="166"/>
      <c r="U137" s="166"/>
      <c r="V137" s="166"/>
      <c r="W137" s="166"/>
      <c r="X137" s="166"/>
      <c r="Y137" s="166"/>
      <c r="Z137" s="166"/>
    </row>
    <row r="138" spans="1:26" ht="12.75" customHeight="1">
      <c r="A138" s="166"/>
      <c r="B138" s="166"/>
      <c r="C138" s="166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</row>
    <row r="139" spans="1:26" ht="12.75" customHeight="1">
      <c r="A139" s="166"/>
      <c r="B139" s="166"/>
      <c r="C139" s="166"/>
      <c r="D139" s="166"/>
      <c r="E139" s="166"/>
      <c r="F139" s="166"/>
      <c r="G139" s="166"/>
      <c r="H139" s="166"/>
      <c r="I139" s="166"/>
      <c r="J139" s="166"/>
      <c r="K139" s="166"/>
      <c r="L139" s="166"/>
      <c r="M139" s="166"/>
      <c r="N139" s="166"/>
      <c r="O139" s="166"/>
      <c r="P139" s="166"/>
      <c r="Q139" s="166"/>
      <c r="R139" s="166"/>
      <c r="S139" s="166"/>
      <c r="T139" s="166"/>
      <c r="U139" s="166"/>
      <c r="V139" s="166"/>
      <c r="W139" s="166"/>
      <c r="X139" s="166"/>
      <c r="Y139" s="166"/>
      <c r="Z139" s="166"/>
    </row>
    <row r="140" spans="1:26" ht="12.75" customHeight="1">
      <c r="A140" s="166"/>
      <c r="B140" s="166"/>
      <c r="C140" s="166"/>
      <c r="D140" s="166"/>
      <c r="E140" s="166"/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166"/>
      <c r="Q140" s="166"/>
      <c r="R140" s="166"/>
      <c r="S140" s="166"/>
      <c r="T140" s="166"/>
      <c r="U140" s="166"/>
      <c r="V140" s="166"/>
      <c r="W140" s="166"/>
      <c r="X140" s="166"/>
      <c r="Y140" s="166"/>
      <c r="Z140" s="166"/>
    </row>
    <row r="141" spans="1:26" ht="12.75" customHeight="1">
      <c r="A141" s="166"/>
      <c r="B141" s="166"/>
      <c r="C141" s="166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166"/>
      <c r="Q141" s="166"/>
      <c r="R141" s="166"/>
      <c r="S141" s="166"/>
      <c r="T141" s="166"/>
      <c r="U141" s="166"/>
      <c r="V141" s="166"/>
      <c r="W141" s="166"/>
      <c r="X141" s="166"/>
      <c r="Y141" s="166"/>
      <c r="Z141" s="166"/>
    </row>
    <row r="142" spans="1:26" ht="12.75" customHeight="1">
      <c r="A142" s="166"/>
      <c r="B142" s="166"/>
      <c r="C142" s="166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</row>
    <row r="143" spans="1:26" ht="12.75" customHeight="1">
      <c r="A143" s="166"/>
      <c r="B143" s="166"/>
      <c r="C143" s="166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66"/>
      <c r="Q143" s="166"/>
      <c r="R143" s="166"/>
      <c r="S143" s="166"/>
      <c r="T143" s="166"/>
      <c r="U143" s="166"/>
      <c r="V143" s="166"/>
      <c r="W143" s="166"/>
      <c r="X143" s="166"/>
      <c r="Y143" s="166"/>
      <c r="Z143" s="166"/>
    </row>
    <row r="144" spans="1:26" ht="12.75" customHeight="1">
      <c r="A144" s="166"/>
      <c r="B144" s="166"/>
      <c r="C144" s="166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</row>
    <row r="145" spans="1:26" ht="12.75" customHeight="1">
      <c r="A145" s="166"/>
      <c r="B145" s="166"/>
      <c r="C145" s="166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66"/>
      <c r="Q145" s="166"/>
      <c r="R145" s="166"/>
      <c r="S145" s="166"/>
      <c r="T145" s="166"/>
      <c r="U145" s="166"/>
      <c r="V145" s="166"/>
      <c r="W145" s="166"/>
      <c r="X145" s="166"/>
      <c r="Y145" s="166"/>
      <c r="Z145" s="166"/>
    </row>
    <row r="146" spans="1:26" ht="12.75" customHeight="1">
      <c r="A146" s="166"/>
      <c r="B146" s="166"/>
      <c r="C146" s="166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  <c r="P146" s="166"/>
      <c r="Q146" s="166"/>
      <c r="R146" s="166"/>
      <c r="S146" s="166"/>
      <c r="T146" s="166"/>
      <c r="U146" s="166"/>
      <c r="V146" s="166"/>
      <c r="W146" s="166"/>
      <c r="X146" s="166"/>
      <c r="Y146" s="166"/>
      <c r="Z146" s="166"/>
    </row>
    <row r="147" spans="1:26" ht="12.75" customHeight="1">
      <c r="A147" s="166"/>
      <c r="B147" s="166"/>
      <c r="C147" s="166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  <c r="P147" s="166"/>
      <c r="Q147" s="166"/>
      <c r="R147" s="166"/>
      <c r="S147" s="166"/>
      <c r="T147" s="166"/>
      <c r="U147" s="166"/>
      <c r="V147" s="166"/>
      <c r="W147" s="166"/>
      <c r="X147" s="166"/>
      <c r="Y147" s="166"/>
      <c r="Z147" s="166"/>
    </row>
    <row r="148" spans="1:26" ht="12.75" customHeight="1">
      <c r="A148" s="166"/>
      <c r="B148" s="166"/>
      <c r="C148" s="166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66"/>
      <c r="Q148" s="166"/>
      <c r="R148" s="166"/>
      <c r="S148" s="166"/>
      <c r="T148" s="166"/>
      <c r="U148" s="166"/>
      <c r="V148" s="166"/>
      <c r="W148" s="166"/>
      <c r="X148" s="166"/>
      <c r="Y148" s="166"/>
      <c r="Z148" s="166"/>
    </row>
    <row r="149" spans="1:26" ht="12.75" customHeight="1">
      <c r="A149" s="166"/>
      <c r="B149" s="166"/>
      <c r="C149" s="166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6"/>
      <c r="P149" s="166"/>
      <c r="Q149" s="166"/>
      <c r="R149" s="166"/>
      <c r="S149" s="166"/>
      <c r="T149" s="166"/>
      <c r="U149" s="166"/>
      <c r="V149" s="166"/>
      <c r="W149" s="166"/>
      <c r="X149" s="166"/>
      <c r="Y149" s="166"/>
      <c r="Z149" s="166"/>
    </row>
    <row r="150" spans="1:26" ht="12.75" customHeight="1">
      <c r="A150" s="166"/>
      <c r="B150" s="166"/>
      <c r="C150" s="166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6"/>
      <c r="P150" s="166"/>
      <c r="Q150" s="166"/>
      <c r="R150" s="166"/>
      <c r="S150" s="166"/>
      <c r="T150" s="166"/>
      <c r="U150" s="166"/>
      <c r="V150" s="166"/>
      <c r="W150" s="166"/>
      <c r="X150" s="166"/>
      <c r="Y150" s="166"/>
      <c r="Z150" s="166"/>
    </row>
    <row r="151" spans="1:26" ht="12.75" customHeight="1">
      <c r="A151" s="166"/>
      <c r="B151" s="166"/>
      <c r="C151" s="166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  <c r="P151" s="166"/>
      <c r="Q151" s="166"/>
      <c r="R151" s="166"/>
      <c r="S151" s="166"/>
      <c r="T151" s="166"/>
      <c r="U151" s="166"/>
      <c r="V151" s="166"/>
      <c r="W151" s="166"/>
      <c r="X151" s="166"/>
      <c r="Y151" s="166"/>
      <c r="Z151" s="166"/>
    </row>
    <row r="152" spans="1:26" ht="12.75" customHeight="1">
      <c r="A152" s="166"/>
      <c r="B152" s="166"/>
      <c r="C152" s="166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</row>
    <row r="153" spans="1:26" ht="12.75" customHeight="1">
      <c r="A153" s="166"/>
      <c r="B153" s="166"/>
      <c r="C153" s="166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  <c r="P153" s="166"/>
      <c r="Q153" s="166"/>
      <c r="R153" s="166"/>
      <c r="S153" s="166"/>
      <c r="T153" s="166"/>
      <c r="U153" s="166"/>
      <c r="V153" s="166"/>
      <c r="W153" s="166"/>
      <c r="X153" s="166"/>
      <c r="Y153" s="166"/>
      <c r="Z153" s="166"/>
    </row>
    <row r="154" spans="1:26" ht="12.75" customHeight="1">
      <c r="A154" s="166"/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</row>
    <row r="155" spans="1:26" ht="12.75" customHeight="1">
      <c r="A155" s="166"/>
      <c r="B155" s="166"/>
      <c r="C155" s="166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6"/>
      <c r="P155" s="166"/>
      <c r="Q155" s="166"/>
      <c r="R155" s="166"/>
      <c r="S155" s="166"/>
      <c r="T155" s="166"/>
      <c r="U155" s="166"/>
      <c r="V155" s="166"/>
      <c r="W155" s="166"/>
      <c r="X155" s="166"/>
      <c r="Y155" s="166"/>
      <c r="Z155" s="166"/>
    </row>
    <row r="156" spans="1:26" ht="12.75" customHeight="1">
      <c r="A156" s="166"/>
      <c r="B156" s="166"/>
      <c r="C156" s="166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  <c r="P156" s="166"/>
      <c r="Q156" s="166"/>
      <c r="R156" s="166"/>
      <c r="S156" s="166"/>
      <c r="T156" s="166"/>
      <c r="U156" s="166"/>
      <c r="V156" s="166"/>
      <c r="W156" s="166"/>
      <c r="X156" s="166"/>
      <c r="Y156" s="166"/>
      <c r="Z156" s="166"/>
    </row>
    <row r="157" spans="1:26" ht="12.75" customHeight="1">
      <c r="A157" s="166"/>
      <c r="B157" s="166"/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6"/>
      <c r="W157" s="166"/>
      <c r="X157" s="166"/>
      <c r="Y157" s="166"/>
      <c r="Z157" s="166"/>
    </row>
    <row r="158" spans="1:26" ht="12.75" customHeight="1">
      <c r="A158" s="166"/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</row>
    <row r="159" spans="1:26" ht="12.75" customHeight="1">
      <c r="A159" s="166"/>
      <c r="B159" s="166"/>
      <c r="C159" s="166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</row>
    <row r="160" spans="1:26" ht="12.75" customHeight="1">
      <c r="A160" s="166"/>
      <c r="B160" s="166"/>
      <c r="C160" s="166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6"/>
      <c r="P160" s="166"/>
      <c r="Q160" s="166"/>
      <c r="R160" s="166"/>
      <c r="S160" s="166"/>
      <c r="T160" s="166"/>
      <c r="U160" s="166"/>
      <c r="V160" s="166"/>
      <c r="W160" s="166"/>
      <c r="X160" s="166"/>
      <c r="Y160" s="166"/>
      <c r="Z160" s="166"/>
    </row>
    <row r="161" spans="1:26" ht="12.75" customHeight="1">
      <c r="A161" s="166"/>
      <c r="B161" s="166"/>
      <c r="C161" s="166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6"/>
      <c r="P161" s="166"/>
      <c r="Q161" s="166"/>
      <c r="R161" s="166"/>
      <c r="S161" s="166"/>
      <c r="T161" s="166"/>
      <c r="U161" s="166"/>
      <c r="V161" s="166"/>
      <c r="W161" s="166"/>
      <c r="X161" s="166"/>
      <c r="Y161" s="166"/>
      <c r="Z161" s="166"/>
    </row>
    <row r="162" spans="1:26" ht="12.75" customHeight="1">
      <c r="A162" s="166"/>
      <c r="B162" s="166"/>
      <c r="C162" s="166"/>
      <c r="D162" s="166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6"/>
      <c r="P162" s="166"/>
      <c r="Q162" s="166"/>
      <c r="R162" s="166"/>
      <c r="S162" s="166"/>
      <c r="T162" s="166"/>
      <c r="U162" s="166"/>
      <c r="V162" s="166"/>
      <c r="W162" s="166"/>
      <c r="X162" s="166"/>
      <c r="Y162" s="166"/>
      <c r="Z162" s="166"/>
    </row>
    <row r="163" spans="1:26" ht="12.75" customHeight="1">
      <c r="A163" s="166"/>
      <c r="B163" s="166"/>
      <c r="C163" s="166"/>
      <c r="D163" s="166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P163" s="166"/>
      <c r="Q163" s="166"/>
      <c r="R163" s="166"/>
      <c r="S163" s="166"/>
      <c r="T163" s="166"/>
      <c r="U163" s="166"/>
      <c r="V163" s="166"/>
      <c r="W163" s="166"/>
      <c r="X163" s="166"/>
      <c r="Y163" s="166"/>
      <c r="Z163" s="166"/>
    </row>
    <row r="164" spans="1:26" ht="12.75" customHeight="1">
      <c r="A164" s="166"/>
      <c r="B164" s="166"/>
      <c r="C164" s="166"/>
      <c r="D164" s="166"/>
      <c r="E164" s="166"/>
      <c r="F164" s="166"/>
      <c r="G164" s="166"/>
      <c r="H164" s="166"/>
      <c r="I164" s="166"/>
      <c r="J164" s="166"/>
      <c r="K164" s="166"/>
      <c r="L164" s="166"/>
      <c r="M164" s="166"/>
      <c r="N164" s="166"/>
      <c r="O164" s="166"/>
      <c r="P164" s="166"/>
      <c r="Q164" s="166"/>
      <c r="R164" s="166"/>
      <c r="S164" s="166"/>
      <c r="T164" s="166"/>
      <c r="U164" s="166"/>
      <c r="V164" s="166"/>
      <c r="W164" s="166"/>
      <c r="X164" s="166"/>
      <c r="Y164" s="166"/>
      <c r="Z164" s="166"/>
    </row>
    <row r="165" spans="1:26" ht="12.75" customHeight="1">
      <c r="A165" s="166"/>
      <c r="B165" s="166"/>
      <c r="C165" s="166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</row>
    <row r="166" spans="1:26" ht="12.75" customHeight="1">
      <c r="A166" s="166"/>
      <c r="B166" s="166"/>
      <c r="C166" s="166"/>
      <c r="D166" s="166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P166" s="166"/>
      <c r="Q166" s="166"/>
      <c r="R166" s="166"/>
      <c r="S166" s="166"/>
      <c r="T166" s="166"/>
      <c r="U166" s="166"/>
      <c r="V166" s="166"/>
      <c r="W166" s="166"/>
      <c r="X166" s="166"/>
      <c r="Y166" s="166"/>
      <c r="Z166" s="166"/>
    </row>
    <row r="167" spans="1:26" ht="12.75" customHeight="1">
      <c r="A167" s="166"/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</row>
    <row r="168" spans="1:26" ht="12.75" customHeight="1">
      <c r="A168" s="166"/>
      <c r="B168" s="166"/>
      <c r="C168" s="166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66"/>
      <c r="Q168" s="166"/>
      <c r="R168" s="166"/>
      <c r="S168" s="166"/>
      <c r="T168" s="166"/>
      <c r="U168" s="166"/>
      <c r="V168" s="166"/>
      <c r="W168" s="166"/>
      <c r="X168" s="166"/>
      <c r="Y168" s="166"/>
      <c r="Z168" s="166"/>
    </row>
    <row r="169" spans="1:26" ht="12.75" customHeight="1">
      <c r="A169" s="166"/>
      <c r="B169" s="166"/>
      <c r="C169" s="166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66"/>
      <c r="Q169" s="166"/>
      <c r="R169" s="166"/>
      <c r="S169" s="166"/>
      <c r="T169" s="166"/>
      <c r="U169" s="166"/>
      <c r="V169" s="166"/>
      <c r="W169" s="166"/>
      <c r="X169" s="166"/>
      <c r="Y169" s="166"/>
      <c r="Z169" s="166"/>
    </row>
    <row r="170" spans="1:26" ht="12.75" customHeight="1">
      <c r="A170" s="166"/>
      <c r="B170" s="166"/>
      <c r="C170" s="166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  <c r="P170" s="166"/>
      <c r="Q170" s="166"/>
      <c r="R170" s="166"/>
      <c r="S170" s="166"/>
      <c r="T170" s="166"/>
      <c r="U170" s="166"/>
      <c r="V170" s="166"/>
      <c r="W170" s="166"/>
      <c r="X170" s="166"/>
      <c r="Y170" s="166"/>
      <c r="Z170" s="166"/>
    </row>
    <row r="171" spans="1:26" ht="12.75" customHeight="1">
      <c r="A171" s="166"/>
      <c r="B171" s="166"/>
      <c r="C171" s="166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66"/>
      <c r="O171" s="166"/>
      <c r="P171" s="166"/>
      <c r="Q171" s="166"/>
      <c r="R171" s="166"/>
      <c r="S171" s="166"/>
      <c r="T171" s="166"/>
      <c r="U171" s="166"/>
      <c r="V171" s="166"/>
      <c r="W171" s="166"/>
      <c r="X171" s="166"/>
      <c r="Y171" s="166"/>
      <c r="Z171" s="166"/>
    </row>
    <row r="172" spans="1:26" ht="12.75" customHeight="1">
      <c r="A172" s="166"/>
      <c r="B172" s="166"/>
      <c r="C172" s="166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  <c r="P172" s="166"/>
      <c r="Q172" s="166"/>
      <c r="R172" s="166"/>
      <c r="S172" s="166"/>
      <c r="T172" s="166"/>
      <c r="U172" s="166"/>
      <c r="V172" s="166"/>
      <c r="W172" s="166"/>
      <c r="X172" s="166"/>
      <c r="Y172" s="166"/>
      <c r="Z172" s="166"/>
    </row>
    <row r="173" spans="1:26" ht="12.75" customHeight="1">
      <c r="A173" s="166"/>
      <c r="B173" s="166"/>
      <c r="C173" s="166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66"/>
      <c r="O173" s="166"/>
      <c r="P173" s="166"/>
      <c r="Q173" s="166"/>
      <c r="R173" s="166"/>
      <c r="S173" s="166"/>
      <c r="T173" s="166"/>
      <c r="U173" s="166"/>
      <c r="V173" s="166"/>
      <c r="W173" s="166"/>
      <c r="X173" s="166"/>
      <c r="Y173" s="166"/>
      <c r="Z173" s="166"/>
    </row>
    <row r="174" spans="1:26" ht="12.75" customHeight="1">
      <c r="A174" s="166"/>
      <c r="B174" s="166"/>
      <c r="C174" s="166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66"/>
      <c r="O174" s="166"/>
      <c r="P174" s="166"/>
      <c r="Q174" s="166"/>
      <c r="R174" s="166"/>
      <c r="S174" s="166"/>
      <c r="T174" s="166"/>
      <c r="U174" s="166"/>
      <c r="V174" s="166"/>
      <c r="W174" s="166"/>
      <c r="X174" s="166"/>
      <c r="Y174" s="166"/>
      <c r="Z174" s="166"/>
    </row>
    <row r="175" spans="1:26" ht="12.75" customHeight="1">
      <c r="A175" s="166"/>
      <c r="B175" s="166"/>
      <c r="C175" s="166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66"/>
      <c r="O175" s="166"/>
      <c r="P175" s="166"/>
      <c r="Q175" s="166"/>
      <c r="R175" s="166"/>
      <c r="S175" s="166"/>
      <c r="T175" s="166"/>
      <c r="U175" s="166"/>
      <c r="V175" s="166"/>
      <c r="W175" s="166"/>
      <c r="X175" s="166"/>
      <c r="Y175" s="166"/>
      <c r="Z175" s="166"/>
    </row>
    <row r="176" spans="1:26" ht="12.75" customHeight="1">
      <c r="A176" s="166"/>
      <c r="B176" s="166"/>
      <c r="C176" s="166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66"/>
      <c r="O176" s="166"/>
      <c r="P176" s="166"/>
      <c r="Q176" s="166"/>
      <c r="R176" s="166"/>
      <c r="S176" s="166"/>
      <c r="T176" s="166"/>
      <c r="U176" s="166"/>
      <c r="V176" s="166"/>
      <c r="W176" s="166"/>
      <c r="X176" s="166"/>
      <c r="Y176" s="166"/>
      <c r="Z176" s="166"/>
    </row>
    <row r="177" spans="1:26" ht="12.75" customHeight="1">
      <c r="A177" s="166"/>
      <c r="B177" s="166"/>
      <c r="C177" s="166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66"/>
      <c r="O177" s="166"/>
      <c r="P177" s="166"/>
      <c r="Q177" s="166"/>
      <c r="R177" s="166"/>
      <c r="S177" s="166"/>
      <c r="T177" s="166"/>
      <c r="U177" s="166"/>
      <c r="V177" s="166"/>
      <c r="W177" s="166"/>
      <c r="X177" s="166"/>
      <c r="Y177" s="166"/>
      <c r="Z177" s="166"/>
    </row>
    <row r="178" spans="1:26" ht="12.75" customHeight="1">
      <c r="A178" s="166"/>
      <c r="B178" s="166"/>
      <c r="C178" s="166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6"/>
      <c r="T178" s="166"/>
      <c r="U178" s="166"/>
      <c r="V178" s="166"/>
      <c r="W178" s="166"/>
      <c r="X178" s="166"/>
      <c r="Y178" s="166"/>
      <c r="Z178" s="166"/>
    </row>
    <row r="179" spans="1:26" ht="12.75" customHeight="1">
      <c r="A179" s="166"/>
      <c r="B179" s="166"/>
      <c r="C179" s="166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66"/>
      <c r="Q179" s="166"/>
      <c r="R179" s="166"/>
      <c r="S179" s="166"/>
      <c r="T179" s="166"/>
      <c r="U179" s="166"/>
      <c r="V179" s="166"/>
      <c r="W179" s="166"/>
      <c r="X179" s="166"/>
      <c r="Y179" s="166"/>
      <c r="Z179" s="166"/>
    </row>
    <row r="180" spans="1:26" ht="12.75" customHeight="1">
      <c r="A180" s="166"/>
      <c r="B180" s="166"/>
      <c r="C180" s="166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66"/>
      <c r="Q180" s="166"/>
      <c r="R180" s="166"/>
      <c r="S180" s="166"/>
      <c r="T180" s="166"/>
      <c r="U180" s="166"/>
      <c r="V180" s="166"/>
      <c r="W180" s="166"/>
      <c r="X180" s="166"/>
      <c r="Y180" s="166"/>
      <c r="Z180" s="166"/>
    </row>
    <row r="181" spans="1:26" ht="12.75" customHeight="1">
      <c r="A181" s="166"/>
      <c r="B181" s="166"/>
      <c r="C181" s="166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66"/>
      <c r="Q181" s="166"/>
      <c r="R181" s="166"/>
      <c r="S181" s="166"/>
      <c r="T181" s="166"/>
      <c r="U181" s="166"/>
      <c r="V181" s="166"/>
      <c r="W181" s="166"/>
      <c r="X181" s="166"/>
      <c r="Y181" s="166"/>
      <c r="Z181" s="166"/>
    </row>
    <row r="182" spans="1:26" ht="12.75" customHeight="1">
      <c r="A182" s="166"/>
      <c r="B182" s="166"/>
      <c r="C182" s="166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6"/>
      <c r="T182" s="166"/>
      <c r="U182" s="166"/>
      <c r="V182" s="166"/>
      <c r="W182" s="166"/>
      <c r="X182" s="166"/>
      <c r="Y182" s="166"/>
      <c r="Z182" s="166"/>
    </row>
    <row r="183" spans="1:26" ht="12.75" customHeight="1">
      <c r="A183" s="166"/>
      <c r="B183" s="166"/>
      <c r="C183" s="166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66"/>
      <c r="Q183" s="166"/>
      <c r="R183" s="166"/>
      <c r="S183" s="166"/>
      <c r="T183" s="166"/>
      <c r="U183" s="166"/>
      <c r="V183" s="166"/>
      <c r="W183" s="166"/>
      <c r="X183" s="166"/>
      <c r="Y183" s="166"/>
      <c r="Z183" s="166"/>
    </row>
    <row r="184" spans="1:26" ht="12.75" customHeight="1">
      <c r="A184" s="166"/>
      <c r="B184" s="166"/>
      <c r="C184" s="166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66"/>
      <c r="Q184" s="166"/>
      <c r="R184" s="166"/>
      <c r="S184" s="166"/>
      <c r="T184" s="166"/>
      <c r="U184" s="166"/>
      <c r="V184" s="166"/>
      <c r="W184" s="166"/>
      <c r="X184" s="166"/>
      <c r="Y184" s="166"/>
      <c r="Z184" s="166"/>
    </row>
    <row r="185" spans="1:26" ht="12.75" customHeight="1">
      <c r="A185" s="166"/>
      <c r="B185" s="166"/>
      <c r="C185" s="166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66"/>
      <c r="Q185" s="166"/>
      <c r="R185" s="166"/>
      <c r="S185" s="166"/>
      <c r="T185" s="166"/>
      <c r="U185" s="166"/>
      <c r="V185" s="166"/>
      <c r="W185" s="166"/>
      <c r="X185" s="166"/>
      <c r="Y185" s="166"/>
      <c r="Z185" s="166"/>
    </row>
    <row r="186" spans="1:26" ht="12.75" customHeight="1">
      <c r="A186" s="166"/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6"/>
      <c r="T186" s="166"/>
      <c r="U186" s="166"/>
      <c r="V186" s="166"/>
      <c r="W186" s="166"/>
      <c r="X186" s="166"/>
      <c r="Y186" s="166"/>
      <c r="Z186" s="166"/>
    </row>
    <row r="187" spans="1:26" ht="12.75" customHeight="1">
      <c r="A187" s="166"/>
      <c r="B187" s="166"/>
      <c r="C187" s="166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66"/>
      <c r="Q187" s="166"/>
      <c r="R187" s="166"/>
      <c r="S187" s="166"/>
      <c r="T187" s="166"/>
      <c r="U187" s="166"/>
      <c r="V187" s="166"/>
      <c r="W187" s="166"/>
      <c r="X187" s="166"/>
      <c r="Y187" s="166"/>
      <c r="Z187" s="166"/>
    </row>
    <row r="188" spans="1:26" ht="12.75" customHeight="1">
      <c r="A188" s="166"/>
      <c r="B188" s="166"/>
      <c r="C188" s="166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  <c r="P188" s="166"/>
      <c r="Q188" s="166"/>
      <c r="R188" s="166"/>
      <c r="S188" s="166"/>
      <c r="T188" s="166"/>
      <c r="U188" s="166"/>
      <c r="V188" s="166"/>
      <c r="W188" s="166"/>
      <c r="X188" s="166"/>
      <c r="Y188" s="166"/>
      <c r="Z188" s="166"/>
    </row>
    <row r="189" spans="1:26" ht="12.75" customHeight="1">
      <c r="A189" s="166"/>
      <c r="B189" s="166"/>
      <c r="C189" s="166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66"/>
      <c r="O189" s="166"/>
      <c r="P189" s="166"/>
      <c r="Q189" s="166"/>
      <c r="R189" s="166"/>
      <c r="S189" s="166"/>
      <c r="T189" s="166"/>
      <c r="U189" s="166"/>
      <c r="V189" s="166"/>
      <c r="W189" s="166"/>
      <c r="X189" s="166"/>
      <c r="Y189" s="166"/>
      <c r="Z189" s="166"/>
    </row>
    <row r="190" spans="1:26" ht="12.75" customHeight="1">
      <c r="A190" s="166"/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6"/>
      <c r="T190" s="166"/>
      <c r="U190" s="166"/>
      <c r="V190" s="166"/>
      <c r="W190" s="166"/>
      <c r="X190" s="166"/>
      <c r="Y190" s="166"/>
      <c r="Z190" s="166"/>
    </row>
    <row r="191" spans="1:26" ht="12.75" customHeight="1">
      <c r="A191" s="166"/>
      <c r="B191" s="166"/>
      <c r="C191" s="166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66"/>
      <c r="O191" s="166"/>
      <c r="P191" s="166"/>
      <c r="Q191" s="166"/>
      <c r="R191" s="166"/>
      <c r="S191" s="166"/>
      <c r="T191" s="166"/>
      <c r="U191" s="166"/>
      <c r="V191" s="166"/>
      <c r="W191" s="166"/>
      <c r="X191" s="166"/>
      <c r="Y191" s="166"/>
      <c r="Z191" s="166"/>
    </row>
    <row r="192" spans="1:26" ht="12.75" customHeight="1">
      <c r="A192" s="166"/>
      <c r="B192" s="166"/>
      <c r="C192" s="166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66"/>
      <c r="O192" s="166"/>
      <c r="P192" s="166"/>
      <c r="Q192" s="166"/>
      <c r="R192" s="166"/>
      <c r="S192" s="166"/>
      <c r="T192" s="166"/>
      <c r="U192" s="166"/>
      <c r="V192" s="166"/>
      <c r="W192" s="166"/>
      <c r="X192" s="166"/>
      <c r="Y192" s="166"/>
      <c r="Z192" s="166"/>
    </row>
    <row r="193" spans="1:26" ht="12.75" customHeight="1">
      <c r="A193" s="166"/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6"/>
      <c r="W193" s="166"/>
      <c r="X193" s="166"/>
      <c r="Y193" s="166"/>
      <c r="Z193" s="166"/>
    </row>
    <row r="194" spans="1:26" ht="12.75" customHeight="1">
      <c r="A194" s="166"/>
      <c r="B194" s="166"/>
      <c r="C194" s="166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6"/>
      <c r="T194" s="166"/>
      <c r="U194" s="166"/>
      <c r="V194" s="166"/>
      <c r="W194" s="166"/>
      <c r="X194" s="166"/>
      <c r="Y194" s="166"/>
      <c r="Z194" s="166"/>
    </row>
    <row r="195" spans="1:26" ht="12.75" customHeight="1">
      <c r="A195" s="166"/>
      <c r="B195" s="166"/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P195" s="166"/>
      <c r="Q195" s="166"/>
      <c r="R195" s="166"/>
      <c r="S195" s="166"/>
      <c r="T195" s="166"/>
      <c r="U195" s="166"/>
      <c r="V195" s="166"/>
      <c r="W195" s="166"/>
      <c r="X195" s="166"/>
      <c r="Y195" s="166"/>
      <c r="Z195" s="166"/>
    </row>
    <row r="196" spans="1:26" ht="12.75" customHeight="1">
      <c r="A196" s="166"/>
      <c r="B196" s="166"/>
      <c r="C196" s="166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66"/>
      <c r="O196" s="166"/>
      <c r="P196" s="166"/>
      <c r="Q196" s="166"/>
      <c r="R196" s="166"/>
      <c r="S196" s="166"/>
      <c r="T196" s="166"/>
      <c r="U196" s="166"/>
      <c r="V196" s="166"/>
      <c r="W196" s="166"/>
      <c r="X196" s="166"/>
      <c r="Y196" s="166"/>
      <c r="Z196" s="166"/>
    </row>
    <row r="197" spans="1:26" ht="12.75" customHeight="1">
      <c r="A197" s="166"/>
      <c r="B197" s="166"/>
      <c r="C197" s="166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66"/>
      <c r="O197" s="166"/>
      <c r="P197" s="166"/>
      <c r="Q197" s="166"/>
      <c r="R197" s="166"/>
      <c r="S197" s="166"/>
      <c r="T197" s="166"/>
      <c r="U197" s="166"/>
      <c r="V197" s="166"/>
      <c r="W197" s="166"/>
      <c r="X197" s="166"/>
      <c r="Y197" s="166"/>
      <c r="Z197" s="166"/>
    </row>
    <row r="198" spans="1:26" ht="12.75" customHeight="1">
      <c r="A198" s="166"/>
      <c r="B198" s="166"/>
      <c r="C198" s="166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</row>
    <row r="199" spans="1:26" ht="12.75" customHeight="1">
      <c r="A199" s="166"/>
      <c r="B199" s="166"/>
      <c r="C199" s="166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</row>
    <row r="200" spans="1:26" ht="12.75" customHeight="1">
      <c r="A200" s="166"/>
      <c r="B200" s="166"/>
      <c r="C200" s="166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66"/>
      <c r="O200" s="166"/>
      <c r="P200" s="166"/>
      <c r="Q200" s="166"/>
      <c r="R200" s="166"/>
      <c r="S200" s="166"/>
      <c r="T200" s="166"/>
      <c r="U200" s="166"/>
      <c r="V200" s="166"/>
      <c r="W200" s="166"/>
      <c r="X200" s="166"/>
      <c r="Y200" s="166"/>
      <c r="Z200" s="166"/>
    </row>
    <row r="201" spans="1:26" ht="12.75" customHeight="1">
      <c r="A201" s="166"/>
      <c r="B201" s="166"/>
      <c r="C201" s="166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66"/>
      <c r="O201" s="166"/>
      <c r="P201" s="166"/>
      <c r="Q201" s="166"/>
      <c r="R201" s="166"/>
      <c r="S201" s="166"/>
      <c r="T201" s="166"/>
      <c r="U201" s="166"/>
      <c r="V201" s="166"/>
      <c r="W201" s="166"/>
      <c r="X201" s="166"/>
      <c r="Y201" s="166"/>
      <c r="Z201" s="166"/>
    </row>
    <row r="202" spans="1:26" ht="12.75" customHeight="1">
      <c r="A202" s="166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</row>
    <row r="203" spans="1:26" ht="12.75" customHeight="1">
      <c r="A203" s="166"/>
      <c r="B203" s="166"/>
      <c r="C203" s="166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6"/>
      <c r="P203" s="166"/>
      <c r="Q203" s="166"/>
      <c r="R203" s="166"/>
      <c r="S203" s="166"/>
      <c r="T203" s="166"/>
      <c r="U203" s="166"/>
      <c r="V203" s="166"/>
      <c r="W203" s="166"/>
      <c r="X203" s="166"/>
      <c r="Y203" s="166"/>
      <c r="Z203" s="166"/>
    </row>
    <row r="204" spans="1:26" ht="12.75" customHeight="1">
      <c r="A204" s="166"/>
      <c r="B204" s="166"/>
      <c r="C204" s="166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6"/>
      <c r="P204" s="166"/>
      <c r="Q204" s="166"/>
      <c r="R204" s="166"/>
      <c r="S204" s="166"/>
      <c r="T204" s="166"/>
      <c r="U204" s="166"/>
      <c r="V204" s="166"/>
      <c r="W204" s="166"/>
      <c r="X204" s="166"/>
      <c r="Y204" s="166"/>
      <c r="Z204" s="166"/>
    </row>
    <row r="205" spans="1:26" ht="12.75" customHeight="1">
      <c r="A205" s="166"/>
      <c r="B205" s="166"/>
      <c r="C205" s="166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66"/>
      <c r="O205" s="166"/>
      <c r="P205" s="166"/>
      <c r="Q205" s="166"/>
      <c r="R205" s="166"/>
      <c r="S205" s="166"/>
      <c r="T205" s="166"/>
      <c r="U205" s="166"/>
      <c r="V205" s="166"/>
      <c r="W205" s="166"/>
      <c r="X205" s="166"/>
      <c r="Y205" s="166"/>
      <c r="Z205" s="166"/>
    </row>
    <row r="206" spans="1:26" ht="12.75" customHeight="1">
      <c r="A206" s="166"/>
      <c r="B206" s="166"/>
      <c r="C206" s="166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66"/>
      <c r="O206" s="166"/>
      <c r="P206" s="166"/>
      <c r="Q206" s="166"/>
      <c r="R206" s="166"/>
      <c r="S206" s="166"/>
      <c r="T206" s="166"/>
      <c r="U206" s="166"/>
      <c r="V206" s="166"/>
      <c r="W206" s="166"/>
      <c r="X206" s="166"/>
      <c r="Y206" s="166"/>
      <c r="Z206" s="166"/>
    </row>
    <row r="207" spans="1:26" ht="12.75" customHeight="1">
      <c r="A207" s="166"/>
      <c r="B207" s="166"/>
      <c r="C207" s="166"/>
      <c r="D207" s="166"/>
      <c r="E207" s="166"/>
      <c r="F207" s="166"/>
      <c r="G207" s="166"/>
      <c r="H207" s="166"/>
      <c r="I207" s="166"/>
      <c r="J207" s="166"/>
      <c r="K207" s="166"/>
      <c r="L207" s="166"/>
      <c r="M207" s="166"/>
      <c r="N207" s="166"/>
      <c r="O207" s="166"/>
      <c r="P207" s="166"/>
      <c r="Q207" s="166"/>
      <c r="R207" s="166"/>
      <c r="S207" s="166"/>
      <c r="T207" s="166"/>
      <c r="U207" s="166"/>
      <c r="V207" s="166"/>
      <c r="W207" s="166"/>
      <c r="X207" s="166"/>
      <c r="Y207" s="166"/>
      <c r="Z207" s="166"/>
    </row>
    <row r="208" spans="1:26" ht="12.75" customHeight="1">
      <c r="A208" s="166"/>
      <c r="B208" s="166"/>
      <c r="C208" s="166"/>
      <c r="D208" s="166"/>
      <c r="E208" s="166"/>
      <c r="F208" s="166"/>
      <c r="G208" s="166"/>
      <c r="H208" s="166"/>
      <c r="I208" s="166"/>
      <c r="J208" s="166"/>
      <c r="K208" s="166"/>
      <c r="L208" s="166"/>
      <c r="M208" s="166"/>
      <c r="N208" s="166"/>
      <c r="O208" s="166"/>
      <c r="P208" s="166"/>
      <c r="Q208" s="166"/>
      <c r="R208" s="166"/>
      <c r="S208" s="166"/>
      <c r="T208" s="166"/>
      <c r="U208" s="166"/>
      <c r="V208" s="166"/>
      <c r="W208" s="166"/>
      <c r="X208" s="166"/>
      <c r="Y208" s="166"/>
      <c r="Z208" s="166"/>
    </row>
    <row r="209" spans="1:26" ht="12.75" customHeight="1">
      <c r="A209" s="166"/>
      <c r="B209" s="166"/>
      <c r="C209" s="166"/>
      <c r="D209" s="166"/>
      <c r="E209" s="166"/>
      <c r="F209" s="166"/>
      <c r="G209" s="166"/>
      <c r="H209" s="166"/>
      <c r="I209" s="166"/>
      <c r="J209" s="166"/>
      <c r="K209" s="166"/>
      <c r="L209" s="166"/>
      <c r="M209" s="166"/>
      <c r="N209" s="166"/>
      <c r="O209" s="166"/>
      <c r="P209" s="166"/>
      <c r="Q209" s="166"/>
      <c r="R209" s="166"/>
      <c r="S209" s="166"/>
      <c r="T209" s="166"/>
      <c r="U209" s="166"/>
      <c r="V209" s="166"/>
      <c r="W209" s="166"/>
      <c r="X209" s="166"/>
      <c r="Y209" s="166"/>
      <c r="Z209" s="166"/>
    </row>
    <row r="210" spans="1:26" ht="12.75" customHeight="1">
      <c r="A210" s="166"/>
      <c r="B210" s="166"/>
      <c r="C210" s="166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66"/>
      <c r="O210" s="166"/>
      <c r="P210" s="166"/>
      <c r="Q210" s="166"/>
      <c r="R210" s="166"/>
      <c r="S210" s="166"/>
      <c r="T210" s="166"/>
      <c r="U210" s="166"/>
      <c r="V210" s="166"/>
      <c r="W210" s="166"/>
      <c r="X210" s="166"/>
      <c r="Y210" s="166"/>
      <c r="Z210" s="166"/>
    </row>
    <row r="211" spans="1:26" ht="12.75" customHeight="1">
      <c r="A211" s="166"/>
      <c r="B211" s="166"/>
      <c r="C211" s="166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66"/>
      <c r="O211" s="166"/>
      <c r="P211" s="166"/>
      <c r="Q211" s="166"/>
      <c r="R211" s="166"/>
      <c r="S211" s="166"/>
      <c r="T211" s="166"/>
      <c r="U211" s="166"/>
      <c r="V211" s="166"/>
      <c r="W211" s="166"/>
      <c r="X211" s="166"/>
      <c r="Y211" s="166"/>
      <c r="Z211" s="166"/>
    </row>
    <row r="212" spans="1:26" ht="12.75" customHeight="1">
      <c r="A212" s="166"/>
      <c r="B212" s="166"/>
      <c r="C212" s="166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P212" s="166"/>
      <c r="Q212" s="166"/>
      <c r="R212" s="166"/>
      <c r="S212" s="166"/>
      <c r="T212" s="166"/>
      <c r="U212" s="166"/>
      <c r="V212" s="166"/>
      <c r="W212" s="166"/>
      <c r="X212" s="166"/>
      <c r="Y212" s="166"/>
      <c r="Z212" s="166"/>
    </row>
    <row r="213" spans="1:26" ht="12.75" customHeight="1">
      <c r="A213" s="166"/>
      <c r="B213" s="166"/>
      <c r="C213" s="166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66"/>
      <c r="O213" s="166"/>
      <c r="P213" s="166"/>
      <c r="Q213" s="166"/>
      <c r="R213" s="166"/>
      <c r="S213" s="166"/>
      <c r="T213" s="166"/>
      <c r="U213" s="166"/>
      <c r="V213" s="166"/>
      <c r="W213" s="166"/>
      <c r="X213" s="166"/>
      <c r="Y213" s="166"/>
      <c r="Z213" s="166"/>
    </row>
    <row r="214" spans="1:26" ht="12.75" customHeight="1">
      <c r="A214" s="166"/>
      <c r="B214" s="166"/>
      <c r="C214" s="166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66"/>
      <c r="O214" s="166"/>
      <c r="P214" s="166"/>
      <c r="Q214" s="166"/>
      <c r="R214" s="166"/>
      <c r="S214" s="166"/>
      <c r="T214" s="166"/>
      <c r="U214" s="166"/>
      <c r="V214" s="166"/>
      <c r="W214" s="166"/>
      <c r="X214" s="166"/>
      <c r="Y214" s="166"/>
      <c r="Z214" s="166"/>
    </row>
    <row r="215" spans="1:26" ht="12.75" customHeight="1">
      <c r="A215" s="166"/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66"/>
      <c r="Q215" s="166"/>
      <c r="R215" s="166"/>
      <c r="S215" s="166"/>
      <c r="T215" s="166"/>
      <c r="U215" s="166"/>
      <c r="V215" s="166"/>
      <c r="W215" s="166"/>
      <c r="X215" s="166"/>
      <c r="Y215" s="166"/>
      <c r="Z215" s="166"/>
    </row>
    <row r="216" spans="1:26" ht="12.75" customHeight="1">
      <c r="A216" s="166"/>
      <c r="B216" s="166"/>
      <c r="C216" s="166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66"/>
      <c r="O216" s="166"/>
      <c r="P216" s="166"/>
      <c r="Q216" s="166"/>
      <c r="R216" s="166"/>
      <c r="S216" s="166"/>
      <c r="T216" s="166"/>
      <c r="U216" s="166"/>
      <c r="V216" s="166"/>
      <c r="W216" s="166"/>
      <c r="X216" s="166"/>
      <c r="Y216" s="166"/>
      <c r="Z216" s="166"/>
    </row>
    <row r="217" spans="1:26" ht="12.75" customHeight="1">
      <c r="A217" s="166"/>
      <c r="B217" s="166"/>
      <c r="C217" s="166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66"/>
      <c r="O217" s="166"/>
      <c r="P217" s="166"/>
      <c r="Q217" s="166"/>
      <c r="R217" s="166"/>
      <c r="S217" s="166"/>
      <c r="T217" s="166"/>
      <c r="U217" s="166"/>
      <c r="V217" s="166"/>
      <c r="W217" s="166"/>
      <c r="X217" s="166"/>
      <c r="Y217" s="166"/>
      <c r="Z217" s="166"/>
    </row>
    <row r="218" spans="1:26" ht="12.75" customHeight="1">
      <c r="A218" s="166"/>
      <c r="B218" s="166"/>
      <c r="C218" s="166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66"/>
      <c r="O218" s="166"/>
      <c r="P218" s="166"/>
      <c r="Q218" s="166"/>
      <c r="R218" s="166"/>
      <c r="S218" s="166"/>
      <c r="T218" s="166"/>
      <c r="U218" s="166"/>
      <c r="V218" s="166"/>
      <c r="W218" s="166"/>
      <c r="X218" s="166"/>
      <c r="Y218" s="166"/>
      <c r="Z218" s="166"/>
    </row>
    <row r="219" spans="1:26" ht="12.75" customHeight="1">
      <c r="A219" s="166"/>
      <c r="B219" s="166"/>
      <c r="C219" s="166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66"/>
      <c r="O219" s="166"/>
      <c r="P219" s="166"/>
      <c r="Q219" s="166"/>
      <c r="R219" s="166"/>
      <c r="S219" s="166"/>
      <c r="T219" s="166"/>
      <c r="U219" s="166"/>
      <c r="V219" s="166"/>
      <c r="W219" s="166"/>
      <c r="X219" s="166"/>
      <c r="Y219" s="166"/>
      <c r="Z219" s="166"/>
    </row>
    <row r="220" spans="1:26" ht="12.75" customHeight="1">
      <c r="A220" s="166"/>
      <c r="B220" s="166"/>
      <c r="C220" s="166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66"/>
      <c r="O220" s="166"/>
      <c r="P220" s="166"/>
      <c r="Q220" s="166"/>
      <c r="R220" s="166"/>
      <c r="S220" s="166"/>
      <c r="T220" s="166"/>
      <c r="U220" s="166"/>
      <c r="V220" s="166"/>
      <c r="W220" s="166"/>
      <c r="X220" s="166"/>
      <c r="Y220" s="166"/>
      <c r="Z220" s="166"/>
    </row>
    <row r="221" spans="1:26" ht="12.75" customHeight="1">
      <c r="A221" s="166"/>
      <c r="B221" s="166"/>
      <c r="C221" s="166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6"/>
      <c r="P221" s="166"/>
      <c r="Q221" s="166"/>
      <c r="R221" s="166"/>
      <c r="S221" s="166"/>
      <c r="T221" s="166"/>
      <c r="U221" s="166"/>
      <c r="V221" s="166"/>
      <c r="W221" s="166"/>
      <c r="X221" s="166"/>
      <c r="Y221" s="166"/>
      <c r="Z221" s="166"/>
    </row>
    <row r="222" spans="1:26" ht="12.75" customHeight="1">
      <c r="A222" s="166"/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6"/>
      <c r="Y222" s="166"/>
      <c r="Z222" s="166"/>
    </row>
    <row r="223" spans="1:26" ht="12.75" customHeight="1">
      <c r="A223" s="166"/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P223" s="166"/>
      <c r="Q223" s="166"/>
      <c r="R223" s="166"/>
      <c r="S223" s="166"/>
      <c r="T223" s="166"/>
      <c r="U223" s="166"/>
      <c r="V223" s="166"/>
      <c r="W223" s="166"/>
      <c r="X223" s="166"/>
      <c r="Y223" s="166"/>
      <c r="Z223" s="166"/>
    </row>
    <row r="224" spans="1:26" ht="12.75" customHeight="1">
      <c r="A224" s="166"/>
      <c r="B224" s="166"/>
      <c r="C224" s="166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6"/>
      <c r="P224" s="166"/>
      <c r="Q224" s="166"/>
      <c r="R224" s="166"/>
      <c r="S224" s="166"/>
      <c r="T224" s="166"/>
      <c r="U224" s="166"/>
      <c r="V224" s="166"/>
      <c r="W224" s="166"/>
      <c r="X224" s="166"/>
      <c r="Y224" s="166"/>
      <c r="Z224" s="166"/>
    </row>
    <row r="225" spans="1:26" ht="12.75" customHeight="1">
      <c r="A225" s="166"/>
      <c r="B225" s="166"/>
      <c r="C225" s="166"/>
      <c r="D225" s="166"/>
      <c r="E225" s="166"/>
      <c r="F225" s="166"/>
      <c r="G225" s="166"/>
      <c r="H225" s="166"/>
      <c r="I225" s="166"/>
      <c r="J225" s="166"/>
      <c r="K225" s="166"/>
      <c r="L225" s="166"/>
      <c r="M225" s="166"/>
      <c r="N225" s="166"/>
      <c r="O225" s="166"/>
      <c r="P225" s="166"/>
      <c r="Q225" s="166"/>
      <c r="R225" s="166"/>
      <c r="S225" s="166"/>
      <c r="T225" s="166"/>
      <c r="U225" s="166"/>
      <c r="V225" s="166"/>
      <c r="W225" s="166"/>
      <c r="X225" s="166"/>
      <c r="Y225" s="166"/>
      <c r="Z225" s="166"/>
    </row>
    <row r="226" spans="1:26" ht="12.75" customHeight="1">
      <c r="A226" s="166"/>
      <c r="B226" s="166"/>
      <c r="C226" s="166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166"/>
      <c r="P226" s="166"/>
      <c r="Q226" s="166"/>
      <c r="R226" s="166"/>
      <c r="S226" s="166"/>
      <c r="T226" s="166"/>
      <c r="U226" s="166"/>
      <c r="V226" s="166"/>
      <c r="W226" s="166"/>
      <c r="X226" s="166"/>
      <c r="Y226" s="166"/>
      <c r="Z226" s="166"/>
    </row>
    <row r="227" spans="1:26" ht="12.75" customHeight="1">
      <c r="A227" s="166"/>
      <c r="B227" s="166"/>
      <c r="C227" s="166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6"/>
      <c r="P227" s="166"/>
      <c r="Q227" s="166"/>
      <c r="R227" s="166"/>
      <c r="S227" s="166"/>
      <c r="T227" s="166"/>
      <c r="U227" s="166"/>
      <c r="V227" s="166"/>
      <c r="W227" s="166"/>
      <c r="X227" s="166"/>
      <c r="Y227" s="166"/>
      <c r="Z227" s="166"/>
    </row>
    <row r="228" spans="1:26" ht="12.75" customHeight="1">
      <c r="A228" s="166"/>
      <c r="B228" s="166"/>
      <c r="C228" s="166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166"/>
      <c r="P228" s="166"/>
      <c r="Q228" s="166"/>
      <c r="R228" s="166"/>
      <c r="S228" s="166"/>
      <c r="T228" s="166"/>
      <c r="U228" s="166"/>
      <c r="V228" s="166"/>
      <c r="W228" s="166"/>
      <c r="X228" s="166"/>
      <c r="Y228" s="166"/>
      <c r="Z228" s="166"/>
    </row>
    <row r="229" spans="1:26" ht="12.75" customHeight="1">
      <c r="A229" s="166"/>
      <c r="B229" s="166"/>
      <c r="C229" s="166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6"/>
      <c r="P229" s="166"/>
      <c r="Q229" s="166"/>
      <c r="R229" s="166"/>
      <c r="S229" s="166"/>
      <c r="T229" s="166"/>
      <c r="U229" s="166"/>
      <c r="V229" s="166"/>
      <c r="W229" s="166"/>
      <c r="X229" s="166"/>
      <c r="Y229" s="166"/>
      <c r="Z229" s="166"/>
    </row>
    <row r="230" spans="1:26" ht="12.75" customHeight="1">
      <c r="A230" s="166"/>
      <c r="B230" s="166"/>
      <c r="C230" s="166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166"/>
      <c r="Q230" s="166"/>
      <c r="R230" s="166"/>
      <c r="S230" s="166"/>
      <c r="T230" s="166"/>
      <c r="U230" s="166"/>
      <c r="V230" s="166"/>
      <c r="W230" s="166"/>
      <c r="X230" s="166"/>
      <c r="Y230" s="166"/>
      <c r="Z230" s="166"/>
    </row>
    <row r="231" spans="1:26" ht="12.75" customHeight="1">
      <c r="A231" s="166"/>
      <c r="B231" s="166"/>
      <c r="C231" s="166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P231" s="166"/>
      <c r="Q231" s="166"/>
      <c r="R231" s="166"/>
      <c r="S231" s="166"/>
      <c r="T231" s="166"/>
      <c r="U231" s="166"/>
      <c r="V231" s="166"/>
      <c r="W231" s="166"/>
      <c r="X231" s="166"/>
      <c r="Y231" s="166"/>
      <c r="Z231" s="166"/>
    </row>
    <row r="232" spans="1:26" ht="12.75" customHeight="1">
      <c r="A232" s="166"/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</row>
    <row r="233" spans="1:26" ht="12.75" customHeight="1">
      <c r="A233" s="166"/>
      <c r="B233" s="166"/>
      <c r="C233" s="166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P233" s="166"/>
      <c r="Q233" s="166"/>
      <c r="R233" s="166"/>
      <c r="S233" s="166"/>
      <c r="T233" s="166"/>
      <c r="U233" s="166"/>
      <c r="V233" s="166"/>
      <c r="W233" s="166"/>
      <c r="X233" s="166"/>
      <c r="Y233" s="166"/>
      <c r="Z233" s="166"/>
    </row>
    <row r="234" spans="1:26" ht="12.75" customHeight="1">
      <c r="A234" s="166"/>
      <c r="B234" s="166"/>
      <c r="C234" s="166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P234" s="166"/>
      <c r="Q234" s="166"/>
      <c r="R234" s="166"/>
      <c r="S234" s="166"/>
      <c r="T234" s="166"/>
      <c r="U234" s="166"/>
      <c r="V234" s="166"/>
      <c r="W234" s="166"/>
      <c r="X234" s="166"/>
      <c r="Y234" s="166"/>
      <c r="Z234" s="166"/>
    </row>
    <row r="235" spans="1:26" ht="12.75" customHeight="1">
      <c r="A235" s="166"/>
      <c r="B235" s="166"/>
      <c r="C235" s="166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166"/>
      <c r="Q235" s="166"/>
      <c r="R235" s="166"/>
      <c r="S235" s="166"/>
      <c r="T235" s="166"/>
      <c r="U235" s="166"/>
      <c r="V235" s="166"/>
      <c r="W235" s="166"/>
      <c r="X235" s="166"/>
      <c r="Y235" s="166"/>
      <c r="Z235" s="166"/>
    </row>
    <row r="236" spans="1:26" ht="12.75" customHeight="1">
      <c r="A236" s="166"/>
      <c r="B236" s="166"/>
      <c r="C236" s="166"/>
      <c r="D236" s="166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166"/>
      <c r="Q236" s="166"/>
      <c r="R236" s="166"/>
      <c r="S236" s="166"/>
      <c r="T236" s="166"/>
      <c r="U236" s="166"/>
      <c r="V236" s="166"/>
      <c r="W236" s="166"/>
      <c r="X236" s="166"/>
      <c r="Y236" s="166"/>
      <c r="Z236" s="166"/>
    </row>
    <row r="237" spans="1:26" ht="12.75" customHeight="1">
      <c r="A237" s="166"/>
      <c r="B237" s="16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P237" s="166"/>
      <c r="Q237" s="166"/>
      <c r="R237" s="166"/>
      <c r="S237" s="166"/>
      <c r="T237" s="166"/>
      <c r="U237" s="166"/>
      <c r="V237" s="166"/>
      <c r="W237" s="166"/>
      <c r="X237" s="166"/>
      <c r="Y237" s="166"/>
      <c r="Z237" s="166"/>
    </row>
    <row r="238" spans="1:26" ht="12.75" customHeight="1">
      <c r="A238" s="166"/>
      <c r="B238" s="166"/>
      <c r="C238" s="166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166"/>
      <c r="P238" s="166"/>
      <c r="Q238" s="166"/>
      <c r="R238" s="166"/>
      <c r="S238" s="166"/>
      <c r="T238" s="166"/>
      <c r="U238" s="166"/>
      <c r="V238" s="166"/>
      <c r="W238" s="166"/>
      <c r="X238" s="166"/>
      <c r="Y238" s="166"/>
      <c r="Z238" s="166"/>
    </row>
    <row r="239" spans="1:26" ht="12.75" customHeight="1">
      <c r="A239" s="166"/>
      <c r="B239" s="166"/>
      <c r="C239" s="166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166"/>
      <c r="P239" s="166"/>
      <c r="Q239" s="166"/>
      <c r="R239" s="166"/>
      <c r="S239" s="166"/>
      <c r="T239" s="166"/>
      <c r="U239" s="166"/>
      <c r="V239" s="166"/>
      <c r="W239" s="166"/>
      <c r="X239" s="166"/>
      <c r="Y239" s="166"/>
      <c r="Z239" s="166"/>
    </row>
    <row r="240" spans="1:26" ht="12.75" customHeight="1">
      <c r="A240" s="166"/>
      <c r="B240" s="166"/>
      <c r="C240" s="166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166"/>
      <c r="P240" s="166"/>
      <c r="Q240" s="166"/>
      <c r="R240" s="166"/>
      <c r="S240" s="166"/>
      <c r="T240" s="166"/>
      <c r="U240" s="166"/>
      <c r="V240" s="166"/>
      <c r="W240" s="166"/>
      <c r="X240" s="166"/>
      <c r="Y240" s="166"/>
      <c r="Z240" s="166"/>
    </row>
    <row r="241" spans="1:26" ht="12.75" customHeight="1">
      <c r="A241" s="166"/>
      <c r="B241" s="166"/>
      <c r="C241" s="166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166"/>
      <c r="P241" s="166"/>
      <c r="Q241" s="166"/>
      <c r="R241" s="166"/>
      <c r="S241" s="166"/>
      <c r="T241" s="166"/>
      <c r="U241" s="166"/>
      <c r="V241" s="166"/>
      <c r="W241" s="166"/>
      <c r="X241" s="166"/>
      <c r="Y241" s="166"/>
      <c r="Z241" s="166"/>
    </row>
    <row r="242" spans="1:26" ht="12.75" customHeight="1">
      <c r="A242" s="166"/>
      <c r="B242" s="166"/>
      <c r="C242" s="166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6"/>
      <c r="P242" s="166"/>
      <c r="Q242" s="166"/>
      <c r="R242" s="166"/>
      <c r="S242" s="166"/>
      <c r="T242" s="166"/>
      <c r="U242" s="166"/>
      <c r="V242" s="166"/>
      <c r="W242" s="166"/>
      <c r="X242" s="166"/>
      <c r="Y242" s="166"/>
      <c r="Z242" s="166"/>
    </row>
    <row r="243" spans="1:26" ht="12.75" customHeight="1">
      <c r="A243" s="166"/>
      <c r="B243" s="166"/>
      <c r="C243" s="166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166"/>
      <c r="P243" s="166"/>
      <c r="Q243" s="166"/>
      <c r="R243" s="166"/>
      <c r="S243" s="166"/>
      <c r="T243" s="166"/>
      <c r="U243" s="166"/>
      <c r="V243" s="166"/>
      <c r="W243" s="166"/>
      <c r="X243" s="166"/>
      <c r="Y243" s="166"/>
      <c r="Z243" s="166"/>
    </row>
    <row r="244" spans="1:26" ht="12.75" customHeight="1">
      <c r="A244" s="166"/>
      <c r="B244" s="166"/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66"/>
      <c r="Q244" s="166"/>
      <c r="R244" s="166"/>
      <c r="S244" s="166"/>
      <c r="T244" s="166"/>
      <c r="U244" s="166"/>
      <c r="V244" s="166"/>
      <c r="W244" s="166"/>
      <c r="X244" s="166"/>
      <c r="Y244" s="166"/>
      <c r="Z244" s="166"/>
    </row>
    <row r="245" spans="1:26" ht="12.75" customHeight="1">
      <c r="A245" s="166"/>
      <c r="B245" s="166"/>
      <c r="C245" s="166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166"/>
      <c r="P245" s="166"/>
      <c r="Q245" s="166"/>
      <c r="R245" s="166"/>
      <c r="S245" s="166"/>
      <c r="T245" s="166"/>
      <c r="U245" s="166"/>
      <c r="V245" s="166"/>
      <c r="W245" s="166"/>
      <c r="X245" s="166"/>
      <c r="Y245" s="166"/>
      <c r="Z245" s="166"/>
    </row>
    <row r="246" spans="1:26" ht="12.75" customHeight="1">
      <c r="A246" s="166"/>
      <c r="B246" s="166"/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166"/>
      <c r="Q246" s="166"/>
      <c r="R246" s="166"/>
      <c r="S246" s="166"/>
      <c r="T246" s="166"/>
      <c r="U246" s="166"/>
      <c r="V246" s="166"/>
      <c r="W246" s="166"/>
      <c r="X246" s="166"/>
      <c r="Y246" s="166"/>
      <c r="Z246" s="166"/>
    </row>
    <row r="247" spans="1:26" ht="12.75" customHeight="1">
      <c r="A247" s="166"/>
      <c r="B247" s="166"/>
      <c r="C247" s="166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166"/>
      <c r="P247" s="166"/>
      <c r="Q247" s="166"/>
      <c r="R247" s="166"/>
      <c r="S247" s="166"/>
      <c r="T247" s="166"/>
      <c r="U247" s="166"/>
      <c r="V247" s="166"/>
      <c r="W247" s="166"/>
      <c r="X247" s="166"/>
      <c r="Y247" s="166"/>
      <c r="Z247" s="166"/>
    </row>
    <row r="248" spans="1:26" ht="12.75" customHeight="1">
      <c r="A248" s="166"/>
      <c r="B248" s="166"/>
      <c r="C248" s="166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166"/>
      <c r="P248" s="166"/>
      <c r="Q248" s="166"/>
      <c r="R248" s="166"/>
      <c r="S248" s="166"/>
      <c r="T248" s="166"/>
      <c r="U248" s="166"/>
      <c r="V248" s="166"/>
      <c r="W248" s="166"/>
      <c r="X248" s="166"/>
      <c r="Y248" s="166"/>
      <c r="Z248" s="166"/>
    </row>
    <row r="249" spans="1:26" ht="12.75" customHeight="1">
      <c r="A249" s="166"/>
      <c r="B249" s="166"/>
      <c r="C249" s="166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166"/>
      <c r="P249" s="166"/>
      <c r="Q249" s="166"/>
      <c r="R249" s="166"/>
      <c r="S249" s="166"/>
      <c r="T249" s="166"/>
      <c r="U249" s="166"/>
      <c r="V249" s="166"/>
      <c r="W249" s="166"/>
      <c r="X249" s="166"/>
      <c r="Y249" s="166"/>
      <c r="Z249" s="166"/>
    </row>
    <row r="250" spans="1:26" ht="12.75" customHeight="1">
      <c r="A250" s="166"/>
      <c r="B250" s="166"/>
      <c r="C250" s="166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166"/>
      <c r="P250" s="166"/>
      <c r="Q250" s="166"/>
      <c r="R250" s="166"/>
      <c r="S250" s="166"/>
      <c r="T250" s="166"/>
      <c r="U250" s="166"/>
      <c r="V250" s="166"/>
      <c r="W250" s="166"/>
      <c r="X250" s="166"/>
      <c r="Y250" s="166"/>
      <c r="Z250" s="166"/>
    </row>
    <row r="251" spans="1:26" ht="12.75" customHeight="1">
      <c r="A251" s="166"/>
      <c r="B251" s="166"/>
      <c r="C251" s="166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166"/>
      <c r="P251" s="166"/>
      <c r="Q251" s="166"/>
      <c r="R251" s="166"/>
      <c r="S251" s="166"/>
      <c r="T251" s="166"/>
      <c r="U251" s="166"/>
      <c r="V251" s="166"/>
      <c r="W251" s="166"/>
      <c r="X251" s="166"/>
      <c r="Y251" s="166"/>
      <c r="Z251" s="166"/>
    </row>
    <row r="252" spans="1:26" ht="12.75" customHeight="1">
      <c r="A252" s="166"/>
      <c r="B252" s="166"/>
      <c r="C252" s="166"/>
      <c r="D252" s="166"/>
      <c r="E252" s="166"/>
      <c r="F252" s="166"/>
      <c r="G252" s="166"/>
      <c r="H252" s="166"/>
      <c r="I252" s="166"/>
      <c r="J252" s="166"/>
      <c r="K252" s="166"/>
      <c r="L252" s="166"/>
      <c r="M252" s="166"/>
      <c r="N252" s="166"/>
      <c r="O252" s="166"/>
      <c r="P252" s="166"/>
      <c r="Q252" s="166"/>
      <c r="R252" s="166"/>
      <c r="S252" s="166"/>
      <c r="T252" s="166"/>
      <c r="U252" s="166"/>
      <c r="V252" s="166"/>
      <c r="W252" s="166"/>
      <c r="X252" s="166"/>
      <c r="Y252" s="166"/>
      <c r="Z252" s="166"/>
    </row>
    <row r="253" spans="1:26" ht="12.75" customHeight="1">
      <c r="A253" s="166"/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166"/>
      <c r="Q253" s="166"/>
      <c r="R253" s="166"/>
      <c r="S253" s="166"/>
      <c r="T253" s="166"/>
      <c r="U253" s="166"/>
      <c r="V253" s="166"/>
      <c r="W253" s="166"/>
      <c r="X253" s="166"/>
      <c r="Y253" s="166"/>
      <c r="Z253" s="166"/>
    </row>
    <row r="254" spans="1:26" ht="12.75" customHeight="1">
      <c r="A254" s="166"/>
      <c r="B254" s="166"/>
      <c r="C254" s="166"/>
      <c r="D254" s="166"/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166"/>
      <c r="P254" s="166"/>
      <c r="Q254" s="166"/>
      <c r="R254" s="166"/>
      <c r="S254" s="166"/>
      <c r="T254" s="166"/>
      <c r="U254" s="166"/>
      <c r="V254" s="166"/>
      <c r="W254" s="166"/>
      <c r="X254" s="166"/>
      <c r="Y254" s="166"/>
      <c r="Z254" s="166"/>
    </row>
    <row r="255" spans="1:26" ht="12.75" customHeight="1">
      <c r="A255" s="166"/>
      <c r="B255" s="166"/>
      <c r="C255" s="166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166"/>
      <c r="Q255" s="166"/>
      <c r="R255" s="166"/>
      <c r="S255" s="166"/>
      <c r="T255" s="166"/>
      <c r="U255" s="166"/>
      <c r="V255" s="166"/>
      <c r="W255" s="166"/>
      <c r="X255" s="166"/>
      <c r="Y255" s="166"/>
      <c r="Z255" s="166"/>
    </row>
    <row r="256" spans="1:26" ht="12.75" customHeight="1">
      <c r="A256" s="166"/>
      <c r="B256" s="166"/>
      <c r="C256" s="166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6"/>
      <c r="P256" s="166"/>
      <c r="Q256" s="166"/>
      <c r="R256" s="166"/>
      <c r="S256" s="166"/>
      <c r="T256" s="166"/>
      <c r="U256" s="166"/>
      <c r="V256" s="166"/>
      <c r="W256" s="166"/>
      <c r="X256" s="166"/>
      <c r="Y256" s="166"/>
      <c r="Z256" s="166"/>
    </row>
    <row r="257" spans="1:26" ht="12.75" customHeight="1">
      <c r="A257" s="166"/>
      <c r="B257" s="166"/>
      <c r="C257" s="166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6"/>
      <c r="P257" s="166"/>
      <c r="Q257" s="166"/>
      <c r="R257" s="166"/>
      <c r="S257" s="166"/>
      <c r="T257" s="166"/>
      <c r="U257" s="166"/>
      <c r="V257" s="166"/>
      <c r="W257" s="166"/>
      <c r="X257" s="166"/>
      <c r="Y257" s="166"/>
      <c r="Z257" s="166"/>
    </row>
    <row r="258" spans="1:26" ht="12.75" customHeight="1">
      <c r="A258" s="166"/>
      <c r="B258" s="166"/>
      <c r="C258" s="166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6"/>
      <c r="P258" s="166"/>
      <c r="Q258" s="166"/>
      <c r="R258" s="166"/>
      <c r="S258" s="166"/>
      <c r="T258" s="166"/>
      <c r="U258" s="166"/>
      <c r="V258" s="166"/>
      <c r="W258" s="166"/>
      <c r="X258" s="166"/>
      <c r="Y258" s="166"/>
      <c r="Z258" s="166"/>
    </row>
    <row r="259" spans="1:26" ht="12.75" customHeight="1">
      <c r="A259" s="166"/>
      <c r="B259" s="166"/>
      <c r="C259" s="166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6"/>
      <c r="P259" s="166"/>
      <c r="Q259" s="166"/>
      <c r="R259" s="166"/>
      <c r="S259" s="166"/>
      <c r="T259" s="166"/>
      <c r="U259" s="166"/>
      <c r="V259" s="166"/>
      <c r="W259" s="166"/>
      <c r="X259" s="166"/>
      <c r="Y259" s="166"/>
      <c r="Z259" s="166"/>
    </row>
    <row r="260" spans="1:26" ht="12.75" customHeight="1">
      <c r="A260" s="166"/>
      <c r="B260" s="166"/>
      <c r="C260" s="166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6"/>
      <c r="P260" s="166"/>
      <c r="Q260" s="166"/>
      <c r="R260" s="166"/>
      <c r="S260" s="166"/>
      <c r="T260" s="166"/>
      <c r="U260" s="166"/>
      <c r="V260" s="166"/>
      <c r="W260" s="166"/>
      <c r="X260" s="166"/>
      <c r="Y260" s="166"/>
      <c r="Z260" s="166"/>
    </row>
    <row r="261" spans="1:26" ht="12.75" customHeight="1">
      <c r="A261" s="166"/>
      <c r="B261" s="166"/>
      <c r="C261" s="166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6"/>
      <c r="P261" s="166"/>
      <c r="Q261" s="166"/>
      <c r="R261" s="166"/>
      <c r="S261" s="166"/>
      <c r="T261" s="166"/>
      <c r="U261" s="166"/>
      <c r="V261" s="166"/>
      <c r="W261" s="166"/>
      <c r="X261" s="166"/>
      <c r="Y261" s="166"/>
      <c r="Z261" s="166"/>
    </row>
    <row r="262" spans="1:26" ht="12.75" customHeight="1">
      <c r="A262" s="166"/>
      <c r="B262" s="166"/>
      <c r="C262" s="166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P262" s="166"/>
      <c r="Q262" s="166"/>
      <c r="R262" s="166"/>
      <c r="S262" s="166"/>
      <c r="T262" s="166"/>
      <c r="U262" s="166"/>
      <c r="V262" s="166"/>
      <c r="W262" s="166"/>
      <c r="X262" s="166"/>
      <c r="Y262" s="166"/>
      <c r="Z262" s="166"/>
    </row>
    <row r="263" spans="1:26" ht="12.75" customHeight="1">
      <c r="A263" s="166"/>
      <c r="B263" s="166"/>
      <c r="C263" s="166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P263" s="166"/>
      <c r="Q263" s="166"/>
      <c r="R263" s="166"/>
      <c r="S263" s="166"/>
      <c r="T263" s="166"/>
      <c r="U263" s="166"/>
      <c r="V263" s="166"/>
      <c r="W263" s="166"/>
      <c r="X263" s="166"/>
      <c r="Y263" s="166"/>
      <c r="Z263" s="166"/>
    </row>
    <row r="264" spans="1:26" ht="12.75" customHeight="1">
      <c r="A264" s="166"/>
      <c r="B264" s="166"/>
      <c r="C264" s="166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6"/>
      <c r="P264" s="166"/>
      <c r="Q264" s="166"/>
      <c r="R264" s="166"/>
      <c r="S264" s="166"/>
      <c r="T264" s="166"/>
      <c r="U264" s="166"/>
      <c r="V264" s="166"/>
      <c r="W264" s="166"/>
      <c r="X264" s="166"/>
      <c r="Y264" s="166"/>
      <c r="Z264" s="166"/>
    </row>
    <row r="265" spans="1:26" ht="12.75" customHeight="1">
      <c r="A265" s="166"/>
      <c r="B265" s="166"/>
      <c r="C265" s="166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66"/>
      <c r="O265" s="166"/>
      <c r="P265" s="166"/>
      <c r="Q265" s="166"/>
      <c r="R265" s="166"/>
      <c r="S265" s="166"/>
      <c r="T265" s="166"/>
      <c r="U265" s="166"/>
      <c r="V265" s="166"/>
      <c r="W265" s="166"/>
      <c r="X265" s="166"/>
      <c r="Y265" s="166"/>
      <c r="Z265" s="166"/>
    </row>
    <row r="266" spans="1:26" ht="12.75" customHeight="1">
      <c r="A266" s="166"/>
      <c r="B266" s="166"/>
      <c r="C266" s="166"/>
      <c r="D266" s="166"/>
      <c r="E266" s="166"/>
      <c r="F266" s="166"/>
      <c r="G266" s="166"/>
      <c r="H266" s="166"/>
      <c r="I266" s="166"/>
      <c r="J266" s="166"/>
      <c r="K266" s="166"/>
      <c r="L266" s="166"/>
      <c r="M266" s="166"/>
      <c r="N266" s="166"/>
      <c r="O266" s="166"/>
      <c r="P266" s="166"/>
      <c r="Q266" s="166"/>
      <c r="R266" s="166"/>
      <c r="S266" s="166"/>
      <c r="T266" s="166"/>
      <c r="U266" s="166"/>
      <c r="V266" s="166"/>
      <c r="W266" s="166"/>
      <c r="X266" s="166"/>
      <c r="Y266" s="166"/>
      <c r="Z266" s="166"/>
    </row>
    <row r="267" spans="1:26" ht="12.75" customHeight="1">
      <c r="A267" s="166"/>
      <c r="B267" s="166"/>
      <c r="C267" s="166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P267" s="166"/>
      <c r="Q267" s="166"/>
      <c r="R267" s="166"/>
      <c r="S267" s="166"/>
      <c r="T267" s="166"/>
      <c r="U267" s="166"/>
      <c r="V267" s="166"/>
      <c r="W267" s="166"/>
      <c r="X267" s="166"/>
      <c r="Y267" s="166"/>
      <c r="Z267" s="166"/>
    </row>
    <row r="268" spans="1:26" ht="12.75" customHeight="1">
      <c r="A268" s="166"/>
      <c r="B268" s="166"/>
      <c r="C268" s="166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166"/>
      <c r="Q268" s="166"/>
      <c r="R268" s="166"/>
      <c r="S268" s="166"/>
      <c r="T268" s="166"/>
      <c r="U268" s="166"/>
      <c r="V268" s="166"/>
      <c r="W268" s="166"/>
      <c r="X268" s="166"/>
      <c r="Y268" s="166"/>
      <c r="Z268" s="166"/>
    </row>
    <row r="269" spans="1:26" ht="12.75" customHeight="1">
      <c r="A269" s="166"/>
      <c r="B269" s="166"/>
      <c r="C269" s="166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P269" s="166"/>
      <c r="Q269" s="166"/>
      <c r="R269" s="166"/>
      <c r="S269" s="166"/>
      <c r="T269" s="166"/>
      <c r="U269" s="166"/>
      <c r="V269" s="166"/>
      <c r="W269" s="166"/>
      <c r="X269" s="166"/>
      <c r="Y269" s="166"/>
      <c r="Z269" s="166"/>
    </row>
    <row r="270" spans="1:26" ht="12.75" customHeight="1">
      <c r="A270" s="166"/>
      <c r="B270" s="166"/>
      <c r="C270" s="166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P270" s="166"/>
      <c r="Q270" s="166"/>
      <c r="R270" s="166"/>
      <c r="S270" s="166"/>
      <c r="T270" s="166"/>
      <c r="U270" s="166"/>
      <c r="V270" s="166"/>
      <c r="W270" s="166"/>
      <c r="X270" s="166"/>
      <c r="Y270" s="166"/>
      <c r="Z270" s="166"/>
    </row>
    <row r="271" spans="1:26" ht="12.75" customHeight="1">
      <c r="A271" s="166"/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</row>
    <row r="272" spans="1:26" ht="12.75" customHeight="1">
      <c r="A272" s="166"/>
      <c r="B272" s="166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  <c r="S272" s="166"/>
      <c r="T272" s="166"/>
      <c r="U272" s="166"/>
      <c r="V272" s="166"/>
      <c r="W272" s="166"/>
      <c r="X272" s="166"/>
      <c r="Y272" s="166"/>
      <c r="Z272" s="166"/>
    </row>
    <row r="273" spans="1:26" ht="12.75" customHeight="1">
      <c r="A273" s="166"/>
      <c r="B273" s="166"/>
      <c r="C273" s="166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166"/>
      <c r="Q273" s="166"/>
      <c r="R273" s="166"/>
      <c r="S273" s="166"/>
      <c r="T273" s="166"/>
      <c r="U273" s="166"/>
      <c r="V273" s="166"/>
      <c r="W273" s="166"/>
      <c r="X273" s="166"/>
      <c r="Y273" s="166"/>
      <c r="Z273" s="166"/>
    </row>
    <row r="274" spans="1:26" ht="12.75" customHeight="1">
      <c r="A274" s="166"/>
      <c r="B274" s="166"/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P274" s="166"/>
      <c r="Q274" s="166"/>
      <c r="R274" s="166"/>
      <c r="S274" s="166"/>
      <c r="T274" s="166"/>
      <c r="U274" s="166"/>
      <c r="V274" s="166"/>
      <c r="W274" s="166"/>
      <c r="X274" s="166"/>
      <c r="Y274" s="166"/>
      <c r="Z274" s="166"/>
    </row>
    <row r="275" spans="1:26" ht="12.75" customHeight="1">
      <c r="A275" s="166"/>
      <c r="B275" s="166"/>
      <c r="C275" s="166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66"/>
      <c r="O275" s="166"/>
      <c r="P275" s="166"/>
      <c r="Q275" s="166"/>
      <c r="R275" s="166"/>
      <c r="S275" s="166"/>
      <c r="T275" s="166"/>
      <c r="U275" s="166"/>
      <c r="V275" s="166"/>
      <c r="W275" s="166"/>
      <c r="X275" s="166"/>
      <c r="Y275" s="166"/>
      <c r="Z275" s="166"/>
    </row>
    <row r="276" spans="1:26" ht="12.75" customHeight="1">
      <c r="A276" s="166"/>
      <c r="B276" s="166"/>
      <c r="C276" s="166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</row>
    <row r="277" spans="1:26" ht="12.75" customHeight="1">
      <c r="A277" s="166"/>
      <c r="B277" s="166"/>
      <c r="C277" s="166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</row>
    <row r="278" spans="1:26" ht="12.75" customHeight="1">
      <c r="A278" s="166"/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</row>
    <row r="279" spans="1:26" ht="12.75" customHeight="1">
      <c r="A279" s="166"/>
      <c r="B279" s="166"/>
      <c r="C279" s="166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166"/>
      <c r="Q279" s="166"/>
      <c r="R279" s="166"/>
      <c r="S279" s="166"/>
      <c r="T279" s="166"/>
      <c r="U279" s="166"/>
      <c r="V279" s="166"/>
      <c r="W279" s="166"/>
      <c r="X279" s="166"/>
      <c r="Y279" s="166"/>
      <c r="Z279" s="166"/>
    </row>
    <row r="280" spans="1:26" ht="12.75" customHeight="1">
      <c r="A280" s="166"/>
      <c r="B280" s="166"/>
      <c r="C280" s="166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P280" s="166"/>
      <c r="Q280" s="166"/>
      <c r="R280" s="166"/>
      <c r="S280" s="166"/>
      <c r="T280" s="166"/>
      <c r="U280" s="166"/>
      <c r="V280" s="166"/>
      <c r="W280" s="166"/>
      <c r="X280" s="166"/>
      <c r="Y280" s="166"/>
      <c r="Z280" s="166"/>
    </row>
    <row r="281" spans="1:26" ht="12.75" customHeight="1">
      <c r="A281" s="166"/>
      <c r="B281" s="166"/>
      <c r="C281" s="166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166"/>
      <c r="P281" s="166"/>
      <c r="Q281" s="166"/>
      <c r="R281" s="166"/>
      <c r="S281" s="166"/>
      <c r="T281" s="166"/>
      <c r="U281" s="166"/>
      <c r="V281" s="166"/>
      <c r="W281" s="166"/>
      <c r="X281" s="166"/>
      <c r="Y281" s="166"/>
      <c r="Z281" s="166"/>
    </row>
    <row r="282" spans="1:26" ht="12.75" customHeight="1">
      <c r="A282" s="166"/>
      <c r="B282" s="166"/>
      <c r="C282" s="166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166"/>
      <c r="P282" s="166"/>
      <c r="Q282" s="166"/>
      <c r="R282" s="166"/>
      <c r="S282" s="166"/>
      <c r="T282" s="166"/>
      <c r="U282" s="166"/>
      <c r="V282" s="166"/>
      <c r="W282" s="166"/>
      <c r="X282" s="166"/>
      <c r="Y282" s="166"/>
      <c r="Z282" s="166"/>
    </row>
    <row r="283" spans="1:26" ht="12.75" customHeight="1">
      <c r="A283" s="166"/>
      <c r="B283" s="166"/>
      <c r="C283" s="166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166"/>
      <c r="P283" s="166"/>
      <c r="Q283" s="166"/>
      <c r="R283" s="166"/>
      <c r="S283" s="166"/>
      <c r="T283" s="166"/>
      <c r="U283" s="166"/>
      <c r="V283" s="166"/>
      <c r="W283" s="166"/>
      <c r="X283" s="166"/>
      <c r="Y283" s="166"/>
      <c r="Z283" s="166"/>
    </row>
    <row r="284" spans="1:26" ht="12.75" customHeight="1">
      <c r="A284" s="166"/>
      <c r="B284" s="166"/>
      <c r="C284" s="166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166"/>
      <c r="P284" s="166"/>
      <c r="Q284" s="166"/>
      <c r="R284" s="166"/>
      <c r="S284" s="166"/>
      <c r="T284" s="166"/>
      <c r="U284" s="166"/>
      <c r="V284" s="166"/>
      <c r="W284" s="166"/>
      <c r="X284" s="166"/>
      <c r="Y284" s="166"/>
      <c r="Z284" s="166"/>
    </row>
    <row r="285" spans="1:26" ht="12.75" customHeight="1">
      <c r="A285" s="166"/>
      <c r="B285" s="166"/>
      <c r="C285" s="166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166"/>
      <c r="P285" s="166"/>
      <c r="Q285" s="166"/>
      <c r="R285" s="166"/>
      <c r="S285" s="166"/>
      <c r="T285" s="166"/>
      <c r="U285" s="166"/>
      <c r="V285" s="166"/>
      <c r="W285" s="166"/>
      <c r="X285" s="166"/>
      <c r="Y285" s="166"/>
      <c r="Z285" s="166"/>
    </row>
    <row r="286" spans="1:26" ht="12.75" customHeight="1">
      <c r="A286" s="166"/>
      <c r="B286" s="166"/>
      <c r="C286" s="166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P286" s="166"/>
      <c r="Q286" s="166"/>
      <c r="R286" s="166"/>
      <c r="S286" s="166"/>
      <c r="T286" s="166"/>
      <c r="U286" s="166"/>
      <c r="V286" s="166"/>
      <c r="W286" s="166"/>
      <c r="X286" s="166"/>
      <c r="Y286" s="166"/>
      <c r="Z286" s="166"/>
    </row>
    <row r="287" spans="1:26" ht="12.75" customHeight="1">
      <c r="A287" s="166"/>
      <c r="B287" s="166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  <c r="S287" s="166"/>
      <c r="T287" s="166"/>
      <c r="U287" s="166"/>
      <c r="V287" s="166"/>
      <c r="W287" s="166"/>
      <c r="X287" s="166"/>
      <c r="Y287" s="166"/>
      <c r="Z287" s="166"/>
    </row>
    <row r="288" spans="1:26" ht="12.75" customHeight="1">
      <c r="A288" s="166"/>
      <c r="B288" s="166"/>
      <c r="C288" s="166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166"/>
      <c r="P288" s="166"/>
      <c r="Q288" s="166"/>
      <c r="R288" s="166"/>
      <c r="S288" s="166"/>
      <c r="T288" s="166"/>
      <c r="U288" s="166"/>
      <c r="V288" s="166"/>
      <c r="W288" s="166"/>
      <c r="X288" s="166"/>
      <c r="Y288" s="166"/>
      <c r="Z288" s="166"/>
    </row>
    <row r="289" spans="1:26" ht="12.75" customHeight="1">
      <c r="A289" s="166"/>
      <c r="B289" s="166"/>
      <c r="C289" s="166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166"/>
      <c r="P289" s="166"/>
      <c r="Q289" s="166"/>
      <c r="R289" s="166"/>
      <c r="S289" s="166"/>
      <c r="T289" s="166"/>
      <c r="U289" s="166"/>
      <c r="V289" s="166"/>
      <c r="W289" s="166"/>
      <c r="X289" s="166"/>
      <c r="Y289" s="166"/>
      <c r="Z289" s="166"/>
    </row>
    <row r="290" spans="1:26" ht="12.75" customHeight="1">
      <c r="A290" s="166"/>
      <c r="B290" s="166"/>
      <c r="C290" s="166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166"/>
      <c r="P290" s="166"/>
      <c r="Q290" s="166"/>
      <c r="R290" s="166"/>
      <c r="S290" s="166"/>
      <c r="T290" s="166"/>
      <c r="U290" s="166"/>
      <c r="V290" s="166"/>
      <c r="W290" s="166"/>
      <c r="X290" s="166"/>
      <c r="Y290" s="166"/>
      <c r="Z290" s="166"/>
    </row>
    <row r="291" spans="1:26" ht="12.75" customHeight="1">
      <c r="A291" s="166"/>
      <c r="B291" s="166"/>
      <c r="C291" s="166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166"/>
      <c r="P291" s="166"/>
      <c r="Q291" s="166"/>
      <c r="R291" s="166"/>
      <c r="S291" s="166"/>
      <c r="T291" s="166"/>
      <c r="U291" s="166"/>
      <c r="V291" s="166"/>
      <c r="W291" s="166"/>
      <c r="X291" s="166"/>
      <c r="Y291" s="166"/>
      <c r="Z291" s="166"/>
    </row>
    <row r="292" spans="1:26" ht="12.75" customHeight="1">
      <c r="A292" s="166"/>
      <c r="B292" s="166"/>
      <c r="C292" s="166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P292" s="166"/>
      <c r="Q292" s="166"/>
      <c r="R292" s="166"/>
      <c r="S292" s="166"/>
      <c r="T292" s="166"/>
      <c r="U292" s="166"/>
      <c r="V292" s="166"/>
      <c r="W292" s="166"/>
      <c r="X292" s="166"/>
      <c r="Y292" s="166"/>
      <c r="Z292" s="166"/>
    </row>
    <row r="293" spans="1:26" ht="12.75" customHeight="1">
      <c r="A293" s="166"/>
      <c r="B293" s="166"/>
      <c r="C293" s="166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66"/>
      <c r="O293" s="166"/>
      <c r="P293" s="166"/>
      <c r="Q293" s="166"/>
      <c r="R293" s="166"/>
      <c r="S293" s="166"/>
      <c r="T293" s="166"/>
      <c r="U293" s="166"/>
      <c r="V293" s="166"/>
      <c r="W293" s="166"/>
      <c r="X293" s="166"/>
      <c r="Y293" s="166"/>
      <c r="Z293" s="166"/>
    </row>
    <row r="294" spans="1:26" ht="12.75" customHeight="1">
      <c r="A294" s="166"/>
      <c r="B294" s="166"/>
      <c r="C294" s="166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66"/>
      <c r="O294" s="166"/>
      <c r="P294" s="166"/>
      <c r="Q294" s="166"/>
      <c r="R294" s="166"/>
      <c r="S294" s="166"/>
      <c r="T294" s="166"/>
      <c r="U294" s="166"/>
      <c r="V294" s="166"/>
      <c r="W294" s="166"/>
      <c r="X294" s="166"/>
      <c r="Y294" s="166"/>
      <c r="Z294" s="166"/>
    </row>
    <row r="295" spans="1:26" ht="12.75" customHeight="1">
      <c r="A295" s="166"/>
      <c r="B295" s="166"/>
      <c r="C295" s="166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66"/>
      <c r="O295" s="166"/>
      <c r="P295" s="166"/>
      <c r="Q295" s="166"/>
      <c r="R295" s="166"/>
      <c r="S295" s="166"/>
      <c r="T295" s="166"/>
      <c r="U295" s="166"/>
      <c r="V295" s="166"/>
      <c r="W295" s="166"/>
      <c r="X295" s="166"/>
      <c r="Y295" s="166"/>
      <c r="Z295" s="166"/>
    </row>
    <row r="296" spans="1:26" ht="12.75" customHeight="1">
      <c r="A296" s="166"/>
      <c r="B296" s="166"/>
      <c r="C296" s="166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66"/>
      <c r="O296" s="166"/>
      <c r="P296" s="166"/>
      <c r="Q296" s="166"/>
      <c r="R296" s="166"/>
      <c r="S296" s="166"/>
      <c r="T296" s="166"/>
      <c r="U296" s="166"/>
      <c r="V296" s="166"/>
      <c r="W296" s="166"/>
      <c r="X296" s="166"/>
      <c r="Y296" s="166"/>
      <c r="Z296" s="166"/>
    </row>
    <row r="297" spans="1:26" ht="12.75" customHeight="1">
      <c r="A297" s="166"/>
      <c r="B297" s="166"/>
      <c r="C297" s="166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166"/>
      <c r="P297" s="166"/>
      <c r="Q297" s="166"/>
      <c r="R297" s="166"/>
      <c r="S297" s="166"/>
      <c r="T297" s="166"/>
      <c r="U297" s="166"/>
      <c r="V297" s="166"/>
      <c r="W297" s="166"/>
      <c r="X297" s="166"/>
      <c r="Y297" s="166"/>
      <c r="Z297" s="166"/>
    </row>
    <row r="298" spans="1:26" ht="12.75" customHeight="1">
      <c r="A298" s="166"/>
      <c r="B298" s="166"/>
      <c r="C298" s="166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P298" s="166"/>
      <c r="Q298" s="166"/>
      <c r="R298" s="166"/>
      <c r="S298" s="166"/>
      <c r="T298" s="166"/>
      <c r="U298" s="166"/>
      <c r="V298" s="166"/>
      <c r="W298" s="166"/>
      <c r="X298" s="166"/>
      <c r="Y298" s="166"/>
      <c r="Z298" s="166"/>
    </row>
    <row r="299" spans="1:26" ht="12.75" customHeight="1">
      <c r="A299" s="166"/>
      <c r="B299" s="166"/>
      <c r="C299" s="166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166"/>
      <c r="P299" s="166"/>
      <c r="Q299" s="166"/>
      <c r="R299" s="166"/>
      <c r="S299" s="166"/>
      <c r="T299" s="166"/>
      <c r="U299" s="166"/>
      <c r="V299" s="166"/>
      <c r="W299" s="166"/>
      <c r="X299" s="166"/>
      <c r="Y299" s="166"/>
      <c r="Z299" s="166"/>
    </row>
    <row r="300" spans="1:26" ht="12.75" customHeight="1">
      <c r="A300" s="166"/>
      <c r="B300" s="166"/>
      <c r="C300" s="166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166"/>
      <c r="P300" s="166"/>
      <c r="Q300" s="166"/>
      <c r="R300" s="166"/>
      <c r="S300" s="166"/>
      <c r="T300" s="166"/>
      <c r="U300" s="166"/>
      <c r="V300" s="166"/>
      <c r="W300" s="166"/>
      <c r="X300" s="166"/>
      <c r="Y300" s="166"/>
      <c r="Z300" s="166"/>
    </row>
    <row r="301" spans="1:26" ht="12.75" customHeight="1">
      <c r="A301" s="166"/>
      <c r="B301" s="166"/>
      <c r="C301" s="166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P301" s="166"/>
      <c r="Q301" s="166"/>
      <c r="R301" s="166"/>
      <c r="S301" s="166"/>
      <c r="T301" s="166"/>
      <c r="U301" s="166"/>
      <c r="V301" s="166"/>
      <c r="W301" s="166"/>
      <c r="X301" s="166"/>
      <c r="Y301" s="166"/>
      <c r="Z301" s="166"/>
    </row>
    <row r="302" spans="1:26" ht="12.75" customHeight="1">
      <c r="A302" s="166"/>
      <c r="B302" s="166"/>
      <c r="C302" s="166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P302" s="166"/>
      <c r="Q302" s="166"/>
      <c r="R302" s="166"/>
      <c r="S302" s="166"/>
      <c r="T302" s="166"/>
      <c r="U302" s="166"/>
      <c r="V302" s="166"/>
      <c r="W302" s="166"/>
      <c r="X302" s="166"/>
      <c r="Y302" s="166"/>
      <c r="Z302" s="166"/>
    </row>
    <row r="303" spans="1:26" ht="12.75" customHeight="1">
      <c r="A303" s="166"/>
      <c r="B303" s="166"/>
      <c r="C303" s="166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P303" s="166"/>
      <c r="Q303" s="166"/>
      <c r="R303" s="166"/>
      <c r="S303" s="166"/>
      <c r="T303" s="166"/>
      <c r="U303" s="166"/>
      <c r="V303" s="166"/>
      <c r="W303" s="166"/>
      <c r="X303" s="166"/>
      <c r="Y303" s="166"/>
      <c r="Z303" s="166"/>
    </row>
    <row r="304" spans="1:26" ht="12.75" customHeight="1">
      <c r="A304" s="166"/>
      <c r="B304" s="166"/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66"/>
      <c r="R304" s="166"/>
      <c r="S304" s="166"/>
      <c r="T304" s="166"/>
      <c r="U304" s="166"/>
      <c r="V304" s="166"/>
      <c r="W304" s="166"/>
      <c r="X304" s="166"/>
      <c r="Y304" s="166"/>
      <c r="Z304" s="166"/>
    </row>
    <row r="305" spans="1:26" ht="12.75" customHeight="1">
      <c r="A305" s="166"/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66"/>
      <c r="R305" s="166"/>
      <c r="S305" s="166"/>
      <c r="T305" s="166"/>
      <c r="U305" s="166"/>
      <c r="V305" s="166"/>
      <c r="W305" s="166"/>
      <c r="X305" s="166"/>
      <c r="Y305" s="166"/>
      <c r="Z305" s="166"/>
    </row>
    <row r="306" spans="1:26" ht="12.75" customHeight="1">
      <c r="A306" s="166"/>
      <c r="B306" s="166"/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66"/>
      <c r="R306" s="166"/>
      <c r="S306" s="166"/>
      <c r="T306" s="166"/>
      <c r="U306" s="166"/>
      <c r="V306" s="166"/>
      <c r="W306" s="166"/>
      <c r="X306" s="166"/>
      <c r="Y306" s="166"/>
      <c r="Z306" s="166"/>
    </row>
    <row r="307" spans="1:26" ht="12.75" customHeight="1">
      <c r="A307" s="166"/>
      <c r="B307" s="166"/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66"/>
      <c r="Q307" s="166"/>
      <c r="R307" s="166"/>
      <c r="S307" s="166"/>
      <c r="T307" s="166"/>
      <c r="U307" s="166"/>
      <c r="V307" s="166"/>
      <c r="W307" s="166"/>
      <c r="X307" s="166"/>
      <c r="Y307" s="166"/>
      <c r="Z307" s="166"/>
    </row>
    <row r="308" spans="1:26" ht="12.75" customHeight="1">
      <c r="A308" s="166"/>
      <c r="B308" s="166"/>
      <c r="C308" s="166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66"/>
      <c r="R308" s="166"/>
      <c r="S308" s="166"/>
      <c r="T308" s="166"/>
      <c r="U308" s="166"/>
      <c r="V308" s="166"/>
      <c r="W308" s="166"/>
      <c r="X308" s="166"/>
      <c r="Y308" s="166"/>
      <c r="Z308" s="166"/>
    </row>
    <row r="309" spans="1:26" ht="12.75" customHeight="1">
      <c r="A309" s="166"/>
      <c r="B309" s="166"/>
      <c r="C309" s="166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66"/>
      <c r="R309" s="166"/>
      <c r="S309" s="166"/>
      <c r="T309" s="166"/>
      <c r="U309" s="166"/>
      <c r="V309" s="166"/>
      <c r="W309" s="166"/>
      <c r="X309" s="166"/>
      <c r="Y309" s="166"/>
      <c r="Z309" s="166"/>
    </row>
    <row r="310" spans="1:26" ht="12.75" customHeight="1">
      <c r="A310" s="166"/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</row>
    <row r="311" spans="1:26" ht="12.75" customHeight="1">
      <c r="A311" s="166"/>
      <c r="B311" s="166"/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66"/>
      <c r="R311" s="166"/>
      <c r="S311" s="166"/>
      <c r="T311" s="166"/>
      <c r="U311" s="166"/>
      <c r="V311" s="166"/>
      <c r="W311" s="166"/>
      <c r="X311" s="166"/>
      <c r="Y311" s="166"/>
      <c r="Z311" s="166"/>
    </row>
    <row r="312" spans="1:26" ht="12.75" customHeight="1">
      <c r="A312" s="166"/>
      <c r="B312" s="166"/>
      <c r="C312" s="166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66"/>
      <c r="R312" s="166"/>
      <c r="S312" s="166"/>
      <c r="T312" s="166"/>
      <c r="U312" s="166"/>
      <c r="V312" s="166"/>
      <c r="W312" s="166"/>
      <c r="X312" s="166"/>
      <c r="Y312" s="166"/>
      <c r="Z312" s="166"/>
    </row>
    <row r="313" spans="1:26" ht="12.75" customHeight="1">
      <c r="A313" s="166"/>
      <c r="B313" s="166"/>
      <c r="C313" s="166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66"/>
      <c r="Q313" s="166"/>
      <c r="R313" s="166"/>
      <c r="S313" s="166"/>
      <c r="T313" s="166"/>
      <c r="U313" s="166"/>
      <c r="V313" s="166"/>
      <c r="W313" s="166"/>
      <c r="X313" s="166"/>
      <c r="Y313" s="166"/>
      <c r="Z313" s="166"/>
    </row>
    <row r="314" spans="1:26" ht="12.75" customHeight="1">
      <c r="A314" s="166"/>
      <c r="B314" s="166"/>
      <c r="C314" s="166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66"/>
      <c r="R314" s="166"/>
      <c r="S314" s="166"/>
      <c r="T314" s="166"/>
      <c r="U314" s="166"/>
      <c r="V314" s="166"/>
      <c r="W314" s="166"/>
      <c r="X314" s="166"/>
      <c r="Y314" s="166"/>
      <c r="Z314" s="166"/>
    </row>
    <row r="315" spans="1:26" ht="12.75" customHeight="1">
      <c r="A315" s="166"/>
      <c r="B315" s="166"/>
      <c r="C315" s="166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66"/>
      <c r="R315" s="166"/>
      <c r="S315" s="166"/>
      <c r="T315" s="166"/>
      <c r="U315" s="166"/>
      <c r="V315" s="166"/>
      <c r="W315" s="166"/>
      <c r="X315" s="166"/>
      <c r="Y315" s="166"/>
      <c r="Z315" s="166"/>
    </row>
    <row r="316" spans="1:26" ht="12.75" customHeight="1">
      <c r="A316" s="166"/>
      <c r="B316" s="166"/>
      <c r="C316" s="166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66"/>
      <c r="O316" s="166"/>
      <c r="P316" s="166"/>
      <c r="Q316" s="166"/>
      <c r="R316" s="166"/>
      <c r="S316" s="166"/>
      <c r="T316" s="166"/>
      <c r="U316" s="166"/>
      <c r="V316" s="166"/>
      <c r="W316" s="166"/>
      <c r="X316" s="166"/>
      <c r="Y316" s="166"/>
      <c r="Z316" s="166"/>
    </row>
    <row r="317" spans="1:26" ht="12.75" customHeight="1">
      <c r="A317" s="166"/>
      <c r="B317" s="166"/>
      <c r="C317" s="166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66"/>
      <c r="O317" s="166"/>
      <c r="P317" s="166"/>
      <c r="Q317" s="166"/>
      <c r="R317" s="166"/>
      <c r="S317" s="166"/>
      <c r="T317" s="166"/>
      <c r="U317" s="166"/>
      <c r="V317" s="166"/>
      <c r="W317" s="166"/>
      <c r="X317" s="166"/>
      <c r="Y317" s="166"/>
      <c r="Z317" s="166"/>
    </row>
    <row r="318" spans="1:26" ht="12.75" customHeight="1">
      <c r="A318" s="166"/>
      <c r="B318" s="166"/>
      <c r="C318" s="166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66"/>
      <c r="Q318" s="166"/>
      <c r="R318" s="166"/>
      <c r="S318" s="166"/>
      <c r="T318" s="166"/>
      <c r="U318" s="166"/>
      <c r="V318" s="166"/>
      <c r="W318" s="166"/>
      <c r="X318" s="166"/>
      <c r="Y318" s="166"/>
      <c r="Z318" s="166"/>
    </row>
    <row r="319" spans="1:26" ht="12.75" customHeight="1">
      <c r="A319" s="166"/>
      <c r="B319" s="166"/>
      <c r="C319" s="166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66"/>
      <c r="Q319" s="166"/>
      <c r="R319" s="166"/>
      <c r="S319" s="166"/>
      <c r="T319" s="166"/>
      <c r="U319" s="166"/>
      <c r="V319" s="166"/>
      <c r="W319" s="166"/>
      <c r="X319" s="166"/>
      <c r="Y319" s="166"/>
      <c r="Z319" s="166"/>
    </row>
    <row r="320" spans="1:26" ht="12.75" customHeight="1">
      <c r="A320" s="166"/>
      <c r="B320" s="166"/>
      <c r="C320" s="166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66"/>
      <c r="O320" s="166"/>
      <c r="P320" s="166"/>
      <c r="Q320" s="166"/>
      <c r="R320" s="166"/>
      <c r="S320" s="166"/>
      <c r="T320" s="166"/>
      <c r="U320" s="166"/>
      <c r="V320" s="166"/>
      <c r="W320" s="166"/>
      <c r="X320" s="166"/>
      <c r="Y320" s="166"/>
      <c r="Z320" s="166"/>
    </row>
    <row r="321" spans="1:26" ht="12.75" customHeight="1">
      <c r="A321" s="166"/>
      <c r="B321" s="166"/>
      <c r="C321" s="166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66"/>
      <c r="O321" s="166"/>
      <c r="P321" s="166"/>
      <c r="Q321" s="166"/>
      <c r="R321" s="166"/>
      <c r="S321" s="166"/>
      <c r="T321" s="166"/>
      <c r="U321" s="166"/>
      <c r="V321" s="166"/>
      <c r="W321" s="166"/>
      <c r="X321" s="166"/>
      <c r="Y321" s="166"/>
      <c r="Z321" s="166"/>
    </row>
    <row r="322" spans="1:26" ht="12.75" customHeight="1">
      <c r="A322" s="166"/>
      <c r="B322" s="166"/>
      <c r="C322" s="166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66"/>
      <c r="O322" s="166"/>
      <c r="P322" s="166"/>
      <c r="Q322" s="166"/>
      <c r="R322" s="166"/>
      <c r="S322" s="166"/>
      <c r="T322" s="166"/>
      <c r="U322" s="166"/>
      <c r="V322" s="166"/>
      <c r="W322" s="166"/>
      <c r="X322" s="166"/>
      <c r="Y322" s="166"/>
      <c r="Z322" s="166"/>
    </row>
    <row r="323" spans="1:26" ht="12.75" customHeight="1">
      <c r="A323" s="166"/>
      <c r="B323" s="166"/>
      <c r="C323" s="166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66"/>
      <c r="O323" s="166"/>
      <c r="P323" s="166"/>
      <c r="Q323" s="166"/>
      <c r="R323" s="166"/>
      <c r="S323" s="166"/>
      <c r="T323" s="166"/>
      <c r="U323" s="166"/>
      <c r="V323" s="166"/>
      <c r="W323" s="166"/>
      <c r="X323" s="166"/>
      <c r="Y323" s="166"/>
      <c r="Z323" s="166"/>
    </row>
    <row r="324" spans="1:26" ht="12.75" customHeight="1">
      <c r="A324" s="166"/>
      <c r="B324" s="166"/>
      <c r="C324" s="166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66"/>
      <c r="O324" s="166"/>
      <c r="P324" s="166"/>
      <c r="Q324" s="166"/>
      <c r="R324" s="166"/>
      <c r="S324" s="166"/>
      <c r="T324" s="166"/>
      <c r="U324" s="166"/>
      <c r="V324" s="166"/>
      <c r="W324" s="166"/>
      <c r="X324" s="166"/>
      <c r="Y324" s="166"/>
      <c r="Z324" s="166"/>
    </row>
    <row r="325" spans="1:26" ht="12.75" customHeight="1">
      <c r="A325" s="166"/>
      <c r="B325" s="166"/>
      <c r="C325" s="166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66"/>
      <c r="O325" s="166"/>
      <c r="P325" s="166"/>
      <c r="Q325" s="166"/>
      <c r="R325" s="166"/>
      <c r="S325" s="166"/>
      <c r="T325" s="166"/>
      <c r="U325" s="166"/>
      <c r="V325" s="166"/>
      <c r="W325" s="166"/>
      <c r="X325" s="166"/>
      <c r="Y325" s="166"/>
      <c r="Z325" s="166"/>
    </row>
    <row r="326" spans="1:26" ht="12.75" customHeight="1">
      <c r="A326" s="166"/>
      <c r="B326" s="166"/>
      <c r="C326" s="166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66"/>
      <c r="O326" s="166"/>
      <c r="P326" s="166"/>
      <c r="Q326" s="166"/>
      <c r="R326" s="166"/>
      <c r="S326" s="166"/>
      <c r="T326" s="166"/>
      <c r="U326" s="166"/>
      <c r="V326" s="166"/>
      <c r="W326" s="166"/>
      <c r="X326" s="166"/>
      <c r="Y326" s="166"/>
      <c r="Z326" s="166"/>
    </row>
    <row r="327" spans="1:26" ht="12.75" customHeight="1">
      <c r="A327" s="166"/>
      <c r="B327" s="166"/>
      <c r="C327" s="166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66"/>
      <c r="O327" s="166"/>
      <c r="P327" s="166"/>
      <c r="Q327" s="166"/>
      <c r="R327" s="166"/>
      <c r="S327" s="166"/>
      <c r="T327" s="166"/>
      <c r="U327" s="166"/>
      <c r="V327" s="166"/>
      <c r="W327" s="166"/>
      <c r="X327" s="166"/>
      <c r="Y327" s="166"/>
      <c r="Z327" s="166"/>
    </row>
    <row r="328" spans="1:26" ht="12.75" customHeight="1">
      <c r="A328" s="166"/>
      <c r="B328" s="166"/>
      <c r="C328" s="166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66"/>
      <c r="O328" s="166"/>
      <c r="P328" s="166"/>
      <c r="Q328" s="166"/>
      <c r="R328" s="166"/>
      <c r="S328" s="166"/>
      <c r="T328" s="166"/>
      <c r="U328" s="166"/>
      <c r="V328" s="166"/>
      <c r="W328" s="166"/>
      <c r="X328" s="166"/>
      <c r="Y328" s="166"/>
      <c r="Z328" s="166"/>
    </row>
    <row r="329" spans="1:26" ht="12.75" customHeight="1">
      <c r="A329" s="166"/>
      <c r="B329" s="166"/>
      <c r="C329" s="166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66"/>
      <c r="O329" s="166"/>
      <c r="P329" s="166"/>
      <c r="Q329" s="166"/>
      <c r="R329" s="166"/>
      <c r="S329" s="166"/>
      <c r="T329" s="166"/>
      <c r="U329" s="166"/>
      <c r="V329" s="166"/>
      <c r="W329" s="166"/>
      <c r="X329" s="166"/>
      <c r="Y329" s="166"/>
      <c r="Z329" s="166"/>
    </row>
    <row r="330" spans="1:26" ht="12.75" customHeight="1">
      <c r="A330" s="166"/>
      <c r="B330" s="166"/>
      <c r="C330" s="166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66"/>
      <c r="O330" s="166"/>
      <c r="P330" s="166"/>
      <c r="Q330" s="166"/>
      <c r="R330" s="166"/>
      <c r="S330" s="166"/>
      <c r="T330" s="166"/>
      <c r="U330" s="166"/>
      <c r="V330" s="166"/>
      <c r="W330" s="166"/>
      <c r="X330" s="166"/>
      <c r="Y330" s="166"/>
      <c r="Z330" s="166"/>
    </row>
    <row r="331" spans="1:26" ht="12.75" customHeight="1">
      <c r="A331" s="166"/>
      <c r="B331" s="166"/>
      <c r="C331" s="166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66"/>
      <c r="O331" s="166"/>
      <c r="P331" s="166"/>
      <c r="Q331" s="166"/>
      <c r="R331" s="166"/>
      <c r="S331" s="166"/>
      <c r="T331" s="166"/>
      <c r="U331" s="166"/>
      <c r="V331" s="166"/>
      <c r="W331" s="166"/>
      <c r="X331" s="166"/>
      <c r="Y331" s="166"/>
      <c r="Z331" s="166"/>
    </row>
    <row r="332" spans="1:26" ht="12.75" customHeight="1">
      <c r="A332" s="166"/>
      <c r="B332" s="166"/>
      <c r="C332" s="166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66"/>
      <c r="O332" s="166"/>
      <c r="P332" s="166"/>
      <c r="Q332" s="166"/>
      <c r="R332" s="166"/>
      <c r="S332" s="166"/>
      <c r="T332" s="166"/>
      <c r="U332" s="166"/>
      <c r="V332" s="166"/>
      <c r="W332" s="166"/>
      <c r="X332" s="166"/>
      <c r="Y332" s="166"/>
      <c r="Z332" s="166"/>
    </row>
    <row r="333" spans="1:26" ht="12.75" customHeight="1">
      <c r="A333" s="166"/>
      <c r="B333" s="166"/>
      <c r="C333" s="166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66"/>
      <c r="O333" s="166"/>
      <c r="P333" s="166"/>
      <c r="Q333" s="166"/>
      <c r="R333" s="166"/>
      <c r="S333" s="166"/>
      <c r="T333" s="166"/>
      <c r="U333" s="166"/>
      <c r="V333" s="166"/>
      <c r="W333" s="166"/>
      <c r="X333" s="166"/>
      <c r="Y333" s="166"/>
      <c r="Z333" s="166"/>
    </row>
    <row r="334" spans="1:26" ht="12.75" customHeight="1">
      <c r="A334" s="166"/>
      <c r="B334" s="166"/>
      <c r="C334" s="166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66"/>
      <c r="O334" s="166"/>
      <c r="P334" s="166"/>
      <c r="Q334" s="166"/>
      <c r="R334" s="166"/>
      <c r="S334" s="166"/>
      <c r="T334" s="166"/>
      <c r="U334" s="166"/>
      <c r="V334" s="166"/>
      <c r="W334" s="166"/>
      <c r="X334" s="166"/>
      <c r="Y334" s="166"/>
      <c r="Z334" s="166"/>
    </row>
    <row r="335" spans="1:26" ht="12.75" customHeight="1">
      <c r="A335" s="166"/>
      <c r="B335" s="166"/>
      <c r="C335" s="166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66"/>
      <c r="O335" s="166"/>
      <c r="P335" s="166"/>
      <c r="Q335" s="166"/>
      <c r="R335" s="166"/>
      <c r="S335" s="166"/>
      <c r="T335" s="166"/>
      <c r="U335" s="166"/>
      <c r="V335" s="166"/>
      <c r="W335" s="166"/>
      <c r="X335" s="166"/>
      <c r="Y335" s="166"/>
      <c r="Z335" s="166"/>
    </row>
    <row r="336" spans="1:26" ht="12.75" customHeight="1">
      <c r="A336" s="166"/>
      <c r="B336" s="166"/>
      <c r="C336" s="166"/>
      <c r="D336" s="166"/>
      <c r="E336" s="166"/>
      <c r="F336" s="166"/>
      <c r="G336" s="166"/>
      <c r="H336" s="166"/>
      <c r="I336" s="166"/>
      <c r="J336" s="166"/>
      <c r="K336" s="166"/>
      <c r="L336" s="166"/>
      <c r="M336" s="166"/>
      <c r="N336" s="166"/>
      <c r="O336" s="166"/>
      <c r="P336" s="166"/>
      <c r="Q336" s="166"/>
      <c r="R336" s="166"/>
      <c r="S336" s="166"/>
      <c r="T336" s="166"/>
      <c r="U336" s="166"/>
      <c r="V336" s="166"/>
      <c r="W336" s="166"/>
      <c r="X336" s="166"/>
      <c r="Y336" s="166"/>
      <c r="Z336" s="166"/>
    </row>
    <row r="337" spans="1:26" ht="12.75" customHeight="1">
      <c r="A337" s="166"/>
      <c r="B337" s="166"/>
      <c r="C337" s="166"/>
      <c r="D337" s="166"/>
      <c r="E337" s="166"/>
      <c r="F337" s="166"/>
      <c r="G337" s="166"/>
      <c r="H337" s="166"/>
      <c r="I337" s="166"/>
      <c r="J337" s="166"/>
      <c r="K337" s="166"/>
      <c r="L337" s="166"/>
      <c r="M337" s="166"/>
      <c r="N337" s="166"/>
      <c r="O337" s="166"/>
      <c r="P337" s="166"/>
      <c r="Q337" s="166"/>
      <c r="R337" s="166"/>
      <c r="S337" s="166"/>
      <c r="T337" s="166"/>
      <c r="U337" s="166"/>
      <c r="V337" s="166"/>
      <c r="W337" s="166"/>
      <c r="X337" s="166"/>
      <c r="Y337" s="166"/>
      <c r="Z337" s="166"/>
    </row>
    <row r="338" spans="1:26" ht="12.75" customHeight="1">
      <c r="A338" s="166"/>
      <c r="B338" s="166"/>
      <c r="C338" s="166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66"/>
      <c r="O338" s="166"/>
      <c r="P338" s="166"/>
      <c r="Q338" s="166"/>
      <c r="R338" s="166"/>
      <c r="S338" s="166"/>
      <c r="T338" s="166"/>
      <c r="U338" s="166"/>
      <c r="V338" s="166"/>
      <c r="W338" s="166"/>
      <c r="X338" s="166"/>
      <c r="Y338" s="166"/>
      <c r="Z338" s="166"/>
    </row>
    <row r="339" spans="1:26" ht="12.75" customHeight="1">
      <c r="A339" s="166"/>
      <c r="B339" s="166"/>
      <c r="C339" s="166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66"/>
      <c r="O339" s="166"/>
      <c r="P339" s="166"/>
      <c r="Q339" s="166"/>
      <c r="R339" s="166"/>
      <c r="S339" s="166"/>
      <c r="T339" s="166"/>
      <c r="U339" s="166"/>
      <c r="V339" s="166"/>
      <c r="W339" s="166"/>
      <c r="X339" s="166"/>
      <c r="Y339" s="166"/>
      <c r="Z339" s="166"/>
    </row>
    <row r="340" spans="1:26" ht="12.75" customHeight="1">
      <c r="A340" s="166"/>
      <c r="B340" s="166"/>
      <c r="C340" s="166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66"/>
      <c r="O340" s="166"/>
      <c r="P340" s="166"/>
      <c r="Q340" s="166"/>
      <c r="R340" s="166"/>
      <c r="S340" s="166"/>
      <c r="T340" s="166"/>
      <c r="U340" s="166"/>
      <c r="V340" s="166"/>
      <c r="W340" s="166"/>
      <c r="X340" s="166"/>
      <c r="Y340" s="166"/>
      <c r="Z340" s="166"/>
    </row>
    <row r="341" spans="1:26" ht="12.75" customHeight="1">
      <c r="A341" s="166"/>
      <c r="B341" s="166"/>
      <c r="C341" s="166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66"/>
      <c r="O341" s="166"/>
      <c r="P341" s="166"/>
      <c r="Q341" s="166"/>
      <c r="R341" s="166"/>
      <c r="S341" s="166"/>
      <c r="T341" s="166"/>
      <c r="U341" s="166"/>
      <c r="V341" s="166"/>
      <c r="W341" s="166"/>
      <c r="X341" s="166"/>
      <c r="Y341" s="166"/>
      <c r="Z341" s="166"/>
    </row>
    <row r="342" spans="1:26" ht="12.75" customHeight="1">
      <c r="A342" s="166"/>
      <c r="B342" s="166"/>
      <c r="C342" s="166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66"/>
      <c r="O342" s="166"/>
      <c r="P342" s="166"/>
      <c r="Q342" s="166"/>
      <c r="R342" s="166"/>
      <c r="S342" s="166"/>
      <c r="T342" s="166"/>
      <c r="U342" s="166"/>
      <c r="V342" s="166"/>
      <c r="W342" s="166"/>
      <c r="X342" s="166"/>
      <c r="Y342" s="166"/>
      <c r="Z342" s="166"/>
    </row>
    <row r="343" spans="1:26" ht="12.75" customHeight="1">
      <c r="A343" s="166"/>
      <c r="B343" s="166"/>
      <c r="C343" s="166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66"/>
      <c r="O343" s="166"/>
      <c r="P343" s="166"/>
      <c r="Q343" s="166"/>
      <c r="R343" s="166"/>
      <c r="S343" s="166"/>
      <c r="T343" s="166"/>
      <c r="U343" s="166"/>
      <c r="V343" s="166"/>
      <c r="W343" s="166"/>
      <c r="X343" s="166"/>
      <c r="Y343" s="166"/>
      <c r="Z343" s="166"/>
    </row>
    <row r="344" spans="1:26" ht="12.75" customHeight="1">
      <c r="A344" s="166"/>
      <c r="B344" s="166"/>
      <c r="C344" s="166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66"/>
      <c r="O344" s="166"/>
      <c r="P344" s="166"/>
      <c r="Q344" s="166"/>
      <c r="R344" s="166"/>
      <c r="S344" s="166"/>
      <c r="T344" s="166"/>
      <c r="U344" s="166"/>
      <c r="V344" s="166"/>
      <c r="W344" s="166"/>
      <c r="X344" s="166"/>
      <c r="Y344" s="166"/>
      <c r="Z344" s="166"/>
    </row>
    <row r="345" spans="1:26" ht="12.75" customHeight="1">
      <c r="A345" s="166"/>
      <c r="B345" s="166"/>
      <c r="C345" s="166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66"/>
      <c r="O345" s="166"/>
      <c r="P345" s="166"/>
      <c r="Q345" s="166"/>
      <c r="R345" s="166"/>
      <c r="S345" s="166"/>
      <c r="T345" s="166"/>
      <c r="U345" s="166"/>
      <c r="V345" s="166"/>
      <c r="W345" s="166"/>
      <c r="X345" s="166"/>
      <c r="Y345" s="166"/>
      <c r="Z345" s="166"/>
    </row>
    <row r="346" spans="1:26" ht="12.75" customHeight="1">
      <c r="A346" s="166"/>
      <c r="B346" s="166"/>
      <c r="C346" s="166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66"/>
      <c r="O346" s="166"/>
      <c r="P346" s="166"/>
      <c r="Q346" s="166"/>
      <c r="R346" s="166"/>
      <c r="S346" s="166"/>
      <c r="T346" s="166"/>
      <c r="U346" s="166"/>
      <c r="V346" s="166"/>
      <c r="W346" s="166"/>
      <c r="X346" s="166"/>
      <c r="Y346" s="166"/>
      <c r="Z346" s="166"/>
    </row>
    <row r="347" spans="1:26" ht="12.75" customHeight="1">
      <c r="A347" s="166"/>
      <c r="B347" s="166"/>
      <c r="C347" s="166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66"/>
      <c r="O347" s="166"/>
      <c r="P347" s="166"/>
      <c r="Q347" s="166"/>
      <c r="R347" s="166"/>
      <c r="S347" s="166"/>
      <c r="T347" s="166"/>
      <c r="U347" s="166"/>
      <c r="V347" s="166"/>
      <c r="W347" s="166"/>
      <c r="X347" s="166"/>
      <c r="Y347" s="166"/>
      <c r="Z347" s="166"/>
    </row>
    <row r="348" spans="1:26" ht="12.75" customHeight="1">
      <c r="A348" s="166"/>
      <c r="B348" s="166"/>
      <c r="C348" s="166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66"/>
      <c r="O348" s="166"/>
      <c r="P348" s="166"/>
      <c r="Q348" s="166"/>
      <c r="R348" s="166"/>
      <c r="S348" s="166"/>
      <c r="T348" s="166"/>
      <c r="U348" s="166"/>
      <c r="V348" s="166"/>
      <c r="W348" s="166"/>
      <c r="X348" s="166"/>
      <c r="Y348" s="166"/>
      <c r="Z348" s="166"/>
    </row>
    <row r="349" spans="1:26" ht="12.75" customHeight="1">
      <c r="A349" s="166"/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</row>
    <row r="350" spans="1:26" ht="12.75" customHeight="1">
      <c r="A350" s="166"/>
      <c r="B350" s="166"/>
      <c r="C350" s="166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66"/>
      <c r="O350" s="166"/>
      <c r="P350" s="166"/>
      <c r="Q350" s="166"/>
      <c r="R350" s="166"/>
      <c r="S350" s="166"/>
      <c r="T350" s="166"/>
      <c r="U350" s="166"/>
      <c r="V350" s="166"/>
      <c r="W350" s="166"/>
      <c r="X350" s="166"/>
      <c r="Y350" s="166"/>
      <c r="Z350" s="166"/>
    </row>
    <row r="351" spans="1:26" ht="12.75" customHeight="1">
      <c r="A351" s="166"/>
      <c r="B351" s="166"/>
      <c r="C351" s="166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66"/>
      <c r="O351" s="166"/>
      <c r="P351" s="166"/>
      <c r="Q351" s="166"/>
      <c r="R351" s="166"/>
      <c r="S351" s="166"/>
      <c r="T351" s="166"/>
      <c r="U351" s="166"/>
      <c r="V351" s="166"/>
      <c r="W351" s="166"/>
      <c r="X351" s="166"/>
      <c r="Y351" s="166"/>
      <c r="Z351" s="166"/>
    </row>
    <row r="352" spans="1:26" ht="12.75" customHeight="1">
      <c r="A352" s="166"/>
      <c r="B352" s="166"/>
      <c r="C352" s="166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66"/>
      <c r="O352" s="166"/>
      <c r="P352" s="166"/>
      <c r="Q352" s="166"/>
      <c r="R352" s="166"/>
      <c r="S352" s="166"/>
      <c r="T352" s="166"/>
      <c r="U352" s="166"/>
      <c r="V352" s="166"/>
      <c r="W352" s="166"/>
      <c r="X352" s="166"/>
      <c r="Y352" s="166"/>
      <c r="Z352" s="166"/>
    </row>
    <row r="353" spans="1:26" ht="12.75" customHeight="1">
      <c r="A353" s="166"/>
      <c r="B353" s="166"/>
      <c r="C353" s="166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66"/>
      <c r="O353" s="166"/>
      <c r="P353" s="166"/>
      <c r="Q353" s="166"/>
      <c r="R353" s="166"/>
      <c r="S353" s="166"/>
      <c r="T353" s="166"/>
      <c r="U353" s="166"/>
      <c r="V353" s="166"/>
      <c r="W353" s="166"/>
      <c r="X353" s="166"/>
      <c r="Y353" s="166"/>
      <c r="Z353" s="166"/>
    </row>
    <row r="354" spans="1:26" ht="12.75" customHeight="1">
      <c r="A354" s="166"/>
      <c r="B354" s="166"/>
      <c r="C354" s="166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66"/>
      <c r="O354" s="166"/>
      <c r="P354" s="166"/>
      <c r="Q354" s="166"/>
      <c r="R354" s="166"/>
      <c r="S354" s="166"/>
      <c r="T354" s="166"/>
      <c r="U354" s="166"/>
      <c r="V354" s="166"/>
      <c r="W354" s="166"/>
      <c r="X354" s="166"/>
      <c r="Y354" s="166"/>
      <c r="Z354" s="166"/>
    </row>
    <row r="355" spans="1:26" ht="12.75" customHeight="1">
      <c r="A355" s="166"/>
      <c r="B355" s="166"/>
      <c r="C355" s="166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66"/>
      <c r="O355" s="166"/>
      <c r="P355" s="166"/>
      <c r="Q355" s="166"/>
      <c r="R355" s="166"/>
      <c r="S355" s="166"/>
      <c r="T355" s="166"/>
      <c r="U355" s="166"/>
      <c r="V355" s="166"/>
      <c r="W355" s="166"/>
      <c r="X355" s="166"/>
      <c r="Y355" s="166"/>
      <c r="Z355" s="166"/>
    </row>
    <row r="356" spans="1:26" ht="12.75" customHeight="1">
      <c r="A356" s="166"/>
      <c r="B356" s="166"/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66"/>
      <c r="O356" s="166"/>
      <c r="P356" s="166"/>
      <c r="Q356" s="166"/>
      <c r="R356" s="166"/>
      <c r="S356" s="166"/>
      <c r="T356" s="166"/>
      <c r="U356" s="166"/>
      <c r="V356" s="166"/>
      <c r="W356" s="166"/>
      <c r="X356" s="166"/>
      <c r="Y356" s="166"/>
      <c r="Z356" s="166"/>
    </row>
    <row r="357" spans="1:26" ht="12.75" customHeight="1">
      <c r="A357" s="166"/>
      <c r="B357" s="166"/>
      <c r="C357" s="166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66"/>
      <c r="O357" s="166"/>
      <c r="P357" s="166"/>
      <c r="Q357" s="166"/>
      <c r="R357" s="166"/>
      <c r="S357" s="166"/>
      <c r="T357" s="166"/>
      <c r="U357" s="166"/>
      <c r="V357" s="166"/>
      <c r="W357" s="166"/>
      <c r="X357" s="166"/>
      <c r="Y357" s="166"/>
      <c r="Z357" s="166"/>
    </row>
    <row r="358" spans="1:26" ht="12.75" customHeight="1">
      <c r="A358" s="166"/>
      <c r="B358" s="166"/>
      <c r="C358" s="166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66"/>
      <c r="O358" s="166"/>
      <c r="P358" s="166"/>
      <c r="Q358" s="166"/>
      <c r="R358" s="166"/>
      <c r="S358" s="166"/>
      <c r="T358" s="166"/>
      <c r="U358" s="166"/>
      <c r="V358" s="166"/>
      <c r="W358" s="166"/>
      <c r="X358" s="166"/>
      <c r="Y358" s="166"/>
      <c r="Z358" s="166"/>
    </row>
    <row r="359" spans="1:26" ht="12.75" customHeight="1">
      <c r="A359" s="166"/>
      <c r="B359" s="166"/>
      <c r="C359" s="166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66"/>
      <c r="O359" s="166"/>
      <c r="P359" s="166"/>
      <c r="Q359" s="166"/>
      <c r="R359" s="166"/>
      <c r="S359" s="166"/>
      <c r="T359" s="166"/>
      <c r="U359" s="166"/>
      <c r="V359" s="166"/>
      <c r="W359" s="166"/>
      <c r="X359" s="166"/>
      <c r="Y359" s="166"/>
      <c r="Z359" s="166"/>
    </row>
    <row r="360" spans="1:26" ht="12.75" customHeight="1">
      <c r="A360" s="166"/>
      <c r="B360" s="166"/>
      <c r="C360" s="166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66"/>
      <c r="O360" s="166"/>
      <c r="P360" s="166"/>
      <c r="Q360" s="166"/>
      <c r="R360" s="166"/>
      <c r="S360" s="166"/>
      <c r="T360" s="166"/>
      <c r="U360" s="166"/>
      <c r="V360" s="166"/>
      <c r="W360" s="166"/>
      <c r="X360" s="166"/>
      <c r="Y360" s="166"/>
      <c r="Z360" s="166"/>
    </row>
    <row r="361" spans="1:26" ht="12.75" customHeight="1">
      <c r="A361" s="166"/>
      <c r="B361" s="166"/>
      <c r="C361" s="166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66"/>
      <c r="O361" s="166"/>
      <c r="P361" s="166"/>
      <c r="Q361" s="166"/>
      <c r="R361" s="166"/>
      <c r="S361" s="166"/>
      <c r="T361" s="166"/>
      <c r="U361" s="166"/>
      <c r="V361" s="166"/>
      <c r="W361" s="166"/>
      <c r="X361" s="166"/>
      <c r="Y361" s="166"/>
      <c r="Z361" s="166"/>
    </row>
    <row r="362" spans="1:26" ht="12.75" customHeight="1">
      <c r="A362" s="166"/>
      <c r="B362" s="166"/>
      <c r="C362" s="166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66"/>
      <c r="O362" s="166"/>
      <c r="P362" s="166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</row>
    <row r="363" spans="1:26" ht="12.75" customHeight="1">
      <c r="A363" s="166"/>
      <c r="B363" s="166"/>
      <c r="C363" s="166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66"/>
      <c r="O363" s="166"/>
      <c r="P363" s="166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</row>
    <row r="364" spans="1:26" ht="12.75" customHeight="1">
      <c r="A364" s="166"/>
      <c r="B364" s="166"/>
      <c r="C364" s="166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66"/>
      <c r="O364" s="166"/>
      <c r="P364" s="166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</row>
    <row r="365" spans="1:26" ht="12.75" customHeight="1">
      <c r="A365" s="166"/>
      <c r="B365" s="166"/>
      <c r="C365" s="166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66"/>
      <c r="O365" s="166"/>
      <c r="P365" s="166"/>
      <c r="Q365" s="166"/>
      <c r="R365" s="166"/>
      <c r="S365" s="166"/>
      <c r="T365" s="166"/>
      <c r="U365" s="166"/>
      <c r="V365" s="166"/>
      <c r="W365" s="166"/>
      <c r="X365" s="166"/>
      <c r="Y365" s="166"/>
      <c r="Z365" s="166"/>
    </row>
    <row r="366" spans="1:26" ht="12.75" customHeight="1">
      <c r="A366" s="166"/>
      <c r="B366" s="166"/>
      <c r="C366" s="166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66"/>
      <c r="O366" s="166"/>
      <c r="P366" s="166"/>
      <c r="Q366" s="166"/>
      <c r="R366" s="166"/>
      <c r="S366" s="166"/>
      <c r="T366" s="166"/>
      <c r="U366" s="166"/>
      <c r="V366" s="166"/>
      <c r="W366" s="166"/>
      <c r="X366" s="166"/>
      <c r="Y366" s="166"/>
      <c r="Z366" s="166"/>
    </row>
    <row r="367" spans="1:26" ht="12.75" customHeight="1">
      <c r="A367" s="166"/>
      <c r="B367" s="166"/>
      <c r="C367" s="166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66"/>
      <c r="O367" s="166"/>
      <c r="P367" s="166"/>
      <c r="Q367" s="166"/>
      <c r="R367" s="166"/>
      <c r="S367" s="166"/>
      <c r="T367" s="166"/>
      <c r="U367" s="166"/>
      <c r="V367" s="166"/>
      <c r="W367" s="166"/>
      <c r="X367" s="166"/>
      <c r="Y367" s="166"/>
      <c r="Z367" s="166"/>
    </row>
    <row r="368" spans="1:26" ht="12.75" customHeight="1">
      <c r="A368" s="166"/>
      <c r="B368" s="166"/>
      <c r="C368" s="166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66"/>
      <c r="O368" s="166"/>
      <c r="P368" s="166"/>
      <c r="Q368" s="166"/>
      <c r="R368" s="166"/>
      <c r="S368" s="166"/>
      <c r="T368" s="166"/>
      <c r="U368" s="166"/>
      <c r="V368" s="166"/>
      <c r="W368" s="166"/>
      <c r="X368" s="166"/>
      <c r="Y368" s="166"/>
      <c r="Z368" s="166"/>
    </row>
    <row r="369" spans="1:26" ht="12.75" customHeight="1">
      <c r="A369" s="166"/>
      <c r="B369" s="166"/>
      <c r="C369" s="166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66"/>
      <c r="O369" s="166"/>
      <c r="P369" s="166"/>
      <c r="Q369" s="166"/>
      <c r="R369" s="166"/>
      <c r="S369" s="166"/>
      <c r="T369" s="166"/>
      <c r="U369" s="166"/>
      <c r="V369" s="166"/>
      <c r="W369" s="166"/>
      <c r="X369" s="166"/>
      <c r="Y369" s="166"/>
      <c r="Z369" s="166"/>
    </row>
    <row r="370" spans="1:26" ht="12.75" customHeight="1">
      <c r="A370" s="166"/>
      <c r="B370" s="166"/>
      <c r="C370" s="166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66"/>
      <c r="O370" s="166"/>
      <c r="P370" s="166"/>
      <c r="Q370" s="166"/>
      <c r="R370" s="166"/>
      <c r="S370" s="166"/>
      <c r="T370" s="166"/>
      <c r="U370" s="166"/>
      <c r="V370" s="166"/>
      <c r="W370" s="166"/>
      <c r="X370" s="166"/>
      <c r="Y370" s="166"/>
      <c r="Z370" s="166"/>
    </row>
    <row r="371" spans="1:26" ht="12.75" customHeight="1">
      <c r="A371" s="166"/>
      <c r="B371" s="166"/>
      <c r="C371" s="166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66"/>
      <c r="O371" s="166"/>
      <c r="P371" s="166"/>
      <c r="Q371" s="166"/>
      <c r="R371" s="166"/>
      <c r="S371" s="166"/>
      <c r="T371" s="166"/>
      <c r="U371" s="166"/>
      <c r="V371" s="166"/>
      <c r="W371" s="166"/>
      <c r="X371" s="166"/>
      <c r="Y371" s="166"/>
      <c r="Z371" s="166"/>
    </row>
    <row r="372" spans="1:26" ht="12.75" customHeight="1">
      <c r="A372" s="166"/>
      <c r="B372" s="166"/>
      <c r="C372" s="166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66"/>
      <c r="O372" s="166"/>
      <c r="P372" s="166"/>
      <c r="Q372" s="166"/>
      <c r="R372" s="166"/>
      <c r="S372" s="166"/>
      <c r="T372" s="166"/>
      <c r="U372" s="166"/>
      <c r="V372" s="166"/>
      <c r="W372" s="166"/>
      <c r="X372" s="166"/>
      <c r="Y372" s="166"/>
      <c r="Z372" s="166"/>
    </row>
    <row r="373" spans="1:26" ht="12.75" customHeight="1">
      <c r="A373" s="166"/>
      <c r="B373" s="166"/>
      <c r="C373" s="166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66"/>
      <c r="O373" s="166"/>
      <c r="P373" s="166"/>
      <c r="Q373" s="166"/>
      <c r="R373" s="166"/>
      <c r="S373" s="166"/>
      <c r="T373" s="166"/>
      <c r="U373" s="166"/>
      <c r="V373" s="166"/>
      <c r="W373" s="166"/>
      <c r="X373" s="166"/>
      <c r="Y373" s="166"/>
      <c r="Z373" s="166"/>
    </row>
    <row r="374" spans="1:26" ht="12.75" customHeight="1">
      <c r="A374" s="166"/>
      <c r="B374" s="166"/>
      <c r="C374" s="166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66"/>
      <c r="O374" s="166"/>
      <c r="P374" s="166"/>
      <c r="Q374" s="166"/>
      <c r="R374" s="166"/>
      <c r="S374" s="166"/>
      <c r="T374" s="166"/>
      <c r="U374" s="166"/>
      <c r="V374" s="166"/>
      <c r="W374" s="166"/>
      <c r="X374" s="166"/>
      <c r="Y374" s="166"/>
      <c r="Z374" s="166"/>
    </row>
    <row r="375" spans="1:26" ht="12.75" customHeight="1">
      <c r="A375" s="166"/>
      <c r="B375" s="166"/>
      <c r="C375" s="166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66"/>
      <c r="O375" s="166"/>
      <c r="P375" s="166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</row>
    <row r="376" spans="1:26" ht="12.75" customHeight="1">
      <c r="A376" s="166"/>
      <c r="B376" s="166"/>
      <c r="C376" s="166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66"/>
      <c r="O376" s="166"/>
      <c r="P376" s="166"/>
      <c r="Q376" s="166"/>
      <c r="R376" s="166"/>
      <c r="S376" s="166"/>
      <c r="T376" s="166"/>
      <c r="U376" s="166"/>
      <c r="V376" s="166"/>
      <c r="W376" s="166"/>
      <c r="X376" s="166"/>
      <c r="Y376" s="166"/>
      <c r="Z376" s="166"/>
    </row>
    <row r="377" spans="1:26" ht="12.75" customHeight="1">
      <c r="A377" s="166"/>
      <c r="B377" s="166"/>
      <c r="C377" s="166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66"/>
      <c r="O377" s="166"/>
      <c r="P377" s="166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</row>
    <row r="378" spans="1:26" ht="12.75" customHeight="1">
      <c r="A378" s="166"/>
      <c r="B378" s="166"/>
      <c r="C378" s="166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66"/>
      <c r="O378" s="166"/>
      <c r="P378" s="166"/>
      <c r="Q378" s="166"/>
      <c r="R378" s="166"/>
      <c r="S378" s="166"/>
      <c r="T378" s="166"/>
      <c r="U378" s="166"/>
      <c r="V378" s="166"/>
      <c r="W378" s="166"/>
      <c r="X378" s="166"/>
      <c r="Y378" s="166"/>
      <c r="Z378" s="166"/>
    </row>
    <row r="379" spans="1:26" ht="12.75" customHeight="1">
      <c r="A379" s="166"/>
      <c r="B379" s="166"/>
      <c r="C379" s="166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66"/>
      <c r="O379" s="166"/>
      <c r="P379" s="166"/>
      <c r="Q379" s="166"/>
      <c r="R379" s="166"/>
      <c r="S379" s="166"/>
      <c r="T379" s="166"/>
      <c r="U379" s="166"/>
      <c r="V379" s="166"/>
      <c r="W379" s="166"/>
      <c r="X379" s="166"/>
      <c r="Y379" s="166"/>
      <c r="Z379" s="166"/>
    </row>
    <row r="380" spans="1:26" ht="12.75" customHeight="1">
      <c r="A380" s="166"/>
      <c r="B380" s="166"/>
      <c r="C380" s="166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66"/>
      <c r="O380" s="166"/>
      <c r="P380" s="166"/>
      <c r="Q380" s="166"/>
      <c r="R380" s="166"/>
      <c r="S380" s="166"/>
      <c r="T380" s="166"/>
      <c r="U380" s="166"/>
      <c r="V380" s="166"/>
      <c r="W380" s="166"/>
      <c r="X380" s="166"/>
      <c r="Y380" s="166"/>
      <c r="Z380" s="166"/>
    </row>
    <row r="381" spans="1:26" ht="12.75" customHeight="1">
      <c r="A381" s="166"/>
      <c r="B381" s="166"/>
      <c r="C381" s="166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66"/>
      <c r="O381" s="166"/>
      <c r="P381" s="166"/>
      <c r="Q381" s="166"/>
      <c r="R381" s="166"/>
      <c r="S381" s="166"/>
      <c r="T381" s="166"/>
      <c r="U381" s="166"/>
      <c r="V381" s="166"/>
      <c r="W381" s="166"/>
      <c r="X381" s="166"/>
      <c r="Y381" s="166"/>
      <c r="Z381" s="166"/>
    </row>
    <row r="382" spans="1:26" ht="12.75" customHeight="1">
      <c r="A382" s="166"/>
      <c r="B382" s="166"/>
      <c r="C382" s="166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66"/>
      <c r="O382" s="166"/>
      <c r="P382" s="166"/>
      <c r="Q382" s="166"/>
      <c r="R382" s="166"/>
      <c r="S382" s="166"/>
      <c r="T382" s="166"/>
      <c r="U382" s="166"/>
      <c r="V382" s="166"/>
      <c r="W382" s="166"/>
      <c r="X382" s="166"/>
      <c r="Y382" s="166"/>
      <c r="Z382" s="166"/>
    </row>
    <row r="383" spans="1:26" ht="12.75" customHeight="1">
      <c r="A383" s="166"/>
      <c r="B383" s="166"/>
      <c r="C383" s="166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66"/>
      <c r="O383" s="166"/>
      <c r="P383" s="166"/>
      <c r="Q383" s="166"/>
      <c r="R383" s="166"/>
      <c r="S383" s="166"/>
      <c r="T383" s="166"/>
      <c r="U383" s="166"/>
      <c r="V383" s="166"/>
      <c r="W383" s="166"/>
      <c r="X383" s="166"/>
      <c r="Y383" s="166"/>
      <c r="Z383" s="166"/>
    </row>
    <row r="384" spans="1:26" ht="12.75" customHeight="1">
      <c r="A384" s="166"/>
      <c r="B384" s="166"/>
      <c r="C384" s="166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66"/>
      <c r="O384" s="166"/>
      <c r="P384" s="166"/>
      <c r="Q384" s="166"/>
      <c r="R384" s="166"/>
      <c r="S384" s="166"/>
      <c r="T384" s="166"/>
      <c r="U384" s="166"/>
      <c r="V384" s="166"/>
      <c r="W384" s="166"/>
      <c r="X384" s="166"/>
      <c r="Y384" s="166"/>
      <c r="Z384" s="166"/>
    </row>
    <row r="385" spans="1:26" ht="12.75" customHeight="1">
      <c r="A385" s="166"/>
      <c r="B385" s="166"/>
      <c r="C385" s="166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66"/>
      <c r="O385" s="166"/>
      <c r="P385" s="166"/>
      <c r="Q385" s="166"/>
      <c r="R385" s="166"/>
      <c r="S385" s="166"/>
      <c r="T385" s="166"/>
      <c r="U385" s="166"/>
      <c r="V385" s="166"/>
      <c r="W385" s="166"/>
      <c r="X385" s="166"/>
      <c r="Y385" s="166"/>
      <c r="Z385" s="166"/>
    </row>
    <row r="386" spans="1:26" ht="12.75" customHeight="1">
      <c r="A386" s="166"/>
      <c r="B386" s="166"/>
      <c r="C386" s="166"/>
      <c r="D386" s="166"/>
      <c r="E386" s="166"/>
      <c r="F386" s="166"/>
      <c r="G386" s="166"/>
      <c r="H386" s="166"/>
      <c r="I386" s="166"/>
      <c r="J386" s="166"/>
      <c r="K386" s="166"/>
      <c r="L386" s="166"/>
      <c r="M386" s="166"/>
      <c r="N386" s="166"/>
      <c r="O386" s="166"/>
      <c r="P386" s="166"/>
      <c r="Q386" s="166"/>
      <c r="R386" s="166"/>
      <c r="S386" s="166"/>
      <c r="T386" s="166"/>
      <c r="U386" s="166"/>
      <c r="V386" s="166"/>
      <c r="W386" s="166"/>
      <c r="X386" s="166"/>
      <c r="Y386" s="166"/>
      <c r="Z386" s="166"/>
    </row>
    <row r="387" spans="1:26" ht="12.75" customHeight="1">
      <c r="A387" s="166"/>
      <c r="B387" s="166"/>
      <c r="C387" s="166"/>
      <c r="D387" s="166"/>
      <c r="E387" s="166"/>
      <c r="F387" s="166"/>
      <c r="G387" s="166"/>
      <c r="H387" s="166"/>
      <c r="I387" s="166"/>
      <c r="J387" s="166"/>
      <c r="K387" s="166"/>
      <c r="L387" s="166"/>
      <c r="M387" s="166"/>
      <c r="N387" s="166"/>
      <c r="O387" s="166"/>
      <c r="P387" s="166"/>
      <c r="Q387" s="166"/>
      <c r="R387" s="166"/>
      <c r="S387" s="166"/>
      <c r="T387" s="166"/>
      <c r="U387" s="166"/>
      <c r="V387" s="166"/>
      <c r="W387" s="166"/>
      <c r="X387" s="166"/>
      <c r="Y387" s="166"/>
      <c r="Z387" s="166"/>
    </row>
    <row r="388" spans="1:26" ht="12.75" customHeight="1">
      <c r="A388" s="166"/>
      <c r="B388" s="166"/>
      <c r="C388" s="166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P388" s="166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</row>
    <row r="389" spans="1:26" ht="12.75" customHeight="1">
      <c r="A389" s="166"/>
      <c r="B389" s="166"/>
      <c r="C389" s="166"/>
      <c r="D389" s="166"/>
      <c r="E389" s="166"/>
      <c r="F389" s="166"/>
      <c r="G389" s="166"/>
      <c r="H389" s="166"/>
      <c r="I389" s="166"/>
      <c r="J389" s="166"/>
      <c r="K389" s="166"/>
      <c r="L389" s="166"/>
      <c r="M389" s="166"/>
      <c r="N389" s="166"/>
      <c r="O389" s="166"/>
      <c r="P389" s="166"/>
      <c r="Q389" s="166"/>
      <c r="R389" s="166"/>
      <c r="S389" s="166"/>
      <c r="T389" s="166"/>
      <c r="U389" s="166"/>
      <c r="V389" s="166"/>
      <c r="W389" s="166"/>
      <c r="X389" s="166"/>
      <c r="Y389" s="166"/>
      <c r="Z389" s="166"/>
    </row>
    <row r="390" spans="1:26" ht="12.75" customHeight="1">
      <c r="A390" s="166"/>
      <c r="B390" s="166"/>
      <c r="C390" s="166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66"/>
      <c r="O390" s="166"/>
      <c r="P390" s="166"/>
      <c r="Q390" s="166"/>
      <c r="R390" s="166"/>
      <c r="S390" s="166"/>
      <c r="T390" s="166"/>
      <c r="U390" s="166"/>
      <c r="V390" s="166"/>
      <c r="W390" s="166"/>
      <c r="X390" s="166"/>
      <c r="Y390" s="166"/>
      <c r="Z390" s="166"/>
    </row>
    <row r="391" spans="1:26" ht="12.75" customHeight="1">
      <c r="A391" s="166"/>
      <c r="B391" s="166"/>
      <c r="C391" s="166"/>
      <c r="D391" s="166"/>
      <c r="E391" s="166"/>
      <c r="F391" s="166"/>
      <c r="G391" s="166"/>
      <c r="H391" s="166"/>
      <c r="I391" s="166"/>
      <c r="J391" s="166"/>
      <c r="K391" s="166"/>
      <c r="L391" s="166"/>
      <c r="M391" s="166"/>
      <c r="N391" s="166"/>
      <c r="O391" s="166"/>
      <c r="P391" s="166"/>
      <c r="Q391" s="166"/>
      <c r="R391" s="166"/>
      <c r="S391" s="166"/>
      <c r="T391" s="166"/>
      <c r="U391" s="166"/>
      <c r="V391" s="166"/>
      <c r="W391" s="166"/>
      <c r="X391" s="166"/>
      <c r="Y391" s="166"/>
      <c r="Z391" s="166"/>
    </row>
    <row r="392" spans="1:26" ht="12.75" customHeight="1">
      <c r="A392" s="166"/>
      <c r="B392" s="166"/>
      <c r="C392" s="166"/>
      <c r="D392" s="166"/>
      <c r="E392" s="166"/>
      <c r="F392" s="166"/>
      <c r="G392" s="166"/>
      <c r="H392" s="166"/>
      <c r="I392" s="166"/>
      <c r="J392" s="166"/>
      <c r="K392" s="166"/>
      <c r="L392" s="166"/>
      <c r="M392" s="166"/>
      <c r="N392" s="166"/>
      <c r="O392" s="166"/>
      <c r="P392" s="166"/>
      <c r="Q392" s="166"/>
      <c r="R392" s="166"/>
      <c r="S392" s="166"/>
      <c r="T392" s="166"/>
      <c r="U392" s="166"/>
      <c r="V392" s="166"/>
      <c r="W392" s="166"/>
      <c r="X392" s="166"/>
      <c r="Y392" s="166"/>
      <c r="Z392" s="166"/>
    </row>
    <row r="393" spans="1:26" ht="12.75" customHeight="1">
      <c r="A393" s="166"/>
      <c r="B393" s="166"/>
      <c r="C393" s="166"/>
      <c r="D393" s="166"/>
      <c r="E393" s="166"/>
      <c r="F393" s="166"/>
      <c r="G393" s="166"/>
      <c r="H393" s="166"/>
      <c r="I393" s="166"/>
      <c r="J393" s="166"/>
      <c r="K393" s="166"/>
      <c r="L393" s="166"/>
      <c r="M393" s="166"/>
      <c r="N393" s="166"/>
      <c r="O393" s="166"/>
      <c r="P393" s="166"/>
      <c r="Q393" s="166"/>
      <c r="R393" s="166"/>
      <c r="S393" s="166"/>
      <c r="T393" s="166"/>
      <c r="U393" s="166"/>
      <c r="V393" s="166"/>
      <c r="W393" s="166"/>
      <c r="X393" s="166"/>
      <c r="Y393" s="166"/>
      <c r="Z393" s="166"/>
    </row>
    <row r="394" spans="1:26" ht="12.75" customHeight="1">
      <c r="A394" s="166"/>
      <c r="B394" s="166"/>
      <c r="C394" s="166"/>
      <c r="D394" s="166"/>
      <c r="E394" s="166"/>
      <c r="F394" s="166"/>
      <c r="G394" s="166"/>
      <c r="H394" s="166"/>
      <c r="I394" s="166"/>
      <c r="J394" s="166"/>
      <c r="K394" s="166"/>
      <c r="L394" s="166"/>
      <c r="M394" s="166"/>
      <c r="N394" s="166"/>
      <c r="O394" s="166"/>
      <c r="P394" s="166"/>
      <c r="Q394" s="166"/>
      <c r="R394" s="166"/>
      <c r="S394" s="166"/>
      <c r="T394" s="166"/>
      <c r="U394" s="166"/>
      <c r="V394" s="166"/>
      <c r="W394" s="166"/>
      <c r="X394" s="166"/>
      <c r="Y394" s="166"/>
      <c r="Z394" s="166"/>
    </row>
    <row r="395" spans="1:26" ht="12.75" customHeight="1">
      <c r="A395" s="166"/>
      <c r="B395" s="166"/>
      <c r="C395" s="166"/>
      <c r="D395" s="166"/>
      <c r="E395" s="166"/>
      <c r="F395" s="166"/>
      <c r="G395" s="166"/>
      <c r="H395" s="166"/>
      <c r="I395" s="166"/>
      <c r="J395" s="166"/>
      <c r="K395" s="166"/>
      <c r="L395" s="166"/>
      <c r="M395" s="166"/>
      <c r="N395" s="166"/>
      <c r="O395" s="166"/>
      <c r="P395" s="166"/>
      <c r="Q395" s="166"/>
      <c r="R395" s="166"/>
      <c r="S395" s="166"/>
      <c r="T395" s="166"/>
      <c r="U395" s="166"/>
      <c r="V395" s="166"/>
      <c r="W395" s="166"/>
      <c r="X395" s="166"/>
      <c r="Y395" s="166"/>
      <c r="Z395" s="166"/>
    </row>
    <row r="396" spans="1:26" ht="12.75" customHeight="1">
      <c r="A396" s="166"/>
      <c r="B396" s="166"/>
      <c r="C396" s="166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66"/>
      <c r="O396" s="166"/>
      <c r="P396" s="166"/>
      <c r="Q396" s="166"/>
      <c r="R396" s="166"/>
      <c r="S396" s="166"/>
      <c r="T396" s="166"/>
      <c r="U396" s="166"/>
      <c r="V396" s="166"/>
      <c r="W396" s="166"/>
      <c r="X396" s="166"/>
      <c r="Y396" s="166"/>
      <c r="Z396" s="166"/>
    </row>
    <row r="397" spans="1:26" ht="12.75" customHeight="1">
      <c r="A397" s="166"/>
      <c r="B397" s="166"/>
      <c r="C397" s="166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66"/>
      <c r="O397" s="166"/>
      <c r="P397" s="166"/>
      <c r="Q397" s="166"/>
      <c r="R397" s="166"/>
      <c r="S397" s="166"/>
      <c r="T397" s="166"/>
      <c r="U397" s="166"/>
      <c r="V397" s="166"/>
      <c r="W397" s="166"/>
      <c r="X397" s="166"/>
      <c r="Y397" s="166"/>
      <c r="Z397" s="166"/>
    </row>
    <row r="398" spans="1:26" ht="12.75" customHeight="1">
      <c r="A398" s="166"/>
      <c r="B398" s="166"/>
      <c r="C398" s="166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66"/>
      <c r="O398" s="166"/>
      <c r="P398" s="166"/>
      <c r="Q398" s="166"/>
      <c r="R398" s="166"/>
      <c r="S398" s="166"/>
      <c r="T398" s="166"/>
      <c r="U398" s="166"/>
      <c r="V398" s="166"/>
      <c r="W398" s="166"/>
      <c r="X398" s="166"/>
      <c r="Y398" s="166"/>
      <c r="Z398" s="166"/>
    </row>
    <row r="399" spans="1:26" ht="12.75" customHeight="1">
      <c r="A399" s="166"/>
      <c r="B399" s="166"/>
      <c r="C399" s="166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66"/>
      <c r="O399" s="166"/>
      <c r="P399" s="166"/>
      <c r="Q399" s="166"/>
      <c r="R399" s="166"/>
      <c r="S399" s="166"/>
      <c r="T399" s="166"/>
      <c r="U399" s="166"/>
      <c r="V399" s="166"/>
      <c r="W399" s="166"/>
      <c r="X399" s="166"/>
      <c r="Y399" s="166"/>
      <c r="Z399" s="166"/>
    </row>
    <row r="400" spans="1:26" ht="12.75" customHeight="1">
      <c r="A400" s="166"/>
      <c r="B400" s="166"/>
      <c r="C400" s="166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66"/>
      <c r="O400" s="166"/>
      <c r="P400" s="166"/>
      <c r="Q400" s="166"/>
      <c r="R400" s="166"/>
      <c r="S400" s="166"/>
      <c r="T400" s="166"/>
      <c r="U400" s="166"/>
      <c r="V400" s="166"/>
      <c r="W400" s="166"/>
      <c r="X400" s="166"/>
      <c r="Y400" s="166"/>
      <c r="Z400" s="166"/>
    </row>
    <row r="401" spans="1:26" ht="12.75" customHeight="1">
      <c r="A401" s="166"/>
      <c r="B401" s="166"/>
      <c r="C401" s="166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66"/>
      <c r="O401" s="166"/>
      <c r="P401" s="166"/>
      <c r="Q401" s="166"/>
      <c r="R401" s="166"/>
      <c r="S401" s="166"/>
      <c r="T401" s="166"/>
      <c r="U401" s="166"/>
      <c r="V401" s="166"/>
      <c r="W401" s="166"/>
      <c r="X401" s="166"/>
      <c r="Y401" s="166"/>
      <c r="Z401" s="166"/>
    </row>
    <row r="402" spans="1:26" ht="12.75" customHeight="1">
      <c r="A402" s="166"/>
      <c r="B402" s="166"/>
      <c r="C402" s="166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66"/>
      <c r="O402" s="166"/>
      <c r="P402" s="166"/>
      <c r="Q402" s="166"/>
      <c r="R402" s="166"/>
      <c r="S402" s="166"/>
      <c r="T402" s="166"/>
      <c r="U402" s="166"/>
      <c r="V402" s="166"/>
      <c r="W402" s="166"/>
      <c r="X402" s="166"/>
      <c r="Y402" s="166"/>
      <c r="Z402" s="166"/>
    </row>
    <row r="403" spans="1:26" ht="12.75" customHeight="1">
      <c r="A403" s="166"/>
      <c r="B403" s="166"/>
      <c r="C403" s="166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66"/>
      <c r="O403" s="166"/>
      <c r="P403" s="166"/>
      <c r="Q403" s="166"/>
      <c r="R403" s="166"/>
      <c r="S403" s="166"/>
      <c r="T403" s="166"/>
      <c r="U403" s="166"/>
      <c r="V403" s="166"/>
      <c r="W403" s="166"/>
      <c r="X403" s="166"/>
      <c r="Y403" s="166"/>
      <c r="Z403" s="166"/>
    </row>
    <row r="404" spans="1:26" ht="12.75" customHeight="1">
      <c r="A404" s="166"/>
      <c r="B404" s="166"/>
      <c r="C404" s="166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66"/>
      <c r="O404" s="166"/>
      <c r="P404" s="166"/>
      <c r="Q404" s="166"/>
      <c r="R404" s="166"/>
      <c r="S404" s="166"/>
      <c r="T404" s="166"/>
      <c r="U404" s="166"/>
      <c r="V404" s="166"/>
      <c r="W404" s="166"/>
      <c r="X404" s="166"/>
      <c r="Y404" s="166"/>
      <c r="Z404" s="166"/>
    </row>
    <row r="405" spans="1:26" ht="12.75" customHeight="1">
      <c r="A405" s="166"/>
      <c r="B405" s="166"/>
      <c r="C405" s="166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66"/>
      <c r="O405" s="166"/>
      <c r="P405" s="166"/>
      <c r="Q405" s="166"/>
      <c r="R405" s="166"/>
      <c r="S405" s="166"/>
      <c r="T405" s="166"/>
      <c r="U405" s="166"/>
      <c r="V405" s="166"/>
      <c r="W405" s="166"/>
      <c r="X405" s="166"/>
      <c r="Y405" s="166"/>
      <c r="Z405" s="166"/>
    </row>
    <row r="406" spans="1:26" ht="12.75" customHeight="1">
      <c r="A406" s="166"/>
      <c r="B406" s="166"/>
      <c r="C406" s="166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66"/>
      <c r="O406" s="166"/>
      <c r="P406" s="166"/>
      <c r="Q406" s="166"/>
      <c r="R406" s="166"/>
      <c r="S406" s="166"/>
      <c r="T406" s="166"/>
      <c r="U406" s="166"/>
      <c r="V406" s="166"/>
      <c r="W406" s="166"/>
      <c r="X406" s="166"/>
      <c r="Y406" s="166"/>
      <c r="Z406" s="166"/>
    </row>
    <row r="407" spans="1:26" ht="12.75" customHeight="1">
      <c r="A407" s="166"/>
      <c r="B407" s="166"/>
      <c r="C407" s="166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66"/>
      <c r="O407" s="166"/>
      <c r="P407" s="166"/>
      <c r="Q407" s="166"/>
      <c r="R407" s="166"/>
      <c r="S407" s="166"/>
      <c r="T407" s="166"/>
      <c r="U407" s="166"/>
      <c r="V407" s="166"/>
      <c r="W407" s="166"/>
      <c r="X407" s="166"/>
      <c r="Y407" s="166"/>
      <c r="Z407" s="166"/>
    </row>
    <row r="408" spans="1:26" ht="12.75" customHeight="1">
      <c r="A408" s="166"/>
      <c r="B408" s="166"/>
      <c r="C408" s="166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66"/>
      <c r="O408" s="166"/>
      <c r="P408" s="166"/>
      <c r="Q408" s="166"/>
      <c r="R408" s="166"/>
      <c r="S408" s="166"/>
      <c r="T408" s="166"/>
      <c r="U408" s="166"/>
      <c r="V408" s="166"/>
      <c r="W408" s="166"/>
      <c r="X408" s="166"/>
      <c r="Y408" s="166"/>
      <c r="Z408" s="166"/>
    </row>
    <row r="409" spans="1:26" ht="12.75" customHeight="1">
      <c r="A409" s="166"/>
      <c r="B409" s="166"/>
      <c r="C409" s="166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66"/>
      <c r="O409" s="166"/>
      <c r="P409" s="166"/>
      <c r="Q409" s="166"/>
      <c r="R409" s="166"/>
      <c r="S409" s="166"/>
      <c r="T409" s="166"/>
      <c r="U409" s="166"/>
      <c r="V409" s="166"/>
      <c r="W409" s="166"/>
      <c r="X409" s="166"/>
      <c r="Y409" s="166"/>
      <c r="Z409" s="166"/>
    </row>
    <row r="410" spans="1:26" ht="12.75" customHeight="1">
      <c r="A410" s="166"/>
      <c r="B410" s="166"/>
      <c r="C410" s="166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P410" s="166"/>
      <c r="Q410" s="166"/>
      <c r="R410" s="166"/>
      <c r="S410" s="166"/>
      <c r="T410" s="166"/>
      <c r="U410" s="166"/>
      <c r="V410" s="166"/>
      <c r="W410" s="166"/>
      <c r="X410" s="166"/>
      <c r="Y410" s="166"/>
      <c r="Z410" s="166"/>
    </row>
    <row r="411" spans="1:26" ht="12.75" customHeight="1">
      <c r="A411" s="166"/>
      <c r="B411" s="166"/>
      <c r="C411" s="166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66"/>
      <c r="O411" s="166"/>
      <c r="P411" s="166"/>
      <c r="Q411" s="166"/>
      <c r="R411" s="166"/>
      <c r="S411" s="166"/>
      <c r="T411" s="166"/>
      <c r="U411" s="166"/>
      <c r="V411" s="166"/>
      <c r="W411" s="166"/>
      <c r="X411" s="166"/>
      <c r="Y411" s="166"/>
      <c r="Z411" s="166"/>
    </row>
    <row r="412" spans="1:26" ht="12.75" customHeight="1">
      <c r="A412" s="166"/>
      <c r="B412" s="166"/>
      <c r="C412" s="166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66"/>
      <c r="O412" s="166"/>
      <c r="P412" s="166"/>
      <c r="Q412" s="166"/>
      <c r="R412" s="166"/>
      <c r="S412" s="166"/>
      <c r="T412" s="166"/>
      <c r="U412" s="166"/>
      <c r="V412" s="166"/>
      <c r="W412" s="166"/>
      <c r="X412" s="166"/>
      <c r="Y412" s="166"/>
      <c r="Z412" s="166"/>
    </row>
    <row r="413" spans="1:26" ht="12.75" customHeight="1">
      <c r="A413" s="166"/>
      <c r="B413" s="166"/>
      <c r="C413" s="166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66"/>
      <c r="O413" s="166"/>
      <c r="P413" s="166"/>
      <c r="Q413" s="166"/>
      <c r="R413" s="166"/>
      <c r="S413" s="166"/>
      <c r="T413" s="166"/>
      <c r="U413" s="166"/>
      <c r="V413" s="166"/>
      <c r="W413" s="166"/>
      <c r="X413" s="166"/>
      <c r="Y413" s="166"/>
      <c r="Z413" s="166"/>
    </row>
    <row r="414" spans="1:26" ht="12.75" customHeight="1">
      <c r="A414" s="166"/>
      <c r="B414" s="166"/>
      <c r="C414" s="166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66"/>
      <c r="O414" s="166"/>
      <c r="P414" s="166"/>
      <c r="Q414" s="166"/>
      <c r="R414" s="166"/>
      <c r="S414" s="166"/>
      <c r="T414" s="166"/>
      <c r="U414" s="166"/>
      <c r="V414" s="166"/>
      <c r="W414" s="166"/>
      <c r="X414" s="166"/>
      <c r="Y414" s="166"/>
      <c r="Z414" s="166"/>
    </row>
    <row r="415" spans="1:26" ht="12.75" customHeight="1">
      <c r="A415" s="166"/>
      <c r="B415" s="166"/>
      <c r="C415" s="166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66"/>
      <c r="O415" s="166"/>
      <c r="P415" s="166"/>
      <c r="Q415" s="166"/>
      <c r="R415" s="166"/>
      <c r="S415" s="166"/>
      <c r="T415" s="166"/>
      <c r="U415" s="166"/>
      <c r="V415" s="166"/>
      <c r="W415" s="166"/>
      <c r="X415" s="166"/>
      <c r="Y415" s="166"/>
      <c r="Z415" s="166"/>
    </row>
    <row r="416" spans="1:26" ht="12.75" customHeight="1">
      <c r="A416" s="166"/>
      <c r="B416" s="166"/>
      <c r="C416" s="166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66"/>
      <c r="O416" s="166"/>
      <c r="P416" s="166"/>
      <c r="Q416" s="166"/>
      <c r="R416" s="166"/>
      <c r="S416" s="166"/>
      <c r="T416" s="166"/>
      <c r="U416" s="166"/>
      <c r="V416" s="166"/>
      <c r="W416" s="166"/>
      <c r="X416" s="166"/>
      <c r="Y416" s="166"/>
      <c r="Z416" s="166"/>
    </row>
    <row r="417" spans="1:26" ht="12.75" customHeight="1">
      <c r="A417" s="166"/>
      <c r="B417" s="166"/>
      <c r="C417" s="166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66"/>
      <c r="O417" s="166"/>
      <c r="P417" s="166"/>
      <c r="Q417" s="166"/>
      <c r="R417" s="166"/>
      <c r="S417" s="166"/>
      <c r="T417" s="166"/>
      <c r="U417" s="166"/>
      <c r="V417" s="166"/>
      <c r="W417" s="166"/>
      <c r="X417" s="166"/>
      <c r="Y417" s="166"/>
      <c r="Z417" s="166"/>
    </row>
    <row r="418" spans="1:26" ht="12.75" customHeight="1">
      <c r="A418" s="166"/>
      <c r="B418" s="166"/>
      <c r="C418" s="166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66"/>
      <c r="O418" s="166"/>
      <c r="P418" s="166"/>
      <c r="Q418" s="166"/>
      <c r="R418" s="166"/>
      <c r="S418" s="166"/>
      <c r="T418" s="166"/>
      <c r="U418" s="166"/>
      <c r="V418" s="166"/>
      <c r="W418" s="166"/>
      <c r="X418" s="166"/>
      <c r="Y418" s="166"/>
      <c r="Z418" s="166"/>
    </row>
    <row r="419" spans="1:26" ht="12.75" customHeight="1">
      <c r="A419" s="166"/>
      <c r="B419" s="166"/>
      <c r="C419" s="166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66"/>
      <c r="O419" s="166"/>
      <c r="P419" s="166"/>
      <c r="Q419" s="166"/>
      <c r="R419" s="166"/>
      <c r="S419" s="166"/>
      <c r="T419" s="166"/>
      <c r="U419" s="166"/>
      <c r="V419" s="166"/>
      <c r="W419" s="166"/>
      <c r="X419" s="166"/>
      <c r="Y419" s="166"/>
      <c r="Z419" s="166"/>
    </row>
    <row r="420" spans="1:26" ht="12.75" customHeight="1">
      <c r="A420" s="166"/>
      <c r="B420" s="166"/>
      <c r="C420" s="166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66"/>
      <c r="O420" s="166"/>
      <c r="P420" s="166"/>
      <c r="Q420" s="166"/>
      <c r="R420" s="166"/>
      <c r="S420" s="166"/>
      <c r="T420" s="166"/>
      <c r="U420" s="166"/>
      <c r="V420" s="166"/>
      <c r="W420" s="166"/>
      <c r="X420" s="166"/>
      <c r="Y420" s="166"/>
      <c r="Z420" s="166"/>
    </row>
    <row r="421" spans="1:26" ht="12.75" customHeight="1">
      <c r="A421" s="166"/>
      <c r="B421" s="166"/>
      <c r="C421" s="166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66"/>
      <c r="O421" s="166"/>
      <c r="P421" s="166"/>
      <c r="Q421" s="166"/>
      <c r="R421" s="166"/>
      <c r="S421" s="166"/>
      <c r="T421" s="166"/>
      <c r="U421" s="166"/>
      <c r="V421" s="166"/>
      <c r="W421" s="166"/>
      <c r="X421" s="166"/>
      <c r="Y421" s="166"/>
      <c r="Z421" s="166"/>
    </row>
    <row r="422" spans="1:26" ht="12.75" customHeight="1">
      <c r="A422" s="166"/>
      <c r="B422" s="166"/>
      <c r="C422" s="166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66"/>
      <c r="O422" s="166"/>
      <c r="P422" s="166"/>
      <c r="Q422" s="166"/>
      <c r="R422" s="166"/>
      <c r="S422" s="166"/>
      <c r="T422" s="166"/>
      <c r="U422" s="166"/>
      <c r="V422" s="166"/>
      <c r="W422" s="166"/>
      <c r="X422" s="166"/>
      <c r="Y422" s="166"/>
      <c r="Z422" s="166"/>
    </row>
    <row r="423" spans="1:26" ht="12.75" customHeight="1">
      <c r="A423" s="166"/>
      <c r="B423" s="166"/>
      <c r="C423" s="166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66"/>
      <c r="O423" s="166"/>
      <c r="P423" s="166"/>
      <c r="Q423" s="166"/>
      <c r="R423" s="166"/>
      <c r="S423" s="166"/>
      <c r="T423" s="166"/>
      <c r="U423" s="166"/>
      <c r="V423" s="166"/>
      <c r="W423" s="166"/>
      <c r="X423" s="166"/>
      <c r="Y423" s="166"/>
      <c r="Z423" s="166"/>
    </row>
    <row r="424" spans="1:26" ht="12.75" customHeight="1">
      <c r="A424" s="166"/>
      <c r="B424" s="166"/>
      <c r="C424" s="166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66"/>
      <c r="O424" s="166"/>
      <c r="P424" s="166"/>
      <c r="Q424" s="166"/>
      <c r="R424" s="166"/>
      <c r="S424" s="166"/>
      <c r="T424" s="166"/>
      <c r="U424" s="166"/>
      <c r="V424" s="166"/>
      <c r="W424" s="166"/>
      <c r="X424" s="166"/>
      <c r="Y424" s="166"/>
      <c r="Z424" s="166"/>
    </row>
    <row r="425" spans="1:26" ht="12.75" customHeight="1">
      <c r="A425" s="166"/>
      <c r="B425" s="166"/>
      <c r="C425" s="166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66"/>
      <c r="O425" s="166"/>
      <c r="P425" s="166"/>
      <c r="Q425" s="166"/>
      <c r="R425" s="166"/>
      <c r="S425" s="166"/>
      <c r="T425" s="166"/>
      <c r="U425" s="166"/>
      <c r="V425" s="166"/>
      <c r="W425" s="166"/>
      <c r="X425" s="166"/>
      <c r="Y425" s="166"/>
      <c r="Z425" s="166"/>
    </row>
    <row r="426" spans="1:26" ht="12.75" customHeight="1">
      <c r="A426" s="166"/>
      <c r="B426" s="166"/>
      <c r="C426" s="166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66"/>
      <c r="O426" s="166"/>
      <c r="P426" s="166"/>
      <c r="Q426" s="166"/>
      <c r="R426" s="166"/>
      <c r="S426" s="166"/>
      <c r="T426" s="166"/>
      <c r="U426" s="166"/>
      <c r="V426" s="166"/>
      <c r="W426" s="166"/>
      <c r="X426" s="166"/>
      <c r="Y426" s="166"/>
      <c r="Z426" s="166"/>
    </row>
    <row r="427" spans="1:26" ht="12.75" customHeight="1">
      <c r="A427" s="166"/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</row>
    <row r="428" spans="1:26" ht="12.75" customHeight="1">
      <c r="A428" s="166"/>
      <c r="B428" s="166"/>
      <c r="C428" s="166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66"/>
      <c r="O428" s="166"/>
      <c r="P428" s="166"/>
      <c r="Q428" s="166"/>
      <c r="R428" s="166"/>
      <c r="S428" s="166"/>
      <c r="T428" s="166"/>
      <c r="U428" s="166"/>
      <c r="V428" s="166"/>
      <c r="W428" s="166"/>
      <c r="X428" s="166"/>
      <c r="Y428" s="166"/>
      <c r="Z428" s="166"/>
    </row>
    <row r="429" spans="1:26" ht="12.75" customHeight="1">
      <c r="A429" s="166"/>
      <c r="B429" s="166"/>
      <c r="C429" s="166"/>
      <c r="D429" s="166"/>
      <c r="E429" s="166"/>
      <c r="F429" s="166"/>
      <c r="G429" s="166"/>
      <c r="H429" s="166"/>
      <c r="I429" s="166"/>
      <c r="J429" s="166"/>
      <c r="K429" s="166"/>
      <c r="L429" s="166"/>
      <c r="M429" s="166"/>
      <c r="N429" s="166"/>
      <c r="O429" s="166"/>
      <c r="P429" s="166"/>
      <c r="Q429" s="166"/>
      <c r="R429" s="166"/>
      <c r="S429" s="166"/>
      <c r="T429" s="166"/>
      <c r="U429" s="166"/>
      <c r="V429" s="166"/>
      <c r="W429" s="166"/>
      <c r="X429" s="166"/>
      <c r="Y429" s="166"/>
      <c r="Z429" s="166"/>
    </row>
    <row r="430" spans="1:26" ht="12.75" customHeight="1">
      <c r="A430" s="166"/>
      <c r="B430" s="166"/>
      <c r="C430" s="166"/>
      <c r="D430" s="166"/>
      <c r="E430" s="166"/>
      <c r="F430" s="166"/>
      <c r="G430" s="166"/>
      <c r="H430" s="166"/>
      <c r="I430" s="166"/>
      <c r="J430" s="166"/>
      <c r="K430" s="166"/>
      <c r="L430" s="166"/>
      <c r="M430" s="166"/>
      <c r="N430" s="166"/>
      <c r="O430" s="166"/>
      <c r="P430" s="166"/>
      <c r="Q430" s="166"/>
      <c r="R430" s="166"/>
      <c r="S430" s="166"/>
      <c r="T430" s="166"/>
      <c r="U430" s="166"/>
      <c r="V430" s="166"/>
      <c r="W430" s="166"/>
      <c r="X430" s="166"/>
      <c r="Y430" s="166"/>
      <c r="Z430" s="166"/>
    </row>
    <row r="431" spans="1:26" ht="12.75" customHeight="1">
      <c r="A431" s="166"/>
      <c r="B431" s="166"/>
      <c r="C431" s="166"/>
      <c r="D431" s="166"/>
      <c r="E431" s="166"/>
      <c r="F431" s="166"/>
      <c r="G431" s="166"/>
      <c r="H431" s="166"/>
      <c r="I431" s="166"/>
      <c r="J431" s="166"/>
      <c r="K431" s="166"/>
      <c r="L431" s="166"/>
      <c r="M431" s="166"/>
      <c r="N431" s="166"/>
      <c r="O431" s="166"/>
      <c r="P431" s="166"/>
      <c r="Q431" s="166"/>
      <c r="R431" s="166"/>
      <c r="S431" s="166"/>
      <c r="T431" s="166"/>
      <c r="U431" s="166"/>
      <c r="V431" s="166"/>
      <c r="W431" s="166"/>
      <c r="X431" s="166"/>
      <c r="Y431" s="166"/>
      <c r="Z431" s="166"/>
    </row>
    <row r="432" spans="1:26" ht="12.75" customHeight="1">
      <c r="A432" s="166"/>
      <c r="B432" s="166"/>
      <c r="C432" s="166"/>
      <c r="D432" s="166"/>
      <c r="E432" s="166"/>
      <c r="F432" s="166"/>
      <c r="G432" s="166"/>
      <c r="H432" s="166"/>
      <c r="I432" s="166"/>
      <c r="J432" s="166"/>
      <c r="K432" s="166"/>
      <c r="L432" s="166"/>
      <c r="M432" s="166"/>
      <c r="N432" s="166"/>
      <c r="O432" s="166"/>
      <c r="P432" s="166"/>
      <c r="Q432" s="166"/>
      <c r="R432" s="166"/>
      <c r="S432" s="166"/>
      <c r="T432" s="166"/>
      <c r="U432" s="166"/>
      <c r="V432" s="166"/>
      <c r="W432" s="166"/>
      <c r="X432" s="166"/>
      <c r="Y432" s="166"/>
      <c r="Z432" s="166"/>
    </row>
    <row r="433" spans="1:26" ht="12.75" customHeight="1">
      <c r="A433" s="166"/>
      <c r="B433" s="166"/>
      <c r="C433" s="166"/>
      <c r="D433" s="166"/>
      <c r="E433" s="166"/>
      <c r="F433" s="166"/>
      <c r="G433" s="166"/>
      <c r="H433" s="166"/>
      <c r="I433" s="166"/>
      <c r="J433" s="166"/>
      <c r="K433" s="166"/>
      <c r="L433" s="166"/>
      <c r="M433" s="166"/>
      <c r="N433" s="166"/>
      <c r="O433" s="166"/>
      <c r="P433" s="166"/>
      <c r="Q433" s="166"/>
      <c r="R433" s="166"/>
      <c r="S433" s="166"/>
      <c r="T433" s="166"/>
      <c r="U433" s="166"/>
      <c r="V433" s="166"/>
      <c r="W433" s="166"/>
      <c r="X433" s="166"/>
      <c r="Y433" s="166"/>
      <c r="Z433" s="166"/>
    </row>
    <row r="434" spans="1:26" ht="12.75" customHeight="1">
      <c r="A434" s="166"/>
      <c r="B434" s="166"/>
      <c r="C434" s="166"/>
      <c r="D434" s="166"/>
      <c r="E434" s="166"/>
      <c r="F434" s="166"/>
      <c r="G434" s="166"/>
      <c r="H434" s="166"/>
      <c r="I434" s="166"/>
      <c r="J434" s="166"/>
      <c r="K434" s="166"/>
      <c r="L434" s="166"/>
      <c r="M434" s="166"/>
      <c r="N434" s="166"/>
      <c r="O434" s="166"/>
      <c r="P434" s="166"/>
      <c r="Q434" s="166"/>
      <c r="R434" s="166"/>
      <c r="S434" s="166"/>
      <c r="T434" s="166"/>
      <c r="U434" s="166"/>
      <c r="V434" s="166"/>
      <c r="W434" s="166"/>
      <c r="X434" s="166"/>
      <c r="Y434" s="166"/>
      <c r="Z434" s="166"/>
    </row>
    <row r="435" spans="1:26" ht="12.75" customHeight="1">
      <c r="A435" s="166"/>
      <c r="B435" s="166"/>
      <c r="C435" s="166"/>
      <c r="D435" s="166"/>
      <c r="E435" s="166"/>
      <c r="F435" s="166"/>
      <c r="G435" s="166"/>
      <c r="H435" s="166"/>
      <c r="I435" s="166"/>
      <c r="J435" s="166"/>
      <c r="K435" s="166"/>
      <c r="L435" s="166"/>
      <c r="M435" s="166"/>
      <c r="N435" s="166"/>
      <c r="O435" s="166"/>
      <c r="P435" s="166"/>
      <c r="Q435" s="166"/>
      <c r="R435" s="166"/>
      <c r="S435" s="166"/>
      <c r="T435" s="166"/>
      <c r="U435" s="166"/>
      <c r="V435" s="166"/>
      <c r="W435" s="166"/>
      <c r="X435" s="166"/>
      <c r="Y435" s="166"/>
      <c r="Z435" s="166"/>
    </row>
    <row r="436" spans="1:26" ht="12.75" customHeight="1">
      <c r="A436" s="166"/>
      <c r="B436" s="166"/>
      <c r="C436" s="166"/>
      <c r="D436" s="166"/>
      <c r="E436" s="166"/>
      <c r="F436" s="166"/>
      <c r="G436" s="166"/>
      <c r="H436" s="166"/>
      <c r="I436" s="166"/>
      <c r="J436" s="166"/>
      <c r="K436" s="166"/>
      <c r="L436" s="166"/>
      <c r="M436" s="166"/>
      <c r="N436" s="166"/>
      <c r="O436" s="166"/>
      <c r="P436" s="166"/>
      <c r="Q436" s="166"/>
      <c r="R436" s="166"/>
      <c r="S436" s="166"/>
      <c r="T436" s="166"/>
      <c r="U436" s="166"/>
      <c r="V436" s="166"/>
      <c r="W436" s="166"/>
      <c r="X436" s="166"/>
      <c r="Y436" s="166"/>
      <c r="Z436" s="166"/>
    </row>
    <row r="437" spans="1:26" ht="12.75" customHeight="1">
      <c r="A437" s="166"/>
      <c r="B437" s="166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</row>
    <row r="438" spans="1:26" ht="12.75" customHeight="1">
      <c r="A438" s="166"/>
      <c r="B438" s="166"/>
      <c r="C438" s="166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66"/>
      <c r="O438" s="166"/>
      <c r="P438" s="166"/>
      <c r="Q438" s="166"/>
      <c r="R438" s="166"/>
      <c r="S438" s="166"/>
      <c r="T438" s="166"/>
      <c r="U438" s="166"/>
      <c r="V438" s="166"/>
      <c r="W438" s="166"/>
      <c r="X438" s="166"/>
      <c r="Y438" s="166"/>
      <c r="Z438" s="166"/>
    </row>
    <row r="439" spans="1:26" ht="12.75" customHeight="1">
      <c r="A439" s="166"/>
      <c r="B439" s="166"/>
      <c r="C439" s="166"/>
      <c r="D439" s="166"/>
      <c r="E439" s="166"/>
      <c r="F439" s="166"/>
      <c r="G439" s="166"/>
      <c r="H439" s="166"/>
      <c r="I439" s="166"/>
      <c r="J439" s="166"/>
      <c r="K439" s="166"/>
      <c r="L439" s="166"/>
      <c r="M439" s="166"/>
      <c r="N439" s="166"/>
      <c r="O439" s="166"/>
      <c r="P439" s="166"/>
      <c r="Q439" s="166"/>
      <c r="R439" s="166"/>
      <c r="S439" s="166"/>
      <c r="T439" s="166"/>
      <c r="U439" s="166"/>
      <c r="V439" s="166"/>
      <c r="W439" s="166"/>
      <c r="X439" s="166"/>
      <c r="Y439" s="166"/>
      <c r="Z439" s="166"/>
    </row>
    <row r="440" spans="1:26" ht="12.75" customHeight="1">
      <c r="A440" s="166"/>
      <c r="B440" s="166"/>
      <c r="C440" s="166"/>
      <c r="D440" s="166"/>
      <c r="E440" s="166"/>
      <c r="F440" s="166"/>
      <c r="G440" s="166"/>
      <c r="H440" s="166"/>
      <c r="I440" s="166"/>
      <c r="J440" s="166"/>
      <c r="K440" s="166"/>
      <c r="L440" s="166"/>
      <c r="M440" s="166"/>
      <c r="N440" s="166"/>
      <c r="O440" s="166"/>
      <c r="P440" s="166"/>
      <c r="Q440" s="166"/>
      <c r="R440" s="166"/>
      <c r="S440" s="166"/>
      <c r="T440" s="166"/>
      <c r="U440" s="166"/>
      <c r="V440" s="166"/>
      <c r="W440" s="166"/>
      <c r="X440" s="166"/>
      <c r="Y440" s="166"/>
      <c r="Z440" s="166"/>
    </row>
    <row r="441" spans="1:26" ht="12.75" customHeight="1">
      <c r="A441" s="166"/>
      <c r="B441" s="166"/>
      <c r="C441" s="166"/>
      <c r="D441" s="166"/>
      <c r="E441" s="166"/>
      <c r="F441" s="166"/>
      <c r="G441" s="166"/>
      <c r="H441" s="166"/>
      <c r="I441" s="166"/>
      <c r="J441" s="166"/>
      <c r="K441" s="166"/>
      <c r="L441" s="166"/>
      <c r="M441" s="166"/>
      <c r="N441" s="166"/>
      <c r="O441" s="166"/>
      <c r="P441" s="166"/>
      <c r="Q441" s="166"/>
      <c r="R441" s="166"/>
      <c r="S441" s="166"/>
      <c r="T441" s="166"/>
      <c r="U441" s="166"/>
      <c r="V441" s="166"/>
      <c r="W441" s="166"/>
      <c r="X441" s="166"/>
      <c r="Y441" s="166"/>
      <c r="Z441" s="166"/>
    </row>
    <row r="442" spans="1:26" ht="12.75" customHeight="1">
      <c r="A442" s="166"/>
      <c r="B442" s="166"/>
      <c r="C442" s="166"/>
      <c r="D442" s="166"/>
      <c r="E442" s="166"/>
      <c r="F442" s="166"/>
      <c r="G442" s="166"/>
      <c r="H442" s="166"/>
      <c r="I442" s="166"/>
      <c r="J442" s="166"/>
      <c r="K442" s="166"/>
      <c r="L442" s="166"/>
      <c r="M442" s="166"/>
      <c r="N442" s="166"/>
      <c r="O442" s="166"/>
      <c r="P442" s="166"/>
      <c r="Q442" s="166"/>
      <c r="R442" s="166"/>
      <c r="S442" s="166"/>
      <c r="T442" s="166"/>
      <c r="U442" s="166"/>
      <c r="V442" s="166"/>
      <c r="W442" s="166"/>
      <c r="X442" s="166"/>
      <c r="Y442" s="166"/>
      <c r="Z442" s="166"/>
    </row>
    <row r="443" spans="1:26" ht="12.75" customHeight="1">
      <c r="A443" s="166"/>
      <c r="B443" s="166"/>
      <c r="C443" s="166"/>
      <c r="D443" s="166"/>
      <c r="E443" s="166"/>
      <c r="F443" s="166"/>
      <c r="G443" s="166"/>
      <c r="H443" s="166"/>
      <c r="I443" s="166"/>
      <c r="J443" s="166"/>
      <c r="K443" s="166"/>
      <c r="L443" s="166"/>
      <c r="M443" s="166"/>
      <c r="N443" s="166"/>
      <c r="O443" s="166"/>
      <c r="P443" s="166"/>
      <c r="Q443" s="166"/>
      <c r="R443" s="166"/>
      <c r="S443" s="166"/>
      <c r="T443" s="166"/>
      <c r="U443" s="166"/>
      <c r="V443" s="166"/>
      <c r="W443" s="166"/>
      <c r="X443" s="166"/>
      <c r="Y443" s="166"/>
      <c r="Z443" s="166"/>
    </row>
    <row r="444" spans="1:26" ht="12.75" customHeight="1">
      <c r="A444" s="166"/>
      <c r="B444" s="166"/>
      <c r="C444" s="166"/>
      <c r="D444" s="166"/>
      <c r="E444" s="166"/>
      <c r="F444" s="166"/>
      <c r="G444" s="166"/>
      <c r="H444" s="166"/>
      <c r="I444" s="166"/>
      <c r="J444" s="166"/>
      <c r="K444" s="166"/>
      <c r="L444" s="166"/>
      <c r="M444" s="166"/>
      <c r="N444" s="166"/>
      <c r="O444" s="166"/>
      <c r="P444" s="166"/>
      <c r="Q444" s="166"/>
      <c r="R444" s="166"/>
      <c r="S444" s="166"/>
      <c r="T444" s="166"/>
      <c r="U444" s="166"/>
      <c r="V444" s="166"/>
      <c r="W444" s="166"/>
      <c r="X444" s="166"/>
      <c r="Y444" s="166"/>
      <c r="Z444" s="166"/>
    </row>
    <row r="445" spans="1:26" ht="12.75" customHeight="1">
      <c r="A445" s="166"/>
      <c r="B445" s="166"/>
      <c r="C445" s="166"/>
      <c r="D445" s="166"/>
      <c r="E445" s="166"/>
      <c r="F445" s="166"/>
      <c r="G445" s="166"/>
      <c r="H445" s="166"/>
      <c r="I445" s="166"/>
      <c r="J445" s="166"/>
      <c r="K445" s="166"/>
      <c r="L445" s="166"/>
      <c r="M445" s="166"/>
      <c r="N445" s="166"/>
      <c r="O445" s="166"/>
      <c r="P445" s="166"/>
      <c r="Q445" s="166"/>
      <c r="R445" s="166"/>
      <c r="S445" s="166"/>
      <c r="T445" s="166"/>
      <c r="U445" s="166"/>
      <c r="V445" s="166"/>
      <c r="W445" s="166"/>
      <c r="X445" s="166"/>
      <c r="Y445" s="166"/>
      <c r="Z445" s="166"/>
    </row>
    <row r="446" spans="1:26" ht="12.75" customHeight="1">
      <c r="A446" s="166"/>
      <c r="B446" s="166"/>
      <c r="C446" s="166"/>
      <c r="D446" s="166"/>
      <c r="E446" s="166"/>
      <c r="F446" s="166"/>
      <c r="G446" s="166"/>
      <c r="H446" s="166"/>
      <c r="I446" s="166"/>
      <c r="J446" s="166"/>
      <c r="K446" s="166"/>
      <c r="L446" s="166"/>
      <c r="M446" s="166"/>
      <c r="N446" s="166"/>
      <c r="O446" s="166"/>
      <c r="P446" s="166"/>
      <c r="Q446" s="166"/>
      <c r="R446" s="166"/>
      <c r="S446" s="166"/>
      <c r="T446" s="166"/>
      <c r="U446" s="166"/>
      <c r="V446" s="166"/>
      <c r="W446" s="166"/>
      <c r="X446" s="166"/>
      <c r="Y446" s="166"/>
      <c r="Z446" s="166"/>
    </row>
    <row r="447" spans="1:26" ht="12.75" customHeight="1">
      <c r="A447" s="166"/>
      <c r="B447" s="166"/>
      <c r="C447" s="166"/>
      <c r="D447" s="166"/>
      <c r="E447" s="166"/>
      <c r="F447" s="166"/>
      <c r="G447" s="166"/>
      <c r="H447" s="166"/>
      <c r="I447" s="166"/>
      <c r="J447" s="166"/>
      <c r="K447" s="166"/>
      <c r="L447" s="166"/>
      <c r="M447" s="166"/>
      <c r="N447" s="166"/>
      <c r="O447" s="166"/>
      <c r="P447" s="166"/>
      <c r="Q447" s="166"/>
      <c r="R447" s="166"/>
      <c r="S447" s="166"/>
      <c r="T447" s="166"/>
      <c r="U447" s="166"/>
      <c r="V447" s="166"/>
      <c r="W447" s="166"/>
      <c r="X447" s="166"/>
      <c r="Y447" s="166"/>
      <c r="Z447" s="166"/>
    </row>
    <row r="448" spans="1:26" ht="12.75" customHeight="1">
      <c r="A448" s="166"/>
      <c r="B448" s="166"/>
      <c r="C448" s="166"/>
      <c r="D448" s="166"/>
      <c r="E448" s="166"/>
      <c r="F448" s="166"/>
      <c r="G448" s="166"/>
      <c r="H448" s="166"/>
      <c r="I448" s="166"/>
      <c r="J448" s="166"/>
      <c r="K448" s="166"/>
      <c r="L448" s="166"/>
      <c r="M448" s="166"/>
      <c r="N448" s="166"/>
      <c r="O448" s="166"/>
      <c r="P448" s="166"/>
      <c r="Q448" s="166"/>
      <c r="R448" s="166"/>
      <c r="S448" s="166"/>
      <c r="T448" s="166"/>
      <c r="U448" s="166"/>
      <c r="V448" s="166"/>
      <c r="W448" s="166"/>
      <c r="X448" s="166"/>
      <c r="Y448" s="166"/>
      <c r="Z448" s="166"/>
    </row>
    <row r="449" spans="1:26" ht="12.75" customHeight="1">
      <c r="A449" s="166"/>
      <c r="B449" s="166"/>
      <c r="C449" s="166"/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66"/>
      <c r="O449" s="166"/>
      <c r="P449" s="166"/>
      <c r="Q449" s="166"/>
      <c r="R449" s="166"/>
      <c r="S449" s="166"/>
      <c r="T449" s="166"/>
      <c r="U449" s="166"/>
      <c r="V449" s="166"/>
      <c r="W449" s="166"/>
      <c r="X449" s="166"/>
      <c r="Y449" s="166"/>
      <c r="Z449" s="166"/>
    </row>
    <row r="450" spans="1:26" ht="12.75" customHeight="1">
      <c r="A450" s="166"/>
      <c r="B450" s="166"/>
      <c r="C450" s="166"/>
      <c r="D450" s="166"/>
      <c r="E450" s="166"/>
      <c r="F450" s="166"/>
      <c r="G450" s="166"/>
      <c r="H450" s="166"/>
      <c r="I450" s="166"/>
      <c r="J450" s="166"/>
      <c r="K450" s="166"/>
      <c r="L450" s="166"/>
      <c r="M450" s="166"/>
      <c r="N450" s="166"/>
      <c r="O450" s="166"/>
      <c r="P450" s="166"/>
      <c r="Q450" s="166"/>
      <c r="R450" s="166"/>
      <c r="S450" s="166"/>
      <c r="T450" s="166"/>
      <c r="U450" s="166"/>
      <c r="V450" s="166"/>
      <c r="W450" s="166"/>
      <c r="X450" s="166"/>
      <c r="Y450" s="166"/>
      <c r="Z450" s="166"/>
    </row>
    <row r="451" spans="1:26" ht="12.75" customHeight="1">
      <c r="A451" s="166"/>
      <c r="B451" s="166"/>
      <c r="C451" s="166"/>
      <c r="D451" s="166"/>
      <c r="E451" s="166"/>
      <c r="F451" s="166"/>
      <c r="G451" s="166"/>
      <c r="H451" s="166"/>
      <c r="I451" s="166"/>
      <c r="J451" s="166"/>
      <c r="K451" s="166"/>
      <c r="L451" s="166"/>
      <c r="M451" s="166"/>
      <c r="N451" s="166"/>
      <c r="O451" s="166"/>
      <c r="P451" s="166"/>
      <c r="Q451" s="166"/>
      <c r="R451" s="166"/>
      <c r="S451" s="166"/>
      <c r="T451" s="166"/>
      <c r="U451" s="166"/>
      <c r="V451" s="166"/>
      <c r="W451" s="166"/>
      <c r="X451" s="166"/>
      <c r="Y451" s="166"/>
      <c r="Z451" s="166"/>
    </row>
    <row r="452" spans="1:26" ht="12.75" customHeight="1">
      <c r="A452" s="166"/>
      <c r="B452" s="166"/>
      <c r="C452" s="166"/>
      <c r="D452" s="166"/>
      <c r="E452" s="166"/>
      <c r="F452" s="166"/>
      <c r="G452" s="166"/>
      <c r="H452" s="166"/>
      <c r="I452" s="166"/>
      <c r="J452" s="166"/>
      <c r="K452" s="166"/>
      <c r="L452" s="166"/>
      <c r="M452" s="166"/>
      <c r="N452" s="166"/>
      <c r="O452" s="166"/>
      <c r="P452" s="166"/>
      <c r="Q452" s="166"/>
      <c r="R452" s="166"/>
      <c r="S452" s="166"/>
      <c r="T452" s="166"/>
      <c r="U452" s="166"/>
      <c r="V452" s="166"/>
      <c r="W452" s="166"/>
      <c r="X452" s="166"/>
      <c r="Y452" s="166"/>
      <c r="Z452" s="166"/>
    </row>
    <row r="453" spans="1:26" ht="12.75" customHeight="1">
      <c r="A453" s="166"/>
      <c r="B453" s="166"/>
      <c r="C453" s="166"/>
      <c r="D453" s="166"/>
      <c r="E453" s="166"/>
      <c r="F453" s="166"/>
      <c r="G453" s="166"/>
      <c r="H453" s="166"/>
      <c r="I453" s="166"/>
      <c r="J453" s="166"/>
      <c r="K453" s="166"/>
      <c r="L453" s="166"/>
      <c r="M453" s="166"/>
      <c r="N453" s="166"/>
      <c r="O453" s="166"/>
      <c r="P453" s="166"/>
      <c r="Q453" s="166"/>
      <c r="R453" s="166"/>
      <c r="S453" s="166"/>
      <c r="T453" s="166"/>
      <c r="U453" s="166"/>
      <c r="V453" s="166"/>
      <c r="W453" s="166"/>
      <c r="X453" s="166"/>
      <c r="Y453" s="166"/>
      <c r="Z453" s="166"/>
    </row>
    <row r="454" spans="1:26" ht="12.75" customHeight="1">
      <c r="A454" s="166"/>
      <c r="B454" s="166"/>
      <c r="C454" s="166"/>
      <c r="D454" s="166"/>
      <c r="E454" s="166"/>
      <c r="F454" s="166"/>
      <c r="G454" s="166"/>
      <c r="H454" s="166"/>
      <c r="I454" s="166"/>
      <c r="J454" s="166"/>
      <c r="K454" s="166"/>
      <c r="L454" s="166"/>
      <c r="M454" s="166"/>
      <c r="N454" s="166"/>
      <c r="O454" s="166"/>
      <c r="P454" s="166"/>
      <c r="Q454" s="166"/>
      <c r="R454" s="166"/>
      <c r="S454" s="166"/>
      <c r="T454" s="166"/>
      <c r="U454" s="166"/>
      <c r="V454" s="166"/>
      <c r="W454" s="166"/>
      <c r="X454" s="166"/>
      <c r="Y454" s="166"/>
      <c r="Z454" s="166"/>
    </row>
    <row r="455" spans="1:26" ht="12.75" customHeight="1">
      <c r="A455" s="166"/>
      <c r="B455" s="166"/>
      <c r="C455" s="166"/>
      <c r="D455" s="166"/>
      <c r="E455" s="166"/>
      <c r="F455" s="166"/>
      <c r="G455" s="166"/>
      <c r="H455" s="166"/>
      <c r="I455" s="166"/>
      <c r="J455" s="166"/>
      <c r="K455" s="166"/>
      <c r="L455" s="166"/>
      <c r="M455" s="166"/>
      <c r="N455" s="166"/>
      <c r="O455" s="166"/>
      <c r="P455" s="166"/>
      <c r="Q455" s="166"/>
      <c r="R455" s="166"/>
      <c r="S455" s="166"/>
      <c r="T455" s="166"/>
      <c r="U455" s="166"/>
      <c r="V455" s="166"/>
      <c r="W455" s="166"/>
      <c r="X455" s="166"/>
      <c r="Y455" s="166"/>
      <c r="Z455" s="166"/>
    </row>
    <row r="456" spans="1:26" ht="12.75" customHeight="1">
      <c r="A456" s="166"/>
      <c r="B456" s="166"/>
      <c r="C456" s="166"/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66"/>
      <c r="O456" s="166"/>
      <c r="P456" s="166"/>
      <c r="Q456" s="166"/>
      <c r="R456" s="166"/>
      <c r="S456" s="166"/>
      <c r="T456" s="166"/>
      <c r="U456" s="166"/>
      <c r="V456" s="166"/>
      <c r="W456" s="166"/>
      <c r="X456" s="166"/>
      <c r="Y456" s="166"/>
      <c r="Z456" s="166"/>
    </row>
    <row r="457" spans="1:26" ht="12.75" customHeight="1">
      <c r="A457" s="166"/>
      <c r="B457" s="166"/>
      <c r="C457" s="166"/>
      <c r="D457" s="166"/>
      <c r="E457" s="166"/>
      <c r="F457" s="166"/>
      <c r="G457" s="166"/>
      <c r="H457" s="166"/>
      <c r="I457" s="166"/>
      <c r="J457" s="166"/>
      <c r="K457" s="166"/>
      <c r="L457" s="166"/>
      <c r="M457" s="166"/>
      <c r="N457" s="166"/>
      <c r="O457" s="166"/>
      <c r="P457" s="166"/>
      <c r="Q457" s="166"/>
      <c r="R457" s="166"/>
      <c r="S457" s="166"/>
      <c r="T457" s="166"/>
      <c r="U457" s="166"/>
      <c r="V457" s="166"/>
      <c r="W457" s="166"/>
      <c r="X457" s="166"/>
      <c r="Y457" s="166"/>
      <c r="Z457" s="166"/>
    </row>
    <row r="458" spans="1:26" ht="12.75" customHeight="1">
      <c r="A458" s="166"/>
      <c r="B458" s="166"/>
      <c r="C458" s="166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66"/>
      <c r="O458" s="166"/>
      <c r="P458" s="166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</row>
    <row r="459" spans="1:26" ht="12.75" customHeight="1">
      <c r="A459" s="166"/>
      <c r="B459" s="166"/>
      <c r="C459" s="166"/>
      <c r="D459" s="166"/>
      <c r="E459" s="166"/>
      <c r="F459" s="166"/>
      <c r="G459" s="166"/>
      <c r="H459" s="166"/>
      <c r="I459" s="166"/>
      <c r="J459" s="166"/>
      <c r="K459" s="166"/>
      <c r="L459" s="166"/>
      <c r="M459" s="166"/>
      <c r="N459" s="166"/>
      <c r="O459" s="166"/>
      <c r="P459" s="166"/>
      <c r="Q459" s="166"/>
      <c r="R459" s="166"/>
      <c r="S459" s="166"/>
      <c r="T459" s="166"/>
      <c r="U459" s="166"/>
      <c r="V459" s="166"/>
      <c r="W459" s="166"/>
      <c r="X459" s="166"/>
      <c r="Y459" s="166"/>
      <c r="Z459" s="166"/>
    </row>
    <row r="460" spans="1:26" ht="12.75" customHeight="1">
      <c r="A460" s="166"/>
      <c r="B460" s="166"/>
      <c r="C460" s="166"/>
      <c r="D460" s="166"/>
      <c r="E460" s="166"/>
      <c r="F460" s="166"/>
      <c r="G460" s="166"/>
      <c r="H460" s="166"/>
      <c r="I460" s="166"/>
      <c r="J460" s="166"/>
      <c r="K460" s="166"/>
      <c r="L460" s="166"/>
      <c r="M460" s="166"/>
      <c r="N460" s="166"/>
      <c r="O460" s="166"/>
      <c r="P460" s="166"/>
      <c r="Q460" s="166"/>
      <c r="R460" s="166"/>
      <c r="S460" s="166"/>
      <c r="T460" s="166"/>
      <c r="U460" s="166"/>
      <c r="V460" s="166"/>
      <c r="W460" s="166"/>
      <c r="X460" s="166"/>
      <c r="Y460" s="166"/>
      <c r="Z460" s="166"/>
    </row>
    <row r="461" spans="1:26" ht="12.75" customHeight="1">
      <c r="A461" s="166"/>
      <c r="B461" s="166"/>
      <c r="C461" s="166"/>
      <c r="D461" s="166"/>
      <c r="E461" s="166"/>
      <c r="F461" s="166"/>
      <c r="G461" s="166"/>
      <c r="H461" s="166"/>
      <c r="I461" s="166"/>
      <c r="J461" s="166"/>
      <c r="K461" s="166"/>
      <c r="L461" s="166"/>
      <c r="M461" s="166"/>
      <c r="N461" s="166"/>
      <c r="O461" s="166"/>
      <c r="P461" s="166"/>
      <c r="Q461" s="166"/>
      <c r="R461" s="166"/>
      <c r="S461" s="166"/>
      <c r="T461" s="166"/>
      <c r="U461" s="166"/>
      <c r="V461" s="166"/>
      <c r="W461" s="166"/>
      <c r="X461" s="166"/>
      <c r="Y461" s="166"/>
      <c r="Z461" s="166"/>
    </row>
    <row r="462" spans="1:26" ht="12.75" customHeight="1">
      <c r="A462" s="166"/>
      <c r="B462" s="166"/>
      <c r="C462" s="166"/>
      <c r="D462" s="166"/>
      <c r="E462" s="166"/>
      <c r="F462" s="166"/>
      <c r="G462" s="166"/>
      <c r="H462" s="166"/>
      <c r="I462" s="166"/>
      <c r="J462" s="166"/>
      <c r="K462" s="166"/>
      <c r="L462" s="166"/>
      <c r="M462" s="166"/>
      <c r="N462" s="166"/>
      <c r="O462" s="166"/>
      <c r="P462" s="166"/>
      <c r="Q462" s="166"/>
      <c r="R462" s="166"/>
      <c r="S462" s="166"/>
      <c r="T462" s="166"/>
      <c r="U462" s="166"/>
      <c r="V462" s="166"/>
      <c r="W462" s="166"/>
      <c r="X462" s="166"/>
      <c r="Y462" s="166"/>
      <c r="Z462" s="166"/>
    </row>
    <row r="463" spans="1:26" ht="12.75" customHeight="1">
      <c r="A463" s="166"/>
      <c r="B463" s="166"/>
      <c r="C463" s="166"/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6"/>
      <c r="R463" s="166"/>
      <c r="S463" s="166"/>
      <c r="T463" s="166"/>
      <c r="U463" s="166"/>
      <c r="V463" s="166"/>
      <c r="W463" s="166"/>
      <c r="X463" s="166"/>
      <c r="Y463" s="166"/>
      <c r="Z463" s="166"/>
    </row>
    <row r="464" spans="1:26" ht="12.75" customHeight="1">
      <c r="A464" s="166"/>
      <c r="B464" s="166"/>
      <c r="C464" s="166"/>
      <c r="D464" s="166"/>
      <c r="E464" s="166"/>
      <c r="F464" s="166"/>
      <c r="G464" s="166"/>
      <c r="H464" s="166"/>
      <c r="I464" s="166"/>
      <c r="J464" s="166"/>
      <c r="K464" s="166"/>
      <c r="L464" s="166"/>
      <c r="M464" s="166"/>
      <c r="N464" s="166"/>
      <c r="O464" s="166"/>
      <c r="P464" s="166"/>
      <c r="Q464" s="166"/>
      <c r="R464" s="166"/>
      <c r="S464" s="166"/>
      <c r="T464" s="166"/>
      <c r="U464" s="166"/>
      <c r="V464" s="166"/>
      <c r="W464" s="166"/>
      <c r="X464" s="166"/>
      <c r="Y464" s="166"/>
      <c r="Z464" s="166"/>
    </row>
    <row r="465" spans="1:26" ht="12.75" customHeight="1">
      <c r="A465" s="166"/>
      <c r="B465" s="166"/>
      <c r="C465" s="166"/>
      <c r="D465" s="166"/>
      <c r="E465" s="166"/>
      <c r="F465" s="166"/>
      <c r="G465" s="166"/>
      <c r="H465" s="166"/>
      <c r="I465" s="166"/>
      <c r="J465" s="166"/>
      <c r="K465" s="166"/>
      <c r="L465" s="166"/>
      <c r="M465" s="166"/>
      <c r="N465" s="166"/>
      <c r="O465" s="166"/>
      <c r="P465" s="166"/>
      <c r="Q465" s="166"/>
      <c r="R465" s="166"/>
      <c r="S465" s="166"/>
      <c r="T465" s="166"/>
      <c r="U465" s="166"/>
      <c r="V465" s="166"/>
      <c r="W465" s="166"/>
      <c r="X465" s="166"/>
      <c r="Y465" s="166"/>
      <c r="Z465" s="166"/>
    </row>
    <row r="466" spans="1:26" ht="12.75" customHeight="1">
      <c r="A466" s="166"/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</row>
    <row r="467" spans="1:26" ht="12.75" customHeight="1">
      <c r="A467" s="166"/>
      <c r="B467" s="166"/>
      <c r="C467" s="166"/>
      <c r="D467" s="166"/>
      <c r="E467" s="166"/>
      <c r="F467" s="166"/>
      <c r="G467" s="166"/>
      <c r="H467" s="166"/>
      <c r="I467" s="166"/>
      <c r="J467" s="166"/>
      <c r="K467" s="166"/>
      <c r="L467" s="166"/>
      <c r="M467" s="166"/>
      <c r="N467" s="166"/>
      <c r="O467" s="166"/>
      <c r="P467" s="166"/>
      <c r="Q467" s="166"/>
      <c r="R467" s="166"/>
      <c r="S467" s="166"/>
      <c r="T467" s="166"/>
      <c r="U467" s="166"/>
      <c r="V467" s="166"/>
      <c r="W467" s="166"/>
      <c r="X467" s="166"/>
      <c r="Y467" s="166"/>
      <c r="Z467" s="166"/>
    </row>
    <row r="468" spans="1:26" ht="12.75" customHeight="1">
      <c r="A468" s="166"/>
      <c r="B468" s="166"/>
      <c r="C468" s="166"/>
      <c r="D468" s="166"/>
      <c r="E468" s="166"/>
      <c r="F468" s="166"/>
      <c r="G468" s="166"/>
      <c r="H468" s="166"/>
      <c r="I468" s="166"/>
      <c r="J468" s="166"/>
      <c r="K468" s="166"/>
      <c r="L468" s="166"/>
      <c r="M468" s="166"/>
      <c r="N468" s="166"/>
      <c r="O468" s="166"/>
      <c r="P468" s="166"/>
      <c r="Q468" s="166"/>
      <c r="R468" s="166"/>
      <c r="S468" s="166"/>
      <c r="T468" s="166"/>
      <c r="U468" s="166"/>
      <c r="V468" s="166"/>
      <c r="W468" s="166"/>
      <c r="X468" s="166"/>
      <c r="Y468" s="166"/>
      <c r="Z468" s="166"/>
    </row>
    <row r="469" spans="1:26" ht="12.75" customHeight="1">
      <c r="A469" s="166"/>
      <c r="B469" s="166"/>
      <c r="C469" s="166"/>
      <c r="D469" s="166"/>
      <c r="E469" s="166"/>
      <c r="F469" s="166"/>
      <c r="G469" s="166"/>
      <c r="H469" s="166"/>
      <c r="I469" s="166"/>
      <c r="J469" s="166"/>
      <c r="K469" s="166"/>
      <c r="L469" s="166"/>
      <c r="M469" s="166"/>
      <c r="N469" s="166"/>
      <c r="O469" s="166"/>
      <c r="P469" s="166"/>
      <c r="Q469" s="166"/>
      <c r="R469" s="166"/>
      <c r="S469" s="166"/>
      <c r="T469" s="166"/>
      <c r="U469" s="166"/>
      <c r="V469" s="166"/>
      <c r="W469" s="166"/>
      <c r="X469" s="166"/>
      <c r="Y469" s="166"/>
      <c r="Z469" s="166"/>
    </row>
    <row r="470" spans="1:26" ht="12.75" customHeight="1">
      <c r="A470" s="166"/>
      <c r="B470" s="166"/>
      <c r="C470" s="166"/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66"/>
      <c r="Q470" s="166"/>
      <c r="R470" s="166"/>
      <c r="S470" s="166"/>
      <c r="T470" s="166"/>
      <c r="U470" s="166"/>
      <c r="V470" s="166"/>
      <c r="W470" s="166"/>
      <c r="X470" s="166"/>
      <c r="Y470" s="166"/>
      <c r="Z470" s="166"/>
    </row>
    <row r="471" spans="1:26" ht="12.75" customHeight="1">
      <c r="A471" s="166"/>
      <c r="B471" s="166"/>
      <c r="C471" s="166"/>
      <c r="D471" s="166"/>
      <c r="E471" s="166"/>
      <c r="F471" s="166"/>
      <c r="G471" s="166"/>
      <c r="H471" s="166"/>
      <c r="I471" s="166"/>
      <c r="J471" s="166"/>
      <c r="K471" s="166"/>
      <c r="L471" s="166"/>
      <c r="M471" s="166"/>
      <c r="N471" s="166"/>
      <c r="O471" s="166"/>
      <c r="P471" s="166"/>
      <c r="Q471" s="166"/>
      <c r="R471" s="166"/>
      <c r="S471" s="166"/>
      <c r="T471" s="166"/>
      <c r="U471" s="166"/>
      <c r="V471" s="166"/>
      <c r="W471" s="166"/>
      <c r="X471" s="166"/>
      <c r="Y471" s="166"/>
      <c r="Z471" s="166"/>
    </row>
    <row r="472" spans="1:26" ht="12.75" customHeight="1">
      <c r="A472" s="166"/>
      <c r="B472" s="166"/>
      <c r="C472" s="166"/>
      <c r="D472" s="166"/>
      <c r="E472" s="166"/>
      <c r="F472" s="166"/>
      <c r="G472" s="166"/>
      <c r="H472" s="166"/>
      <c r="I472" s="166"/>
      <c r="J472" s="166"/>
      <c r="K472" s="166"/>
      <c r="L472" s="166"/>
      <c r="M472" s="166"/>
      <c r="N472" s="166"/>
      <c r="O472" s="166"/>
      <c r="P472" s="166"/>
      <c r="Q472" s="166"/>
      <c r="R472" s="166"/>
      <c r="S472" s="166"/>
      <c r="T472" s="166"/>
      <c r="U472" s="166"/>
      <c r="V472" s="166"/>
      <c r="W472" s="166"/>
      <c r="X472" s="166"/>
      <c r="Y472" s="166"/>
      <c r="Z472" s="166"/>
    </row>
    <row r="473" spans="1:26" ht="12.75" customHeight="1">
      <c r="A473" s="166"/>
      <c r="B473" s="166"/>
      <c r="C473" s="166"/>
      <c r="D473" s="166"/>
      <c r="E473" s="166"/>
      <c r="F473" s="166"/>
      <c r="G473" s="166"/>
      <c r="H473" s="166"/>
      <c r="I473" s="166"/>
      <c r="J473" s="166"/>
      <c r="K473" s="166"/>
      <c r="L473" s="166"/>
      <c r="M473" s="166"/>
      <c r="N473" s="166"/>
      <c r="O473" s="166"/>
      <c r="P473" s="166"/>
      <c r="Q473" s="166"/>
      <c r="R473" s="166"/>
      <c r="S473" s="166"/>
      <c r="T473" s="166"/>
      <c r="U473" s="166"/>
      <c r="V473" s="166"/>
      <c r="W473" s="166"/>
      <c r="X473" s="166"/>
      <c r="Y473" s="166"/>
      <c r="Z473" s="166"/>
    </row>
    <row r="474" spans="1:26" ht="12.75" customHeight="1">
      <c r="A474" s="166"/>
      <c r="B474" s="166"/>
      <c r="C474" s="166"/>
      <c r="D474" s="166"/>
      <c r="E474" s="166"/>
      <c r="F474" s="166"/>
      <c r="G474" s="166"/>
      <c r="H474" s="166"/>
      <c r="I474" s="166"/>
      <c r="J474" s="166"/>
      <c r="K474" s="166"/>
      <c r="L474" s="166"/>
      <c r="M474" s="166"/>
      <c r="N474" s="166"/>
      <c r="O474" s="166"/>
      <c r="P474" s="166"/>
      <c r="Q474" s="166"/>
      <c r="R474" s="166"/>
      <c r="S474" s="166"/>
      <c r="T474" s="166"/>
      <c r="U474" s="166"/>
      <c r="V474" s="166"/>
      <c r="W474" s="166"/>
      <c r="X474" s="166"/>
      <c r="Y474" s="166"/>
      <c r="Z474" s="166"/>
    </row>
    <row r="475" spans="1:26" ht="12.75" customHeight="1">
      <c r="A475" s="166"/>
      <c r="B475" s="166"/>
      <c r="C475" s="166"/>
      <c r="D475" s="166"/>
      <c r="E475" s="166"/>
      <c r="F475" s="166"/>
      <c r="G475" s="166"/>
      <c r="H475" s="166"/>
      <c r="I475" s="166"/>
      <c r="J475" s="166"/>
      <c r="K475" s="166"/>
      <c r="L475" s="166"/>
      <c r="M475" s="166"/>
      <c r="N475" s="166"/>
      <c r="O475" s="166"/>
      <c r="P475" s="166"/>
      <c r="Q475" s="166"/>
      <c r="R475" s="166"/>
      <c r="S475" s="166"/>
      <c r="T475" s="166"/>
      <c r="U475" s="166"/>
      <c r="V475" s="166"/>
      <c r="W475" s="166"/>
      <c r="X475" s="166"/>
      <c r="Y475" s="166"/>
      <c r="Z475" s="166"/>
    </row>
    <row r="476" spans="1:26" ht="12.75" customHeight="1">
      <c r="A476" s="166"/>
      <c r="B476" s="166"/>
      <c r="C476" s="166"/>
      <c r="D476" s="166"/>
      <c r="E476" s="166"/>
      <c r="F476" s="166"/>
      <c r="G476" s="166"/>
      <c r="H476" s="166"/>
      <c r="I476" s="166"/>
      <c r="J476" s="166"/>
      <c r="K476" s="166"/>
      <c r="L476" s="166"/>
      <c r="M476" s="166"/>
      <c r="N476" s="166"/>
      <c r="O476" s="166"/>
      <c r="P476" s="166"/>
      <c r="Q476" s="166"/>
      <c r="R476" s="166"/>
      <c r="S476" s="166"/>
      <c r="T476" s="166"/>
      <c r="U476" s="166"/>
      <c r="V476" s="166"/>
      <c r="W476" s="166"/>
      <c r="X476" s="166"/>
      <c r="Y476" s="166"/>
      <c r="Z476" s="166"/>
    </row>
    <row r="477" spans="1:26" ht="12.75" customHeight="1">
      <c r="A477" s="166"/>
      <c r="B477" s="166"/>
      <c r="C477" s="166"/>
      <c r="D477" s="166"/>
      <c r="E477" s="166"/>
      <c r="F477" s="166"/>
      <c r="G477" s="166"/>
      <c r="H477" s="166"/>
      <c r="I477" s="166"/>
      <c r="J477" s="166"/>
      <c r="K477" s="166"/>
      <c r="L477" s="166"/>
      <c r="M477" s="166"/>
      <c r="N477" s="166"/>
      <c r="O477" s="166"/>
      <c r="P477" s="166"/>
      <c r="Q477" s="166"/>
      <c r="R477" s="166"/>
      <c r="S477" s="166"/>
      <c r="T477" s="166"/>
      <c r="U477" s="166"/>
      <c r="V477" s="166"/>
      <c r="W477" s="166"/>
      <c r="X477" s="166"/>
      <c r="Y477" s="166"/>
      <c r="Z477" s="166"/>
    </row>
    <row r="478" spans="1:26" ht="12.75" customHeight="1">
      <c r="A478" s="166"/>
      <c r="B478" s="166"/>
      <c r="C478" s="166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66"/>
      <c r="O478" s="166"/>
      <c r="P478" s="166"/>
      <c r="Q478" s="166"/>
      <c r="R478" s="166"/>
      <c r="S478" s="166"/>
      <c r="T478" s="166"/>
      <c r="U478" s="166"/>
      <c r="V478" s="166"/>
      <c r="W478" s="166"/>
      <c r="X478" s="166"/>
      <c r="Y478" s="166"/>
      <c r="Z478" s="166"/>
    </row>
    <row r="479" spans="1:26" ht="12.75" customHeight="1">
      <c r="A479" s="166"/>
      <c r="B479" s="166"/>
      <c r="C479" s="166"/>
      <c r="D479" s="166"/>
      <c r="E479" s="166"/>
      <c r="F479" s="166"/>
      <c r="G479" s="166"/>
      <c r="H479" s="166"/>
      <c r="I479" s="166"/>
      <c r="J479" s="166"/>
      <c r="K479" s="166"/>
      <c r="L479" s="166"/>
      <c r="M479" s="166"/>
      <c r="N479" s="166"/>
      <c r="O479" s="166"/>
      <c r="P479" s="166"/>
      <c r="Q479" s="166"/>
      <c r="R479" s="166"/>
      <c r="S479" s="166"/>
      <c r="T479" s="166"/>
      <c r="U479" s="166"/>
      <c r="V479" s="166"/>
      <c r="W479" s="166"/>
      <c r="X479" s="166"/>
      <c r="Y479" s="166"/>
      <c r="Z479" s="166"/>
    </row>
    <row r="480" spans="1:26" ht="12.75" customHeight="1">
      <c r="A480" s="166"/>
      <c r="B480" s="166"/>
      <c r="C480" s="166"/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66"/>
      <c r="O480" s="166"/>
      <c r="P480" s="166"/>
      <c r="Q480" s="166"/>
      <c r="R480" s="166"/>
      <c r="S480" s="166"/>
      <c r="T480" s="166"/>
      <c r="U480" s="166"/>
      <c r="V480" s="166"/>
      <c r="W480" s="166"/>
      <c r="X480" s="166"/>
      <c r="Y480" s="166"/>
      <c r="Z480" s="166"/>
    </row>
    <row r="481" spans="1:26" ht="12.75" customHeight="1">
      <c r="A481" s="166"/>
      <c r="B481" s="166"/>
      <c r="C481" s="166"/>
      <c r="D481" s="166"/>
      <c r="E481" s="166"/>
      <c r="F481" s="166"/>
      <c r="G481" s="166"/>
      <c r="H481" s="166"/>
      <c r="I481" s="166"/>
      <c r="J481" s="166"/>
      <c r="K481" s="166"/>
      <c r="L481" s="166"/>
      <c r="M481" s="166"/>
      <c r="N481" s="166"/>
      <c r="O481" s="166"/>
      <c r="P481" s="166"/>
      <c r="Q481" s="166"/>
      <c r="R481" s="166"/>
      <c r="S481" s="166"/>
      <c r="T481" s="166"/>
      <c r="U481" s="166"/>
      <c r="V481" s="166"/>
      <c r="W481" s="166"/>
      <c r="X481" s="166"/>
      <c r="Y481" s="166"/>
      <c r="Z481" s="166"/>
    </row>
    <row r="482" spans="1:26" ht="12.75" customHeight="1">
      <c r="A482" s="166"/>
      <c r="B482" s="166"/>
      <c r="C482" s="166"/>
      <c r="D482" s="166"/>
      <c r="E482" s="166"/>
      <c r="F482" s="166"/>
      <c r="G482" s="166"/>
      <c r="H482" s="166"/>
      <c r="I482" s="166"/>
      <c r="J482" s="166"/>
      <c r="K482" s="166"/>
      <c r="L482" s="166"/>
      <c r="M482" s="166"/>
      <c r="N482" s="166"/>
      <c r="O482" s="166"/>
      <c r="P482" s="166"/>
      <c r="Q482" s="166"/>
      <c r="R482" s="166"/>
      <c r="S482" s="166"/>
      <c r="T482" s="166"/>
      <c r="U482" s="166"/>
      <c r="V482" s="166"/>
      <c r="W482" s="166"/>
      <c r="X482" s="166"/>
      <c r="Y482" s="166"/>
      <c r="Z482" s="166"/>
    </row>
    <row r="483" spans="1:26" ht="12.75" customHeight="1">
      <c r="A483" s="166"/>
      <c r="B483" s="166"/>
      <c r="C483" s="166"/>
      <c r="D483" s="166"/>
      <c r="E483" s="166"/>
      <c r="F483" s="166"/>
      <c r="G483" s="166"/>
      <c r="H483" s="166"/>
      <c r="I483" s="166"/>
      <c r="J483" s="166"/>
      <c r="K483" s="166"/>
      <c r="L483" s="166"/>
      <c r="M483" s="166"/>
      <c r="N483" s="166"/>
      <c r="O483" s="166"/>
      <c r="P483" s="166"/>
      <c r="Q483" s="166"/>
      <c r="R483" s="166"/>
      <c r="S483" s="166"/>
      <c r="T483" s="166"/>
      <c r="U483" s="166"/>
      <c r="V483" s="166"/>
      <c r="W483" s="166"/>
      <c r="X483" s="166"/>
      <c r="Y483" s="166"/>
      <c r="Z483" s="166"/>
    </row>
    <row r="484" spans="1:26" ht="12.75" customHeight="1">
      <c r="A484" s="166"/>
      <c r="B484" s="166"/>
      <c r="C484" s="166"/>
      <c r="D484" s="166"/>
      <c r="E484" s="166"/>
      <c r="F484" s="166"/>
      <c r="G484" s="166"/>
      <c r="H484" s="166"/>
      <c r="I484" s="166"/>
      <c r="J484" s="166"/>
      <c r="K484" s="166"/>
      <c r="L484" s="166"/>
      <c r="M484" s="166"/>
      <c r="N484" s="166"/>
      <c r="O484" s="166"/>
      <c r="P484" s="166"/>
      <c r="Q484" s="166"/>
      <c r="R484" s="166"/>
      <c r="S484" s="166"/>
      <c r="T484" s="166"/>
      <c r="U484" s="166"/>
      <c r="V484" s="166"/>
      <c r="W484" s="166"/>
      <c r="X484" s="166"/>
      <c r="Y484" s="166"/>
      <c r="Z484" s="166"/>
    </row>
    <row r="485" spans="1:26" ht="12.75" customHeight="1">
      <c r="A485" s="166"/>
      <c r="B485" s="166"/>
      <c r="C485" s="166"/>
      <c r="D485" s="166"/>
      <c r="E485" s="166"/>
      <c r="F485" s="166"/>
      <c r="G485" s="166"/>
      <c r="H485" s="166"/>
      <c r="I485" s="166"/>
      <c r="J485" s="166"/>
      <c r="K485" s="166"/>
      <c r="L485" s="166"/>
      <c r="M485" s="166"/>
      <c r="N485" s="166"/>
      <c r="O485" s="166"/>
      <c r="P485" s="166"/>
      <c r="Q485" s="166"/>
      <c r="R485" s="166"/>
      <c r="S485" s="166"/>
      <c r="T485" s="166"/>
      <c r="U485" s="166"/>
      <c r="V485" s="166"/>
      <c r="W485" s="166"/>
      <c r="X485" s="166"/>
      <c r="Y485" s="166"/>
      <c r="Z485" s="166"/>
    </row>
    <row r="486" spans="1:26" ht="12.75" customHeight="1">
      <c r="A486" s="166"/>
      <c r="B486" s="166"/>
      <c r="C486" s="166"/>
      <c r="D486" s="166"/>
      <c r="E486" s="166"/>
      <c r="F486" s="166"/>
      <c r="G486" s="166"/>
      <c r="H486" s="166"/>
      <c r="I486" s="166"/>
      <c r="J486" s="166"/>
      <c r="K486" s="166"/>
      <c r="L486" s="166"/>
      <c r="M486" s="166"/>
      <c r="N486" s="166"/>
      <c r="O486" s="166"/>
      <c r="P486" s="166"/>
      <c r="Q486" s="166"/>
      <c r="R486" s="166"/>
      <c r="S486" s="166"/>
      <c r="T486" s="166"/>
      <c r="U486" s="166"/>
      <c r="V486" s="166"/>
      <c r="W486" s="166"/>
      <c r="X486" s="166"/>
      <c r="Y486" s="166"/>
      <c r="Z486" s="166"/>
    </row>
    <row r="487" spans="1:26" ht="12.75" customHeight="1">
      <c r="A487" s="166"/>
      <c r="B487" s="166"/>
      <c r="C487" s="166"/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66"/>
      <c r="O487" s="166"/>
      <c r="P487" s="166"/>
      <c r="Q487" s="166"/>
      <c r="R487" s="166"/>
      <c r="S487" s="166"/>
      <c r="T487" s="166"/>
      <c r="U487" s="166"/>
      <c r="V487" s="166"/>
      <c r="W487" s="166"/>
      <c r="X487" s="166"/>
      <c r="Y487" s="166"/>
      <c r="Z487" s="166"/>
    </row>
    <row r="488" spans="1:26" ht="12.75" customHeight="1">
      <c r="A488" s="166"/>
      <c r="B488" s="166"/>
      <c r="C488" s="166"/>
      <c r="D488" s="166"/>
      <c r="E488" s="166"/>
      <c r="F488" s="166"/>
      <c r="G488" s="166"/>
      <c r="H488" s="166"/>
      <c r="I488" s="166"/>
      <c r="J488" s="166"/>
      <c r="K488" s="166"/>
      <c r="L488" s="166"/>
      <c r="M488" s="166"/>
      <c r="N488" s="166"/>
      <c r="O488" s="166"/>
      <c r="P488" s="166"/>
      <c r="Q488" s="166"/>
      <c r="R488" s="166"/>
      <c r="S488" s="166"/>
      <c r="T488" s="166"/>
      <c r="U488" s="166"/>
      <c r="V488" s="166"/>
      <c r="W488" s="166"/>
      <c r="X488" s="166"/>
      <c r="Y488" s="166"/>
      <c r="Z488" s="166"/>
    </row>
    <row r="489" spans="1:26" ht="12.75" customHeight="1">
      <c r="A489" s="166"/>
      <c r="B489" s="166"/>
      <c r="C489" s="166"/>
      <c r="D489" s="166"/>
      <c r="E489" s="166"/>
      <c r="F489" s="166"/>
      <c r="G489" s="166"/>
      <c r="H489" s="166"/>
      <c r="I489" s="166"/>
      <c r="J489" s="166"/>
      <c r="K489" s="166"/>
      <c r="L489" s="166"/>
      <c r="M489" s="166"/>
      <c r="N489" s="166"/>
      <c r="O489" s="166"/>
      <c r="P489" s="166"/>
      <c r="Q489" s="166"/>
      <c r="R489" s="166"/>
      <c r="S489" s="166"/>
      <c r="T489" s="166"/>
      <c r="U489" s="166"/>
      <c r="V489" s="166"/>
      <c r="W489" s="166"/>
      <c r="X489" s="166"/>
      <c r="Y489" s="166"/>
      <c r="Z489" s="166"/>
    </row>
    <row r="490" spans="1:26" ht="12.75" customHeight="1">
      <c r="A490" s="166"/>
      <c r="B490" s="166"/>
      <c r="C490" s="166"/>
      <c r="D490" s="166"/>
      <c r="E490" s="166"/>
      <c r="F490" s="166"/>
      <c r="G490" s="166"/>
      <c r="H490" s="166"/>
      <c r="I490" s="166"/>
      <c r="J490" s="166"/>
      <c r="K490" s="166"/>
      <c r="L490" s="166"/>
      <c r="M490" s="166"/>
      <c r="N490" s="166"/>
      <c r="O490" s="166"/>
      <c r="P490" s="166"/>
      <c r="Q490" s="166"/>
      <c r="R490" s="166"/>
      <c r="S490" s="166"/>
      <c r="T490" s="166"/>
      <c r="U490" s="166"/>
      <c r="V490" s="166"/>
      <c r="W490" s="166"/>
      <c r="X490" s="166"/>
      <c r="Y490" s="166"/>
      <c r="Z490" s="166"/>
    </row>
    <row r="491" spans="1:26" ht="12.75" customHeight="1">
      <c r="A491" s="166"/>
      <c r="B491" s="166"/>
      <c r="C491" s="166"/>
      <c r="D491" s="166"/>
      <c r="E491" s="166"/>
      <c r="F491" s="166"/>
      <c r="G491" s="166"/>
      <c r="H491" s="166"/>
      <c r="I491" s="166"/>
      <c r="J491" s="166"/>
      <c r="K491" s="166"/>
      <c r="L491" s="166"/>
      <c r="M491" s="166"/>
      <c r="N491" s="166"/>
      <c r="O491" s="166"/>
      <c r="P491" s="166"/>
      <c r="Q491" s="166"/>
      <c r="R491" s="166"/>
      <c r="S491" s="166"/>
      <c r="T491" s="166"/>
      <c r="U491" s="166"/>
      <c r="V491" s="166"/>
      <c r="W491" s="166"/>
      <c r="X491" s="166"/>
      <c r="Y491" s="166"/>
      <c r="Z491" s="166"/>
    </row>
    <row r="492" spans="1:26" ht="12.75" customHeight="1">
      <c r="A492" s="166"/>
      <c r="B492" s="166"/>
      <c r="C492" s="166"/>
      <c r="D492" s="166"/>
      <c r="E492" s="166"/>
      <c r="F492" s="166"/>
      <c r="G492" s="166"/>
      <c r="H492" s="166"/>
      <c r="I492" s="166"/>
      <c r="J492" s="166"/>
      <c r="K492" s="166"/>
      <c r="L492" s="166"/>
      <c r="M492" s="166"/>
      <c r="N492" s="166"/>
      <c r="O492" s="166"/>
      <c r="P492" s="166"/>
      <c r="Q492" s="166"/>
      <c r="R492" s="166"/>
      <c r="S492" s="166"/>
      <c r="T492" s="166"/>
      <c r="U492" s="166"/>
      <c r="V492" s="166"/>
      <c r="W492" s="166"/>
      <c r="X492" s="166"/>
      <c r="Y492" s="166"/>
      <c r="Z492" s="166"/>
    </row>
    <row r="493" spans="1:26" ht="12.75" customHeight="1">
      <c r="A493" s="166"/>
      <c r="B493" s="166"/>
      <c r="C493" s="166"/>
      <c r="D493" s="166"/>
      <c r="E493" s="166"/>
      <c r="F493" s="166"/>
      <c r="G493" s="166"/>
      <c r="H493" s="166"/>
      <c r="I493" s="166"/>
      <c r="J493" s="166"/>
      <c r="K493" s="166"/>
      <c r="L493" s="166"/>
      <c r="M493" s="166"/>
      <c r="N493" s="166"/>
      <c r="O493" s="166"/>
      <c r="P493" s="166"/>
      <c r="Q493" s="166"/>
      <c r="R493" s="166"/>
      <c r="S493" s="166"/>
      <c r="T493" s="166"/>
      <c r="U493" s="166"/>
      <c r="V493" s="166"/>
      <c r="W493" s="166"/>
      <c r="X493" s="166"/>
      <c r="Y493" s="166"/>
      <c r="Z493" s="166"/>
    </row>
    <row r="494" spans="1:26" ht="12.75" customHeight="1">
      <c r="A494" s="166"/>
      <c r="B494" s="166"/>
      <c r="C494" s="166"/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6"/>
      <c r="R494" s="166"/>
      <c r="S494" s="166"/>
      <c r="T494" s="166"/>
      <c r="U494" s="166"/>
      <c r="V494" s="166"/>
      <c r="W494" s="166"/>
      <c r="X494" s="166"/>
      <c r="Y494" s="166"/>
      <c r="Z494" s="166"/>
    </row>
    <row r="495" spans="1:26" ht="12.75" customHeight="1">
      <c r="A495" s="166"/>
      <c r="B495" s="166"/>
      <c r="C495" s="166"/>
      <c r="D495" s="166"/>
      <c r="E495" s="166"/>
      <c r="F495" s="166"/>
      <c r="G495" s="166"/>
      <c r="H495" s="166"/>
      <c r="I495" s="166"/>
      <c r="J495" s="166"/>
      <c r="K495" s="166"/>
      <c r="L495" s="166"/>
      <c r="M495" s="166"/>
      <c r="N495" s="166"/>
      <c r="O495" s="166"/>
      <c r="P495" s="166"/>
      <c r="Q495" s="166"/>
      <c r="R495" s="166"/>
      <c r="S495" s="166"/>
      <c r="T495" s="166"/>
      <c r="U495" s="166"/>
      <c r="V495" s="166"/>
      <c r="W495" s="166"/>
      <c r="X495" s="166"/>
      <c r="Y495" s="166"/>
      <c r="Z495" s="166"/>
    </row>
    <row r="496" spans="1:26" ht="12.75" customHeight="1">
      <c r="A496" s="166"/>
      <c r="B496" s="166"/>
      <c r="C496" s="166"/>
      <c r="D496" s="166"/>
      <c r="E496" s="166"/>
      <c r="F496" s="166"/>
      <c r="G496" s="166"/>
      <c r="H496" s="166"/>
      <c r="I496" s="166"/>
      <c r="J496" s="166"/>
      <c r="K496" s="166"/>
      <c r="L496" s="166"/>
      <c r="M496" s="166"/>
      <c r="N496" s="166"/>
      <c r="O496" s="166"/>
      <c r="P496" s="166"/>
      <c r="Q496" s="166"/>
      <c r="R496" s="166"/>
      <c r="S496" s="166"/>
      <c r="T496" s="166"/>
      <c r="U496" s="166"/>
      <c r="V496" s="166"/>
      <c r="W496" s="166"/>
      <c r="X496" s="166"/>
      <c r="Y496" s="166"/>
      <c r="Z496" s="166"/>
    </row>
    <row r="497" spans="1:26" ht="12.75" customHeight="1">
      <c r="A497" s="166"/>
      <c r="B497" s="166"/>
      <c r="C497" s="166"/>
      <c r="D497" s="166"/>
      <c r="E497" s="166"/>
      <c r="F497" s="166"/>
      <c r="G497" s="166"/>
      <c r="H497" s="166"/>
      <c r="I497" s="166"/>
      <c r="J497" s="166"/>
      <c r="K497" s="166"/>
      <c r="L497" s="166"/>
      <c r="M497" s="166"/>
      <c r="N497" s="166"/>
      <c r="O497" s="166"/>
      <c r="P497" s="166"/>
      <c r="Q497" s="166"/>
      <c r="R497" s="166"/>
      <c r="S497" s="166"/>
      <c r="T497" s="166"/>
      <c r="U497" s="166"/>
      <c r="V497" s="166"/>
      <c r="W497" s="166"/>
      <c r="X497" s="166"/>
      <c r="Y497" s="166"/>
      <c r="Z497" s="166"/>
    </row>
    <row r="498" spans="1:26" ht="12.75" customHeight="1">
      <c r="A498" s="166"/>
      <c r="B498" s="166"/>
      <c r="C498" s="166"/>
      <c r="D498" s="166"/>
      <c r="E498" s="166"/>
      <c r="F498" s="166"/>
      <c r="G498" s="166"/>
      <c r="H498" s="166"/>
      <c r="I498" s="166"/>
      <c r="J498" s="166"/>
      <c r="K498" s="166"/>
      <c r="L498" s="166"/>
      <c r="M498" s="166"/>
      <c r="N498" s="166"/>
      <c r="O498" s="166"/>
      <c r="P498" s="166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</row>
    <row r="499" spans="1:26" ht="12.75" customHeight="1">
      <c r="A499" s="166"/>
      <c r="B499" s="166"/>
      <c r="C499" s="166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66"/>
      <c r="O499" s="166"/>
      <c r="P499" s="166"/>
      <c r="Q499" s="166"/>
      <c r="R499" s="166"/>
      <c r="S499" s="166"/>
      <c r="T499" s="166"/>
      <c r="U499" s="166"/>
      <c r="V499" s="166"/>
      <c r="W499" s="166"/>
      <c r="X499" s="166"/>
      <c r="Y499" s="166"/>
      <c r="Z499" s="166"/>
    </row>
    <row r="500" spans="1:26" ht="12.75" customHeight="1">
      <c r="A500" s="166"/>
      <c r="B500" s="166"/>
      <c r="C500" s="166"/>
      <c r="D500" s="166"/>
      <c r="E500" s="166"/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P500" s="166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</row>
    <row r="501" spans="1:26" ht="12.75" customHeight="1">
      <c r="A501" s="166"/>
      <c r="B501" s="166"/>
      <c r="C501" s="166"/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6"/>
      <c r="R501" s="166"/>
      <c r="S501" s="166"/>
      <c r="T501" s="166"/>
      <c r="U501" s="166"/>
      <c r="V501" s="166"/>
      <c r="W501" s="166"/>
      <c r="X501" s="166"/>
      <c r="Y501" s="166"/>
      <c r="Z501" s="166"/>
    </row>
    <row r="502" spans="1:26" ht="12.75" customHeight="1">
      <c r="A502" s="166"/>
      <c r="B502" s="166"/>
      <c r="C502" s="166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66"/>
      <c r="O502" s="166"/>
      <c r="P502" s="166"/>
      <c r="Q502" s="166"/>
      <c r="R502" s="166"/>
      <c r="S502" s="166"/>
      <c r="T502" s="166"/>
      <c r="U502" s="166"/>
      <c r="V502" s="166"/>
      <c r="W502" s="166"/>
      <c r="X502" s="166"/>
      <c r="Y502" s="166"/>
      <c r="Z502" s="166"/>
    </row>
    <row r="503" spans="1:26" ht="12.75" customHeight="1">
      <c r="A503" s="166"/>
      <c r="B503" s="166"/>
      <c r="C503" s="166"/>
      <c r="D503" s="166"/>
      <c r="E503" s="166"/>
      <c r="F503" s="166"/>
      <c r="G503" s="166"/>
      <c r="H503" s="166"/>
      <c r="I503" s="166"/>
      <c r="J503" s="166"/>
      <c r="K503" s="166"/>
      <c r="L503" s="166"/>
      <c r="M503" s="166"/>
      <c r="N503" s="166"/>
      <c r="O503" s="166"/>
      <c r="P503" s="166"/>
      <c r="Q503" s="166"/>
      <c r="R503" s="166"/>
      <c r="S503" s="166"/>
      <c r="T503" s="166"/>
      <c r="U503" s="166"/>
      <c r="V503" s="166"/>
      <c r="W503" s="166"/>
      <c r="X503" s="166"/>
      <c r="Y503" s="166"/>
      <c r="Z503" s="166"/>
    </row>
    <row r="504" spans="1:26" ht="12.75" customHeight="1">
      <c r="A504" s="166"/>
      <c r="B504" s="166"/>
      <c r="C504" s="166"/>
      <c r="D504" s="166"/>
      <c r="E504" s="166"/>
      <c r="F504" s="166"/>
      <c r="G504" s="166"/>
      <c r="H504" s="166"/>
      <c r="I504" s="166"/>
      <c r="J504" s="166"/>
      <c r="K504" s="166"/>
      <c r="L504" s="166"/>
      <c r="M504" s="166"/>
      <c r="N504" s="166"/>
      <c r="O504" s="166"/>
      <c r="P504" s="166"/>
      <c r="Q504" s="166"/>
      <c r="R504" s="166"/>
      <c r="S504" s="166"/>
      <c r="T504" s="166"/>
      <c r="U504" s="166"/>
      <c r="V504" s="166"/>
      <c r="W504" s="166"/>
      <c r="X504" s="166"/>
      <c r="Y504" s="166"/>
      <c r="Z504" s="166"/>
    </row>
    <row r="505" spans="1:26" ht="12.75" customHeight="1">
      <c r="A505" s="166"/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</row>
    <row r="506" spans="1:26" ht="12.75" customHeight="1">
      <c r="A506" s="166"/>
      <c r="B506" s="166"/>
      <c r="C506" s="166"/>
      <c r="D506" s="166"/>
      <c r="E506" s="166"/>
      <c r="F506" s="166"/>
      <c r="G506" s="166"/>
      <c r="H506" s="166"/>
      <c r="I506" s="166"/>
      <c r="J506" s="166"/>
      <c r="K506" s="166"/>
      <c r="L506" s="166"/>
      <c r="M506" s="166"/>
      <c r="N506" s="166"/>
      <c r="O506" s="166"/>
      <c r="P506" s="166"/>
      <c r="Q506" s="166"/>
      <c r="R506" s="166"/>
      <c r="S506" s="166"/>
      <c r="T506" s="166"/>
      <c r="U506" s="166"/>
      <c r="V506" s="166"/>
      <c r="W506" s="166"/>
      <c r="X506" s="166"/>
      <c r="Y506" s="166"/>
      <c r="Z506" s="166"/>
    </row>
    <row r="507" spans="1:26" ht="12.75" customHeight="1">
      <c r="A507" s="166"/>
      <c r="B507" s="166"/>
      <c r="C507" s="166"/>
      <c r="D507" s="166"/>
      <c r="E507" s="166"/>
      <c r="F507" s="166"/>
      <c r="G507" s="166"/>
      <c r="H507" s="166"/>
      <c r="I507" s="166"/>
      <c r="J507" s="166"/>
      <c r="K507" s="166"/>
      <c r="L507" s="166"/>
      <c r="M507" s="166"/>
      <c r="N507" s="166"/>
      <c r="O507" s="166"/>
      <c r="P507" s="166"/>
      <c r="Q507" s="166"/>
      <c r="R507" s="166"/>
      <c r="S507" s="166"/>
      <c r="T507" s="166"/>
      <c r="U507" s="166"/>
      <c r="V507" s="166"/>
      <c r="W507" s="166"/>
      <c r="X507" s="166"/>
      <c r="Y507" s="166"/>
      <c r="Z507" s="166"/>
    </row>
    <row r="508" spans="1:26" ht="12.75" customHeight="1">
      <c r="A508" s="166"/>
      <c r="B508" s="166"/>
      <c r="C508" s="166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P508" s="166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</row>
    <row r="509" spans="1:26" ht="12.75" customHeight="1">
      <c r="A509" s="166"/>
      <c r="B509" s="166"/>
      <c r="C509" s="166"/>
      <c r="D509" s="166"/>
      <c r="E509" s="166"/>
      <c r="F509" s="166"/>
      <c r="G509" s="166"/>
      <c r="H509" s="166"/>
      <c r="I509" s="166"/>
      <c r="J509" s="166"/>
      <c r="K509" s="166"/>
      <c r="L509" s="166"/>
      <c r="M509" s="166"/>
      <c r="N509" s="166"/>
      <c r="O509" s="166"/>
      <c r="P509" s="166"/>
      <c r="Q509" s="166"/>
      <c r="R509" s="166"/>
      <c r="S509" s="166"/>
      <c r="T509" s="166"/>
      <c r="U509" s="166"/>
      <c r="V509" s="166"/>
      <c r="W509" s="166"/>
      <c r="X509" s="166"/>
      <c r="Y509" s="166"/>
      <c r="Z509" s="166"/>
    </row>
    <row r="510" spans="1:26" ht="12.75" customHeight="1">
      <c r="A510" s="166"/>
      <c r="B510" s="166"/>
      <c r="C510" s="166"/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66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</row>
    <row r="511" spans="1:26" ht="12.75" customHeight="1">
      <c r="A511" s="166"/>
      <c r="B511" s="166"/>
      <c r="C511" s="166"/>
      <c r="D511" s="166"/>
      <c r="E511" s="166"/>
      <c r="F511" s="166"/>
      <c r="G511" s="166"/>
      <c r="H511" s="166"/>
      <c r="I511" s="166"/>
      <c r="J511" s="166"/>
      <c r="K511" s="166"/>
      <c r="L511" s="166"/>
      <c r="M511" s="166"/>
      <c r="N511" s="166"/>
      <c r="O511" s="166"/>
      <c r="P511" s="166"/>
      <c r="Q511" s="166"/>
      <c r="R511" s="166"/>
      <c r="S511" s="166"/>
      <c r="T511" s="166"/>
      <c r="U511" s="166"/>
      <c r="V511" s="166"/>
      <c r="W511" s="166"/>
      <c r="X511" s="166"/>
      <c r="Y511" s="166"/>
      <c r="Z511" s="166"/>
    </row>
    <row r="512" spans="1:26" ht="12.75" customHeight="1">
      <c r="A512" s="166"/>
      <c r="B512" s="166"/>
      <c r="C512" s="166"/>
      <c r="D512" s="166"/>
      <c r="E512" s="166"/>
      <c r="F512" s="166"/>
      <c r="G512" s="166"/>
      <c r="H512" s="166"/>
      <c r="I512" s="166"/>
      <c r="J512" s="166"/>
      <c r="K512" s="166"/>
      <c r="L512" s="166"/>
      <c r="M512" s="166"/>
      <c r="N512" s="166"/>
      <c r="O512" s="166"/>
      <c r="P512" s="166"/>
      <c r="Q512" s="166"/>
      <c r="R512" s="166"/>
      <c r="S512" s="166"/>
      <c r="T512" s="166"/>
      <c r="U512" s="166"/>
      <c r="V512" s="166"/>
      <c r="W512" s="166"/>
      <c r="X512" s="166"/>
      <c r="Y512" s="166"/>
      <c r="Z512" s="166"/>
    </row>
    <row r="513" spans="1:26" ht="12.75" customHeight="1">
      <c r="A513" s="166"/>
      <c r="B513" s="166"/>
      <c r="C513" s="166"/>
      <c r="D513" s="166"/>
      <c r="E513" s="166"/>
      <c r="F513" s="166"/>
      <c r="G513" s="166"/>
      <c r="H513" s="166"/>
      <c r="I513" s="166"/>
      <c r="J513" s="166"/>
      <c r="K513" s="166"/>
      <c r="L513" s="166"/>
      <c r="M513" s="166"/>
      <c r="N513" s="166"/>
      <c r="O513" s="166"/>
      <c r="P513" s="166"/>
      <c r="Q513" s="166"/>
      <c r="R513" s="166"/>
      <c r="S513" s="166"/>
      <c r="T513" s="166"/>
      <c r="U513" s="166"/>
      <c r="V513" s="166"/>
      <c r="W513" s="166"/>
      <c r="X513" s="166"/>
      <c r="Y513" s="166"/>
      <c r="Z513" s="166"/>
    </row>
    <row r="514" spans="1:26" ht="12.75" customHeight="1">
      <c r="A514" s="166"/>
      <c r="B514" s="166"/>
      <c r="C514" s="166"/>
      <c r="D514" s="166"/>
      <c r="E514" s="166"/>
      <c r="F514" s="166"/>
      <c r="G514" s="166"/>
      <c r="H514" s="166"/>
      <c r="I514" s="166"/>
      <c r="J514" s="166"/>
      <c r="K514" s="166"/>
      <c r="L514" s="166"/>
      <c r="M514" s="166"/>
      <c r="N514" s="166"/>
      <c r="O514" s="166"/>
      <c r="P514" s="166"/>
      <c r="Q514" s="166"/>
      <c r="R514" s="166"/>
      <c r="S514" s="166"/>
      <c r="T514" s="166"/>
      <c r="U514" s="166"/>
      <c r="V514" s="166"/>
      <c r="W514" s="166"/>
      <c r="X514" s="166"/>
      <c r="Y514" s="166"/>
      <c r="Z514" s="166"/>
    </row>
    <row r="515" spans="1:26" ht="12.75" customHeight="1">
      <c r="A515" s="166"/>
      <c r="B515" s="166"/>
      <c r="C515" s="166"/>
      <c r="D515" s="166"/>
      <c r="E515" s="166"/>
      <c r="F515" s="166"/>
      <c r="G515" s="166"/>
      <c r="H515" s="166"/>
      <c r="I515" s="166"/>
      <c r="J515" s="166"/>
      <c r="K515" s="166"/>
      <c r="L515" s="166"/>
      <c r="M515" s="166"/>
      <c r="N515" s="166"/>
      <c r="O515" s="166"/>
      <c r="P515" s="166"/>
      <c r="Q515" s="166"/>
      <c r="R515" s="166"/>
      <c r="S515" s="166"/>
      <c r="T515" s="166"/>
      <c r="U515" s="166"/>
      <c r="V515" s="166"/>
      <c r="W515" s="166"/>
      <c r="X515" s="166"/>
      <c r="Y515" s="166"/>
      <c r="Z515" s="166"/>
    </row>
    <row r="516" spans="1:26" ht="12.75" customHeight="1">
      <c r="A516" s="166"/>
      <c r="B516" s="166"/>
      <c r="C516" s="166"/>
      <c r="D516" s="166"/>
      <c r="E516" s="166"/>
      <c r="F516" s="166"/>
      <c r="G516" s="166"/>
      <c r="H516" s="166"/>
      <c r="I516" s="166"/>
      <c r="J516" s="166"/>
      <c r="K516" s="166"/>
      <c r="L516" s="166"/>
      <c r="M516" s="166"/>
      <c r="N516" s="166"/>
      <c r="O516" s="166"/>
      <c r="P516" s="166"/>
      <c r="Q516" s="166"/>
      <c r="R516" s="166"/>
      <c r="S516" s="166"/>
      <c r="T516" s="166"/>
      <c r="U516" s="166"/>
      <c r="V516" s="166"/>
      <c r="W516" s="166"/>
      <c r="X516" s="166"/>
      <c r="Y516" s="166"/>
      <c r="Z516" s="166"/>
    </row>
    <row r="517" spans="1:26" ht="12.75" customHeight="1">
      <c r="A517" s="166"/>
      <c r="B517" s="166"/>
      <c r="C517" s="166"/>
      <c r="D517" s="166"/>
      <c r="E517" s="166"/>
      <c r="F517" s="166"/>
      <c r="G517" s="166"/>
      <c r="H517" s="166"/>
      <c r="I517" s="166"/>
      <c r="J517" s="166"/>
      <c r="K517" s="166"/>
      <c r="L517" s="166"/>
      <c r="M517" s="166"/>
      <c r="N517" s="166"/>
      <c r="O517" s="166"/>
      <c r="P517" s="166"/>
      <c r="Q517" s="166"/>
      <c r="R517" s="166"/>
      <c r="S517" s="166"/>
      <c r="T517" s="166"/>
      <c r="U517" s="166"/>
      <c r="V517" s="166"/>
      <c r="W517" s="166"/>
      <c r="X517" s="166"/>
      <c r="Y517" s="166"/>
      <c r="Z517" s="166"/>
    </row>
    <row r="518" spans="1:26" ht="12.75" customHeight="1">
      <c r="A518" s="166"/>
      <c r="B518" s="166"/>
      <c r="C518" s="166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66"/>
      <c r="O518" s="166"/>
      <c r="P518" s="166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</row>
    <row r="519" spans="1:26" ht="12.75" customHeight="1">
      <c r="A519" s="166"/>
      <c r="B519" s="166"/>
      <c r="C519" s="166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66"/>
      <c r="O519" s="166"/>
      <c r="P519" s="166"/>
      <c r="Q519" s="166"/>
      <c r="R519" s="166"/>
      <c r="S519" s="166"/>
      <c r="T519" s="166"/>
      <c r="U519" s="166"/>
      <c r="V519" s="166"/>
      <c r="W519" s="166"/>
      <c r="X519" s="166"/>
      <c r="Y519" s="166"/>
      <c r="Z519" s="166"/>
    </row>
    <row r="520" spans="1:26" ht="12.75" customHeight="1">
      <c r="A520" s="166"/>
      <c r="B520" s="166"/>
      <c r="C520" s="166"/>
      <c r="D520" s="166"/>
      <c r="E520" s="166"/>
      <c r="F520" s="166"/>
      <c r="G520" s="166"/>
      <c r="H520" s="166"/>
      <c r="I520" s="166"/>
      <c r="J520" s="166"/>
      <c r="K520" s="166"/>
      <c r="L520" s="166"/>
      <c r="M520" s="166"/>
      <c r="N520" s="166"/>
      <c r="O520" s="166"/>
      <c r="P520" s="166"/>
      <c r="Q520" s="166"/>
      <c r="R520" s="166"/>
      <c r="S520" s="166"/>
      <c r="T520" s="166"/>
      <c r="U520" s="166"/>
      <c r="V520" s="166"/>
      <c r="W520" s="166"/>
      <c r="X520" s="166"/>
      <c r="Y520" s="166"/>
      <c r="Z520" s="166"/>
    </row>
    <row r="521" spans="1:26" ht="12.75" customHeight="1">
      <c r="A521" s="166"/>
      <c r="B521" s="166"/>
      <c r="C521" s="166"/>
      <c r="D521" s="166"/>
      <c r="E521" s="166"/>
      <c r="F521" s="166"/>
      <c r="G521" s="166"/>
      <c r="H521" s="166"/>
      <c r="I521" s="166"/>
      <c r="J521" s="166"/>
      <c r="K521" s="166"/>
      <c r="L521" s="166"/>
      <c r="M521" s="166"/>
      <c r="N521" s="166"/>
      <c r="O521" s="166"/>
      <c r="P521" s="166"/>
      <c r="Q521" s="166"/>
      <c r="R521" s="166"/>
      <c r="S521" s="166"/>
      <c r="T521" s="166"/>
      <c r="U521" s="166"/>
      <c r="V521" s="166"/>
      <c r="W521" s="166"/>
      <c r="X521" s="166"/>
      <c r="Y521" s="166"/>
      <c r="Z521" s="166"/>
    </row>
    <row r="522" spans="1:26" ht="12.75" customHeight="1">
      <c r="A522" s="166"/>
      <c r="B522" s="166"/>
      <c r="C522" s="166"/>
      <c r="D522" s="166"/>
      <c r="E522" s="166"/>
      <c r="F522" s="166"/>
      <c r="G522" s="166"/>
      <c r="H522" s="166"/>
      <c r="I522" s="166"/>
      <c r="J522" s="166"/>
      <c r="K522" s="166"/>
      <c r="L522" s="166"/>
      <c r="M522" s="166"/>
      <c r="N522" s="166"/>
      <c r="O522" s="166"/>
      <c r="P522" s="166"/>
      <c r="Q522" s="166"/>
      <c r="R522" s="166"/>
      <c r="S522" s="166"/>
      <c r="T522" s="166"/>
      <c r="U522" s="166"/>
      <c r="V522" s="166"/>
      <c r="W522" s="166"/>
      <c r="X522" s="166"/>
      <c r="Y522" s="166"/>
      <c r="Z522" s="166"/>
    </row>
    <row r="523" spans="1:26" ht="12.75" customHeight="1">
      <c r="A523" s="166"/>
      <c r="B523" s="166"/>
      <c r="C523" s="166"/>
      <c r="D523" s="166"/>
      <c r="E523" s="166"/>
      <c r="F523" s="166"/>
      <c r="G523" s="166"/>
      <c r="H523" s="166"/>
      <c r="I523" s="166"/>
      <c r="J523" s="166"/>
      <c r="K523" s="166"/>
      <c r="L523" s="166"/>
      <c r="M523" s="166"/>
      <c r="N523" s="166"/>
      <c r="O523" s="166"/>
      <c r="P523" s="166"/>
      <c r="Q523" s="166"/>
      <c r="R523" s="166"/>
      <c r="S523" s="166"/>
      <c r="T523" s="166"/>
      <c r="U523" s="166"/>
      <c r="V523" s="166"/>
      <c r="W523" s="166"/>
      <c r="X523" s="166"/>
      <c r="Y523" s="166"/>
      <c r="Z523" s="166"/>
    </row>
    <row r="524" spans="1:26" ht="12.75" customHeight="1">
      <c r="A524" s="166"/>
      <c r="B524" s="166"/>
      <c r="C524" s="166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6"/>
      <c r="R524" s="166"/>
      <c r="S524" s="166"/>
      <c r="T524" s="166"/>
      <c r="U524" s="166"/>
      <c r="V524" s="166"/>
      <c r="W524" s="166"/>
      <c r="X524" s="166"/>
      <c r="Y524" s="166"/>
      <c r="Z524" s="166"/>
    </row>
    <row r="525" spans="1:26" ht="12.75" customHeight="1">
      <c r="A525" s="166"/>
      <c r="B525" s="166"/>
      <c r="C525" s="166"/>
      <c r="D525" s="166"/>
      <c r="E525" s="166"/>
      <c r="F525" s="166"/>
      <c r="G525" s="166"/>
      <c r="H525" s="166"/>
      <c r="I525" s="166"/>
      <c r="J525" s="166"/>
      <c r="K525" s="166"/>
      <c r="L525" s="166"/>
      <c r="M525" s="166"/>
      <c r="N525" s="166"/>
      <c r="O525" s="166"/>
      <c r="P525" s="166"/>
      <c r="Q525" s="166"/>
      <c r="R525" s="166"/>
      <c r="S525" s="166"/>
      <c r="T525" s="166"/>
      <c r="U525" s="166"/>
      <c r="V525" s="166"/>
      <c r="W525" s="166"/>
      <c r="X525" s="166"/>
      <c r="Y525" s="166"/>
      <c r="Z525" s="166"/>
    </row>
    <row r="526" spans="1:26" ht="12.75" customHeight="1">
      <c r="A526" s="166"/>
      <c r="B526" s="166"/>
      <c r="C526" s="166"/>
      <c r="D526" s="166"/>
      <c r="E526" s="166"/>
      <c r="F526" s="166"/>
      <c r="G526" s="166"/>
      <c r="H526" s="166"/>
      <c r="I526" s="166"/>
      <c r="J526" s="166"/>
      <c r="K526" s="166"/>
      <c r="L526" s="166"/>
      <c r="M526" s="166"/>
      <c r="N526" s="166"/>
      <c r="O526" s="166"/>
      <c r="P526" s="166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</row>
    <row r="527" spans="1:26" ht="12.75" customHeight="1">
      <c r="A527" s="166"/>
      <c r="B527" s="166"/>
      <c r="C527" s="166"/>
      <c r="D527" s="166"/>
      <c r="E527" s="166"/>
      <c r="F527" s="166"/>
      <c r="G527" s="166"/>
      <c r="H527" s="166"/>
      <c r="I527" s="166"/>
      <c r="J527" s="166"/>
      <c r="K527" s="166"/>
      <c r="L527" s="166"/>
      <c r="M527" s="166"/>
      <c r="N527" s="166"/>
      <c r="O527" s="166"/>
      <c r="P527" s="166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</row>
    <row r="528" spans="1:26" ht="12.75" customHeight="1">
      <c r="A528" s="166"/>
      <c r="B528" s="166"/>
      <c r="C528" s="166"/>
      <c r="D528" s="166"/>
      <c r="E528" s="166"/>
      <c r="F528" s="166"/>
      <c r="G528" s="166"/>
      <c r="H528" s="166"/>
      <c r="I528" s="166"/>
      <c r="J528" s="166"/>
      <c r="K528" s="166"/>
      <c r="L528" s="166"/>
      <c r="M528" s="166"/>
      <c r="N528" s="166"/>
      <c r="O528" s="166"/>
      <c r="P528" s="166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</row>
    <row r="529" spans="1:26" ht="12.75" customHeight="1">
      <c r="A529" s="166"/>
      <c r="B529" s="166"/>
      <c r="C529" s="166"/>
      <c r="D529" s="166"/>
      <c r="E529" s="166"/>
      <c r="F529" s="166"/>
      <c r="G529" s="166"/>
      <c r="H529" s="166"/>
      <c r="I529" s="166"/>
      <c r="J529" s="166"/>
      <c r="K529" s="166"/>
      <c r="L529" s="166"/>
      <c r="M529" s="166"/>
      <c r="N529" s="166"/>
      <c r="O529" s="166"/>
      <c r="P529" s="166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</row>
    <row r="530" spans="1:26" ht="12.75" customHeight="1">
      <c r="A530" s="166"/>
      <c r="B530" s="166"/>
      <c r="C530" s="166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66"/>
      <c r="O530" s="166"/>
      <c r="P530" s="166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</row>
    <row r="531" spans="1:26" ht="12.75" customHeight="1">
      <c r="A531" s="166"/>
      <c r="B531" s="166"/>
      <c r="C531" s="166"/>
      <c r="D531" s="166"/>
      <c r="E531" s="166"/>
      <c r="F531" s="166"/>
      <c r="G531" s="166"/>
      <c r="H531" s="166"/>
      <c r="I531" s="166"/>
      <c r="J531" s="166"/>
      <c r="K531" s="166"/>
      <c r="L531" s="166"/>
      <c r="M531" s="166"/>
      <c r="N531" s="166"/>
      <c r="O531" s="166"/>
      <c r="P531" s="166"/>
      <c r="Q531" s="166"/>
      <c r="R531" s="166"/>
      <c r="S531" s="166"/>
      <c r="T531" s="166"/>
      <c r="U531" s="166"/>
      <c r="V531" s="166"/>
      <c r="W531" s="166"/>
      <c r="X531" s="166"/>
      <c r="Y531" s="166"/>
      <c r="Z531" s="166"/>
    </row>
    <row r="532" spans="1:26" ht="12.75" customHeight="1">
      <c r="A532" s="166"/>
      <c r="B532" s="166"/>
      <c r="C532" s="166"/>
      <c r="D532" s="166"/>
      <c r="E532" s="166"/>
      <c r="F532" s="166"/>
      <c r="G532" s="166"/>
      <c r="H532" s="166"/>
      <c r="I532" s="166"/>
      <c r="J532" s="166"/>
      <c r="K532" s="166"/>
      <c r="L532" s="166"/>
      <c r="M532" s="166"/>
      <c r="N532" s="166"/>
      <c r="O532" s="166"/>
      <c r="P532" s="166"/>
      <c r="Q532" s="166"/>
      <c r="R532" s="166"/>
      <c r="S532" s="166"/>
      <c r="T532" s="166"/>
      <c r="U532" s="166"/>
      <c r="V532" s="166"/>
      <c r="W532" s="166"/>
      <c r="X532" s="166"/>
      <c r="Y532" s="166"/>
      <c r="Z532" s="166"/>
    </row>
    <row r="533" spans="1:26" ht="12.75" customHeight="1">
      <c r="A533" s="166"/>
      <c r="B533" s="166"/>
      <c r="C533" s="166"/>
      <c r="D533" s="166"/>
      <c r="E533" s="166"/>
      <c r="F533" s="166"/>
      <c r="G533" s="166"/>
      <c r="H533" s="166"/>
      <c r="I533" s="166"/>
      <c r="J533" s="166"/>
      <c r="K533" s="166"/>
      <c r="L533" s="166"/>
      <c r="M533" s="166"/>
      <c r="N533" s="166"/>
      <c r="O533" s="166"/>
      <c r="P533" s="166"/>
      <c r="Q533" s="166"/>
      <c r="R533" s="166"/>
      <c r="S533" s="166"/>
      <c r="T533" s="166"/>
      <c r="U533" s="166"/>
      <c r="V533" s="166"/>
      <c r="W533" s="166"/>
      <c r="X533" s="166"/>
      <c r="Y533" s="166"/>
      <c r="Z533" s="166"/>
    </row>
    <row r="534" spans="1:26" ht="12.75" customHeight="1">
      <c r="A534" s="166"/>
      <c r="B534" s="166"/>
      <c r="C534" s="166"/>
      <c r="D534" s="166"/>
      <c r="E534" s="166"/>
      <c r="F534" s="166"/>
      <c r="G534" s="166"/>
      <c r="H534" s="166"/>
      <c r="I534" s="166"/>
      <c r="J534" s="166"/>
      <c r="K534" s="166"/>
      <c r="L534" s="166"/>
      <c r="M534" s="166"/>
      <c r="N534" s="166"/>
      <c r="O534" s="166"/>
      <c r="P534" s="166"/>
      <c r="Q534" s="166"/>
      <c r="R534" s="166"/>
      <c r="S534" s="166"/>
      <c r="T534" s="166"/>
      <c r="U534" s="166"/>
      <c r="V534" s="166"/>
      <c r="W534" s="166"/>
      <c r="X534" s="166"/>
      <c r="Y534" s="166"/>
      <c r="Z534" s="166"/>
    </row>
    <row r="535" spans="1:26" ht="12.75" customHeight="1">
      <c r="A535" s="166"/>
      <c r="B535" s="166"/>
      <c r="C535" s="166"/>
      <c r="D535" s="166"/>
      <c r="E535" s="166"/>
      <c r="F535" s="166"/>
      <c r="G535" s="166"/>
      <c r="H535" s="166"/>
      <c r="I535" s="166"/>
      <c r="J535" s="166"/>
      <c r="K535" s="166"/>
      <c r="L535" s="166"/>
      <c r="M535" s="166"/>
      <c r="N535" s="166"/>
      <c r="O535" s="166"/>
      <c r="P535" s="166"/>
      <c r="Q535" s="166"/>
      <c r="R535" s="166"/>
      <c r="S535" s="166"/>
      <c r="T535" s="166"/>
      <c r="U535" s="166"/>
      <c r="V535" s="166"/>
      <c r="W535" s="166"/>
      <c r="X535" s="166"/>
      <c r="Y535" s="166"/>
      <c r="Z535" s="166"/>
    </row>
    <row r="536" spans="1:26" ht="12.75" customHeight="1">
      <c r="A536" s="166"/>
      <c r="B536" s="166"/>
      <c r="C536" s="166"/>
      <c r="D536" s="166"/>
      <c r="E536" s="166"/>
      <c r="F536" s="166"/>
      <c r="G536" s="166"/>
      <c r="H536" s="166"/>
      <c r="I536" s="166"/>
      <c r="J536" s="166"/>
      <c r="K536" s="166"/>
      <c r="L536" s="166"/>
      <c r="M536" s="166"/>
      <c r="N536" s="166"/>
      <c r="O536" s="166"/>
      <c r="P536" s="166"/>
      <c r="Q536" s="166"/>
      <c r="R536" s="166"/>
      <c r="S536" s="166"/>
      <c r="T536" s="166"/>
      <c r="U536" s="166"/>
      <c r="V536" s="166"/>
      <c r="W536" s="166"/>
      <c r="X536" s="166"/>
      <c r="Y536" s="166"/>
      <c r="Z536" s="166"/>
    </row>
    <row r="537" spans="1:26" ht="12.75" customHeight="1">
      <c r="A537" s="166"/>
      <c r="B537" s="166"/>
      <c r="C537" s="166"/>
      <c r="D537" s="166"/>
      <c r="E537" s="166"/>
      <c r="F537" s="166"/>
      <c r="G537" s="166"/>
      <c r="H537" s="166"/>
      <c r="I537" s="166"/>
      <c r="J537" s="166"/>
      <c r="K537" s="166"/>
      <c r="L537" s="166"/>
      <c r="M537" s="166"/>
      <c r="N537" s="166"/>
      <c r="O537" s="166"/>
      <c r="P537" s="166"/>
      <c r="Q537" s="166"/>
      <c r="R537" s="166"/>
      <c r="S537" s="166"/>
      <c r="T537" s="166"/>
      <c r="U537" s="166"/>
      <c r="V537" s="166"/>
      <c r="W537" s="166"/>
      <c r="X537" s="166"/>
      <c r="Y537" s="166"/>
      <c r="Z537" s="166"/>
    </row>
    <row r="538" spans="1:26" ht="12.75" customHeight="1">
      <c r="A538" s="166"/>
      <c r="B538" s="166"/>
      <c r="C538" s="166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66"/>
      <c r="O538" s="166"/>
      <c r="P538" s="166"/>
      <c r="Q538" s="166"/>
      <c r="R538" s="166"/>
      <c r="S538" s="166"/>
      <c r="T538" s="166"/>
      <c r="U538" s="166"/>
      <c r="V538" s="166"/>
      <c r="W538" s="166"/>
      <c r="X538" s="166"/>
      <c r="Y538" s="166"/>
      <c r="Z538" s="166"/>
    </row>
    <row r="539" spans="1:26" ht="12.75" customHeight="1">
      <c r="A539" s="166"/>
      <c r="B539" s="166"/>
      <c r="C539" s="166"/>
      <c r="D539" s="166"/>
      <c r="E539" s="166"/>
      <c r="F539" s="166"/>
      <c r="G539" s="166"/>
      <c r="H539" s="166"/>
      <c r="I539" s="166"/>
      <c r="J539" s="166"/>
      <c r="K539" s="166"/>
      <c r="L539" s="166"/>
      <c r="M539" s="166"/>
      <c r="N539" s="166"/>
      <c r="O539" s="166"/>
      <c r="P539" s="166"/>
      <c r="Q539" s="166"/>
      <c r="R539" s="166"/>
      <c r="S539" s="166"/>
      <c r="T539" s="166"/>
      <c r="U539" s="166"/>
      <c r="V539" s="166"/>
      <c r="W539" s="166"/>
      <c r="X539" s="166"/>
      <c r="Y539" s="166"/>
      <c r="Z539" s="166"/>
    </row>
    <row r="540" spans="1:26" ht="12.75" customHeight="1">
      <c r="A540" s="166"/>
      <c r="B540" s="166"/>
      <c r="C540" s="166"/>
      <c r="D540" s="166"/>
      <c r="E540" s="166"/>
      <c r="F540" s="166"/>
      <c r="G540" s="166"/>
      <c r="H540" s="166"/>
      <c r="I540" s="166"/>
      <c r="J540" s="166"/>
      <c r="K540" s="166"/>
      <c r="L540" s="166"/>
      <c r="M540" s="166"/>
      <c r="N540" s="166"/>
      <c r="O540" s="166"/>
      <c r="P540" s="166"/>
      <c r="Q540" s="166"/>
      <c r="R540" s="166"/>
      <c r="S540" s="166"/>
      <c r="T540" s="166"/>
      <c r="U540" s="166"/>
      <c r="V540" s="166"/>
      <c r="W540" s="166"/>
      <c r="X540" s="166"/>
      <c r="Y540" s="166"/>
      <c r="Z540" s="166"/>
    </row>
    <row r="541" spans="1:26" ht="12.75" customHeight="1">
      <c r="A541" s="166"/>
      <c r="B541" s="166"/>
      <c r="C541" s="166"/>
      <c r="D541" s="166"/>
      <c r="E541" s="166"/>
      <c r="F541" s="166"/>
      <c r="G541" s="166"/>
      <c r="H541" s="166"/>
      <c r="I541" s="166"/>
      <c r="J541" s="166"/>
      <c r="K541" s="166"/>
      <c r="L541" s="166"/>
      <c r="M541" s="166"/>
      <c r="N541" s="166"/>
      <c r="O541" s="166"/>
      <c r="P541" s="166"/>
      <c r="Q541" s="166"/>
      <c r="R541" s="166"/>
      <c r="S541" s="166"/>
      <c r="T541" s="166"/>
      <c r="U541" s="166"/>
      <c r="V541" s="166"/>
      <c r="W541" s="166"/>
      <c r="X541" s="166"/>
      <c r="Y541" s="166"/>
      <c r="Z541" s="166"/>
    </row>
    <row r="542" spans="1:26" ht="12.75" customHeight="1">
      <c r="A542" s="166"/>
      <c r="B542" s="166"/>
      <c r="C542" s="166"/>
      <c r="D542" s="166"/>
      <c r="E542" s="166"/>
      <c r="F542" s="166"/>
      <c r="G542" s="166"/>
      <c r="H542" s="166"/>
      <c r="I542" s="166"/>
      <c r="J542" s="166"/>
      <c r="K542" s="166"/>
      <c r="L542" s="166"/>
      <c r="M542" s="166"/>
      <c r="N542" s="166"/>
      <c r="O542" s="166"/>
      <c r="P542" s="166"/>
      <c r="Q542" s="166"/>
      <c r="R542" s="166"/>
      <c r="S542" s="166"/>
      <c r="T542" s="166"/>
      <c r="U542" s="166"/>
      <c r="V542" s="166"/>
      <c r="W542" s="166"/>
      <c r="X542" s="166"/>
      <c r="Y542" s="166"/>
      <c r="Z542" s="166"/>
    </row>
    <row r="543" spans="1:26" ht="12.75" customHeight="1">
      <c r="A543" s="166"/>
      <c r="B543" s="166"/>
      <c r="C543" s="166"/>
      <c r="D543" s="166"/>
      <c r="E543" s="166"/>
      <c r="F543" s="166"/>
      <c r="G543" s="166"/>
      <c r="H543" s="166"/>
      <c r="I543" s="166"/>
      <c r="J543" s="166"/>
      <c r="K543" s="166"/>
      <c r="L543" s="166"/>
      <c r="M543" s="166"/>
      <c r="N543" s="166"/>
      <c r="O543" s="166"/>
      <c r="P543" s="166"/>
      <c r="Q543" s="166"/>
      <c r="R543" s="166"/>
      <c r="S543" s="166"/>
      <c r="T543" s="166"/>
      <c r="U543" s="166"/>
      <c r="V543" s="166"/>
      <c r="W543" s="166"/>
      <c r="X543" s="166"/>
      <c r="Y543" s="166"/>
      <c r="Z543" s="166"/>
    </row>
    <row r="544" spans="1:26" ht="12.75" customHeight="1">
      <c r="A544" s="166"/>
      <c r="B544" s="166"/>
      <c r="C544" s="166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66"/>
      <c r="O544" s="166"/>
      <c r="P544" s="166"/>
      <c r="Q544" s="166"/>
      <c r="R544" s="166"/>
      <c r="S544" s="166"/>
      <c r="T544" s="166"/>
      <c r="U544" s="166"/>
      <c r="V544" s="166"/>
      <c r="W544" s="166"/>
      <c r="X544" s="166"/>
      <c r="Y544" s="166"/>
      <c r="Z544" s="166"/>
    </row>
    <row r="545" spans="1:26" ht="12.75" customHeight="1">
      <c r="A545" s="166"/>
      <c r="B545" s="166"/>
      <c r="C545" s="166"/>
      <c r="D545" s="166"/>
      <c r="E545" s="166"/>
      <c r="F545" s="166"/>
      <c r="G545" s="166"/>
      <c r="H545" s="166"/>
      <c r="I545" s="166"/>
      <c r="J545" s="166"/>
      <c r="K545" s="166"/>
      <c r="L545" s="166"/>
      <c r="M545" s="166"/>
      <c r="N545" s="166"/>
      <c r="O545" s="166"/>
      <c r="P545" s="166"/>
      <c r="Q545" s="166"/>
      <c r="R545" s="166"/>
      <c r="S545" s="166"/>
      <c r="T545" s="166"/>
      <c r="U545" s="166"/>
      <c r="V545" s="166"/>
      <c r="W545" s="166"/>
      <c r="X545" s="166"/>
      <c r="Y545" s="166"/>
      <c r="Z545" s="166"/>
    </row>
    <row r="546" spans="1:26" ht="12.75" customHeight="1">
      <c r="A546" s="166"/>
      <c r="B546" s="166"/>
      <c r="C546" s="166"/>
      <c r="D546" s="166"/>
      <c r="E546" s="166"/>
      <c r="F546" s="166"/>
      <c r="G546" s="166"/>
      <c r="H546" s="166"/>
      <c r="I546" s="166"/>
      <c r="J546" s="166"/>
      <c r="K546" s="166"/>
      <c r="L546" s="166"/>
      <c r="M546" s="166"/>
      <c r="N546" s="166"/>
      <c r="O546" s="166"/>
      <c r="P546" s="166"/>
      <c r="Q546" s="166"/>
      <c r="R546" s="166"/>
      <c r="S546" s="166"/>
      <c r="T546" s="166"/>
      <c r="U546" s="166"/>
      <c r="V546" s="166"/>
      <c r="W546" s="166"/>
      <c r="X546" s="166"/>
      <c r="Y546" s="166"/>
      <c r="Z546" s="166"/>
    </row>
    <row r="547" spans="1:26" ht="12.75" customHeight="1">
      <c r="A547" s="166"/>
      <c r="B547" s="166"/>
      <c r="C547" s="166"/>
      <c r="D547" s="166"/>
      <c r="E547" s="166"/>
      <c r="F547" s="166"/>
      <c r="G547" s="166"/>
      <c r="H547" s="166"/>
      <c r="I547" s="166"/>
      <c r="J547" s="166"/>
      <c r="K547" s="166"/>
      <c r="L547" s="166"/>
      <c r="M547" s="166"/>
      <c r="N547" s="166"/>
      <c r="O547" s="166"/>
      <c r="P547" s="166"/>
      <c r="Q547" s="166"/>
      <c r="R547" s="166"/>
      <c r="S547" s="166"/>
      <c r="T547" s="166"/>
      <c r="U547" s="166"/>
      <c r="V547" s="166"/>
      <c r="W547" s="166"/>
      <c r="X547" s="166"/>
      <c r="Y547" s="166"/>
      <c r="Z547" s="166"/>
    </row>
    <row r="548" spans="1:26" ht="12.75" customHeight="1">
      <c r="A548" s="166"/>
      <c r="B548" s="166"/>
      <c r="C548" s="166"/>
      <c r="D548" s="166"/>
      <c r="E548" s="166"/>
      <c r="F548" s="166"/>
      <c r="G548" s="166"/>
      <c r="H548" s="166"/>
      <c r="I548" s="166"/>
      <c r="J548" s="166"/>
      <c r="K548" s="166"/>
      <c r="L548" s="166"/>
      <c r="M548" s="166"/>
      <c r="N548" s="166"/>
      <c r="O548" s="166"/>
      <c r="P548" s="166"/>
      <c r="Q548" s="166"/>
      <c r="R548" s="166"/>
      <c r="S548" s="166"/>
      <c r="T548" s="166"/>
      <c r="U548" s="166"/>
      <c r="V548" s="166"/>
      <c r="W548" s="166"/>
      <c r="X548" s="166"/>
      <c r="Y548" s="166"/>
      <c r="Z548" s="166"/>
    </row>
    <row r="549" spans="1:26" ht="12.75" customHeight="1">
      <c r="A549" s="166"/>
      <c r="B549" s="166"/>
      <c r="C549" s="166"/>
      <c r="D549" s="166"/>
      <c r="E549" s="166"/>
      <c r="F549" s="166"/>
      <c r="G549" s="166"/>
      <c r="H549" s="166"/>
      <c r="I549" s="166"/>
      <c r="J549" s="166"/>
      <c r="K549" s="166"/>
      <c r="L549" s="166"/>
      <c r="M549" s="166"/>
      <c r="N549" s="166"/>
      <c r="O549" s="166"/>
      <c r="P549" s="166"/>
      <c r="Q549" s="166"/>
      <c r="R549" s="166"/>
      <c r="S549" s="166"/>
      <c r="T549" s="166"/>
      <c r="U549" s="166"/>
      <c r="V549" s="166"/>
      <c r="W549" s="166"/>
      <c r="X549" s="166"/>
      <c r="Y549" s="166"/>
      <c r="Z549" s="166"/>
    </row>
    <row r="550" spans="1:26" ht="12.75" customHeight="1">
      <c r="A550" s="166"/>
      <c r="B550" s="166"/>
      <c r="C550" s="166"/>
      <c r="D550" s="166"/>
      <c r="E550" s="166"/>
      <c r="F550" s="166"/>
      <c r="G550" s="166"/>
      <c r="H550" s="166"/>
      <c r="I550" s="166"/>
      <c r="J550" s="166"/>
      <c r="K550" s="166"/>
      <c r="L550" s="166"/>
      <c r="M550" s="166"/>
      <c r="N550" s="166"/>
      <c r="O550" s="166"/>
      <c r="P550" s="166"/>
      <c r="Q550" s="166"/>
      <c r="R550" s="166"/>
      <c r="S550" s="166"/>
      <c r="T550" s="166"/>
      <c r="U550" s="166"/>
      <c r="V550" s="166"/>
      <c r="W550" s="166"/>
      <c r="X550" s="166"/>
      <c r="Y550" s="166"/>
      <c r="Z550" s="166"/>
    </row>
    <row r="551" spans="1:26" ht="12.75" customHeight="1">
      <c r="A551" s="166"/>
      <c r="B551" s="166"/>
      <c r="C551" s="166"/>
      <c r="D551" s="166"/>
      <c r="E551" s="166"/>
      <c r="F551" s="166"/>
      <c r="G551" s="166"/>
      <c r="H551" s="166"/>
      <c r="I551" s="166"/>
      <c r="J551" s="166"/>
      <c r="K551" s="166"/>
      <c r="L551" s="166"/>
      <c r="M551" s="166"/>
      <c r="N551" s="166"/>
      <c r="O551" s="166"/>
      <c r="P551" s="166"/>
      <c r="Q551" s="166"/>
      <c r="R551" s="166"/>
      <c r="S551" s="166"/>
      <c r="T551" s="166"/>
      <c r="U551" s="166"/>
      <c r="V551" s="166"/>
      <c r="W551" s="166"/>
      <c r="X551" s="166"/>
      <c r="Y551" s="166"/>
      <c r="Z551" s="166"/>
    </row>
    <row r="552" spans="1:26" ht="12.75" customHeight="1">
      <c r="A552" s="166"/>
      <c r="B552" s="166"/>
      <c r="C552" s="166"/>
      <c r="D552" s="166"/>
      <c r="E552" s="166"/>
      <c r="F552" s="166"/>
      <c r="G552" s="166"/>
      <c r="H552" s="166"/>
      <c r="I552" s="166"/>
      <c r="J552" s="166"/>
      <c r="K552" s="166"/>
      <c r="L552" s="166"/>
      <c r="M552" s="166"/>
      <c r="N552" s="166"/>
      <c r="O552" s="166"/>
      <c r="P552" s="166"/>
      <c r="Q552" s="166"/>
      <c r="R552" s="166"/>
      <c r="S552" s="166"/>
      <c r="T552" s="166"/>
      <c r="U552" s="166"/>
      <c r="V552" s="166"/>
      <c r="W552" s="166"/>
      <c r="X552" s="166"/>
      <c r="Y552" s="166"/>
      <c r="Z552" s="166"/>
    </row>
    <row r="553" spans="1:26" ht="12.75" customHeight="1">
      <c r="A553" s="166"/>
      <c r="B553" s="166"/>
      <c r="C553" s="166"/>
      <c r="D553" s="166"/>
      <c r="E553" s="166"/>
      <c r="F553" s="166"/>
      <c r="G553" s="166"/>
      <c r="H553" s="166"/>
      <c r="I553" s="166"/>
      <c r="J553" s="166"/>
      <c r="K553" s="166"/>
      <c r="L553" s="166"/>
      <c r="M553" s="166"/>
      <c r="N553" s="166"/>
      <c r="O553" s="166"/>
      <c r="P553" s="166"/>
      <c r="Q553" s="166"/>
      <c r="R553" s="166"/>
      <c r="S553" s="166"/>
      <c r="T553" s="166"/>
      <c r="U553" s="166"/>
      <c r="V553" s="166"/>
      <c r="W553" s="166"/>
      <c r="X553" s="166"/>
      <c r="Y553" s="166"/>
      <c r="Z553" s="166"/>
    </row>
    <row r="554" spans="1:26" ht="12.75" customHeight="1">
      <c r="A554" s="166"/>
      <c r="B554" s="166"/>
      <c r="C554" s="166"/>
      <c r="D554" s="166"/>
      <c r="E554" s="166"/>
      <c r="F554" s="166"/>
      <c r="G554" s="166"/>
      <c r="H554" s="166"/>
      <c r="I554" s="166"/>
      <c r="J554" s="166"/>
      <c r="K554" s="166"/>
      <c r="L554" s="166"/>
      <c r="M554" s="166"/>
      <c r="N554" s="166"/>
      <c r="O554" s="166"/>
      <c r="P554" s="166"/>
      <c r="Q554" s="166"/>
      <c r="R554" s="166"/>
      <c r="S554" s="166"/>
      <c r="T554" s="166"/>
      <c r="U554" s="166"/>
      <c r="V554" s="166"/>
      <c r="W554" s="166"/>
      <c r="X554" s="166"/>
      <c r="Y554" s="166"/>
      <c r="Z554" s="166"/>
    </row>
    <row r="555" spans="1:26" ht="12.75" customHeight="1">
      <c r="A555" s="166"/>
      <c r="B555" s="166"/>
      <c r="C555" s="166"/>
      <c r="D555" s="166"/>
      <c r="E555" s="166"/>
      <c r="F555" s="166"/>
      <c r="G555" s="166"/>
      <c r="H555" s="166"/>
      <c r="I555" s="166"/>
      <c r="J555" s="166"/>
      <c r="K555" s="166"/>
      <c r="L555" s="166"/>
      <c r="M555" s="166"/>
      <c r="N555" s="166"/>
      <c r="O555" s="166"/>
      <c r="P555" s="166"/>
      <c r="Q555" s="166"/>
      <c r="R555" s="166"/>
      <c r="S555" s="166"/>
      <c r="T555" s="166"/>
      <c r="U555" s="166"/>
      <c r="V555" s="166"/>
      <c r="W555" s="166"/>
      <c r="X555" s="166"/>
      <c r="Y555" s="166"/>
      <c r="Z555" s="166"/>
    </row>
    <row r="556" spans="1:26" ht="12.75" customHeight="1">
      <c r="A556" s="166"/>
      <c r="B556" s="166"/>
      <c r="C556" s="166"/>
      <c r="D556" s="166"/>
      <c r="E556" s="166"/>
      <c r="F556" s="166"/>
      <c r="G556" s="166"/>
      <c r="H556" s="166"/>
      <c r="I556" s="166"/>
      <c r="J556" s="166"/>
      <c r="K556" s="166"/>
      <c r="L556" s="166"/>
      <c r="M556" s="166"/>
      <c r="N556" s="166"/>
      <c r="O556" s="166"/>
      <c r="P556" s="166"/>
      <c r="Q556" s="166"/>
      <c r="R556" s="166"/>
      <c r="S556" s="166"/>
      <c r="T556" s="166"/>
      <c r="U556" s="166"/>
      <c r="V556" s="166"/>
      <c r="W556" s="166"/>
      <c r="X556" s="166"/>
      <c r="Y556" s="166"/>
      <c r="Z556" s="166"/>
    </row>
    <row r="557" spans="1:26" ht="12.75" customHeight="1">
      <c r="A557" s="166"/>
      <c r="B557" s="166"/>
      <c r="C557" s="166"/>
      <c r="D557" s="166"/>
      <c r="E557" s="166"/>
      <c r="F557" s="166"/>
      <c r="G557" s="166"/>
      <c r="H557" s="166"/>
      <c r="I557" s="166"/>
      <c r="J557" s="166"/>
      <c r="K557" s="166"/>
      <c r="L557" s="166"/>
      <c r="M557" s="166"/>
      <c r="N557" s="166"/>
      <c r="O557" s="166"/>
      <c r="P557" s="166"/>
      <c r="Q557" s="166"/>
      <c r="R557" s="166"/>
      <c r="S557" s="166"/>
      <c r="T557" s="166"/>
      <c r="U557" s="166"/>
      <c r="V557" s="166"/>
      <c r="W557" s="166"/>
      <c r="X557" s="166"/>
      <c r="Y557" s="166"/>
      <c r="Z557" s="166"/>
    </row>
    <row r="558" spans="1:26" ht="12.75" customHeight="1">
      <c r="A558" s="166"/>
      <c r="B558" s="166"/>
      <c r="C558" s="166"/>
      <c r="D558" s="166"/>
      <c r="E558" s="166"/>
      <c r="F558" s="166"/>
      <c r="G558" s="166"/>
      <c r="H558" s="166"/>
      <c r="I558" s="166"/>
      <c r="J558" s="166"/>
      <c r="K558" s="166"/>
      <c r="L558" s="166"/>
      <c r="M558" s="166"/>
      <c r="N558" s="166"/>
      <c r="O558" s="166"/>
      <c r="P558" s="166"/>
      <c r="Q558" s="166"/>
      <c r="R558" s="166"/>
      <c r="S558" s="166"/>
      <c r="T558" s="166"/>
      <c r="U558" s="166"/>
      <c r="V558" s="166"/>
      <c r="W558" s="166"/>
      <c r="X558" s="166"/>
      <c r="Y558" s="166"/>
      <c r="Z558" s="166"/>
    </row>
    <row r="559" spans="1:26" ht="12.75" customHeight="1">
      <c r="A559" s="166"/>
      <c r="B559" s="166"/>
      <c r="C559" s="166"/>
      <c r="D559" s="166"/>
      <c r="E559" s="166"/>
      <c r="F559" s="166"/>
      <c r="G559" s="166"/>
      <c r="H559" s="166"/>
      <c r="I559" s="166"/>
      <c r="J559" s="166"/>
      <c r="K559" s="166"/>
      <c r="L559" s="166"/>
      <c r="M559" s="166"/>
      <c r="N559" s="166"/>
      <c r="O559" s="166"/>
      <c r="P559" s="166"/>
      <c r="Q559" s="166"/>
      <c r="R559" s="166"/>
      <c r="S559" s="166"/>
      <c r="T559" s="166"/>
      <c r="U559" s="166"/>
      <c r="V559" s="166"/>
      <c r="W559" s="166"/>
      <c r="X559" s="166"/>
      <c r="Y559" s="166"/>
      <c r="Z559" s="166"/>
    </row>
    <row r="560" spans="1:26" ht="12.75" customHeight="1">
      <c r="A560" s="166"/>
      <c r="B560" s="166"/>
      <c r="C560" s="166"/>
      <c r="D560" s="166"/>
      <c r="E560" s="166"/>
      <c r="F560" s="166"/>
      <c r="G560" s="166"/>
      <c r="H560" s="166"/>
      <c r="I560" s="166"/>
      <c r="J560" s="166"/>
      <c r="K560" s="166"/>
      <c r="L560" s="166"/>
      <c r="M560" s="166"/>
      <c r="N560" s="166"/>
      <c r="O560" s="166"/>
      <c r="P560" s="166"/>
      <c r="Q560" s="166"/>
      <c r="R560" s="166"/>
      <c r="S560" s="166"/>
      <c r="T560" s="166"/>
      <c r="U560" s="166"/>
      <c r="V560" s="166"/>
      <c r="W560" s="166"/>
      <c r="X560" s="166"/>
      <c r="Y560" s="166"/>
      <c r="Z560" s="166"/>
    </row>
    <row r="561" spans="1:26" ht="12.75" customHeight="1">
      <c r="A561" s="166"/>
      <c r="B561" s="166"/>
      <c r="C561" s="166"/>
      <c r="D561" s="166"/>
      <c r="E561" s="166"/>
      <c r="F561" s="166"/>
      <c r="G561" s="166"/>
      <c r="H561" s="166"/>
      <c r="I561" s="166"/>
      <c r="J561" s="166"/>
      <c r="K561" s="166"/>
      <c r="L561" s="166"/>
      <c r="M561" s="166"/>
      <c r="N561" s="166"/>
      <c r="O561" s="166"/>
      <c r="P561" s="166"/>
      <c r="Q561" s="166"/>
      <c r="R561" s="166"/>
      <c r="S561" s="166"/>
      <c r="T561" s="166"/>
      <c r="U561" s="166"/>
      <c r="V561" s="166"/>
      <c r="W561" s="166"/>
      <c r="X561" s="166"/>
      <c r="Y561" s="166"/>
      <c r="Z561" s="166"/>
    </row>
    <row r="562" spans="1:26" ht="12.75" customHeight="1">
      <c r="A562" s="166"/>
      <c r="B562" s="166"/>
      <c r="C562" s="166"/>
      <c r="D562" s="166"/>
      <c r="E562" s="166"/>
      <c r="F562" s="166"/>
      <c r="G562" s="166"/>
      <c r="H562" s="166"/>
      <c r="I562" s="166"/>
      <c r="J562" s="166"/>
      <c r="K562" s="166"/>
      <c r="L562" s="166"/>
      <c r="M562" s="166"/>
      <c r="N562" s="166"/>
      <c r="O562" s="166"/>
      <c r="P562" s="166"/>
      <c r="Q562" s="166"/>
      <c r="R562" s="166"/>
      <c r="S562" s="166"/>
      <c r="T562" s="166"/>
      <c r="U562" s="166"/>
      <c r="V562" s="166"/>
      <c r="W562" s="166"/>
      <c r="X562" s="166"/>
      <c r="Y562" s="166"/>
      <c r="Z562" s="166"/>
    </row>
    <row r="563" spans="1:26" ht="12.75" customHeight="1">
      <c r="A563" s="166"/>
      <c r="B563" s="166"/>
      <c r="C563" s="166"/>
      <c r="D563" s="166"/>
      <c r="E563" s="166"/>
      <c r="F563" s="166"/>
      <c r="G563" s="166"/>
      <c r="H563" s="166"/>
      <c r="I563" s="166"/>
      <c r="J563" s="166"/>
      <c r="K563" s="166"/>
      <c r="L563" s="166"/>
      <c r="M563" s="166"/>
      <c r="N563" s="166"/>
      <c r="O563" s="166"/>
      <c r="P563" s="166"/>
      <c r="Q563" s="166"/>
      <c r="R563" s="166"/>
      <c r="S563" s="166"/>
      <c r="T563" s="166"/>
      <c r="U563" s="166"/>
      <c r="V563" s="166"/>
      <c r="W563" s="166"/>
      <c r="X563" s="166"/>
      <c r="Y563" s="166"/>
      <c r="Z563" s="166"/>
    </row>
    <row r="564" spans="1:26" ht="12.75" customHeight="1">
      <c r="A564" s="166"/>
      <c r="B564" s="166"/>
      <c r="C564" s="166"/>
      <c r="D564" s="166"/>
      <c r="E564" s="166"/>
      <c r="F564" s="166"/>
      <c r="G564" s="166"/>
      <c r="H564" s="166"/>
      <c r="I564" s="166"/>
      <c r="J564" s="166"/>
      <c r="K564" s="166"/>
      <c r="L564" s="166"/>
      <c r="M564" s="166"/>
      <c r="N564" s="166"/>
      <c r="O564" s="166"/>
      <c r="P564" s="166"/>
      <c r="Q564" s="166"/>
      <c r="R564" s="166"/>
      <c r="S564" s="166"/>
      <c r="T564" s="166"/>
      <c r="U564" s="166"/>
      <c r="V564" s="166"/>
      <c r="W564" s="166"/>
      <c r="X564" s="166"/>
      <c r="Y564" s="166"/>
      <c r="Z564" s="166"/>
    </row>
    <row r="565" spans="1:26" ht="12.75" customHeight="1">
      <c r="A565" s="166"/>
      <c r="B565" s="166"/>
      <c r="C565" s="166"/>
      <c r="D565" s="166"/>
      <c r="E565" s="166"/>
      <c r="F565" s="166"/>
      <c r="G565" s="166"/>
      <c r="H565" s="166"/>
      <c r="I565" s="166"/>
      <c r="J565" s="166"/>
      <c r="K565" s="166"/>
      <c r="L565" s="166"/>
      <c r="M565" s="166"/>
      <c r="N565" s="166"/>
      <c r="O565" s="166"/>
      <c r="P565" s="166"/>
      <c r="Q565" s="166"/>
      <c r="R565" s="166"/>
      <c r="S565" s="166"/>
      <c r="T565" s="166"/>
      <c r="U565" s="166"/>
      <c r="V565" s="166"/>
      <c r="W565" s="166"/>
      <c r="X565" s="166"/>
      <c r="Y565" s="166"/>
      <c r="Z565" s="166"/>
    </row>
    <row r="566" spans="1:26" ht="12.75" customHeight="1">
      <c r="A566" s="166"/>
      <c r="B566" s="166"/>
      <c r="C566" s="166"/>
      <c r="D566" s="166"/>
      <c r="E566" s="166"/>
      <c r="F566" s="166"/>
      <c r="G566" s="166"/>
      <c r="H566" s="166"/>
      <c r="I566" s="166"/>
      <c r="J566" s="166"/>
      <c r="K566" s="166"/>
      <c r="L566" s="166"/>
      <c r="M566" s="166"/>
      <c r="N566" s="166"/>
      <c r="O566" s="166"/>
      <c r="P566" s="166"/>
      <c r="Q566" s="166"/>
      <c r="R566" s="166"/>
      <c r="S566" s="166"/>
      <c r="T566" s="166"/>
      <c r="U566" s="166"/>
      <c r="V566" s="166"/>
      <c r="W566" s="166"/>
      <c r="X566" s="166"/>
      <c r="Y566" s="166"/>
      <c r="Z566" s="166"/>
    </row>
    <row r="567" spans="1:26" ht="12.75" customHeight="1">
      <c r="A567" s="166"/>
      <c r="B567" s="166"/>
      <c r="C567" s="166"/>
      <c r="D567" s="166"/>
      <c r="E567" s="166"/>
      <c r="F567" s="166"/>
      <c r="G567" s="166"/>
      <c r="H567" s="166"/>
      <c r="I567" s="166"/>
      <c r="J567" s="166"/>
      <c r="K567" s="166"/>
      <c r="L567" s="166"/>
      <c r="M567" s="166"/>
      <c r="N567" s="166"/>
      <c r="O567" s="166"/>
      <c r="P567" s="166"/>
      <c r="Q567" s="166"/>
      <c r="R567" s="166"/>
      <c r="S567" s="166"/>
      <c r="T567" s="166"/>
      <c r="U567" s="166"/>
      <c r="V567" s="166"/>
      <c r="W567" s="166"/>
      <c r="X567" s="166"/>
      <c r="Y567" s="166"/>
      <c r="Z567" s="166"/>
    </row>
    <row r="568" spans="1:26" ht="12.75" customHeight="1">
      <c r="A568" s="166"/>
      <c r="B568" s="166"/>
      <c r="C568" s="166"/>
      <c r="D568" s="166"/>
      <c r="E568" s="166"/>
      <c r="F568" s="166"/>
      <c r="G568" s="166"/>
      <c r="H568" s="166"/>
      <c r="I568" s="166"/>
      <c r="J568" s="166"/>
      <c r="K568" s="166"/>
      <c r="L568" s="166"/>
      <c r="M568" s="166"/>
      <c r="N568" s="166"/>
      <c r="O568" s="166"/>
      <c r="P568" s="166"/>
      <c r="Q568" s="166"/>
      <c r="R568" s="166"/>
      <c r="S568" s="166"/>
      <c r="T568" s="166"/>
      <c r="U568" s="166"/>
      <c r="V568" s="166"/>
      <c r="W568" s="166"/>
      <c r="X568" s="166"/>
      <c r="Y568" s="166"/>
      <c r="Z568" s="166"/>
    </row>
    <row r="569" spans="1:26" ht="12.75" customHeight="1">
      <c r="A569" s="166"/>
      <c r="B569" s="166"/>
      <c r="C569" s="166"/>
      <c r="D569" s="166"/>
      <c r="E569" s="166"/>
      <c r="F569" s="166"/>
      <c r="G569" s="166"/>
      <c r="H569" s="166"/>
      <c r="I569" s="166"/>
      <c r="J569" s="166"/>
      <c r="K569" s="166"/>
      <c r="L569" s="166"/>
      <c r="M569" s="166"/>
      <c r="N569" s="166"/>
      <c r="O569" s="166"/>
      <c r="P569" s="166"/>
      <c r="Q569" s="166"/>
      <c r="R569" s="166"/>
      <c r="S569" s="166"/>
      <c r="T569" s="166"/>
      <c r="U569" s="166"/>
      <c r="V569" s="166"/>
      <c r="W569" s="166"/>
      <c r="X569" s="166"/>
      <c r="Y569" s="166"/>
      <c r="Z569" s="166"/>
    </row>
    <row r="570" spans="1:26" ht="12.75" customHeight="1">
      <c r="A570" s="166"/>
      <c r="B570" s="166"/>
      <c r="C570" s="166"/>
      <c r="D570" s="166"/>
      <c r="E570" s="166"/>
      <c r="F570" s="166"/>
      <c r="G570" s="166"/>
      <c r="H570" s="166"/>
      <c r="I570" s="166"/>
      <c r="J570" s="166"/>
      <c r="K570" s="166"/>
      <c r="L570" s="166"/>
      <c r="M570" s="166"/>
      <c r="N570" s="166"/>
      <c r="O570" s="166"/>
      <c r="P570" s="166"/>
      <c r="Q570" s="166"/>
      <c r="R570" s="166"/>
      <c r="S570" s="166"/>
      <c r="T570" s="166"/>
      <c r="U570" s="166"/>
      <c r="V570" s="166"/>
      <c r="W570" s="166"/>
      <c r="X570" s="166"/>
      <c r="Y570" s="166"/>
      <c r="Z570" s="166"/>
    </row>
    <row r="571" spans="1:26" ht="12.75" customHeight="1">
      <c r="A571" s="166"/>
      <c r="B571" s="166"/>
      <c r="C571" s="166"/>
      <c r="D571" s="166"/>
      <c r="E571" s="166"/>
      <c r="F571" s="166"/>
      <c r="G571" s="166"/>
      <c r="H571" s="166"/>
      <c r="I571" s="166"/>
      <c r="J571" s="166"/>
      <c r="K571" s="166"/>
      <c r="L571" s="166"/>
      <c r="M571" s="166"/>
      <c r="N571" s="166"/>
      <c r="O571" s="166"/>
      <c r="P571" s="166"/>
      <c r="Q571" s="166"/>
      <c r="R571" s="166"/>
      <c r="S571" s="166"/>
      <c r="T571" s="166"/>
      <c r="U571" s="166"/>
      <c r="V571" s="166"/>
      <c r="W571" s="166"/>
      <c r="X571" s="166"/>
      <c r="Y571" s="166"/>
      <c r="Z571" s="166"/>
    </row>
    <row r="572" spans="1:26" ht="12.75" customHeight="1">
      <c r="A572" s="166"/>
      <c r="B572" s="166"/>
      <c r="C572" s="166"/>
      <c r="D572" s="166"/>
      <c r="E572" s="166"/>
      <c r="F572" s="166"/>
      <c r="G572" s="166"/>
      <c r="H572" s="166"/>
      <c r="I572" s="166"/>
      <c r="J572" s="166"/>
      <c r="K572" s="166"/>
      <c r="L572" s="166"/>
      <c r="M572" s="166"/>
      <c r="N572" s="166"/>
      <c r="O572" s="166"/>
      <c r="P572" s="166"/>
      <c r="Q572" s="166"/>
      <c r="R572" s="166"/>
      <c r="S572" s="166"/>
      <c r="T572" s="166"/>
      <c r="U572" s="166"/>
      <c r="V572" s="166"/>
      <c r="W572" s="166"/>
      <c r="X572" s="166"/>
      <c r="Y572" s="166"/>
      <c r="Z572" s="166"/>
    </row>
    <row r="573" spans="1:26" ht="12.75" customHeight="1">
      <c r="A573" s="166"/>
      <c r="B573" s="166"/>
      <c r="C573" s="166"/>
      <c r="D573" s="166"/>
      <c r="E573" s="166"/>
      <c r="F573" s="166"/>
      <c r="G573" s="166"/>
      <c r="H573" s="166"/>
      <c r="I573" s="166"/>
      <c r="J573" s="166"/>
      <c r="K573" s="166"/>
      <c r="L573" s="166"/>
      <c r="M573" s="166"/>
      <c r="N573" s="166"/>
      <c r="O573" s="166"/>
      <c r="P573" s="166"/>
      <c r="Q573" s="166"/>
      <c r="R573" s="166"/>
      <c r="S573" s="166"/>
      <c r="T573" s="166"/>
      <c r="U573" s="166"/>
      <c r="V573" s="166"/>
      <c r="W573" s="166"/>
      <c r="X573" s="166"/>
      <c r="Y573" s="166"/>
      <c r="Z573" s="166"/>
    </row>
    <row r="574" spans="1:26" ht="12.75" customHeight="1">
      <c r="A574" s="166"/>
      <c r="B574" s="166"/>
      <c r="C574" s="166"/>
      <c r="D574" s="166"/>
      <c r="E574" s="166"/>
      <c r="F574" s="166"/>
      <c r="G574" s="166"/>
      <c r="H574" s="166"/>
      <c r="I574" s="166"/>
      <c r="J574" s="166"/>
      <c r="K574" s="166"/>
      <c r="L574" s="166"/>
      <c r="M574" s="166"/>
      <c r="N574" s="166"/>
      <c r="O574" s="166"/>
      <c r="P574" s="166"/>
      <c r="Q574" s="166"/>
      <c r="R574" s="166"/>
      <c r="S574" s="166"/>
      <c r="T574" s="166"/>
      <c r="U574" s="166"/>
      <c r="V574" s="166"/>
      <c r="W574" s="166"/>
      <c r="X574" s="166"/>
      <c r="Y574" s="166"/>
      <c r="Z574" s="166"/>
    </row>
    <row r="575" spans="1:26" ht="12.75" customHeight="1">
      <c r="A575" s="166"/>
      <c r="B575" s="166"/>
      <c r="C575" s="166"/>
      <c r="D575" s="166"/>
      <c r="E575" s="166"/>
      <c r="F575" s="166"/>
      <c r="G575" s="166"/>
      <c r="H575" s="166"/>
      <c r="I575" s="166"/>
      <c r="J575" s="166"/>
      <c r="K575" s="166"/>
      <c r="L575" s="166"/>
      <c r="M575" s="166"/>
      <c r="N575" s="166"/>
      <c r="O575" s="166"/>
      <c r="P575" s="166"/>
      <c r="Q575" s="166"/>
      <c r="R575" s="166"/>
      <c r="S575" s="166"/>
      <c r="T575" s="166"/>
      <c r="U575" s="166"/>
      <c r="V575" s="166"/>
      <c r="W575" s="166"/>
      <c r="X575" s="166"/>
      <c r="Y575" s="166"/>
      <c r="Z575" s="166"/>
    </row>
    <row r="576" spans="1:26" ht="12.75" customHeight="1">
      <c r="A576" s="166"/>
      <c r="B576" s="166"/>
      <c r="C576" s="166"/>
      <c r="D576" s="166"/>
      <c r="E576" s="166"/>
      <c r="F576" s="166"/>
      <c r="G576" s="166"/>
      <c r="H576" s="166"/>
      <c r="I576" s="166"/>
      <c r="J576" s="166"/>
      <c r="K576" s="166"/>
      <c r="L576" s="166"/>
      <c r="M576" s="166"/>
      <c r="N576" s="166"/>
      <c r="O576" s="166"/>
      <c r="P576" s="166"/>
      <c r="Q576" s="166"/>
      <c r="R576" s="166"/>
      <c r="S576" s="166"/>
      <c r="T576" s="166"/>
      <c r="U576" s="166"/>
      <c r="V576" s="166"/>
      <c r="W576" s="166"/>
      <c r="X576" s="166"/>
      <c r="Y576" s="166"/>
      <c r="Z576" s="166"/>
    </row>
    <row r="577" spans="1:26" ht="12.75" customHeight="1">
      <c r="A577" s="166"/>
      <c r="B577" s="166"/>
      <c r="C577" s="166"/>
      <c r="D577" s="166"/>
      <c r="E577" s="166"/>
      <c r="F577" s="166"/>
      <c r="G577" s="166"/>
      <c r="H577" s="166"/>
      <c r="I577" s="166"/>
      <c r="J577" s="166"/>
      <c r="K577" s="166"/>
      <c r="L577" s="166"/>
      <c r="M577" s="166"/>
      <c r="N577" s="166"/>
      <c r="O577" s="166"/>
      <c r="P577" s="166"/>
      <c r="Q577" s="166"/>
      <c r="R577" s="166"/>
      <c r="S577" s="166"/>
      <c r="T577" s="166"/>
      <c r="U577" s="166"/>
      <c r="V577" s="166"/>
      <c r="W577" s="166"/>
      <c r="X577" s="166"/>
      <c r="Y577" s="166"/>
      <c r="Z577" s="166"/>
    </row>
    <row r="578" spans="1:26" ht="12.75" customHeight="1">
      <c r="A578" s="166"/>
      <c r="B578" s="166"/>
      <c r="C578" s="166"/>
      <c r="D578" s="166"/>
      <c r="E578" s="166"/>
      <c r="F578" s="166"/>
      <c r="G578" s="166"/>
      <c r="H578" s="166"/>
      <c r="I578" s="166"/>
      <c r="J578" s="166"/>
      <c r="K578" s="166"/>
      <c r="L578" s="166"/>
      <c r="M578" s="166"/>
      <c r="N578" s="166"/>
      <c r="O578" s="166"/>
      <c r="P578" s="166"/>
      <c r="Q578" s="166"/>
      <c r="R578" s="166"/>
      <c r="S578" s="166"/>
      <c r="T578" s="166"/>
      <c r="U578" s="166"/>
      <c r="V578" s="166"/>
      <c r="W578" s="166"/>
      <c r="X578" s="166"/>
      <c r="Y578" s="166"/>
      <c r="Z578" s="166"/>
    </row>
    <row r="579" spans="1:26" ht="12.75" customHeight="1">
      <c r="A579" s="166"/>
      <c r="B579" s="166"/>
      <c r="C579" s="166"/>
      <c r="D579" s="166"/>
      <c r="E579" s="166"/>
      <c r="F579" s="166"/>
      <c r="G579" s="166"/>
      <c r="H579" s="166"/>
      <c r="I579" s="166"/>
      <c r="J579" s="166"/>
      <c r="K579" s="166"/>
      <c r="L579" s="166"/>
      <c r="M579" s="166"/>
      <c r="N579" s="166"/>
      <c r="O579" s="166"/>
      <c r="P579" s="166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</row>
    <row r="580" spans="1:26" ht="12.75" customHeight="1">
      <c r="A580" s="166"/>
      <c r="B580" s="166"/>
      <c r="C580" s="166"/>
      <c r="D580" s="166"/>
      <c r="E580" s="166"/>
      <c r="F580" s="166"/>
      <c r="G580" s="166"/>
      <c r="H580" s="166"/>
      <c r="I580" s="166"/>
      <c r="J580" s="166"/>
      <c r="K580" s="166"/>
      <c r="L580" s="166"/>
      <c r="M580" s="166"/>
      <c r="N580" s="166"/>
      <c r="O580" s="166"/>
      <c r="P580" s="166"/>
      <c r="Q580" s="166"/>
      <c r="R580" s="166"/>
      <c r="S580" s="166"/>
      <c r="T580" s="166"/>
      <c r="U580" s="166"/>
      <c r="V580" s="166"/>
      <c r="W580" s="166"/>
      <c r="X580" s="166"/>
      <c r="Y580" s="166"/>
      <c r="Z580" s="166"/>
    </row>
    <row r="581" spans="1:26" ht="12.75" customHeight="1">
      <c r="A581" s="166"/>
      <c r="B581" s="166"/>
      <c r="C581" s="166"/>
      <c r="D581" s="166"/>
      <c r="E581" s="166"/>
      <c r="F581" s="166"/>
      <c r="G581" s="166"/>
      <c r="H581" s="166"/>
      <c r="I581" s="166"/>
      <c r="J581" s="166"/>
      <c r="K581" s="166"/>
      <c r="L581" s="166"/>
      <c r="M581" s="166"/>
      <c r="N581" s="166"/>
      <c r="O581" s="166"/>
      <c r="P581" s="166"/>
      <c r="Q581" s="166"/>
      <c r="R581" s="166"/>
      <c r="S581" s="166"/>
      <c r="T581" s="166"/>
      <c r="U581" s="166"/>
      <c r="V581" s="166"/>
      <c r="W581" s="166"/>
      <c r="X581" s="166"/>
      <c r="Y581" s="166"/>
      <c r="Z581" s="166"/>
    </row>
    <row r="582" spans="1:26" ht="12.75" customHeight="1">
      <c r="A582" s="166"/>
      <c r="B582" s="166"/>
      <c r="C582" s="166"/>
      <c r="D582" s="166"/>
      <c r="E582" s="166"/>
      <c r="F582" s="166"/>
      <c r="G582" s="166"/>
      <c r="H582" s="166"/>
      <c r="I582" s="166"/>
      <c r="J582" s="166"/>
      <c r="K582" s="166"/>
      <c r="L582" s="166"/>
      <c r="M582" s="166"/>
      <c r="N582" s="166"/>
      <c r="O582" s="166"/>
      <c r="P582" s="166"/>
      <c r="Q582" s="166"/>
      <c r="R582" s="166"/>
      <c r="S582" s="166"/>
      <c r="T582" s="166"/>
      <c r="U582" s="166"/>
      <c r="V582" s="166"/>
      <c r="W582" s="166"/>
      <c r="X582" s="166"/>
      <c r="Y582" s="166"/>
      <c r="Z582" s="166"/>
    </row>
    <row r="583" spans="1:26" ht="12.75" customHeight="1">
      <c r="A583" s="166"/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</row>
    <row r="584" spans="1:26" ht="12.75" customHeight="1">
      <c r="A584" s="166"/>
      <c r="B584" s="166"/>
      <c r="C584" s="166"/>
      <c r="D584" s="166"/>
      <c r="E584" s="166"/>
      <c r="F584" s="166"/>
      <c r="G584" s="166"/>
      <c r="H584" s="166"/>
      <c r="I584" s="166"/>
      <c r="J584" s="166"/>
      <c r="K584" s="166"/>
      <c r="L584" s="166"/>
      <c r="M584" s="166"/>
      <c r="N584" s="166"/>
      <c r="O584" s="166"/>
      <c r="P584" s="166"/>
      <c r="Q584" s="166"/>
      <c r="R584" s="166"/>
      <c r="S584" s="166"/>
      <c r="T584" s="166"/>
      <c r="U584" s="166"/>
      <c r="V584" s="166"/>
      <c r="W584" s="166"/>
      <c r="X584" s="166"/>
      <c r="Y584" s="166"/>
      <c r="Z584" s="166"/>
    </row>
    <row r="585" spans="1:26" ht="12.75" customHeight="1">
      <c r="A585" s="166"/>
      <c r="B585" s="166"/>
      <c r="C585" s="166"/>
      <c r="D585" s="166"/>
      <c r="E585" s="166"/>
      <c r="F585" s="166"/>
      <c r="G585" s="166"/>
      <c r="H585" s="166"/>
      <c r="I585" s="166"/>
      <c r="J585" s="166"/>
      <c r="K585" s="166"/>
      <c r="L585" s="166"/>
      <c r="M585" s="166"/>
      <c r="N585" s="166"/>
      <c r="O585" s="166"/>
      <c r="P585" s="166"/>
      <c r="Q585" s="166"/>
      <c r="R585" s="166"/>
      <c r="S585" s="166"/>
      <c r="T585" s="166"/>
      <c r="U585" s="166"/>
      <c r="V585" s="166"/>
      <c r="W585" s="166"/>
      <c r="X585" s="166"/>
      <c r="Y585" s="166"/>
      <c r="Z585" s="166"/>
    </row>
    <row r="586" spans="1:26" ht="12.75" customHeight="1">
      <c r="A586" s="166"/>
      <c r="B586" s="166"/>
      <c r="C586" s="166"/>
      <c r="D586" s="166"/>
      <c r="E586" s="166"/>
      <c r="F586" s="166"/>
      <c r="G586" s="166"/>
      <c r="H586" s="166"/>
      <c r="I586" s="166"/>
      <c r="J586" s="166"/>
      <c r="K586" s="166"/>
      <c r="L586" s="166"/>
      <c r="M586" s="166"/>
      <c r="N586" s="166"/>
      <c r="O586" s="166"/>
      <c r="P586" s="166"/>
      <c r="Q586" s="166"/>
      <c r="R586" s="166"/>
      <c r="S586" s="166"/>
      <c r="T586" s="166"/>
      <c r="U586" s="166"/>
      <c r="V586" s="166"/>
      <c r="W586" s="166"/>
      <c r="X586" s="166"/>
      <c r="Y586" s="166"/>
      <c r="Z586" s="166"/>
    </row>
    <row r="587" spans="1:26" ht="12.75" customHeight="1">
      <c r="A587" s="166"/>
      <c r="B587" s="166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</row>
    <row r="588" spans="1:26" ht="12.75" customHeight="1">
      <c r="A588" s="166"/>
      <c r="B588" s="166"/>
      <c r="C588" s="166"/>
      <c r="D588" s="166"/>
      <c r="E588" s="166"/>
      <c r="F588" s="166"/>
      <c r="G588" s="166"/>
      <c r="H588" s="166"/>
      <c r="I588" s="166"/>
      <c r="J588" s="166"/>
      <c r="K588" s="166"/>
      <c r="L588" s="166"/>
      <c r="M588" s="166"/>
      <c r="N588" s="166"/>
      <c r="O588" s="166"/>
      <c r="P588" s="166"/>
      <c r="Q588" s="166"/>
      <c r="R588" s="166"/>
      <c r="S588" s="166"/>
      <c r="T588" s="166"/>
      <c r="U588" s="166"/>
      <c r="V588" s="166"/>
      <c r="W588" s="166"/>
      <c r="X588" s="166"/>
      <c r="Y588" s="166"/>
      <c r="Z588" s="166"/>
    </row>
    <row r="589" spans="1:26" ht="12.75" customHeight="1">
      <c r="A589" s="166"/>
      <c r="B589" s="166"/>
      <c r="C589" s="166"/>
      <c r="D589" s="166"/>
      <c r="E589" s="166"/>
      <c r="F589" s="166"/>
      <c r="G589" s="166"/>
      <c r="H589" s="166"/>
      <c r="I589" s="166"/>
      <c r="J589" s="166"/>
      <c r="K589" s="166"/>
      <c r="L589" s="166"/>
      <c r="M589" s="166"/>
      <c r="N589" s="166"/>
      <c r="O589" s="166"/>
      <c r="P589" s="166"/>
      <c r="Q589" s="166"/>
      <c r="R589" s="166"/>
      <c r="S589" s="166"/>
      <c r="T589" s="166"/>
      <c r="U589" s="166"/>
      <c r="V589" s="166"/>
      <c r="W589" s="166"/>
      <c r="X589" s="166"/>
      <c r="Y589" s="166"/>
      <c r="Z589" s="166"/>
    </row>
    <row r="590" spans="1:26" ht="12.75" customHeight="1">
      <c r="A590" s="166"/>
      <c r="B590" s="166"/>
      <c r="C590" s="166"/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66"/>
      <c r="O590" s="166"/>
      <c r="P590" s="166"/>
      <c r="Q590" s="166"/>
      <c r="R590" s="166"/>
      <c r="S590" s="166"/>
      <c r="T590" s="166"/>
      <c r="U590" s="166"/>
      <c r="V590" s="166"/>
      <c r="W590" s="166"/>
      <c r="X590" s="166"/>
      <c r="Y590" s="166"/>
      <c r="Z590" s="166"/>
    </row>
    <row r="591" spans="1:26" ht="12.75" customHeight="1">
      <c r="A591" s="166"/>
      <c r="B591" s="166"/>
      <c r="C591" s="166"/>
      <c r="D591" s="166"/>
      <c r="E591" s="166"/>
      <c r="F591" s="166"/>
      <c r="G591" s="166"/>
      <c r="H591" s="166"/>
      <c r="I591" s="166"/>
      <c r="J591" s="166"/>
      <c r="K591" s="166"/>
      <c r="L591" s="166"/>
      <c r="M591" s="166"/>
      <c r="N591" s="166"/>
      <c r="O591" s="166"/>
      <c r="P591" s="166"/>
      <c r="Q591" s="166"/>
      <c r="R591" s="166"/>
      <c r="S591" s="166"/>
      <c r="T591" s="166"/>
      <c r="U591" s="166"/>
      <c r="V591" s="166"/>
      <c r="W591" s="166"/>
      <c r="X591" s="166"/>
      <c r="Y591" s="166"/>
      <c r="Z591" s="166"/>
    </row>
    <row r="592" spans="1:26" ht="12.75" customHeight="1">
      <c r="A592" s="166"/>
      <c r="B592" s="166"/>
      <c r="C592" s="166"/>
      <c r="D592" s="166"/>
      <c r="E592" s="166"/>
      <c r="F592" s="166"/>
      <c r="G592" s="166"/>
      <c r="H592" s="166"/>
      <c r="I592" s="166"/>
      <c r="J592" s="166"/>
      <c r="K592" s="166"/>
      <c r="L592" s="166"/>
      <c r="M592" s="166"/>
      <c r="N592" s="166"/>
      <c r="O592" s="166"/>
      <c r="P592" s="166"/>
      <c r="Q592" s="166"/>
      <c r="R592" s="166"/>
      <c r="S592" s="166"/>
      <c r="T592" s="166"/>
      <c r="U592" s="166"/>
      <c r="V592" s="166"/>
      <c r="W592" s="166"/>
      <c r="X592" s="166"/>
      <c r="Y592" s="166"/>
      <c r="Z592" s="166"/>
    </row>
    <row r="593" spans="1:26" ht="12.75" customHeight="1">
      <c r="A593" s="166"/>
      <c r="B593" s="166"/>
      <c r="C593" s="166"/>
      <c r="D593" s="166"/>
      <c r="E593" s="166"/>
      <c r="F593" s="166"/>
      <c r="G593" s="166"/>
      <c r="H593" s="166"/>
      <c r="I593" s="166"/>
      <c r="J593" s="166"/>
      <c r="K593" s="166"/>
      <c r="L593" s="166"/>
      <c r="M593" s="166"/>
      <c r="N593" s="166"/>
      <c r="O593" s="166"/>
      <c r="P593" s="166"/>
      <c r="Q593" s="166"/>
      <c r="R593" s="166"/>
      <c r="S593" s="166"/>
      <c r="T593" s="166"/>
      <c r="U593" s="166"/>
      <c r="V593" s="166"/>
      <c r="W593" s="166"/>
      <c r="X593" s="166"/>
      <c r="Y593" s="166"/>
      <c r="Z593" s="166"/>
    </row>
    <row r="594" spans="1:26" ht="12.75" customHeight="1">
      <c r="A594" s="166"/>
      <c r="B594" s="166"/>
      <c r="C594" s="166"/>
      <c r="D594" s="166"/>
      <c r="E594" s="166"/>
      <c r="F594" s="166"/>
      <c r="G594" s="166"/>
      <c r="H594" s="166"/>
      <c r="I594" s="166"/>
      <c r="J594" s="166"/>
      <c r="K594" s="166"/>
      <c r="L594" s="166"/>
      <c r="M594" s="166"/>
      <c r="N594" s="166"/>
      <c r="O594" s="166"/>
      <c r="P594" s="166"/>
      <c r="Q594" s="166"/>
      <c r="R594" s="166"/>
      <c r="S594" s="166"/>
      <c r="T594" s="166"/>
      <c r="U594" s="166"/>
      <c r="V594" s="166"/>
      <c r="W594" s="166"/>
      <c r="X594" s="166"/>
      <c r="Y594" s="166"/>
      <c r="Z594" s="166"/>
    </row>
    <row r="595" spans="1:26" ht="12.75" customHeight="1">
      <c r="A595" s="166"/>
      <c r="B595" s="166"/>
      <c r="C595" s="166"/>
      <c r="D595" s="166"/>
      <c r="E595" s="166"/>
      <c r="F595" s="166"/>
      <c r="G595" s="166"/>
      <c r="H595" s="166"/>
      <c r="I595" s="166"/>
      <c r="J595" s="166"/>
      <c r="K595" s="166"/>
      <c r="L595" s="166"/>
      <c r="M595" s="166"/>
      <c r="N595" s="166"/>
      <c r="O595" s="166"/>
      <c r="P595" s="166"/>
      <c r="Q595" s="166"/>
      <c r="R595" s="166"/>
      <c r="S595" s="166"/>
      <c r="T595" s="166"/>
      <c r="U595" s="166"/>
      <c r="V595" s="166"/>
      <c r="W595" s="166"/>
      <c r="X595" s="166"/>
      <c r="Y595" s="166"/>
      <c r="Z595" s="166"/>
    </row>
    <row r="596" spans="1:26" ht="12.75" customHeight="1">
      <c r="A596" s="166"/>
      <c r="B596" s="166"/>
      <c r="C596" s="166"/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66"/>
      <c r="O596" s="166"/>
      <c r="P596" s="166"/>
      <c r="Q596" s="166"/>
      <c r="R596" s="166"/>
      <c r="S596" s="166"/>
      <c r="T596" s="166"/>
      <c r="U596" s="166"/>
      <c r="V596" s="166"/>
      <c r="W596" s="166"/>
      <c r="X596" s="166"/>
      <c r="Y596" s="166"/>
      <c r="Z596" s="166"/>
    </row>
    <row r="597" spans="1:26" ht="12.75" customHeight="1">
      <c r="A597" s="166"/>
      <c r="B597" s="166"/>
      <c r="C597" s="166"/>
      <c r="D597" s="166"/>
      <c r="E597" s="166"/>
      <c r="F597" s="166"/>
      <c r="G597" s="166"/>
      <c r="H597" s="166"/>
      <c r="I597" s="166"/>
      <c r="J597" s="166"/>
      <c r="K597" s="166"/>
      <c r="L597" s="166"/>
      <c r="M597" s="166"/>
      <c r="N597" s="166"/>
      <c r="O597" s="166"/>
      <c r="P597" s="166"/>
      <c r="Q597" s="166"/>
      <c r="R597" s="166"/>
      <c r="S597" s="166"/>
      <c r="T597" s="166"/>
      <c r="U597" s="166"/>
      <c r="V597" s="166"/>
      <c r="W597" s="166"/>
      <c r="X597" s="166"/>
      <c r="Y597" s="166"/>
      <c r="Z597" s="166"/>
    </row>
    <row r="598" spans="1:26" ht="12.75" customHeight="1">
      <c r="A598" s="166"/>
      <c r="B598" s="166"/>
      <c r="C598" s="166"/>
      <c r="D598" s="166"/>
      <c r="E598" s="166"/>
      <c r="F598" s="166"/>
      <c r="G598" s="166"/>
      <c r="H598" s="166"/>
      <c r="I598" s="166"/>
      <c r="J598" s="166"/>
      <c r="K598" s="166"/>
      <c r="L598" s="166"/>
      <c r="M598" s="166"/>
      <c r="N598" s="166"/>
      <c r="O598" s="166"/>
      <c r="P598" s="166"/>
      <c r="Q598" s="166"/>
      <c r="R598" s="166"/>
      <c r="S598" s="166"/>
      <c r="T598" s="166"/>
      <c r="U598" s="166"/>
      <c r="V598" s="166"/>
      <c r="W598" s="166"/>
      <c r="X598" s="166"/>
      <c r="Y598" s="166"/>
      <c r="Z598" s="166"/>
    </row>
    <row r="599" spans="1:26" ht="12.75" customHeight="1">
      <c r="A599" s="166"/>
      <c r="B599" s="166"/>
      <c r="C599" s="166"/>
      <c r="D599" s="166"/>
      <c r="E599" s="166"/>
      <c r="F599" s="166"/>
      <c r="G599" s="166"/>
      <c r="H599" s="166"/>
      <c r="I599" s="166"/>
      <c r="J599" s="166"/>
      <c r="K599" s="166"/>
      <c r="L599" s="166"/>
      <c r="M599" s="166"/>
      <c r="N599" s="166"/>
      <c r="O599" s="166"/>
      <c r="P599" s="166"/>
      <c r="Q599" s="166"/>
      <c r="R599" s="166"/>
      <c r="S599" s="166"/>
      <c r="T599" s="166"/>
      <c r="U599" s="166"/>
      <c r="V599" s="166"/>
      <c r="W599" s="166"/>
      <c r="X599" s="166"/>
      <c r="Y599" s="166"/>
      <c r="Z599" s="166"/>
    </row>
    <row r="600" spans="1:26" ht="12.75" customHeight="1">
      <c r="A600" s="166"/>
      <c r="B600" s="166"/>
      <c r="C600" s="166"/>
      <c r="D600" s="166"/>
      <c r="E600" s="166"/>
      <c r="F600" s="166"/>
      <c r="G600" s="166"/>
      <c r="H600" s="166"/>
      <c r="I600" s="166"/>
      <c r="J600" s="166"/>
      <c r="K600" s="166"/>
      <c r="L600" s="166"/>
      <c r="M600" s="166"/>
      <c r="N600" s="166"/>
      <c r="O600" s="166"/>
      <c r="P600" s="166"/>
      <c r="Q600" s="166"/>
      <c r="R600" s="166"/>
      <c r="S600" s="166"/>
      <c r="T600" s="166"/>
      <c r="U600" s="166"/>
      <c r="V600" s="166"/>
      <c r="W600" s="166"/>
      <c r="X600" s="166"/>
      <c r="Y600" s="166"/>
      <c r="Z600" s="166"/>
    </row>
    <row r="601" spans="1:26" ht="12.75" customHeight="1">
      <c r="A601" s="166"/>
      <c r="B601" s="166"/>
      <c r="C601" s="166"/>
      <c r="D601" s="166"/>
      <c r="E601" s="166"/>
      <c r="F601" s="166"/>
      <c r="G601" s="166"/>
      <c r="H601" s="166"/>
      <c r="I601" s="166"/>
      <c r="J601" s="166"/>
      <c r="K601" s="166"/>
      <c r="L601" s="166"/>
      <c r="M601" s="166"/>
      <c r="N601" s="166"/>
      <c r="O601" s="166"/>
      <c r="P601" s="166"/>
      <c r="Q601" s="166"/>
      <c r="R601" s="166"/>
      <c r="S601" s="166"/>
      <c r="T601" s="166"/>
      <c r="U601" s="166"/>
      <c r="V601" s="166"/>
      <c r="W601" s="166"/>
      <c r="X601" s="166"/>
      <c r="Y601" s="166"/>
      <c r="Z601" s="166"/>
    </row>
    <row r="602" spans="1:26" ht="12.75" customHeight="1">
      <c r="A602" s="166"/>
      <c r="B602" s="166"/>
      <c r="C602" s="166"/>
      <c r="D602" s="166"/>
      <c r="E602" s="166"/>
      <c r="F602" s="166"/>
      <c r="G602" s="166"/>
      <c r="H602" s="166"/>
      <c r="I602" s="166"/>
      <c r="J602" s="166"/>
      <c r="K602" s="166"/>
      <c r="L602" s="166"/>
      <c r="M602" s="166"/>
      <c r="N602" s="166"/>
      <c r="O602" s="166"/>
      <c r="P602" s="166"/>
      <c r="Q602" s="166"/>
      <c r="R602" s="166"/>
      <c r="S602" s="166"/>
      <c r="T602" s="166"/>
      <c r="U602" s="166"/>
      <c r="V602" s="166"/>
      <c r="W602" s="166"/>
      <c r="X602" s="166"/>
      <c r="Y602" s="166"/>
      <c r="Z602" s="166"/>
    </row>
    <row r="603" spans="1:26" ht="12.75" customHeight="1">
      <c r="A603" s="166"/>
      <c r="B603" s="166"/>
      <c r="C603" s="166"/>
      <c r="D603" s="166"/>
      <c r="E603" s="166"/>
      <c r="F603" s="166"/>
      <c r="G603" s="166"/>
      <c r="H603" s="166"/>
      <c r="I603" s="166"/>
      <c r="J603" s="166"/>
      <c r="K603" s="166"/>
      <c r="L603" s="166"/>
      <c r="M603" s="166"/>
      <c r="N603" s="166"/>
      <c r="O603" s="166"/>
      <c r="P603" s="166"/>
      <c r="Q603" s="166"/>
      <c r="R603" s="166"/>
      <c r="S603" s="166"/>
      <c r="T603" s="166"/>
      <c r="U603" s="166"/>
      <c r="V603" s="166"/>
      <c r="W603" s="166"/>
      <c r="X603" s="166"/>
      <c r="Y603" s="166"/>
      <c r="Z603" s="166"/>
    </row>
    <row r="604" spans="1:26" ht="12.75" customHeight="1">
      <c r="A604" s="166"/>
      <c r="B604" s="166"/>
      <c r="C604" s="166"/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66"/>
      <c r="Q604" s="166"/>
      <c r="R604" s="166"/>
      <c r="S604" s="166"/>
      <c r="T604" s="166"/>
      <c r="U604" s="166"/>
      <c r="V604" s="166"/>
      <c r="W604" s="166"/>
      <c r="X604" s="166"/>
      <c r="Y604" s="166"/>
      <c r="Z604" s="166"/>
    </row>
    <row r="605" spans="1:26" ht="12.75" customHeight="1">
      <c r="A605" s="166"/>
      <c r="B605" s="166"/>
      <c r="C605" s="166"/>
      <c r="D605" s="166"/>
      <c r="E605" s="166"/>
      <c r="F605" s="166"/>
      <c r="G605" s="166"/>
      <c r="H605" s="166"/>
      <c r="I605" s="166"/>
      <c r="J605" s="166"/>
      <c r="K605" s="166"/>
      <c r="L605" s="166"/>
      <c r="M605" s="166"/>
      <c r="N605" s="166"/>
      <c r="O605" s="166"/>
      <c r="P605" s="166"/>
      <c r="Q605" s="166"/>
      <c r="R605" s="166"/>
      <c r="S605" s="166"/>
      <c r="T605" s="166"/>
      <c r="U605" s="166"/>
      <c r="V605" s="166"/>
      <c r="W605" s="166"/>
      <c r="X605" s="166"/>
      <c r="Y605" s="166"/>
      <c r="Z605" s="166"/>
    </row>
    <row r="606" spans="1:26" ht="12.75" customHeight="1">
      <c r="A606" s="166"/>
      <c r="B606" s="166"/>
      <c r="C606" s="166"/>
      <c r="D606" s="166"/>
      <c r="E606" s="166"/>
      <c r="F606" s="166"/>
      <c r="G606" s="166"/>
      <c r="H606" s="166"/>
      <c r="I606" s="166"/>
      <c r="J606" s="166"/>
      <c r="K606" s="166"/>
      <c r="L606" s="166"/>
      <c r="M606" s="166"/>
      <c r="N606" s="166"/>
      <c r="O606" s="166"/>
      <c r="P606" s="166"/>
      <c r="Q606" s="166"/>
      <c r="R606" s="166"/>
      <c r="S606" s="166"/>
      <c r="T606" s="166"/>
      <c r="U606" s="166"/>
      <c r="V606" s="166"/>
      <c r="W606" s="166"/>
      <c r="X606" s="166"/>
      <c r="Y606" s="166"/>
      <c r="Z606" s="166"/>
    </row>
    <row r="607" spans="1:26" ht="12.75" customHeight="1">
      <c r="A607" s="166"/>
      <c r="B607" s="166"/>
      <c r="C607" s="166"/>
      <c r="D607" s="166"/>
      <c r="E607" s="166"/>
      <c r="F607" s="166"/>
      <c r="G607" s="166"/>
      <c r="H607" s="166"/>
      <c r="I607" s="166"/>
      <c r="J607" s="166"/>
      <c r="K607" s="166"/>
      <c r="L607" s="166"/>
      <c r="M607" s="166"/>
      <c r="N607" s="166"/>
      <c r="O607" s="166"/>
      <c r="P607" s="166"/>
      <c r="Q607" s="166"/>
      <c r="R607" s="166"/>
      <c r="S607" s="166"/>
      <c r="T607" s="166"/>
      <c r="U607" s="166"/>
      <c r="V607" s="166"/>
      <c r="W607" s="166"/>
      <c r="X607" s="166"/>
      <c r="Y607" s="166"/>
      <c r="Z607" s="166"/>
    </row>
    <row r="608" spans="1:26" ht="12.75" customHeight="1">
      <c r="A608" s="166"/>
      <c r="B608" s="166"/>
      <c r="C608" s="166"/>
      <c r="D608" s="166"/>
      <c r="E608" s="166"/>
      <c r="F608" s="166"/>
      <c r="G608" s="166"/>
      <c r="H608" s="166"/>
      <c r="I608" s="166"/>
      <c r="J608" s="166"/>
      <c r="K608" s="166"/>
      <c r="L608" s="166"/>
      <c r="M608" s="166"/>
      <c r="N608" s="166"/>
      <c r="O608" s="166"/>
      <c r="P608" s="166"/>
      <c r="Q608" s="166"/>
      <c r="R608" s="166"/>
      <c r="S608" s="166"/>
      <c r="T608" s="166"/>
      <c r="U608" s="166"/>
      <c r="V608" s="166"/>
      <c r="W608" s="166"/>
      <c r="X608" s="166"/>
      <c r="Y608" s="166"/>
      <c r="Z608" s="166"/>
    </row>
    <row r="609" spans="1:26" ht="12.75" customHeight="1">
      <c r="A609" s="166"/>
      <c r="B609" s="166"/>
      <c r="C609" s="166"/>
      <c r="D609" s="166"/>
      <c r="E609" s="166"/>
      <c r="F609" s="166"/>
      <c r="G609" s="166"/>
      <c r="H609" s="166"/>
      <c r="I609" s="166"/>
      <c r="J609" s="166"/>
      <c r="K609" s="166"/>
      <c r="L609" s="166"/>
      <c r="M609" s="166"/>
      <c r="N609" s="166"/>
      <c r="O609" s="166"/>
      <c r="P609" s="166"/>
      <c r="Q609" s="166"/>
      <c r="R609" s="166"/>
      <c r="S609" s="166"/>
      <c r="T609" s="166"/>
      <c r="U609" s="166"/>
      <c r="V609" s="166"/>
      <c r="W609" s="166"/>
      <c r="X609" s="166"/>
      <c r="Y609" s="166"/>
      <c r="Z609" s="166"/>
    </row>
    <row r="610" spans="1:26" ht="12.75" customHeight="1">
      <c r="A610" s="166"/>
      <c r="B610" s="166"/>
      <c r="C610" s="166"/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66"/>
      <c r="Q610" s="166"/>
      <c r="R610" s="166"/>
      <c r="S610" s="166"/>
      <c r="T610" s="166"/>
      <c r="U610" s="166"/>
      <c r="V610" s="166"/>
      <c r="W610" s="166"/>
      <c r="X610" s="166"/>
      <c r="Y610" s="166"/>
      <c r="Z610" s="166"/>
    </row>
    <row r="611" spans="1:26" ht="12.75" customHeight="1">
      <c r="A611" s="166"/>
      <c r="B611" s="166"/>
      <c r="C611" s="166"/>
      <c r="D611" s="166"/>
      <c r="E611" s="166"/>
      <c r="F611" s="166"/>
      <c r="G611" s="166"/>
      <c r="H611" s="166"/>
      <c r="I611" s="166"/>
      <c r="J611" s="166"/>
      <c r="K611" s="166"/>
      <c r="L611" s="166"/>
      <c r="M611" s="166"/>
      <c r="N611" s="166"/>
      <c r="O611" s="166"/>
      <c r="P611" s="166"/>
      <c r="Q611" s="166"/>
      <c r="R611" s="166"/>
      <c r="S611" s="166"/>
      <c r="T611" s="166"/>
      <c r="U611" s="166"/>
      <c r="V611" s="166"/>
      <c r="W611" s="166"/>
      <c r="X611" s="166"/>
      <c r="Y611" s="166"/>
      <c r="Z611" s="166"/>
    </row>
    <row r="612" spans="1:26" ht="12.75" customHeight="1">
      <c r="A612" s="166"/>
      <c r="B612" s="166"/>
      <c r="C612" s="166"/>
      <c r="D612" s="166"/>
      <c r="E612" s="166"/>
      <c r="F612" s="166"/>
      <c r="G612" s="166"/>
      <c r="H612" s="166"/>
      <c r="I612" s="166"/>
      <c r="J612" s="166"/>
      <c r="K612" s="166"/>
      <c r="L612" s="166"/>
      <c r="M612" s="166"/>
      <c r="N612" s="166"/>
      <c r="O612" s="166"/>
      <c r="P612" s="166"/>
      <c r="Q612" s="166"/>
      <c r="R612" s="166"/>
      <c r="S612" s="166"/>
      <c r="T612" s="166"/>
      <c r="U612" s="166"/>
      <c r="V612" s="166"/>
      <c r="W612" s="166"/>
      <c r="X612" s="166"/>
      <c r="Y612" s="166"/>
      <c r="Z612" s="166"/>
    </row>
    <row r="613" spans="1:26" ht="12.75" customHeight="1">
      <c r="A613" s="166"/>
      <c r="B613" s="166"/>
      <c r="C613" s="166"/>
      <c r="D613" s="166"/>
      <c r="E613" s="166"/>
      <c r="F613" s="166"/>
      <c r="G613" s="166"/>
      <c r="H613" s="166"/>
      <c r="I613" s="166"/>
      <c r="J613" s="166"/>
      <c r="K613" s="166"/>
      <c r="L613" s="166"/>
      <c r="M613" s="166"/>
      <c r="N613" s="166"/>
      <c r="O613" s="166"/>
      <c r="P613" s="166"/>
      <c r="Q613" s="166"/>
      <c r="R613" s="166"/>
      <c r="S613" s="166"/>
      <c r="T613" s="166"/>
      <c r="U613" s="166"/>
      <c r="V613" s="166"/>
      <c r="W613" s="166"/>
      <c r="X613" s="166"/>
      <c r="Y613" s="166"/>
      <c r="Z613" s="166"/>
    </row>
    <row r="614" spans="1:26" ht="12.75" customHeight="1">
      <c r="A614" s="166"/>
      <c r="B614" s="166"/>
      <c r="C614" s="166"/>
      <c r="D614" s="166"/>
      <c r="E614" s="166"/>
      <c r="F614" s="166"/>
      <c r="G614" s="166"/>
      <c r="H614" s="166"/>
      <c r="I614" s="166"/>
      <c r="J614" s="166"/>
      <c r="K614" s="166"/>
      <c r="L614" s="166"/>
      <c r="M614" s="166"/>
      <c r="N614" s="166"/>
      <c r="O614" s="166"/>
      <c r="P614" s="166"/>
      <c r="Q614" s="166"/>
      <c r="R614" s="166"/>
      <c r="S614" s="166"/>
      <c r="T614" s="166"/>
      <c r="U614" s="166"/>
      <c r="V614" s="166"/>
      <c r="W614" s="166"/>
      <c r="X614" s="166"/>
      <c r="Y614" s="166"/>
      <c r="Z614" s="166"/>
    </row>
    <row r="615" spans="1:26" ht="12.75" customHeight="1">
      <c r="A615" s="166"/>
      <c r="B615" s="166"/>
      <c r="C615" s="166"/>
      <c r="D615" s="166"/>
      <c r="E615" s="166"/>
      <c r="F615" s="166"/>
      <c r="G615" s="166"/>
      <c r="H615" s="166"/>
      <c r="I615" s="166"/>
      <c r="J615" s="166"/>
      <c r="K615" s="166"/>
      <c r="L615" s="166"/>
      <c r="M615" s="166"/>
      <c r="N615" s="166"/>
      <c r="O615" s="166"/>
      <c r="P615" s="166"/>
      <c r="Q615" s="166"/>
      <c r="R615" s="166"/>
      <c r="S615" s="166"/>
      <c r="T615" s="166"/>
      <c r="U615" s="166"/>
      <c r="V615" s="166"/>
      <c r="W615" s="166"/>
      <c r="X615" s="166"/>
      <c r="Y615" s="166"/>
      <c r="Z615" s="166"/>
    </row>
    <row r="616" spans="1:26" ht="12.75" customHeight="1">
      <c r="A616" s="166"/>
      <c r="B616" s="166"/>
      <c r="C616" s="166"/>
      <c r="D616" s="166"/>
      <c r="E616" s="166"/>
      <c r="F616" s="166"/>
      <c r="G616" s="166"/>
      <c r="H616" s="166"/>
      <c r="I616" s="166"/>
      <c r="J616" s="166"/>
      <c r="K616" s="166"/>
      <c r="L616" s="166"/>
      <c r="M616" s="166"/>
      <c r="N616" s="166"/>
      <c r="O616" s="166"/>
      <c r="P616" s="166"/>
      <c r="Q616" s="166"/>
      <c r="R616" s="166"/>
      <c r="S616" s="166"/>
      <c r="T616" s="166"/>
      <c r="U616" s="166"/>
      <c r="V616" s="166"/>
      <c r="W616" s="166"/>
      <c r="X616" s="166"/>
      <c r="Y616" s="166"/>
      <c r="Z616" s="166"/>
    </row>
    <row r="617" spans="1:26" ht="12.75" customHeight="1">
      <c r="A617" s="166"/>
      <c r="B617" s="166"/>
      <c r="C617" s="166"/>
      <c r="D617" s="166"/>
      <c r="E617" s="166"/>
      <c r="F617" s="166"/>
      <c r="G617" s="166"/>
      <c r="H617" s="166"/>
      <c r="I617" s="166"/>
      <c r="J617" s="166"/>
      <c r="K617" s="166"/>
      <c r="L617" s="166"/>
      <c r="M617" s="166"/>
      <c r="N617" s="166"/>
      <c r="O617" s="166"/>
      <c r="P617" s="166"/>
      <c r="Q617" s="166"/>
      <c r="R617" s="166"/>
      <c r="S617" s="166"/>
      <c r="T617" s="166"/>
      <c r="U617" s="166"/>
      <c r="V617" s="166"/>
      <c r="W617" s="166"/>
      <c r="X617" s="166"/>
      <c r="Y617" s="166"/>
      <c r="Z617" s="166"/>
    </row>
    <row r="618" spans="1:26" ht="12.75" customHeight="1">
      <c r="A618" s="166"/>
      <c r="B618" s="166"/>
      <c r="C618" s="166"/>
      <c r="D618" s="166"/>
      <c r="E618" s="166"/>
      <c r="F618" s="166"/>
      <c r="G618" s="166"/>
      <c r="H618" s="166"/>
      <c r="I618" s="166"/>
      <c r="J618" s="166"/>
      <c r="K618" s="166"/>
      <c r="L618" s="166"/>
      <c r="M618" s="166"/>
      <c r="N618" s="166"/>
      <c r="O618" s="166"/>
      <c r="P618" s="166"/>
      <c r="Q618" s="166"/>
      <c r="R618" s="166"/>
      <c r="S618" s="166"/>
      <c r="T618" s="166"/>
      <c r="U618" s="166"/>
      <c r="V618" s="166"/>
      <c r="W618" s="166"/>
      <c r="X618" s="166"/>
      <c r="Y618" s="166"/>
      <c r="Z618" s="166"/>
    </row>
    <row r="619" spans="1:26" ht="12.75" customHeight="1">
      <c r="A619" s="166"/>
      <c r="B619" s="166"/>
      <c r="C619" s="166"/>
      <c r="D619" s="166"/>
      <c r="E619" s="166"/>
      <c r="F619" s="166"/>
      <c r="G619" s="166"/>
      <c r="H619" s="166"/>
      <c r="I619" s="166"/>
      <c r="J619" s="166"/>
      <c r="K619" s="166"/>
      <c r="L619" s="166"/>
      <c r="M619" s="166"/>
      <c r="N619" s="166"/>
      <c r="O619" s="166"/>
      <c r="P619" s="166"/>
      <c r="Q619" s="166"/>
      <c r="R619" s="166"/>
      <c r="S619" s="166"/>
      <c r="T619" s="166"/>
      <c r="U619" s="166"/>
      <c r="V619" s="166"/>
      <c r="W619" s="166"/>
      <c r="X619" s="166"/>
      <c r="Y619" s="166"/>
      <c r="Z619" s="166"/>
    </row>
    <row r="620" spans="1:26" ht="12.75" customHeight="1">
      <c r="A620" s="166"/>
      <c r="B620" s="166"/>
      <c r="C620" s="166"/>
      <c r="D620" s="166"/>
      <c r="E620" s="166"/>
      <c r="F620" s="166"/>
      <c r="G620" s="166"/>
      <c r="H620" s="166"/>
      <c r="I620" s="166"/>
      <c r="J620" s="166"/>
      <c r="K620" s="166"/>
      <c r="L620" s="166"/>
      <c r="M620" s="166"/>
      <c r="N620" s="166"/>
      <c r="O620" s="166"/>
      <c r="P620" s="166"/>
      <c r="Q620" s="166"/>
      <c r="R620" s="166"/>
      <c r="S620" s="166"/>
      <c r="T620" s="166"/>
      <c r="U620" s="166"/>
      <c r="V620" s="166"/>
      <c r="W620" s="166"/>
      <c r="X620" s="166"/>
      <c r="Y620" s="166"/>
      <c r="Z620" s="166"/>
    </row>
    <row r="621" spans="1:26" ht="12.75" customHeight="1">
      <c r="A621" s="166"/>
      <c r="B621" s="166"/>
      <c r="C621" s="166"/>
      <c r="D621" s="166"/>
      <c r="E621" s="166"/>
      <c r="F621" s="166"/>
      <c r="G621" s="166"/>
      <c r="H621" s="166"/>
      <c r="I621" s="166"/>
      <c r="J621" s="166"/>
      <c r="K621" s="166"/>
      <c r="L621" s="166"/>
      <c r="M621" s="166"/>
      <c r="N621" s="166"/>
      <c r="O621" s="166"/>
      <c r="P621" s="166"/>
      <c r="Q621" s="166"/>
      <c r="R621" s="166"/>
      <c r="S621" s="166"/>
      <c r="T621" s="166"/>
      <c r="U621" s="166"/>
      <c r="V621" s="166"/>
      <c r="W621" s="166"/>
      <c r="X621" s="166"/>
      <c r="Y621" s="166"/>
      <c r="Z621" s="166"/>
    </row>
    <row r="622" spans="1:26" ht="12.75" customHeight="1">
      <c r="A622" s="166"/>
      <c r="B622" s="166"/>
      <c r="C622" s="166"/>
      <c r="D622" s="166"/>
      <c r="E622" s="166"/>
      <c r="F622" s="166"/>
      <c r="G622" s="166"/>
      <c r="H622" s="166"/>
      <c r="I622" s="166"/>
      <c r="J622" s="166"/>
      <c r="K622" s="166"/>
      <c r="L622" s="166"/>
      <c r="M622" s="166"/>
      <c r="N622" s="166"/>
      <c r="O622" s="166"/>
      <c r="P622" s="166"/>
      <c r="Q622" s="166"/>
      <c r="R622" s="166"/>
      <c r="S622" s="166"/>
      <c r="T622" s="166"/>
      <c r="U622" s="166"/>
      <c r="V622" s="166"/>
      <c r="W622" s="166"/>
      <c r="X622" s="166"/>
      <c r="Y622" s="166"/>
      <c r="Z622" s="166"/>
    </row>
    <row r="623" spans="1:26" ht="12.75" customHeight="1">
      <c r="A623" s="166"/>
      <c r="B623" s="166"/>
      <c r="C623" s="166"/>
      <c r="D623" s="166"/>
      <c r="E623" s="166"/>
      <c r="F623" s="166"/>
      <c r="G623" s="166"/>
      <c r="H623" s="166"/>
      <c r="I623" s="166"/>
      <c r="J623" s="166"/>
      <c r="K623" s="166"/>
      <c r="L623" s="166"/>
      <c r="M623" s="166"/>
      <c r="N623" s="166"/>
      <c r="O623" s="166"/>
      <c r="P623" s="166"/>
      <c r="Q623" s="166"/>
      <c r="R623" s="166"/>
      <c r="S623" s="166"/>
      <c r="T623" s="166"/>
      <c r="U623" s="166"/>
      <c r="V623" s="166"/>
      <c r="W623" s="166"/>
      <c r="X623" s="166"/>
      <c r="Y623" s="166"/>
      <c r="Z623" s="166"/>
    </row>
    <row r="624" spans="1:26" ht="12.75" customHeight="1">
      <c r="A624" s="166"/>
      <c r="B624" s="166"/>
      <c r="C624" s="166"/>
      <c r="D624" s="166"/>
      <c r="E624" s="166"/>
      <c r="F624" s="166"/>
      <c r="G624" s="166"/>
      <c r="H624" s="166"/>
      <c r="I624" s="166"/>
      <c r="J624" s="166"/>
      <c r="K624" s="166"/>
      <c r="L624" s="166"/>
      <c r="M624" s="166"/>
      <c r="N624" s="166"/>
      <c r="O624" s="166"/>
      <c r="P624" s="166"/>
      <c r="Q624" s="166"/>
      <c r="R624" s="166"/>
      <c r="S624" s="166"/>
      <c r="T624" s="166"/>
      <c r="U624" s="166"/>
      <c r="V624" s="166"/>
      <c r="W624" s="166"/>
      <c r="X624" s="166"/>
      <c r="Y624" s="166"/>
      <c r="Z624" s="166"/>
    </row>
    <row r="625" spans="1:26" ht="12.75" customHeight="1">
      <c r="A625" s="166"/>
      <c r="B625" s="166"/>
      <c r="C625" s="166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66"/>
      <c r="O625" s="166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</row>
    <row r="626" spans="1:26" ht="12.75" customHeight="1">
      <c r="A626" s="166"/>
      <c r="B626" s="166"/>
      <c r="C626" s="166"/>
      <c r="D626" s="166"/>
      <c r="E626" s="166"/>
      <c r="F626" s="166"/>
      <c r="G626" s="166"/>
      <c r="H626" s="166"/>
      <c r="I626" s="166"/>
      <c r="J626" s="166"/>
      <c r="K626" s="166"/>
      <c r="L626" s="166"/>
      <c r="M626" s="166"/>
      <c r="N626" s="166"/>
      <c r="O626" s="166"/>
      <c r="P626" s="166"/>
      <c r="Q626" s="166"/>
      <c r="R626" s="166"/>
      <c r="S626" s="166"/>
      <c r="T626" s="166"/>
      <c r="U626" s="166"/>
      <c r="V626" s="166"/>
      <c r="W626" s="166"/>
      <c r="X626" s="166"/>
      <c r="Y626" s="166"/>
      <c r="Z626" s="166"/>
    </row>
    <row r="627" spans="1:26" ht="12.75" customHeight="1">
      <c r="A627" s="166"/>
      <c r="B627" s="166"/>
      <c r="C627" s="166"/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66"/>
      <c r="O627" s="166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</row>
    <row r="628" spans="1:26" ht="12.75" customHeight="1">
      <c r="A628" s="166"/>
      <c r="B628" s="166"/>
      <c r="C628" s="166"/>
      <c r="D628" s="166"/>
      <c r="E628" s="166"/>
      <c r="F628" s="166"/>
      <c r="G628" s="166"/>
      <c r="H628" s="166"/>
      <c r="I628" s="166"/>
      <c r="J628" s="166"/>
      <c r="K628" s="166"/>
      <c r="L628" s="166"/>
      <c r="M628" s="166"/>
      <c r="N628" s="166"/>
      <c r="O628" s="166"/>
      <c r="P628" s="166"/>
      <c r="Q628" s="166"/>
      <c r="R628" s="166"/>
      <c r="S628" s="166"/>
      <c r="T628" s="166"/>
      <c r="U628" s="166"/>
      <c r="V628" s="166"/>
      <c r="W628" s="166"/>
      <c r="X628" s="166"/>
      <c r="Y628" s="166"/>
      <c r="Z628" s="166"/>
    </row>
    <row r="629" spans="1:26" ht="12.75" customHeight="1">
      <c r="A629" s="166"/>
      <c r="B629" s="166"/>
      <c r="C629" s="166"/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66"/>
      <c r="O629" s="166"/>
      <c r="P629" s="166"/>
      <c r="Q629" s="166"/>
      <c r="R629" s="166"/>
      <c r="S629" s="166"/>
      <c r="T629" s="166"/>
      <c r="U629" s="166"/>
      <c r="V629" s="166"/>
      <c r="W629" s="166"/>
      <c r="X629" s="166"/>
      <c r="Y629" s="166"/>
      <c r="Z629" s="166"/>
    </row>
    <row r="630" spans="1:26" ht="12.75" customHeight="1">
      <c r="A630" s="166"/>
      <c r="B630" s="166"/>
      <c r="C630" s="166"/>
      <c r="D630" s="166"/>
      <c r="E630" s="166"/>
      <c r="F630" s="166"/>
      <c r="G630" s="166"/>
      <c r="H630" s="166"/>
      <c r="I630" s="166"/>
      <c r="J630" s="166"/>
      <c r="K630" s="166"/>
      <c r="L630" s="166"/>
      <c r="M630" s="166"/>
      <c r="N630" s="166"/>
      <c r="O630" s="166"/>
      <c r="P630" s="166"/>
      <c r="Q630" s="166"/>
      <c r="R630" s="166"/>
      <c r="S630" s="166"/>
      <c r="T630" s="166"/>
      <c r="U630" s="166"/>
      <c r="V630" s="166"/>
      <c r="W630" s="166"/>
      <c r="X630" s="166"/>
      <c r="Y630" s="166"/>
      <c r="Z630" s="166"/>
    </row>
    <row r="631" spans="1:26" ht="12.75" customHeight="1">
      <c r="A631" s="166"/>
      <c r="B631" s="166"/>
      <c r="C631" s="166"/>
      <c r="D631" s="166"/>
      <c r="E631" s="166"/>
      <c r="F631" s="166"/>
      <c r="G631" s="166"/>
      <c r="H631" s="166"/>
      <c r="I631" s="166"/>
      <c r="J631" s="166"/>
      <c r="K631" s="166"/>
      <c r="L631" s="166"/>
      <c r="M631" s="166"/>
      <c r="N631" s="166"/>
      <c r="O631" s="166"/>
      <c r="P631" s="166"/>
      <c r="Q631" s="166"/>
      <c r="R631" s="166"/>
      <c r="S631" s="166"/>
      <c r="T631" s="166"/>
      <c r="U631" s="166"/>
      <c r="V631" s="166"/>
      <c r="W631" s="166"/>
      <c r="X631" s="166"/>
      <c r="Y631" s="166"/>
      <c r="Z631" s="166"/>
    </row>
    <row r="632" spans="1:26" ht="12.75" customHeight="1">
      <c r="A632" s="166"/>
      <c r="B632" s="166"/>
      <c r="C632" s="166"/>
      <c r="D632" s="166"/>
      <c r="E632" s="166"/>
      <c r="F632" s="166"/>
      <c r="G632" s="166"/>
      <c r="H632" s="166"/>
      <c r="I632" s="166"/>
      <c r="J632" s="166"/>
      <c r="K632" s="166"/>
      <c r="L632" s="166"/>
      <c r="M632" s="166"/>
      <c r="N632" s="166"/>
      <c r="O632" s="166"/>
      <c r="P632" s="166"/>
      <c r="Q632" s="166"/>
      <c r="R632" s="166"/>
      <c r="S632" s="166"/>
      <c r="T632" s="166"/>
      <c r="U632" s="166"/>
      <c r="V632" s="166"/>
      <c r="W632" s="166"/>
      <c r="X632" s="166"/>
      <c r="Y632" s="166"/>
      <c r="Z632" s="166"/>
    </row>
    <row r="633" spans="1:26" ht="12.75" customHeight="1">
      <c r="A633" s="166"/>
      <c r="B633" s="166"/>
      <c r="C633" s="166"/>
      <c r="D633" s="166"/>
      <c r="E633" s="166"/>
      <c r="F633" s="166"/>
      <c r="G633" s="166"/>
      <c r="H633" s="166"/>
      <c r="I633" s="166"/>
      <c r="J633" s="166"/>
      <c r="K633" s="166"/>
      <c r="L633" s="166"/>
      <c r="M633" s="166"/>
      <c r="N633" s="166"/>
      <c r="O633" s="166"/>
      <c r="P633" s="166"/>
      <c r="Q633" s="166"/>
      <c r="R633" s="166"/>
      <c r="S633" s="166"/>
      <c r="T633" s="166"/>
      <c r="U633" s="166"/>
      <c r="V633" s="166"/>
      <c r="W633" s="166"/>
      <c r="X633" s="166"/>
      <c r="Y633" s="166"/>
      <c r="Z633" s="166"/>
    </row>
    <row r="634" spans="1:26" ht="12.75" customHeight="1">
      <c r="A634" s="166"/>
      <c r="B634" s="166"/>
      <c r="C634" s="166"/>
      <c r="D634" s="166"/>
      <c r="E634" s="166"/>
      <c r="F634" s="166"/>
      <c r="G634" s="166"/>
      <c r="H634" s="166"/>
      <c r="I634" s="166"/>
      <c r="J634" s="166"/>
      <c r="K634" s="166"/>
      <c r="L634" s="166"/>
      <c r="M634" s="166"/>
      <c r="N634" s="166"/>
      <c r="O634" s="166"/>
      <c r="P634" s="166"/>
      <c r="Q634" s="166"/>
      <c r="R634" s="166"/>
      <c r="S634" s="166"/>
      <c r="T634" s="166"/>
      <c r="U634" s="166"/>
      <c r="V634" s="166"/>
      <c r="W634" s="166"/>
      <c r="X634" s="166"/>
      <c r="Y634" s="166"/>
      <c r="Z634" s="166"/>
    </row>
    <row r="635" spans="1:26" ht="12.75" customHeight="1">
      <c r="A635" s="166"/>
      <c r="B635" s="166"/>
      <c r="C635" s="166"/>
      <c r="D635" s="166"/>
      <c r="E635" s="166"/>
      <c r="F635" s="166"/>
      <c r="G635" s="166"/>
      <c r="H635" s="166"/>
      <c r="I635" s="166"/>
      <c r="J635" s="166"/>
      <c r="K635" s="166"/>
      <c r="L635" s="166"/>
      <c r="M635" s="166"/>
      <c r="N635" s="166"/>
      <c r="O635" s="166"/>
      <c r="P635" s="166"/>
      <c r="Q635" s="166"/>
      <c r="R635" s="166"/>
      <c r="S635" s="166"/>
      <c r="T635" s="166"/>
      <c r="U635" s="166"/>
      <c r="V635" s="166"/>
      <c r="W635" s="166"/>
      <c r="X635" s="166"/>
      <c r="Y635" s="166"/>
      <c r="Z635" s="166"/>
    </row>
    <row r="636" spans="1:26" ht="12.75" customHeight="1">
      <c r="A636" s="166"/>
      <c r="B636" s="166"/>
      <c r="C636" s="166"/>
      <c r="D636" s="166"/>
      <c r="E636" s="166"/>
      <c r="F636" s="166"/>
      <c r="G636" s="166"/>
      <c r="H636" s="166"/>
      <c r="I636" s="166"/>
      <c r="J636" s="166"/>
      <c r="K636" s="166"/>
      <c r="L636" s="166"/>
      <c r="M636" s="166"/>
      <c r="N636" s="166"/>
      <c r="O636" s="166"/>
      <c r="P636" s="166"/>
      <c r="Q636" s="166"/>
      <c r="R636" s="166"/>
      <c r="S636" s="166"/>
      <c r="T636" s="166"/>
      <c r="U636" s="166"/>
      <c r="V636" s="166"/>
      <c r="W636" s="166"/>
      <c r="X636" s="166"/>
      <c r="Y636" s="166"/>
      <c r="Z636" s="166"/>
    </row>
    <row r="637" spans="1:26" ht="12.75" customHeight="1">
      <c r="A637" s="166"/>
      <c r="B637" s="166"/>
      <c r="C637" s="166"/>
      <c r="D637" s="166"/>
      <c r="E637" s="166"/>
      <c r="F637" s="166"/>
      <c r="G637" s="166"/>
      <c r="H637" s="166"/>
      <c r="I637" s="166"/>
      <c r="J637" s="166"/>
      <c r="K637" s="166"/>
      <c r="L637" s="166"/>
      <c r="M637" s="166"/>
      <c r="N637" s="166"/>
      <c r="O637" s="166"/>
      <c r="P637" s="166"/>
      <c r="Q637" s="166"/>
      <c r="R637" s="166"/>
      <c r="S637" s="166"/>
      <c r="T637" s="166"/>
      <c r="U637" s="166"/>
      <c r="V637" s="166"/>
      <c r="W637" s="166"/>
      <c r="X637" s="166"/>
      <c r="Y637" s="166"/>
      <c r="Z637" s="166"/>
    </row>
    <row r="638" spans="1:26" ht="12.75" customHeight="1">
      <c r="A638" s="166"/>
      <c r="B638" s="166"/>
      <c r="C638" s="166"/>
      <c r="D638" s="166"/>
      <c r="E638" s="166"/>
      <c r="F638" s="166"/>
      <c r="G638" s="166"/>
      <c r="H638" s="166"/>
      <c r="I638" s="166"/>
      <c r="J638" s="166"/>
      <c r="K638" s="166"/>
      <c r="L638" s="166"/>
      <c r="M638" s="166"/>
      <c r="N638" s="166"/>
      <c r="O638" s="166"/>
      <c r="P638" s="166"/>
      <c r="Q638" s="166"/>
      <c r="R638" s="166"/>
      <c r="S638" s="166"/>
      <c r="T638" s="166"/>
      <c r="U638" s="166"/>
      <c r="V638" s="166"/>
      <c r="W638" s="166"/>
      <c r="X638" s="166"/>
      <c r="Y638" s="166"/>
      <c r="Z638" s="166"/>
    </row>
    <row r="639" spans="1:26" ht="12.75" customHeight="1">
      <c r="A639" s="166"/>
      <c r="B639" s="166"/>
      <c r="C639" s="166"/>
      <c r="D639" s="166"/>
      <c r="E639" s="166"/>
      <c r="F639" s="166"/>
      <c r="G639" s="166"/>
      <c r="H639" s="166"/>
      <c r="I639" s="166"/>
      <c r="J639" s="166"/>
      <c r="K639" s="166"/>
      <c r="L639" s="166"/>
      <c r="M639" s="166"/>
      <c r="N639" s="166"/>
      <c r="O639" s="166"/>
      <c r="P639" s="166"/>
      <c r="Q639" s="166"/>
      <c r="R639" s="166"/>
      <c r="S639" s="166"/>
      <c r="T639" s="166"/>
      <c r="U639" s="166"/>
      <c r="V639" s="166"/>
      <c r="W639" s="166"/>
      <c r="X639" s="166"/>
      <c r="Y639" s="166"/>
      <c r="Z639" s="166"/>
    </row>
    <row r="640" spans="1:26" ht="12.75" customHeight="1">
      <c r="A640" s="166"/>
      <c r="B640" s="166"/>
      <c r="C640" s="166"/>
      <c r="D640" s="166"/>
      <c r="E640" s="166"/>
      <c r="F640" s="166"/>
      <c r="G640" s="166"/>
      <c r="H640" s="166"/>
      <c r="I640" s="166"/>
      <c r="J640" s="166"/>
      <c r="K640" s="166"/>
      <c r="L640" s="166"/>
      <c r="M640" s="166"/>
      <c r="N640" s="166"/>
      <c r="O640" s="166"/>
      <c r="P640" s="166"/>
      <c r="Q640" s="166"/>
      <c r="R640" s="166"/>
      <c r="S640" s="166"/>
      <c r="T640" s="166"/>
      <c r="U640" s="166"/>
      <c r="V640" s="166"/>
      <c r="W640" s="166"/>
      <c r="X640" s="166"/>
      <c r="Y640" s="166"/>
      <c r="Z640" s="166"/>
    </row>
    <row r="641" spans="1:26" ht="12.75" customHeight="1">
      <c r="A641" s="166"/>
      <c r="B641" s="166"/>
      <c r="C641" s="166"/>
      <c r="D641" s="166"/>
      <c r="E641" s="166"/>
      <c r="F641" s="166"/>
      <c r="G641" s="166"/>
      <c r="H641" s="166"/>
      <c r="I641" s="166"/>
      <c r="J641" s="166"/>
      <c r="K641" s="166"/>
      <c r="L641" s="166"/>
      <c r="M641" s="166"/>
      <c r="N641" s="166"/>
      <c r="O641" s="166"/>
      <c r="P641" s="166"/>
      <c r="Q641" s="166"/>
      <c r="R641" s="166"/>
      <c r="S641" s="166"/>
      <c r="T641" s="166"/>
      <c r="U641" s="166"/>
      <c r="V641" s="166"/>
      <c r="W641" s="166"/>
      <c r="X641" s="166"/>
      <c r="Y641" s="166"/>
      <c r="Z641" s="166"/>
    </row>
    <row r="642" spans="1:26" ht="12.75" customHeight="1">
      <c r="A642" s="166"/>
      <c r="B642" s="166"/>
      <c r="C642" s="166"/>
      <c r="D642" s="166"/>
      <c r="E642" s="166"/>
      <c r="F642" s="166"/>
      <c r="G642" s="166"/>
      <c r="H642" s="166"/>
      <c r="I642" s="166"/>
      <c r="J642" s="166"/>
      <c r="K642" s="166"/>
      <c r="L642" s="166"/>
      <c r="M642" s="166"/>
      <c r="N642" s="166"/>
      <c r="O642" s="166"/>
      <c r="P642" s="166"/>
      <c r="Q642" s="166"/>
      <c r="R642" s="166"/>
      <c r="S642" s="166"/>
      <c r="T642" s="166"/>
      <c r="U642" s="166"/>
      <c r="V642" s="166"/>
      <c r="W642" s="166"/>
      <c r="X642" s="166"/>
      <c r="Y642" s="166"/>
      <c r="Z642" s="166"/>
    </row>
    <row r="643" spans="1:26" ht="12.75" customHeight="1">
      <c r="A643" s="166"/>
      <c r="B643" s="166"/>
      <c r="C643" s="166"/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66"/>
      <c r="Q643" s="166"/>
      <c r="R643" s="166"/>
      <c r="S643" s="166"/>
      <c r="T643" s="166"/>
      <c r="U643" s="166"/>
      <c r="V643" s="166"/>
      <c r="W643" s="166"/>
      <c r="X643" s="166"/>
      <c r="Y643" s="166"/>
      <c r="Z643" s="166"/>
    </row>
    <row r="644" spans="1:26" ht="12.75" customHeight="1">
      <c r="A644" s="166"/>
      <c r="B644" s="166"/>
      <c r="C644" s="166"/>
      <c r="D644" s="166"/>
      <c r="E644" s="166"/>
      <c r="F644" s="166"/>
      <c r="G644" s="166"/>
      <c r="H644" s="166"/>
      <c r="I644" s="166"/>
      <c r="J644" s="166"/>
      <c r="K644" s="166"/>
      <c r="L644" s="166"/>
      <c r="M644" s="166"/>
      <c r="N644" s="166"/>
      <c r="O644" s="166"/>
      <c r="P644" s="166"/>
      <c r="Q644" s="166"/>
      <c r="R644" s="166"/>
      <c r="S644" s="166"/>
      <c r="T644" s="166"/>
      <c r="U644" s="166"/>
      <c r="V644" s="166"/>
      <c r="W644" s="166"/>
      <c r="X644" s="166"/>
      <c r="Y644" s="166"/>
      <c r="Z644" s="166"/>
    </row>
    <row r="645" spans="1:26" ht="12.75" customHeight="1">
      <c r="A645" s="166"/>
      <c r="B645" s="166"/>
      <c r="C645" s="166"/>
      <c r="D645" s="166"/>
      <c r="E645" s="166"/>
      <c r="F645" s="166"/>
      <c r="G645" s="166"/>
      <c r="H645" s="166"/>
      <c r="I645" s="166"/>
      <c r="J645" s="166"/>
      <c r="K645" s="166"/>
      <c r="L645" s="166"/>
      <c r="M645" s="166"/>
      <c r="N645" s="166"/>
      <c r="O645" s="166"/>
      <c r="P645" s="166"/>
      <c r="Q645" s="166"/>
      <c r="R645" s="166"/>
      <c r="S645" s="166"/>
      <c r="T645" s="166"/>
      <c r="U645" s="166"/>
      <c r="V645" s="166"/>
      <c r="W645" s="166"/>
      <c r="X645" s="166"/>
      <c r="Y645" s="166"/>
      <c r="Z645" s="166"/>
    </row>
    <row r="646" spans="1:26" ht="12.75" customHeight="1">
      <c r="A646" s="166"/>
      <c r="B646" s="166"/>
      <c r="C646" s="166"/>
      <c r="D646" s="166"/>
      <c r="E646" s="166"/>
      <c r="F646" s="166"/>
      <c r="G646" s="166"/>
      <c r="H646" s="166"/>
      <c r="I646" s="166"/>
      <c r="J646" s="166"/>
      <c r="K646" s="166"/>
      <c r="L646" s="166"/>
      <c r="M646" s="166"/>
      <c r="N646" s="166"/>
      <c r="O646" s="166"/>
      <c r="P646" s="166"/>
      <c r="Q646" s="166"/>
      <c r="R646" s="166"/>
      <c r="S646" s="166"/>
      <c r="T646" s="166"/>
      <c r="U646" s="166"/>
      <c r="V646" s="166"/>
      <c r="W646" s="166"/>
      <c r="X646" s="166"/>
      <c r="Y646" s="166"/>
      <c r="Z646" s="166"/>
    </row>
    <row r="647" spans="1:26" ht="12.75" customHeight="1">
      <c r="A647" s="166"/>
      <c r="B647" s="166"/>
      <c r="C647" s="166"/>
      <c r="D647" s="166"/>
      <c r="E647" s="166"/>
      <c r="F647" s="166"/>
      <c r="G647" s="166"/>
      <c r="H647" s="166"/>
      <c r="I647" s="166"/>
      <c r="J647" s="166"/>
      <c r="K647" s="166"/>
      <c r="L647" s="166"/>
      <c r="M647" s="166"/>
      <c r="N647" s="166"/>
      <c r="O647" s="166"/>
      <c r="P647" s="166"/>
      <c r="Q647" s="166"/>
      <c r="R647" s="166"/>
      <c r="S647" s="166"/>
      <c r="T647" s="166"/>
      <c r="U647" s="166"/>
      <c r="V647" s="166"/>
      <c r="W647" s="166"/>
      <c r="X647" s="166"/>
      <c r="Y647" s="166"/>
      <c r="Z647" s="166"/>
    </row>
    <row r="648" spans="1:26" ht="12.75" customHeight="1">
      <c r="A648" s="166"/>
      <c r="B648" s="166"/>
      <c r="C648" s="166"/>
      <c r="D648" s="166"/>
      <c r="E648" s="166"/>
      <c r="F648" s="166"/>
      <c r="G648" s="166"/>
      <c r="H648" s="166"/>
      <c r="I648" s="166"/>
      <c r="J648" s="166"/>
      <c r="K648" s="166"/>
      <c r="L648" s="166"/>
      <c r="M648" s="166"/>
      <c r="N648" s="166"/>
      <c r="O648" s="166"/>
      <c r="P648" s="166"/>
      <c r="Q648" s="166"/>
      <c r="R648" s="166"/>
      <c r="S648" s="166"/>
      <c r="T648" s="166"/>
      <c r="U648" s="166"/>
      <c r="V648" s="166"/>
      <c r="W648" s="166"/>
      <c r="X648" s="166"/>
      <c r="Y648" s="166"/>
      <c r="Z648" s="166"/>
    </row>
    <row r="649" spans="1:26" ht="12.75" customHeight="1">
      <c r="A649" s="166"/>
      <c r="B649" s="166"/>
      <c r="C649" s="166"/>
      <c r="D649" s="166"/>
      <c r="E649" s="166"/>
      <c r="F649" s="166"/>
      <c r="G649" s="166"/>
      <c r="H649" s="166"/>
      <c r="I649" s="166"/>
      <c r="J649" s="166"/>
      <c r="K649" s="166"/>
      <c r="L649" s="166"/>
      <c r="M649" s="166"/>
      <c r="N649" s="166"/>
      <c r="O649" s="166"/>
      <c r="P649" s="166"/>
      <c r="Q649" s="166"/>
      <c r="R649" s="166"/>
      <c r="S649" s="166"/>
      <c r="T649" s="166"/>
      <c r="U649" s="166"/>
      <c r="V649" s="166"/>
      <c r="W649" s="166"/>
      <c r="X649" s="166"/>
      <c r="Y649" s="166"/>
      <c r="Z649" s="166"/>
    </row>
    <row r="650" spans="1:26" ht="12.75" customHeight="1">
      <c r="A650" s="166"/>
      <c r="B650" s="166"/>
      <c r="C650" s="166"/>
      <c r="D650" s="166"/>
      <c r="E650" s="166"/>
      <c r="F650" s="166"/>
      <c r="G650" s="166"/>
      <c r="H650" s="166"/>
      <c r="I650" s="166"/>
      <c r="J650" s="166"/>
      <c r="K650" s="166"/>
      <c r="L650" s="166"/>
      <c r="M650" s="166"/>
      <c r="N650" s="166"/>
      <c r="O650" s="166"/>
      <c r="P650" s="166"/>
      <c r="Q650" s="166"/>
      <c r="R650" s="166"/>
      <c r="S650" s="166"/>
      <c r="T650" s="166"/>
      <c r="U650" s="166"/>
      <c r="V650" s="166"/>
      <c r="W650" s="166"/>
      <c r="X650" s="166"/>
      <c r="Y650" s="166"/>
      <c r="Z650" s="166"/>
    </row>
    <row r="651" spans="1:26" ht="12.75" customHeight="1">
      <c r="A651" s="166"/>
      <c r="B651" s="166"/>
      <c r="C651" s="166"/>
      <c r="D651" s="166"/>
      <c r="E651" s="166"/>
      <c r="F651" s="166"/>
      <c r="G651" s="166"/>
      <c r="H651" s="166"/>
      <c r="I651" s="166"/>
      <c r="J651" s="166"/>
      <c r="K651" s="166"/>
      <c r="L651" s="166"/>
      <c r="M651" s="166"/>
      <c r="N651" s="166"/>
      <c r="O651" s="166"/>
      <c r="P651" s="166"/>
      <c r="Q651" s="166"/>
      <c r="R651" s="166"/>
      <c r="S651" s="166"/>
      <c r="T651" s="166"/>
      <c r="U651" s="166"/>
      <c r="V651" s="166"/>
      <c r="W651" s="166"/>
      <c r="X651" s="166"/>
      <c r="Y651" s="166"/>
      <c r="Z651" s="166"/>
    </row>
    <row r="652" spans="1:26" ht="12.75" customHeight="1">
      <c r="A652" s="166"/>
      <c r="B652" s="166"/>
      <c r="C652" s="166"/>
      <c r="D652" s="166"/>
      <c r="E652" s="166"/>
      <c r="F652" s="166"/>
      <c r="G652" s="166"/>
      <c r="H652" s="166"/>
      <c r="I652" s="166"/>
      <c r="J652" s="166"/>
      <c r="K652" s="166"/>
      <c r="L652" s="166"/>
      <c r="M652" s="166"/>
      <c r="N652" s="166"/>
      <c r="O652" s="166"/>
      <c r="P652" s="166"/>
      <c r="Q652" s="166"/>
      <c r="R652" s="166"/>
      <c r="S652" s="166"/>
      <c r="T652" s="166"/>
      <c r="U652" s="166"/>
      <c r="V652" s="166"/>
      <c r="W652" s="166"/>
      <c r="X652" s="166"/>
      <c r="Y652" s="166"/>
      <c r="Z652" s="166"/>
    </row>
    <row r="653" spans="1:26" ht="12.75" customHeight="1">
      <c r="A653" s="166"/>
      <c r="B653" s="166"/>
      <c r="C653" s="166"/>
      <c r="D653" s="166"/>
      <c r="E653" s="166"/>
      <c r="F653" s="166"/>
      <c r="G653" s="166"/>
      <c r="H653" s="166"/>
      <c r="I653" s="166"/>
      <c r="J653" s="166"/>
      <c r="K653" s="166"/>
      <c r="L653" s="166"/>
      <c r="M653" s="166"/>
      <c r="N653" s="166"/>
      <c r="O653" s="166"/>
      <c r="P653" s="166"/>
      <c r="Q653" s="166"/>
      <c r="R653" s="166"/>
      <c r="S653" s="166"/>
      <c r="T653" s="166"/>
      <c r="U653" s="166"/>
      <c r="V653" s="166"/>
      <c r="W653" s="166"/>
      <c r="X653" s="166"/>
      <c r="Y653" s="166"/>
      <c r="Z653" s="166"/>
    </row>
    <row r="654" spans="1:26" ht="12.75" customHeight="1">
      <c r="A654" s="166"/>
      <c r="B654" s="166"/>
      <c r="C654" s="166"/>
      <c r="D654" s="166"/>
      <c r="E654" s="166"/>
      <c r="F654" s="166"/>
      <c r="G654" s="166"/>
      <c r="H654" s="166"/>
      <c r="I654" s="166"/>
      <c r="J654" s="166"/>
      <c r="K654" s="166"/>
      <c r="L654" s="166"/>
      <c r="M654" s="166"/>
      <c r="N654" s="166"/>
      <c r="O654" s="166"/>
      <c r="P654" s="166"/>
      <c r="Q654" s="166"/>
      <c r="R654" s="166"/>
      <c r="S654" s="166"/>
      <c r="T654" s="166"/>
      <c r="U654" s="166"/>
      <c r="V654" s="166"/>
      <c r="W654" s="166"/>
      <c r="X654" s="166"/>
      <c r="Y654" s="166"/>
      <c r="Z654" s="166"/>
    </row>
    <row r="655" spans="1:26" ht="12.75" customHeight="1">
      <c r="A655" s="166"/>
      <c r="B655" s="166"/>
      <c r="C655" s="166"/>
      <c r="D655" s="166"/>
      <c r="E655" s="166"/>
      <c r="F655" s="166"/>
      <c r="G655" s="166"/>
      <c r="H655" s="166"/>
      <c r="I655" s="166"/>
      <c r="J655" s="166"/>
      <c r="K655" s="166"/>
      <c r="L655" s="166"/>
      <c r="M655" s="166"/>
      <c r="N655" s="166"/>
      <c r="O655" s="166"/>
      <c r="P655" s="166"/>
      <c r="Q655" s="166"/>
      <c r="R655" s="166"/>
      <c r="S655" s="166"/>
      <c r="T655" s="166"/>
      <c r="U655" s="166"/>
      <c r="V655" s="166"/>
      <c r="W655" s="166"/>
      <c r="X655" s="166"/>
      <c r="Y655" s="166"/>
      <c r="Z655" s="166"/>
    </row>
    <row r="656" spans="1:26" ht="12.75" customHeight="1">
      <c r="A656" s="166"/>
      <c r="B656" s="166"/>
      <c r="C656" s="166"/>
      <c r="D656" s="166"/>
      <c r="E656" s="166"/>
      <c r="F656" s="166"/>
      <c r="G656" s="166"/>
      <c r="H656" s="166"/>
      <c r="I656" s="166"/>
      <c r="J656" s="166"/>
      <c r="K656" s="166"/>
      <c r="L656" s="166"/>
      <c r="M656" s="166"/>
      <c r="N656" s="166"/>
      <c r="O656" s="166"/>
      <c r="P656" s="166"/>
      <c r="Q656" s="166"/>
      <c r="R656" s="166"/>
      <c r="S656" s="166"/>
      <c r="T656" s="166"/>
      <c r="U656" s="166"/>
      <c r="V656" s="166"/>
      <c r="W656" s="166"/>
      <c r="X656" s="166"/>
      <c r="Y656" s="166"/>
      <c r="Z656" s="166"/>
    </row>
    <row r="657" spans="1:26" ht="12.75" customHeight="1">
      <c r="A657" s="166"/>
      <c r="B657" s="166"/>
      <c r="C657" s="166"/>
      <c r="D657" s="166"/>
      <c r="E657" s="166"/>
      <c r="F657" s="166"/>
      <c r="G657" s="166"/>
      <c r="H657" s="166"/>
      <c r="I657" s="166"/>
      <c r="J657" s="166"/>
      <c r="K657" s="166"/>
      <c r="L657" s="166"/>
      <c r="M657" s="166"/>
      <c r="N657" s="166"/>
      <c r="O657" s="166"/>
      <c r="P657" s="166"/>
      <c r="Q657" s="166"/>
      <c r="R657" s="166"/>
      <c r="S657" s="166"/>
      <c r="T657" s="166"/>
      <c r="U657" s="166"/>
      <c r="V657" s="166"/>
      <c r="W657" s="166"/>
      <c r="X657" s="166"/>
      <c r="Y657" s="166"/>
      <c r="Z657" s="166"/>
    </row>
    <row r="658" spans="1:26" ht="12.75" customHeight="1">
      <c r="A658" s="166"/>
      <c r="B658" s="166"/>
      <c r="C658" s="166"/>
      <c r="D658" s="166"/>
      <c r="E658" s="166"/>
      <c r="F658" s="166"/>
      <c r="G658" s="166"/>
      <c r="H658" s="166"/>
      <c r="I658" s="166"/>
      <c r="J658" s="166"/>
      <c r="K658" s="166"/>
      <c r="L658" s="166"/>
      <c r="M658" s="166"/>
      <c r="N658" s="166"/>
      <c r="O658" s="166"/>
      <c r="P658" s="166"/>
      <c r="Q658" s="166"/>
      <c r="R658" s="166"/>
      <c r="S658" s="166"/>
      <c r="T658" s="166"/>
      <c r="U658" s="166"/>
      <c r="V658" s="166"/>
      <c r="W658" s="166"/>
      <c r="X658" s="166"/>
      <c r="Y658" s="166"/>
      <c r="Z658" s="166"/>
    </row>
    <row r="659" spans="1:26" ht="12.75" customHeight="1">
      <c r="A659" s="166"/>
      <c r="B659" s="166"/>
      <c r="C659" s="166"/>
      <c r="D659" s="166"/>
      <c r="E659" s="166"/>
      <c r="F659" s="166"/>
      <c r="G659" s="166"/>
      <c r="H659" s="166"/>
      <c r="I659" s="166"/>
      <c r="J659" s="166"/>
      <c r="K659" s="166"/>
      <c r="L659" s="166"/>
      <c r="M659" s="166"/>
      <c r="N659" s="166"/>
      <c r="O659" s="166"/>
      <c r="P659" s="166"/>
      <c r="Q659" s="166"/>
      <c r="R659" s="166"/>
      <c r="S659" s="166"/>
      <c r="T659" s="166"/>
      <c r="U659" s="166"/>
      <c r="V659" s="166"/>
      <c r="W659" s="166"/>
      <c r="X659" s="166"/>
      <c r="Y659" s="166"/>
      <c r="Z659" s="166"/>
    </row>
    <row r="660" spans="1:26" ht="12.75" customHeight="1">
      <c r="A660" s="166"/>
      <c r="B660" s="166"/>
      <c r="C660" s="166"/>
      <c r="D660" s="166"/>
      <c r="E660" s="166"/>
      <c r="F660" s="166"/>
      <c r="G660" s="166"/>
      <c r="H660" s="166"/>
      <c r="I660" s="166"/>
      <c r="J660" s="166"/>
      <c r="K660" s="166"/>
      <c r="L660" s="166"/>
      <c r="M660" s="166"/>
      <c r="N660" s="166"/>
      <c r="O660" s="166"/>
      <c r="P660" s="166"/>
      <c r="Q660" s="166"/>
      <c r="R660" s="166"/>
      <c r="S660" s="166"/>
      <c r="T660" s="166"/>
      <c r="U660" s="166"/>
      <c r="V660" s="166"/>
      <c r="W660" s="166"/>
      <c r="X660" s="166"/>
      <c r="Y660" s="166"/>
      <c r="Z660" s="166"/>
    </row>
    <row r="661" spans="1:26" ht="12.75" customHeight="1">
      <c r="A661" s="166"/>
      <c r="B661" s="166"/>
      <c r="C661" s="166"/>
      <c r="D661" s="166"/>
      <c r="E661" s="166"/>
      <c r="F661" s="166"/>
      <c r="G661" s="166"/>
      <c r="H661" s="166"/>
      <c r="I661" s="166"/>
      <c r="J661" s="166"/>
      <c r="K661" s="166"/>
      <c r="L661" s="166"/>
      <c r="M661" s="166"/>
      <c r="N661" s="166"/>
      <c r="O661" s="166"/>
      <c r="P661" s="166"/>
      <c r="Q661" s="166"/>
      <c r="R661" s="166"/>
      <c r="S661" s="166"/>
      <c r="T661" s="166"/>
      <c r="U661" s="166"/>
      <c r="V661" s="166"/>
      <c r="W661" s="166"/>
      <c r="X661" s="166"/>
      <c r="Y661" s="166"/>
      <c r="Z661" s="166"/>
    </row>
    <row r="662" spans="1:26" ht="12.75" customHeight="1">
      <c r="A662" s="166"/>
      <c r="B662" s="166"/>
      <c r="C662" s="166"/>
      <c r="D662" s="166"/>
      <c r="E662" s="166"/>
      <c r="F662" s="166"/>
      <c r="G662" s="166"/>
      <c r="H662" s="166"/>
      <c r="I662" s="166"/>
      <c r="J662" s="166"/>
      <c r="K662" s="166"/>
      <c r="L662" s="166"/>
      <c r="M662" s="166"/>
      <c r="N662" s="166"/>
      <c r="O662" s="166"/>
      <c r="P662" s="166"/>
      <c r="Q662" s="166"/>
      <c r="R662" s="166"/>
      <c r="S662" s="166"/>
      <c r="T662" s="166"/>
      <c r="U662" s="166"/>
      <c r="V662" s="166"/>
      <c r="W662" s="166"/>
      <c r="X662" s="166"/>
      <c r="Y662" s="166"/>
      <c r="Z662" s="166"/>
    </row>
    <row r="663" spans="1:26" ht="12.75" customHeight="1">
      <c r="A663" s="166"/>
      <c r="B663" s="166"/>
      <c r="C663" s="166"/>
      <c r="D663" s="166"/>
      <c r="E663" s="166"/>
      <c r="F663" s="166"/>
      <c r="G663" s="166"/>
      <c r="H663" s="166"/>
      <c r="I663" s="166"/>
      <c r="J663" s="166"/>
      <c r="K663" s="166"/>
      <c r="L663" s="166"/>
      <c r="M663" s="166"/>
      <c r="N663" s="166"/>
      <c r="O663" s="166"/>
      <c r="P663" s="166"/>
      <c r="Q663" s="166"/>
      <c r="R663" s="166"/>
      <c r="S663" s="166"/>
      <c r="T663" s="166"/>
      <c r="U663" s="166"/>
      <c r="V663" s="166"/>
      <c r="W663" s="166"/>
      <c r="X663" s="166"/>
      <c r="Y663" s="166"/>
      <c r="Z663" s="166"/>
    </row>
    <row r="664" spans="1:26" ht="12.75" customHeight="1">
      <c r="A664" s="166"/>
      <c r="B664" s="166"/>
      <c r="C664" s="166"/>
      <c r="D664" s="166"/>
      <c r="E664" s="166"/>
      <c r="F664" s="166"/>
      <c r="G664" s="166"/>
      <c r="H664" s="166"/>
      <c r="I664" s="166"/>
      <c r="J664" s="166"/>
      <c r="K664" s="166"/>
      <c r="L664" s="166"/>
      <c r="M664" s="166"/>
      <c r="N664" s="166"/>
      <c r="O664" s="166"/>
      <c r="P664" s="166"/>
      <c r="Q664" s="166"/>
      <c r="R664" s="166"/>
      <c r="S664" s="166"/>
      <c r="T664" s="166"/>
      <c r="U664" s="166"/>
      <c r="V664" s="166"/>
      <c r="W664" s="166"/>
      <c r="X664" s="166"/>
      <c r="Y664" s="166"/>
      <c r="Z664" s="166"/>
    </row>
    <row r="665" spans="1:26" ht="12.75" customHeight="1">
      <c r="A665" s="166"/>
      <c r="B665" s="166"/>
      <c r="C665" s="166"/>
      <c r="D665" s="166"/>
      <c r="E665" s="166"/>
      <c r="F665" s="166"/>
      <c r="G665" s="166"/>
      <c r="H665" s="166"/>
      <c r="I665" s="166"/>
      <c r="J665" s="166"/>
      <c r="K665" s="166"/>
      <c r="L665" s="166"/>
      <c r="M665" s="166"/>
      <c r="N665" s="166"/>
      <c r="O665" s="166"/>
      <c r="P665" s="166"/>
      <c r="Q665" s="166"/>
      <c r="R665" s="166"/>
      <c r="S665" s="166"/>
      <c r="T665" s="166"/>
      <c r="U665" s="166"/>
      <c r="V665" s="166"/>
      <c r="W665" s="166"/>
      <c r="X665" s="166"/>
      <c r="Y665" s="166"/>
      <c r="Z665" s="166"/>
    </row>
    <row r="666" spans="1:26" ht="12.75" customHeight="1">
      <c r="A666" s="166"/>
      <c r="B666" s="166"/>
      <c r="C666" s="166"/>
      <c r="D666" s="166"/>
      <c r="E666" s="166"/>
      <c r="F666" s="166"/>
      <c r="G666" s="166"/>
      <c r="H666" s="166"/>
      <c r="I666" s="166"/>
      <c r="J666" s="166"/>
      <c r="K666" s="166"/>
      <c r="L666" s="166"/>
      <c r="M666" s="166"/>
      <c r="N666" s="166"/>
      <c r="O666" s="166"/>
      <c r="P666" s="166"/>
      <c r="Q666" s="166"/>
      <c r="R666" s="166"/>
      <c r="S666" s="166"/>
      <c r="T666" s="166"/>
      <c r="U666" s="166"/>
      <c r="V666" s="166"/>
      <c r="W666" s="166"/>
      <c r="X666" s="166"/>
      <c r="Y666" s="166"/>
      <c r="Z666" s="166"/>
    </row>
    <row r="667" spans="1:26" ht="12.75" customHeight="1">
      <c r="A667" s="166"/>
      <c r="B667" s="166"/>
      <c r="C667" s="166"/>
      <c r="D667" s="166"/>
      <c r="E667" s="166"/>
      <c r="F667" s="166"/>
      <c r="G667" s="166"/>
      <c r="H667" s="166"/>
      <c r="I667" s="166"/>
      <c r="J667" s="166"/>
      <c r="K667" s="166"/>
      <c r="L667" s="166"/>
      <c r="M667" s="166"/>
      <c r="N667" s="166"/>
      <c r="O667" s="166"/>
      <c r="P667" s="166"/>
      <c r="Q667" s="166"/>
      <c r="R667" s="166"/>
      <c r="S667" s="166"/>
      <c r="T667" s="166"/>
      <c r="U667" s="166"/>
      <c r="V667" s="166"/>
      <c r="W667" s="166"/>
      <c r="X667" s="166"/>
      <c r="Y667" s="166"/>
      <c r="Z667" s="166"/>
    </row>
    <row r="668" spans="1:26" ht="12.75" customHeight="1">
      <c r="A668" s="166"/>
      <c r="B668" s="166"/>
      <c r="C668" s="166"/>
      <c r="D668" s="166"/>
      <c r="E668" s="166"/>
      <c r="F668" s="166"/>
      <c r="G668" s="166"/>
      <c r="H668" s="166"/>
      <c r="I668" s="166"/>
      <c r="J668" s="166"/>
      <c r="K668" s="166"/>
      <c r="L668" s="166"/>
      <c r="M668" s="166"/>
      <c r="N668" s="166"/>
      <c r="O668" s="166"/>
      <c r="P668" s="166"/>
      <c r="Q668" s="166"/>
      <c r="R668" s="166"/>
      <c r="S668" s="166"/>
      <c r="T668" s="166"/>
      <c r="U668" s="166"/>
      <c r="V668" s="166"/>
      <c r="W668" s="166"/>
      <c r="X668" s="166"/>
      <c r="Y668" s="166"/>
      <c r="Z668" s="166"/>
    </row>
    <row r="669" spans="1:26" ht="12.75" customHeight="1">
      <c r="A669" s="166"/>
      <c r="B669" s="166"/>
      <c r="C669" s="166"/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66"/>
      <c r="O669" s="166"/>
      <c r="P669" s="166"/>
      <c r="Q669" s="166"/>
      <c r="R669" s="166"/>
      <c r="S669" s="166"/>
      <c r="T669" s="166"/>
      <c r="U669" s="166"/>
      <c r="V669" s="166"/>
      <c r="W669" s="166"/>
      <c r="X669" s="166"/>
      <c r="Y669" s="166"/>
      <c r="Z669" s="166"/>
    </row>
    <row r="670" spans="1:26" ht="12.75" customHeight="1">
      <c r="A670" s="166"/>
      <c r="B670" s="166"/>
      <c r="C670" s="166"/>
      <c r="D670" s="166"/>
      <c r="E670" s="166"/>
      <c r="F670" s="166"/>
      <c r="G670" s="166"/>
      <c r="H670" s="166"/>
      <c r="I670" s="166"/>
      <c r="J670" s="166"/>
      <c r="K670" s="166"/>
      <c r="L670" s="166"/>
      <c r="M670" s="166"/>
      <c r="N670" s="166"/>
      <c r="O670" s="166"/>
      <c r="P670" s="166"/>
      <c r="Q670" s="166"/>
      <c r="R670" s="166"/>
      <c r="S670" s="166"/>
      <c r="T670" s="166"/>
      <c r="U670" s="166"/>
      <c r="V670" s="166"/>
      <c r="W670" s="166"/>
      <c r="X670" s="166"/>
      <c r="Y670" s="166"/>
      <c r="Z670" s="166"/>
    </row>
    <row r="671" spans="1:26" ht="12.75" customHeight="1">
      <c r="A671" s="166"/>
      <c r="B671" s="166"/>
      <c r="C671" s="166"/>
      <c r="D671" s="166"/>
      <c r="E671" s="166"/>
      <c r="F671" s="166"/>
      <c r="G671" s="166"/>
      <c r="H671" s="166"/>
      <c r="I671" s="166"/>
      <c r="J671" s="166"/>
      <c r="K671" s="166"/>
      <c r="L671" s="166"/>
      <c r="M671" s="166"/>
      <c r="N671" s="166"/>
      <c r="O671" s="166"/>
      <c r="P671" s="166"/>
      <c r="Q671" s="166"/>
      <c r="R671" s="166"/>
      <c r="S671" s="166"/>
      <c r="T671" s="166"/>
      <c r="U671" s="166"/>
      <c r="V671" s="166"/>
      <c r="W671" s="166"/>
      <c r="X671" s="166"/>
      <c r="Y671" s="166"/>
      <c r="Z671" s="166"/>
    </row>
    <row r="672" spans="1:26" ht="12.75" customHeight="1">
      <c r="A672" s="166"/>
      <c r="B672" s="166"/>
      <c r="C672" s="166"/>
      <c r="D672" s="166"/>
      <c r="E672" s="166"/>
      <c r="F672" s="166"/>
      <c r="G672" s="166"/>
      <c r="H672" s="166"/>
      <c r="I672" s="166"/>
      <c r="J672" s="166"/>
      <c r="K672" s="166"/>
      <c r="L672" s="166"/>
      <c r="M672" s="166"/>
      <c r="N672" s="166"/>
      <c r="O672" s="166"/>
      <c r="P672" s="166"/>
      <c r="Q672" s="166"/>
      <c r="R672" s="166"/>
      <c r="S672" s="166"/>
      <c r="T672" s="166"/>
      <c r="U672" s="166"/>
      <c r="V672" s="166"/>
      <c r="W672" s="166"/>
      <c r="X672" s="166"/>
      <c r="Y672" s="166"/>
      <c r="Z672" s="166"/>
    </row>
    <row r="673" spans="1:26" ht="12.75" customHeight="1">
      <c r="A673" s="166"/>
      <c r="B673" s="166"/>
      <c r="C673" s="166"/>
      <c r="D673" s="166"/>
      <c r="E673" s="166"/>
      <c r="F673" s="166"/>
      <c r="G673" s="166"/>
      <c r="H673" s="166"/>
      <c r="I673" s="166"/>
      <c r="J673" s="166"/>
      <c r="K673" s="166"/>
      <c r="L673" s="166"/>
      <c r="M673" s="166"/>
      <c r="N673" s="166"/>
      <c r="O673" s="166"/>
      <c r="P673" s="166"/>
      <c r="Q673" s="166"/>
      <c r="R673" s="166"/>
      <c r="S673" s="166"/>
      <c r="T673" s="166"/>
      <c r="U673" s="166"/>
      <c r="V673" s="166"/>
      <c r="W673" s="166"/>
      <c r="X673" s="166"/>
      <c r="Y673" s="166"/>
      <c r="Z673" s="166"/>
    </row>
    <row r="674" spans="1:26" ht="12.75" customHeight="1">
      <c r="A674" s="166"/>
      <c r="B674" s="166"/>
      <c r="C674" s="166"/>
      <c r="D674" s="166"/>
      <c r="E674" s="166"/>
      <c r="F674" s="166"/>
      <c r="G674" s="166"/>
      <c r="H674" s="166"/>
      <c r="I674" s="166"/>
      <c r="J674" s="166"/>
      <c r="K674" s="166"/>
      <c r="L674" s="166"/>
      <c r="M674" s="166"/>
      <c r="N674" s="166"/>
      <c r="O674" s="166"/>
      <c r="P674" s="166"/>
      <c r="Q674" s="166"/>
      <c r="R674" s="166"/>
      <c r="S674" s="166"/>
      <c r="T674" s="166"/>
      <c r="U674" s="166"/>
      <c r="V674" s="166"/>
      <c r="W674" s="166"/>
      <c r="X674" s="166"/>
      <c r="Y674" s="166"/>
      <c r="Z674" s="166"/>
    </row>
    <row r="675" spans="1:26" ht="12.75" customHeight="1">
      <c r="A675" s="166"/>
      <c r="B675" s="166"/>
      <c r="C675" s="166"/>
      <c r="D675" s="166"/>
      <c r="E675" s="166"/>
      <c r="F675" s="166"/>
      <c r="G675" s="166"/>
      <c r="H675" s="166"/>
      <c r="I675" s="166"/>
      <c r="J675" s="166"/>
      <c r="K675" s="166"/>
      <c r="L675" s="166"/>
      <c r="M675" s="166"/>
      <c r="N675" s="166"/>
      <c r="O675" s="166"/>
      <c r="P675" s="166"/>
      <c r="Q675" s="166"/>
      <c r="R675" s="166"/>
      <c r="S675" s="166"/>
      <c r="T675" s="166"/>
      <c r="U675" s="166"/>
      <c r="V675" s="166"/>
      <c r="W675" s="166"/>
      <c r="X675" s="166"/>
      <c r="Y675" s="166"/>
      <c r="Z675" s="166"/>
    </row>
    <row r="676" spans="1:26" ht="12.75" customHeight="1">
      <c r="A676" s="166"/>
      <c r="B676" s="166"/>
      <c r="C676" s="166"/>
      <c r="D676" s="166"/>
      <c r="E676" s="166"/>
      <c r="F676" s="166"/>
      <c r="G676" s="166"/>
      <c r="H676" s="166"/>
      <c r="I676" s="166"/>
      <c r="J676" s="166"/>
      <c r="K676" s="166"/>
      <c r="L676" s="166"/>
      <c r="M676" s="166"/>
      <c r="N676" s="166"/>
      <c r="O676" s="166"/>
      <c r="P676" s="166"/>
      <c r="Q676" s="166"/>
      <c r="R676" s="166"/>
      <c r="S676" s="166"/>
      <c r="T676" s="166"/>
      <c r="U676" s="166"/>
      <c r="V676" s="166"/>
      <c r="W676" s="166"/>
      <c r="X676" s="166"/>
      <c r="Y676" s="166"/>
      <c r="Z676" s="166"/>
    </row>
    <row r="677" spans="1:26" ht="12.75" customHeight="1">
      <c r="A677" s="166"/>
      <c r="B677" s="166"/>
      <c r="C677" s="166"/>
      <c r="D677" s="166"/>
      <c r="E677" s="166"/>
      <c r="F677" s="166"/>
      <c r="G677" s="166"/>
      <c r="H677" s="166"/>
      <c r="I677" s="166"/>
      <c r="J677" s="166"/>
      <c r="K677" s="166"/>
      <c r="L677" s="166"/>
      <c r="M677" s="166"/>
      <c r="N677" s="166"/>
      <c r="O677" s="166"/>
      <c r="P677" s="166"/>
      <c r="Q677" s="166"/>
      <c r="R677" s="166"/>
      <c r="S677" s="166"/>
      <c r="T677" s="166"/>
      <c r="U677" s="166"/>
      <c r="V677" s="166"/>
      <c r="W677" s="166"/>
      <c r="X677" s="166"/>
      <c r="Y677" s="166"/>
      <c r="Z677" s="166"/>
    </row>
    <row r="678" spans="1:26" ht="12.75" customHeight="1">
      <c r="A678" s="166"/>
      <c r="B678" s="166"/>
      <c r="C678" s="166"/>
      <c r="D678" s="166"/>
      <c r="E678" s="166"/>
      <c r="F678" s="166"/>
      <c r="G678" s="166"/>
      <c r="H678" s="166"/>
      <c r="I678" s="166"/>
      <c r="J678" s="166"/>
      <c r="K678" s="166"/>
      <c r="L678" s="166"/>
      <c r="M678" s="166"/>
      <c r="N678" s="166"/>
      <c r="O678" s="166"/>
      <c r="P678" s="166"/>
      <c r="Q678" s="166"/>
      <c r="R678" s="166"/>
      <c r="S678" s="166"/>
      <c r="T678" s="166"/>
      <c r="U678" s="166"/>
      <c r="V678" s="166"/>
      <c r="W678" s="166"/>
      <c r="X678" s="166"/>
      <c r="Y678" s="166"/>
      <c r="Z678" s="166"/>
    </row>
    <row r="679" spans="1:26" ht="12.75" customHeight="1">
      <c r="A679" s="166"/>
      <c r="B679" s="166"/>
      <c r="C679" s="166"/>
      <c r="D679" s="166"/>
      <c r="E679" s="166"/>
      <c r="F679" s="166"/>
      <c r="G679" s="166"/>
      <c r="H679" s="166"/>
      <c r="I679" s="166"/>
      <c r="J679" s="166"/>
      <c r="K679" s="166"/>
      <c r="L679" s="166"/>
      <c r="M679" s="166"/>
      <c r="N679" s="166"/>
      <c r="O679" s="166"/>
      <c r="P679" s="166"/>
      <c r="Q679" s="166"/>
      <c r="R679" s="166"/>
      <c r="S679" s="166"/>
      <c r="T679" s="166"/>
      <c r="U679" s="166"/>
      <c r="V679" s="166"/>
      <c r="W679" s="166"/>
      <c r="X679" s="166"/>
      <c r="Y679" s="166"/>
      <c r="Z679" s="166"/>
    </row>
    <row r="680" spans="1:26" ht="12.75" customHeight="1">
      <c r="A680" s="166"/>
      <c r="B680" s="166"/>
      <c r="C680" s="166"/>
      <c r="D680" s="166"/>
      <c r="E680" s="166"/>
      <c r="F680" s="166"/>
      <c r="G680" s="166"/>
      <c r="H680" s="166"/>
      <c r="I680" s="166"/>
      <c r="J680" s="166"/>
      <c r="K680" s="166"/>
      <c r="L680" s="166"/>
      <c r="M680" s="166"/>
      <c r="N680" s="166"/>
      <c r="O680" s="166"/>
      <c r="P680" s="166"/>
      <c r="Q680" s="166"/>
      <c r="R680" s="166"/>
      <c r="S680" s="166"/>
      <c r="T680" s="166"/>
      <c r="U680" s="166"/>
      <c r="V680" s="166"/>
      <c r="W680" s="166"/>
      <c r="X680" s="166"/>
      <c r="Y680" s="166"/>
      <c r="Z680" s="166"/>
    </row>
    <row r="681" spans="1:26" ht="12.75" customHeight="1">
      <c r="A681" s="166"/>
      <c r="B681" s="166"/>
      <c r="C681" s="166"/>
      <c r="D681" s="166"/>
      <c r="E681" s="166"/>
      <c r="F681" s="166"/>
      <c r="G681" s="166"/>
      <c r="H681" s="166"/>
      <c r="I681" s="166"/>
      <c r="J681" s="166"/>
      <c r="K681" s="166"/>
      <c r="L681" s="166"/>
      <c r="M681" s="166"/>
      <c r="N681" s="166"/>
      <c r="O681" s="166"/>
      <c r="P681" s="166"/>
      <c r="Q681" s="166"/>
      <c r="R681" s="166"/>
      <c r="S681" s="166"/>
      <c r="T681" s="166"/>
      <c r="U681" s="166"/>
      <c r="V681" s="166"/>
      <c r="W681" s="166"/>
      <c r="X681" s="166"/>
      <c r="Y681" s="166"/>
      <c r="Z681" s="166"/>
    </row>
    <row r="682" spans="1:26" ht="12.75" customHeight="1">
      <c r="A682" s="166"/>
      <c r="B682" s="166"/>
      <c r="C682" s="166"/>
      <c r="D682" s="166"/>
      <c r="E682" s="166"/>
      <c r="F682" s="166"/>
      <c r="G682" s="166"/>
      <c r="H682" s="166"/>
      <c r="I682" s="166"/>
      <c r="J682" s="166"/>
      <c r="K682" s="166"/>
      <c r="L682" s="166"/>
      <c r="M682" s="166"/>
      <c r="N682" s="166"/>
      <c r="O682" s="166"/>
      <c r="P682" s="166"/>
      <c r="Q682" s="166"/>
      <c r="R682" s="166"/>
      <c r="S682" s="166"/>
      <c r="T682" s="166"/>
      <c r="U682" s="166"/>
      <c r="V682" s="166"/>
      <c r="W682" s="166"/>
      <c r="X682" s="166"/>
      <c r="Y682" s="166"/>
      <c r="Z682" s="166"/>
    </row>
    <row r="683" spans="1:26" ht="12.75" customHeight="1">
      <c r="A683" s="166"/>
      <c r="B683" s="166"/>
      <c r="C683" s="166"/>
      <c r="D683" s="166"/>
      <c r="E683" s="166"/>
      <c r="F683" s="166"/>
      <c r="G683" s="166"/>
      <c r="H683" s="166"/>
      <c r="I683" s="166"/>
      <c r="J683" s="166"/>
      <c r="K683" s="166"/>
      <c r="L683" s="166"/>
      <c r="M683" s="166"/>
      <c r="N683" s="166"/>
      <c r="O683" s="166"/>
      <c r="P683" s="166"/>
      <c r="Q683" s="166"/>
      <c r="R683" s="166"/>
      <c r="S683" s="166"/>
      <c r="T683" s="166"/>
      <c r="U683" s="166"/>
      <c r="V683" s="166"/>
      <c r="W683" s="166"/>
      <c r="X683" s="166"/>
      <c r="Y683" s="166"/>
      <c r="Z683" s="166"/>
    </row>
    <row r="684" spans="1:26" ht="12.75" customHeight="1">
      <c r="A684" s="166"/>
      <c r="B684" s="166"/>
      <c r="C684" s="166"/>
      <c r="D684" s="166"/>
      <c r="E684" s="166"/>
      <c r="F684" s="166"/>
      <c r="G684" s="166"/>
      <c r="H684" s="166"/>
      <c r="I684" s="166"/>
      <c r="J684" s="166"/>
      <c r="K684" s="166"/>
      <c r="L684" s="166"/>
      <c r="M684" s="166"/>
      <c r="N684" s="166"/>
      <c r="O684" s="166"/>
      <c r="P684" s="166"/>
      <c r="Q684" s="166"/>
      <c r="R684" s="166"/>
      <c r="S684" s="166"/>
      <c r="T684" s="166"/>
      <c r="U684" s="166"/>
      <c r="V684" s="166"/>
      <c r="W684" s="166"/>
      <c r="X684" s="166"/>
      <c r="Y684" s="166"/>
      <c r="Z684" s="166"/>
    </row>
    <row r="685" spans="1:26" ht="12.75" customHeight="1">
      <c r="A685" s="166"/>
      <c r="B685" s="166"/>
      <c r="C685" s="166"/>
      <c r="D685" s="166"/>
      <c r="E685" s="166"/>
      <c r="F685" s="166"/>
      <c r="G685" s="166"/>
      <c r="H685" s="166"/>
      <c r="I685" s="166"/>
      <c r="J685" s="166"/>
      <c r="K685" s="166"/>
      <c r="L685" s="166"/>
      <c r="M685" s="166"/>
      <c r="N685" s="166"/>
      <c r="O685" s="166"/>
      <c r="P685" s="166"/>
      <c r="Q685" s="166"/>
      <c r="R685" s="166"/>
      <c r="S685" s="166"/>
      <c r="T685" s="166"/>
      <c r="U685" s="166"/>
      <c r="V685" s="166"/>
      <c r="W685" s="166"/>
      <c r="X685" s="166"/>
      <c r="Y685" s="166"/>
      <c r="Z685" s="166"/>
    </row>
    <row r="686" spans="1:26" ht="12.75" customHeight="1">
      <c r="A686" s="166"/>
      <c r="B686" s="166"/>
      <c r="C686" s="166"/>
      <c r="D686" s="166"/>
      <c r="E686" s="166"/>
      <c r="F686" s="166"/>
      <c r="G686" s="166"/>
      <c r="H686" s="166"/>
      <c r="I686" s="166"/>
      <c r="J686" s="166"/>
      <c r="K686" s="166"/>
      <c r="L686" s="166"/>
      <c r="M686" s="166"/>
      <c r="N686" s="166"/>
      <c r="O686" s="166"/>
      <c r="P686" s="166"/>
      <c r="Q686" s="166"/>
      <c r="R686" s="166"/>
      <c r="S686" s="166"/>
      <c r="T686" s="166"/>
      <c r="U686" s="166"/>
      <c r="V686" s="166"/>
      <c r="W686" s="166"/>
      <c r="X686" s="166"/>
      <c r="Y686" s="166"/>
      <c r="Z686" s="166"/>
    </row>
    <row r="687" spans="1:26" ht="12.75" customHeight="1">
      <c r="A687" s="166"/>
      <c r="B687" s="166"/>
      <c r="C687" s="166"/>
      <c r="D687" s="166"/>
      <c r="E687" s="166"/>
      <c r="F687" s="166"/>
      <c r="G687" s="166"/>
      <c r="H687" s="166"/>
      <c r="I687" s="166"/>
      <c r="J687" s="166"/>
      <c r="K687" s="166"/>
      <c r="L687" s="166"/>
      <c r="M687" s="166"/>
      <c r="N687" s="166"/>
      <c r="O687" s="166"/>
      <c r="P687" s="166"/>
      <c r="Q687" s="166"/>
      <c r="R687" s="166"/>
      <c r="S687" s="166"/>
      <c r="T687" s="166"/>
      <c r="U687" s="166"/>
      <c r="V687" s="166"/>
      <c r="W687" s="166"/>
      <c r="X687" s="166"/>
      <c r="Y687" s="166"/>
      <c r="Z687" s="166"/>
    </row>
    <row r="688" spans="1:26" ht="12.75" customHeight="1">
      <c r="A688" s="166"/>
      <c r="B688" s="166"/>
      <c r="C688" s="166"/>
      <c r="D688" s="166"/>
      <c r="E688" s="166"/>
      <c r="F688" s="166"/>
      <c r="G688" s="166"/>
      <c r="H688" s="166"/>
      <c r="I688" s="166"/>
      <c r="J688" s="166"/>
      <c r="K688" s="166"/>
      <c r="L688" s="166"/>
      <c r="M688" s="166"/>
      <c r="N688" s="166"/>
      <c r="O688" s="166"/>
      <c r="P688" s="166"/>
      <c r="Q688" s="166"/>
      <c r="R688" s="166"/>
      <c r="S688" s="166"/>
      <c r="T688" s="166"/>
      <c r="U688" s="166"/>
      <c r="V688" s="166"/>
      <c r="W688" s="166"/>
      <c r="X688" s="166"/>
      <c r="Y688" s="166"/>
      <c r="Z688" s="166"/>
    </row>
    <row r="689" spans="1:26" ht="12.75" customHeight="1">
      <c r="A689" s="166"/>
      <c r="B689" s="166"/>
      <c r="C689" s="166"/>
      <c r="D689" s="166"/>
      <c r="E689" s="166"/>
      <c r="F689" s="166"/>
      <c r="G689" s="166"/>
      <c r="H689" s="166"/>
      <c r="I689" s="166"/>
      <c r="J689" s="166"/>
      <c r="K689" s="166"/>
      <c r="L689" s="166"/>
      <c r="M689" s="166"/>
      <c r="N689" s="166"/>
      <c r="O689" s="166"/>
      <c r="P689" s="166"/>
      <c r="Q689" s="166"/>
      <c r="R689" s="166"/>
      <c r="S689" s="166"/>
      <c r="T689" s="166"/>
      <c r="U689" s="166"/>
      <c r="V689" s="166"/>
      <c r="W689" s="166"/>
      <c r="X689" s="166"/>
      <c r="Y689" s="166"/>
      <c r="Z689" s="166"/>
    </row>
    <row r="690" spans="1:26" ht="12.75" customHeight="1">
      <c r="A690" s="166"/>
      <c r="B690" s="166"/>
      <c r="C690" s="166"/>
      <c r="D690" s="166"/>
      <c r="E690" s="166"/>
      <c r="F690" s="166"/>
      <c r="G690" s="166"/>
      <c r="H690" s="166"/>
      <c r="I690" s="166"/>
      <c r="J690" s="166"/>
      <c r="K690" s="166"/>
      <c r="L690" s="166"/>
      <c r="M690" s="166"/>
      <c r="N690" s="166"/>
      <c r="O690" s="166"/>
      <c r="P690" s="166"/>
      <c r="Q690" s="166"/>
      <c r="R690" s="166"/>
      <c r="S690" s="166"/>
      <c r="T690" s="166"/>
      <c r="U690" s="166"/>
      <c r="V690" s="166"/>
      <c r="W690" s="166"/>
      <c r="X690" s="166"/>
      <c r="Y690" s="166"/>
      <c r="Z690" s="166"/>
    </row>
    <row r="691" spans="1:26" ht="12.75" customHeight="1">
      <c r="A691" s="166"/>
      <c r="B691" s="166"/>
      <c r="C691" s="166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66"/>
      <c r="O691" s="166"/>
      <c r="P691" s="166"/>
      <c r="Q691" s="166"/>
      <c r="R691" s="166"/>
      <c r="S691" s="166"/>
      <c r="T691" s="166"/>
      <c r="U691" s="166"/>
      <c r="V691" s="166"/>
      <c r="W691" s="166"/>
      <c r="X691" s="166"/>
      <c r="Y691" s="166"/>
      <c r="Z691" s="166"/>
    </row>
    <row r="692" spans="1:26" ht="12.75" customHeight="1">
      <c r="A692" s="166"/>
      <c r="B692" s="166"/>
      <c r="C692" s="166"/>
      <c r="D692" s="166"/>
      <c r="E692" s="166"/>
      <c r="F692" s="166"/>
      <c r="G692" s="166"/>
      <c r="H692" s="166"/>
      <c r="I692" s="166"/>
      <c r="J692" s="166"/>
      <c r="K692" s="166"/>
      <c r="L692" s="166"/>
      <c r="M692" s="166"/>
      <c r="N692" s="166"/>
      <c r="O692" s="166"/>
      <c r="P692" s="166"/>
      <c r="Q692" s="166"/>
      <c r="R692" s="166"/>
      <c r="S692" s="166"/>
      <c r="T692" s="166"/>
      <c r="U692" s="166"/>
      <c r="V692" s="166"/>
      <c r="W692" s="166"/>
      <c r="X692" s="166"/>
      <c r="Y692" s="166"/>
      <c r="Z692" s="166"/>
    </row>
    <row r="693" spans="1:26" ht="12.75" customHeight="1">
      <c r="A693" s="166"/>
      <c r="B693" s="166"/>
      <c r="C693" s="166"/>
      <c r="D693" s="166"/>
      <c r="E693" s="166"/>
      <c r="F693" s="166"/>
      <c r="G693" s="166"/>
      <c r="H693" s="166"/>
      <c r="I693" s="166"/>
      <c r="J693" s="166"/>
      <c r="K693" s="166"/>
      <c r="L693" s="166"/>
      <c r="M693" s="166"/>
      <c r="N693" s="166"/>
      <c r="O693" s="166"/>
      <c r="P693" s="166"/>
      <c r="Q693" s="166"/>
      <c r="R693" s="166"/>
      <c r="S693" s="166"/>
      <c r="T693" s="166"/>
      <c r="U693" s="166"/>
      <c r="V693" s="166"/>
      <c r="W693" s="166"/>
      <c r="X693" s="166"/>
      <c r="Y693" s="166"/>
      <c r="Z693" s="166"/>
    </row>
    <row r="694" spans="1:26" ht="12.75" customHeight="1">
      <c r="A694" s="166"/>
      <c r="B694" s="166"/>
      <c r="C694" s="166"/>
      <c r="D694" s="166"/>
      <c r="E694" s="166"/>
      <c r="F694" s="166"/>
      <c r="G694" s="166"/>
      <c r="H694" s="166"/>
      <c r="I694" s="166"/>
      <c r="J694" s="166"/>
      <c r="K694" s="166"/>
      <c r="L694" s="166"/>
      <c r="M694" s="166"/>
      <c r="N694" s="166"/>
      <c r="O694" s="166"/>
      <c r="P694" s="166"/>
      <c r="Q694" s="166"/>
      <c r="R694" s="166"/>
      <c r="S694" s="166"/>
      <c r="T694" s="166"/>
      <c r="U694" s="166"/>
      <c r="V694" s="166"/>
      <c r="W694" s="166"/>
      <c r="X694" s="166"/>
      <c r="Y694" s="166"/>
      <c r="Z694" s="166"/>
    </row>
    <row r="695" spans="1:26" ht="12.75" customHeight="1">
      <c r="A695" s="166"/>
      <c r="B695" s="166"/>
      <c r="C695" s="166"/>
      <c r="D695" s="166"/>
      <c r="E695" s="166"/>
      <c r="F695" s="166"/>
      <c r="G695" s="166"/>
      <c r="H695" s="166"/>
      <c r="I695" s="166"/>
      <c r="J695" s="166"/>
      <c r="K695" s="166"/>
      <c r="L695" s="166"/>
      <c r="M695" s="166"/>
      <c r="N695" s="166"/>
      <c r="O695" s="166"/>
      <c r="P695" s="166"/>
      <c r="Q695" s="166"/>
      <c r="R695" s="166"/>
      <c r="S695" s="166"/>
      <c r="T695" s="166"/>
      <c r="U695" s="166"/>
      <c r="V695" s="166"/>
      <c r="W695" s="166"/>
      <c r="X695" s="166"/>
      <c r="Y695" s="166"/>
      <c r="Z695" s="166"/>
    </row>
    <row r="696" spans="1:26" ht="12.75" customHeight="1">
      <c r="A696" s="166"/>
      <c r="B696" s="166"/>
      <c r="C696" s="166"/>
      <c r="D696" s="166"/>
      <c r="E696" s="166"/>
      <c r="F696" s="166"/>
      <c r="G696" s="166"/>
      <c r="H696" s="166"/>
      <c r="I696" s="166"/>
      <c r="J696" s="166"/>
      <c r="K696" s="166"/>
      <c r="L696" s="166"/>
      <c r="M696" s="166"/>
      <c r="N696" s="166"/>
      <c r="O696" s="166"/>
      <c r="P696" s="166"/>
      <c r="Q696" s="166"/>
      <c r="R696" s="166"/>
      <c r="S696" s="166"/>
      <c r="T696" s="166"/>
      <c r="U696" s="166"/>
      <c r="V696" s="166"/>
      <c r="W696" s="166"/>
      <c r="X696" s="166"/>
      <c r="Y696" s="166"/>
      <c r="Z696" s="166"/>
    </row>
    <row r="697" spans="1:26" ht="12.75" customHeight="1">
      <c r="A697" s="166"/>
      <c r="B697" s="166"/>
      <c r="C697" s="166"/>
      <c r="D697" s="166"/>
      <c r="E697" s="166"/>
      <c r="F697" s="166"/>
      <c r="G697" s="166"/>
      <c r="H697" s="166"/>
      <c r="I697" s="166"/>
      <c r="J697" s="166"/>
      <c r="K697" s="166"/>
      <c r="L697" s="166"/>
      <c r="M697" s="166"/>
      <c r="N697" s="166"/>
      <c r="O697" s="166"/>
      <c r="P697" s="166"/>
      <c r="Q697" s="166"/>
      <c r="R697" s="166"/>
      <c r="S697" s="166"/>
      <c r="T697" s="166"/>
      <c r="U697" s="166"/>
      <c r="V697" s="166"/>
      <c r="W697" s="166"/>
      <c r="X697" s="166"/>
      <c r="Y697" s="166"/>
      <c r="Z697" s="166"/>
    </row>
    <row r="698" spans="1:26" ht="12.75" customHeight="1">
      <c r="A698" s="166"/>
      <c r="B698" s="166"/>
      <c r="C698" s="166"/>
      <c r="D698" s="166"/>
      <c r="E698" s="166"/>
      <c r="F698" s="166"/>
      <c r="G698" s="166"/>
      <c r="H698" s="166"/>
      <c r="I698" s="166"/>
      <c r="J698" s="166"/>
      <c r="K698" s="166"/>
      <c r="L698" s="166"/>
      <c r="M698" s="166"/>
      <c r="N698" s="166"/>
      <c r="O698" s="166"/>
      <c r="P698" s="166"/>
      <c r="Q698" s="166"/>
      <c r="R698" s="166"/>
      <c r="S698" s="166"/>
      <c r="T698" s="166"/>
      <c r="U698" s="166"/>
      <c r="V698" s="166"/>
      <c r="W698" s="166"/>
      <c r="X698" s="166"/>
      <c r="Y698" s="166"/>
      <c r="Z698" s="166"/>
    </row>
    <row r="699" spans="1:26" ht="12.75" customHeight="1">
      <c r="A699" s="166"/>
      <c r="B699" s="166"/>
      <c r="C699" s="166"/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66"/>
      <c r="O699" s="166"/>
      <c r="P699" s="166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</row>
    <row r="700" spans="1:26" ht="12.75" customHeight="1">
      <c r="A700" s="166"/>
      <c r="B700" s="166"/>
      <c r="C700" s="166"/>
      <c r="D700" s="166"/>
      <c r="E700" s="166"/>
      <c r="F700" s="166"/>
      <c r="G700" s="166"/>
      <c r="H700" s="166"/>
      <c r="I700" s="166"/>
      <c r="J700" s="166"/>
      <c r="K700" s="166"/>
      <c r="L700" s="166"/>
      <c r="M700" s="166"/>
      <c r="N700" s="166"/>
      <c r="O700" s="166"/>
      <c r="P700" s="166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</row>
    <row r="701" spans="1:26" ht="12.75" customHeight="1">
      <c r="A701" s="166"/>
      <c r="B701" s="166"/>
      <c r="C701" s="166"/>
      <c r="D701" s="166"/>
      <c r="E701" s="166"/>
      <c r="F701" s="166"/>
      <c r="G701" s="166"/>
      <c r="H701" s="166"/>
      <c r="I701" s="166"/>
      <c r="J701" s="166"/>
      <c r="K701" s="166"/>
      <c r="L701" s="166"/>
      <c r="M701" s="166"/>
      <c r="N701" s="166"/>
      <c r="O701" s="166"/>
      <c r="P701" s="166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</row>
    <row r="702" spans="1:26" ht="12.75" customHeight="1">
      <c r="A702" s="166"/>
      <c r="B702" s="166"/>
      <c r="C702" s="166"/>
      <c r="D702" s="166"/>
      <c r="E702" s="166"/>
      <c r="F702" s="166"/>
      <c r="G702" s="166"/>
      <c r="H702" s="166"/>
      <c r="I702" s="166"/>
      <c r="J702" s="166"/>
      <c r="K702" s="166"/>
      <c r="L702" s="166"/>
      <c r="M702" s="166"/>
      <c r="N702" s="166"/>
      <c r="O702" s="166"/>
      <c r="P702" s="166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</row>
    <row r="703" spans="1:26" ht="12.75" customHeight="1">
      <c r="A703" s="166"/>
      <c r="B703" s="166"/>
      <c r="C703" s="166"/>
      <c r="D703" s="166"/>
      <c r="E703" s="166"/>
      <c r="F703" s="166"/>
      <c r="G703" s="166"/>
      <c r="H703" s="166"/>
      <c r="I703" s="166"/>
      <c r="J703" s="166"/>
      <c r="K703" s="166"/>
      <c r="L703" s="166"/>
      <c r="M703" s="166"/>
      <c r="N703" s="166"/>
      <c r="O703" s="166"/>
      <c r="P703" s="166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</row>
    <row r="704" spans="1:26" ht="12.75" customHeight="1">
      <c r="A704" s="166"/>
      <c r="B704" s="166"/>
      <c r="C704" s="166"/>
      <c r="D704" s="166"/>
      <c r="E704" s="166"/>
      <c r="F704" s="166"/>
      <c r="G704" s="166"/>
      <c r="H704" s="166"/>
      <c r="I704" s="166"/>
      <c r="J704" s="166"/>
      <c r="K704" s="166"/>
      <c r="L704" s="166"/>
      <c r="M704" s="166"/>
      <c r="N704" s="166"/>
      <c r="O704" s="166"/>
      <c r="P704" s="166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</row>
    <row r="705" spans="1:26" ht="12.75" customHeight="1">
      <c r="A705" s="166"/>
      <c r="B705" s="166"/>
      <c r="C705" s="166"/>
      <c r="D705" s="166"/>
      <c r="E705" s="166"/>
      <c r="F705" s="166"/>
      <c r="G705" s="166"/>
      <c r="H705" s="166"/>
      <c r="I705" s="166"/>
      <c r="J705" s="166"/>
      <c r="K705" s="166"/>
      <c r="L705" s="166"/>
      <c r="M705" s="166"/>
      <c r="N705" s="166"/>
      <c r="O705" s="166"/>
      <c r="P705" s="166"/>
      <c r="Q705" s="166"/>
      <c r="R705" s="166"/>
      <c r="S705" s="166"/>
      <c r="T705" s="166"/>
      <c r="U705" s="166"/>
      <c r="V705" s="166"/>
      <c r="W705" s="166"/>
      <c r="X705" s="166"/>
      <c r="Y705" s="166"/>
      <c r="Z705" s="166"/>
    </row>
    <row r="706" spans="1:26" ht="12.75" customHeight="1">
      <c r="A706" s="166"/>
      <c r="B706" s="166"/>
      <c r="C706" s="166"/>
      <c r="D706" s="166"/>
      <c r="E706" s="166"/>
      <c r="F706" s="166"/>
      <c r="G706" s="166"/>
      <c r="H706" s="166"/>
      <c r="I706" s="166"/>
      <c r="J706" s="166"/>
      <c r="K706" s="166"/>
      <c r="L706" s="166"/>
      <c r="M706" s="166"/>
      <c r="N706" s="166"/>
      <c r="O706" s="166"/>
      <c r="P706" s="166"/>
      <c r="Q706" s="166"/>
      <c r="R706" s="166"/>
      <c r="S706" s="166"/>
      <c r="T706" s="166"/>
      <c r="U706" s="166"/>
      <c r="V706" s="166"/>
      <c r="W706" s="166"/>
      <c r="X706" s="166"/>
      <c r="Y706" s="166"/>
      <c r="Z706" s="166"/>
    </row>
    <row r="707" spans="1:26" ht="12.75" customHeight="1">
      <c r="A707" s="166"/>
      <c r="B707" s="166"/>
      <c r="C707" s="166"/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66"/>
      <c r="O707" s="166"/>
      <c r="P707" s="166"/>
      <c r="Q707" s="166"/>
      <c r="R707" s="166"/>
      <c r="S707" s="166"/>
      <c r="T707" s="166"/>
      <c r="U707" s="166"/>
      <c r="V707" s="166"/>
      <c r="W707" s="166"/>
      <c r="X707" s="166"/>
      <c r="Y707" s="166"/>
      <c r="Z707" s="166"/>
    </row>
    <row r="708" spans="1:26" ht="12.75" customHeight="1">
      <c r="A708" s="166"/>
      <c r="B708" s="166"/>
      <c r="C708" s="166"/>
      <c r="D708" s="166"/>
      <c r="E708" s="166"/>
      <c r="F708" s="166"/>
      <c r="G708" s="166"/>
      <c r="H708" s="166"/>
      <c r="I708" s="166"/>
      <c r="J708" s="166"/>
      <c r="K708" s="166"/>
      <c r="L708" s="166"/>
      <c r="M708" s="166"/>
      <c r="N708" s="166"/>
      <c r="O708" s="166"/>
      <c r="P708" s="166"/>
      <c r="Q708" s="166"/>
      <c r="R708" s="166"/>
      <c r="S708" s="166"/>
      <c r="T708" s="166"/>
      <c r="U708" s="166"/>
      <c r="V708" s="166"/>
      <c r="W708" s="166"/>
      <c r="X708" s="166"/>
      <c r="Y708" s="166"/>
      <c r="Z708" s="166"/>
    </row>
    <row r="709" spans="1:26" ht="12.75" customHeight="1">
      <c r="A709" s="166"/>
      <c r="B709" s="166"/>
      <c r="C709" s="166"/>
      <c r="D709" s="166"/>
      <c r="E709" s="166"/>
      <c r="F709" s="166"/>
      <c r="G709" s="166"/>
      <c r="H709" s="166"/>
      <c r="I709" s="166"/>
      <c r="J709" s="166"/>
      <c r="K709" s="166"/>
      <c r="L709" s="166"/>
      <c r="M709" s="166"/>
      <c r="N709" s="166"/>
      <c r="O709" s="166"/>
      <c r="P709" s="166"/>
      <c r="Q709" s="166"/>
      <c r="R709" s="166"/>
      <c r="S709" s="166"/>
      <c r="T709" s="166"/>
      <c r="U709" s="166"/>
      <c r="V709" s="166"/>
      <c r="W709" s="166"/>
      <c r="X709" s="166"/>
      <c r="Y709" s="166"/>
      <c r="Z709" s="166"/>
    </row>
    <row r="710" spans="1:26" ht="12.75" customHeight="1">
      <c r="A710" s="166"/>
      <c r="B710" s="166"/>
      <c r="C710" s="166"/>
      <c r="D710" s="166"/>
      <c r="E710" s="166"/>
      <c r="F710" s="166"/>
      <c r="G710" s="166"/>
      <c r="H710" s="166"/>
      <c r="I710" s="166"/>
      <c r="J710" s="166"/>
      <c r="K710" s="166"/>
      <c r="L710" s="166"/>
      <c r="M710" s="166"/>
      <c r="N710" s="166"/>
      <c r="O710" s="166"/>
      <c r="P710" s="166"/>
      <c r="Q710" s="166"/>
      <c r="R710" s="166"/>
      <c r="S710" s="166"/>
      <c r="T710" s="166"/>
      <c r="U710" s="166"/>
      <c r="V710" s="166"/>
      <c r="W710" s="166"/>
      <c r="X710" s="166"/>
      <c r="Y710" s="166"/>
      <c r="Z710" s="166"/>
    </row>
    <row r="711" spans="1:26" ht="12.75" customHeight="1">
      <c r="A711" s="166"/>
      <c r="B711" s="166"/>
      <c r="C711" s="166"/>
      <c r="D711" s="166"/>
      <c r="E711" s="166"/>
      <c r="F711" s="166"/>
      <c r="G711" s="166"/>
      <c r="H711" s="166"/>
      <c r="I711" s="166"/>
      <c r="J711" s="166"/>
      <c r="K711" s="166"/>
      <c r="L711" s="166"/>
      <c r="M711" s="166"/>
      <c r="N711" s="166"/>
      <c r="O711" s="166"/>
      <c r="P711" s="166"/>
      <c r="Q711" s="166"/>
      <c r="R711" s="166"/>
      <c r="S711" s="166"/>
      <c r="T711" s="166"/>
      <c r="U711" s="166"/>
      <c r="V711" s="166"/>
      <c r="W711" s="166"/>
      <c r="X711" s="166"/>
      <c r="Y711" s="166"/>
      <c r="Z711" s="166"/>
    </row>
    <row r="712" spans="1:26" ht="12.75" customHeight="1">
      <c r="A712" s="166"/>
      <c r="B712" s="166"/>
      <c r="C712" s="166"/>
      <c r="D712" s="166"/>
      <c r="E712" s="166"/>
      <c r="F712" s="166"/>
      <c r="G712" s="166"/>
      <c r="H712" s="166"/>
      <c r="I712" s="166"/>
      <c r="J712" s="166"/>
      <c r="K712" s="166"/>
      <c r="L712" s="166"/>
      <c r="M712" s="166"/>
      <c r="N712" s="166"/>
      <c r="O712" s="166"/>
      <c r="P712" s="166"/>
      <c r="Q712" s="166"/>
      <c r="R712" s="166"/>
      <c r="S712" s="166"/>
      <c r="T712" s="166"/>
      <c r="U712" s="166"/>
      <c r="V712" s="166"/>
      <c r="W712" s="166"/>
      <c r="X712" s="166"/>
      <c r="Y712" s="166"/>
      <c r="Z712" s="166"/>
    </row>
    <row r="713" spans="1:26" ht="12.75" customHeight="1">
      <c r="A713" s="166"/>
      <c r="B713" s="166"/>
      <c r="C713" s="166"/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P713" s="166"/>
      <c r="Q713" s="166"/>
      <c r="R713" s="166"/>
      <c r="S713" s="166"/>
      <c r="T713" s="166"/>
      <c r="U713" s="166"/>
      <c r="V713" s="166"/>
      <c r="W713" s="166"/>
      <c r="X713" s="166"/>
      <c r="Y713" s="166"/>
      <c r="Z713" s="166"/>
    </row>
    <row r="714" spans="1:26" ht="12.75" customHeight="1">
      <c r="A714" s="166"/>
      <c r="B714" s="166"/>
      <c r="C714" s="166"/>
      <c r="D714" s="166"/>
      <c r="E714" s="166"/>
      <c r="F714" s="166"/>
      <c r="G714" s="166"/>
      <c r="H714" s="166"/>
      <c r="I714" s="166"/>
      <c r="J714" s="166"/>
      <c r="K714" s="166"/>
      <c r="L714" s="166"/>
      <c r="M714" s="166"/>
      <c r="N714" s="166"/>
      <c r="O714" s="166"/>
      <c r="P714" s="166"/>
      <c r="Q714" s="166"/>
      <c r="R714" s="166"/>
      <c r="S714" s="166"/>
      <c r="T714" s="166"/>
      <c r="U714" s="166"/>
      <c r="V714" s="166"/>
      <c r="W714" s="166"/>
      <c r="X714" s="166"/>
      <c r="Y714" s="166"/>
      <c r="Z714" s="166"/>
    </row>
    <row r="715" spans="1:26" ht="12.75" customHeight="1">
      <c r="A715" s="166"/>
      <c r="B715" s="166"/>
      <c r="C715" s="166"/>
      <c r="D715" s="166"/>
      <c r="E715" s="166"/>
      <c r="F715" s="166"/>
      <c r="G715" s="166"/>
      <c r="H715" s="166"/>
      <c r="I715" s="166"/>
      <c r="J715" s="166"/>
      <c r="K715" s="166"/>
      <c r="L715" s="166"/>
      <c r="M715" s="166"/>
      <c r="N715" s="166"/>
      <c r="O715" s="166"/>
      <c r="P715" s="166"/>
      <c r="Q715" s="166"/>
      <c r="R715" s="166"/>
      <c r="S715" s="166"/>
      <c r="T715" s="166"/>
      <c r="U715" s="166"/>
      <c r="V715" s="166"/>
      <c r="W715" s="166"/>
      <c r="X715" s="166"/>
      <c r="Y715" s="166"/>
      <c r="Z715" s="166"/>
    </row>
    <row r="716" spans="1:26" ht="12.75" customHeight="1">
      <c r="A716" s="166"/>
      <c r="B716" s="166"/>
      <c r="C716" s="166"/>
      <c r="D716" s="166"/>
      <c r="E716" s="166"/>
      <c r="F716" s="166"/>
      <c r="G716" s="166"/>
      <c r="H716" s="166"/>
      <c r="I716" s="166"/>
      <c r="J716" s="166"/>
      <c r="K716" s="166"/>
      <c r="L716" s="166"/>
      <c r="M716" s="166"/>
      <c r="N716" s="166"/>
      <c r="O716" s="166"/>
      <c r="P716" s="166"/>
      <c r="Q716" s="166"/>
      <c r="R716" s="166"/>
      <c r="S716" s="166"/>
      <c r="T716" s="166"/>
      <c r="U716" s="166"/>
      <c r="V716" s="166"/>
      <c r="W716" s="166"/>
      <c r="X716" s="166"/>
      <c r="Y716" s="166"/>
      <c r="Z716" s="166"/>
    </row>
    <row r="717" spans="1:26" ht="12.75" customHeight="1">
      <c r="A717" s="166"/>
      <c r="B717" s="166"/>
      <c r="C717" s="166"/>
      <c r="D717" s="166"/>
      <c r="E717" s="166"/>
      <c r="F717" s="166"/>
      <c r="G717" s="166"/>
      <c r="H717" s="166"/>
      <c r="I717" s="166"/>
      <c r="J717" s="166"/>
      <c r="K717" s="166"/>
      <c r="L717" s="166"/>
      <c r="M717" s="166"/>
      <c r="N717" s="166"/>
      <c r="O717" s="166"/>
      <c r="P717" s="166"/>
      <c r="Q717" s="166"/>
      <c r="R717" s="166"/>
      <c r="S717" s="166"/>
      <c r="T717" s="166"/>
      <c r="U717" s="166"/>
      <c r="V717" s="166"/>
      <c r="W717" s="166"/>
      <c r="X717" s="166"/>
      <c r="Y717" s="166"/>
      <c r="Z717" s="166"/>
    </row>
    <row r="718" spans="1:26" ht="12.75" customHeight="1">
      <c r="A718" s="166"/>
      <c r="B718" s="166"/>
      <c r="C718" s="166"/>
      <c r="D718" s="166"/>
      <c r="E718" s="166"/>
      <c r="F718" s="166"/>
      <c r="G718" s="166"/>
      <c r="H718" s="166"/>
      <c r="I718" s="166"/>
      <c r="J718" s="166"/>
      <c r="K718" s="166"/>
      <c r="L718" s="166"/>
      <c r="M718" s="166"/>
      <c r="N718" s="166"/>
      <c r="O718" s="166"/>
      <c r="P718" s="166"/>
      <c r="Q718" s="166"/>
      <c r="R718" s="166"/>
      <c r="S718" s="166"/>
      <c r="T718" s="166"/>
      <c r="U718" s="166"/>
      <c r="V718" s="166"/>
      <c r="W718" s="166"/>
      <c r="X718" s="166"/>
      <c r="Y718" s="166"/>
      <c r="Z718" s="166"/>
    </row>
    <row r="719" spans="1:26" ht="12.75" customHeight="1">
      <c r="A719" s="166"/>
      <c r="B719" s="166"/>
      <c r="C719" s="166"/>
      <c r="D719" s="166"/>
      <c r="E719" s="166"/>
      <c r="F719" s="166"/>
      <c r="G719" s="166"/>
      <c r="H719" s="166"/>
      <c r="I719" s="166"/>
      <c r="J719" s="166"/>
      <c r="K719" s="166"/>
      <c r="L719" s="166"/>
      <c r="M719" s="166"/>
      <c r="N719" s="166"/>
      <c r="O719" s="166"/>
      <c r="P719" s="166"/>
      <c r="Q719" s="166"/>
      <c r="R719" s="166"/>
      <c r="S719" s="166"/>
      <c r="T719" s="166"/>
      <c r="U719" s="166"/>
      <c r="V719" s="166"/>
      <c r="W719" s="166"/>
      <c r="X719" s="166"/>
      <c r="Y719" s="166"/>
      <c r="Z719" s="166"/>
    </row>
    <row r="720" spans="1:26" ht="12.75" customHeight="1">
      <c r="A720" s="166"/>
      <c r="B720" s="166"/>
      <c r="C720" s="166"/>
      <c r="D720" s="166"/>
      <c r="E720" s="166"/>
      <c r="F720" s="166"/>
      <c r="G720" s="166"/>
      <c r="H720" s="166"/>
      <c r="I720" s="166"/>
      <c r="J720" s="166"/>
      <c r="K720" s="166"/>
      <c r="L720" s="166"/>
      <c r="M720" s="166"/>
      <c r="N720" s="166"/>
      <c r="O720" s="166"/>
      <c r="P720" s="166"/>
      <c r="Q720" s="166"/>
      <c r="R720" s="166"/>
      <c r="S720" s="166"/>
      <c r="T720" s="166"/>
      <c r="U720" s="166"/>
      <c r="V720" s="166"/>
      <c r="W720" s="166"/>
      <c r="X720" s="166"/>
      <c r="Y720" s="166"/>
      <c r="Z720" s="166"/>
    </row>
    <row r="721" spans="1:26" ht="12.75" customHeight="1">
      <c r="A721" s="166"/>
      <c r="B721" s="166"/>
      <c r="C721" s="166"/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P721" s="166"/>
      <c r="Q721" s="166"/>
      <c r="R721" s="166"/>
      <c r="S721" s="166"/>
      <c r="T721" s="166"/>
      <c r="U721" s="166"/>
      <c r="V721" s="166"/>
      <c r="W721" s="166"/>
      <c r="X721" s="166"/>
      <c r="Y721" s="166"/>
      <c r="Z721" s="166"/>
    </row>
    <row r="722" spans="1:26" ht="12.75" customHeight="1">
      <c r="A722" s="166"/>
      <c r="B722" s="166"/>
      <c r="C722" s="166"/>
      <c r="D722" s="166"/>
      <c r="E722" s="166"/>
      <c r="F722" s="166"/>
      <c r="G722" s="166"/>
      <c r="H722" s="166"/>
      <c r="I722" s="166"/>
      <c r="J722" s="166"/>
      <c r="K722" s="166"/>
      <c r="L722" s="166"/>
      <c r="M722" s="166"/>
      <c r="N722" s="166"/>
      <c r="O722" s="166"/>
      <c r="P722" s="166"/>
      <c r="Q722" s="166"/>
      <c r="R722" s="166"/>
      <c r="S722" s="166"/>
      <c r="T722" s="166"/>
      <c r="U722" s="166"/>
      <c r="V722" s="166"/>
      <c r="W722" s="166"/>
      <c r="X722" s="166"/>
      <c r="Y722" s="166"/>
      <c r="Z722" s="166"/>
    </row>
    <row r="723" spans="1:26" ht="12.75" customHeight="1">
      <c r="A723" s="166"/>
      <c r="B723" s="166"/>
      <c r="C723" s="166"/>
      <c r="D723" s="166"/>
      <c r="E723" s="166"/>
      <c r="F723" s="166"/>
      <c r="G723" s="166"/>
      <c r="H723" s="166"/>
      <c r="I723" s="166"/>
      <c r="J723" s="166"/>
      <c r="K723" s="166"/>
      <c r="L723" s="166"/>
      <c r="M723" s="166"/>
      <c r="N723" s="166"/>
      <c r="O723" s="166"/>
      <c r="P723" s="166"/>
      <c r="Q723" s="166"/>
      <c r="R723" s="166"/>
      <c r="S723" s="166"/>
      <c r="T723" s="166"/>
      <c r="U723" s="166"/>
      <c r="V723" s="166"/>
      <c r="W723" s="166"/>
      <c r="X723" s="166"/>
      <c r="Y723" s="166"/>
      <c r="Z723" s="166"/>
    </row>
    <row r="724" spans="1:26" ht="12.75" customHeight="1">
      <c r="A724" s="166"/>
      <c r="B724" s="166"/>
      <c r="C724" s="166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66"/>
      <c r="O724" s="166"/>
      <c r="P724" s="166"/>
      <c r="Q724" s="166"/>
      <c r="R724" s="166"/>
      <c r="S724" s="166"/>
      <c r="T724" s="166"/>
      <c r="U724" s="166"/>
      <c r="V724" s="166"/>
      <c r="W724" s="166"/>
      <c r="X724" s="166"/>
      <c r="Y724" s="166"/>
      <c r="Z724" s="166"/>
    </row>
    <row r="725" spans="1:26" ht="12.75" customHeight="1">
      <c r="A725" s="166"/>
      <c r="B725" s="166"/>
      <c r="C725" s="166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66"/>
      <c r="O725" s="166"/>
      <c r="P725" s="166"/>
      <c r="Q725" s="166"/>
      <c r="R725" s="166"/>
      <c r="S725" s="166"/>
      <c r="T725" s="166"/>
      <c r="U725" s="166"/>
      <c r="V725" s="166"/>
      <c r="W725" s="166"/>
      <c r="X725" s="166"/>
      <c r="Y725" s="166"/>
      <c r="Z725" s="166"/>
    </row>
    <row r="726" spans="1:26" ht="12.75" customHeight="1">
      <c r="A726" s="166"/>
      <c r="B726" s="166"/>
      <c r="C726" s="166"/>
      <c r="D726" s="166"/>
      <c r="E726" s="166"/>
      <c r="F726" s="166"/>
      <c r="G726" s="166"/>
      <c r="H726" s="166"/>
      <c r="I726" s="166"/>
      <c r="J726" s="166"/>
      <c r="K726" s="166"/>
      <c r="L726" s="166"/>
      <c r="M726" s="166"/>
      <c r="N726" s="166"/>
      <c r="O726" s="166"/>
      <c r="P726" s="166"/>
      <c r="Q726" s="166"/>
      <c r="R726" s="166"/>
      <c r="S726" s="166"/>
      <c r="T726" s="166"/>
      <c r="U726" s="166"/>
      <c r="V726" s="166"/>
      <c r="W726" s="166"/>
      <c r="X726" s="166"/>
      <c r="Y726" s="166"/>
      <c r="Z726" s="166"/>
    </row>
    <row r="727" spans="1:26" ht="12.75" customHeight="1">
      <c r="A727" s="166"/>
      <c r="B727" s="166"/>
      <c r="C727" s="166"/>
      <c r="D727" s="166"/>
      <c r="E727" s="166"/>
      <c r="F727" s="166"/>
      <c r="G727" s="166"/>
      <c r="H727" s="166"/>
      <c r="I727" s="166"/>
      <c r="J727" s="166"/>
      <c r="K727" s="166"/>
      <c r="L727" s="166"/>
      <c r="M727" s="166"/>
      <c r="N727" s="166"/>
      <c r="O727" s="166"/>
      <c r="P727" s="166"/>
      <c r="Q727" s="166"/>
      <c r="R727" s="166"/>
      <c r="S727" s="166"/>
      <c r="T727" s="166"/>
      <c r="U727" s="166"/>
      <c r="V727" s="166"/>
      <c r="W727" s="166"/>
      <c r="X727" s="166"/>
      <c r="Y727" s="166"/>
      <c r="Z727" s="166"/>
    </row>
    <row r="728" spans="1:26" ht="12.75" customHeight="1">
      <c r="A728" s="166"/>
      <c r="B728" s="166"/>
      <c r="C728" s="166"/>
      <c r="D728" s="166"/>
      <c r="E728" s="166"/>
      <c r="F728" s="166"/>
      <c r="G728" s="166"/>
      <c r="H728" s="166"/>
      <c r="I728" s="166"/>
      <c r="J728" s="166"/>
      <c r="K728" s="166"/>
      <c r="L728" s="166"/>
      <c r="M728" s="166"/>
      <c r="N728" s="166"/>
      <c r="O728" s="166"/>
      <c r="P728" s="166"/>
      <c r="Q728" s="166"/>
      <c r="R728" s="166"/>
      <c r="S728" s="166"/>
      <c r="T728" s="166"/>
      <c r="U728" s="166"/>
      <c r="V728" s="166"/>
      <c r="W728" s="166"/>
      <c r="X728" s="166"/>
      <c r="Y728" s="166"/>
      <c r="Z728" s="166"/>
    </row>
    <row r="729" spans="1:26" ht="12.75" customHeight="1">
      <c r="A729" s="166"/>
      <c r="B729" s="166"/>
      <c r="C729" s="166"/>
      <c r="D729" s="166"/>
      <c r="E729" s="166"/>
      <c r="F729" s="166"/>
      <c r="G729" s="166"/>
      <c r="H729" s="166"/>
      <c r="I729" s="166"/>
      <c r="J729" s="166"/>
      <c r="K729" s="166"/>
      <c r="L729" s="166"/>
      <c r="M729" s="166"/>
      <c r="N729" s="166"/>
      <c r="O729" s="166"/>
      <c r="P729" s="166"/>
      <c r="Q729" s="166"/>
      <c r="R729" s="166"/>
      <c r="S729" s="166"/>
      <c r="T729" s="166"/>
      <c r="U729" s="166"/>
      <c r="V729" s="166"/>
      <c r="W729" s="166"/>
      <c r="X729" s="166"/>
      <c r="Y729" s="166"/>
      <c r="Z729" s="166"/>
    </row>
    <row r="730" spans="1:26" ht="12.75" customHeight="1">
      <c r="A730" s="166"/>
      <c r="B730" s="166"/>
      <c r="C730" s="166"/>
      <c r="D730" s="166"/>
      <c r="E730" s="166"/>
      <c r="F730" s="166"/>
      <c r="G730" s="166"/>
      <c r="H730" s="166"/>
      <c r="I730" s="166"/>
      <c r="J730" s="166"/>
      <c r="K730" s="166"/>
      <c r="L730" s="166"/>
      <c r="M730" s="166"/>
      <c r="N730" s="166"/>
      <c r="O730" s="166"/>
      <c r="P730" s="166"/>
      <c r="Q730" s="166"/>
      <c r="R730" s="166"/>
      <c r="S730" s="166"/>
      <c r="T730" s="166"/>
      <c r="U730" s="166"/>
      <c r="V730" s="166"/>
      <c r="W730" s="166"/>
      <c r="X730" s="166"/>
      <c r="Y730" s="166"/>
      <c r="Z730" s="166"/>
    </row>
    <row r="731" spans="1:26" ht="12.75" customHeight="1">
      <c r="A731" s="166"/>
      <c r="B731" s="166"/>
      <c r="C731" s="166"/>
      <c r="D731" s="166"/>
      <c r="E731" s="166"/>
      <c r="F731" s="166"/>
      <c r="G731" s="166"/>
      <c r="H731" s="166"/>
      <c r="I731" s="166"/>
      <c r="J731" s="166"/>
      <c r="K731" s="166"/>
      <c r="L731" s="166"/>
      <c r="M731" s="166"/>
      <c r="N731" s="166"/>
      <c r="O731" s="166"/>
      <c r="P731" s="166"/>
      <c r="Q731" s="166"/>
      <c r="R731" s="166"/>
      <c r="S731" s="166"/>
      <c r="T731" s="166"/>
      <c r="U731" s="166"/>
      <c r="V731" s="166"/>
      <c r="W731" s="166"/>
      <c r="X731" s="166"/>
      <c r="Y731" s="166"/>
      <c r="Z731" s="166"/>
    </row>
    <row r="732" spans="1:26" ht="12.75" customHeight="1">
      <c r="A732" s="166"/>
      <c r="B732" s="166"/>
      <c r="C732" s="166"/>
      <c r="D732" s="166"/>
      <c r="E732" s="166"/>
      <c r="F732" s="166"/>
      <c r="G732" s="166"/>
      <c r="H732" s="166"/>
      <c r="I732" s="166"/>
      <c r="J732" s="166"/>
      <c r="K732" s="166"/>
      <c r="L732" s="166"/>
      <c r="M732" s="166"/>
      <c r="N732" s="166"/>
      <c r="O732" s="166"/>
      <c r="P732" s="166"/>
      <c r="Q732" s="166"/>
      <c r="R732" s="166"/>
      <c r="S732" s="166"/>
      <c r="T732" s="166"/>
      <c r="U732" s="166"/>
      <c r="V732" s="166"/>
      <c r="W732" s="166"/>
      <c r="X732" s="166"/>
      <c r="Y732" s="166"/>
      <c r="Z732" s="166"/>
    </row>
    <row r="733" spans="1:26" ht="12.75" customHeight="1">
      <c r="A733" s="166"/>
      <c r="B733" s="166"/>
      <c r="C733" s="166"/>
      <c r="D733" s="166"/>
      <c r="E733" s="166"/>
      <c r="F733" s="166"/>
      <c r="G733" s="166"/>
      <c r="H733" s="166"/>
      <c r="I733" s="166"/>
      <c r="J733" s="166"/>
      <c r="K733" s="166"/>
      <c r="L733" s="166"/>
      <c r="M733" s="166"/>
      <c r="N733" s="166"/>
      <c r="O733" s="166"/>
      <c r="P733" s="166"/>
      <c r="Q733" s="166"/>
      <c r="R733" s="166"/>
      <c r="S733" s="166"/>
      <c r="T733" s="166"/>
      <c r="U733" s="166"/>
      <c r="V733" s="166"/>
      <c r="W733" s="166"/>
      <c r="X733" s="166"/>
      <c r="Y733" s="166"/>
      <c r="Z733" s="166"/>
    </row>
    <row r="734" spans="1:26" ht="12.75" customHeight="1">
      <c r="A734" s="166"/>
      <c r="B734" s="166"/>
      <c r="C734" s="166"/>
      <c r="D734" s="166"/>
      <c r="E734" s="166"/>
      <c r="F734" s="166"/>
      <c r="G734" s="166"/>
      <c r="H734" s="166"/>
      <c r="I734" s="166"/>
      <c r="J734" s="166"/>
      <c r="K734" s="166"/>
      <c r="L734" s="166"/>
      <c r="M734" s="166"/>
      <c r="N734" s="166"/>
      <c r="O734" s="166"/>
      <c r="P734" s="166"/>
      <c r="Q734" s="166"/>
      <c r="R734" s="166"/>
      <c r="S734" s="166"/>
      <c r="T734" s="166"/>
      <c r="U734" s="166"/>
      <c r="V734" s="166"/>
      <c r="W734" s="166"/>
      <c r="X734" s="166"/>
      <c r="Y734" s="166"/>
      <c r="Z734" s="166"/>
    </row>
    <row r="735" spans="1:26" ht="12.75" customHeight="1">
      <c r="A735" s="166"/>
      <c r="B735" s="166"/>
      <c r="C735" s="166"/>
      <c r="D735" s="166"/>
      <c r="E735" s="166"/>
      <c r="F735" s="166"/>
      <c r="G735" s="166"/>
      <c r="H735" s="166"/>
      <c r="I735" s="166"/>
      <c r="J735" s="166"/>
      <c r="K735" s="166"/>
      <c r="L735" s="166"/>
      <c r="M735" s="166"/>
      <c r="N735" s="166"/>
      <c r="O735" s="166"/>
      <c r="P735" s="166"/>
      <c r="Q735" s="166"/>
      <c r="R735" s="166"/>
      <c r="S735" s="166"/>
      <c r="T735" s="166"/>
      <c r="U735" s="166"/>
      <c r="V735" s="166"/>
      <c r="W735" s="166"/>
      <c r="X735" s="166"/>
      <c r="Y735" s="166"/>
      <c r="Z735" s="166"/>
    </row>
    <row r="736" spans="1:26" ht="12.75" customHeight="1">
      <c r="A736" s="166"/>
      <c r="B736" s="166"/>
      <c r="C736" s="166"/>
      <c r="D736" s="166"/>
      <c r="E736" s="166"/>
      <c r="F736" s="166"/>
      <c r="G736" s="166"/>
      <c r="H736" s="166"/>
      <c r="I736" s="166"/>
      <c r="J736" s="166"/>
      <c r="K736" s="166"/>
      <c r="L736" s="166"/>
      <c r="M736" s="166"/>
      <c r="N736" s="166"/>
      <c r="O736" s="166"/>
      <c r="P736" s="166"/>
      <c r="Q736" s="166"/>
      <c r="R736" s="166"/>
      <c r="S736" s="166"/>
      <c r="T736" s="166"/>
      <c r="U736" s="166"/>
      <c r="V736" s="166"/>
      <c r="W736" s="166"/>
      <c r="X736" s="166"/>
      <c r="Y736" s="166"/>
      <c r="Z736" s="166"/>
    </row>
    <row r="737" spans="1:26" ht="12.75" customHeight="1">
      <c r="A737" s="166"/>
      <c r="B737" s="166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</row>
    <row r="738" spans="1:26" ht="12.75" customHeight="1">
      <c r="A738" s="166"/>
      <c r="B738" s="166"/>
      <c r="C738" s="166"/>
      <c r="D738" s="166"/>
      <c r="E738" s="166"/>
      <c r="F738" s="166"/>
      <c r="G738" s="166"/>
      <c r="H738" s="166"/>
      <c r="I738" s="166"/>
      <c r="J738" s="166"/>
      <c r="K738" s="166"/>
      <c r="L738" s="166"/>
      <c r="M738" s="166"/>
      <c r="N738" s="166"/>
      <c r="O738" s="166"/>
      <c r="P738" s="166"/>
      <c r="Q738" s="166"/>
      <c r="R738" s="166"/>
      <c r="S738" s="166"/>
      <c r="T738" s="166"/>
      <c r="U738" s="166"/>
      <c r="V738" s="166"/>
      <c r="W738" s="166"/>
      <c r="X738" s="166"/>
      <c r="Y738" s="166"/>
      <c r="Z738" s="166"/>
    </row>
    <row r="739" spans="1:26" ht="12.75" customHeight="1">
      <c r="A739" s="166"/>
      <c r="B739" s="166"/>
      <c r="C739" s="166"/>
      <c r="D739" s="166"/>
      <c r="E739" s="166"/>
      <c r="F739" s="166"/>
      <c r="G739" s="166"/>
      <c r="H739" s="166"/>
      <c r="I739" s="166"/>
      <c r="J739" s="166"/>
      <c r="K739" s="166"/>
      <c r="L739" s="166"/>
      <c r="M739" s="166"/>
      <c r="N739" s="166"/>
      <c r="O739" s="166"/>
      <c r="P739" s="166"/>
      <c r="Q739" s="166"/>
      <c r="R739" s="166"/>
      <c r="S739" s="166"/>
      <c r="T739" s="166"/>
      <c r="U739" s="166"/>
      <c r="V739" s="166"/>
      <c r="W739" s="166"/>
      <c r="X739" s="166"/>
      <c r="Y739" s="166"/>
      <c r="Z739" s="166"/>
    </row>
    <row r="740" spans="1:26" ht="12.75" customHeight="1">
      <c r="A740" s="166"/>
      <c r="B740" s="166"/>
      <c r="C740" s="166"/>
      <c r="D740" s="166"/>
      <c r="E740" s="166"/>
      <c r="F740" s="166"/>
      <c r="G740" s="166"/>
      <c r="H740" s="166"/>
      <c r="I740" s="166"/>
      <c r="J740" s="166"/>
      <c r="K740" s="166"/>
      <c r="L740" s="166"/>
      <c r="M740" s="166"/>
      <c r="N740" s="166"/>
      <c r="O740" s="166"/>
      <c r="P740" s="166"/>
      <c r="Q740" s="166"/>
      <c r="R740" s="166"/>
      <c r="S740" s="166"/>
      <c r="T740" s="166"/>
      <c r="U740" s="166"/>
      <c r="V740" s="166"/>
      <c r="W740" s="166"/>
      <c r="X740" s="166"/>
      <c r="Y740" s="166"/>
      <c r="Z740" s="166"/>
    </row>
    <row r="741" spans="1:26" ht="12.75" customHeight="1">
      <c r="A741" s="166"/>
      <c r="B741" s="166"/>
      <c r="C741" s="166"/>
      <c r="D741" s="166"/>
      <c r="E741" s="166"/>
      <c r="F741" s="166"/>
      <c r="G741" s="166"/>
      <c r="H741" s="166"/>
      <c r="I741" s="166"/>
      <c r="J741" s="166"/>
      <c r="K741" s="166"/>
      <c r="L741" s="166"/>
      <c r="M741" s="166"/>
      <c r="N741" s="166"/>
      <c r="O741" s="166"/>
      <c r="P741" s="166"/>
      <c r="Q741" s="166"/>
      <c r="R741" s="166"/>
      <c r="S741" s="166"/>
      <c r="T741" s="166"/>
      <c r="U741" s="166"/>
      <c r="V741" s="166"/>
      <c r="W741" s="166"/>
      <c r="X741" s="166"/>
      <c r="Y741" s="166"/>
      <c r="Z741" s="166"/>
    </row>
    <row r="742" spans="1:26" ht="12.75" customHeight="1">
      <c r="A742" s="166"/>
      <c r="B742" s="166"/>
      <c r="C742" s="166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66"/>
      <c r="O742" s="166"/>
      <c r="P742" s="166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</row>
    <row r="743" spans="1:26" ht="12.75" customHeight="1">
      <c r="A743" s="166"/>
      <c r="B743" s="166"/>
      <c r="C743" s="166"/>
      <c r="D743" s="166"/>
      <c r="E743" s="166"/>
      <c r="F743" s="166"/>
      <c r="G743" s="166"/>
      <c r="H743" s="166"/>
      <c r="I743" s="166"/>
      <c r="J743" s="166"/>
      <c r="K743" s="166"/>
      <c r="L743" s="166"/>
      <c r="M743" s="166"/>
      <c r="N743" s="166"/>
      <c r="O743" s="166"/>
      <c r="P743" s="166"/>
      <c r="Q743" s="166"/>
      <c r="R743" s="166"/>
      <c r="S743" s="166"/>
      <c r="T743" s="166"/>
      <c r="U743" s="166"/>
      <c r="V743" s="166"/>
      <c r="W743" s="166"/>
      <c r="X743" s="166"/>
      <c r="Y743" s="166"/>
      <c r="Z743" s="166"/>
    </row>
    <row r="744" spans="1:26" ht="12.75" customHeight="1">
      <c r="A744" s="166"/>
      <c r="B744" s="166"/>
      <c r="C744" s="166"/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66"/>
      <c r="O744" s="166"/>
      <c r="P744" s="166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</row>
    <row r="745" spans="1:26" ht="12.75" customHeight="1">
      <c r="A745" s="166"/>
      <c r="B745" s="166"/>
      <c r="C745" s="166"/>
      <c r="D745" s="166"/>
      <c r="E745" s="166"/>
      <c r="F745" s="166"/>
      <c r="G745" s="166"/>
      <c r="H745" s="166"/>
      <c r="I745" s="166"/>
      <c r="J745" s="166"/>
      <c r="K745" s="166"/>
      <c r="L745" s="166"/>
      <c r="M745" s="166"/>
      <c r="N745" s="166"/>
      <c r="O745" s="166"/>
      <c r="P745" s="166"/>
      <c r="Q745" s="166"/>
      <c r="R745" s="166"/>
      <c r="S745" s="166"/>
      <c r="T745" s="166"/>
      <c r="U745" s="166"/>
      <c r="V745" s="166"/>
      <c r="W745" s="166"/>
      <c r="X745" s="166"/>
      <c r="Y745" s="166"/>
      <c r="Z745" s="166"/>
    </row>
    <row r="746" spans="1:26" ht="12.75" customHeight="1">
      <c r="A746" s="166"/>
      <c r="B746" s="166"/>
      <c r="C746" s="166"/>
      <c r="D746" s="166"/>
      <c r="E746" s="166"/>
      <c r="F746" s="166"/>
      <c r="G746" s="166"/>
      <c r="H746" s="166"/>
      <c r="I746" s="166"/>
      <c r="J746" s="166"/>
      <c r="K746" s="166"/>
      <c r="L746" s="166"/>
      <c r="M746" s="166"/>
      <c r="N746" s="166"/>
      <c r="O746" s="166"/>
      <c r="P746" s="166"/>
      <c r="Q746" s="166"/>
      <c r="R746" s="166"/>
      <c r="S746" s="166"/>
      <c r="T746" s="166"/>
      <c r="U746" s="166"/>
      <c r="V746" s="166"/>
      <c r="W746" s="166"/>
      <c r="X746" s="166"/>
      <c r="Y746" s="166"/>
      <c r="Z746" s="166"/>
    </row>
    <row r="747" spans="1:26" ht="12.75" customHeight="1">
      <c r="A747" s="166"/>
      <c r="B747" s="166"/>
      <c r="C747" s="166"/>
      <c r="D747" s="166"/>
      <c r="E747" s="166"/>
      <c r="F747" s="166"/>
      <c r="G747" s="166"/>
      <c r="H747" s="166"/>
      <c r="I747" s="166"/>
      <c r="J747" s="166"/>
      <c r="K747" s="166"/>
      <c r="L747" s="166"/>
      <c r="M747" s="166"/>
      <c r="N747" s="166"/>
      <c r="O747" s="166"/>
      <c r="P747" s="166"/>
      <c r="Q747" s="166"/>
      <c r="R747" s="166"/>
      <c r="S747" s="166"/>
      <c r="T747" s="166"/>
      <c r="U747" s="166"/>
      <c r="V747" s="166"/>
      <c r="W747" s="166"/>
      <c r="X747" s="166"/>
      <c r="Y747" s="166"/>
      <c r="Z747" s="166"/>
    </row>
    <row r="748" spans="1:26" ht="12.75" customHeight="1">
      <c r="A748" s="166"/>
      <c r="B748" s="166"/>
      <c r="C748" s="166"/>
      <c r="D748" s="166"/>
      <c r="E748" s="166"/>
      <c r="F748" s="166"/>
      <c r="G748" s="166"/>
      <c r="H748" s="166"/>
      <c r="I748" s="166"/>
      <c r="J748" s="166"/>
      <c r="K748" s="166"/>
      <c r="L748" s="166"/>
      <c r="M748" s="166"/>
      <c r="N748" s="166"/>
      <c r="O748" s="166"/>
      <c r="P748" s="166"/>
      <c r="Q748" s="166"/>
      <c r="R748" s="166"/>
      <c r="S748" s="166"/>
      <c r="T748" s="166"/>
      <c r="U748" s="166"/>
      <c r="V748" s="166"/>
      <c r="W748" s="166"/>
      <c r="X748" s="166"/>
      <c r="Y748" s="166"/>
      <c r="Z748" s="166"/>
    </row>
    <row r="749" spans="1:26" ht="12.75" customHeight="1">
      <c r="A749" s="166"/>
      <c r="B749" s="166"/>
      <c r="C749" s="166"/>
      <c r="D749" s="166"/>
      <c r="E749" s="166"/>
      <c r="F749" s="166"/>
      <c r="G749" s="166"/>
      <c r="H749" s="166"/>
      <c r="I749" s="166"/>
      <c r="J749" s="166"/>
      <c r="K749" s="166"/>
      <c r="L749" s="166"/>
      <c r="M749" s="166"/>
      <c r="N749" s="166"/>
      <c r="O749" s="166"/>
      <c r="P749" s="166"/>
      <c r="Q749" s="166"/>
      <c r="R749" s="166"/>
      <c r="S749" s="166"/>
      <c r="T749" s="166"/>
      <c r="U749" s="166"/>
      <c r="V749" s="166"/>
      <c r="W749" s="166"/>
      <c r="X749" s="166"/>
      <c r="Y749" s="166"/>
      <c r="Z749" s="166"/>
    </row>
    <row r="750" spans="1:26" ht="12.75" customHeight="1">
      <c r="A750" s="166"/>
      <c r="B750" s="166"/>
      <c r="C750" s="166"/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66"/>
      <c r="O750" s="166"/>
      <c r="P750" s="166"/>
      <c r="Q750" s="166"/>
      <c r="R750" s="166"/>
      <c r="S750" s="166"/>
      <c r="T750" s="166"/>
      <c r="U750" s="166"/>
      <c r="V750" s="166"/>
      <c r="W750" s="166"/>
      <c r="X750" s="166"/>
      <c r="Y750" s="166"/>
      <c r="Z750" s="166"/>
    </row>
    <row r="751" spans="1:26" ht="12.75" customHeight="1">
      <c r="A751" s="166"/>
      <c r="B751" s="166"/>
      <c r="C751" s="166"/>
      <c r="D751" s="166"/>
      <c r="E751" s="166"/>
      <c r="F751" s="166"/>
      <c r="G751" s="166"/>
      <c r="H751" s="166"/>
      <c r="I751" s="166"/>
      <c r="J751" s="166"/>
      <c r="K751" s="166"/>
      <c r="L751" s="166"/>
      <c r="M751" s="166"/>
      <c r="N751" s="166"/>
      <c r="O751" s="166"/>
      <c r="P751" s="166"/>
      <c r="Q751" s="166"/>
      <c r="R751" s="166"/>
      <c r="S751" s="166"/>
      <c r="T751" s="166"/>
      <c r="U751" s="166"/>
      <c r="V751" s="166"/>
      <c r="W751" s="166"/>
      <c r="X751" s="166"/>
      <c r="Y751" s="166"/>
      <c r="Z751" s="166"/>
    </row>
    <row r="752" spans="1:26" ht="12.75" customHeight="1">
      <c r="A752" s="166"/>
      <c r="B752" s="166"/>
      <c r="C752" s="166"/>
      <c r="D752" s="166"/>
      <c r="E752" s="166"/>
      <c r="F752" s="166"/>
      <c r="G752" s="166"/>
      <c r="H752" s="166"/>
      <c r="I752" s="166"/>
      <c r="J752" s="166"/>
      <c r="K752" s="166"/>
      <c r="L752" s="166"/>
      <c r="M752" s="166"/>
      <c r="N752" s="166"/>
      <c r="O752" s="166"/>
      <c r="P752" s="166"/>
      <c r="Q752" s="166"/>
      <c r="R752" s="166"/>
      <c r="S752" s="166"/>
      <c r="T752" s="166"/>
      <c r="U752" s="166"/>
      <c r="V752" s="166"/>
      <c r="W752" s="166"/>
      <c r="X752" s="166"/>
      <c r="Y752" s="166"/>
      <c r="Z752" s="166"/>
    </row>
    <row r="753" spans="1:26" ht="12.75" customHeight="1">
      <c r="A753" s="166"/>
      <c r="B753" s="166"/>
      <c r="C753" s="166"/>
      <c r="D753" s="166"/>
      <c r="E753" s="166"/>
      <c r="F753" s="166"/>
      <c r="G753" s="166"/>
      <c r="H753" s="166"/>
      <c r="I753" s="166"/>
      <c r="J753" s="166"/>
      <c r="K753" s="166"/>
      <c r="L753" s="166"/>
      <c r="M753" s="166"/>
      <c r="N753" s="166"/>
      <c r="O753" s="166"/>
      <c r="P753" s="166"/>
      <c r="Q753" s="166"/>
      <c r="R753" s="166"/>
      <c r="S753" s="166"/>
      <c r="T753" s="166"/>
      <c r="U753" s="166"/>
      <c r="V753" s="166"/>
      <c r="W753" s="166"/>
      <c r="X753" s="166"/>
      <c r="Y753" s="166"/>
      <c r="Z753" s="166"/>
    </row>
    <row r="754" spans="1:26" ht="12.75" customHeight="1">
      <c r="A754" s="166"/>
      <c r="B754" s="166"/>
      <c r="C754" s="166"/>
      <c r="D754" s="166"/>
      <c r="E754" s="166"/>
      <c r="F754" s="166"/>
      <c r="G754" s="166"/>
      <c r="H754" s="166"/>
      <c r="I754" s="166"/>
      <c r="J754" s="166"/>
      <c r="K754" s="166"/>
      <c r="L754" s="166"/>
      <c r="M754" s="166"/>
      <c r="N754" s="166"/>
      <c r="O754" s="166"/>
      <c r="P754" s="166"/>
      <c r="Q754" s="166"/>
      <c r="R754" s="166"/>
      <c r="S754" s="166"/>
      <c r="T754" s="166"/>
      <c r="U754" s="166"/>
      <c r="V754" s="166"/>
      <c r="W754" s="166"/>
      <c r="X754" s="166"/>
      <c r="Y754" s="166"/>
      <c r="Z754" s="166"/>
    </row>
    <row r="755" spans="1:26" ht="12.75" customHeight="1">
      <c r="A755" s="166"/>
      <c r="B755" s="166"/>
      <c r="C755" s="166"/>
      <c r="D755" s="166"/>
      <c r="E755" s="166"/>
      <c r="F755" s="166"/>
      <c r="G755" s="166"/>
      <c r="H755" s="166"/>
      <c r="I755" s="166"/>
      <c r="J755" s="166"/>
      <c r="K755" s="166"/>
      <c r="L755" s="166"/>
      <c r="M755" s="166"/>
      <c r="N755" s="166"/>
      <c r="O755" s="166"/>
      <c r="P755" s="166"/>
      <c r="Q755" s="166"/>
      <c r="R755" s="166"/>
      <c r="S755" s="166"/>
      <c r="T755" s="166"/>
      <c r="U755" s="166"/>
      <c r="V755" s="166"/>
      <c r="W755" s="166"/>
      <c r="X755" s="166"/>
      <c r="Y755" s="166"/>
      <c r="Z755" s="166"/>
    </row>
    <row r="756" spans="1:26" ht="12.75" customHeight="1">
      <c r="A756" s="166"/>
      <c r="B756" s="166"/>
      <c r="C756" s="166"/>
      <c r="D756" s="166"/>
      <c r="E756" s="166"/>
      <c r="F756" s="166"/>
      <c r="G756" s="166"/>
      <c r="H756" s="166"/>
      <c r="I756" s="166"/>
      <c r="J756" s="166"/>
      <c r="K756" s="166"/>
      <c r="L756" s="166"/>
      <c r="M756" s="166"/>
      <c r="N756" s="166"/>
      <c r="O756" s="166"/>
      <c r="P756" s="166"/>
      <c r="Q756" s="166"/>
      <c r="R756" s="166"/>
      <c r="S756" s="166"/>
      <c r="T756" s="166"/>
      <c r="U756" s="166"/>
      <c r="V756" s="166"/>
      <c r="W756" s="166"/>
      <c r="X756" s="166"/>
      <c r="Y756" s="166"/>
      <c r="Z756" s="166"/>
    </row>
    <row r="757" spans="1:26" ht="12.75" customHeight="1">
      <c r="A757" s="166"/>
      <c r="B757" s="166"/>
      <c r="C757" s="166"/>
      <c r="D757" s="166"/>
      <c r="E757" s="166"/>
      <c r="F757" s="166"/>
      <c r="G757" s="166"/>
      <c r="H757" s="166"/>
      <c r="I757" s="166"/>
      <c r="J757" s="166"/>
      <c r="K757" s="166"/>
      <c r="L757" s="166"/>
      <c r="M757" s="166"/>
      <c r="N757" s="166"/>
      <c r="O757" s="166"/>
      <c r="P757" s="166"/>
      <c r="Q757" s="166"/>
      <c r="R757" s="166"/>
      <c r="S757" s="166"/>
      <c r="T757" s="166"/>
      <c r="U757" s="166"/>
      <c r="V757" s="166"/>
      <c r="W757" s="166"/>
      <c r="X757" s="166"/>
      <c r="Y757" s="166"/>
      <c r="Z757" s="166"/>
    </row>
    <row r="758" spans="1:26" ht="12.75" customHeight="1">
      <c r="A758" s="166"/>
      <c r="B758" s="166"/>
      <c r="C758" s="166"/>
      <c r="D758" s="166"/>
      <c r="E758" s="166"/>
      <c r="F758" s="166"/>
      <c r="G758" s="166"/>
      <c r="H758" s="166"/>
      <c r="I758" s="166"/>
      <c r="J758" s="166"/>
      <c r="K758" s="166"/>
      <c r="L758" s="166"/>
      <c r="M758" s="166"/>
      <c r="N758" s="166"/>
      <c r="O758" s="166"/>
      <c r="P758" s="166"/>
      <c r="Q758" s="166"/>
      <c r="R758" s="166"/>
      <c r="S758" s="166"/>
      <c r="T758" s="166"/>
      <c r="U758" s="166"/>
      <c r="V758" s="166"/>
      <c r="W758" s="166"/>
      <c r="X758" s="166"/>
      <c r="Y758" s="166"/>
      <c r="Z758" s="166"/>
    </row>
    <row r="759" spans="1:26" ht="12.75" customHeight="1">
      <c r="A759" s="166"/>
      <c r="B759" s="166"/>
      <c r="C759" s="166"/>
      <c r="D759" s="166"/>
      <c r="E759" s="166"/>
      <c r="F759" s="166"/>
      <c r="G759" s="166"/>
      <c r="H759" s="166"/>
      <c r="I759" s="166"/>
      <c r="J759" s="166"/>
      <c r="K759" s="166"/>
      <c r="L759" s="166"/>
      <c r="M759" s="166"/>
      <c r="N759" s="166"/>
      <c r="O759" s="166"/>
      <c r="P759" s="166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</row>
    <row r="760" spans="1:26" ht="12.75" customHeight="1">
      <c r="A760" s="166"/>
      <c r="B760" s="166"/>
      <c r="C760" s="166"/>
      <c r="D760" s="166"/>
      <c r="E760" s="166"/>
      <c r="F760" s="166"/>
      <c r="G760" s="166"/>
      <c r="H760" s="166"/>
      <c r="I760" s="166"/>
      <c r="J760" s="166"/>
      <c r="K760" s="166"/>
      <c r="L760" s="166"/>
      <c r="M760" s="166"/>
      <c r="N760" s="166"/>
      <c r="O760" s="166"/>
      <c r="P760" s="166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</row>
    <row r="761" spans="1:26" ht="12.75" customHeight="1">
      <c r="A761" s="166"/>
      <c r="B761" s="166"/>
      <c r="C761" s="166"/>
      <c r="D761" s="166"/>
      <c r="E761" s="166"/>
      <c r="F761" s="166"/>
      <c r="G761" s="166"/>
      <c r="H761" s="166"/>
      <c r="I761" s="166"/>
      <c r="J761" s="166"/>
      <c r="K761" s="166"/>
      <c r="L761" s="166"/>
      <c r="M761" s="166"/>
      <c r="N761" s="166"/>
      <c r="O761" s="166"/>
      <c r="P761" s="166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</row>
    <row r="762" spans="1:26" ht="12.75" customHeight="1">
      <c r="A762" s="166"/>
      <c r="B762" s="166"/>
      <c r="C762" s="166"/>
      <c r="D762" s="166"/>
      <c r="E762" s="166"/>
      <c r="F762" s="166"/>
      <c r="G762" s="166"/>
      <c r="H762" s="166"/>
      <c r="I762" s="166"/>
      <c r="J762" s="166"/>
      <c r="K762" s="166"/>
      <c r="L762" s="166"/>
      <c r="M762" s="166"/>
      <c r="N762" s="166"/>
      <c r="O762" s="166"/>
      <c r="P762" s="166"/>
      <c r="Q762" s="166"/>
      <c r="R762" s="166"/>
      <c r="S762" s="166"/>
      <c r="T762" s="166"/>
      <c r="U762" s="166"/>
      <c r="V762" s="166"/>
      <c r="W762" s="166"/>
      <c r="X762" s="166"/>
      <c r="Y762" s="166"/>
      <c r="Z762" s="166"/>
    </row>
    <row r="763" spans="1:26" ht="12.75" customHeight="1">
      <c r="A763" s="166"/>
      <c r="B763" s="166"/>
      <c r="C763" s="166"/>
      <c r="D763" s="166"/>
      <c r="E763" s="166"/>
      <c r="F763" s="166"/>
      <c r="G763" s="166"/>
      <c r="H763" s="166"/>
      <c r="I763" s="166"/>
      <c r="J763" s="166"/>
      <c r="K763" s="166"/>
      <c r="L763" s="166"/>
      <c r="M763" s="166"/>
      <c r="N763" s="166"/>
      <c r="O763" s="166"/>
      <c r="P763" s="166"/>
      <c r="Q763" s="166"/>
      <c r="R763" s="166"/>
      <c r="S763" s="166"/>
      <c r="T763" s="166"/>
      <c r="U763" s="166"/>
      <c r="V763" s="166"/>
      <c r="W763" s="166"/>
      <c r="X763" s="166"/>
      <c r="Y763" s="166"/>
      <c r="Z763" s="166"/>
    </row>
    <row r="764" spans="1:26" ht="12.75" customHeight="1">
      <c r="A764" s="166"/>
      <c r="B764" s="166"/>
      <c r="C764" s="166"/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P764" s="166"/>
      <c r="Q764" s="166"/>
      <c r="R764" s="166"/>
      <c r="S764" s="166"/>
      <c r="T764" s="166"/>
      <c r="U764" s="166"/>
      <c r="V764" s="166"/>
      <c r="W764" s="166"/>
      <c r="X764" s="166"/>
      <c r="Y764" s="166"/>
      <c r="Z764" s="166"/>
    </row>
    <row r="765" spans="1:26" ht="12.75" customHeight="1">
      <c r="A765" s="166"/>
      <c r="B765" s="166"/>
      <c r="C765" s="166"/>
      <c r="D765" s="166"/>
      <c r="E765" s="166"/>
      <c r="F765" s="166"/>
      <c r="G765" s="166"/>
      <c r="H765" s="166"/>
      <c r="I765" s="166"/>
      <c r="J765" s="166"/>
      <c r="K765" s="166"/>
      <c r="L765" s="166"/>
      <c r="M765" s="166"/>
      <c r="N765" s="166"/>
      <c r="O765" s="166"/>
      <c r="P765" s="166"/>
      <c r="Q765" s="166"/>
      <c r="R765" s="166"/>
      <c r="S765" s="166"/>
      <c r="T765" s="166"/>
      <c r="U765" s="166"/>
      <c r="V765" s="166"/>
      <c r="W765" s="166"/>
      <c r="X765" s="166"/>
      <c r="Y765" s="166"/>
      <c r="Z765" s="166"/>
    </row>
    <row r="766" spans="1:26" ht="12.75" customHeight="1">
      <c r="A766" s="166"/>
      <c r="B766" s="166"/>
      <c r="C766" s="166"/>
      <c r="D766" s="166"/>
      <c r="E766" s="166"/>
      <c r="F766" s="166"/>
      <c r="G766" s="166"/>
      <c r="H766" s="166"/>
      <c r="I766" s="166"/>
      <c r="J766" s="166"/>
      <c r="K766" s="166"/>
      <c r="L766" s="166"/>
      <c r="M766" s="166"/>
      <c r="N766" s="166"/>
      <c r="O766" s="166"/>
      <c r="P766" s="166"/>
      <c r="Q766" s="166"/>
      <c r="R766" s="166"/>
      <c r="S766" s="166"/>
      <c r="T766" s="166"/>
      <c r="U766" s="166"/>
      <c r="V766" s="166"/>
      <c r="W766" s="166"/>
      <c r="X766" s="166"/>
      <c r="Y766" s="166"/>
      <c r="Z766" s="166"/>
    </row>
    <row r="767" spans="1:26" ht="12.75" customHeight="1">
      <c r="A767" s="166"/>
      <c r="B767" s="166"/>
      <c r="C767" s="166"/>
      <c r="D767" s="166"/>
      <c r="E767" s="166"/>
      <c r="F767" s="166"/>
      <c r="G767" s="166"/>
      <c r="H767" s="166"/>
      <c r="I767" s="166"/>
      <c r="J767" s="166"/>
      <c r="K767" s="166"/>
      <c r="L767" s="166"/>
      <c r="M767" s="166"/>
      <c r="N767" s="166"/>
      <c r="O767" s="166"/>
      <c r="P767" s="166"/>
      <c r="Q767" s="166"/>
      <c r="R767" s="166"/>
      <c r="S767" s="166"/>
      <c r="T767" s="166"/>
      <c r="U767" s="166"/>
      <c r="V767" s="166"/>
      <c r="W767" s="166"/>
      <c r="X767" s="166"/>
      <c r="Y767" s="166"/>
      <c r="Z767" s="166"/>
    </row>
    <row r="768" spans="1:26" ht="12.75" customHeight="1">
      <c r="A768" s="166"/>
      <c r="B768" s="166"/>
      <c r="C768" s="166"/>
      <c r="D768" s="166"/>
      <c r="E768" s="166"/>
      <c r="F768" s="166"/>
      <c r="G768" s="166"/>
      <c r="H768" s="166"/>
      <c r="I768" s="166"/>
      <c r="J768" s="166"/>
      <c r="K768" s="166"/>
      <c r="L768" s="166"/>
      <c r="M768" s="166"/>
      <c r="N768" s="166"/>
      <c r="O768" s="166"/>
      <c r="P768" s="166"/>
      <c r="Q768" s="166"/>
      <c r="R768" s="166"/>
      <c r="S768" s="166"/>
      <c r="T768" s="166"/>
      <c r="U768" s="166"/>
      <c r="V768" s="166"/>
      <c r="W768" s="166"/>
      <c r="X768" s="166"/>
      <c r="Y768" s="166"/>
      <c r="Z768" s="166"/>
    </row>
    <row r="769" spans="1:26" ht="12.75" customHeight="1">
      <c r="A769" s="166"/>
      <c r="B769" s="166"/>
      <c r="C769" s="166"/>
      <c r="D769" s="166"/>
      <c r="E769" s="166"/>
      <c r="F769" s="166"/>
      <c r="G769" s="166"/>
      <c r="H769" s="166"/>
      <c r="I769" s="166"/>
      <c r="J769" s="166"/>
      <c r="K769" s="166"/>
      <c r="L769" s="166"/>
      <c r="M769" s="166"/>
      <c r="N769" s="166"/>
      <c r="O769" s="166"/>
      <c r="P769" s="166"/>
      <c r="Q769" s="166"/>
      <c r="R769" s="166"/>
      <c r="S769" s="166"/>
      <c r="T769" s="166"/>
      <c r="U769" s="166"/>
      <c r="V769" s="166"/>
      <c r="W769" s="166"/>
      <c r="X769" s="166"/>
      <c r="Y769" s="166"/>
      <c r="Z769" s="166"/>
    </row>
    <row r="770" spans="1:26" ht="12.75" customHeight="1">
      <c r="A770" s="166"/>
      <c r="B770" s="166"/>
      <c r="C770" s="166"/>
      <c r="D770" s="166"/>
      <c r="E770" s="166"/>
      <c r="F770" s="166"/>
      <c r="G770" s="166"/>
      <c r="H770" s="166"/>
      <c r="I770" s="166"/>
      <c r="J770" s="166"/>
      <c r="K770" s="166"/>
      <c r="L770" s="166"/>
      <c r="M770" s="166"/>
      <c r="N770" s="166"/>
      <c r="O770" s="166"/>
      <c r="P770" s="166"/>
      <c r="Q770" s="166"/>
      <c r="R770" s="166"/>
      <c r="S770" s="166"/>
      <c r="T770" s="166"/>
      <c r="U770" s="166"/>
      <c r="V770" s="166"/>
      <c r="W770" s="166"/>
      <c r="X770" s="166"/>
      <c r="Y770" s="166"/>
      <c r="Z770" s="166"/>
    </row>
    <row r="771" spans="1:26" ht="12.75" customHeight="1">
      <c r="A771" s="166"/>
      <c r="B771" s="166"/>
      <c r="C771" s="166"/>
      <c r="D771" s="166"/>
      <c r="E771" s="166"/>
      <c r="F771" s="166"/>
      <c r="G771" s="166"/>
      <c r="H771" s="166"/>
      <c r="I771" s="166"/>
      <c r="J771" s="166"/>
      <c r="K771" s="166"/>
      <c r="L771" s="166"/>
      <c r="M771" s="166"/>
      <c r="N771" s="166"/>
      <c r="O771" s="166"/>
      <c r="P771" s="166"/>
      <c r="Q771" s="166"/>
      <c r="R771" s="166"/>
      <c r="S771" s="166"/>
      <c r="T771" s="166"/>
      <c r="U771" s="166"/>
      <c r="V771" s="166"/>
      <c r="W771" s="166"/>
      <c r="X771" s="166"/>
      <c r="Y771" s="166"/>
      <c r="Z771" s="166"/>
    </row>
    <row r="772" spans="1:26" ht="12.75" customHeight="1">
      <c r="A772" s="166"/>
      <c r="B772" s="166"/>
      <c r="C772" s="166"/>
      <c r="D772" s="166"/>
      <c r="E772" s="166"/>
      <c r="F772" s="166"/>
      <c r="G772" s="166"/>
      <c r="H772" s="166"/>
      <c r="I772" s="166"/>
      <c r="J772" s="166"/>
      <c r="K772" s="166"/>
      <c r="L772" s="166"/>
      <c r="M772" s="166"/>
      <c r="N772" s="166"/>
      <c r="O772" s="166"/>
      <c r="P772" s="166"/>
      <c r="Q772" s="166"/>
      <c r="R772" s="166"/>
      <c r="S772" s="166"/>
      <c r="T772" s="166"/>
      <c r="U772" s="166"/>
      <c r="V772" s="166"/>
      <c r="W772" s="166"/>
      <c r="X772" s="166"/>
      <c r="Y772" s="166"/>
      <c r="Z772" s="166"/>
    </row>
    <row r="773" spans="1:26" ht="12.75" customHeight="1">
      <c r="A773" s="166"/>
      <c r="B773" s="166"/>
      <c r="C773" s="166"/>
      <c r="D773" s="166"/>
      <c r="E773" s="166"/>
      <c r="F773" s="166"/>
      <c r="G773" s="166"/>
      <c r="H773" s="166"/>
      <c r="I773" s="166"/>
      <c r="J773" s="166"/>
      <c r="K773" s="166"/>
      <c r="L773" s="166"/>
      <c r="M773" s="166"/>
      <c r="N773" s="166"/>
      <c r="O773" s="166"/>
      <c r="P773" s="166"/>
      <c r="Q773" s="166"/>
      <c r="R773" s="166"/>
      <c r="S773" s="166"/>
      <c r="T773" s="166"/>
      <c r="U773" s="166"/>
      <c r="V773" s="166"/>
      <c r="W773" s="166"/>
      <c r="X773" s="166"/>
      <c r="Y773" s="166"/>
      <c r="Z773" s="166"/>
    </row>
    <row r="774" spans="1:26" ht="12.75" customHeight="1">
      <c r="A774" s="166"/>
      <c r="B774" s="166"/>
      <c r="C774" s="166"/>
      <c r="D774" s="166"/>
      <c r="E774" s="166"/>
      <c r="F774" s="166"/>
      <c r="G774" s="166"/>
      <c r="H774" s="166"/>
      <c r="I774" s="166"/>
      <c r="J774" s="166"/>
      <c r="K774" s="166"/>
      <c r="L774" s="166"/>
      <c r="M774" s="166"/>
      <c r="N774" s="166"/>
      <c r="O774" s="166"/>
      <c r="P774" s="166"/>
      <c r="Q774" s="166"/>
      <c r="R774" s="166"/>
      <c r="S774" s="166"/>
      <c r="T774" s="166"/>
      <c r="U774" s="166"/>
      <c r="V774" s="166"/>
      <c r="W774" s="166"/>
      <c r="X774" s="166"/>
      <c r="Y774" s="166"/>
      <c r="Z774" s="166"/>
    </row>
    <row r="775" spans="1:26" ht="12.75" customHeight="1">
      <c r="A775" s="166"/>
      <c r="B775" s="166"/>
      <c r="C775" s="166"/>
      <c r="D775" s="166"/>
      <c r="E775" s="166"/>
      <c r="F775" s="166"/>
      <c r="G775" s="166"/>
      <c r="H775" s="166"/>
      <c r="I775" s="166"/>
      <c r="J775" s="166"/>
      <c r="K775" s="166"/>
      <c r="L775" s="166"/>
      <c r="M775" s="166"/>
      <c r="N775" s="166"/>
      <c r="O775" s="166"/>
      <c r="P775" s="166"/>
      <c r="Q775" s="166"/>
      <c r="R775" s="166"/>
      <c r="S775" s="166"/>
      <c r="T775" s="166"/>
      <c r="U775" s="166"/>
      <c r="V775" s="166"/>
      <c r="W775" s="166"/>
      <c r="X775" s="166"/>
      <c r="Y775" s="166"/>
      <c r="Z775" s="166"/>
    </row>
    <row r="776" spans="1:26" ht="12.75" customHeight="1">
      <c r="A776" s="166"/>
      <c r="B776" s="166"/>
      <c r="C776" s="166"/>
      <c r="D776" s="166"/>
      <c r="E776" s="166"/>
      <c r="F776" s="166"/>
      <c r="G776" s="166"/>
      <c r="H776" s="166"/>
      <c r="I776" s="166"/>
      <c r="J776" s="166"/>
      <c r="K776" s="166"/>
      <c r="L776" s="166"/>
      <c r="M776" s="166"/>
      <c r="N776" s="166"/>
      <c r="O776" s="166"/>
      <c r="P776" s="166"/>
      <c r="Q776" s="166"/>
      <c r="R776" s="166"/>
      <c r="S776" s="166"/>
      <c r="T776" s="166"/>
      <c r="U776" s="166"/>
      <c r="V776" s="166"/>
      <c r="W776" s="166"/>
      <c r="X776" s="166"/>
      <c r="Y776" s="166"/>
      <c r="Z776" s="166"/>
    </row>
    <row r="777" spans="1:26" ht="12.75" customHeight="1">
      <c r="A777" s="166"/>
      <c r="B777" s="166"/>
      <c r="C777" s="166"/>
      <c r="D777" s="166"/>
      <c r="E777" s="166"/>
      <c r="F777" s="166"/>
      <c r="G777" s="166"/>
      <c r="H777" s="166"/>
      <c r="I777" s="166"/>
      <c r="J777" s="166"/>
      <c r="K777" s="166"/>
      <c r="L777" s="166"/>
      <c r="M777" s="166"/>
      <c r="N777" s="166"/>
      <c r="O777" s="166"/>
      <c r="P777" s="166"/>
      <c r="Q777" s="166"/>
      <c r="R777" s="166"/>
      <c r="S777" s="166"/>
      <c r="T777" s="166"/>
      <c r="U777" s="166"/>
      <c r="V777" s="166"/>
      <c r="W777" s="166"/>
      <c r="X777" s="166"/>
      <c r="Y777" s="166"/>
      <c r="Z777" s="166"/>
    </row>
    <row r="778" spans="1:26" ht="12.75" customHeight="1">
      <c r="A778" s="166"/>
      <c r="B778" s="166"/>
      <c r="C778" s="166"/>
      <c r="D778" s="166"/>
      <c r="E778" s="166"/>
      <c r="F778" s="166"/>
      <c r="G778" s="166"/>
      <c r="H778" s="166"/>
      <c r="I778" s="166"/>
      <c r="J778" s="166"/>
      <c r="K778" s="166"/>
      <c r="L778" s="166"/>
      <c r="M778" s="166"/>
      <c r="N778" s="166"/>
      <c r="O778" s="166"/>
      <c r="P778" s="166"/>
      <c r="Q778" s="166"/>
      <c r="R778" s="166"/>
      <c r="S778" s="166"/>
      <c r="T778" s="166"/>
      <c r="U778" s="166"/>
      <c r="V778" s="166"/>
      <c r="W778" s="166"/>
      <c r="X778" s="166"/>
      <c r="Y778" s="166"/>
      <c r="Z778" s="166"/>
    </row>
    <row r="779" spans="1:26" ht="12.75" customHeight="1">
      <c r="A779" s="166"/>
      <c r="B779" s="166"/>
      <c r="C779" s="166"/>
      <c r="D779" s="166"/>
      <c r="E779" s="166"/>
      <c r="F779" s="166"/>
      <c r="G779" s="166"/>
      <c r="H779" s="166"/>
      <c r="I779" s="166"/>
      <c r="J779" s="166"/>
      <c r="K779" s="166"/>
      <c r="L779" s="166"/>
      <c r="M779" s="166"/>
      <c r="N779" s="166"/>
      <c r="O779" s="166"/>
      <c r="P779" s="166"/>
      <c r="Q779" s="166"/>
      <c r="R779" s="166"/>
      <c r="S779" s="166"/>
      <c r="T779" s="166"/>
      <c r="U779" s="166"/>
      <c r="V779" s="166"/>
      <c r="W779" s="166"/>
      <c r="X779" s="166"/>
      <c r="Y779" s="166"/>
      <c r="Z779" s="166"/>
    </row>
    <row r="780" spans="1:26" ht="12.75" customHeight="1">
      <c r="A780" s="166"/>
      <c r="B780" s="166"/>
      <c r="C780" s="166"/>
      <c r="D780" s="166"/>
      <c r="E780" s="166"/>
      <c r="F780" s="166"/>
      <c r="G780" s="166"/>
      <c r="H780" s="166"/>
      <c r="I780" s="166"/>
      <c r="J780" s="166"/>
      <c r="K780" s="166"/>
      <c r="L780" s="166"/>
      <c r="M780" s="166"/>
      <c r="N780" s="166"/>
      <c r="O780" s="166"/>
      <c r="P780" s="166"/>
      <c r="Q780" s="166"/>
      <c r="R780" s="166"/>
      <c r="S780" s="166"/>
      <c r="T780" s="166"/>
      <c r="U780" s="166"/>
      <c r="V780" s="166"/>
      <c r="W780" s="166"/>
      <c r="X780" s="166"/>
      <c r="Y780" s="166"/>
      <c r="Z780" s="166"/>
    </row>
    <row r="781" spans="1:26" ht="12.75" customHeight="1">
      <c r="A781" s="166"/>
      <c r="B781" s="166"/>
      <c r="C781" s="166"/>
      <c r="D781" s="166"/>
      <c r="E781" s="166"/>
      <c r="F781" s="166"/>
      <c r="G781" s="166"/>
      <c r="H781" s="166"/>
      <c r="I781" s="166"/>
      <c r="J781" s="166"/>
      <c r="K781" s="166"/>
      <c r="L781" s="166"/>
      <c r="M781" s="166"/>
      <c r="N781" s="166"/>
      <c r="O781" s="166"/>
      <c r="P781" s="166"/>
      <c r="Q781" s="166"/>
      <c r="R781" s="166"/>
      <c r="S781" s="166"/>
      <c r="T781" s="166"/>
      <c r="U781" s="166"/>
      <c r="V781" s="166"/>
      <c r="W781" s="166"/>
      <c r="X781" s="166"/>
      <c r="Y781" s="166"/>
      <c r="Z781" s="166"/>
    </row>
    <row r="782" spans="1:26" ht="12.75" customHeight="1">
      <c r="A782" s="166"/>
      <c r="B782" s="166"/>
      <c r="C782" s="166"/>
      <c r="D782" s="166"/>
      <c r="E782" s="166"/>
      <c r="F782" s="166"/>
      <c r="G782" s="166"/>
      <c r="H782" s="166"/>
      <c r="I782" s="166"/>
      <c r="J782" s="166"/>
      <c r="K782" s="166"/>
      <c r="L782" s="166"/>
      <c r="M782" s="166"/>
      <c r="N782" s="166"/>
      <c r="O782" s="166"/>
      <c r="P782" s="166"/>
      <c r="Q782" s="166"/>
      <c r="R782" s="166"/>
      <c r="S782" s="166"/>
      <c r="T782" s="166"/>
      <c r="U782" s="166"/>
      <c r="V782" s="166"/>
      <c r="W782" s="166"/>
      <c r="X782" s="166"/>
      <c r="Y782" s="166"/>
      <c r="Z782" s="166"/>
    </row>
    <row r="783" spans="1:26" ht="12.75" customHeight="1">
      <c r="A783" s="166"/>
      <c r="B783" s="166"/>
      <c r="C783" s="166"/>
      <c r="D783" s="166"/>
      <c r="E783" s="166"/>
      <c r="F783" s="166"/>
      <c r="G783" s="166"/>
      <c r="H783" s="166"/>
      <c r="I783" s="166"/>
      <c r="J783" s="166"/>
      <c r="K783" s="166"/>
      <c r="L783" s="166"/>
      <c r="M783" s="166"/>
      <c r="N783" s="166"/>
      <c r="O783" s="166"/>
      <c r="P783" s="166"/>
      <c r="Q783" s="166"/>
      <c r="R783" s="166"/>
      <c r="S783" s="166"/>
      <c r="T783" s="166"/>
      <c r="U783" s="166"/>
      <c r="V783" s="166"/>
      <c r="W783" s="166"/>
      <c r="X783" s="166"/>
      <c r="Y783" s="166"/>
      <c r="Z783" s="166"/>
    </row>
    <row r="784" spans="1:26" ht="12.75" customHeight="1">
      <c r="A784" s="166"/>
      <c r="B784" s="166"/>
      <c r="C784" s="166"/>
      <c r="D784" s="166"/>
      <c r="E784" s="166"/>
      <c r="F784" s="166"/>
      <c r="G784" s="166"/>
      <c r="H784" s="166"/>
      <c r="I784" s="166"/>
      <c r="J784" s="166"/>
      <c r="K784" s="166"/>
      <c r="L784" s="166"/>
      <c r="M784" s="166"/>
      <c r="N784" s="166"/>
      <c r="O784" s="166"/>
      <c r="P784" s="166"/>
      <c r="Q784" s="166"/>
      <c r="R784" s="166"/>
      <c r="S784" s="166"/>
      <c r="T784" s="166"/>
      <c r="U784" s="166"/>
      <c r="V784" s="166"/>
      <c r="W784" s="166"/>
      <c r="X784" s="166"/>
      <c r="Y784" s="166"/>
      <c r="Z784" s="166"/>
    </row>
    <row r="785" spans="1:26" ht="12.75" customHeight="1">
      <c r="A785" s="166"/>
      <c r="B785" s="166"/>
      <c r="C785" s="166"/>
      <c r="D785" s="166"/>
      <c r="E785" s="166"/>
      <c r="F785" s="166"/>
      <c r="G785" s="166"/>
      <c r="H785" s="166"/>
      <c r="I785" s="166"/>
      <c r="J785" s="166"/>
      <c r="K785" s="166"/>
      <c r="L785" s="166"/>
      <c r="M785" s="166"/>
      <c r="N785" s="166"/>
      <c r="O785" s="166"/>
      <c r="P785" s="166"/>
      <c r="Q785" s="166"/>
      <c r="R785" s="166"/>
      <c r="S785" s="166"/>
      <c r="T785" s="166"/>
      <c r="U785" s="166"/>
      <c r="V785" s="166"/>
      <c r="W785" s="166"/>
      <c r="X785" s="166"/>
      <c r="Y785" s="166"/>
      <c r="Z785" s="166"/>
    </row>
    <row r="786" spans="1:26" ht="12.75" customHeight="1">
      <c r="A786" s="166"/>
      <c r="B786" s="166"/>
      <c r="C786" s="166"/>
      <c r="D786" s="166"/>
      <c r="E786" s="166"/>
      <c r="F786" s="166"/>
      <c r="G786" s="166"/>
      <c r="H786" s="166"/>
      <c r="I786" s="166"/>
      <c r="J786" s="166"/>
      <c r="K786" s="166"/>
      <c r="L786" s="166"/>
      <c r="M786" s="166"/>
      <c r="N786" s="166"/>
      <c r="O786" s="166"/>
      <c r="P786" s="166"/>
      <c r="Q786" s="166"/>
      <c r="R786" s="166"/>
      <c r="S786" s="166"/>
      <c r="T786" s="166"/>
      <c r="U786" s="166"/>
      <c r="V786" s="166"/>
      <c r="W786" s="166"/>
      <c r="X786" s="166"/>
      <c r="Y786" s="166"/>
      <c r="Z786" s="166"/>
    </row>
    <row r="787" spans="1:26" ht="12.75" customHeight="1">
      <c r="A787" s="166"/>
      <c r="B787" s="166"/>
      <c r="C787" s="166"/>
      <c r="D787" s="166"/>
      <c r="E787" s="166"/>
      <c r="F787" s="166"/>
      <c r="G787" s="166"/>
      <c r="H787" s="166"/>
      <c r="I787" s="166"/>
      <c r="J787" s="166"/>
      <c r="K787" s="166"/>
      <c r="L787" s="166"/>
      <c r="M787" s="166"/>
      <c r="N787" s="166"/>
      <c r="O787" s="166"/>
      <c r="P787" s="166"/>
      <c r="Q787" s="166"/>
      <c r="R787" s="166"/>
      <c r="S787" s="166"/>
      <c r="T787" s="166"/>
      <c r="U787" s="166"/>
      <c r="V787" s="166"/>
      <c r="W787" s="166"/>
      <c r="X787" s="166"/>
      <c r="Y787" s="166"/>
      <c r="Z787" s="166"/>
    </row>
    <row r="788" spans="1:26" ht="12.75" customHeight="1">
      <c r="A788" s="166"/>
      <c r="B788" s="166"/>
      <c r="C788" s="166"/>
      <c r="D788" s="166"/>
      <c r="E788" s="166"/>
      <c r="F788" s="166"/>
      <c r="G788" s="166"/>
      <c r="H788" s="166"/>
      <c r="I788" s="166"/>
      <c r="J788" s="166"/>
      <c r="K788" s="166"/>
      <c r="L788" s="166"/>
      <c r="M788" s="166"/>
      <c r="N788" s="166"/>
      <c r="O788" s="166"/>
      <c r="P788" s="166"/>
      <c r="Q788" s="166"/>
      <c r="R788" s="166"/>
      <c r="S788" s="166"/>
      <c r="T788" s="166"/>
      <c r="U788" s="166"/>
      <c r="V788" s="166"/>
      <c r="W788" s="166"/>
      <c r="X788" s="166"/>
      <c r="Y788" s="166"/>
      <c r="Z788" s="166"/>
    </row>
    <row r="789" spans="1:26" ht="12.75" customHeight="1">
      <c r="A789" s="166"/>
      <c r="B789" s="166"/>
      <c r="C789" s="166"/>
      <c r="D789" s="166"/>
      <c r="E789" s="166"/>
      <c r="F789" s="166"/>
      <c r="G789" s="166"/>
      <c r="H789" s="166"/>
      <c r="I789" s="166"/>
      <c r="J789" s="166"/>
      <c r="K789" s="166"/>
      <c r="L789" s="166"/>
      <c r="M789" s="166"/>
      <c r="N789" s="166"/>
      <c r="O789" s="166"/>
      <c r="P789" s="166"/>
      <c r="Q789" s="166"/>
      <c r="R789" s="166"/>
      <c r="S789" s="166"/>
      <c r="T789" s="166"/>
      <c r="U789" s="166"/>
      <c r="V789" s="166"/>
      <c r="W789" s="166"/>
      <c r="X789" s="166"/>
      <c r="Y789" s="166"/>
      <c r="Z789" s="166"/>
    </row>
    <row r="790" spans="1:26" ht="12.75" customHeight="1">
      <c r="A790" s="166"/>
      <c r="B790" s="166"/>
      <c r="C790" s="166"/>
      <c r="D790" s="166"/>
      <c r="E790" s="166"/>
      <c r="F790" s="166"/>
      <c r="G790" s="166"/>
      <c r="H790" s="166"/>
      <c r="I790" s="166"/>
      <c r="J790" s="166"/>
      <c r="K790" s="166"/>
      <c r="L790" s="166"/>
      <c r="M790" s="166"/>
      <c r="N790" s="166"/>
      <c r="O790" s="166"/>
      <c r="P790" s="166"/>
      <c r="Q790" s="166"/>
      <c r="R790" s="166"/>
      <c r="S790" s="166"/>
      <c r="T790" s="166"/>
      <c r="U790" s="166"/>
      <c r="V790" s="166"/>
      <c r="W790" s="166"/>
      <c r="X790" s="166"/>
      <c r="Y790" s="166"/>
      <c r="Z790" s="166"/>
    </row>
    <row r="791" spans="1:26" ht="12.75" customHeight="1">
      <c r="A791" s="166"/>
      <c r="B791" s="166"/>
      <c r="C791" s="166"/>
      <c r="D791" s="166"/>
      <c r="E791" s="166"/>
      <c r="F791" s="166"/>
      <c r="G791" s="166"/>
      <c r="H791" s="166"/>
      <c r="I791" s="166"/>
      <c r="J791" s="166"/>
      <c r="K791" s="166"/>
      <c r="L791" s="166"/>
      <c r="M791" s="166"/>
      <c r="N791" s="166"/>
      <c r="O791" s="166"/>
      <c r="P791" s="166"/>
      <c r="Q791" s="166"/>
      <c r="R791" s="166"/>
      <c r="S791" s="166"/>
      <c r="T791" s="166"/>
      <c r="U791" s="166"/>
      <c r="V791" s="166"/>
      <c r="W791" s="166"/>
      <c r="X791" s="166"/>
      <c r="Y791" s="166"/>
      <c r="Z791" s="166"/>
    </row>
    <row r="792" spans="1:26" ht="12.75" customHeight="1">
      <c r="A792" s="166"/>
      <c r="B792" s="166"/>
      <c r="C792" s="166"/>
      <c r="D792" s="166"/>
      <c r="E792" s="166"/>
      <c r="F792" s="166"/>
      <c r="G792" s="166"/>
      <c r="H792" s="166"/>
      <c r="I792" s="166"/>
      <c r="J792" s="166"/>
      <c r="K792" s="166"/>
      <c r="L792" s="166"/>
      <c r="M792" s="166"/>
      <c r="N792" s="166"/>
      <c r="O792" s="166"/>
      <c r="P792" s="166"/>
      <c r="Q792" s="166"/>
      <c r="R792" s="166"/>
      <c r="S792" s="166"/>
      <c r="T792" s="166"/>
      <c r="U792" s="166"/>
      <c r="V792" s="166"/>
      <c r="W792" s="166"/>
      <c r="X792" s="166"/>
      <c r="Y792" s="166"/>
      <c r="Z792" s="166"/>
    </row>
    <row r="793" spans="1:26" ht="12.75" customHeight="1">
      <c r="A793" s="166"/>
      <c r="B793" s="166"/>
      <c r="C793" s="166"/>
      <c r="D793" s="166"/>
      <c r="E793" s="166"/>
      <c r="F793" s="166"/>
      <c r="G793" s="166"/>
      <c r="H793" s="166"/>
      <c r="I793" s="166"/>
      <c r="J793" s="166"/>
      <c r="K793" s="166"/>
      <c r="L793" s="166"/>
      <c r="M793" s="166"/>
      <c r="N793" s="166"/>
      <c r="O793" s="166"/>
      <c r="P793" s="166"/>
      <c r="Q793" s="166"/>
      <c r="R793" s="166"/>
      <c r="S793" s="166"/>
      <c r="T793" s="166"/>
      <c r="U793" s="166"/>
      <c r="V793" s="166"/>
      <c r="W793" s="166"/>
      <c r="X793" s="166"/>
      <c r="Y793" s="166"/>
      <c r="Z793" s="166"/>
    </row>
    <row r="794" spans="1:26" ht="12.75" customHeight="1">
      <c r="A794" s="166"/>
      <c r="B794" s="166"/>
      <c r="C794" s="166"/>
      <c r="D794" s="166"/>
      <c r="E794" s="166"/>
      <c r="F794" s="166"/>
      <c r="G794" s="166"/>
      <c r="H794" s="166"/>
      <c r="I794" s="166"/>
      <c r="J794" s="166"/>
      <c r="K794" s="166"/>
      <c r="L794" s="166"/>
      <c r="M794" s="166"/>
      <c r="N794" s="166"/>
      <c r="O794" s="166"/>
      <c r="P794" s="166"/>
      <c r="Q794" s="166"/>
      <c r="R794" s="166"/>
      <c r="S794" s="166"/>
      <c r="T794" s="166"/>
      <c r="U794" s="166"/>
      <c r="V794" s="166"/>
      <c r="W794" s="166"/>
      <c r="X794" s="166"/>
      <c r="Y794" s="166"/>
      <c r="Z794" s="166"/>
    </row>
    <row r="795" spans="1:26" ht="12.75" customHeight="1">
      <c r="A795" s="166"/>
      <c r="B795" s="166"/>
      <c r="C795" s="166"/>
      <c r="D795" s="166"/>
      <c r="E795" s="166"/>
      <c r="F795" s="166"/>
      <c r="G795" s="166"/>
      <c r="H795" s="166"/>
      <c r="I795" s="166"/>
      <c r="J795" s="166"/>
      <c r="K795" s="166"/>
      <c r="L795" s="166"/>
      <c r="M795" s="166"/>
      <c r="N795" s="166"/>
      <c r="O795" s="166"/>
      <c r="P795" s="166"/>
      <c r="Q795" s="166"/>
      <c r="R795" s="166"/>
      <c r="S795" s="166"/>
      <c r="T795" s="166"/>
      <c r="U795" s="166"/>
      <c r="V795" s="166"/>
      <c r="W795" s="166"/>
      <c r="X795" s="166"/>
      <c r="Y795" s="166"/>
      <c r="Z795" s="166"/>
    </row>
    <row r="796" spans="1:26" ht="12.75" customHeight="1">
      <c r="A796" s="166"/>
      <c r="B796" s="166"/>
      <c r="C796" s="166"/>
      <c r="D796" s="166"/>
      <c r="E796" s="166"/>
      <c r="F796" s="166"/>
      <c r="G796" s="166"/>
      <c r="H796" s="166"/>
      <c r="I796" s="166"/>
      <c r="J796" s="166"/>
      <c r="K796" s="166"/>
      <c r="L796" s="166"/>
      <c r="M796" s="166"/>
      <c r="N796" s="166"/>
      <c r="O796" s="166"/>
      <c r="P796" s="166"/>
      <c r="Q796" s="166"/>
      <c r="R796" s="166"/>
      <c r="S796" s="166"/>
      <c r="T796" s="166"/>
      <c r="U796" s="166"/>
      <c r="V796" s="166"/>
      <c r="W796" s="166"/>
      <c r="X796" s="166"/>
      <c r="Y796" s="166"/>
      <c r="Z796" s="166"/>
    </row>
    <row r="797" spans="1:26" ht="12.75" customHeight="1">
      <c r="A797" s="166"/>
      <c r="B797" s="166"/>
      <c r="C797" s="166"/>
      <c r="D797" s="166"/>
      <c r="E797" s="166"/>
      <c r="F797" s="166"/>
      <c r="G797" s="166"/>
      <c r="H797" s="166"/>
      <c r="I797" s="166"/>
      <c r="J797" s="166"/>
      <c r="K797" s="166"/>
      <c r="L797" s="166"/>
      <c r="M797" s="166"/>
      <c r="N797" s="166"/>
      <c r="O797" s="166"/>
      <c r="P797" s="166"/>
      <c r="Q797" s="166"/>
      <c r="R797" s="166"/>
      <c r="S797" s="166"/>
      <c r="T797" s="166"/>
      <c r="U797" s="166"/>
      <c r="V797" s="166"/>
      <c r="W797" s="166"/>
      <c r="X797" s="166"/>
      <c r="Y797" s="166"/>
      <c r="Z797" s="166"/>
    </row>
    <row r="798" spans="1:26" ht="12.75" customHeight="1">
      <c r="A798" s="166"/>
      <c r="B798" s="166"/>
      <c r="C798" s="166"/>
      <c r="D798" s="166"/>
      <c r="E798" s="166"/>
      <c r="F798" s="166"/>
      <c r="G798" s="166"/>
      <c r="H798" s="166"/>
      <c r="I798" s="166"/>
      <c r="J798" s="166"/>
      <c r="K798" s="166"/>
      <c r="L798" s="166"/>
      <c r="M798" s="166"/>
      <c r="N798" s="166"/>
      <c r="O798" s="166"/>
      <c r="P798" s="166"/>
      <c r="Q798" s="166"/>
      <c r="R798" s="166"/>
      <c r="S798" s="166"/>
      <c r="T798" s="166"/>
      <c r="U798" s="166"/>
      <c r="V798" s="166"/>
      <c r="W798" s="166"/>
      <c r="X798" s="166"/>
      <c r="Y798" s="166"/>
      <c r="Z798" s="166"/>
    </row>
    <row r="799" spans="1:26" ht="12.75" customHeight="1">
      <c r="A799" s="166"/>
      <c r="B799" s="166"/>
      <c r="C799" s="166"/>
      <c r="D799" s="166"/>
      <c r="E799" s="166"/>
      <c r="F799" s="166"/>
      <c r="G799" s="166"/>
      <c r="H799" s="166"/>
      <c r="I799" s="166"/>
      <c r="J799" s="166"/>
      <c r="K799" s="166"/>
      <c r="L799" s="166"/>
      <c r="M799" s="166"/>
      <c r="N799" s="166"/>
      <c r="O799" s="166"/>
      <c r="P799" s="166"/>
      <c r="Q799" s="166"/>
      <c r="R799" s="166"/>
      <c r="S799" s="166"/>
      <c r="T799" s="166"/>
      <c r="U799" s="166"/>
      <c r="V799" s="166"/>
      <c r="W799" s="166"/>
      <c r="X799" s="166"/>
      <c r="Y799" s="166"/>
      <c r="Z799" s="166"/>
    </row>
    <row r="800" spans="1:26" ht="12.75" customHeight="1">
      <c r="A800" s="166"/>
      <c r="B800" s="166"/>
      <c r="C800" s="166"/>
      <c r="D800" s="166"/>
      <c r="E800" s="166"/>
      <c r="F800" s="166"/>
      <c r="G800" s="166"/>
      <c r="H800" s="166"/>
      <c r="I800" s="166"/>
      <c r="J800" s="166"/>
      <c r="K800" s="166"/>
      <c r="L800" s="166"/>
      <c r="M800" s="166"/>
      <c r="N800" s="166"/>
      <c r="O800" s="166"/>
      <c r="P800" s="166"/>
      <c r="Q800" s="166"/>
      <c r="R800" s="166"/>
      <c r="S800" s="166"/>
      <c r="T800" s="166"/>
      <c r="U800" s="166"/>
      <c r="V800" s="166"/>
      <c r="W800" s="166"/>
      <c r="X800" s="166"/>
      <c r="Y800" s="166"/>
      <c r="Z800" s="166"/>
    </row>
    <row r="801" spans="1:26" ht="12.75" customHeight="1">
      <c r="A801" s="166"/>
      <c r="B801" s="166"/>
      <c r="C801" s="166"/>
      <c r="D801" s="166"/>
      <c r="E801" s="166"/>
      <c r="F801" s="166"/>
      <c r="G801" s="166"/>
      <c r="H801" s="166"/>
      <c r="I801" s="166"/>
      <c r="J801" s="166"/>
      <c r="K801" s="166"/>
      <c r="L801" s="166"/>
      <c r="M801" s="166"/>
      <c r="N801" s="166"/>
      <c r="O801" s="166"/>
      <c r="P801" s="166"/>
      <c r="Q801" s="166"/>
      <c r="R801" s="166"/>
      <c r="S801" s="166"/>
      <c r="T801" s="166"/>
      <c r="U801" s="166"/>
      <c r="V801" s="166"/>
      <c r="W801" s="166"/>
      <c r="X801" s="166"/>
      <c r="Y801" s="166"/>
      <c r="Z801" s="166"/>
    </row>
    <row r="802" spans="1:26" ht="12.75" customHeight="1">
      <c r="A802" s="166"/>
      <c r="B802" s="166"/>
      <c r="C802" s="166"/>
      <c r="D802" s="166"/>
      <c r="E802" s="166"/>
      <c r="F802" s="166"/>
      <c r="G802" s="166"/>
      <c r="H802" s="166"/>
      <c r="I802" s="166"/>
      <c r="J802" s="166"/>
      <c r="K802" s="166"/>
      <c r="L802" s="166"/>
      <c r="M802" s="166"/>
      <c r="N802" s="166"/>
      <c r="O802" s="166"/>
      <c r="P802" s="166"/>
      <c r="Q802" s="166"/>
      <c r="R802" s="166"/>
      <c r="S802" s="166"/>
      <c r="T802" s="166"/>
      <c r="U802" s="166"/>
      <c r="V802" s="166"/>
      <c r="W802" s="166"/>
      <c r="X802" s="166"/>
      <c r="Y802" s="166"/>
      <c r="Z802" s="166"/>
    </row>
    <row r="803" spans="1:26" ht="12.75" customHeight="1">
      <c r="A803" s="166"/>
      <c r="B803" s="166"/>
      <c r="C803" s="166"/>
      <c r="D803" s="166"/>
      <c r="E803" s="166"/>
      <c r="F803" s="166"/>
      <c r="G803" s="166"/>
      <c r="H803" s="166"/>
      <c r="I803" s="166"/>
      <c r="J803" s="166"/>
      <c r="K803" s="166"/>
      <c r="L803" s="166"/>
      <c r="M803" s="166"/>
      <c r="N803" s="166"/>
      <c r="O803" s="166"/>
      <c r="P803" s="166"/>
      <c r="Q803" s="166"/>
      <c r="R803" s="166"/>
      <c r="S803" s="166"/>
      <c r="T803" s="166"/>
      <c r="U803" s="166"/>
      <c r="V803" s="166"/>
      <c r="W803" s="166"/>
      <c r="X803" s="166"/>
      <c r="Y803" s="166"/>
      <c r="Z803" s="166"/>
    </row>
    <row r="804" spans="1:26" ht="12.75" customHeight="1">
      <c r="A804" s="166"/>
      <c r="B804" s="166"/>
      <c r="C804" s="166"/>
      <c r="D804" s="166"/>
      <c r="E804" s="166"/>
      <c r="F804" s="166"/>
      <c r="G804" s="166"/>
      <c r="H804" s="166"/>
      <c r="I804" s="166"/>
      <c r="J804" s="166"/>
      <c r="K804" s="166"/>
      <c r="L804" s="166"/>
      <c r="M804" s="166"/>
      <c r="N804" s="166"/>
      <c r="O804" s="166"/>
      <c r="P804" s="166"/>
      <c r="Q804" s="166"/>
      <c r="R804" s="166"/>
      <c r="S804" s="166"/>
      <c r="T804" s="166"/>
      <c r="U804" s="166"/>
      <c r="V804" s="166"/>
      <c r="W804" s="166"/>
      <c r="X804" s="166"/>
      <c r="Y804" s="166"/>
      <c r="Z804" s="166"/>
    </row>
    <row r="805" spans="1:26" ht="12.75" customHeight="1">
      <c r="A805" s="166"/>
      <c r="B805" s="166"/>
      <c r="C805" s="166"/>
      <c r="D805" s="166"/>
      <c r="E805" s="166"/>
      <c r="F805" s="166"/>
      <c r="G805" s="166"/>
      <c r="H805" s="166"/>
      <c r="I805" s="166"/>
      <c r="J805" s="166"/>
      <c r="K805" s="166"/>
      <c r="L805" s="166"/>
      <c r="M805" s="166"/>
      <c r="N805" s="166"/>
      <c r="O805" s="166"/>
      <c r="P805" s="166"/>
      <c r="Q805" s="166"/>
      <c r="R805" s="166"/>
      <c r="S805" s="166"/>
      <c r="T805" s="166"/>
      <c r="U805" s="166"/>
      <c r="V805" s="166"/>
      <c r="W805" s="166"/>
      <c r="X805" s="166"/>
      <c r="Y805" s="166"/>
      <c r="Z805" s="166"/>
    </row>
    <row r="806" spans="1:26" ht="12.75" customHeight="1">
      <c r="A806" s="166"/>
      <c r="B806" s="166"/>
      <c r="C806" s="166"/>
      <c r="D806" s="166"/>
      <c r="E806" s="166"/>
      <c r="F806" s="166"/>
      <c r="G806" s="166"/>
      <c r="H806" s="166"/>
      <c r="I806" s="166"/>
      <c r="J806" s="166"/>
      <c r="K806" s="166"/>
      <c r="L806" s="166"/>
      <c r="M806" s="166"/>
      <c r="N806" s="166"/>
      <c r="O806" s="166"/>
      <c r="P806" s="166"/>
      <c r="Q806" s="166"/>
      <c r="R806" s="166"/>
      <c r="S806" s="166"/>
      <c r="T806" s="166"/>
      <c r="U806" s="166"/>
      <c r="V806" s="166"/>
      <c r="W806" s="166"/>
      <c r="X806" s="166"/>
      <c r="Y806" s="166"/>
      <c r="Z806" s="166"/>
    </row>
    <row r="807" spans="1:26" ht="12.75" customHeight="1">
      <c r="A807" s="166"/>
      <c r="B807" s="166"/>
      <c r="C807" s="166"/>
      <c r="D807" s="166"/>
      <c r="E807" s="166"/>
      <c r="F807" s="166"/>
      <c r="G807" s="166"/>
      <c r="H807" s="166"/>
      <c r="I807" s="166"/>
      <c r="J807" s="166"/>
      <c r="K807" s="166"/>
      <c r="L807" s="166"/>
      <c r="M807" s="166"/>
      <c r="N807" s="166"/>
      <c r="O807" s="166"/>
      <c r="P807" s="166"/>
      <c r="Q807" s="166"/>
      <c r="R807" s="166"/>
      <c r="S807" s="166"/>
      <c r="T807" s="166"/>
      <c r="U807" s="166"/>
      <c r="V807" s="166"/>
      <c r="W807" s="166"/>
      <c r="X807" s="166"/>
      <c r="Y807" s="166"/>
      <c r="Z807" s="166"/>
    </row>
    <row r="808" spans="1:26" ht="12.75" customHeight="1">
      <c r="A808" s="166"/>
      <c r="B808" s="166"/>
      <c r="C808" s="166"/>
      <c r="D808" s="166"/>
      <c r="E808" s="166"/>
      <c r="F808" s="166"/>
      <c r="G808" s="166"/>
      <c r="H808" s="166"/>
      <c r="I808" s="166"/>
      <c r="J808" s="166"/>
      <c r="K808" s="166"/>
      <c r="L808" s="166"/>
      <c r="M808" s="166"/>
      <c r="N808" s="166"/>
      <c r="O808" s="166"/>
      <c r="P808" s="166"/>
      <c r="Q808" s="166"/>
      <c r="R808" s="166"/>
      <c r="S808" s="166"/>
      <c r="T808" s="166"/>
      <c r="U808" s="166"/>
      <c r="V808" s="166"/>
      <c r="W808" s="166"/>
      <c r="X808" s="166"/>
      <c r="Y808" s="166"/>
      <c r="Z808" s="166"/>
    </row>
    <row r="809" spans="1:26" ht="12.75" customHeight="1">
      <c r="A809" s="166"/>
      <c r="B809" s="166"/>
      <c r="C809" s="166"/>
      <c r="D809" s="166"/>
      <c r="E809" s="166"/>
      <c r="F809" s="166"/>
      <c r="G809" s="166"/>
      <c r="H809" s="166"/>
      <c r="I809" s="166"/>
      <c r="J809" s="166"/>
      <c r="K809" s="166"/>
      <c r="L809" s="166"/>
      <c r="M809" s="166"/>
      <c r="N809" s="166"/>
      <c r="O809" s="166"/>
      <c r="P809" s="166"/>
      <c r="Q809" s="166"/>
      <c r="R809" s="166"/>
      <c r="S809" s="166"/>
      <c r="T809" s="166"/>
      <c r="U809" s="166"/>
      <c r="V809" s="166"/>
      <c r="W809" s="166"/>
      <c r="X809" s="166"/>
      <c r="Y809" s="166"/>
      <c r="Z809" s="166"/>
    </row>
    <row r="810" spans="1:26" ht="12.75" customHeight="1">
      <c r="A810" s="166"/>
      <c r="B810" s="166"/>
      <c r="C810" s="166"/>
      <c r="D810" s="166"/>
      <c r="E810" s="166"/>
      <c r="F810" s="166"/>
      <c r="G810" s="166"/>
      <c r="H810" s="166"/>
      <c r="I810" s="166"/>
      <c r="J810" s="166"/>
      <c r="K810" s="166"/>
      <c r="L810" s="166"/>
      <c r="M810" s="166"/>
      <c r="N810" s="166"/>
      <c r="O810" s="166"/>
      <c r="P810" s="166"/>
      <c r="Q810" s="166"/>
      <c r="R810" s="166"/>
      <c r="S810" s="166"/>
      <c r="T810" s="166"/>
      <c r="U810" s="166"/>
      <c r="V810" s="166"/>
      <c r="W810" s="166"/>
      <c r="X810" s="166"/>
      <c r="Y810" s="166"/>
      <c r="Z810" s="166"/>
    </row>
    <row r="811" spans="1:26" ht="12.75" customHeight="1">
      <c r="A811" s="166"/>
      <c r="B811" s="166"/>
      <c r="C811" s="166"/>
      <c r="D811" s="166"/>
      <c r="E811" s="166"/>
      <c r="F811" s="166"/>
      <c r="G811" s="166"/>
      <c r="H811" s="166"/>
      <c r="I811" s="166"/>
      <c r="J811" s="166"/>
      <c r="K811" s="166"/>
      <c r="L811" s="166"/>
      <c r="M811" s="166"/>
      <c r="N811" s="166"/>
      <c r="O811" s="166"/>
      <c r="P811" s="166"/>
      <c r="Q811" s="166"/>
      <c r="R811" s="166"/>
      <c r="S811" s="166"/>
      <c r="T811" s="166"/>
      <c r="U811" s="166"/>
      <c r="V811" s="166"/>
      <c r="W811" s="166"/>
      <c r="X811" s="166"/>
      <c r="Y811" s="166"/>
      <c r="Z811" s="166"/>
    </row>
    <row r="812" spans="1:26" ht="12.75" customHeight="1">
      <c r="A812" s="166"/>
      <c r="B812" s="166"/>
      <c r="C812" s="166"/>
      <c r="D812" s="166"/>
      <c r="E812" s="166"/>
      <c r="F812" s="166"/>
      <c r="G812" s="166"/>
      <c r="H812" s="166"/>
      <c r="I812" s="166"/>
      <c r="J812" s="166"/>
      <c r="K812" s="166"/>
      <c r="L812" s="166"/>
      <c r="M812" s="166"/>
      <c r="N812" s="166"/>
      <c r="O812" s="166"/>
      <c r="P812" s="166"/>
      <c r="Q812" s="166"/>
      <c r="R812" s="166"/>
      <c r="S812" s="166"/>
      <c r="T812" s="166"/>
      <c r="U812" s="166"/>
      <c r="V812" s="166"/>
      <c r="W812" s="166"/>
      <c r="X812" s="166"/>
      <c r="Y812" s="166"/>
      <c r="Z812" s="166"/>
    </row>
    <row r="813" spans="1:26" ht="12.75" customHeight="1">
      <c r="A813" s="166"/>
      <c r="B813" s="166"/>
      <c r="C813" s="166"/>
      <c r="D813" s="166"/>
      <c r="E813" s="166"/>
      <c r="F813" s="166"/>
      <c r="G813" s="166"/>
      <c r="H813" s="166"/>
      <c r="I813" s="166"/>
      <c r="J813" s="166"/>
      <c r="K813" s="166"/>
      <c r="L813" s="166"/>
      <c r="M813" s="166"/>
      <c r="N813" s="166"/>
      <c r="O813" s="166"/>
      <c r="P813" s="166"/>
      <c r="Q813" s="166"/>
      <c r="R813" s="166"/>
      <c r="S813" s="166"/>
      <c r="T813" s="166"/>
      <c r="U813" s="166"/>
      <c r="V813" s="166"/>
      <c r="W813" s="166"/>
      <c r="X813" s="166"/>
      <c r="Y813" s="166"/>
      <c r="Z813" s="166"/>
    </row>
    <row r="814" spans="1:26" ht="12.75" customHeight="1">
      <c r="A814" s="166"/>
      <c r="B814" s="166"/>
      <c r="C814" s="166"/>
      <c r="D814" s="166"/>
      <c r="E814" s="166"/>
      <c r="F814" s="166"/>
      <c r="G814" s="166"/>
      <c r="H814" s="166"/>
      <c r="I814" s="166"/>
      <c r="J814" s="166"/>
      <c r="K814" s="166"/>
      <c r="L814" s="166"/>
      <c r="M814" s="166"/>
      <c r="N814" s="166"/>
      <c r="O814" s="166"/>
      <c r="P814" s="166"/>
      <c r="Q814" s="166"/>
      <c r="R814" s="166"/>
      <c r="S814" s="166"/>
      <c r="T814" s="166"/>
      <c r="U814" s="166"/>
      <c r="V814" s="166"/>
      <c r="W814" s="166"/>
      <c r="X814" s="166"/>
      <c r="Y814" s="166"/>
      <c r="Z814" s="166"/>
    </row>
    <row r="815" spans="1:26" ht="12.75" customHeight="1">
      <c r="A815" s="166"/>
      <c r="B815" s="166"/>
      <c r="C815" s="166"/>
      <c r="D815" s="166"/>
      <c r="E815" s="166"/>
      <c r="F815" s="166"/>
      <c r="G815" s="166"/>
      <c r="H815" s="166"/>
      <c r="I815" s="166"/>
      <c r="J815" s="166"/>
      <c r="K815" s="166"/>
      <c r="L815" s="166"/>
      <c r="M815" s="166"/>
      <c r="N815" s="166"/>
      <c r="O815" s="166"/>
      <c r="P815" s="166"/>
      <c r="Q815" s="166"/>
      <c r="R815" s="166"/>
      <c r="S815" s="166"/>
      <c r="T815" s="166"/>
      <c r="U815" s="166"/>
      <c r="V815" s="166"/>
      <c r="W815" s="166"/>
      <c r="X815" s="166"/>
      <c r="Y815" s="166"/>
      <c r="Z815" s="166"/>
    </row>
    <row r="816" spans="1:26" ht="12.75" customHeight="1">
      <c r="A816" s="166"/>
      <c r="B816" s="166"/>
      <c r="C816" s="166"/>
      <c r="D816" s="166"/>
      <c r="E816" s="166"/>
      <c r="F816" s="166"/>
      <c r="G816" s="166"/>
      <c r="H816" s="166"/>
      <c r="I816" s="166"/>
      <c r="J816" s="166"/>
      <c r="K816" s="166"/>
      <c r="L816" s="166"/>
      <c r="M816" s="166"/>
      <c r="N816" s="166"/>
      <c r="O816" s="166"/>
      <c r="P816" s="166"/>
      <c r="Q816" s="166"/>
      <c r="R816" s="166"/>
      <c r="S816" s="166"/>
      <c r="T816" s="166"/>
      <c r="U816" s="166"/>
      <c r="V816" s="166"/>
      <c r="W816" s="166"/>
      <c r="X816" s="166"/>
      <c r="Y816" s="166"/>
      <c r="Z816" s="166"/>
    </row>
    <row r="817" spans="1:26" ht="12.75" customHeight="1">
      <c r="A817" s="166"/>
      <c r="B817" s="166"/>
      <c r="C817" s="166"/>
      <c r="D817" s="166"/>
      <c r="E817" s="166"/>
      <c r="F817" s="166"/>
      <c r="G817" s="166"/>
      <c r="H817" s="166"/>
      <c r="I817" s="166"/>
      <c r="J817" s="166"/>
      <c r="K817" s="166"/>
      <c r="L817" s="166"/>
      <c r="M817" s="166"/>
      <c r="N817" s="166"/>
      <c r="O817" s="166"/>
      <c r="P817" s="166"/>
      <c r="Q817" s="166"/>
      <c r="R817" s="166"/>
      <c r="S817" s="166"/>
      <c r="T817" s="166"/>
      <c r="U817" s="166"/>
      <c r="V817" s="166"/>
      <c r="W817" s="166"/>
      <c r="X817" s="166"/>
      <c r="Y817" s="166"/>
      <c r="Z817" s="166"/>
    </row>
    <row r="818" spans="1:26" ht="12.75" customHeight="1">
      <c r="A818" s="166"/>
      <c r="B818" s="166"/>
      <c r="C818" s="166"/>
      <c r="D818" s="166"/>
      <c r="E818" s="166"/>
      <c r="F818" s="166"/>
      <c r="G818" s="166"/>
      <c r="H818" s="166"/>
      <c r="I818" s="166"/>
      <c r="J818" s="166"/>
      <c r="K818" s="166"/>
      <c r="L818" s="166"/>
      <c r="M818" s="166"/>
      <c r="N818" s="166"/>
      <c r="O818" s="166"/>
      <c r="P818" s="166"/>
      <c r="Q818" s="166"/>
      <c r="R818" s="166"/>
      <c r="S818" s="166"/>
      <c r="T818" s="166"/>
      <c r="U818" s="166"/>
      <c r="V818" s="166"/>
      <c r="W818" s="166"/>
      <c r="X818" s="166"/>
      <c r="Y818" s="166"/>
      <c r="Z818" s="166"/>
    </row>
    <row r="819" spans="1:26" ht="12.75" customHeight="1">
      <c r="A819" s="166"/>
      <c r="B819" s="166"/>
      <c r="C819" s="166"/>
      <c r="D819" s="166"/>
      <c r="E819" s="166"/>
      <c r="F819" s="166"/>
      <c r="G819" s="166"/>
      <c r="H819" s="166"/>
      <c r="I819" s="166"/>
      <c r="J819" s="166"/>
      <c r="K819" s="166"/>
      <c r="L819" s="166"/>
      <c r="M819" s="166"/>
      <c r="N819" s="166"/>
      <c r="O819" s="166"/>
      <c r="P819" s="166"/>
      <c r="Q819" s="166"/>
      <c r="R819" s="166"/>
      <c r="S819" s="166"/>
      <c r="T819" s="166"/>
      <c r="U819" s="166"/>
      <c r="V819" s="166"/>
      <c r="W819" s="166"/>
      <c r="X819" s="166"/>
      <c r="Y819" s="166"/>
      <c r="Z819" s="166"/>
    </row>
    <row r="820" spans="1:26" ht="12.75" customHeight="1">
      <c r="A820" s="166"/>
      <c r="B820" s="166"/>
      <c r="C820" s="166"/>
      <c r="D820" s="166"/>
      <c r="E820" s="166"/>
      <c r="F820" s="166"/>
      <c r="G820" s="166"/>
      <c r="H820" s="166"/>
      <c r="I820" s="166"/>
      <c r="J820" s="166"/>
      <c r="K820" s="166"/>
      <c r="L820" s="166"/>
      <c r="M820" s="166"/>
      <c r="N820" s="166"/>
      <c r="O820" s="166"/>
      <c r="P820" s="166"/>
      <c r="Q820" s="166"/>
      <c r="R820" s="166"/>
      <c r="S820" s="166"/>
      <c r="T820" s="166"/>
      <c r="U820" s="166"/>
      <c r="V820" s="166"/>
      <c r="W820" s="166"/>
      <c r="X820" s="166"/>
      <c r="Y820" s="166"/>
      <c r="Z820" s="166"/>
    </row>
    <row r="821" spans="1:26" ht="12.75" customHeight="1">
      <c r="A821" s="166"/>
      <c r="B821" s="166"/>
      <c r="C821" s="166"/>
      <c r="D821" s="166"/>
      <c r="E821" s="166"/>
      <c r="F821" s="166"/>
      <c r="G821" s="166"/>
      <c r="H821" s="166"/>
      <c r="I821" s="166"/>
      <c r="J821" s="166"/>
      <c r="K821" s="166"/>
      <c r="L821" s="166"/>
      <c r="M821" s="166"/>
      <c r="N821" s="166"/>
      <c r="O821" s="166"/>
      <c r="P821" s="166"/>
      <c r="Q821" s="166"/>
      <c r="R821" s="166"/>
      <c r="S821" s="166"/>
      <c r="T821" s="166"/>
      <c r="U821" s="166"/>
      <c r="V821" s="166"/>
      <c r="W821" s="166"/>
      <c r="X821" s="166"/>
      <c r="Y821" s="166"/>
      <c r="Z821" s="166"/>
    </row>
    <row r="822" spans="1:26" ht="12.75" customHeight="1">
      <c r="A822" s="166"/>
      <c r="B822" s="166"/>
      <c r="C822" s="166"/>
      <c r="D822" s="166"/>
      <c r="E822" s="166"/>
      <c r="F822" s="166"/>
      <c r="G822" s="166"/>
      <c r="H822" s="166"/>
      <c r="I822" s="166"/>
      <c r="J822" s="166"/>
      <c r="K822" s="166"/>
      <c r="L822" s="166"/>
      <c r="M822" s="166"/>
      <c r="N822" s="166"/>
      <c r="O822" s="166"/>
      <c r="P822" s="166"/>
      <c r="Q822" s="166"/>
      <c r="R822" s="166"/>
      <c r="S822" s="166"/>
      <c r="T822" s="166"/>
      <c r="U822" s="166"/>
      <c r="V822" s="166"/>
      <c r="W822" s="166"/>
      <c r="X822" s="166"/>
      <c r="Y822" s="166"/>
      <c r="Z822" s="166"/>
    </row>
    <row r="823" spans="1:26" ht="12.75" customHeight="1">
      <c r="A823" s="166"/>
      <c r="B823" s="166"/>
      <c r="C823" s="166"/>
      <c r="D823" s="166"/>
      <c r="E823" s="166"/>
      <c r="F823" s="166"/>
      <c r="G823" s="166"/>
      <c r="H823" s="166"/>
      <c r="I823" s="166"/>
      <c r="J823" s="166"/>
      <c r="K823" s="166"/>
      <c r="L823" s="166"/>
      <c r="M823" s="166"/>
      <c r="N823" s="166"/>
      <c r="O823" s="166"/>
      <c r="P823" s="166"/>
      <c r="Q823" s="166"/>
      <c r="R823" s="166"/>
      <c r="S823" s="166"/>
      <c r="T823" s="166"/>
      <c r="U823" s="166"/>
      <c r="V823" s="166"/>
      <c r="W823" s="166"/>
      <c r="X823" s="166"/>
      <c r="Y823" s="166"/>
      <c r="Z823" s="166"/>
    </row>
    <row r="824" spans="1:26" ht="12.75" customHeight="1">
      <c r="A824" s="166"/>
      <c r="B824" s="166"/>
      <c r="C824" s="166"/>
      <c r="D824" s="166"/>
      <c r="E824" s="166"/>
      <c r="F824" s="166"/>
      <c r="G824" s="166"/>
      <c r="H824" s="166"/>
      <c r="I824" s="166"/>
      <c r="J824" s="166"/>
      <c r="K824" s="166"/>
      <c r="L824" s="166"/>
      <c r="M824" s="166"/>
      <c r="N824" s="166"/>
      <c r="O824" s="166"/>
      <c r="P824" s="166"/>
      <c r="Q824" s="166"/>
      <c r="R824" s="166"/>
      <c r="S824" s="166"/>
      <c r="T824" s="166"/>
      <c r="U824" s="166"/>
      <c r="V824" s="166"/>
      <c r="W824" s="166"/>
      <c r="X824" s="166"/>
      <c r="Y824" s="166"/>
      <c r="Z824" s="166"/>
    </row>
    <row r="825" spans="1:26" ht="12.75" customHeight="1">
      <c r="A825" s="166"/>
      <c r="B825" s="166"/>
      <c r="C825" s="166"/>
      <c r="D825" s="166"/>
      <c r="E825" s="166"/>
      <c r="F825" s="166"/>
      <c r="G825" s="166"/>
      <c r="H825" s="166"/>
      <c r="I825" s="166"/>
      <c r="J825" s="166"/>
      <c r="K825" s="166"/>
      <c r="L825" s="166"/>
      <c r="M825" s="166"/>
      <c r="N825" s="166"/>
      <c r="O825" s="166"/>
      <c r="P825" s="166"/>
      <c r="Q825" s="166"/>
      <c r="R825" s="166"/>
      <c r="S825" s="166"/>
      <c r="T825" s="166"/>
      <c r="U825" s="166"/>
      <c r="V825" s="166"/>
      <c r="W825" s="166"/>
      <c r="X825" s="166"/>
      <c r="Y825" s="166"/>
      <c r="Z825" s="166"/>
    </row>
    <row r="826" spans="1:26" ht="12.75" customHeight="1">
      <c r="A826" s="166"/>
      <c r="B826" s="166"/>
      <c r="C826" s="166"/>
      <c r="D826" s="166"/>
      <c r="E826" s="166"/>
      <c r="F826" s="166"/>
      <c r="G826" s="166"/>
      <c r="H826" s="166"/>
      <c r="I826" s="166"/>
      <c r="J826" s="166"/>
      <c r="K826" s="166"/>
      <c r="L826" s="166"/>
      <c r="M826" s="166"/>
      <c r="N826" s="166"/>
      <c r="O826" s="166"/>
      <c r="P826" s="166"/>
      <c r="Q826" s="166"/>
      <c r="R826" s="166"/>
      <c r="S826" s="166"/>
      <c r="T826" s="166"/>
      <c r="U826" s="166"/>
      <c r="V826" s="166"/>
      <c r="W826" s="166"/>
      <c r="X826" s="166"/>
      <c r="Y826" s="166"/>
      <c r="Z826" s="166"/>
    </row>
    <row r="827" spans="1:26" ht="12.75" customHeight="1">
      <c r="A827" s="166"/>
      <c r="B827" s="166"/>
      <c r="C827" s="166"/>
      <c r="D827" s="166"/>
      <c r="E827" s="166"/>
      <c r="F827" s="166"/>
      <c r="G827" s="166"/>
      <c r="H827" s="166"/>
      <c r="I827" s="166"/>
      <c r="J827" s="166"/>
      <c r="K827" s="166"/>
      <c r="L827" s="166"/>
      <c r="M827" s="166"/>
      <c r="N827" s="166"/>
      <c r="O827" s="166"/>
      <c r="P827" s="166"/>
      <c r="Q827" s="166"/>
      <c r="R827" s="166"/>
      <c r="S827" s="166"/>
      <c r="T827" s="166"/>
      <c r="U827" s="166"/>
      <c r="V827" s="166"/>
      <c r="W827" s="166"/>
      <c r="X827" s="166"/>
      <c r="Y827" s="166"/>
      <c r="Z827" s="166"/>
    </row>
    <row r="828" spans="1:26" ht="12.75" customHeight="1">
      <c r="A828" s="166"/>
      <c r="B828" s="166"/>
      <c r="C828" s="166"/>
      <c r="D828" s="166"/>
      <c r="E828" s="166"/>
      <c r="F828" s="166"/>
      <c r="G828" s="166"/>
      <c r="H828" s="166"/>
      <c r="I828" s="166"/>
      <c r="J828" s="166"/>
      <c r="K828" s="166"/>
      <c r="L828" s="166"/>
      <c r="M828" s="166"/>
      <c r="N828" s="166"/>
      <c r="O828" s="166"/>
      <c r="P828" s="166"/>
      <c r="Q828" s="166"/>
      <c r="R828" s="166"/>
      <c r="S828" s="166"/>
      <c r="T828" s="166"/>
      <c r="U828" s="166"/>
      <c r="V828" s="166"/>
      <c r="W828" s="166"/>
      <c r="X828" s="166"/>
      <c r="Y828" s="166"/>
      <c r="Z828" s="166"/>
    </row>
    <row r="829" spans="1:26" ht="12.75" customHeight="1">
      <c r="A829" s="166"/>
      <c r="B829" s="166"/>
      <c r="C829" s="166"/>
      <c r="D829" s="166"/>
      <c r="E829" s="166"/>
      <c r="F829" s="166"/>
      <c r="G829" s="166"/>
      <c r="H829" s="166"/>
      <c r="I829" s="166"/>
      <c r="J829" s="166"/>
      <c r="K829" s="166"/>
      <c r="L829" s="166"/>
      <c r="M829" s="166"/>
      <c r="N829" s="166"/>
      <c r="O829" s="166"/>
      <c r="P829" s="166"/>
      <c r="Q829" s="166"/>
      <c r="R829" s="166"/>
      <c r="S829" s="166"/>
      <c r="T829" s="166"/>
      <c r="U829" s="166"/>
      <c r="V829" s="166"/>
      <c r="W829" s="166"/>
      <c r="X829" s="166"/>
      <c r="Y829" s="166"/>
      <c r="Z829" s="166"/>
    </row>
    <row r="830" spans="1:26" ht="12.75" customHeight="1">
      <c r="A830" s="166"/>
      <c r="B830" s="166"/>
      <c r="C830" s="166"/>
      <c r="D830" s="166"/>
      <c r="E830" s="166"/>
      <c r="F830" s="166"/>
      <c r="G830" s="166"/>
      <c r="H830" s="166"/>
      <c r="I830" s="166"/>
      <c r="J830" s="166"/>
      <c r="K830" s="166"/>
      <c r="L830" s="166"/>
      <c r="M830" s="166"/>
      <c r="N830" s="166"/>
      <c r="O830" s="166"/>
      <c r="P830" s="166"/>
      <c r="Q830" s="166"/>
      <c r="R830" s="166"/>
      <c r="S830" s="166"/>
      <c r="T830" s="166"/>
      <c r="U830" s="166"/>
      <c r="V830" s="166"/>
      <c r="W830" s="166"/>
      <c r="X830" s="166"/>
      <c r="Y830" s="166"/>
      <c r="Z830" s="166"/>
    </row>
    <row r="831" spans="1:26" ht="12.75" customHeight="1">
      <c r="A831" s="166"/>
      <c r="B831" s="166"/>
      <c r="C831" s="166"/>
      <c r="D831" s="166"/>
      <c r="E831" s="166"/>
      <c r="F831" s="166"/>
      <c r="G831" s="166"/>
      <c r="H831" s="166"/>
      <c r="I831" s="166"/>
      <c r="J831" s="166"/>
      <c r="K831" s="166"/>
      <c r="L831" s="166"/>
      <c r="M831" s="166"/>
      <c r="N831" s="166"/>
      <c r="O831" s="166"/>
      <c r="P831" s="166"/>
      <c r="Q831" s="166"/>
      <c r="R831" s="166"/>
      <c r="S831" s="166"/>
      <c r="T831" s="166"/>
      <c r="U831" s="166"/>
      <c r="V831" s="166"/>
      <c r="W831" s="166"/>
      <c r="X831" s="166"/>
      <c r="Y831" s="166"/>
      <c r="Z831" s="166"/>
    </row>
    <row r="832" spans="1:26" ht="12.75" customHeight="1">
      <c r="A832" s="166"/>
      <c r="B832" s="166"/>
      <c r="C832" s="166"/>
      <c r="D832" s="166"/>
      <c r="E832" s="166"/>
      <c r="F832" s="166"/>
      <c r="G832" s="166"/>
      <c r="H832" s="166"/>
      <c r="I832" s="166"/>
      <c r="J832" s="166"/>
      <c r="K832" s="166"/>
      <c r="L832" s="166"/>
      <c r="M832" s="166"/>
      <c r="N832" s="166"/>
      <c r="O832" s="166"/>
      <c r="P832" s="166"/>
      <c r="Q832" s="166"/>
      <c r="R832" s="166"/>
      <c r="S832" s="166"/>
      <c r="T832" s="166"/>
      <c r="U832" s="166"/>
      <c r="V832" s="166"/>
      <c r="W832" s="166"/>
      <c r="X832" s="166"/>
      <c r="Y832" s="166"/>
      <c r="Z832" s="166"/>
    </row>
    <row r="833" spans="1:26" ht="12.75" customHeight="1">
      <c r="A833" s="166"/>
      <c r="B833" s="166"/>
      <c r="C833" s="166"/>
      <c r="D833" s="166"/>
      <c r="E833" s="166"/>
      <c r="F833" s="166"/>
      <c r="G833" s="166"/>
      <c r="H833" s="166"/>
      <c r="I833" s="166"/>
      <c r="J833" s="166"/>
      <c r="K833" s="166"/>
      <c r="L833" s="166"/>
      <c r="M833" s="166"/>
      <c r="N833" s="166"/>
      <c r="O833" s="166"/>
      <c r="P833" s="166"/>
      <c r="Q833" s="166"/>
      <c r="R833" s="166"/>
      <c r="S833" s="166"/>
      <c r="T833" s="166"/>
      <c r="U833" s="166"/>
      <c r="V833" s="166"/>
      <c r="W833" s="166"/>
      <c r="X833" s="166"/>
      <c r="Y833" s="166"/>
      <c r="Z833" s="166"/>
    </row>
    <row r="834" spans="1:26" ht="12.75" customHeight="1">
      <c r="A834" s="166"/>
      <c r="B834" s="166"/>
      <c r="C834" s="166"/>
      <c r="D834" s="166"/>
      <c r="E834" s="166"/>
      <c r="F834" s="166"/>
      <c r="G834" s="166"/>
      <c r="H834" s="166"/>
      <c r="I834" s="166"/>
      <c r="J834" s="166"/>
      <c r="K834" s="166"/>
      <c r="L834" s="166"/>
      <c r="M834" s="166"/>
      <c r="N834" s="166"/>
      <c r="O834" s="166"/>
      <c r="P834" s="166"/>
      <c r="Q834" s="166"/>
      <c r="R834" s="166"/>
      <c r="S834" s="166"/>
      <c r="T834" s="166"/>
      <c r="U834" s="166"/>
      <c r="V834" s="166"/>
      <c r="W834" s="166"/>
      <c r="X834" s="166"/>
      <c r="Y834" s="166"/>
      <c r="Z834" s="166"/>
    </row>
    <row r="835" spans="1:26" ht="12.75" customHeight="1">
      <c r="A835" s="166"/>
      <c r="B835" s="166"/>
      <c r="C835" s="166"/>
      <c r="D835" s="166"/>
      <c r="E835" s="166"/>
      <c r="F835" s="166"/>
      <c r="G835" s="166"/>
      <c r="H835" s="166"/>
      <c r="I835" s="166"/>
      <c r="J835" s="166"/>
      <c r="K835" s="166"/>
      <c r="L835" s="166"/>
      <c r="M835" s="166"/>
      <c r="N835" s="166"/>
      <c r="O835" s="166"/>
      <c r="P835" s="166"/>
      <c r="Q835" s="166"/>
      <c r="R835" s="166"/>
      <c r="S835" s="166"/>
      <c r="T835" s="166"/>
      <c r="U835" s="166"/>
      <c r="V835" s="166"/>
      <c r="W835" s="166"/>
      <c r="X835" s="166"/>
      <c r="Y835" s="166"/>
      <c r="Z835" s="166"/>
    </row>
    <row r="836" spans="1:26" ht="12.75" customHeight="1">
      <c r="A836" s="166"/>
      <c r="B836" s="166"/>
      <c r="C836" s="166"/>
      <c r="D836" s="166"/>
      <c r="E836" s="166"/>
      <c r="F836" s="166"/>
      <c r="G836" s="166"/>
      <c r="H836" s="166"/>
      <c r="I836" s="166"/>
      <c r="J836" s="166"/>
      <c r="K836" s="166"/>
      <c r="L836" s="166"/>
      <c r="M836" s="166"/>
      <c r="N836" s="166"/>
      <c r="O836" s="166"/>
      <c r="P836" s="166"/>
      <c r="Q836" s="166"/>
      <c r="R836" s="166"/>
      <c r="S836" s="166"/>
      <c r="T836" s="166"/>
      <c r="U836" s="166"/>
      <c r="V836" s="166"/>
      <c r="W836" s="166"/>
      <c r="X836" s="166"/>
      <c r="Y836" s="166"/>
      <c r="Z836" s="166"/>
    </row>
    <row r="837" spans="1:26" ht="12.75" customHeight="1">
      <c r="A837" s="166"/>
      <c r="B837" s="166"/>
      <c r="C837" s="166"/>
      <c r="D837" s="166"/>
      <c r="E837" s="166"/>
      <c r="F837" s="166"/>
      <c r="G837" s="166"/>
      <c r="H837" s="166"/>
      <c r="I837" s="166"/>
      <c r="J837" s="166"/>
      <c r="K837" s="166"/>
      <c r="L837" s="166"/>
      <c r="M837" s="166"/>
      <c r="N837" s="166"/>
      <c r="O837" s="166"/>
      <c r="P837" s="166"/>
      <c r="Q837" s="166"/>
      <c r="R837" s="166"/>
      <c r="S837" s="166"/>
      <c r="T837" s="166"/>
      <c r="U837" s="166"/>
      <c r="V837" s="166"/>
      <c r="W837" s="166"/>
      <c r="X837" s="166"/>
      <c r="Y837" s="166"/>
      <c r="Z837" s="166"/>
    </row>
    <row r="838" spans="1:26" ht="12.75" customHeight="1">
      <c r="A838" s="166"/>
      <c r="B838" s="166"/>
      <c r="C838" s="166"/>
      <c r="D838" s="166"/>
      <c r="E838" s="166"/>
      <c r="F838" s="166"/>
      <c r="G838" s="166"/>
      <c r="H838" s="166"/>
      <c r="I838" s="166"/>
      <c r="J838" s="166"/>
      <c r="K838" s="166"/>
      <c r="L838" s="166"/>
      <c r="M838" s="166"/>
      <c r="N838" s="166"/>
      <c r="O838" s="166"/>
      <c r="P838" s="166"/>
      <c r="Q838" s="166"/>
      <c r="R838" s="166"/>
      <c r="S838" s="166"/>
      <c r="T838" s="166"/>
      <c r="U838" s="166"/>
      <c r="V838" s="166"/>
      <c r="W838" s="166"/>
      <c r="X838" s="166"/>
      <c r="Y838" s="166"/>
      <c r="Z838" s="166"/>
    </row>
    <row r="839" spans="1:26" ht="12.75" customHeight="1">
      <c r="A839" s="166"/>
      <c r="B839" s="166"/>
      <c r="C839" s="166"/>
      <c r="D839" s="166"/>
      <c r="E839" s="166"/>
      <c r="F839" s="166"/>
      <c r="G839" s="166"/>
      <c r="H839" s="166"/>
      <c r="I839" s="166"/>
      <c r="J839" s="166"/>
      <c r="K839" s="166"/>
      <c r="L839" s="166"/>
      <c r="M839" s="166"/>
      <c r="N839" s="166"/>
      <c r="O839" s="166"/>
      <c r="P839" s="166"/>
      <c r="Q839" s="166"/>
      <c r="R839" s="166"/>
      <c r="S839" s="166"/>
      <c r="T839" s="166"/>
      <c r="U839" s="166"/>
      <c r="V839" s="166"/>
      <c r="W839" s="166"/>
      <c r="X839" s="166"/>
      <c r="Y839" s="166"/>
      <c r="Z839" s="166"/>
    </row>
    <row r="840" spans="1:26" ht="12.75" customHeight="1">
      <c r="A840" s="166"/>
      <c r="B840" s="166"/>
      <c r="C840" s="166"/>
      <c r="D840" s="166"/>
      <c r="E840" s="166"/>
      <c r="F840" s="166"/>
      <c r="G840" s="166"/>
      <c r="H840" s="166"/>
      <c r="I840" s="166"/>
      <c r="J840" s="166"/>
      <c r="K840" s="166"/>
      <c r="L840" s="166"/>
      <c r="M840" s="166"/>
      <c r="N840" s="166"/>
      <c r="O840" s="166"/>
      <c r="P840" s="166"/>
      <c r="Q840" s="166"/>
      <c r="R840" s="166"/>
      <c r="S840" s="166"/>
      <c r="T840" s="166"/>
      <c r="U840" s="166"/>
      <c r="V840" s="166"/>
      <c r="W840" s="166"/>
      <c r="X840" s="166"/>
      <c r="Y840" s="166"/>
      <c r="Z840" s="166"/>
    </row>
    <row r="841" spans="1:26" ht="12.75" customHeight="1">
      <c r="A841" s="166"/>
      <c r="B841" s="166"/>
      <c r="C841" s="166"/>
      <c r="D841" s="166"/>
      <c r="E841" s="166"/>
      <c r="F841" s="166"/>
      <c r="G841" s="166"/>
      <c r="H841" s="166"/>
      <c r="I841" s="166"/>
      <c r="J841" s="166"/>
      <c r="K841" s="166"/>
      <c r="L841" s="166"/>
      <c r="M841" s="166"/>
      <c r="N841" s="166"/>
      <c r="O841" s="166"/>
      <c r="P841" s="166"/>
      <c r="Q841" s="166"/>
      <c r="R841" s="166"/>
      <c r="S841" s="166"/>
      <c r="T841" s="166"/>
      <c r="U841" s="166"/>
      <c r="V841" s="166"/>
      <c r="W841" s="166"/>
      <c r="X841" s="166"/>
      <c r="Y841" s="166"/>
      <c r="Z841" s="166"/>
    </row>
    <row r="842" spans="1:26" ht="12.75" customHeight="1">
      <c r="A842" s="166"/>
      <c r="B842" s="166"/>
      <c r="C842" s="166"/>
      <c r="D842" s="166"/>
      <c r="E842" s="166"/>
      <c r="F842" s="166"/>
      <c r="G842" s="166"/>
      <c r="H842" s="166"/>
      <c r="I842" s="166"/>
      <c r="J842" s="166"/>
      <c r="K842" s="166"/>
      <c r="L842" s="166"/>
      <c r="M842" s="166"/>
      <c r="N842" s="166"/>
      <c r="O842" s="166"/>
      <c r="P842" s="166"/>
      <c r="Q842" s="166"/>
      <c r="R842" s="166"/>
      <c r="S842" s="166"/>
      <c r="T842" s="166"/>
      <c r="U842" s="166"/>
      <c r="V842" s="166"/>
      <c r="W842" s="166"/>
      <c r="X842" s="166"/>
      <c r="Y842" s="166"/>
      <c r="Z842" s="166"/>
    </row>
    <row r="843" spans="1:26" ht="12.75" customHeight="1">
      <c r="A843" s="166"/>
      <c r="B843" s="166"/>
      <c r="C843" s="166"/>
      <c r="D843" s="166"/>
      <c r="E843" s="166"/>
      <c r="F843" s="166"/>
      <c r="G843" s="166"/>
      <c r="H843" s="166"/>
      <c r="I843" s="166"/>
      <c r="J843" s="166"/>
      <c r="K843" s="166"/>
      <c r="L843" s="166"/>
      <c r="M843" s="166"/>
      <c r="N843" s="166"/>
      <c r="O843" s="166"/>
      <c r="P843" s="166"/>
      <c r="Q843" s="166"/>
      <c r="R843" s="166"/>
      <c r="S843" s="166"/>
      <c r="T843" s="166"/>
      <c r="U843" s="166"/>
      <c r="V843" s="166"/>
      <c r="W843" s="166"/>
      <c r="X843" s="166"/>
      <c r="Y843" s="166"/>
      <c r="Z843" s="166"/>
    </row>
    <row r="844" spans="1:26" ht="12.75" customHeight="1">
      <c r="A844" s="166"/>
      <c r="B844" s="166"/>
      <c r="C844" s="166"/>
      <c r="D844" s="166"/>
      <c r="E844" s="166"/>
      <c r="F844" s="166"/>
      <c r="G844" s="166"/>
      <c r="H844" s="166"/>
      <c r="I844" s="166"/>
      <c r="J844" s="166"/>
      <c r="K844" s="166"/>
      <c r="L844" s="166"/>
      <c r="M844" s="166"/>
      <c r="N844" s="166"/>
      <c r="O844" s="166"/>
      <c r="P844" s="166"/>
      <c r="Q844" s="166"/>
      <c r="R844" s="166"/>
      <c r="S844" s="166"/>
      <c r="T844" s="166"/>
      <c r="U844" s="166"/>
      <c r="V844" s="166"/>
      <c r="W844" s="166"/>
      <c r="X844" s="166"/>
      <c r="Y844" s="166"/>
      <c r="Z844" s="166"/>
    </row>
    <row r="845" spans="1:26" ht="12.75" customHeight="1">
      <c r="A845" s="166"/>
      <c r="B845" s="166"/>
      <c r="C845" s="166"/>
      <c r="D845" s="166"/>
      <c r="E845" s="166"/>
      <c r="F845" s="166"/>
      <c r="G845" s="166"/>
      <c r="H845" s="166"/>
      <c r="I845" s="166"/>
      <c r="J845" s="166"/>
      <c r="K845" s="166"/>
      <c r="L845" s="166"/>
      <c r="M845" s="166"/>
      <c r="N845" s="166"/>
      <c r="O845" s="166"/>
      <c r="P845" s="166"/>
      <c r="Q845" s="166"/>
      <c r="R845" s="166"/>
      <c r="S845" s="166"/>
      <c r="T845" s="166"/>
      <c r="U845" s="166"/>
      <c r="V845" s="166"/>
      <c r="W845" s="166"/>
      <c r="X845" s="166"/>
      <c r="Y845" s="166"/>
      <c r="Z845" s="166"/>
    </row>
    <row r="846" spans="1:26" ht="12.75" customHeight="1">
      <c r="A846" s="166"/>
      <c r="B846" s="166"/>
      <c r="C846" s="166"/>
      <c r="D846" s="166"/>
      <c r="E846" s="166"/>
      <c r="F846" s="166"/>
      <c r="G846" s="166"/>
      <c r="H846" s="166"/>
      <c r="I846" s="166"/>
      <c r="J846" s="166"/>
      <c r="K846" s="166"/>
      <c r="L846" s="166"/>
      <c r="M846" s="166"/>
      <c r="N846" s="166"/>
      <c r="O846" s="166"/>
      <c r="P846" s="166"/>
      <c r="Q846" s="166"/>
      <c r="R846" s="166"/>
      <c r="S846" s="166"/>
      <c r="T846" s="166"/>
      <c r="U846" s="166"/>
      <c r="V846" s="166"/>
      <c r="W846" s="166"/>
      <c r="X846" s="166"/>
      <c r="Y846" s="166"/>
      <c r="Z846" s="166"/>
    </row>
    <row r="847" spans="1:26" ht="12.75" customHeight="1">
      <c r="A847" s="166"/>
      <c r="B847" s="166"/>
      <c r="C847" s="166"/>
      <c r="D847" s="166"/>
      <c r="E847" s="166"/>
      <c r="F847" s="166"/>
      <c r="G847" s="166"/>
      <c r="H847" s="166"/>
      <c r="I847" s="166"/>
      <c r="J847" s="166"/>
      <c r="K847" s="166"/>
      <c r="L847" s="166"/>
      <c r="M847" s="166"/>
      <c r="N847" s="166"/>
      <c r="O847" s="166"/>
      <c r="P847" s="166"/>
      <c r="Q847" s="166"/>
      <c r="R847" s="166"/>
      <c r="S847" s="166"/>
      <c r="T847" s="166"/>
      <c r="U847" s="166"/>
      <c r="V847" s="166"/>
      <c r="W847" s="166"/>
      <c r="X847" s="166"/>
      <c r="Y847" s="166"/>
      <c r="Z847" s="166"/>
    </row>
    <row r="848" spans="1:26" ht="12.75" customHeight="1">
      <c r="A848" s="166"/>
      <c r="B848" s="166"/>
      <c r="C848" s="166"/>
      <c r="D848" s="166"/>
      <c r="E848" s="166"/>
      <c r="F848" s="166"/>
      <c r="G848" s="166"/>
      <c r="H848" s="166"/>
      <c r="I848" s="166"/>
      <c r="J848" s="166"/>
      <c r="K848" s="166"/>
      <c r="L848" s="166"/>
      <c r="M848" s="166"/>
      <c r="N848" s="166"/>
      <c r="O848" s="166"/>
      <c r="P848" s="166"/>
      <c r="Q848" s="166"/>
      <c r="R848" s="166"/>
      <c r="S848" s="166"/>
      <c r="T848" s="166"/>
      <c r="U848" s="166"/>
      <c r="V848" s="166"/>
      <c r="W848" s="166"/>
      <c r="X848" s="166"/>
      <c r="Y848" s="166"/>
      <c r="Z848" s="166"/>
    </row>
    <row r="849" spans="1:26" ht="12.75" customHeight="1">
      <c r="A849" s="166"/>
      <c r="B849" s="166"/>
      <c r="C849" s="166"/>
      <c r="D849" s="166"/>
      <c r="E849" s="166"/>
      <c r="F849" s="166"/>
      <c r="G849" s="166"/>
      <c r="H849" s="166"/>
      <c r="I849" s="166"/>
      <c r="J849" s="166"/>
      <c r="K849" s="166"/>
      <c r="L849" s="166"/>
      <c r="M849" s="166"/>
      <c r="N849" s="166"/>
      <c r="O849" s="166"/>
      <c r="P849" s="166"/>
      <c r="Q849" s="166"/>
      <c r="R849" s="166"/>
      <c r="S849" s="166"/>
      <c r="T849" s="166"/>
      <c r="U849" s="166"/>
      <c r="V849" s="166"/>
      <c r="W849" s="166"/>
      <c r="X849" s="166"/>
      <c r="Y849" s="166"/>
      <c r="Z849" s="166"/>
    </row>
    <row r="850" spans="1:26" ht="12.75" customHeight="1">
      <c r="A850" s="166"/>
      <c r="B850" s="166"/>
      <c r="C850" s="166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66"/>
      <c r="O850" s="166"/>
      <c r="P850" s="166"/>
      <c r="Q850" s="166"/>
      <c r="R850" s="166"/>
      <c r="S850" s="166"/>
      <c r="T850" s="166"/>
      <c r="U850" s="166"/>
      <c r="V850" s="166"/>
      <c r="W850" s="166"/>
      <c r="X850" s="166"/>
      <c r="Y850" s="166"/>
      <c r="Z850" s="166"/>
    </row>
    <row r="851" spans="1:26" ht="12.75" customHeight="1">
      <c r="A851" s="166"/>
      <c r="B851" s="166"/>
      <c r="C851" s="166"/>
      <c r="D851" s="166"/>
      <c r="E851" s="166"/>
      <c r="F851" s="166"/>
      <c r="G851" s="166"/>
      <c r="H851" s="166"/>
      <c r="I851" s="166"/>
      <c r="J851" s="166"/>
      <c r="K851" s="166"/>
      <c r="L851" s="166"/>
      <c r="M851" s="166"/>
      <c r="N851" s="166"/>
      <c r="O851" s="166"/>
      <c r="P851" s="166"/>
      <c r="Q851" s="166"/>
      <c r="R851" s="166"/>
      <c r="S851" s="166"/>
      <c r="T851" s="166"/>
      <c r="U851" s="166"/>
      <c r="V851" s="166"/>
      <c r="W851" s="166"/>
      <c r="X851" s="166"/>
      <c r="Y851" s="166"/>
      <c r="Z851" s="166"/>
    </row>
    <row r="852" spans="1:26" ht="12.75" customHeight="1">
      <c r="A852" s="166"/>
      <c r="B852" s="166"/>
      <c r="C852" s="166"/>
      <c r="D852" s="166"/>
      <c r="E852" s="166"/>
      <c r="F852" s="166"/>
      <c r="G852" s="166"/>
      <c r="H852" s="166"/>
      <c r="I852" s="166"/>
      <c r="J852" s="166"/>
      <c r="K852" s="166"/>
      <c r="L852" s="166"/>
      <c r="M852" s="166"/>
      <c r="N852" s="166"/>
      <c r="O852" s="166"/>
      <c r="P852" s="166"/>
      <c r="Q852" s="166"/>
      <c r="R852" s="166"/>
      <c r="S852" s="166"/>
      <c r="T852" s="166"/>
      <c r="U852" s="166"/>
      <c r="V852" s="166"/>
      <c r="W852" s="166"/>
      <c r="X852" s="166"/>
      <c r="Y852" s="166"/>
      <c r="Z852" s="166"/>
    </row>
    <row r="853" spans="1:26" ht="12.75" customHeight="1">
      <c r="A853" s="166"/>
      <c r="B853" s="166"/>
      <c r="C853" s="166"/>
      <c r="D853" s="166"/>
      <c r="E853" s="166"/>
      <c r="F853" s="166"/>
      <c r="G853" s="166"/>
      <c r="H853" s="166"/>
      <c r="I853" s="166"/>
      <c r="J853" s="166"/>
      <c r="K853" s="166"/>
      <c r="L853" s="166"/>
      <c r="M853" s="166"/>
      <c r="N853" s="166"/>
      <c r="O853" s="166"/>
      <c r="P853" s="166"/>
      <c r="Q853" s="166"/>
      <c r="R853" s="166"/>
      <c r="S853" s="166"/>
      <c r="T853" s="166"/>
      <c r="U853" s="166"/>
      <c r="V853" s="166"/>
      <c r="W853" s="166"/>
      <c r="X853" s="166"/>
      <c r="Y853" s="166"/>
      <c r="Z853" s="166"/>
    </row>
    <row r="854" spans="1:26" ht="12.75" customHeight="1">
      <c r="A854" s="166"/>
      <c r="B854" s="166"/>
      <c r="C854" s="166"/>
      <c r="D854" s="166"/>
      <c r="E854" s="166"/>
      <c r="F854" s="166"/>
      <c r="G854" s="166"/>
      <c r="H854" s="166"/>
      <c r="I854" s="166"/>
      <c r="J854" s="166"/>
      <c r="K854" s="166"/>
      <c r="L854" s="166"/>
      <c r="M854" s="166"/>
      <c r="N854" s="166"/>
      <c r="O854" s="166"/>
      <c r="P854" s="166"/>
      <c r="Q854" s="166"/>
      <c r="R854" s="166"/>
      <c r="S854" s="166"/>
      <c r="T854" s="166"/>
      <c r="U854" s="166"/>
      <c r="V854" s="166"/>
      <c r="W854" s="166"/>
      <c r="X854" s="166"/>
      <c r="Y854" s="166"/>
      <c r="Z854" s="166"/>
    </row>
    <row r="855" spans="1:26" ht="12.75" customHeight="1">
      <c r="A855" s="166"/>
      <c r="B855" s="166"/>
      <c r="C855" s="166"/>
      <c r="D855" s="166"/>
      <c r="E855" s="166"/>
      <c r="F855" s="166"/>
      <c r="G855" s="166"/>
      <c r="H855" s="166"/>
      <c r="I855" s="166"/>
      <c r="J855" s="166"/>
      <c r="K855" s="166"/>
      <c r="L855" s="166"/>
      <c r="M855" s="166"/>
      <c r="N855" s="166"/>
      <c r="O855" s="166"/>
      <c r="P855" s="166"/>
      <c r="Q855" s="166"/>
      <c r="R855" s="166"/>
      <c r="S855" s="166"/>
      <c r="T855" s="166"/>
      <c r="U855" s="166"/>
      <c r="V855" s="166"/>
      <c r="W855" s="166"/>
      <c r="X855" s="166"/>
      <c r="Y855" s="166"/>
      <c r="Z855" s="166"/>
    </row>
    <row r="856" spans="1:26" ht="12.75" customHeight="1">
      <c r="A856" s="166"/>
      <c r="B856" s="166"/>
      <c r="C856" s="166"/>
      <c r="D856" s="166"/>
      <c r="E856" s="166"/>
      <c r="F856" s="166"/>
      <c r="G856" s="166"/>
      <c r="H856" s="166"/>
      <c r="I856" s="166"/>
      <c r="J856" s="166"/>
      <c r="K856" s="166"/>
      <c r="L856" s="166"/>
      <c r="M856" s="166"/>
      <c r="N856" s="166"/>
      <c r="O856" s="166"/>
      <c r="P856" s="166"/>
      <c r="Q856" s="166"/>
      <c r="R856" s="166"/>
      <c r="S856" s="166"/>
      <c r="T856" s="166"/>
      <c r="U856" s="166"/>
      <c r="V856" s="166"/>
      <c r="W856" s="166"/>
      <c r="X856" s="166"/>
      <c r="Y856" s="166"/>
      <c r="Z856" s="166"/>
    </row>
    <row r="857" spans="1:26" ht="12.75" customHeight="1">
      <c r="A857" s="166"/>
      <c r="B857" s="166"/>
      <c r="C857" s="166"/>
      <c r="D857" s="166"/>
      <c r="E857" s="166"/>
      <c r="F857" s="166"/>
      <c r="G857" s="166"/>
      <c r="H857" s="166"/>
      <c r="I857" s="166"/>
      <c r="J857" s="166"/>
      <c r="K857" s="166"/>
      <c r="L857" s="166"/>
      <c r="M857" s="166"/>
      <c r="N857" s="166"/>
      <c r="O857" s="166"/>
      <c r="P857" s="166"/>
      <c r="Q857" s="166"/>
      <c r="R857" s="166"/>
      <c r="S857" s="166"/>
      <c r="T857" s="166"/>
      <c r="U857" s="166"/>
      <c r="V857" s="166"/>
      <c r="W857" s="166"/>
      <c r="X857" s="166"/>
      <c r="Y857" s="166"/>
      <c r="Z857" s="166"/>
    </row>
    <row r="858" spans="1:26" ht="12.75" customHeight="1">
      <c r="A858" s="166"/>
      <c r="B858" s="166"/>
      <c r="C858" s="166"/>
      <c r="D858" s="166"/>
      <c r="E858" s="166"/>
      <c r="F858" s="166"/>
      <c r="G858" s="166"/>
      <c r="H858" s="166"/>
      <c r="I858" s="166"/>
      <c r="J858" s="166"/>
      <c r="K858" s="166"/>
      <c r="L858" s="166"/>
      <c r="M858" s="166"/>
      <c r="N858" s="166"/>
      <c r="O858" s="166"/>
      <c r="P858" s="166"/>
      <c r="Q858" s="166"/>
      <c r="R858" s="166"/>
      <c r="S858" s="166"/>
      <c r="T858" s="166"/>
      <c r="U858" s="166"/>
      <c r="V858" s="166"/>
      <c r="W858" s="166"/>
      <c r="X858" s="166"/>
      <c r="Y858" s="166"/>
      <c r="Z858" s="166"/>
    </row>
    <row r="859" spans="1:26" ht="12.75" customHeight="1">
      <c r="A859" s="166"/>
      <c r="B859" s="166"/>
      <c r="C859" s="166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66"/>
      <c r="O859" s="166"/>
      <c r="P859" s="166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</row>
    <row r="860" spans="1:26" ht="12.75" customHeight="1">
      <c r="A860" s="166"/>
      <c r="B860" s="166"/>
      <c r="C860" s="166"/>
      <c r="D860" s="166"/>
      <c r="E860" s="166"/>
      <c r="F860" s="166"/>
      <c r="G860" s="166"/>
      <c r="H860" s="166"/>
      <c r="I860" s="166"/>
      <c r="J860" s="166"/>
      <c r="K860" s="166"/>
      <c r="L860" s="166"/>
      <c r="M860" s="166"/>
      <c r="N860" s="166"/>
      <c r="O860" s="166"/>
      <c r="P860" s="166"/>
      <c r="Q860" s="166"/>
      <c r="R860" s="166"/>
      <c r="S860" s="166"/>
      <c r="T860" s="166"/>
      <c r="U860" s="166"/>
      <c r="V860" s="166"/>
      <c r="W860" s="166"/>
      <c r="X860" s="166"/>
      <c r="Y860" s="166"/>
      <c r="Z860" s="166"/>
    </row>
    <row r="861" spans="1:26" ht="12.75" customHeight="1">
      <c r="A861" s="166"/>
      <c r="B861" s="166"/>
      <c r="C861" s="166"/>
      <c r="D861" s="166"/>
      <c r="E861" s="166"/>
      <c r="F861" s="166"/>
      <c r="G861" s="166"/>
      <c r="H861" s="166"/>
      <c r="I861" s="166"/>
      <c r="J861" s="166"/>
      <c r="K861" s="166"/>
      <c r="L861" s="166"/>
      <c r="M861" s="166"/>
      <c r="N861" s="166"/>
      <c r="O861" s="166"/>
      <c r="P861" s="166"/>
      <c r="Q861" s="166"/>
      <c r="R861" s="166"/>
      <c r="S861" s="166"/>
      <c r="T861" s="166"/>
      <c r="U861" s="166"/>
      <c r="V861" s="166"/>
      <c r="W861" s="166"/>
      <c r="X861" s="166"/>
      <c r="Y861" s="166"/>
      <c r="Z861" s="166"/>
    </row>
    <row r="862" spans="1:26" ht="12.75" customHeight="1">
      <c r="A862" s="166"/>
      <c r="B862" s="166"/>
      <c r="C862" s="166"/>
      <c r="D862" s="166"/>
      <c r="E862" s="166"/>
      <c r="F862" s="166"/>
      <c r="G862" s="166"/>
      <c r="H862" s="166"/>
      <c r="I862" s="166"/>
      <c r="J862" s="166"/>
      <c r="K862" s="166"/>
      <c r="L862" s="166"/>
      <c r="M862" s="166"/>
      <c r="N862" s="166"/>
      <c r="O862" s="166"/>
      <c r="P862" s="166"/>
      <c r="Q862" s="166"/>
      <c r="R862" s="166"/>
      <c r="S862" s="166"/>
      <c r="T862" s="166"/>
      <c r="U862" s="166"/>
      <c r="V862" s="166"/>
      <c r="W862" s="166"/>
      <c r="X862" s="166"/>
      <c r="Y862" s="166"/>
      <c r="Z862" s="166"/>
    </row>
    <row r="863" spans="1:26" ht="12.75" customHeight="1">
      <c r="A863" s="166"/>
      <c r="B863" s="166"/>
      <c r="C863" s="166"/>
      <c r="D863" s="166"/>
      <c r="E863" s="166"/>
      <c r="F863" s="166"/>
      <c r="G863" s="166"/>
      <c r="H863" s="166"/>
      <c r="I863" s="166"/>
      <c r="J863" s="166"/>
      <c r="K863" s="166"/>
      <c r="L863" s="166"/>
      <c r="M863" s="166"/>
      <c r="N863" s="166"/>
      <c r="O863" s="166"/>
      <c r="P863" s="166"/>
      <c r="Q863" s="166"/>
      <c r="R863" s="166"/>
      <c r="S863" s="166"/>
      <c r="T863" s="166"/>
      <c r="U863" s="166"/>
      <c r="V863" s="166"/>
      <c r="W863" s="166"/>
      <c r="X863" s="166"/>
      <c r="Y863" s="166"/>
      <c r="Z863" s="166"/>
    </row>
    <row r="864" spans="1:26" ht="12.75" customHeight="1">
      <c r="A864" s="166"/>
      <c r="B864" s="166"/>
      <c r="C864" s="166"/>
      <c r="D864" s="166"/>
      <c r="E864" s="166"/>
      <c r="F864" s="166"/>
      <c r="G864" s="166"/>
      <c r="H864" s="166"/>
      <c r="I864" s="166"/>
      <c r="J864" s="166"/>
      <c r="K864" s="166"/>
      <c r="L864" s="166"/>
      <c r="M864" s="166"/>
      <c r="N864" s="166"/>
      <c r="O864" s="166"/>
      <c r="P864" s="166"/>
      <c r="Q864" s="166"/>
      <c r="R864" s="166"/>
      <c r="S864" s="166"/>
      <c r="T864" s="166"/>
      <c r="U864" s="166"/>
      <c r="V864" s="166"/>
      <c r="W864" s="166"/>
      <c r="X864" s="166"/>
      <c r="Y864" s="166"/>
      <c r="Z864" s="166"/>
    </row>
    <row r="865" spans="1:26" ht="12.75" customHeight="1">
      <c r="A865" s="166"/>
      <c r="B865" s="166"/>
      <c r="C865" s="166"/>
      <c r="D865" s="166"/>
      <c r="E865" s="166"/>
      <c r="F865" s="166"/>
      <c r="G865" s="166"/>
      <c r="H865" s="166"/>
      <c r="I865" s="166"/>
      <c r="J865" s="166"/>
      <c r="K865" s="166"/>
      <c r="L865" s="166"/>
      <c r="M865" s="166"/>
      <c r="N865" s="166"/>
      <c r="O865" s="166"/>
      <c r="P865" s="166"/>
      <c r="Q865" s="166"/>
      <c r="R865" s="166"/>
      <c r="S865" s="166"/>
      <c r="T865" s="166"/>
      <c r="U865" s="166"/>
      <c r="V865" s="166"/>
      <c r="W865" s="166"/>
      <c r="X865" s="166"/>
      <c r="Y865" s="166"/>
      <c r="Z865" s="166"/>
    </row>
    <row r="866" spans="1:26" ht="12.75" customHeight="1">
      <c r="A866" s="166"/>
      <c r="B866" s="166"/>
      <c r="C866" s="166"/>
      <c r="D866" s="166"/>
      <c r="E866" s="166"/>
      <c r="F866" s="166"/>
      <c r="G866" s="166"/>
      <c r="H866" s="166"/>
      <c r="I866" s="166"/>
      <c r="J866" s="166"/>
      <c r="K866" s="166"/>
      <c r="L866" s="166"/>
      <c r="M866" s="166"/>
      <c r="N866" s="166"/>
      <c r="O866" s="166"/>
      <c r="P866" s="166"/>
      <c r="Q866" s="166"/>
      <c r="R866" s="166"/>
      <c r="S866" s="166"/>
      <c r="T866" s="166"/>
      <c r="U866" s="166"/>
      <c r="V866" s="166"/>
      <c r="W866" s="166"/>
      <c r="X866" s="166"/>
      <c r="Y866" s="166"/>
      <c r="Z866" s="166"/>
    </row>
    <row r="867" spans="1:26" ht="12.75" customHeight="1">
      <c r="A867" s="166"/>
      <c r="B867" s="166"/>
      <c r="C867" s="166"/>
      <c r="D867" s="166"/>
      <c r="E867" s="166"/>
      <c r="F867" s="166"/>
      <c r="G867" s="166"/>
      <c r="H867" s="166"/>
      <c r="I867" s="166"/>
      <c r="J867" s="166"/>
      <c r="K867" s="166"/>
      <c r="L867" s="166"/>
      <c r="M867" s="166"/>
      <c r="N867" s="166"/>
      <c r="O867" s="166"/>
      <c r="P867" s="166"/>
      <c r="Q867" s="166"/>
      <c r="R867" s="166"/>
      <c r="S867" s="166"/>
      <c r="T867" s="166"/>
      <c r="U867" s="166"/>
      <c r="V867" s="166"/>
      <c r="W867" s="166"/>
      <c r="X867" s="166"/>
      <c r="Y867" s="166"/>
      <c r="Z867" s="166"/>
    </row>
    <row r="868" spans="1:26" ht="12.75" customHeight="1">
      <c r="A868" s="166"/>
      <c r="B868" s="166"/>
      <c r="C868" s="166"/>
      <c r="D868" s="166"/>
      <c r="E868" s="166"/>
      <c r="F868" s="166"/>
      <c r="G868" s="166"/>
      <c r="H868" s="166"/>
      <c r="I868" s="166"/>
      <c r="J868" s="166"/>
      <c r="K868" s="166"/>
      <c r="L868" s="166"/>
      <c r="M868" s="166"/>
      <c r="N868" s="166"/>
      <c r="O868" s="166"/>
      <c r="P868" s="166"/>
      <c r="Q868" s="166"/>
      <c r="R868" s="166"/>
      <c r="S868" s="166"/>
      <c r="T868" s="166"/>
      <c r="U868" s="166"/>
      <c r="V868" s="166"/>
      <c r="W868" s="166"/>
      <c r="X868" s="166"/>
      <c r="Y868" s="166"/>
      <c r="Z868" s="166"/>
    </row>
    <row r="869" spans="1:26" ht="12.75" customHeight="1">
      <c r="A869" s="166"/>
      <c r="B869" s="166"/>
      <c r="C869" s="166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66"/>
      <c r="O869" s="166"/>
      <c r="P869" s="166"/>
      <c r="Q869" s="166"/>
      <c r="R869" s="166"/>
      <c r="S869" s="166"/>
      <c r="T869" s="166"/>
      <c r="U869" s="166"/>
      <c r="V869" s="166"/>
      <c r="W869" s="166"/>
      <c r="X869" s="166"/>
      <c r="Y869" s="166"/>
      <c r="Z869" s="166"/>
    </row>
    <row r="870" spans="1:26" ht="12.75" customHeight="1">
      <c r="A870" s="166"/>
      <c r="B870" s="166"/>
      <c r="C870" s="166"/>
      <c r="D870" s="166"/>
      <c r="E870" s="166"/>
      <c r="F870" s="166"/>
      <c r="G870" s="166"/>
      <c r="H870" s="166"/>
      <c r="I870" s="166"/>
      <c r="J870" s="166"/>
      <c r="K870" s="166"/>
      <c r="L870" s="166"/>
      <c r="M870" s="166"/>
      <c r="N870" s="166"/>
      <c r="O870" s="166"/>
      <c r="P870" s="166"/>
      <c r="Q870" s="166"/>
      <c r="R870" s="166"/>
      <c r="S870" s="166"/>
      <c r="T870" s="166"/>
      <c r="U870" s="166"/>
      <c r="V870" s="166"/>
      <c r="W870" s="166"/>
      <c r="X870" s="166"/>
      <c r="Y870" s="166"/>
      <c r="Z870" s="166"/>
    </row>
    <row r="871" spans="1:26" ht="12.75" customHeight="1">
      <c r="A871" s="166"/>
      <c r="B871" s="166"/>
      <c r="C871" s="166"/>
      <c r="D871" s="166"/>
      <c r="E871" s="166"/>
      <c r="F871" s="166"/>
      <c r="G871" s="166"/>
      <c r="H871" s="166"/>
      <c r="I871" s="166"/>
      <c r="J871" s="166"/>
      <c r="K871" s="166"/>
      <c r="L871" s="166"/>
      <c r="M871" s="166"/>
      <c r="N871" s="166"/>
      <c r="O871" s="166"/>
      <c r="P871" s="166"/>
      <c r="Q871" s="166"/>
      <c r="R871" s="166"/>
      <c r="S871" s="166"/>
      <c r="T871" s="166"/>
      <c r="U871" s="166"/>
      <c r="V871" s="166"/>
      <c r="W871" s="166"/>
      <c r="X871" s="166"/>
      <c r="Y871" s="166"/>
      <c r="Z871" s="166"/>
    </row>
    <row r="872" spans="1:26" ht="12.75" customHeight="1">
      <c r="A872" s="166"/>
      <c r="B872" s="166"/>
      <c r="C872" s="166"/>
      <c r="D872" s="166"/>
      <c r="E872" s="166"/>
      <c r="F872" s="166"/>
      <c r="G872" s="166"/>
      <c r="H872" s="166"/>
      <c r="I872" s="166"/>
      <c r="J872" s="166"/>
      <c r="K872" s="166"/>
      <c r="L872" s="166"/>
      <c r="M872" s="166"/>
      <c r="N872" s="166"/>
      <c r="O872" s="166"/>
      <c r="P872" s="166"/>
      <c r="Q872" s="166"/>
      <c r="R872" s="166"/>
      <c r="S872" s="166"/>
      <c r="T872" s="166"/>
      <c r="U872" s="166"/>
      <c r="V872" s="166"/>
      <c r="W872" s="166"/>
      <c r="X872" s="166"/>
      <c r="Y872" s="166"/>
      <c r="Z872" s="166"/>
    </row>
    <row r="873" spans="1:26" ht="12.75" customHeight="1">
      <c r="A873" s="166"/>
      <c r="B873" s="166"/>
      <c r="C873" s="166"/>
      <c r="D873" s="166"/>
      <c r="E873" s="166"/>
      <c r="F873" s="166"/>
      <c r="G873" s="166"/>
      <c r="H873" s="166"/>
      <c r="I873" s="166"/>
      <c r="J873" s="166"/>
      <c r="K873" s="166"/>
      <c r="L873" s="166"/>
      <c r="M873" s="166"/>
      <c r="N873" s="166"/>
      <c r="O873" s="166"/>
      <c r="P873" s="166"/>
      <c r="Q873" s="166"/>
      <c r="R873" s="166"/>
      <c r="S873" s="166"/>
      <c r="T873" s="166"/>
      <c r="U873" s="166"/>
      <c r="V873" s="166"/>
      <c r="W873" s="166"/>
      <c r="X873" s="166"/>
      <c r="Y873" s="166"/>
      <c r="Z873" s="166"/>
    </row>
    <row r="874" spans="1:26" ht="12.75" customHeight="1">
      <c r="A874" s="166"/>
      <c r="B874" s="166"/>
      <c r="C874" s="166"/>
      <c r="D874" s="166"/>
      <c r="E874" s="166"/>
      <c r="F874" s="166"/>
      <c r="G874" s="166"/>
      <c r="H874" s="166"/>
      <c r="I874" s="166"/>
      <c r="J874" s="166"/>
      <c r="K874" s="166"/>
      <c r="L874" s="166"/>
      <c r="M874" s="166"/>
      <c r="N874" s="166"/>
      <c r="O874" s="166"/>
      <c r="P874" s="166"/>
      <c r="Q874" s="166"/>
      <c r="R874" s="166"/>
      <c r="S874" s="166"/>
      <c r="T874" s="166"/>
      <c r="U874" s="166"/>
      <c r="V874" s="166"/>
      <c r="W874" s="166"/>
      <c r="X874" s="166"/>
      <c r="Y874" s="166"/>
      <c r="Z874" s="166"/>
    </row>
    <row r="875" spans="1:26" ht="12.75" customHeight="1">
      <c r="A875" s="166"/>
      <c r="B875" s="166"/>
      <c r="C875" s="166"/>
      <c r="D875" s="166"/>
      <c r="E875" s="166"/>
      <c r="F875" s="166"/>
      <c r="G875" s="166"/>
      <c r="H875" s="166"/>
      <c r="I875" s="166"/>
      <c r="J875" s="166"/>
      <c r="K875" s="166"/>
      <c r="L875" s="166"/>
      <c r="M875" s="166"/>
      <c r="N875" s="166"/>
      <c r="O875" s="166"/>
      <c r="P875" s="166"/>
      <c r="Q875" s="166"/>
      <c r="R875" s="166"/>
      <c r="S875" s="166"/>
      <c r="T875" s="166"/>
      <c r="U875" s="166"/>
      <c r="V875" s="166"/>
      <c r="W875" s="166"/>
      <c r="X875" s="166"/>
      <c r="Y875" s="166"/>
      <c r="Z875" s="166"/>
    </row>
    <row r="876" spans="1:26" ht="12.75" customHeight="1">
      <c r="A876" s="166"/>
      <c r="B876" s="166"/>
      <c r="C876" s="166"/>
      <c r="D876" s="166"/>
      <c r="E876" s="166"/>
      <c r="F876" s="166"/>
      <c r="G876" s="166"/>
      <c r="H876" s="166"/>
      <c r="I876" s="166"/>
      <c r="J876" s="166"/>
      <c r="K876" s="166"/>
      <c r="L876" s="166"/>
      <c r="M876" s="166"/>
      <c r="N876" s="166"/>
      <c r="O876" s="166"/>
      <c r="P876" s="166"/>
      <c r="Q876" s="166"/>
      <c r="R876" s="166"/>
      <c r="S876" s="166"/>
      <c r="T876" s="166"/>
      <c r="U876" s="166"/>
      <c r="V876" s="166"/>
      <c r="W876" s="166"/>
      <c r="X876" s="166"/>
      <c r="Y876" s="166"/>
      <c r="Z876" s="166"/>
    </row>
    <row r="877" spans="1:26" ht="12.75" customHeight="1">
      <c r="A877" s="166"/>
      <c r="B877" s="166"/>
      <c r="C877" s="166"/>
      <c r="D877" s="166"/>
      <c r="E877" s="166"/>
      <c r="F877" s="166"/>
      <c r="G877" s="166"/>
      <c r="H877" s="166"/>
      <c r="I877" s="166"/>
      <c r="J877" s="166"/>
      <c r="K877" s="166"/>
      <c r="L877" s="166"/>
      <c r="M877" s="166"/>
      <c r="N877" s="166"/>
      <c r="O877" s="166"/>
      <c r="P877" s="166"/>
      <c r="Q877" s="166"/>
      <c r="R877" s="166"/>
      <c r="S877" s="166"/>
      <c r="T877" s="166"/>
      <c r="U877" s="166"/>
      <c r="V877" s="166"/>
      <c r="W877" s="166"/>
      <c r="X877" s="166"/>
      <c r="Y877" s="166"/>
      <c r="Z877" s="166"/>
    </row>
    <row r="878" spans="1:26" ht="12.75" customHeight="1">
      <c r="A878" s="166"/>
      <c r="B878" s="166"/>
      <c r="C878" s="166"/>
      <c r="D878" s="166"/>
      <c r="E878" s="166"/>
      <c r="F878" s="166"/>
      <c r="G878" s="166"/>
      <c r="H878" s="166"/>
      <c r="I878" s="166"/>
      <c r="J878" s="166"/>
      <c r="K878" s="166"/>
      <c r="L878" s="166"/>
      <c r="M878" s="166"/>
      <c r="N878" s="166"/>
      <c r="O878" s="166"/>
      <c r="P878" s="166"/>
      <c r="Q878" s="166"/>
      <c r="R878" s="166"/>
      <c r="S878" s="166"/>
      <c r="T878" s="166"/>
      <c r="U878" s="166"/>
      <c r="V878" s="166"/>
      <c r="W878" s="166"/>
      <c r="X878" s="166"/>
      <c r="Y878" s="166"/>
      <c r="Z878" s="166"/>
    </row>
    <row r="879" spans="1:26" ht="12.75" customHeight="1">
      <c r="A879" s="166"/>
      <c r="B879" s="166"/>
      <c r="C879" s="166"/>
      <c r="D879" s="166"/>
      <c r="E879" s="166"/>
      <c r="F879" s="166"/>
      <c r="G879" s="166"/>
      <c r="H879" s="166"/>
      <c r="I879" s="166"/>
      <c r="J879" s="166"/>
      <c r="K879" s="166"/>
      <c r="L879" s="166"/>
      <c r="M879" s="166"/>
      <c r="N879" s="166"/>
      <c r="O879" s="166"/>
      <c r="P879" s="166"/>
      <c r="Q879" s="166"/>
      <c r="R879" s="166"/>
      <c r="S879" s="166"/>
      <c r="T879" s="166"/>
      <c r="U879" s="166"/>
      <c r="V879" s="166"/>
      <c r="W879" s="166"/>
      <c r="X879" s="166"/>
      <c r="Y879" s="166"/>
      <c r="Z879" s="166"/>
    </row>
    <row r="880" spans="1:26" ht="12.75" customHeight="1">
      <c r="A880" s="166"/>
      <c r="B880" s="166"/>
      <c r="C880" s="166"/>
      <c r="D880" s="166"/>
      <c r="E880" s="166"/>
      <c r="F880" s="166"/>
      <c r="G880" s="166"/>
      <c r="H880" s="166"/>
      <c r="I880" s="166"/>
      <c r="J880" s="166"/>
      <c r="K880" s="166"/>
      <c r="L880" s="166"/>
      <c r="M880" s="166"/>
      <c r="N880" s="166"/>
      <c r="O880" s="166"/>
      <c r="P880" s="166"/>
      <c r="Q880" s="166"/>
      <c r="R880" s="166"/>
      <c r="S880" s="166"/>
      <c r="T880" s="166"/>
      <c r="U880" s="166"/>
      <c r="V880" s="166"/>
      <c r="W880" s="166"/>
      <c r="X880" s="166"/>
      <c r="Y880" s="166"/>
      <c r="Z880" s="166"/>
    </row>
    <row r="881" spans="1:26" ht="12.75" customHeight="1">
      <c r="A881" s="166"/>
      <c r="B881" s="166"/>
      <c r="C881" s="166"/>
      <c r="D881" s="166"/>
      <c r="E881" s="166"/>
      <c r="F881" s="166"/>
      <c r="G881" s="166"/>
      <c r="H881" s="166"/>
      <c r="I881" s="166"/>
      <c r="J881" s="166"/>
      <c r="K881" s="166"/>
      <c r="L881" s="166"/>
      <c r="M881" s="166"/>
      <c r="N881" s="166"/>
      <c r="O881" s="166"/>
      <c r="P881" s="166"/>
      <c r="Q881" s="166"/>
      <c r="R881" s="166"/>
      <c r="S881" s="166"/>
      <c r="T881" s="166"/>
      <c r="U881" s="166"/>
      <c r="V881" s="166"/>
      <c r="W881" s="166"/>
      <c r="X881" s="166"/>
      <c r="Y881" s="166"/>
      <c r="Z881" s="166"/>
    </row>
    <row r="882" spans="1:26" ht="12.75" customHeight="1">
      <c r="A882" s="166"/>
      <c r="B882" s="166"/>
      <c r="C882" s="166"/>
      <c r="D882" s="166"/>
      <c r="E882" s="166"/>
      <c r="F882" s="166"/>
      <c r="G882" s="166"/>
      <c r="H882" s="166"/>
      <c r="I882" s="166"/>
      <c r="J882" s="166"/>
      <c r="K882" s="166"/>
      <c r="L882" s="166"/>
      <c r="M882" s="166"/>
      <c r="N882" s="166"/>
      <c r="O882" s="166"/>
      <c r="P882" s="166"/>
      <c r="Q882" s="166"/>
      <c r="R882" s="166"/>
      <c r="S882" s="166"/>
      <c r="T882" s="166"/>
      <c r="U882" s="166"/>
      <c r="V882" s="166"/>
      <c r="W882" s="166"/>
      <c r="X882" s="166"/>
      <c r="Y882" s="166"/>
      <c r="Z882" s="166"/>
    </row>
    <row r="883" spans="1:26" ht="12.75" customHeight="1">
      <c r="A883" s="166"/>
      <c r="B883" s="166"/>
      <c r="C883" s="166"/>
      <c r="D883" s="166"/>
      <c r="E883" s="166"/>
      <c r="F883" s="166"/>
      <c r="G883" s="166"/>
      <c r="H883" s="166"/>
      <c r="I883" s="166"/>
      <c r="J883" s="166"/>
      <c r="K883" s="166"/>
      <c r="L883" s="166"/>
      <c r="M883" s="166"/>
      <c r="N883" s="166"/>
      <c r="O883" s="166"/>
      <c r="P883" s="166"/>
      <c r="Q883" s="166"/>
      <c r="R883" s="166"/>
      <c r="S883" s="166"/>
      <c r="T883" s="166"/>
      <c r="U883" s="166"/>
      <c r="V883" s="166"/>
      <c r="W883" s="166"/>
      <c r="X883" s="166"/>
      <c r="Y883" s="166"/>
      <c r="Z883" s="166"/>
    </row>
    <row r="884" spans="1:26" ht="12.75" customHeight="1">
      <c r="A884" s="166"/>
      <c r="B884" s="166"/>
      <c r="C884" s="166"/>
      <c r="D884" s="166"/>
      <c r="E884" s="166"/>
      <c r="F884" s="166"/>
      <c r="G884" s="166"/>
      <c r="H884" s="166"/>
      <c r="I884" s="166"/>
      <c r="J884" s="166"/>
      <c r="K884" s="166"/>
      <c r="L884" s="166"/>
      <c r="M884" s="166"/>
      <c r="N884" s="166"/>
      <c r="O884" s="166"/>
      <c r="P884" s="166"/>
      <c r="Q884" s="166"/>
      <c r="R884" s="166"/>
      <c r="S884" s="166"/>
      <c r="T884" s="166"/>
      <c r="U884" s="166"/>
      <c r="V884" s="166"/>
      <c r="W884" s="166"/>
      <c r="X884" s="166"/>
      <c r="Y884" s="166"/>
      <c r="Z884" s="166"/>
    </row>
    <row r="885" spans="1:26" ht="12.75" customHeight="1">
      <c r="A885" s="166"/>
      <c r="B885" s="166"/>
      <c r="C885" s="166"/>
      <c r="D885" s="166"/>
      <c r="E885" s="166"/>
      <c r="F885" s="166"/>
      <c r="G885" s="166"/>
      <c r="H885" s="166"/>
      <c r="I885" s="166"/>
      <c r="J885" s="166"/>
      <c r="K885" s="166"/>
      <c r="L885" s="166"/>
      <c r="M885" s="166"/>
      <c r="N885" s="166"/>
      <c r="O885" s="166"/>
      <c r="P885" s="166"/>
      <c r="Q885" s="166"/>
      <c r="R885" s="166"/>
      <c r="S885" s="166"/>
      <c r="T885" s="166"/>
      <c r="U885" s="166"/>
      <c r="V885" s="166"/>
      <c r="W885" s="166"/>
      <c r="X885" s="166"/>
      <c r="Y885" s="166"/>
      <c r="Z885" s="166"/>
    </row>
    <row r="886" spans="1:26" ht="12.75" customHeight="1">
      <c r="A886" s="166"/>
      <c r="B886" s="166"/>
      <c r="C886" s="166"/>
      <c r="D886" s="166"/>
      <c r="E886" s="166"/>
      <c r="F886" s="166"/>
      <c r="G886" s="166"/>
      <c r="H886" s="166"/>
      <c r="I886" s="166"/>
      <c r="J886" s="166"/>
      <c r="K886" s="166"/>
      <c r="L886" s="166"/>
      <c r="M886" s="166"/>
      <c r="N886" s="166"/>
      <c r="O886" s="166"/>
      <c r="P886" s="166"/>
      <c r="Q886" s="166"/>
      <c r="R886" s="166"/>
      <c r="S886" s="166"/>
      <c r="T886" s="166"/>
      <c r="U886" s="166"/>
      <c r="V886" s="166"/>
      <c r="W886" s="166"/>
      <c r="X886" s="166"/>
      <c r="Y886" s="166"/>
      <c r="Z886" s="166"/>
    </row>
    <row r="887" spans="1:26" ht="12.75" customHeight="1">
      <c r="A887" s="166"/>
      <c r="B887" s="166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</row>
    <row r="888" spans="1:26" ht="12.75" customHeight="1">
      <c r="A888" s="166"/>
      <c r="B888" s="166"/>
      <c r="C888" s="166"/>
      <c r="D888" s="166"/>
      <c r="E888" s="166"/>
      <c r="F888" s="166"/>
      <c r="G888" s="166"/>
      <c r="H888" s="166"/>
      <c r="I888" s="166"/>
      <c r="J888" s="166"/>
      <c r="K888" s="166"/>
      <c r="L888" s="166"/>
      <c r="M888" s="166"/>
      <c r="N888" s="166"/>
      <c r="O888" s="166"/>
      <c r="P888" s="166"/>
      <c r="Q888" s="166"/>
      <c r="R888" s="166"/>
      <c r="S888" s="166"/>
      <c r="T888" s="166"/>
      <c r="U888" s="166"/>
      <c r="V888" s="166"/>
      <c r="W888" s="166"/>
      <c r="X888" s="166"/>
      <c r="Y888" s="166"/>
      <c r="Z888" s="166"/>
    </row>
    <row r="889" spans="1:26" ht="12.75" customHeight="1">
      <c r="A889" s="166"/>
      <c r="B889" s="166"/>
      <c r="C889" s="166"/>
      <c r="D889" s="166"/>
      <c r="E889" s="166"/>
      <c r="F889" s="166"/>
      <c r="G889" s="166"/>
      <c r="H889" s="166"/>
      <c r="I889" s="166"/>
      <c r="J889" s="166"/>
      <c r="K889" s="166"/>
      <c r="L889" s="166"/>
      <c r="M889" s="166"/>
      <c r="N889" s="166"/>
      <c r="O889" s="166"/>
      <c r="P889" s="166"/>
      <c r="Q889" s="166"/>
      <c r="R889" s="166"/>
      <c r="S889" s="166"/>
      <c r="T889" s="166"/>
      <c r="U889" s="166"/>
      <c r="V889" s="166"/>
      <c r="W889" s="166"/>
      <c r="X889" s="166"/>
      <c r="Y889" s="166"/>
      <c r="Z889" s="166"/>
    </row>
    <row r="890" spans="1:26" ht="12.75" customHeight="1">
      <c r="A890" s="166"/>
      <c r="B890" s="166"/>
      <c r="C890" s="166"/>
      <c r="D890" s="166"/>
      <c r="E890" s="166"/>
      <c r="F890" s="166"/>
      <c r="G890" s="166"/>
      <c r="H890" s="166"/>
      <c r="I890" s="166"/>
      <c r="J890" s="166"/>
      <c r="K890" s="166"/>
      <c r="L890" s="166"/>
      <c r="M890" s="166"/>
      <c r="N890" s="166"/>
      <c r="O890" s="166"/>
      <c r="P890" s="166"/>
      <c r="Q890" s="166"/>
      <c r="R890" s="166"/>
      <c r="S890" s="166"/>
      <c r="T890" s="166"/>
      <c r="U890" s="166"/>
      <c r="V890" s="166"/>
      <c r="W890" s="166"/>
      <c r="X890" s="166"/>
      <c r="Y890" s="166"/>
      <c r="Z890" s="166"/>
    </row>
    <row r="891" spans="1:26" ht="12.75" customHeight="1">
      <c r="A891" s="166"/>
      <c r="B891" s="166"/>
      <c r="C891" s="166"/>
      <c r="D891" s="166"/>
      <c r="E891" s="166"/>
      <c r="F891" s="166"/>
      <c r="G891" s="166"/>
      <c r="H891" s="166"/>
      <c r="I891" s="166"/>
      <c r="J891" s="166"/>
      <c r="K891" s="166"/>
      <c r="L891" s="166"/>
      <c r="M891" s="166"/>
      <c r="N891" s="166"/>
      <c r="O891" s="166"/>
      <c r="P891" s="166"/>
      <c r="Q891" s="166"/>
      <c r="R891" s="166"/>
      <c r="S891" s="166"/>
      <c r="T891" s="166"/>
      <c r="U891" s="166"/>
      <c r="V891" s="166"/>
      <c r="W891" s="166"/>
      <c r="X891" s="166"/>
      <c r="Y891" s="166"/>
      <c r="Z891" s="166"/>
    </row>
    <row r="892" spans="1:26" ht="12.75" customHeight="1">
      <c r="A892" s="166"/>
      <c r="B892" s="166"/>
      <c r="C892" s="166"/>
      <c r="D892" s="166"/>
      <c r="E892" s="166"/>
      <c r="F892" s="166"/>
      <c r="G892" s="166"/>
      <c r="H892" s="166"/>
      <c r="I892" s="166"/>
      <c r="J892" s="166"/>
      <c r="K892" s="166"/>
      <c r="L892" s="166"/>
      <c r="M892" s="166"/>
      <c r="N892" s="166"/>
      <c r="O892" s="166"/>
      <c r="P892" s="166"/>
      <c r="Q892" s="166"/>
      <c r="R892" s="166"/>
      <c r="S892" s="166"/>
      <c r="T892" s="166"/>
      <c r="U892" s="166"/>
      <c r="V892" s="166"/>
      <c r="W892" s="166"/>
      <c r="X892" s="166"/>
      <c r="Y892" s="166"/>
      <c r="Z892" s="166"/>
    </row>
    <row r="893" spans="1:26" ht="12.75" customHeight="1">
      <c r="A893" s="166"/>
      <c r="B893" s="166"/>
      <c r="C893" s="166"/>
      <c r="D893" s="166"/>
      <c r="E893" s="166"/>
      <c r="F893" s="166"/>
      <c r="G893" s="166"/>
      <c r="H893" s="166"/>
      <c r="I893" s="166"/>
      <c r="J893" s="166"/>
      <c r="K893" s="166"/>
      <c r="L893" s="166"/>
      <c r="M893" s="166"/>
      <c r="N893" s="166"/>
      <c r="O893" s="166"/>
      <c r="P893" s="166"/>
      <c r="Q893" s="166"/>
      <c r="R893" s="166"/>
      <c r="S893" s="166"/>
      <c r="T893" s="166"/>
      <c r="U893" s="166"/>
      <c r="V893" s="166"/>
      <c r="W893" s="166"/>
      <c r="X893" s="166"/>
      <c r="Y893" s="166"/>
      <c r="Z893" s="166"/>
    </row>
    <row r="894" spans="1:26" ht="12.75" customHeight="1">
      <c r="A894" s="166"/>
      <c r="B894" s="166"/>
      <c r="C894" s="166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66"/>
      <c r="O894" s="166"/>
      <c r="P894" s="166"/>
      <c r="Q894" s="166"/>
      <c r="R894" s="166"/>
      <c r="S894" s="166"/>
      <c r="T894" s="166"/>
      <c r="U894" s="166"/>
      <c r="V894" s="166"/>
      <c r="W894" s="166"/>
      <c r="X894" s="166"/>
      <c r="Y894" s="166"/>
      <c r="Z894" s="166"/>
    </row>
    <row r="895" spans="1:26" ht="12.75" customHeight="1">
      <c r="A895" s="166"/>
      <c r="B895" s="166"/>
      <c r="C895" s="166"/>
      <c r="D895" s="166"/>
      <c r="E895" s="166"/>
      <c r="F895" s="166"/>
      <c r="G895" s="166"/>
      <c r="H895" s="166"/>
      <c r="I895" s="166"/>
      <c r="J895" s="166"/>
      <c r="K895" s="166"/>
      <c r="L895" s="166"/>
      <c r="M895" s="166"/>
      <c r="N895" s="166"/>
      <c r="O895" s="166"/>
      <c r="P895" s="166"/>
      <c r="Q895" s="166"/>
      <c r="R895" s="166"/>
      <c r="S895" s="166"/>
      <c r="T895" s="166"/>
      <c r="U895" s="166"/>
      <c r="V895" s="166"/>
      <c r="W895" s="166"/>
      <c r="X895" s="166"/>
      <c r="Y895" s="166"/>
      <c r="Z895" s="166"/>
    </row>
    <row r="896" spans="1:26" ht="12.75" customHeight="1">
      <c r="A896" s="166"/>
      <c r="B896" s="166"/>
      <c r="C896" s="166"/>
      <c r="D896" s="166"/>
      <c r="E896" s="166"/>
      <c r="F896" s="166"/>
      <c r="G896" s="166"/>
      <c r="H896" s="166"/>
      <c r="I896" s="166"/>
      <c r="J896" s="166"/>
      <c r="K896" s="166"/>
      <c r="L896" s="166"/>
      <c r="M896" s="166"/>
      <c r="N896" s="166"/>
      <c r="O896" s="166"/>
      <c r="P896" s="166"/>
      <c r="Q896" s="166"/>
      <c r="R896" s="166"/>
      <c r="S896" s="166"/>
      <c r="T896" s="166"/>
      <c r="U896" s="166"/>
      <c r="V896" s="166"/>
      <c r="W896" s="166"/>
      <c r="X896" s="166"/>
      <c r="Y896" s="166"/>
      <c r="Z896" s="166"/>
    </row>
    <row r="897" spans="1:26" ht="12.75" customHeight="1">
      <c r="A897" s="166"/>
      <c r="B897" s="166"/>
      <c r="C897" s="166"/>
      <c r="D897" s="166"/>
      <c r="E897" s="166"/>
      <c r="F897" s="166"/>
      <c r="G897" s="166"/>
      <c r="H897" s="166"/>
      <c r="I897" s="166"/>
      <c r="J897" s="166"/>
      <c r="K897" s="166"/>
      <c r="L897" s="166"/>
      <c r="M897" s="166"/>
      <c r="N897" s="166"/>
      <c r="O897" s="166"/>
      <c r="P897" s="166"/>
      <c r="Q897" s="166"/>
      <c r="R897" s="166"/>
      <c r="S897" s="166"/>
      <c r="T897" s="166"/>
      <c r="U897" s="166"/>
      <c r="V897" s="166"/>
      <c r="W897" s="166"/>
      <c r="X897" s="166"/>
      <c r="Y897" s="166"/>
      <c r="Z897" s="166"/>
    </row>
    <row r="898" spans="1:26" ht="12.75" customHeight="1">
      <c r="A898" s="166"/>
      <c r="B898" s="166"/>
      <c r="C898" s="166"/>
      <c r="D898" s="166"/>
      <c r="E898" s="166"/>
      <c r="F898" s="166"/>
      <c r="G898" s="166"/>
      <c r="H898" s="166"/>
      <c r="I898" s="166"/>
      <c r="J898" s="166"/>
      <c r="K898" s="166"/>
      <c r="L898" s="166"/>
      <c r="M898" s="166"/>
      <c r="N898" s="166"/>
      <c r="O898" s="166"/>
      <c r="P898" s="166"/>
      <c r="Q898" s="166"/>
      <c r="R898" s="166"/>
      <c r="S898" s="166"/>
      <c r="T898" s="166"/>
      <c r="U898" s="166"/>
      <c r="V898" s="166"/>
      <c r="W898" s="166"/>
      <c r="X898" s="166"/>
      <c r="Y898" s="166"/>
      <c r="Z898" s="166"/>
    </row>
    <row r="899" spans="1:26" ht="12.75" customHeight="1">
      <c r="A899" s="166"/>
      <c r="B899" s="166"/>
      <c r="C899" s="166"/>
      <c r="D899" s="166"/>
      <c r="E899" s="166"/>
      <c r="F899" s="166"/>
      <c r="G899" s="166"/>
      <c r="H899" s="166"/>
      <c r="I899" s="166"/>
      <c r="J899" s="166"/>
      <c r="K899" s="166"/>
      <c r="L899" s="166"/>
      <c r="M899" s="166"/>
      <c r="N899" s="166"/>
      <c r="O899" s="166"/>
      <c r="P899" s="166"/>
      <c r="Q899" s="166"/>
      <c r="R899" s="166"/>
      <c r="S899" s="166"/>
      <c r="T899" s="166"/>
      <c r="U899" s="166"/>
      <c r="V899" s="166"/>
      <c r="W899" s="166"/>
      <c r="X899" s="166"/>
      <c r="Y899" s="166"/>
      <c r="Z899" s="166"/>
    </row>
    <row r="900" spans="1:26" ht="12.75" customHeight="1">
      <c r="A900" s="166"/>
      <c r="B900" s="166"/>
      <c r="C900" s="166"/>
      <c r="D900" s="166"/>
      <c r="E900" s="166"/>
      <c r="F900" s="166"/>
      <c r="G900" s="166"/>
      <c r="H900" s="166"/>
      <c r="I900" s="166"/>
      <c r="J900" s="166"/>
      <c r="K900" s="166"/>
      <c r="L900" s="166"/>
      <c r="M900" s="166"/>
      <c r="N900" s="166"/>
      <c r="O900" s="166"/>
      <c r="P900" s="166"/>
      <c r="Q900" s="166"/>
      <c r="R900" s="166"/>
      <c r="S900" s="166"/>
      <c r="T900" s="166"/>
      <c r="U900" s="166"/>
      <c r="V900" s="166"/>
      <c r="W900" s="166"/>
      <c r="X900" s="166"/>
      <c r="Y900" s="166"/>
      <c r="Z900" s="166"/>
    </row>
    <row r="901" spans="1:26" ht="12.75" customHeight="1">
      <c r="A901" s="166"/>
      <c r="B901" s="166"/>
      <c r="C901" s="166"/>
      <c r="D901" s="166"/>
      <c r="E901" s="166"/>
      <c r="F901" s="166"/>
      <c r="G901" s="166"/>
      <c r="H901" s="166"/>
      <c r="I901" s="166"/>
      <c r="J901" s="166"/>
      <c r="K901" s="166"/>
      <c r="L901" s="166"/>
      <c r="M901" s="166"/>
      <c r="N901" s="166"/>
      <c r="O901" s="166"/>
      <c r="P901" s="166"/>
      <c r="Q901" s="166"/>
      <c r="R901" s="166"/>
      <c r="S901" s="166"/>
      <c r="T901" s="166"/>
      <c r="U901" s="166"/>
      <c r="V901" s="166"/>
      <c r="W901" s="166"/>
      <c r="X901" s="166"/>
      <c r="Y901" s="166"/>
      <c r="Z901" s="166"/>
    </row>
    <row r="902" spans="1:26" ht="12.75" customHeight="1">
      <c r="A902" s="166"/>
      <c r="B902" s="166"/>
      <c r="C902" s="166"/>
      <c r="D902" s="166"/>
      <c r="E902" s="166"/>
      <c r="F902" s="166"/>
      <c r="G902" s="166"/>
      <c r="H902" s="166"/>
      <c r="I902" s="166"/>
      <c r="J902" s="166"/>
      <c r="K902" s="166"/>
      <c r="L902" s="166"/>
      <c r="M902" s="166"/>
      <c r="N902" s="166"/>
      <c r="O902" s="166"/>
      <c r="P902" s="166"/>
      <c r="Q902" s="166"/>
      <c r="R902" s="166"/>
      <c r="S902" s="166"/>
      <c r="T902" s="166"/>
      <c r="U902" s="166"/>
      <c r="V902" s="166"/>
      <c r="W902" s="166"/>
      <c r="X902" s="166"/>
      <c r="Y902" s="166"/>
      <c r="Z902" s="166"/>
    </row>
    <row r="903" spans="1:26" ht="12.75" customHeight="1">
      <c r="A903" s="166"/>
      <c r="B903" s="166"/>
      <c r="C903" s="166"/>
      <c r="D903" s="166"/>
      <c r="E903" s="166"/>
      <c r="F903" s="166"/>
      <c r="G903" s="166"/>
      <c r="H903" s="166"/>
      <c r="I903" s="166"/>
      <c r="J903" s="166"/>
      <c r="K903" s="166"/>
      <c r="L903" s="166"/>
      <c r="M903" s="166"/>
      <c r="N903" s="166"/>
      <c r="O903" s="166"/>
      <c r="P903" s="166"/>
      <c r="Q903" s="166"/>
      <c r="R903" s="166"/>
      <c r="S903" s="166"/>
      <c r="T903" s="166"/>
      <c r="U903" s="166"/>
      <c r="V903" s="166"/>
      <c r="W903" s="166"/>
      <c r="X903" s="166"/>
      <c r="Y903" s="166"/>
      <c r="Z903" s="166"/>
    </row>
    <row r="904" spans="1:26" ht="12.75" customHeight="1">
      <c r="A904" s="166"/>
      <c r="B904" s="166"/>
      <c r="C904" s="166"/>
      <c r="D904" s="166"/>
      <c r="E904" s="166"/>
      <c r="F904" s="166"/>
      <c r="G904" s="166"/>
      <c r="H904" s="166"/>
      <c r="I904" s="166"/>
      <c r="J904" s="166"/>
      <c r="K904" s="166"/>
      <c r="L904" s="166"/>
      <c r="M904" s="166"/>
      <c r="N904" s="166"/>
      <c r="O904" s="166"/>
      <c r="P904" s="166"/>
      <c r="Q904" s="166"/>
      <c r="R904" s="166"/>
      <c r="S904" s="166"/>
      <c r="T904" s="166"/>
      <c r="U904" s="166"/>
      <c r="V904" s="166"/>
      <c r="W904" s="166"/>
      <c r="X904" s="166"/>
      <c r="Y904" s="166"/>
      <c r="Z904" s="166"/>
    </row>
    <row r="905" spans="1:26" ht="12.75" customHeight="1">
      <c r="A905" s="166"/>
      <c r="B905" s="166"/>
      <c r="C905" s="166"/>
      <c r="D905" s="166"/>
      <c r="E905" s="166"/>
      <c r="F905" s="166"/>
      <c r="G905" s="166"/>
      <c r="H905" s="166"/>
      <c r="I905" s="166"/>
      <c r="J905" s="166"/>
      <c r="K905" s="166"/>
      <c r="L905" s="166"/>
      <c r="M905" s="166"/>
      <c r="N905" s="166"/>
      <c r="O905" s="166"/>
      <c r="P905" s="166"/>
      <c r="Q905" s="166"/>
      <c r="R905" s="166"/>
      <c r="S905" s="166"/>
      <c r="T905" s="166"/>
      <c r="U905" s="166"/>
      <c r="V905" s="166"/>
      <c r="W905" s="166"/>
      <c r="X905" s="166"/>
      <c r="Y905" s="166"/>
      <c r="Z905" s="166"/>
    </row>
    <row r="906" spans="1:26" ht="12.75" customHeight="1">
      <c r="A906" s="166"/>
      <c r="B906" s="166"/>
      <c r="C906" s="166"/>
      <c r="D906" s="166"/>
      <c r="E906" s="166"/>
      <c r="F906" s="166"/>
      <c r="G906" s="166"/>
      <c r="H906" s="166"/>
      <c r="I906" s="166"/>
      <c r="J906" s="166"/>
      <c r="K906" s="166"/>
      <c r="L906" s="166"/>
      <c r="M906" s="166"/>
      <c r="N906" s="166"/>
      <c r="O906" s="166"/>
      <c r="P906" s="166"/>
      <c r="Q906" s="166"/>
      <c r="R906" s="166"/>
      <c r="S906" s="166"/>
      <c r="T906" s="166"/>
      <c r="U906" s="166"/>
      <c r="V906" s="166"/>
      <c r="W906" s="166"/>
      <c r="X906" s="166"/>
      <c r="Y906" s="166"/>
      <c r="Z906" s="166"/>
    </row>
    <row r="907" spans="1:26" ht="12.75" customHeight="1">
      <c r="A907" s="166"/>
      <c r="B907" s="166"/>
      <c r="C907" s="166"/>
      <c r="D907" s="166"/>
      <c r="E907" s="166"/>
      <c r="F907" s="166"/>
      <c r="G907" s="166"/>
      <c r="H907" s="166"/>
      <c r="I907" s="166"/>
      <c r="J907" s="166"/>
      <c r="K907" s="166"/>
      <c r="L907" s="166"/>
      <c r="M907" s="166"/>
      <c r="N907" s="166"/>
      <c r="O907" s="166"/>
      <c r="P907" s="166"/>
      <c r="Q907" s="166"/>
      <c r="R907" s="166"/>
      <c r="S907" s="166"/>
      <c r="T907" s="166"/>
      <c r="U907" s="166"/>
      <c r="V907" s="166"/>
      <c r="W907" s="166"/>
      <c r="X907" s="166"/>
      <c r="Y907" s="166"/>
      <c r="Z907" s="166"/>
    </row>
    <row r="908" spans="1:26" ht="12.75" customHeight="1">
      <c r="A908" s="166"/>
      <c r="B908" s="166"/>
      <c r="C908" s="166"/>
      <c r="D908" s="166"/>
      <c r="E908" s="166"/>
      <c r="F908" s="166"/>
      <c r="G908" s="166"/>
      <c r="H908" s="166"/>
      <c r="I908" s="166"/>
      <c r="J908" s="166"/>
      <c r="K908" s="166"/>
      <c r="L908" s="166"/>
      <c r="M908" s="166"/>
      <c r="N908" s="166"/>
      <c r="O908" s="166"/>
      <c r="P908" s="166"/>
      <c r="Q908" s="166"/>
      <c r="R908" s="166"/>
      <c r="S908" s="166"/>
      <c r="T908" s="166"/>
      <c r="U908" s="166"/>
      <c r="V908" s="166"/>
      <c r="W908" s="166"/>
      <c r="X908" s="166"/>
      <c r="Y908" s="166"/>
      <c r="Z908" s="166"/>
    </row>
    <row r="909" spans="1:26" ht="12.75" customHeight="1">
      <c r="A909" s="166"/>
      <c r="B909" s="166"/>
      <c r="C909" s="166"/>
      <c r="D909" s="166"/>
      <c r="E909" s="166"/>
      <c r="F909" s="166"/>
      <c r="G909" s="166"/>
      <c r="H909" s="166"/>
      <c r="I909" s="166"/>
      <c r="J909" s="166"/>
      <c r="K909" s="166"/>
      <c r="L909" s="166"/>
      <c r="M909" s="166"/>
      <c r="N909" s="166"/>
      <c r="O909" s="166"/>
      <c r="P909" s="166"/>
      <c r="Q909" s="166"/>
      <c r="R909" s="166"/>
      <c r="S909" s="166"/>
      <c r="T909" s="166"/>
      <c r="U909" s="166"/>
      <c r="V909" s="166"/>
      <c r="W909" s="166"/>
      <c r="X909" s="166"/>
      <c r="Y909" s="166"/>
      <c r="Z909" s="166"/>
    </row>
    <row r="910" spans="1:26" ht="12.75" customHeight="1">
      <c r="A910" s="166"/>
      <c r="B910" s="166"/>
      <c r="C910" s="166"/>
      <c r="D910" s="166"/>
      <c r="E910" s="166"/>
      <c r="F910" s="166"/>
      <c r="G910" s="166"/>
      <c r="H910" s="166"/>
      <c r="I910" s="166"/>
      <c r="J910" s="166"/>
      <c r="K910" s="166"/>
      <c r="L910" s="166"/>
      <c r="M910" s="166"/>
      <c r="N910" s="166"/>
      <c r="O910" s="166"/>
      <c r="P910" s="166"/>
      <c r="Q910" s="166"/>
      <c r="R910" s="166"/>
      <c r="S910" s="166"/>
      <c r="T910" s="166"/>
      <c r="U910" s="166"/>
      <c r="V910" s="166"/>
      <c r="W910" s="166"/>
      <c r="X910" s="166"/>
      <c r="Y910" s="166"/>
      <c r="Z910" s="166"/>
    </row>
    <row r="911" spans="1:26" ht="12.75" customHeight="1">
      <c r="A911" s="166"/>
      <c r="B911" s="166"/>
      <c r="C911" s="166"/>
      <c r="D911" s="166"/>
      <c r="E911" s="166"/>
      <c r="F911" s="166"/>
      <c r="G911" s="166"/>
      <c r="H911" s="166"/>
      <c r="I911" s="166"/>
      <c r="J911" s="166"/>
      <c r="K911" s="166"/>
      <c r="L911" s="166"/>
      <c r="M911" s="166"/>
      <c r="N911" s="166"/>
      <c r="O911" s="166"/>
      <c r="P911" s="166"/>
      <c r="Q911" s="166"/>
      <c r="R911" s="166"/>
      <c r="S911" s="166"/>
      <c r="T911" s="166"/>
      <c r="U911" s="166"/>
      <c r="V911" s="166"/>
      <c r="W911" s="166"/>
      <c r="X911" s="166"/>
      <c r="Y911" s="166"/>
      <c r="Z911" s="166"/>
    </row>
    <row r="912" spans="1:26" ht="12.75" customHeight="1">
      <c r="A912" s="166"/>
      <c r="B912" s="166"/>
      <c r="C912" s="166"/>
      <c r="D912" s="166"/>
      <c r="E912" s="166"/>
      <c r="F912" s="166"/>
      <c r="G912" s="166"/>
      <c r="H912" s="166"/>
      <c r="I912" s="166"/>
      <c r="J912" s="166"/>
      <c r="K912" s="166"/>
      <c r="L912" s="166"/>
      <c r="M912" s="166"/>
      <c r="N912" s="166"/>
      <c r="O912" s="166"/>
      <c r="P912" s="166"/>
      <c r="Q912" s="166"/>
      <c r="R912" s="166"/>
      <c r="S912" s="166"/>
      <c r="T912" s="166"/>
      <c r="U912" s="166"/>
      <c r="V912" s="166"/>
      <c r="W912" s="166"/>
      <c r="X912" s="166"/>
      <c r="Y912" s="166"/>
      <c r="Z912" s="166"/>
    </row>
    <row r="913" spans="1:26" ht="12.75" customHeight="1">
      <c r="A913" s="166"/>
      <c r="B913" s="166"/>
      <c r="C913" s="166"/>
      <c r="D913" s="166"/>
      <c r="E913" s="166"/>
      <c r="F913" s="166"/>
      <c r="G913" s="166"/>
      <c r="H913" s="166"/>
      <c r="I913" s="166"/>
      <c r="J913" s="166"/>
      <c r="K913" s="166"/>
      <c r="L913" s="166"/>
      <c r="M913" s="166"/>
      <c r="N913" s="166"/>
      <c r="O913" s="166"/>
      <c r="P913" s="166"/>
      <c r="Q913" s="166"/>
      <c r="R913" s="166"/>
      <c r="S913" s="166"/>
      <c r="T913" s="166"/>
      <c r="U913" s="166"/>
      <c r="V913" s="166"/>
      <c r="W913" s="166"/>
      <c r="X913" s="166"/>
      <c r="Y913" s="166"/>
      <c r="Z913" s="166"/>
    </row>
    <row r="914" spans="1:26" ht="12.75" customHeight="1">
      <c r="A914" s="166"/>
      <c r="B914" s="166"/>
      <c r="C914" s="166"/>
      <c r="D914" s="166"/>
      <c r="E914" s="166"/>
      <c r="F914" s="166"/>
      <c r="G914" s="166"/>
      <c r="H914" s="166"/>
      <c r="I914" s="166"/>
      <c r="J914" s="166"/>
      <c r="K914" s="166"/>
      <c r="L914" s="166"/>
      <c r="M914" s="166"/>
      <c r="N914" s="166"/>
      <c r="O914" s="166"/>
      <c r="P914" s="166"/>
      <c r="Q914" s="166"/>
      <c r="R914" s="166"/>
      <c r="S914" s="166"/>
      <c r="T914" s="166"/>
      <c r="U914" s="166"/>
      <c r="V914" s="166"/>
      <c r="W914" s="166"/>
      <c r="X914" s="166"/>
      <c r="Y914" s="166"/>
      <c r="Z914" s="166"/>
    </row>
    <row r="915" spans="1:26" ht="12.75" customHeight="1">
      <c r="A915" s="166"/>
      <c r="B915" s="166"/>
      <c r="C915" s="166"/>
      <c r="D915" s="166"/>
      <c r="E915" s="166"/>
      <c r="F915" s="166"/>
      <c r="G915" s="166"/>
      <c r="H915" s="166"/>
      <c r="I915" s="166"/>
      <c r="J915" s="166"/>
      <c r="K915" s="166"/>
      <c r="L915" s="166"/>
      <c r="M915" s="166"/>
      <c r="N915" s="166"/>
      <c r="O915" s="166"/>
      <c r="P915" s="166"/>
      <c r="Q915" s="166"/>
      <c r="R915" s="166"/>
      <c r="S915" s="166"/>
      <c r="T915" s="166"/>
      <c r="U915" s="166"/>
      <c r="V915" s="166"/>
      <c r="W915" s="166"/>
      <c r="X915" s="166"/>
      <c r="Y915" s="166"/>
      <c r="Z915" s="166"/>
    </row>
    <row r="916" spans="1:26" ht="12.75" customHeight="1">
      <c r="A916" s="166"/>
      <c r="B916" s="166"/>
      <c r="C916" s="166"/>
      <c r="D916" s="166"/>
      <c r="E916" s="166"/>
      <c r="F916" s="166"/>
      <c r="G916" s="166"/>
      <c r="H916" s="166"/>
      <c r="I916" s="166"/>
      <c r="J916" s="166"/>
      <c r="K916" s="166"/>
      <c r="L916" s="166"/>
      <c r="M916" s="166"/>
      <c r="N916" s="166"/>
      <c r="O916" s="166"/>
      <c r="P916" s="166"/>
      <c r="Q916" s="166"/>
      <c r="R916" s="166"/>
      <c r="S916" s="166"/>
      <c r="T916" s="166"/>
      <c r="U916" s="166"/>
      <c r="V916" s="166"/>
      <c r="W916" s="166"/>
      <c r="X916" s="166"/>
      <c r="Y916" s="166"/>
      <c r="Z916" s="166"/>
    </row>
    <row r="917" spans="1:26" ht="12.75" customHeight="1">
      <c r="A917" s="166"/>
      <c r="B917" s="166"/>
      <c r="C917" s="166"/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66"/>
      <c r="O917" s="166"/>
      <c r="P917" s="166"/>
      <c r="Q917" s="166"/>
      <c r="R917" s="166"/>
      <c r="S917" s="166"/>
      <c r="T917" s="166"/>
      <c r="U917" s="166"/>
      <c r="V917" s="166"/>
      <c r="W917" s="166"/>
      <c r="X917" s="166"/>
      <c r="Y917" s="166"/>
      <c r="Z917" s="166"/>
    </row>
    <row r="918" spans="1:26" ht="12.75" customHeight="1">
      <c r="A918" s="166"/>
      <c r="B918" s="166"/>
      <c r="C918" s="166"/>
      <c r="D918" s="166"/>
      <c r="E918" s="166"/>
      <c r="F918" s="166"/>
      <c r="G918" s="166"/>
      <c r="H918" s="166"/>
      <c r="I918" s="166"/>
      <c r="J918" s="166"/>
      <c r="K918" s="166"/>
      <c r="L918" s="166"/>
      <c r="M918" s="166"/>
      <c r="N918" s="166"/>
      <c r="O918" s="166"/>
      <c r="P918" s="166"/>
      <c r="Q918" s="166"/>
      <c r="R918" s="166"/>
      <c r="S918" s="166"/>
      <c r="T918" s="166"/>
      <c r="U918" s="166"/>
      <c r="V918" s="166"/>
      <c r="W918" s="166"/>
      <c r="X918" s="166"/>
      <c r="Y918" s="166"/>
      <c r="Z918" s="166"/>
    </row>
    <row r="919" spans="1:26" ht="12.75" customHeight="1">
      <c r="A919" s="166"/>
      <c r="B919" s="166"/>
      <c r="C919" s="166"/>
      <c r="D919" s="166"/>
      <c r="E919" s="166"/>
      <c r="F919" s="166"/>
      <c r="G919" s="166"/>
      <c r="H919" s="166"/>
      <c r="I919" s="166"/>
      <c r="J919" s="166"/>
      <c r="K919" s="166"/>
      <c r="L919" s="166"/>
      <c r="M919" s="166"/>
      <c r="N919" s="166"/>
      <c r="O919" s="166"/>
      <c r="P919" s="166"/>
      <c r="Q919" s="166"/>
      <c r="R919" s="166"/>
      <c r="S919" s="166"/>
      <c r="T919" s="166"/>
      <c r="U919" s="166"/>
      <c r="V919" s="166"/>
      <c r="W919" s="166"/>
      <c r="X919" s="166"/>
      <c r="Y919" s="166"/>
      <c r="Z919" s="166"/>
    </row>
    <row r="920" spans="1:26" ht="12.75" customHeight="1">
      <c r="A920" s="166"/>
      <c r="B920" s="166"/>
      <c r="C920" s="166"/>
      <c r="D920" s="166"/>
      <c r="E920" s="166"/>
      <c r="F920" s="166"/>
      <c r="G920" s="166"/>
      <c r="H920" s="166"/>
      <c r="I920" s="166"/>
      <c r="J920" s="166"/>
      <c r="K920" s="166"/>
      <c r="L920" s="166"/>
      <c r="M920" s="166"/>
      <c r="N920" s="166"/>
      <c r="O920" s="166"/>
      <c r="P920" s="166"/>
      <c r="Q920" s="166"/>
      <c r="R920" s="166"/>
      <c r="S920" s="166"/>
      <c r="T920" s="166"/>
      <c r="U920" s="166"/>
      <c r="V920" s="166"/>
      <c r="W920" s="166"/>
      <c r="X920" s="166"/>
      <c r="Y920" s="166"/>
      <c r="Z920" s="166"/>
    </row>
    <row r="921" spans="1:26" ht="12.75" customHeight="1">
      <c r="A921" s="166"/>
      <c r="B921" s="166"/>
      <c r="C921" s="166"/>
      <c r="D921" s="166"/>
      <c r="E921" s="166"/>
      <c r="F921" s="166"/>
      <c r="G921" s="166"/>
      <c r="H921" s="166"/>
      <c r="I921" s="166"/>
      <c r="J921" s="166"/>
      <c r="K921" s="166"/>
      <c r="L921" s="166"/>
      <c r="M921" s="166"/>
      <c r="N921" s="166"/>
      <c r="O921" s="166"/>
      <c r="P921" s="166"/>
      <c r="Q921" s="166"/>
      <c r="R921" s="166"/>
      <c r="S921" s="166"/>
      <c r="T921" s="166"/>
      <c r="U921" s="166"/>
      <c r="V921" s="166"/>
      <c r="W921" s="166"/>
      <c r="X921" s="166"/>
      <c r="Y921" s="166"/>
      <c r="Z921" s="166"/>
    </row>
    <row r="922" spans="1:26" ht="12.75" customHeight="1">
      <c r="A922" s="166"/>
      <c r="B922" s="166"/>
      <c r="C922" s="166"/>
      <c r="D922" s="166"/>
      <c r="E922" s="166"/>
      <c r="F922" s="166"/>
      <c r="G922" s="166"/>
      <c r="H922" s="166"/>
      <c r="I922" s="166"/>
      <c r="J922" s="166"/>
      <c r="K922" s="166"/>
      <c r="L922" s="166"/>
      <c r="M922" s="166"/>
      <c r="N922" s="166"/>
      <c r="O922" s="166"/>
      <c r="P922" s="166"/>
      <c r="Q922" s="166"/>
      <c r="R922" s="166"/>
      <c r="S922" s="166"/>
      <c r="T922" s="166"/>
      <c r="U922" s="166"/>
      <c r="V922" s="166"/>
      <c r="W922" s="166"/>
      <c r="X922" s="166"/>
      <c r="Y922" s="166"/>
      <c r="Z922" s="166"/>
    </row>
    <row r="923" spans="1:26" ht="12.75" customHeight="1">
      <c r="A923" s="166"/>
      <c r="B923" s="166"/>
      <c r="C923" s="166"/>
      <c r="D923" s="166"/>
      <c r="E923" s="166"/>
      <c r="F923" s="166"/>
      <c r="G923" s="166"/>
      <c r="H923" s="166"/>
      <c r="I923" s="166"/>
      <c r="J923" s="166"/>
      <c r="K923" s="166"/>
      <c r="L923" s="166"/>
      <c r="M923" s="166"/>
      <c r="N923" s="166"/>
      <c r="O923" s="166"/>
      <c r="P923" s="166"/>
      <c r="Q923" s="166"/>
      <c r="R923" s="166"/>
      <c r="S923" s="166"/>
      <c r="T923" s="166"/>
      <c r="U923" s="166"/>
      <c r="V923" s="166"/>
      <c r="W923" s="166"/>
      <c r="X923" s="166"/>
      <c r="Y923" s="166"/>
      <c r="Z923" s="166"/>
    </row>
    <row r="924" spans="1:26" ht="12.75" customHeight="1">
      <c r="A924" s="166"/>
      <c r="B924" s="166"/>
      <c r="C924" s="166"/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66"/>
      <c r="O924" s="166"/>
      <c r="P924" s="166"/>
      <c r="Q924" s="166"/>
      <c r="R924" s="166"/>
      <c r="S924" s="166"/>
      <c r="T924" s="166"/>
      <c r="U924" s="166"/>
      <c r="V924" s="166"/>
      <c r="W924" s="166"/>
      <c r="X924" s="166"/>
      <c r="Y924" s="166"/>
      <c r="Z924" s="166"/>
    </row>
    <row r="925" spans="1:26" ht="12.75" customHeight="1">
      <c r="A925" s="166"/>
      <c r="B925" s="166"/>
      <c r="C925" s="166"/>
      <c r="D925" s="166"/>
      <c r="E925" s="166"/>
      <c r="F925" s="166"/>
      <c r="G925" s="166"/>
      <c r="H925" s="166"/>
      <c r="I925" s="166"/>
      <c r="J925" s="166"/>
      <c r="K925" s="166"/>
      <c r="L925" s="166"/>
      <c r="M925" s="166"/>
      <c r="N925" s="166"/>
      <c r="O925" s="166"/>
      <c r="P925" s="166"/>
      <c r="Q925" s="166"/>
      <c r="R925" s="166"/>
      <c r="S925" s="166"/>
      <c r="T925" s="166"/>
      <c r="U925" s="166"/>
      <c r="V925" s="166"/>
      <c r="W925" s="166"/>
      <c r="X925" s="166"/>
      <c r="Y925" s="166"/>
      <c r="Z925" s="166"/>
    </row>
    <row r="926" spans="1:26" ht="12.75" customHeight="1">
      <c r="A926" s="166"/>
      <c r="B926" s="166"/>
      <c r="C926" s="166"/>
      <c r="D926" s="166"/>
      <c r="E926" s="166"/>
      <c r="F926" s="166"/>
      <c r="G926" s="166"/>
      <c r="H926" s="166"/>
      <c r="I926" s="166"/>
      <c r="J926" s="166"/>
      <c r="K926" s="166"/>
      <c r="L926" s="166"/>
      <c r="M926" s="166"/>
      <c r="N926" s="166"/>
      <c r="O926" s="166"/>
      <c r="P926" s="166"/>
      <c r="Q926" s="166"/>
      <c r="R926" s="166"/>
      <c r="S926" s="166"/>
      <c r="T926" s="166"/>
      <c r="U926" s="166"/>
      <c r="V926" s="166"/>
      <c r="W926" s="166"/>
      <c r="X926" s="166"/>
      <c r="Y926" s="166"/>
      <c r="Z926" s="166"/>
    </row>
    <row r="927" spans="1:26" ht="12.75" customHeight="1">
      <c r="A927" s="166"/>
      <c r="B927" s="166"/>
      <c r="C927" s="166"/>
      <c r="D927" s="166"/>
      <c r="E927" s="166"/>
      <c r="F927" s="166"/>
      <c r="G927" s="166"/>
      <c r="H927" s="166"/>
      <c r="I927" s="166"/>
      <c r="J927" s="166"/>
      <c r="K927" s="166"/>
      <c r="L927" s="166"/>
      <c r="M927" s="166"/>
      <c r="N927" s="166"/>
      <c r="O927" s="166"/>
      <c r="P927" s="166"/>
      <c r="Q927" s="166"/>
      <c r="R927" s="166"/>
      <c r="S927" s="166"/>
      <c r="T927" s="166"/>
      <c r="U927" s="166"/>
      <c r="V927" s="166"/>
      <c r="W927" s="166"/>
      <c r="X927" s="166"/>
      <c r="Y927" s="166"/>
      <c r="Z927" s="166"/>
    </row>
    <row r="928" spans="1:26" ht="12.75" customHeight="1">
      <c r="A928" s="166"/>
      <c r="B928" s="166"/>
      <c r="C928" s="166"/>
      <c r="D928" s="166"/>
      <c r="E928" s="166"/>
      <c r="F928" s="166"/>
      <c r="G928" s="166"/>
      <c r="H928" s="166"/>
      <c r="I928" s="166"/>
      <c r="J928" s="166"/>
      <c r="K928" s="166"/>
      <c r="L928" s="166"/>
      <c r="M928" s="166"/>
      <c r="N928" s="166"/>
      <c r="O928" s="166"/>
      <c r="P928" s="166"/>
      <c r="Q928" s="166"/>
      <c r="R928" s="166"/>
      <c r="S928" s="166"/>
      <c r="T928" s="166"/>
      <c r="U928" s="166"/>
      <c r="V928" s="166"/>
      <c r="W928" s="166"/>
      <c r="X928" s="166"/>
      <c r="Y928" s="166"/>
      <c r="Z928" s="166"/>
    </row>
    <row r="929" spans="1:26" ht="12.75" customHeight="1">
      <c r="A929" s="166"/>
      <c r="B929" s="166"/>
      <c r="C929" s="166"/>
      <c r="D929" s="166"/>
      <c r="E929" s="166"/>
      <c r="F929" s="166"/>
      <c r="G929" s="166"/>
      <c r="H929" s="166"/>
      <c r="I929" s="166"/>
      <c r="J929" s="166"/>
      <c r="K929" s="166"/>
      <c r="L929" s="166"/>
      <c r="M929" s="166"/>
      <c r="N929" s="166"/>
      <c r="O929" s="166"/>
      <c r="P929" s="166"/>
      <c r="Q929" s="166"/>
      <c r="R929" s="166"/>
      <c r="S929" s="166"/>
      <c r="T929" s="166"/>
      <c r="U929" s="166"/>
      <c r="V929" s="166"/>
      <c r="W929" s="166"/>
      <c r="X929" s="166"/>
      <c r="Y929" s="166"/>
      <c r="Z929" s="166"/>
    </row>
    <row r="930" spans="1:26" ht="12.75" customHeight="1">
      <c r="A930" s="166"/>
      <c r="B930" s="166"/>
      <c r="C930" s="166"/>
      <c r="D930" s="166"/>
      <c r="E930" s="166"/>
      <c r="F930" s="166"/>
      <c r="G930" s="166"/>
      <c r="H930" s="166"/>
      <c r="I930" s="166"/>
      <c r="J930" s="166"/>
      <c r="K930" s="166"/>
      <c r="L930" s="166"/>
      <c r="M930" s="166"/>
      <c r="N930" s="166"/>
      <c r="O930" s="166"/>
      <c r="P930" s="166"/>
      <c r="Q930" s="166"/>
      <c r="R930" s="166"/>
      <c r="S930" s="166"/>
      <c r="T930" s="166"/>
      <c r="U930" s="166"/>
      <c r="V930" s="166"/>
      <c r="W930" s="166"/>
      <c r="X930" s="166"/>
      <c r="Y930" s="166"/>
      <c r="Z930" s="166"/>
    </row>
    <row r="931" spans="1:26" ht="12.75" customHeight="1">
      <c r="A931" s="166"/>
      <c r="B931" s="166"/>
      <c r="C931" s="166"/>
      <c r="D931" s="166"/>
      <c r="E931" s="166"/>
      <c r="F931" s="166"/>
      <c r="G931" s="166"/>
      <c r="H931" s="166"/>
      <c r="I931" s="166"/>
      <c r="J931" s="166"/>
      <c r="K931" s="166"/>
      <c r="L931" s="166"/>
      <c r="M931" s="166"/>
      <c r="N931" s="166"/>
      <c r="O931" s="166"/>
      <c r="P931" s="166"/>
      <c r="Q931" s="166"/>
      <c r="R931" s="166"/>
      <c r="S931" s="166"/>
      <c r="T931" s="166"/>
      <c r="U931" s="166"/>
      <c r="V931" s="166"/>
      <c r="W931" s="166"/>
      <c r="X931" s="166"/>
      <c r="Y931" s="166"/>
      <c r="Z931" s="166"/>
    </row>
    <row r="932" spans="1:26" ht="12.75" customHeight="1">
      <c r="A932" s="166"/>
      <c r="B932" s="166"/>
      <c r="C932" s="166"/>
      <c r="D932" s="166"/>
      <c r="E932" s="166"/>
      <c r="F932" s="166"/>
      <c r="G932" s="166"/>
      <c r="H932" s="166"/>
      <c r="I932" s="166"/>
      <c r="J932" s="166"/>
      <c r="K932" s="166"/>
      <c r="L932" s="166"/>
      <c r="M932" s="166"/>
      <c r="N932" s="166"/>
      <c r="O932" s="166"/>
      <c r="P932" s="166"/>
      <c r="Q932" s="166"/>
      <c r="R932" s="166"/>
      <c r="S932" s="166"/>
      <c r="T932" s="166"/>
      <c r="U932" s="166"/>
      <c r="V932" s="166"/>
      <c r="W932" s="166"/>
      <c r="X932" s="166"/>
      <c r="Y932" s="166"/>
      <c r="Z932" s="166"/>
    </row>
    <row r="933" spans="1:26" ht="12.75" customHeight="1">
      <c r="A933" s="166"/>
      <c r="B933" s="166"/>
      <c r="C933" s="166"/>
      <c r="D933" s="166"/>
      <c r="E933" s="166"/>
      <c r="F933" s="166"/>
      <c r="G933" s="166"/>
      <c r="H933" s="166"/>
      <c r="I933" s="166"/>
      <c r="J933" s="166"/>
      <c r="K933" s="166"/>
      <c r="L933" s="166"/>
      <c r="M933" s="166"/>
      <c r="N933" s="166"/>
      <c r="O933" s="166"/>
      <c r="P933" s="166"/>
      <c r="Q933" s="166"/>
      <c r="R933" s="166"/>
      <c r="S933" s="166"/>
      <c r="T933" s="166"/>
      <c r="U933" s="166"/>
      <c r="V933" s="166"/>
      <c r="W933" s="166"/>
      <c r="X933" s="166"/>
      <c r="Y933" s="166"/>
      <c r="Z933" s="166"/>
    </row>
    <row r="934" spans="1:26" ht="12.75" customHeight="1">
      <c r="A934" s="166"/>
      <c r="B934" s="166"/>
      <c r="C934" s="166"/>
      <c r="D934" s="166"/>
      <c r="E934" s="166"/>
      <c r="F934" s="166"/>
      <c r="G934" s="166"/>
      <c r="H934" s="166"/>
      <c r="I934" s="166"/>
      <c r="J934" s="166"/>
      <c r="K934" s="166"/>
      <c r="L934" s="166"/>
      <c r="M934" s="166"/>
      <c r="N934" s="166"/>
      <c r="O934" s="166"/>
      <c r="P934" s="166"/>
      <c r="Q934" s="166"/>
      <c r="R934" s="166"/>
      <c r="S934" s="166"/>
      <c r="T934" s="166"/>
      <c r="U934" s="166"/>
      <c r="V934" s="166"/>
      <c r="W934" s="166"/>
      <c r="X934" s="166"/>
      <c r="Y934" s="166"/>
      <c r="Z934" s="166"/>
    </row>
    <row r="935" spans="1:26" ht="12.75" customHeight="1">
      <c r="A935" s="166"/>
      <c r="B935" s="166"/>
      <c r="C935" s="166"/>
      <c r="D935" s="166"/>
      <c r="E935" s="166"/>
      <c r="F935" s="166"/>
      <c r="G935" s="166"/>
      <c r="H935" s="166"/>
      <c r="I935" s="166"/>
      <c r="J935" s="166"/>
      <c r="K935" s="166"/>
      <c r="L935" s="166"/>
      <c r="M935" s="166"/>
      <c r="N935" s="166"/>
      <c r="O935" s="166"/>
      <c r="P935" s="166"/>
      <c r="Q935" s="166"/>
      <c r="R935" s="166"/>
      <c r="S935" s="166"/>
      <c r="T935" s="166"/>
      <c r="U935" s="166"/>
      <c r="V935" s="166"/>
      <c r="W935" s="166"/>
      <c r="X935" s="166"/>
      <c r="Y935" s="166"/>
      <c r="Z935" s="166"/>
    </row>
    <row r="936" spans="1:26" ht="12.75" customHeight="1">
      <c r="A936" s="166"/>
      <c r="B936" s="166"/>
      <c r="C936" s="166"/>
      <c r="D936" s="166"/>
      <c r="E936" s="166"/>
      <c r="F936" s="166"/>
      <c r="G936" s="166"/>
      <c r="H936" s="166"/>
      <c r="I936" s="166"/>
      <c r="J936" s="166"/>
      <c r="K936" s="166"/>
      <c r="L936" s="166"/>
      <c r="M936" s="166"/>
      <c r="N936" s="166"/>
      <c r="O936" s="166"/>
      <c r="P936" s="166"/>
      <c r="Q936" s="166"/>
      <c r="R936" s="166"/>
      <c r="S936" s="166"/>
      <c r="T936" s="166"/>
      <c r="U936" s="166"/>
      <c r="V936" s="166"/>
      <c r="W936" s="166"/>
      <c r="X936" s="166"/>
      <c r="Y936" s="166"/>
      <c r="Z936" s="166"/>
    </row>
    <row r="937" spans="1:26" ht="12.75" customHeight="1">
      <c r="A937" s="166"/>
      <c r="B937" s="166"/>
      <c r="C937" s="166"/>
      <c r="D937" s="166"/>
      <c r="E937" s="166"/>
      <c r="F937" s="166"/>
      <c r="G937" s="166"/>
      <c r="H937" s="166"/>
      <c r="I937" s="166"/>
      <c r="J937" s="166"/>
      <c r="K937" s="166"/>
      <c r="L937" s="166"/>
      <c r="M937" s="166"/>
      <c r="N937" s="166"/>
      <c r="O937" s="166"/>
      <c r="P937" s="166"/>
      <c r="Q937" s="166"/>
      <c r="R937" s="166"/>
      <c r="S937" s="166"/>
      <c r="T937" s="166"/>
      <c r="U937" s="166"/>
      <c r="V937" s="166"/>
      <c r="W937" s="166"/>
      <c r="X937" s="166"/>
      <c r="Y937" s="166"/>
      <c r="Z937" s="166"/>
    </row>
    <row r="938" spans="1:26" ht="12.75" customHeight="1">
      <c r="A938" s="166"/>
      <c r="B938" s="166"/>
      <c r="C938" s="166"/>
      <c r="D938" s="166"/>
      <c r="E938" s="166"/>
      <c r="F938" s="166"/>
      <c r="G938" s="166"/>
      <c r="H938" s="166"/>
      <c r="I938" s="166"/>
      <c r="J938" s="166"/>
      <c r="K938" s="166"/>
      <c r="L938" s="166"/>
      <c r="M938" s="166"/>
      <c r="N938" s="166"/>
      <c r="O938" s="166"/>
      <c r="P938" s="166"/>
      <c r="Q938" s="166"/>
      <c r="R938" s="166"/>
      <c r="S938" s="166"/>
      <c r="T938" s="166"/>
      <c r="U938" s="166"/>
      <c r="V938" s="166"/>
      <c r="W938" s="166"/>
      <c r="X938" s="166"/>
      <c r="Y938" s="166"/>
      <c r="Z938" s="166"/>
    </row>
    <row r="939" spans="1:26" ht="12.75" customHeight="1">
      <c r="A939" s="166"/>
      <c r="B939" s="166"/>
      <c r="C939" s="166"/>
      <c r="D939" s="166"/>
      <c r="E939" s="166"/>
      <c r="F939" s="166"/>
      <c r="G939" s="166"/>
      <c r="H939" s="166"/>
      <c r="I939" s="166"/>
      <c r="J939" s="166"/>
      <c r="K939" s="166"/>
      <c r="L939" s="166"/>
      <c r="M939" s="166"/>
      <c r="N939" s="166"/>
      <c r="O939" s="166"/>
      <c r="P939" s="166"/>
      <c r="Q939" s="166"/>
      <c r="R939" s="166"/>
      <c r="S939" s="166"/>
      <c r="T939" s="166"/>
      <c r="U939" s="166"/>
      <c r="V939" s="166"/>
      <c r="W939" s="166"/>
      <c r="X939" s="166"/>
      <c r="Y939" s="166"/>
      <c r="Z939" s="166"/>
    </row>
    <row r="940" spans="1:26" ht="12.75" customHeight="1">
      <c r="A940" s="166"/>
      <c r="B940" s="166"/>
      <c r="C940" s="166"/>
      <c r="D940" s="166"/>
      <c r="E940" s="166"/>
      <c r="F940" s="166"/>
      <c r="G940" s="166"/>
      <c r="H940" s="166"/>
      <c r="I940" s="166"/>
      <c r="J940" s="166"/>
      <c r="K940" s="166"/>
      <c r="L940" s="166"/>
      <c r="M940" s="166"/>
      <c r="N940" s="166"/>
      <c r="O940" s="166"/>
      <c r="P940" s="166"/>
      <c r="Q940" s="166"/>
      <c r="R940" s="166"/>
      <c r="S940" s="166"/>
      <c r="T940" s="166"/>
      <c r="U940" s="166"/>
      <c r="V940" s="166"/>
      <c r="W940" s="166"/>
      <c r="X940" s="166"/>
      <c r="Y940" s="166"/>
      <c r="Z940" s="166"/>
    </row>
    <row r="941" spans="1:26" ht="12.75" customHeight="1">
      <c r="A941" s="166"/>
      <c r="B941" s="166"/>
      <c r="C941" s="166"/>
      <c r="D941" s="166"/>
      <c r="E941" s="166"/>
      <c r="F941" s="166"/>
      <c r="G941" s="166"/>
      <c r="H941" s="166"/>
      <c r="I941" s="166"/>
      <c r="J941" s="166"/>
      <c r="K941" s="166"/>
      <c r="L941" s="166"/>
      <c r="M941" s="166"/>
      <c r="N941" s="166"/>
      <c r="O941" s="166"/>
      <c r="P941" s="166"/>
      <c r="Q941" s="166"/>
      <c r="R941" s="166"/>
      <c r="S941" s="166"/>
      <c r="T941" s="166"/>
      <c r="U941" s="166"/>
      <c r="V941" s="166"/>
      <c r="W941" s="166"/>
      <c r="X941" s="166"/>
      <c r="Y941" s="166"/>
      <c r="Z941" s="166"/>
    </row>
    <row r="942" spans="1:26" ht="12.75" customHeight="1">
      <c r="A942" s="166"/>
      <c r="B942" s="166"/>
      <c r="C942" s="166"/>
      <c r="D942" s="166"/>
      <c r="E942" s="166"/>
      <c r="F942" s="166"/>
      <c r="G942" s="166"/>
      <c r="H942" s="166"/>
      <c r="I942" s="166"/>
      <c r="J942" s="166"/>
      <c r="K942" s="166"/>
      <c r="L942" s="166"/>
      <c r="M942" s="166"/>
      <c r="N942" s="166"/>
      <c r="O942" s="166"/>
      <c r="P942" s="166"/>
      <c r="Q942" s="166"/>
      <c r="R942" s="166"/>
      <c r="S942" s="166"/>
      <c r="T942" s="166"/>
      <c r="U942" s="166"/>
      <c r="V942" s="166"/>
      <c r="W942" s="166"/>
      <c r="X942" s="166"/>
      <c r="Y942" s="166"/>
      <c r="Z942" s="166"/>
    </row>
    <row r="943" spans="1:26" ht="12.75" customHeight="1">
      <c r="A943" s="166"/>
      <c r="B943" s="166"/>
      <c r="C943" s="166"/>
      <c r="D943" s="166"/>
      <c r="E943" s="166"/>
      <c r="F943" s="166"/>
      <c r="G943" s="166"/>
      <c r="H943" s="166"/>
      <c r="I943" s="166"/>
      <c r="J943" s="166"/>
      <c r="K943" s="166"/>
      <c r="L943" s="166"/>
      <c r="M943" s="166"/>
      <c r="N943" s="166"/>
      <c r="O943" s="166"/>
      <c r="P943" s="166"/>
      <c r="Q943" s="166"/>
      <c r="R943" s="166"/>
      <c r="S943" s="166"/>
      <c r="T943" s="166"/>
      <c r="U943" s="166"/>
      <c r="V943" s="166"/>
      <c r="W943" s="166"/>
      <c r="X943" s="166"/>
      <c r="Y943" s="166"/>
      <c r="Z943" s="166"/>
    </row>
    <row r="944" spans="1:26" ht="12.75" customHeight="1">
      <c r="A944" s="166"/>
      <c r="B944" s="166"/>
      <c r="C944" s="166"/>
      <c r="D944" s="166"/>
      <c r="E944" s="166"/>
      <c r="F944" s="166"/>
      <c r="G944" s="166"/>
      <c r="H944" s="166"/>
      <c r="I944" s="166"/>
      <c r="J944" s="166"/>
      <c r="K944" s="166"/>
      <c r="L944" s="166"/>
      <c r="M944" s="166"/>
      <c r="N944" s="166"/>
      <c r="O944" s="166"/>
      <c r="P944" s="166"/>
      <c r="Q944" s="166"/>
      <c r="R944" s="166"/>
      <c r="S944" s="166"/>
      <c r="T944" s="166"/>
      <c r="U944" s="166"/>
      <c r="V944" s="166"/>
      <c r="W944" s="166"/>
      <c r="X944" s="166"/>
      <c r="Y944" s="166"/>
      <c r="Z944" s="166"/>
    </row>
    <row r="945" spans="1:26" ht="12.75" customHeight="1">
      <c r="A945" s="166"/>
      <c r="B945" s="166"/>
      <c r="C945" s="166"/>
      <c r="D945" s="166"/>
      <c r="E945" s="166"/>
      <c r="F945" s="166"/>
      <c r="G945" s="166"/>
      <c r="H945" s="166"/>
      <c r="I945" s="166"/>
      <c r="J945" s="166"/>
      <c r="K945" s="166"/>
      <c r="L945" s="166"/>
      <c r="M945" s="166"/>
      <c r="N945" s="166"/>
      <c r="O945" s="166"/>
      <c r="P945" s="166"/>
      <c r="Q945" s="166"/>
      <c r="R945" s="166"/>
      <c r="S945" s="166"/>
      <c r="T945" s="166"/>
      <c r="U945" s="166"/>
      <c r="V945" s="166"/>
      <c r="W945" s="166"/>
      <c r="X945" s="166"/>
      <c r="Y945" s="166"/>
      <c r="Z945" s="166"/>
    </row>
    <row r="946" spans="1:26" ht="12.75" customHeight="1">
      <c r="A946" s="166"/>
      <c r="B946" s="166"/>
      <c r="C946" s="166"/>
      <c r="D946" s="166"/>
      <c r="E946" s="166"/>
      <c r="F946" s="166"/>
      <c r="G946" s="166"/>
      <c r="H946" s="166"/>
      <c r="I946" s="166"/>
      <c r="J946" s="166"/>
      <c r="K946" s="166"/>
      <c r="L946" s="166"/>
      <c r="M946" s="166"/>
      <c r="N946" s="166"/>
      <c r="O946" s="166"/>
      <c r="P946" s="166"/>
      <c r="Q946" s="166"/>
      <c r="R946" s="166"/>
      <c r="S946" s="166"/>
      <c r="T946" s="166"/>
      <c r="U946" s="166"/>
      <c r="V946" s="166"/>
      <c r="W946" s="166"/>
      <c r="X946" s="166"/>
      <c r="Y946" s="166"/>
      <c r="Z946" s="166"/>
    </row>
    <row r="947" spans="1:26" ht="12.75" customHeight="1">
      <c r="A947" s="166"/>
      <c r="B947" s="166"/>
      <c r="C947" s="166"/>
      <c r="D947" s="166"/>
      <c r="E947" s="166"/>
      <c r="F947" s="166"/>
      <c r="G947" s="166"/>
      <c r="H947" s="166"/>
      <c r="I947" s="166"/>
      <c r="J947" s="166"/>
      <c r="K947" s="166"/>
      <c r="L947" s="166"/>
      <c r="M947" s="166"/>
      <c r="N947" s="166"/>
      <c r="O947" s="166"/>
      <c r="P947" s="166"/>
      <c r="Q947" s="166"/>
      <c r="R947" s="166"/>
      <c r="S947" s="166"/>
      <c r="T947" s="166"/>
      <c r="U947" s="166"/>
      <c r="V947" s="166"/>
      <c r="W947" s="166"/>
      <c r="X947" s="166"/>
      <c r="Y947" s="166"/>
      <c r="Z947" s="166"/>
    </row>
    <row r="948" spans="1:26" ht="12.75" customHeight="1">
      <c r="A948" s="166"/>
      <c r="B948" s="166"/>
      <c r="C948" s="166"/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66"/>
      <c r="O948" s="166"/>
      <c r="P948" s="166"/>
      <c r="Q948" s="166"/>
      <c r="R948" s="166"/>
      <c r="S948" s="166"/>
      <c r="T948" s="166"/>
      <c r="U948" s="166"/>
      <c r="V948" s="166"/>
      <c r="W948" s="166"/>
      <c r="X948" s="166"/>
      <c r="Y948" s="166"/>
      <c r="Z948" s="166"/>
    </row>
    <row r="949" spans="1:26" ht="12.75" customHeight="1">
      <c r="A949" s="166"/>
      <c r="B949" s="166"/>
      <c r="C949" s="166"/>
      <c r="D949" s="166"/>
      <c r="E949" s="166"/>
      <c r="F949" s="166"/>
      <c r="G949" s="166"/>
      <c r="H949" s="166"/>
      <c r="I949" s="166"/>
      <c r="J949" s="166"/>
      <c r="K949" s="166"/>
      <c r="L949" s="166"/>
      <c r="M949" s="166"/>
      <c r="N949" s="166"/>
      <c r="O949" s="166"/>
      <c r="P949" s="166"/>
      <c r="Q949" s="166"/>
      <c r="R949" s="166"/>
      <c r="S949" s="166"/>
      <c r="T949" s="166"/>
      <c r="U949" s="166"/>
      <c r="V949" s="166"/>
      <c r="W949" s="166"/>
      <c r="X949" s="166"/>
      <c r="Y949" s="166"/>
      <c r="Z949" s="166"/>
    </row>
    <row r="950" spans="1:26" ht="12.75" customHeight="1">
      <c r="A950" s="166"/>
      <c r="B950" s="166"/>
      <c r="C950" s="166"/>
      <c r="D950" s="166"/>
      <c r="E950" s="166"/>
      <c r="F950" s="166"/>
      <c r="G950" s="166"/>
      <c r="H950" s="166"/>
      <c r="I950" s="166"/>
      <c r="J950" s="166"/>
      <c r="K950" s="166"/>
      <c r="L950" s="166"/>
      <c r="M950" s="166"/>
      <c r="N950" s="166"/>
      <c r="O950" s="166"/>
      <c r="P950" s="166"/>
      <c r="Q950" s="166"/>
      <c r="R950" s="166"/>
      <c r="S950" s="166"/>
      <c r="T950" s="166"/>
      <c r="U950" s="166"/>
      <c r="V950" s="166"/>
      <c r="W950" s="166"/>
      <c r="X950" s="166"/>
      <c r="Y950" s="166"/>
      <c r="Z950" s="166"/>
    </row>
    <row r="951" spans="1:26" ht="12.75" customHeight="1">
      <c r="A951" s="166"/>
      <c r="B951" s="166"/>
      <c r="C951" s="166"/>
      <c r="D951" s="166"/>
      <c r="E951" s="166"/>
      <c r="F951" s="166"/>
      <c r="G951" s="166"/>
      <c r="H951" s="166"/>
      <c r="I951" s="166"/>
      <c r="J951" s="166"/>
      <c r="K951" s="166"/>
      <c r="L951" s="166"/>
      <c r="M951" s="166"/>
      <c r="N951" s="166"/>
      <c r="O951" s="166"/>
      <c r="P951" s="166"/>
      <c r="Q951" s="166"/>
      <c r="R951" s="166"/>
      <c r="S951" s="166"/>
      <c r="T951" s="166"/>
      <c r="U951" s="166"/>
      <c r="V951" s="166"/>
      <c r="W951" s="166"/>
      <c r="X951" s="166"/>
      <c r="Y951" s="166"/>
      <c r="Z951" s="166"/>
    </row>
    <row r="952" spans="1:26" ht="12.75" customHeight="1">
      <c r="A952" s="166"/>
      <c r="B952" s="166"/>
      <c r="C952" s="166"/>
      <c r="D952" s="166"/>
      <c r="E952" s="166"/>
      <c r="F952" s="166"/>
      <c r="G952" s="166"/>
      <c r="H952" s="166"/>
      <c r="I952" s="166"/>
      <c r="J952" s="166"/>
      <c r="K952" s="166"/>
      <c r="L952" s="166"/>
      <c r="M952" s="166"/>
      <c r="N952" s="166"/>
      <c r="O952" s="166"/>
      <c r="P952" s="166"/>
      <c r="Q952" s="166"/>
      <c r="R952" s="166"/>
      <c r="S952" s="166"/>
      <c r="T952" s="166"/>
      <c r="U952" s="166"/>
      <c r="V952" s="166"/>
      <c r="W952" s="166"/>
      <c r="X952" s="166"/>
      <c r="Y952" s="166"/>
      <c r="Z952" s="166"/>
    </row>
    <row r="953" spans="1:26" ht="12.75" customHeight="1">
      <c r="A953" s="166"/>
      <c r="B953" s="166"/>
      <c r="C953" s="166"/>
      <c r="D953" s="166"/>
      <c r="E953" s="166"/>
      <c r="F953" s="166"/>
      <c r="G953" s="166"/>
      <c r="H953" s="166"/>
      <c r="I953" s="166"/>
      <c r="J953" s="166"/>
      <c r="K953" s="166"/>
      <c r="L953" s="166"/>
      <c r="M953" s="166"/>
      <c r="N953" s="166"/>
      <c r="O953" s="166"/>
      <c r="P953" s="166"/>
      <c r="Q953" s="166"/>
      <c r="R953" s="166"/>
      <c r="S953" s="166"/>
      <c r="T953" s="166"/>
      <c r="U953" s="166"/>
      <c r="V953" s="166"/>
      <c r="W953" s="166"/>
      <c r="X953" s="166"/>
      <c r="Y953" s="166"/>
      <c r="Z953" s="166"/>
    </row>
    <row r="954" spans="1:26" ht="12.75" customHeight="1">
      <c r="A954" s="166"/>
      <c r="B954" s="166"/>
      <c r="C954" s="166"/>
      <c r="D954" s="166"/>
      <c r="E954" s="166"/>
      <c r="F954" s="166"/>
      <c r="G954" s="166"/>
      <c r="H954" s="166"/>
      <c r="I954" s="166"/>
      <c r="J954" s="166"/>
      <c r="K954" s="166"/>
      <c r="L954" s="166"/>
      <c r="M954" s="166"/>
      <c r="N954" s="166"/>
      <c r="O954" s="166"/>
      <c r="P954" s="166"/>
      <c r="Q954" s="166"/>
      <c r="R954" s="166"/>
      <c r="S954" s="166"/>
      <c r="T954" s="166"/>
      <c r="U954" s="166"/>
      <c r="V954" s="166"/>
      <c r="W954" s="166"/>
      <c r="X954" s="166"/>
      <c r="Y954" s="166"/>
      <c r="Z954" s="166"/>
    </row>
    <row r="955" spans="1:26" ht="12.75" customHeight="1">
      <c r="A955" s="166"/>
      <c r="B955" s="166"/>
      <c r="C955" s="166"/>
      <c r="D955" s="166"/>
      <c r="E955" s="166"/>
      <c r="F955" s="166"/>
      <c r="G955" s="166"/>
      <c r="H955" s="166"/>
      <c r="I955" s="166"/>
      <c r="J955" s="166"/>
      <c r="K955" s="166"/>
      <c r="L955" s="166"/>
      <c r="M955" s="166"/>
      <c r="N955" s="166"/>
      <c r="O955" s="166"/>
      <c r="P955" s="166"/>
      <c r="Q955" s="166"/>
      <c r="R955" s="166"/>
      <c r="S955" s="166"/>
      <c r="T955" s="166"/>
      <c r="U955" s="166"/>
      <c r="V955" s="166"/>
      <c r="W955" s="166"/>
      <c r="X955" s="166"/>
      <c r="Y955" s="166"/>
      <c r="Z955" s="166"/>
    </row>
    <row r="956" spans="1:26" ht="12.75" customHeight="1">
      <c r="A956" s="166"/>
      <c r="B956" s="166"/>
      <c r="C956" s="166"/>
      <c r="D956" s="166"/>
      <c r="E956" s="166"/>
      <c r="F956" s="166"/>
      <c r="G956" s="166"/>
      <c r="H956" s="166"/>
      <c r="I956" s="166"/>
      <c r="J956" s="166"/>
      <c r="K956" s="166"/>
      <c r="L956" s="166"/>
      <c r="M956" s="166"/>
      <c r="N956" s="166"/>
      <c r="O956" s="166"/>
      <c r="P956" s="166"/>
      <c r="Q956" s="166"/>
      <c r="R956" s="166"/>
      <c r="S956" s="166"/>
      <c r="T956" s="166"/>
      <c r="U956" s="166"/>
      <c r="V956" s="166"/>
      <c r="W956" s="166"/>
      <c r="X956" s="166"/>
      <c r="Y956" s="166"/>
      <c r="Z956" s="166"/>
    </row>
    <row r="957" spans="1:26" ht="12.75" customHeight="1">
      <c r="A957" s="166"/>
      <c r="B957" s="166"/>
      <c r="C957" s="166"/>
      <c r="D957" s="166"/>
      <c r="E957" s="166"/>
      <c r="F957" s="166"/>
      <c r="G957" s="166"/>
      <c r="H957" s="166"/>
      <c r="I957" s="166"/>
      <c r="J957" s="166"/>
      <c r="K957" s="166"/>
      <c r="L957" s="166"/>
      <c r="M957" s="166"/>
      <c r="N957" s="166"/>
      <c r="O957" s="166"/>
      <c r="P957" s="166"/>
      <c r="Q957" s="166"/>
      <c r="R957" s="166"/>
      <c r="S957" s="166"/>
      <c r="T957" s="166"/>
      <c r="U957" s="166"/>
      <c r="V957" s="166"/>
      <c r="W957" s="166"/>
      <c r="X957" s="166"/>
      <c r="Y957" s="166"/>
      <c r="Z957" s="166"/>
    </row>
    <row r="958" spans="1:26" ht="12.75" customHeight="1">
      <c r="A958" s="166"/>
      <c r="B958" s="166"/>
      <c r="C958" s="166"/>
      <c r="D958" s="166"/>
      <c r="E958" s="166"/>
      <c r="F958" s="166"/>
      <c r="G958" s="166"/>
      <c r="H958" s="166"/>
      <c r="I958" s="166"/>
      <c r="J958" s="166"/>
      <c r="K958" s="166"/>
      <c r="L958" s="166"/>
      <c r="M958" s="166"/>
      <c r="N958" s="166"/>
      <c r="O958" s="166"/>
      <c r="P958" s="166"/>
      <c r="Q958" s="166"/>
      <c r="R958" s="166"/>
      <c r="S958" s="166"/>
      <c r="T958" s="166"/>
      <c r="U958" s="166"/>
      <c r="V958" s="166"/>
      <c r="W958" s="166"/>
      <c r="X958" s="166"/>
      <c r="Y958" s="166"/>
      <c r="Z958" s="166"/>
    </row>
    <row r="959" spans="1:26" ht="12.75" customHeight="1">
      <c r="A959" s="166"/>
      <c r="B959" s="166"/>
      <c r="C959" s="166"/>
      <c r="D959" s="166"/>
      <c r="E959" s="166"/>
      <c r="F959" s="166"/>
      <c r="G959" s="166"/>
      <c r="H959" s="166"/>
      <c r="I959" s="166"/>
      <c r="J959" s="166"/>
      <c r="K959" s="166"/>
      <c r="L959" s="166"/>
      <c r="M959" s="166"/>
      <c r="N959" s="166"/>
      <c r="O959" s="166"/>
      <c r="P959" s="166"/>
      <c r="Q959" s="166"/>
      <c r="R959" s="166"/>
      <c r="S959" s="166"/>
      <c r="T959" s="166"/>
      <c r="U959" s="166"/>
      <c r="V959" s="166"/>
      <c r="W959" s="166"/>
      <c r="X959" s="166"/>
      <c r="Y959" s="166"/>
      <c r="Z959" s="166"/>
    </row>
    <row r="960" spans="1:26" ht="12.75" customHeight="1">
      <c r="A960" s="166"/>
      <c r="B960" s="166"/>
      <c r="C960" s="166"/>
      <c r="D960" s="166"/>
      <c r="E960" s="166"/>
      <c r="F960" s="166"/>
      <c r="G960" s="166"/>
      <c r="H960" s="166"/>
      <c r="I960" s="166"/>
      <c r="J960" s="166"/>
      <c r="K960" s="166"/>
      <c r="L960" s="166"/>
      <c r="M960" s="166"/>
      <c r="N960" s="166"/>
      <c r="O960" s="166"/>
      <c r="P960" s="166"/>
      <c r="Q960" s="166"/>
      <c r="R960" s="166"/>
      <c r="S960" s="166"/>
      <c r="T960" s="166"/>
      <c r="U960" s="166"/>
      <c r="V960" s="166"/>
      <c r="W960" s="166"/>
      <c r="X960" s="166"/>
      <c r="Y960" s="166"/>
      <c r="Z960" s="166"/>
    </row>
    <row r="961" spans="1:26" ht="12.75" customHeight="1">
      <c r="A961" s="166"/>
      <c r="B961" s="166"/>
      <c r="C961" s="166"/>
      <c r="D961" s="166"/>
      <c r="E961" s="166"/>
      <c r="F961" s="166"/>
      <c r="G961" s="166"/>
      <c r="H961" s="166"/>
      <c r="I961" s="166"/>
      <c r="J961" s="166"/>
      <c r="K961" s="166"/>
      <c r="L961" s="166"/>
      <c r="M961" s="166"/>
      <c r="N961" s="166"/>
      <c r="O961" s="166"/>
      <c r="P961" s="166"/>
      <c r="Q961" s="166"/>
      <c r="R961" s="166"/>
      <c r="S961" s="166"/>
      <c r="T961" s="166"/>
      <c r="U961" s="166"/>
      <c r="V961" s="166"/>
      <c r="W961" s="166"/>
      <c r="X961" s="166"/>
      <c r="Y961" s="166"/>
      <c r="Z961" s="166"/>
    </row>
    <row r="962" spans="1:26" ht="12.75" customHeight="1">
      <c r="A962" s="166"/>
      <c r="B962" s="166"/>
      <c r="C962" s="166"/>
      <c r="D962" s="166"/>
      <c r="E962" s="166"/>
      <c r="F962" s="166"/>
      <c r="G962" s="166"/>
      <c r="H962" s="166"/>
      <c r="I962" s="166"/>
      <c r="J962" s="166"/>
      <c r="K962" s="166"/>
      <c r="L962" s="166"/>
      <c r="M962" s="166"/>
      <c r="N962" s="166"/>
      <c r="O962" s="166"/>
      <c r="P962" s="166"/>
      <c r="Q962" s="166"/>
      <c r="R962" s="166"/>
      <c r="S962" s="166"/>
      <c r="T962" s="166"/>
      <c r="U962" s="166"/>
      <c r="V962" s="166"/>
      <c r="W962" s="166"/>
      <c r="X962" s="166"/>
      <c r="Y962" s="166"/>
      <c r="Z962" s="166"/>
    </row>
    <row r="963" spans="1:26" ht="12.75" customHeight="1">
      <c r="A963" s="166"/>
      <c r="B963" s="166"/>
      <c r="C963" s="166"/>
      <c r="D963" s="166"/>
      <c r="E963" s="166"/>
      <c r="F963" s="166"/>
      <c r="G963" s="166"/>
      <c r="H963" s="166"/>
      <c r="I963" s="166"/>
      <c r="J963" s="166"/>
      <c r="K963" s="166"/>
      <c r="L963" s="166"/>
      <c r="M963" s="166"/>
      <c r="N963" s="166"/>
      <c r="O963" s="166"/>
      <c r="P963" s="166"/>
      <c r="Q963" s="166"/>
      <c r="R963" s="166"/>
      <c r="S963" s="166"/>
      <c r="T963" s="166"/>
      <c r="U963" s="166"/>
      <c r="V963" s="166"/>
      <c r="W963" s="166"/>
      <c r="X963" s="166"/>
      <c r="Y963" s="166"/>
      <c r="Z963" s="166"/>
    </row>
    <row r="964" spans="1:26" ht="12.75" customHeight="1">
      <c r="A964" s="166"/>
      <c r="B964" s="166"/>
      <c r="C964" s="166"/>
      <c r="D964" s="166"/>
      <c r="E964" s="166"/>
      <c r="F964" s="166"/>
      <c r="G964" s="166"/>
      <c r="H964" s="166"/>
      <c r="I964" s="166"/>
      <c r="J964" s="166"/>
      <c r="K964" s="166"/>
      <c r="L964" s="166"/>
      <c r="M964" s="166"/>
      <c r="N964" s="166"/>
      <c r="O964" s="166"/>
      <c r="P964" s="166"/>
      <c r="Q964" s="166"/>
      <c r="R964" s="166"/>
      <c r="S964" s="166"/>
      <c r="T964" s="166"/>
      <c r="U964" s="166"/>
      <c r="V964" s="166"/>
      <c r="W964" s="166"/>
      <c r="X964" s="166"/>
      <c r="Y964" s="166"/>
      <c r="Z964" s="166"/>
    </row>
    <row r="965" spans="1:26" ht="12.75" customHeight="1">
      <c r="A965" s="166"/>
      <c r="B965" s="166"/>
      <c r="C965" s="166"/>
      <c r="D965" s="166"/>
      <c r="E965" s="166"/>
      <c r="F965" s="166"/>
      <c r="G965" s="166"/>
      <c r="H965" s="166"/>
      <c r="I965" s="166"/>
      <c r="J965" s="166"/>
      <c r="K965" s="166"/>
      <c r="L965" s="166"/>
      <c r="M965" s="166"/>
      <c r="N965" s="166"/>
      <c r="O965" s="166"/>
      <c r="P965" s="166"/>
      <c r="Q965" s="166"/>
      <c r="R965" s="166"/>
      <c r="S965" s="166"/>
      <c r="T965" s="166"/>
      <c r="U965" s="166"/>
      <c r="V965" s="166"/>
      <c r="W965" s="166"/>
      <c r="X965" s="166"/>
      <c r="Y965" s="166"/>
      <c r="Z965" s="166"/>
    </row>
    <row r="966" spans="1:26" ht="12.75" customHeight="1">
      <c r="A966" s="166"/>
      <c r="B966" s="166"/>
      <c r="C966" s="166"/>
      <c r="D966" s="166"/>
      <c r="E966" s="166"/>
      <c r="F966" s="166"/>
      <c r="G966" s="166"/>
      <c r="H966" s="166"/>
      <c r="I966" s="166"/>
      <c r="J966" s="166"/>
      <c r="K966" s="166"/>
      <c r="L966" s="166"/>
      <c r="M966" s="166"/>
      <c r="N966" s="166"/>
      <c r="O966" s="166"/>
      <c r="P966" s="166"/>
      <c r="Q966" s="166"/>
      <c r="R966" s="166"/>
      <c r="S966" s="166"/>
      <c r="T966" s="166"/>
      <c r="U966" s="166"/>
      <c r="V966" s="166"/>
      <c r="W966" s="166"/>
      <c r="X966" s="166"/>
      <c r="Y966" s="166"/>
      <c r="Z966" s="166"/>
    </row>
    <row r="967" spans="1:26" ht="12.75" customHeight="1">
      <c r="A967" s="166"/>
      <c r="B967" s="166"/>
      <c r="C967" s="166"/>
      <c r="D967" s="166"/>
      <c r="E967" s="166"/>
      <c r="F967" s="166"/>
      <c r="G967" s="166"/>
      <c r="H967" s="166"/>
      <c r="I967" s="166"/>
      <c r="J967" s="166"/>
      <c r="K967" s="166"/>
      <c r="L967" s="166"/>
      <c r="M967" s="166"/>
      <c r="N967" s="166"/>
      <c r="O967" s="166"/>
      <c r="P967" s="166"/>
      <c r="Q967" s="166"/>
      <c r="R967" s="166"/>
      <c r="S967" s="166"/>
      <c r="T967" s="166"/>
      <c r="U967" s="166"/>
      <c r="V967" s="166"/>
      <c r="W967" s="166"/>
      <c r="X967" s="166"/>
      <c r="Y967" s="166"/>
      <c r="Z967" s="166"/>
    </row>
    <row r="968" spans="1:26" ht="12.75" customHeight="1">
      <c r="A968" s="166"/>
      <c r="B968" s="166"/>
      <c r="C968" s="166"/>
      <c r="D968" s="166"/>
      <c r="E968" s="166"/>
      <c r="F968" s="166"/>
      <c r="G968" s="166"/>
      <c r="H968" s="166"/>
      <c r="I968" s="166"/>
      <c r="J968" s="166"/>
      <c r="K968" s="166"/>
      <c r="L968" s="166"/>
      <c r="M968" s="166"/>
      <c r="N968" s="166"/>
      <c r="O968" s="166"/>
      <c r="P968" s="166"/>
      <c r="Q968" s="166"/>
      <c r="R968" s="166"/>
      <c r="S968" s="166"/>
      <c r="T968" s="166"/>
      <c r="U968" s="166"/>
      <c r="V968" s="166"/>
      <c r="W968" s="166"/>
      <c r="X968" s="166"/>
      <c r="Y968" s="166"/>
      <c r="Z968" s="166"/>
    </row>
    <row r="969" spans="1:26" ht="12.75" customHeight="1">
      <c r="A969" s="166"/>
      <c r="B969" s="166"/>
      <c r="C969" s="166"/>
      <c r="D969" s="166"/>
      <c r="E969" s="166"/>
      <c r="F969" s="166"/>
      <c r="G969" s="166"/>
      <c r="H969" s="166"/>
      <c r="I969" s="166"/>
      <c r="J969" s="166"/>
      <c r="K969" s="166"/>
      <c r="L969" s="166"/>
      <c r="M969" s="166"/>
      <c r="N969" s="166"/>
      <c r="O969" s="166"/>
      <c r="P969" s="166"/>
      <c r="Q969" s="166"/>
      <c r="R969" s="166"/>
      <c r="S969" s="166"/>
      <c r="T969" s="166"/>
      <c r="U969" s="166"/>
      <c r="V969" s="166"/>
      <c r="W969" s="166"/>
      <c r="X969" s="166"/>
      <c r="Y969" s="166"/>
      <c r="Z969" s="166"/>
    </row>
    <row r="970" spans="1:26" ht="12.75" customHeight="1">
      <c r="A970" s="166"/>
      <c r="B970" s="166"/>
      <c r="C970" s="166"/>
      <c r="D970" s="166"/>
      <c r="E970" s="166"/>
      <c r="F970" s="166"/>
      <c r="G970" s="166"/>
      <c r="H970" s="166"/>
      <c r="I970" s="166"/>
      <c r="J970" s="166"/>
      <c r="K970" s="166"/>
      <c r="L970" s="166"/>
      <c r="M970" s="166"/>
      <c r="N970" s="166"/>
      <c r="O970" s="166"/>
      <c r="P970" s="166"/>
      <c r="Q970" s="166"/>
      <c r="R970" s="166"/>
      <c r="S970" s="166"/>
      <c r="T970" s="166"/>
      <c r="U970" s="166"/>
      <c r="V970" s="166"/>
      <c r="W970" s="166"/>
      <c r="X970" s="166"/>
      <c r="Y970" s="166"/>
      <c r="Z970" s="166"/>
    </row>
    <row r="971" spans="1:26" ht="12.75" customHeight="1">
      <c r="A971" s="166"/>
      <c r="B971" s="166"/>
      <c r="C971" s="166"/>
      <c r="D971" s="166"/>
      <c r="E971" s="166"/>
      <c r="F971" s="166"/>
      <c r="G971" s="166"/>
      <c r="H971" s="166"/>
      <c r="I971" s="166"/>
      <c r="J971" s="166"/>
      <c r="K971" s="166"/>
      <c r="L971" s="166"/>
      <c r="M971" s="166"/>
      <c r="N971" s="166"/>
      <c r="O971" s="166"/>
      <c r="P971" s="166"/>
      <c r="Q971" s="166"/>
      <c r="R971" s="166"/>
      <c r="S971" s="166"/>
      <c r="T971" s="166"/>
      <c r="U971" s="166"/>
      <c r="V971" s="166"/>
      <c r="W971" s="166"/>
      <c r="X971" s="166"/>
      <c r="Y971" s="166"/>
      <c r="Z971" s="166"/>
    </row>
    <row r="972" spans="1:26" ht="12.75" customHeight="1">
      <c r="A972" s="166"/>
      <c r="B972" s="166"/>
      <c r="C972" s="166"/>
      <c r="D972" s="166"/>
      <c r="E972" s="166"/>
      <c r="F972" s="166"/>
      <c r="G972" s="166"/>
      <c r="H972" s="166"/>
      <c r="I972" s="166"/>
      <c r="J972" s="166"/>
      <c r="K972" s="166"/>
      <c r="L972" s="166"/>
      <c r="M972" s="166"/>
      <c r="N972" s="166"/>
      <c r="O972" s="166"/>
      <c r="P972" s="166"/>
      <c r="Q972" s="166"/>
      <c r="R972" s="166"/>
      <c r="S972" s="166"/>
      <c r="T972" s="166"/>
      <c r="U972" s="166"/>
      <c r="V972" s="166"/>
      <c r="W972" s="166"/>
      <c r="X972" s="166"/>
      <c r="Y972" s="166"/>
      <c r="Z972" s="166"/>
    </row>
    <row r="973" spans="1:26" ht="12.75" customHeight="1">
      <c r="A973" s="166"/>
      <c r="B973" s="166"/>
      <c r="C973" s="166"/>
      <c r="D973" s="166"/>
      <c r="E973" s="166"/>
      <c r="F973" s="166"/>
      <c r="G973" s="166"/>
      <c r="H973" s="166"/>
      <c r="I973" s="166"/>
      <c r="J973" s="166"/>
      <c r="K973" s="166"/>
      <c r="L973" s="166"/>
      <c r="M973" s="166"/>
      <c r="N973" s="166"/>
      <c r="O973" s="166"/>
      <c r="P973" s="166"/>
      <c r="Q973" s="166"/>
      <c r="R973" s="166"/>
      <c r="S973" s="166"/>
      <c r="T973" s="166"/>
      <c r="U973" s="166"/>
      <c r="V973" s="166"/>
      <c r="W973" s="166"/>
      <c r="X973" s="166"/>
      <c r="Y973" s="166"/>
      <c r="Z973" s="166"/>
    </row>
    <row r="974" spans="1:26" ht="12.75" customHeight="1">
      <c r="A974" s="166"/>
      <c r="B974" s="166"/>
      <c r="C974" s="166"/>
      <c r="D974" s="166"/>
      <c r="E974" s="166"/>
      <c r="F974" s="166"/>
      <c r="G974" s="166"/>
      <c r="H974" s="166"/>
      <c r="I974" s="166"/>
      <c r="J974" s="166"/>
      <c r="K974" s="166"/>
      <c r="L974" s="166"/>
      <c r="M974" s="166"/>
      <c r="N974" s="166"/>
      <c r="O974" s="166"/>
      <c r="P974" s="166"/>
      <c r="Q974" s="166"/>
      <c r="R974" s="166"/>
      <c r="S974" s="166"/>
      <c r="T974" s="166"/>
      <c r="U974" s="166"/>
      <c r="V974" s="166"/>
      <c r="W974" s="166"/>
      <c r="X974" s="166"/>
      <c r="Y974" s="166"/>
      <c r="Z974" s="166"/>
    </row>
    <row r="975" spans="1:26" ht="12.75" customHeight="1">
      <c r="A975" s="166"/>
      <c r="B975" s="166"/>
      <c r="C975" s="166"/>
      <c r="D975" s="166"/>
      <c r="E975" s="166"/>
      <c r="F975" s="166"/>
      <c r="G975" s="166"/>
      <c r="H975" s="166"/>
      <c r="I975" s="166"/>
      <c r="J975" s="166"/>
      <c r="K975" s="166"/>
      <c r="L975" s="166"/>
      <c r="M975" s="166"/>
      <c r="N975" s="166"/>
      <c r="O975" s="166"/>
      <c r="P975" s="166"/>
      <c r="Q975" s="166"/>
      <c r="R975" s="166"/>
      <c r="S975" s="166"/>
      <c r="T975" s="166"/>
      <c r="U975" s="166"/>
      <c r="V975" s="166"/>
      <c r="W975" s="166"/>
      <c r="X975" s="166"/>
      <c r="Y975" s="166"/>
      <c r="Z975" s="166"/>
    </row>
    <row r="976" spans="1:26" ht="12.75" customHeight="1">
      <c r="A976" s="166"/>
      <c r="B976" s="166"/>
      <c r="C976" s="166"/>
      <c r="D976" s="166"/>
      <c r="E976" s="166"/>
      <c r="F976" s="166"/>
      <c r="G976" s="166"/>
      <c r="H976" s="166"/>
      <c r="I976" s="166"/>
      <c r="J976" s="166"/>
      <c r="K976" s="166"/>
      <c r="L976" s="166"/>
      <c r="M976" s="166"/>
      <c r="N976" s="166"/>
      <c r="O976" s="166"/>
      <c r="P976" s="166"/>
      <c r="Q976" s="166"/>
      <c r="R976" s="166"/>
      <c r="S976" s="166"/>
      <c r="T976" s="166"/>
      <c r="U976" s="166"/>
      <c r="V976" s="166"/>
      <c r="W976" s="166"/>
      <c r="X976" s="166"/>
      <c r="Y976" s="166"/>
      <c r="Z976" s="166"/>
    </row>
    <row r="977" spans="1:26" ht="12.75" customHeight="1">
      <c r="A977" s="166"/>
      <c r="B977" s="166"/>
      <c r="C977" s="166"/>
      <c r="D977" s="166"/>
      <c r="E977" s="166"/>
      <c r="F977" s="166"/>
      <c r="G977" s="166"/>
      <c r="H977" s="166"/>
      <c r="I977" s="166"/>
      <c r="J977" s="166"/>
      <c r="K977" s="166"/>
      <c r="L977" s="166"/>
      <c r="M977" s="166"/>
      <c r="N977" s="166"/>
      <c r="O977" s="166"/>
      <c r="P977" s="166"/>
      <c r="Q977" s="166"/>
      <c r="R977" s="166"/>
      <c r="S977" s="166"/>
      <c r="T977" s="166"/>
      <c r="U977" s="166"/>
      <c r="V977" s="166"/>
      <c r="W977" s="166"/>
      <c r="X977" s="166"/>
      <c r="Y977" s="166"/>
      <c r="Z977" s="166"/>
    </row>
    <row r="978" spans="1:26" ht="12.75" customHeight="1">
      <c r="A978" s="166"/>
      <c r="B978" s="166"/>
      <c r="C978" s="166"/>
      <c r="D978" s="166"/>
      <c r="E978" s="166"/>
      <c r="F978" s="166"/>
      <c r="G978" s="166"/>
      <c r="H978" s="166"/>
      <c r="I978" s="166"/>
      <c r="J978" s="166"/>
      <c r="K978" s="166"/>
      <c r="L978" s="166"/>
      <c r="M978" s="166"/>
      <c r="N978" s="166"/>
      <c r="O978" s="166"/>
      <c r="P978" s="166"/>
      <c r="Q978" s="166"/>
      <c r="R978" s="166"/>
      <c r="S978" s="166"/>
      <c r="T978" s="166"/>
      <c r="U978" s="166"/>
      <c r="V978" s="166"/>
      <c r="W978" s="166"/>
      <c r="X978" s="166"/>
      <c r="Y978" s="166"/>
      <c r="Z978" s="166"/>
    </row>
    <row r="979" spans="1:26" ht="12.75" customHeight="1">
      <c r="A979" s="166"/>
      <c r="B979" s="166"/>
      <c r="C979" s="166"/>
      <c r="D979" s="166"/>
      <c r="E979" s="166"/>
      <c r="F979" s="166"/>
      <c r="G979" s="166"/>
      <c r="H979" s="166"/>
      <c r="I979" s="166"/>
      <c r="J979" s="166"/>
      <c r="K979" s="166"/>
      <c r="L979" s="166"/>
      <c r="M979" s="166"/>
      <c r="N979" s="166"/>
      <c r="O979" s="166"/>
      <c r="P979" s="166"/>
      <c r="Q979" s="166"/>
      <c r="R979" s="166"/>
      <c r="S979" s="166"/>
      <c r="T979" s="166"/>
      <c r="U979" s="166"/>
      <c r="V979" s="166"/>
      <c r="W979" s="166"/>
      <c r="X979" s="166"/>
      <c r="Y979" s="166"/>
      <c r="Z979" s="166"/>
    </row>
    <row r="980" spans="1:26" ht="12.75" customHeight="1">
      <c r="A980" s="166"/>
      <c r="B980" s="166"/>
      <c r="C980" s="166"/>
      <c r="D980" s="166"/>
      <c r="E980" s="166"/>
      <c r="F980" s="166"/>
      <c r="G980" s="166"/>
      <c r="H980" s="166"/>
      <c r="I980" s="166"/>
      <c r="J980" s="166"/>
      <c r="K980" s="166"/>
      <c r="L980" s="166"/>
      <c r="M980" s="166"/>
      <c r="N980" s="166"/>
      <c r="O980" s="166"/>
      <c r="P980" s="166"/>
      <c r="Q980" s="166"/>
      <c r="R980" s="166"/>
      <c r="S980" s="166"/>
      <c r="T980" s="166"/>
      <c r="U980" s="166"/>
      <c r="V980" s="166"/>
      <c r="W980" s="166"/>
      <c r="X980" s="166"/>
      <c r="Y980" s="166"/>
      <c r="Z980" s="166"/>
    </row>
    <row r="981" spans="1:26" ht="12.75" customHeight="1">
      <c r="A981" s="166"/>
      <c r="B981" s="166"/>
      <c r="C981" s="166"/>
      <c r="D981" s="166"/>
      <c r="E981" s="166"/>
      <c r="F981" s="166"/>
      <c r="G981" s="166"/>
      <c r="H981" s="166"/>
      <c r="I981" s="166"/>
      <c r="J981" s="166"/>
      <c r="K981" s="166"/>
      <c r="L981" s="166"/>
      <c r="M981" s="166"/>
      <c r="N981" s="166"/>
      <c r="O981" s="166"/>
      <c r="P981" s="166"/>
      <c r="Q981" s="166"/>
      <c r="R981" s="166"/>
      <c r="S981" s="166"/>
      <c r="T981" s="166"/>
      <c r="U981" s="166"/>
      <c r="V981" s="166"/>
      <c r="W981" s="166"/>
      <c r="X981" s="166"/>
      <c r="Y981" s="166"/>
      <c r="Z981" s="166"/>
    </row>
    <row r="982" spans="1:26" ht="12.75" customHeight="1">
      <c r="A982" s="166"/>
      <c r="B982" s="166"/>
      <c r="C982" s="166"/>
      <c r="D982" s="166"/>
      <c r="E982" s="166"/>
      <c r="F982" s="166"/>
      <c r="G982" s="166"/>
      <c r="H982" s="166"/>
      <c r="I982" s="166"/>
      <c r="J982" s="166"/>
      <c r="K982" s="166"/>
      <c r="L982" s="166"/>
      <c r="M982" s="166"/>
      <c r="N982" s="166"/>
      <c r="O982" s="166"/>
      <c r="P982" s="166"/>
      <c r="Q982" s="166"/>
      <c r="R982" s="166"/>
      <c r="S982" s="166"/>
      <c r="T982" s="166"/>
      <c r="U982" s="166"/>
      <c r="V982" s="166"/>
      <c r="W982" s="166"/>
      <c r="X982" s="166"/>
      <c r="Y982" s="166"/>
      <c r="Z982" s="166"/>
    </row>
    <row r="983" spans="1:26" ht="12.75" customHeight="1">
      <c r="A983" s="166"/>
      <c r="B983" s="166"/>
      <c r="C983" s="166"/>
      <c r="D983" s="166"/>
      <c r="E983" s="166"/>
      <c r="F983" s="166"/>
      <c r="G983" s="166"/>
      <c r="H983" s="166"/>
      <c r="I983" s="166"/>
      <c r="J983" s="166"/>
      <c r="K983" s="166"/>
      <c r="L983" s="166"/>
      <c r="M983" s="166"/>
      <c r="N983" s="166"/>
      <c r="O983" s="166"/>
      <c r="P983" s="166"/>
      <c r="Q983" s="166"/>
      <c r="R983" s="166"/>
      <c r="S983" s="166"/>
      <c r="T983" s="166"/>
      <c r="U983" s="166"/>
      <c r="V983" s="166"/>
      <c r="W983" s="166"/>
      <c r="X983" s="166"/>
      <c r="Y983" s="166"/>
      <c r="Z983" s="166"/>
    </row>
    <row r="984" spans="1:26" ht="12.75" customHeight="1">
      <c r="A984" s="166"/>
      <c r="B984" s="166"/>
      <c r="C984" s="166"/>
      <c r="D984" s="166"/>
      <c r="E984" s="166"/>
      <c r="F984" s="166"/>
      <c r="G984" s="166"/>
      <c r="H984" s="166"/>
      <c r="I984" s="166"/>
      <c r="J984" s="166"/>
      <c r="K984" s="166"/>
      <c r="L984" s="166"/>
      <c r="M984" s="166"/>
      <c r="N984" s="166"/>
      <c r="O984" s="166"/>
      <c r="P984" s="166"/>
      <c r="Q984" s="166"/>
      <c r="R984" s="166"/>
      <c r="S984" s="166"/>
      <c r="T984" s="166"/>
      <c r="U984" s="166"/>
      <c r="V984" s="166"/>
      <c r="W984" s="166"/>
      <c r="X984" s="166"/>
      <c r="Y984" s="166"/>
      <c r="Z984" s="166"/>
    </row>
    <row r="985" spans="1:26" ht="12.75" customHeight="1">
      <c r="A985" s="166"/>
      <c r="B985" s="166"/>
      <c r="C985" s="166"/>
      <c r="D985" s="166"/>
      <c r="E985" s="166"/>
      <c r="F985" s="166"/>
      <c r="G985" s="166"/>
      <c r="H985" s="166"/>
      <c r="I985" s="166"/>
      <c r="J985" s="166"/>
      <c r="K985" s="166"/>
      <c r="L985" s="166"/>
      <c r="M985" s="166"/>
      <c r="N985" s="166"/>
      <c r="O985" s="166"/>
      <c r="P985" s="166"/>
      <c r="Q985" s="166"/>
      <c r="R985" s="166"/>
      <c r="S985" s="166"/>
      <c r="T985" s="166"/>
      <c r="U985" s="166"/>
      <c r="V985" s="166"/>
      <c r="W985" s="166"/>
      <c r="X985" s="166"/>
      <c r="Y985" s="166"/>
      <c r="Z985" s="166"/>
    </row>
    <row r="986" spans="1:26" ht="12.75" customHeight="1">
      <c r="A986" s="166"/>
      <c r="B986" s="166"/>
      <c r="C986" s="166"/>
      <c r="D986" s="166"/>
      <c r="E986" s="166"/>
      <c r="F986" s="166"/>
      <c r="G986" s="166"/>
      <c r="H986" s="166"/>
      <c r="I986" s="166"/>
      <c r="J986" s="166"/>
      <c r="K986" s="166"/>
      <c r="L986" s="166"/>
      <c r="M986" s="166"/>
      <c r="N986" s="166"/>
      <c r="O986" s="166"/>
      <c r="P986" s="166"/>
      <c r="Q986" s="166"/>
      <c r="R986" s="166"/>
      <c r="S986" s="166"/>
      <c r="T986" s="166"/>
      <c r="U986" s="166"/>
      <c r="V986" s="166"/>
      <c r="W986" s="166"/>
      <c r="X986" s="166"/>
      <c r="Y986" s="166"/>
      <c r="Z986" s="166"/>
    </row>
    <row r="987" spans="1:26" ht="12.75" customHeight="1">
      <c r="A987" s="166"/>
      <c r="B987" s="166"/>
      <c r="C987" s="166"/>
      <c r="D987" s="166"/>
      <c r="E987" s="166"/>
      <c r="F987" s="166"/>
      <c r="G987" s="166"/>
      <c r="H987" s="166"/>
      <c r="I987" s="166"/>
      <c r="J987" s="166"/>
      <c r="K987" s="166"/>
      <c r="L987" s="166"/>
      <c r="M987" s="166"/>
      <c r="N987" s="166"/>
      <c r="O987" s="166"/>
      <c r="P987" s="166"/>
      <c r="Q987" s="166"/>
      <c r="R987" s="166"/>
      <c r="S987" s="166"/>
      <c r="T987" s="166"/>
      <c r="U987" s="166"/>
      <c r="V987" s="166"/>
      <c r="W987" s="166"/>
      <c r="X987" s="166"/>
      <c r="Y987" s="166"/>
      <c r="Z987" s="166"/>
    </row>
    <row r="988" spans="1:26" ht="12.75" customHeight="1">
      <c r="A988" s="166"/>
      <c r="B988" s="166"/>
      <c r="C988" s="166"/>
      <c r="D988" s="166"/>
      <c r="E988" s="166"/>
      <c r="F988" s="166"/>
      <c r="G988" s="166"/>
      <c r="H988" s="166"/>
      <c r="I988" s="166"/>
      <c r="J988" s="166"/>
      <c r="K988" s="166"/>
      <c r="L988" s="166"/>
      <c r="M988" s="166"/>
      <c r="N988" s="166"/>
      <c r="O988" s="166"/>
      <c r="P988" s="166"/>
      <c r="Q988" s="166"/>
      <c r="R988" s="166"/>
      <c r="S988" s="166"/>
      <c r="T988" s="166"/>
      <c r="U988" s="166"/>
      <c r="V988" s="166"/>
      <c r="W988" s="166"/>
      <c r="X988" s="166"/>
      <c r="Y988" s="166"/>
      <c r="Z988" s="166"/>
    </row>
    <row r="989" spans="1:26" ht="12.75" customHeight="1">
      <c r="A989" s="166"/>
      <c r="B989" s="166"/>
      <c r="C989" s="166"/>
      <c r="D989" s="166"/>
      <c r="E989" s="166"/>
      <c r="F989" s="166"/>
      <c r="G989" s="166"/>
      <c r="H989" s="166"/>
      <c r="I989" s="166"/>
      <c r="J989" s="166"/>
      <c r="K989" s="166"/>
      <c r="L989" s="166"/>
      <c r="M989" s="166"/>
      <c r="N989" s="166"/>
      <c r="O989" s="166"/>
      <c r="P989" s="166"/>
      <c r="Q989" s="166"/>
      <c r="R989" s="166"/>
      <c r="S989" s="166"/>
      <c r="T989" s="166"/>
      <c r="U989" s="166"/>
      <c r="V989" s="166"/>
      <c r="W989" s="166"/>
      <c r="X989" s="166"/>
      <c r="Y989" s="166"/>
      <c r="Z989" s="166"/>
    </row>
    <row r="990" spans="1:26" ht="12.75" customHeight="1">
      <c r="A990" s="166"/>
      <c r="B990" s="166"/>
      <c r="C990" s="166"/>
      <c r="D990" s="166"/>
      <c r="E990" s="166"/>
      <c r="F990" s="166"/>
      <c r="G990" s="166"/>
      <c r="H990" s="166"/>
      <c r="I990" s="166"/>
      <c r="J990" s="166"/>
      <c r="K990" s="166"/>
      <c r="L990" s="166"/>
      <c r="M990" s="166"/>
      <c r="N990" s="166"/>
      <c r="O990" s="166"/>
      <c r="P990" s="166"/>
      <c r="Q990" s="166"/>
      <c r="R990" s="166"/>
      <c r="S990" s="166"/>
      <c r="T990" s="166"/>
      <c r="U990" s="166"/>
      <c r="V990" s="166"/>
      <c r="W990" s="166"/>
      <c r="X990" s="166"/>
      <c r="Y990" s="166"/>
      <c r="Z990" s="166"/>
    </row>
    <row r="991" spans="1:26" ht="12.75" customHeight="1">
      <c r="A991" s="166"/>
      <c r="B991" s="166"/>
      <c r="C991" s="166"/>
      <c r="D991" s="166"/>
      <c r="E991" s="166"/>
      <c r="F991" s="166"/>
      <c r="G991" s="166"/>
      <c r="H991" s="166"/>
      <c r="I991" s="166"/>
      <c r="J991" s="166"/>
      <c r="K991" s="166"/>
      <c r="L991" s="166"/>
      <c r="M991" s="166"/>
      <c r="N991" s="166"/>
      <c r="O991" s="166"/>
      <c r="P991" s="166"/>
      <c r="Q991" s="166"/>
      <c r="R991" s="166"/>
      <c r="S991" s="166"/>
      <c r="T991" s="166"/>
      <c r="U991" s="166"/>
      <c r="V991" s="166"/>
      <c r="W991" s="166"/>
      <c r="X991" s="166"/>
      <c r="Y991" s="166"/>
      <c r="Z991" s="166"/>
    </row>
    <row r="992" spans="1:26" ht="12.75" customHeight="1">
      <c r="A992" s="166"/>
      <c r="B992" s="166"/>
      <c r="C992" s="166"/>
      <c r="D992" s="166"/>
      <c r="E992" s="166"/>
      <c r="F992" s="166"/>
      <c r="G992" s="166"/>
      <c r="H992" s="166"/>
      <c r="I992" s="166"/>
      <c r="J992" s="166"/>
      <c r="K992" s="166"/>
      <c r="L992" s="166"/>
      <c r="M992" s="166"/>
      <c r="N992" s="166"/>
      <c r="O992" s="166"/>
      <c r="P992" s="166"/>
      <c r="Q992" s="166"/>
      <c r="R992" s="166"/>
      <c r="S992" s="166"/>
      <c r="T992" s="166"/>
      <c r="U992" s="166"/>
      <c r="V992" s="166"/>
      <c r="W992" s="166"/>
      <c r="X992" s="166"/>
      <c r="Y992" s="166"/>
      <c r="Z992" s="166"/>
    </row>
    <row r="993" spans="1:26" ht="12.75" customHeight="1">
      <c r="A993" s="166"/>
      <c r="B993" s="166"/>
      <c r="C993" s="166"/>
      <c r="D993" s="166"/>
      <c r="E993" s="166"/>
      <c r="F993" s="166"/>
      <c r="G993" s="166"/>
      <c r="H993" s="166"/>
      <c r="I993" s="166"/>
      <c r="J993" s="166"/>
      <c r="K993" s="166"/>
      <c r="L993" s="166"/>
      <c r="M993" s="166"/>
      <c r="N993" s="166"/>
      <c r="O993" s="166"/>
      <c r="P993" s="166"/>
      <c r="Q993" s="166"/>
      <c r="R993" s="166"/>
      <c r="S993" s="166"/>
      <c r="T993" s="166"/>
      <c r="U993" s="166"/>
      <c r="V993" s="166"/>
      <c r="W993" s="166"/>
      <c r="X993" s="166"/>
      <c r="Y993" s="166"/>
      <c r="Z993" s="166"/>
    </row>
    <row r="994" spans="1:26" ht="12.75" customHeight="1">
      <c r="A994" s="166"/>
      <c r="B994" s="166"/>
      <c r="C994" s="166"/>
      <c r="D994" s="166"/>
      <c r="E994" s="166"/>
      <c r="F994" s="166"/>
      <c r="G994" s="166"/>
      <c r="H994" s="166"/>
      <c r="I994" s="166"/>
      <c r="J994" s="166"/>
      <c r="K994" s="166"/>
      <c r="L994" s="166"/>
      <c r="M994" s="166"/>
      <c r="N994" s="166"/>
      <c r="O994" s="166"/>
      <c r="P994" s="166"/>
      <c r="Q994" s="166"/>
      <c r="R994" s="166"/>
      <c r="S994" s="166"/>
      <c r="T994" s="166"/>
      <c r="U994" s="166"/>
      <c r="V994" s="166"/>
      <c r="W994" s="166"/>
      <c r="X994" s="166"/>
      <c r="Y994" s="166"/>
      <c r="Z994" s="166"/>
    </row>
    <row r="995" spans="1:26" ht="12.75" customHeight="1">
      <c r="A995" s="166"/>
      <c r="B995" s="166"/>
      <c r="C995" s="166"/>
      <c r="D995" s="166"/>
      <c r="E995" s="166"/>
      <c r="F995" s="166"/>
      <c r="G995" s="166"/>
      <c r="H995" s="166"/>
      <c r="I995" s="166"/>
      <c r="J995" s="166"/>
      <c r="K995" s="166"/>
      <c r="L995" s="166"/>
      <c r="M995" s="166"/>
      <c r="N995" s="166"/>
      <c r="O995" s="166"/>
      <c r="P995" s="166"/>
      <c r="Q995" s="166"/>
      <c r="R995" s="166"/>
      <c r="S995" s="166"/>
      <c r="T995" s="166"/>
      <c r="U995" s="166"/>
      <c r="V995" s="166"/>
      <c r="W995" s="166"/>
      <c r="X995" s="166"/>
      <c r="Y995" s="166"/>
      <c r="Z995" s="166"/>
    </row>
    <row r="996" spans="1:26" ht="12.75" customHeight="1">
      <c r="A996" s="166"/>
      <c r="B996" s="166"/>
      <c r="C996" s="166"/>
      <c r="D996" s="166"/>
      <c r="E996" s="166"/>
      <c r="F996" s="166"/>
      <c r="G996" s="166"/>
      <c r="H996" s="166"/>
      <c r="I996" s="166"/>
      <c r="J996" s="166"/>
      <c r="K996" s="166"/>
      <c r="L996" s="166"/>
      <c r="M996" s="166"/>
      <c r="N996" s="166"/>
      <c r="O996" s="166"/>
      <c r="P996" s="166"/>
      <c r="Q996" s="166"/>
      <c r="R996" s="166"/>
      <c r="S996" s="166"/>
      <c r="T996" s="166"/>
      <c r="U996" s="166"/>
      <c r="V996" s="166"/>
      <c r="W996" s="166"/>
      <c r="X996" s="166"/>
      <c r="Y996" s="166"/>
      <c r="Z996" s="166"/>
    </row>
    <row r="997" spans="1:26" ht="12.75" customHeight="1">
      <c r="A997" s="166"/>
      <c r="B997" s="166"/>
      <c r="C997" s="166"/>
      <c r="D997" s="166"/>
      <c r="E997" s="166"/>
      <c r="F997" s="166"/>
      <c r="G997" s="166"/>
      <c r="H997" s="166"/>
      <c r="I997" s="166"/>
      <c r="J997" s="166"/>
      <c r="K997" s="166"/>
      <c r="L997" s="166"/>
      <c r="M997" s="166"/>
      <c r="N997" s="166"/>
      <c r="O997" s="166"/>
      <c r="P997" s="166"/>
      <c r="Q997" s="166"/>
      <c r="R997" s="166"/>
      <c r="S997" s="166"/>
      <c r="T997" s="166"/>
      <c r="U997" s="166"/>
      <c r="V997" s="166"/>
      <c r="W997" s="166"/>
      <c r="X997" s="166"/>
      <c r="Y997" s="166"/>
      <c r="Z997" s="166"/>
    </row>
    <row r="998" spans="1:26" ht="12.75" customHeight="1">
      <c r="A998" s="166"/>
      <c r="B998" s="166"/>
      <c r="C998" s="166"/>
      <c r="D998" s="166"/>
      <c r="E998" s="166"/>
      <c r="F998" s="166"/>
      <c r="G998" s="166"/>
      <c r="H998" s="166"/>
      <c r="I998" s="166"/>
      <c r="J998" s="166"/>
      <c r="K998" s="166"/>
      <c r="L998" s="166"/>
      <c r="M998" s="166"/>
      <c r="N998" s="166"/>
      <c r="O998" s="166"/>
      <c r="P998" s="166"/>
      <c r="Q998" s="166"/>
      <c r="R998" s="166"/>
      <c r="S998" s="166"/>
      <c r="T998" s="166"/>
      <c r="U998" s="166"/>
      <c r="V998" s="166"/>
      <c r="W998" s="166"/>
      <c r="X998" s="166"/>
      <c r="Y998" s="166"/>
      <c r="Z998" s="166"/>
    </row>
    <row r="999" spans="1:26" ht="12.75" customHeight="1">
      <c r="A999" s="166"/>
      <c r="B999" s="166"/>
      <c r="C999" s="166"/>
      <c r="D999" s="166"/>
      <c r="E999" s="166"/>
      <c r="F999" s="166"/>
      <c r="G999" s="166"/>
      <c r="H999" s="166"/>
      <c r="I999" s="166"/>
      <c r="J999" s="166"/>
      <c r="K999" s="166"/>
      <c r="L999" s="166"/>
      <c r="M999" s="166"/>
      <c r="N999" s="166"/>
      <c r="O999" s="166"/>
      <c r="P999" s="166"/>
      <c r="Q999" s="166"/>
      <c r="R999" s="166"/>
      <c r="S999" s="166"/>
      <c r="T999" s="166"/>
      <c r="U999" s="166"/>
      <c r="V999" s="166"/>
      <c r="W999" s="166"/>
      <c r="X999" s="166"/>
      <c r="Y999" s="166"/>
      <c r="Z999" s="166"/>
    </row>
    <row r="1000" spans="1:26" ht="12.75" customHeight="1">
      <c r="A1000" s="166"/>
      <c r="B1000" s="166"/>
      <c r="C1000" s="166"/>
      <c r="D1000" s="166"/>
      <c r="E1000" s="166"/>
      <c r="F1000" s="166"/>
      <c r="G1000" s="166"/>
      <c r="H1000" s="166"/>
      <c r="I1000" s="166"/>
      <c r="J1000" s="166"/>
      <c r="K1000" s="166"/>
      <c r="L1000" s="166"/>
      <c r="M1000" s="166"/>
      <c r="N1000" s="166"/>
      <c r="O1000" s="166"/>
      <c r="P1000" s="166"/>
      <c r="Q1000" s="166"/>
      <c r="R1000" s="166"/>
      <c r="S1000" s="166"/>
      <c r="T1000" s="166"/>
      <c r="U1000" s="166"/>
      <c r="V1000" s="166"/>
      <c r="W1000" s="166"/>
      <c r="X1000" s="166"/>
      <c r="Y1000" s="166"/>
      <c r="Z1000" s="166"/>
    </row>
  </sheetData>
  <autoFilter ref="K2:N33" xr:uid="{00000000-0009-0000-0000-000006000000}">
    <sortState xmlns:xlrd2="http://schemas.microsoft.com/office/spreadsheetml/2017/richdata2" ref="K2:N33">
      <sortCondition ref="K2:K33"/>
    </sortState>
  </autoFilter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2.5703125" defaultRowHeight="15" customHeight="1"/>
  <cols>
    <col min="1" max="1" width="8.85546875" customWidth="1"/>
    <col min="2" max="2" width="15.42578125" customWidth="1"/>
    <col min="3" max="3" width="6.5703125" customWidth="1"/>
    <col min="4" max="9" width="12.28515625" customWidth="1"/>
    <col min="10" max="10" width="8.85546875" customWidth="1"/>
    <col min="11" max="11" width="23" customWidth="1"/>
    <col min="12" max="12" width="14.140625" customWidth="1"/>
    <col min="13" max="13" width="16.7109375" customWidth="1"/>
    <col min="14" max="14" width="25.42578125" customWidth="1"/>
    <col min="15" max="16" width="8.85546875" customWidth="1"/>
    <col min="17" max="26" width="8.5703125" customWidth="1"/>
  </cols>
  <sheetData>
    <row r="1" spans="1:26" ht="12.7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</row>
    <row r="2" spans="1:26" ht="12.75" customHeight="1">
      <c r="A2" s="166"/>
      <c r="B2" s="167" t="s">
        <v>1902</v>
      </c>
      <c r="C2" s="167" t="s">
        <v>1903</v>
      </c>
      <c r="D2" s="167" t="s">
        <v>1904</v>
      </c>
      <c r="E2" s="167" t="s">
        <v>1905</v>
      </c>
      <c r="F2" s="167" t="s">
        <v>1906</v>
      </c>
      <c r="G2" s="167" t="s">
        <v>1907</v>
      </c>
      <c r="H2" s="167" t="s">
        <v>1908</v>
      </c>
      <c r="I2" s="167" t="s">
        <v>1909</v>
      </c>
      <c r="J2" s="166"/>
      <c r="K2" s="167" t="s">
        <v>1910</v>
      </c>
      <c r="L2" s="167" t="s">
        <v>1889</v>
      </c>
      <c r="M2" s="167" t="s">
        <v>1897</v>
      </c>
      <c r="N2" s="167" t="s">
        <v>1911</v>
      </c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66"/>
    </row>
    <row r="3" spans="1:26" ht="12.75" customHeight="1">
      <c r="A3" s="166"/>
      <c r="B3" s="167" t="s">
        <v>1987</v>
      </c>
      <c r="C3" s="167">
        <v>5</v>
      </c>
      <c r="D3" s="167" t="s">
        <v>1988</v>
      </c>
      <c r="E3" s="167"/>
      <c r="F3" s="167"/>
      <c r="G3" s="167"/>
      <c r="H3" s="167"/>
      <c r="I3" s="167"/>
      <c r="J3" s="166"/>
      <c r="K3" s="167" t="s">
        <v>1989</v>
      </c>
      <c r="L3" s="167"/>
      <c r="M3" s="167" t="s">
        <v>1990</v>
      </c>
      <c r="N3" s="167" t="s">
        <v>1991</v>
      </c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166"/>
      <c r="Z3" s="166"/>
    </row>
    <row r="4" spans="1:26" ht="12.75" customHeight="1">
      <c r="A4" s="166"/>
      <c r="B4" s="167" t="s">
        <v>1992</v>
      </c>
      <c r="C4" s="167">
        <v>9</v>
      </c>
      <c r="D4" s="167" t="s">
        <v>149</v>
      </c>
      <c r="E4" s="167" t="s">
        <v>155</v>
      </c>
      <c r="F4" s="167"/>
      <c r="G4" s="167"/>
      <c r="H4" s="167"/>
      <c r="I4" s="167"/>
      <c r="J4" s="166"/>
      <c r="K4" s="167" t="s">
        <v>1993</v>
      </c>
      <c r="L4" s="167"/>
      <c r="M4" s="167" t="s">
        <v>1972</v>
      </c>
      <c r="N4" s="167" t="s">
        <v>174</v>
      </c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</row>
    <row r="5" spans="1:26" ht="12.75" customHeight="1">
      <c r="A5" s="166"/>
      <c r="B5" s="167" t="s">
        <v>1994</v>
      </c>
      <c r="C5" s="167">
        <v>16</v>
      </c>
      <c r="D5" s="167" t="s">
        <v>131</v>
      </c>
      <c r="E5" s="167" t="s">
        <v>140</v>
      </c>
      <c r="F5" s="167" t="s">
        <v>474</v>
      </c>
      <c r="G5" s="167"/>
      <c r="H5" s="167"/>
      <c r="I5" s="167"/>
      <c r="J5" s="166"/>
      <c r="K5" s="167" t="s">
        <v>1993</v>
      </c>
      <c r="L5" s="167"/>
      <c r="M5" s="167" t="s">
        <v>1995</v>
      </c>
      <c r="N5" s="167" t="s">
        <v>500</v>
      </c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</row>
    <row r="6" spans="1:26" ht="12.75" customHeight="1">
      <c r="A6" s="166"/>
      <c r="B6" s="167" t="s">
        <v>1987</v>
      </c>
      <c r="C6" s="167">
        <v>16</v>
      </c>
      <c r="D6" s="167" t="s">
        <v>397</v>
      </c>
      <c r="E6" s="167" t="s">
        <v>242</v>
      </c>
      <c r="F6" s="167" t="s">
        <v>1996</v>
      </c>
      <c r="G6" s="167"/>
      <c r="H6" s="167"/>
      <c r="I6" s="167"/>
      <c r="J6" s="166"/>
      <c r="K6" s="167" t="s">
        <v>1997</v>
      </c>
      <c r="L6" s="167"/>
      <c r="M6" s="167" t="s">
        <v>1998</v>
      </c>
      <c r="N6" s="167" t="s">
        <v>531</v>
      </c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</row>
    <row r="7" spans="1:26" ht="12.75" customHeight="1">
      <c r="A7" s="166"/>
      <c r="B7" s="167" t="s">
        <v>1999</v>
      </c>
      <c r="C7" s="167">
        <v>20</v>
      </c>
      <c r="D7" s="167" t="s">
        <v>222</v>
      </c>
      <c r="E7" s="167" t="s">
        <v>686</v>
      </c>
      <c r="F7" s="167"/>
      <c r="G7" s="167"/>
      <c r="H7" s="167"/>
      <c r="I7" s="167"/>
      <c r="J7" s="166"/>
      <c r="K7" s="167" t="s">
        <v>2000</v>
      </c>
      <c r="L7" s="167"/>
      <c r="M7" s="167" t="s">
        <v>2001</v>
      </c>
      <c r="N7" s="167" t="s">
        <v>576</v>
      </c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</row>
    <row r="8" spans="1:26" ht="12.75" customHeight="1">
      <c r="A8" s="166"/>
      <c r="B8" s="167" t="s">
        <v>1987</v>
      </c>
      <c r="C8" s="167">
        <v>22</v>
      </c>
      <c r="D8" s="167" t="s">
        <v>400</v>
      </c>
      <c r="E8" s="167" t="s">
        <v>366</v>
      </c>
      <c r="F8" s="167" t="s">
        <v>242</v>
      </c>
      <c r="G8" s="167" t="s">
        <v>1996</v>
      </c>
      <c r="H8" s="167"/>
      <c r="I8" s="167"/>
      <c r="J8" s="166"/>
      <c r="K8" s="167" t="s">
        <v>2002</v>
      </c>
      <c r="L8" s="167"/>
      <c r="M8" s="167"/>
      <c r="N8" s="167" t="s">
        <v>642</v>
      </c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</row>
    <row r="9" spans="1:26" ht="12.75" customHeight="1">
      <c r="A9" s="166"/>
      <c r="B9" s="167" t="s">
        <v>2003</v>
      </c>
      <c r="C9" s="167">
        <v>25</v>
      </c>
      <c r="D9" s="167" t="s">
        <v>397</v>
      </c>
      <c r="E9" s="167" t="s">
        <v>400</v>
      </c>
      <c r="F9" s="167" t="s">
        <v>400</v>
      </c>
      <c r="G9" s="167" t="s">
        <v>401</v>
      </c>
      <c r="H9" s="167"/>
      <c r="I9" s="167"/>
      <c r="J9" s="166"/>
      <c r="K9" s="167" t="s">
        <v>2004</v>
      </c>
      <c r="L9" s="167"/>
      <c r="M9" s="167" t="s">
        <v>1972</v>
      </c>
      <c r="N9" s="167" t="s">
        <v>680</v>
      </c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</row>
    <row r="10" spans="1:26" ht="12.75" customHeight="1">
      <c r="A10" s="166"/>
      <c r="B10" s="167" t="s">
        <v>2005</v>
      </c>
      <c r="C10" s="167">
        <v>30</v>
      </c>
      <c r="D10" s="167" t="s">
        <v>293</v>
      </c>
      <c r="E10" s="167" t="s">
        <v>311</v>
      </c>
      <c r="F10" s="167"/>
      <c r="G10" s="167"/>
      <c r="H10" s="167"/>
      <c r="I10" s="167"/>
      <c r="J10" s="166"/>
      <c r="K10" s="167" t="s">
        <v>2006</v>
      </c>
      <c r="L10" s="167"/>
      <c r="M10" s="167" t="s">
        <v>2007</v>
      </c>
      <c r="N10" s="167" t="s">
        <v>2008</v>
      </c>
      <c r="O10" s="166"/>
      <c r="P10" s="166"/>
      <c r="Q10" s="166"/>
      <c r="R10" s="166"/>
      <c r="S10" s="166"/>
      <c r="T10" s="166"/>
      <c r="U10" s="166"/>
      <c r="V10" s="166"/>
      <c r="W10" s="166"/>
      <c r="X10" s="166"/>
      <c r="Y10" s="166"/>
      <c r="Z10" s="166"/>
    </row>
    <row r="11" spans="1:26" ht="12.75" customHeight="1">
      <c r="A11" s="166"/>
      <c r="B11" s="167" t="s">
        <v>2009</v>
      </c>
      <c r="C11" s="167">
        <v>31</v>
      </c>
      <c r="D11" s="167" t="s">
        <v>378</v>
      </c>
      <c r="E11" s="167" t="s">
        <v>382</v>
      </c>
      <c r="F11" s="167" t="s">
        <v>659</v>
      </c>
      <c r="G11" s="167"/>
      <c r="H11" s="167"/>
      <c r="I11" s="167"/>
      <c r="J11" s="166"/>
      <c r="K11" s="167" t="s">
        <v>2010</v>
      </c>
      <c r="L11" s="167"/>
      <c r="M11" s="167"/>
      <c r="N11" s="167" t="s">
        <v>420</v>
      </c>
      <c r="O11" s="166"/>
      <c r="P11" s="166"/>
      <c r="Q11" s="166"/>
      <c r="R11" s="166"/>
      <c r="S11" s="166"/>
      <c r="T11" s="166"/>
      <c r="U11" s="166"/>
      <c r="V11" s="166"/>
      <c r="W11" s="166"/>
      <c r="X11" s="166"/>
      <c r="Y11" s="166"/>
      <c r="Z11" s="166"/>
    </row>
    <row r="12" spans="1:26" ht="12.75" customHeight="1">
      <c r="A12" s="166"/>
      <c r="B12" s="167" t="s">
        <v>1987</v>
      </c>
      <c r="C12" s="167">
        <v>32</v>
      </c>
      <c r="D12" s="167" t="s">
        <v>245</v>
      </c>
      <c r="E12" s="167" t="s">
        <v>366</v>
      </c>
      <c r="F12" s="167" t="s">
        <v>400</v>
      </c>
      <c r="G12" s="167" t="s">
        <v>646</v>
      </c>
      <c r="H12" s="167" t="s">
        <v>2011</v>
      </c>
      <c r="I12" s="167"/>
      <c r="J12" s="166"/>
      <c r="K12" s="167" t="s">
        <v>2012</v>
      </c>
      <c r="L12" s="167"/>
      <c r="M12" s="167"/>
      <c r="N12" s="167" t="s">
        <v>493</v>
      </c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</row>
    <row r="13" spans="1:26" ht="12.75" customHeight="1">
      <c r="A13" s="166"/>
      <c r="B13" s="167" t="s">
        <v>2013</v>
      </c>
      <c r="C13" s="167">
        <v>35</v>
      </c>
      <c r="D13" s="167" t="s">
        <v>366</v>
      </c>
      <c r="E13" s="167" t="s">
        <v>366</v>
      </c>
      <c r="F13" s="167" t="s">
        <v>629</v>
      </c>
      <c r="G13" s="167"/>
      <c r="H13" s="167"/>
      <c r="I13" s="167"/>
      <c r="J13" s="166"/>
      <c r="K13" s="167" t="s">
        <v>2014</v>
      </c>
      <c r="L13" s="167"/>
      <c r="M13" s="167"/>
      <c r="N13" s="167" t="s">
        <v>496</v>
      </c>
      <c r="O13" s="166"/>
      <c r="P13" s="166"/>
      <c r="Q13" s="166"/>
      <c r="R13" s="166"/>
      <c r="S13" s="166"/>
      <c r="T13" s="166"/>
      <c r="U13" s="166"/>
      <c r="V13" s="166"/>
      <c r="W13" s="166"/>
      <c r="X13" s="166"/>
      <c r="Y13" s="166"/>
      <c r="Z13" s="166"/>
    </row>
    <row r="14" spans="1:26" ht="12.75" customHeight="1">
      <c r="A14" s="166"/>
      <c r="B14" s="167" t="s">
        <v>1987</v>
      </c>
      <c r="C14" s="167">
        <v>38</v>
      </c>
      <c r="D14" s="167" t="s">
        <v>646</v>
      </c>
      <c r="E14" s="167" t="s">
        <v>245</v>
      </c>
      <c r="F14" s="167" t="s">
        <v>369</v>
      </c>
      <c r="G14" s="167" t="s">
        <v>400</v>
      </c>
      <c r="H14" s="167" t="s">
        <v>315</v>
      </c>
      <c r="I14" s="167" t="s">
        <v>2015</v>
      </c>
      <c r="J14" s="166"/>
      <c r="K14" s="167" t="s">
        <v>2016</v>
      </c>
      <c r="L14" s="167"/>
      <c r="M14" s="167"/>
      <c r="N14" s="167" t="s">
        <v>593</v>
      </c>
      <c r="O14" s="166"/>
      <c r="P14" s="166"/>
      <c r="Q14" s="166"/>
      <c r="R14" s="166"/>
      <c r="S14" s="166"/>
      <c r="T14" s="166"/>
      <c r="U14" s="166"/>
      <c r="V14" s="166"/>
      <c r="W14" s="166"/>
      <c r="X14" s="166"/>
      <c r="Y14" s="166"/>
      <c r="Z14" s="166"/>
    </row>
    <row r="15" spans="1:26" ht="12.75" customHeight="1">
      <c r="A15" s="166"/>
      <c r="B15" s="167" t="s">
        <v>2017</v>
      </c>
      <c r="C15" s="167">
        <v>40</v>
      </c>
      <c r="D15" s="167" t="s">
        <v>534</v>
      </c>
      <c r="E15" s="167" t="s">
        <v>534</v>
      </c>
      <c r="F15" s="167" t="s">
        <v>534</v>
      </c>
      <c r="G15" s="167" t="s">
        <v>2018</v>
      </c>
      <c r="H15" s="167"/>
      <c r="I15" s="167"/>
      <c r="J15" s="166"/>
      <c r="K15" s="167" t="s">
        <v>2019</v>
      </c>
      <c r="L15" s="167"/>
      <c r="M15" s="167"/>
      <c r="N15" s="167"/>
      <c r="O15" s="166"/>
      <c r="P15" s="166"/>
      <c r="Q15" s="166"/>
      <c r="R15" s="166"/>
      <c r="S15" s="166"/>
      <c r="T15" s="166"/>
      <c r="U15" s="166"/>
      <c r="V15" s="166"/>
      <c r="W15" s="166"/>
      <c r="X15" s="166"/>
      <c r="Y15" s="166"/>
      <c r="Z15" s="166"/>
    </row>
    <row r="16" spans="1:26" ht="12.75" customHeight="1">
      <c r="A16" s="166"/>
      <c r="B16" s="167" t="s">
        <v>2020</v>
      </c>
      <c r="C16" s="167">
        <v>42</v>
      </c>
      <c r="D16" s="167" t="s">
        <v>582</v>
      </c>
      <c r="E16" s="167" t="s">
        <v>476</v>
      </c>
      <c r="F16" s="167" t="s">
        <v>424</v>
      </c>
      <c r="G16" s="167" t="s">
        <v>361</v>
      </c>
      <c r="H16" s="167" t="s">
        <v>582</v>
      </c>
      <c r="I16" s="167"/>
      <c r="J16" s="166"/>
      <c r="K16" s="167" t="s">
        <v>2021</v>
      </c>
      <c r="L16" s="167"/>
      <c r="M16" s="167"/>
      <c r="N16" s="167"/>
      <c r="O16" s="166"/>
      <c r="P16" s="166"/>
      <c r="Q16" s="166"/>
      <c r="R16" s="166"/>
      <c r="S16" s="166"/>
      <c r="T16" s="166"/>
      <c r="U16" s="166"/>
      <c r="V16" s="166"/>
      <c r="W16" s="166"/>
      <c r="X16" s="166"/>
      <c r="Y16" s="166"/>
      <c r="Z16" s="166"/>
    </row>
    <row r="17" spans="1:26" ht="12.75" customHeight="1">
      <c r="A17" s="166"/>
      <c r="B17" s="167" t="s">
        <v>1936</v>
      </c>
      <c r="C17" s="167">
        <v>44</v>
      </c>
      <c r="D17" s="167" t="s">
        <v>567</v>
      </c>
      <c r="E17" s="167" t="s">
        <v>2022</v>
      </c>
      <c r="F17" s="167" t="s">
        <v>624</v>
      </c>
      <c r="G17" s="167" t="s">
        <v>390</v>
      </c>
      <c r="H17" s="167" t="s">
        <v>568</v>
      </c>
      <c r="I17" s="167"/>
      <c r="J17" s="166"/>
      <c r="K17" s="167" t="s">
        <v>2023</v>
      </c>
      <c r="L17" s="167"/>
      <c r="M17" s="167"/>
      <c r="N17" s="167"/>
      <c r="O17" s="166"/>
      <c r="P17" s="166"/>
      <c r="Q17" s="166"/>
      <c r="R17" s="166"/>
      <c r="S17" s="166"/>
      <c r="T17" s="166"/>
      <c r="U17" s="166"/>
      <c r="V17" s="166"/>
      <c r="W17" s="166"/>
      <c r="X17" s="166"/>
      <c r="Y17" s="166"/>
      <c r="Z17" s="166"/>
    </row>
    <row r="18" spans="1:26" ht="12.75" customHeight="1">
      <c r="A18" s="166"/>
      <c r="B18" s="167" t="s">
        <v>1946</v>
      </c>
      <c r="C18" s="167">
        <v>46</v>
      </c>
      <c r="D18" s="167" t="s">
        <v>682</v>
      </c>
      <c r="E18" s="167" t="s">
        <v>432</v>
      </c>
      <c r="F18" s="167" t="s">
        <v>435</v>
      </c>
      <c r="G18" s="167" t="s">
        <v>405</v>
      </c>
      <c r="H18" s="167" t="s">
        <v>324</v>
      </c>
      <c r="I18" s="167"/>
      <c r="J18" s="166"/>
      <c r="K18" s="167" t="s">
        <v>2024</v>
      </c>
      <c r="L18" s="167"/>
      <c r="M18" s="167"/>
      <c r="N18" s="167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6"/>
    </row>
    <row r="19" spans="1:26" ht="12.75" customHeight="1">
      <c r="A19" s="166"/>
      <c r="B19" s="167" t="s">
        <v>2025</v>
      </c>
      <c r="C19" s="167">
        <v>47</v>
      </c>
      <c r="D19" s="167" t="s">
        <v>610</v>
      </c>
      <c r="E19" s="167" t="s">
        <v>251</v>
      </c>
      <c r="F19" s="167" t="s">
        <v>401</v>
      </c>
      <c r="G19" s="167" t="s">
        <v>611</v>
      </c>
      <c r="H19" s="167" t="s">
        <v>670</v>
      </c>
      <c r="I19" s="167"/>
      <c r="J19" s="166"/>
      <c r="K19" s="167" t="s">
        <v>2026</v>
      </c>
      <c r="L19" s="167"/>
      <c r="M19" s="167"/>
      <c r="N19" s="167"/>
      <c r="O19" s="166"/>
      <c r="P19" s="166"/>
      <c r="Q19" s="166"/>
      <c r="R19" s="166"/>
      <c r="S19" s="166"/>
      <c r="T19" s="166"/>
      <c r="U19" s="166"/>
      <c r="V19" s="166"/>
      <c r="W19" s="166"/>
      <c r="X19" s="166"/>
      <c r="Y19" s="166"/>
      <c r="Z19" s="166"/>
    </row>
    <row r="20" spans="1:26" ht="12.75" customHeight="1">
      <c r="A20" s="166"/>
      <c r="B20" s="167" t="s">
        <v>1951</v>
      </c>
      <c r="C20" s="167">
        <v>50</v>
      </c>
      <c r="D20" s="167" t="s">
        <v>493</v>
      </c>
      <c r="E20" s="167" t="s">
        <v>537</v>
      </c>
      <c r="F20" s="167" t="s">
        <v>537</v>
      </c>
      <c r="G20" s="167" t="s">
        <v>516</v>
      </c>
      <c r="H20" s="167" t="s">
        <v>103</v>
      </c>
      <c r="I20" s="167" t="s">
        <v>537</v>
      </c>
      <c r="J20" s="166"/>
      <c r="K20" s="167" t="s">
        <v>2027</v>
      </c>
      <c r="L20" s="167"/>
      <c r="M20" s="167"/>
      <c r="N20" s="167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</row>
    <row r="21" spans="1:26" ht="12.75" customHeight="1">
      <c r="A21" s="166"/>
      <c r="B21" s="166"/>
      <c r="C21" s="166"/>
      <c r="D21" s="166"/>
      <c r="E21" s="166"/>
      <c r="F21" s="166"/>
      <c r="G21" s="166"/>
      <c r="H21" s="166"/>
      <c r="I21" s="166"/>
      <c r="J21" s="166"/>
      <c r="K21" s="167" t="s">
        <v>2028</v>
      </c>
      <c r="L21" s="167"/>
      <c r="M21" s="167"/>
      <c r="N21" s="167"/>
      <c r="O21" s="166"/>
      <c r="P21" s="166"/>
      <c r="Q21" s="166"/>
      <c r="R21" s="166"/>
      <c r="S21" s="166"/>
      <c r="T21" s="166"/>
      <c r="U21" s="166"/>
      <c r="V21" s="166"/>
      <c r="W21" s="166"/>
      <c r="X21" s="166"/>
      <c r="Y21" s="166"/>
      <c r="Z21" s="166"/>
    </row>
    <row r="22" spans="1:26" ht="12.75" customHeight="1">
      <c r="A22" s="166"/>
      <c r="B22" s="166"/>
      <c r="C22" s="166"/>
      <c r="D22" s="166"/>
      <c r="E22" s="166"/>
      <c r="F22" s="166"/>
      <c r="G22" s="166"/>
      <c r="H22" s="166"/>
      <c r="I22" s="166"/>
      <c r="J22" s="166"/>
      <c r="K22" s="167" t="s">
        <v>2029</v>
      </c>
      <c r="L22" s="167"/>
      <c r="M22" s="167"/>
      <c r="N22" s="167"/>
      <c r="O22" s="166"/>
      <c r="P22" s="166"/>
      <c r="Q22" s="166"/>
      <c r="R22" s="166"/>
      <c r="S22" s="166"/>
      <c r="T22" s="166"/>
      <c r="U22" s="166"/>
      <c r="V22" s="166"/>
      <c r="W22" s="166"/>
      <c r="X22" s="166"/>
      <c r="Y22" s="166"/>
      <c r="Z22" s="166"/>
    </row>
    <row r="23" spans="1:26" ht="12.75" customHeight="1">
      <c r="A23" s="166"/>
      <c r="B23" s="166"/>
      <c r="C23" s="166"/>
      <c r="D23" s="166"/>
      <c r="E23" s="166"/>
      <c r="F23" s="166"/>
      <c r="G23" s="166"/>
      <c r="H23" s="166"/>
      <c r="I23" s="166"/>
      <c r="J23" s="166"/>
      <c r="K23" s="167" t="s">
        <v>2030</v>
      </c>
      <c r="L23" s="167"/>
      <c r="M23" s="167"/>
      <c r="N23" s="167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</row>
    <row r="24" spans="1:26" ht="12.75" customHeight="1">
      <c r="A24" s="166"/>
      <c r="B24" s="166"/>
      <c r="C24" s="166"/>
      <c r="D24" s="166"/>
      <c r="E24" s="166"/>
      <c r="F24" s="166"/>
      <c r="G24" s="166"/>
      <c r="H24" s="166"/>
      <c r="I24" s="166"/>
      <c r="J24" s="166"/>
      <c r="K24" s="167" t="s">
        <v>2031</v>
      </c>
      <c r="L24" s="167"/>
      <c r="M24" s="167"/>
      <c r="N24" s="167"/>
      <c r="O24" s="166"/>
      <c r="P24" s="166"/>
      <c r="Q24" s="166"/>
      <c r="R24" s="166"/>
      <c r="S24" s="166"/>
      <c r="T24" s="166"/>
      <c r="U24" s="166"/>
      <c r="V24" s="166"/>
      <c r="W24" s="166"/>
      <c r="X24" s="166"/>
      <c r="Y24" s="166"/>
      <c r="Z24" s="166"/>
    </row>
    <row r="25" spans="1:26" ht="12.75" customHeight="1">
      <c r="A25" s="166"/>
      <c r="B25" s="166"/>
      <c r="C25" s="166"/>
      <c r="D25" s="166"/>
      <c r="E25" s="166"/>
      <c r="F25" s="166"/>
      <c r="G25" s="166"/>
      <c r="H25" s="166"/>
      <c r="I25" s="166"/>
      <c r="J25" s="166"/>
      <c r="K25" s="167" t="s">
        <v>2032</v>
      </c>
      <c r="L25" s="167"/>
      <c r="M25" s="167"/>
      <c r="N25" s="167"/>
      <c r="O25" s="166"/>
      <c r="P25" s="166"/>
      <c r="Q25" s="166"/>
      <c r="R25" s="166"/>
      <c r="S25" s="166"/>
      <c r="T25" s="166"/>
      <c r="U25" s="166"/>
      <c r="V25" s="166"/>
      <c r="W25" s="166"/>
      <c r="X25" s="166"/>
      <c r="Y25" s="166"/>
      <c r="Z25" s="166"/>
    </row>
    <row r="26" spans="1:26" ht="12.75" customHeight="1">
      <c r="A26" s="166"/>
      <c r="B26" s="166"/>
      <c r="C26" s="166"/>
      <c r="D26" s="166"/>
      <c r="E26" s="166"/>
      <c r="F26" s="166"/>
      <c r="G26" s="166"/>
      <c r="H26" s="166"/>
      <c r="I26" s="166"/>
      <c r="J26" s="166"/>
      <c r="K26" s="167" t="s">
        <v>2033</v>
      </c>
      <c r="L26" s="167"/>
      <c r="M26" s="167"/>
      <c r="N26" s="167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</row>
    <row r="27" spans="1:26" ht="12.75" customHeight="1">
      <c r="A27" s="166"/>
      <c r="B27" s="166"/>
      <c r="C27" s="166"/>
      <c r="D27" s="166"/>
      <c r="E27" s="166"/>
      <c r="F27" s="166"/>
      <c r="G27" s="166"/>
      <c r="H27" s="166"/>
      <c r="I27" s="166"/>
      <c r="J27" s="166"/>
      <c r="K27" s="167" t="s">
        <v>2034</v>
      </c>
      <c r="L27" s="167"/>
      <c r="M27" s="167"/>
      <c r="N27" s="167"/>
      <c r="O27" s="166"/>
      <c r="P27" s="166"/>
      <c r="Q27" s="166"/>
      <c r="R27" s="166"/>
      <c r="S27" s="166"/>
      <c r="T27" s="166"/>
      <c r="U27" s="166"/>
      <c r="V27" s="166"/>
      <c r="W27" s="166"/>
      <c r="X27" s="166"/>
      <c r="Y27" s="166"/>
      <c r="Z27" s="166"/>
    </row>
    <row r="28" spans="1:26" ht="12.75" customHeight="1">
      <c r="A28" s="166"/>
      <c r="B28" s="166"/>
      <c r="C28" s="166"/>
      <c r="D28" s="166"/>
      <c r="E28" s="166"/>
      <c r="F28" s="166"/>
      <c r="G28" s="166"/>
      <c r="H28" s="166"/>
      <c r="I28" s="166"/>
      <c r="J28" s="166"/>
      <c r="K28" s="167" t="s">
        <v>2035</v>
      </c>
      <c r="L28" s="167"/>
      <c r="M28" s="167"/>
      <c r="N28" s="167"/>
      <c r="O28" s="166"/>
      <c r="P28" s="166"/>
      <c r="Q28" s="166"/>
      <c r="R28" s="166"/>
      <c r="S28" s="166"/>
      <c r="T28" s="166"/>
      <c r="U28" s="166"/>
      <c r="V28" s="166"/>
      <c r="W28" s="166"/>
      <c r="X28" s="166"/>
      <c r="Y28" s="166"/>
      <c r="Z28" s="166"/>
    </row>
    <row r="29" spans="1:26" ht="12.75" customHeight="1">
      <c r="A29" s="166"/>
      <c r="B29" s="166"/>
      <c r="C29" s="166"/>
      <c r="D29" s="166"/>
      <c r="E29" s="166"/>
      <c r="F29" s="166"/>
      <c r="G29" s="166"/>
      <c r="H29" s="166"/>
      <c r="I29" s="166"/>
      <c r="J29" s="166"/>
      <c r="K29" s="167" t="s">
        <v>2036</v>
      </c>
      <c r="L29" s="167"/>
      <c r="M29" s="167"/>
      <c r="N29" s="167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</row>
    <row r="30" spans="1:26" ht="12.75" customHeight="1">
      <c r="A30" s="166"/>
      <c r="B30" s="166"/>
      <c r="C30" s="166"/>
      <c r="D30" s="166"/>
      <c r="E30" s="166"/>
      <c r="F30" s="166"/>
      <c r="G30" s="166"/>
      <c r="H30" s="166"/>
      <c r="I30" s="166"/>
      <c r="J30" s="166"/>
      <c r="K30" s="167" t="s">
        <v>2037</v>
      </c>
      <c r="L30" s="167"/>
      <c r="M30" s="167"/>
      <c r="N30" s="167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</row>
    <row r="31" spans="1:26" ht="12.75" customHeight="1">
      <c r="A31" s="166"/>
      <c r="B31" s="166"/>
      <c r="C31" s="166"/>
      <c r="D31" s="166"/>
      <c r="E31" s="166"/>
      <c r="F31" s="166"/>
      <c r="G31" s="166"/>
      <c r="H31" s="166"/>
      <c r="I31" s="166"/>
      <c r="J31" s="166"/>
      <c r="K31" s="167" t="s">
        <v>2038</v>
      </c>
      <c r="L31" s="167"/>
      <c r="M31" s="167"/>
      <c r="N31" s="167"/>
      <c r="O31" s="166"/>
      <c r="P31" s="166"/>
      <c r="Q31" s="166"/>
      <c r="R31" s="166"/>
      <c r="S31" s="166"/>
      <c r="T31" s="166"/>
      <c r="U31" s="166"/>
      <c r="V31" s="166"/>
      <c r="W31" s="166"/>
      <c r="X31" s="166"/>
      <c r="Y31" s="166"/>
      <c r="Z31" s="166"/>
    </row>
    <row r="32" spans="1:26" ht="12.75" customHeight="1">
      <c r="A32" s="166"/>
      <c r="B32" s="166"/>
      <c r="C32" s="166"/>
      <c r="D32" s="166"/>
      <c r="E32" s="166"/>
      <c r="F32" s="166"/>
      <c r="G32" s="166"/>
      <c r="H32" s="166"/>
      <c r="I32" s="166"/>
      <c r="J32" s="166"/>
      <c r="K32" s="167" t="s">
        <v>2039</v>
      </c>
      <c r="L32" s="167"/>
      <c r="M32" s="167"/>
      <c r="N32" s="167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</row>
    <row r="33" spans="1:26" ht="12.75" customHeight="1">
      <c r="A33" s="166"/>
      <c r="B33" s="166"/>
      <c r="C33" s="166"/>
      <c r="D33" s="166"/>
      <c r="E33" s="166"/>
      <c r="F33" s="166"/>
      <c r="G33" s="166"/>
      <c r="H33" s="166"/>
      <c r="I33" s="166"/>
      <c r="J33" s="166"/>
      <c r="K33" s="167" t="s">
        <v>2040</v>
      </c>
      <c r="L33" s="167"/>
      <c r="M33" s="167"/>
      <c r="N33" s="167"/>
      <c r="O33" s="166"/>
      <c r="P33" s="166"/>
      <c r="Q33" s="166"/>
      <c r="R33" s="166"/>
      <c r="S33" s="166"/>
      <c r="T33" s="166"/>
      <c r="U33" s="166"/>
      <c r="V33" s="166"/>
      <c r="W33" s="166"/>
      <c r="X33" s="166"/>
      <c r="Y33" s="166"/>
      <c r="Z33" s="166"/>
    </row>
    <row r="34" spans="1:26" ht="12.75" customHeight="1">
      <c r="A34" s="166"/>
      <c r="B34" s="166"/>
      <c r="C34" s="166"/>
      <c r="D34" s="166"/>
      <c r="E34" s="166"/>
      <c r="F34" s="166"/>
      <c r="G34" s="166"/>
      <c r="H34" s="166"/>
      <c r="I34" s="166"/>
      <c r="J34" s="166"/>
      <c r="K34" s="167" t="s">
        <v>2041</v>
      </c>
      <c r="L34" s="167"/>
      <c r="M34" s="167"/>
      <c r="N34" s="167"/>
      <c r="O34" s="166"/>
      <c r="P34" s="166"/>
      <c r="Q34" s="166"/>
      <c r="R34" s="166"/>
      <c r="S34" s="166"/>
      <c r="T34" s="166"/>
      <c r="U34" s="166"/>
      <c r="V34" s="166"/>
      <c r="W34" s="166"/>
      <c r="X34" s="166"/>
      <c r="Y34" s="166"/>
      <c r="Z34" s="166"/>
    </row>
    <row r="35" spans="1:26" ht="12.75" customHeight="1">
      <c r="A35" s="166"/>
      <c r="B35" s="166"/>
      <c r="C35" s="166"/>
      <c r="D35" s="166"/>
      <c r="E35" s="166"/>
      <c r="F35" s="166"/>
      <c r="G35" s="166"/>
      <c r="H35" s="166"/>
      <c r="I35" s="166"/>
      <c r="J35" s="166"/>
      <c r="K35" s="167" t="s">
        <v>2042</v>
      </c>
      <c r="L35" s="167"/>
      <c r="M35" s="167"/>
      <c r="N35" s="167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Z35" s="166"/>
    </row>
    <row r="36" spans="1:26" ht="12.75" customHeight="1">
      <c r="A36" s="166"/>
      <c r="B36" s="166"/>
      <c r="C36" s="166"/>
      <c r="D36" s="166"/>
      <c r="E36" s="166"/>
      <c r="F36" s="166"/>
      <c r="G36" s="166"/>
      <c r="H36" s="166"/>
      <c r="I36" s="166"/>
      <c r="J36" s="166"/>
      <c r="K36" s="167" t="s">
        <v>2043</v>
      </c>
      <c r="L36" s="167"/>
      <c r="M36" s="167"/>
      <c r="N36" s="167"/>
      <c r="O36" s="166"/>
      <c r="P36" s="166"/>
      <c r="Q36" s="166"/>
      <c r="R36" s="166"/>
      <c r="S36" s="166"/>
      <c r="T36" s="166"/>
      <c r="U36" s="166"/>
      <c r="V36" s="166"/>
      <c r="W36" s="166"/>
      <c r="X36" s="166"/>
      <c r="Y36" s="166"/>
      <c r="Z36" s="166"/>
    </row>
    <row r="37" spans="1:26" ht="12.75" customHeight="1">
      <c r="A37" s="166"/>
      <c r="B37" s="166"/>
      <c r="C37" s="166"/>
      <c r="D37" s="166"/>
      <c r="E37" s="166"/>
      <c r="F37" s="166"/>
      <c r="G37" s="166"/>
      <c r="H37" s="166"/>
      <c r="I37" s="166"/>
      <c r="J37" s="166"/>
      <c r="K37" s="167"/>
      <c r="L37" s="167"/>
      <c r="M37" s="167"/>
      <c r="N37" s="167"/>
      <c r="O37" s="166"/>
      <c r="P37" s="166"/>
      <c r="Q37" s="166"/>
      <c r="R37" s="166"/>
      <c r="S37" s="166"/>
      <c r="T37" s="166"/>
      <c r="U37" s="166"/>
      <c r="V37" s="166"/>
      <c r="W37" s="166"/>
      <c r="X37" s="166"/>
      <c r="Y37" s="166"/>
      <c r="Z37" s="166"/>
    </row>
    <row r="38" spans="1:26" ht="12.75" customHeight="1">
      <c r="A38" s="166"/>
      <c r="B38" s="166"/>
      <c r="C38" s="166"/>
      <c r="D38" s="166"/>
      <c r="E38" s="166"/>
      <c r="F38" s="166"/>
      <c r="G38" s="166"/>
      <c r="H38" s="166"/>
      <c r="I38" s="166"/>
      <c r="J38" s="166"/>
      <c r="K38" s="167"/>
      <c r="L38" s="167"/>
      <c r="M38" s="167"/>
      <c r="N38" s="167"/>
      <c r="O38" s="166"/>
      <c r="P38" s="166"/>
      <c r="Q38" s="166"/>
      <c r="R38" s="166"/>
      <c r="S38" s="166"/>
      <c r="T38" s="166"/>
      <c r="U38" s="166"/>
      <c r="V38" s="166"/>
      <c r="W38" s="166"/>
      <c r="X38" s="166"/>
      <c r="Y38" s="166"/>
      <c r="Z38" s="166"/>
    </row>
    <row r="39" spans="1:26" ht="12.75" customHeight="1">
      <c r="A39" s="166"/>
      <c r="B39" s="166"/>
      <c r="C39" s="166"/>
      <c r="D39" s="166"/>
      <c r="E39" s="166"/>
      <c r="F39" s="166"/>
      <c r="G39" s="166"/>
      <c r="H39" s="166"/>
      <c r="I39" s="166"/>
      <c r="J39" s="166"/>
      <c r="K39" s="167"/>
      <c r="L39" s="167"/>
      <c r="M39" s="167"/>
      <c r="N39" s="167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</row>
    <row r="40" spans="1:26" ht="12.75" customHeight="1">
      <c r="A40" s="166"/>
      <c r="B40" s="166"/>
      <c r="C40" s="166"/>
      <c r="D40" s="166"/>
      <c r="E40" s="166"/>
      <c r="F40" s="166"/>
      <c r="G40" s="166"/>
      <c r="H40" s="166"/>
      <c r="I40" s="166"/>
      <c r="J40" s="166"/>
      <c r="K40" s="167"/>
      <c r="L40" s="167"/>
      <c r="M40" s="167"/>
      <c r="N40" s="167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</row>
    <row r="41" spans="1:26" ht="12.75" customHeight="1">
      <c r="A41" s="166"/>
      <c r="B41" s="166"/>
      <c r="C41" s="166"/>
      <c r="D41" s="166"/>
      <c r="E41" s="166"/>
      <c r="F41" s="166"/>
      <c r="G41" s="166"/>
      <c r="H41" s="166"/>
      <c r="I41" s="166"/>
      <c r="J41" s="166"/>
      <c r="K41" s="167"/>
      <c r="L41" s="167"/>
      <c r="M41" s="167"/>
      <c r="N41" s="167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</row>
    <row r="42" spans="1:26" ht="12.75" customHeight="1">
      <c r="A42" s="166"/>
      <c r="B42" s="166"/>
      <c r="C42" s="166"/>
      <c r="D42" s="166"/>
      <c r="E42" s="166"/>
      <c r="F42" s="166"/>
      <c r="G42" s="166"/>
      <c r="H42" s="166"/>
      <c r="I42" s="166"/>
      <c r="J42" s="166"/>
      <c r="K42" s="167"/>
      <c r="L42" s="167"/>
      <c r="M42" s="167"/>
      <c r="N42" s="167"/>
      <c r="O42" s="166"/>
      <c r="P42" s="166"/>
      <c r="Q42" s="166"/>
      <c r="R42" s="166"/>
      <c r="S42" s="166"/>
      <c r="T42" s="166"/>
      <c r="U42" s="166"/>
      <c r="V42" s="166"/>
      <c r="W42" s="166"/>
      <c r="X42" s="166"/>
      <c r="Y42" s="166"/>
      <c r="Z42" s="166"/>
    </row>
    <row r="43" spans="1:26" ht="12.75" customHeight="1">
      <c r="A43" s="166"/>
      <c r="B43" s="166"/>
      <c r="C43" s="166"/>
      <c r="D43" s="166"/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166"/>
      <c r="P43" s="166"/>
      <c r="Q43" s="166"/>
      <c r="R43" s="166"/>
      <c r="S43" s="166"/>
      <c r="T43" s="166"/>
      <c r="U43" s="166"/>
      <c r="V43" s="166"/>
      <c r="W43" s="166"/>
      <c r="X43" s="166"/>
      <c r="Y43" s="166"/>
      <c r="Z43" s="166"/>
    </row>
    <row r="44" spans="1:26" ht="12.75" customHeight="1">
      <c r="A44" s="166"/>
      <c r="B44" s="166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/>
      <c r="Z44" s="166"/>
    </row>
    <row r="45" spans="1:26" ht="12.75" customHeight="1">
      <c r="A45" s="166"/>
      <c r="B45" s="166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</row>
    <row r="46" spans="1:26" ht="12.75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</row>
    <row r="47" spans="1:26" ht="12.75" customHeight="1">
      <c r="A47" s="166"/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</row>
    <row r="48" spans="1:26" ht="12.75" customHeight="1">
      <c r="A48" s="166"/>
      <c r="B48" s="16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</row>
    <row r="49" spans="1:26" ht="12.75" customHeight="1">
      <c r="A49" s="166"/>
      <c r="B49" s="166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</row>
    <row r="50" spans="1:26" ht="12.75" customHeight="1">
      <c r="A50" s="166"/>
      <c r="B50" s="166"/>
      <c r="C50" s="166"/>
      <c r="D50" s="166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6"/>
    </row>
    <row r="51" spans="1:26" ht="12.75" customHeight="1">
      <c r="A51" s="166"/>
      <c r="B51" s="166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</row>
    <row r="52" spans="1:26" ht="12.75" customHeight="1">
      <c r="A52" s="166"/>
      <c r="B52" s="166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</row>
    <row r="53" spans="1:26" ht="12.75" customHeight="1">
      <c r="A53" s="166"/>
      <c r="B53" s="166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</row>
    <row r="54" spans="1:26" ht="12.75" customHeight="1">
      <c r="A54" s="166"/>
      <c r="B54" s="166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</row>
    <row r="55" spans="1:26" ht="12.75" customHeight="1">
      <c r="A55" s="166"/>
      <c r="B55" s="166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</row>
    <row r="56" spans="1:26" ht="12.75" customHeight="1">
      <c r="A56" s="166"/>
      <c r="B56" s="166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</row>
    <row r="57" spans="1:26" ht="12.75" customHeight="1">
      <c r="A57" s="166"/>
      <c r="B57" s="166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</row>
    <row r="58" spans="1:26" ht="12.75" customHeight="1">
      <c r="A58" s="166"/>
      <c r="B58" s="166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</row>
    <row r="59" spans="1:26" ht="12.75" customHeight="1">
      <c r="A59" s="166"/>
      <c r="B59" s="166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</row>
    <row r="60" spans="1:26" ht="12.75" customHeight="1">
      <c r="A60" s="166"/>
      <c r="B60" s="166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</row>
    <row r="61" spans="1:26" ht="12.75" customHeight="1">
      <c r="A61" s="166"/>
      <c r="B61" s="166"/>
      <c r="C61" s="166"/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  <c r="U61" s="166"/>
      <c r="V61" s="166"/>
      <c r="W61" s="166"/>
      <c r="X61" s="166"/>
      <c r="Y61" s="166"/>
      <c r="Z61" s="166"/>
    </row>
    <row r="62" spans="1:26" ht="12.75" customHeight="1">
      <c r="A62" s="166"/>
      <c r="B62" s="166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</row>
    <row r="63" spans="1:26" ht="12.75" customHeight="1">
      <c r="A63" s="166"/>
      <c r="B63" s="166"/>
      <c r="C63" s="166"/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166"/>
      <c r="Q63" s="166"/>
      <c r="R63" s="166"/>
      <c r="S63" s="166"/>
      <c r="T63" s="166"/>
      <c r="U63" s="166"/>
      <c r="V63" s="166"/>
      <c r="W63" s="166"/>
      <c r="X63" s="166"/>
      <c r="Y63" s="166"/>
      <c r="Z63" s="166"/>
    </row>
    <row r="64" spans="1:26" ht="12.75" customHeight="1">
      <c r="A64" s="166"/>
      <c r="B64" s="166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</row>
    <row r="65" spans="1:26" ht="12.75" customHeight="1">
      <c r="A65" s="166"/>
      <c r="B65" s="166"/>
      <c r="C65" s="166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6"/>
      <c r="Q65" s="166"/>
      <c r="R65" s="166"/>
      <c r="S65" s="166"/>
      <c r="T65" s="166"/>
      <c r="U65" s="166"/>
      <c r="V65" s="166"/>
      <c r="W65" s="166"/>
      <c r="X65" s="166"/>
      <c r="Y65" s="166"/>
      <c r="Z65" s="166"/>
    </row>
    <row r="66" spans="1:26" ht="12.75" customHeight="1">
      <c r="A66" s="166"/>
      <c r="B66" s="166"/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  <c r="Z66" s="166"/>
    </row>
    <row r="67" spans="1:26" ht="12.75" customHeight="1">
      <c r="A67" s="166"/>
      <c r="B67" s="166"/>
      <c r="C67" s="166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6"/>
      <c r="Q67" s="166"/>
      <c r="R67" s="166"/>
      <c r="S67" s="166"/>
      <c r="T67" s="166"/>
      <c r="U67" s="166"/>
      <c r="V67" s="166"/>
      <c r="W67" s="166"/>
      <c r="X67" s="166"/>
      <c r="Y67" s="166"/>
      <c r="Z67" s="166"/>
    </row>
    <row r="68" spans="1:26" ht="12.75" customHeight="1">
      <c r="A68" s="166"/>
      <c r="B68" s="166"/>
      <c r="C68" s="166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6"/>
      <c r="Q68" s="166"/>
      <c r="R68" s="166"/>
      <c r="S68" s="166"/>
      <c r="T68" s="166"/>
      <c r="U68" s="166"/>
      <c r="V68" s="166"/>
      <c r="W68" s="166"/>
      <c r="X68" s="166"/>
      <c r="Y68" s="166"/>
      <c r="Z68" s="166"/>
    </row>
    <row r="69" spans="1:26" ht="12.75" customHeight="1">
      <c r="A69" s="166"/>
      <c r="B69" s="166"/>
      <c r="C69" s="166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166"/>
      <c r="Q69" s="166"/>
      <c r="R69" s="166"/>
      <c r="S69" s="166"/>
      <c r="T69" s="166"/>
      <c r="U69" s="166"/>
      <c r="V69" s="166"/>
      <c r="W69" s="166"/>
      <c r="X69" s="166"/>
      <c r="Y69" s="166"/>
      <c r="Z69" s="166"/>
    </row>
    <row r="70" spans="1:26" ht="12.75" customHeight="1">
      <c r="A70" s="166"/>
      <c r="B70" s="166"/>
      <c r="C70" s="166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</row>
    <row r="71" spans="1:26" ht="12.75" customHeight="1">
      <c r="A71" s="166"/>
      <c r="B71" s="166"/>
      <c r="C71" s="166"/>
      <c r="D71" s="166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166"/>
      <c r="Q71" s="166"/>
      <c r="R71" s="166"/>
      <c r="S71" s="166"/>
      <c r="T71" s="166"/>
      <c r="U71" s="166"/>
      <c r="V71" s="166"/>
      <c r="W71" s="166"/>
      <c r="X71" s="166"/>
      <c r="Y71" s="166"/>
      <c r="Z71" s="166"/>
    </row>
    <row r="72" spans="1:26" ht="12.75" customHeight="1">
      <c r="A72" s="166"/>
      <c r="B72" s="166"/>
      <c r="C72" s="166"/>
      <c r="D72" s="166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66"/>
      <c r="V72" s="166"/>
      <c r="W72" s="166"/>
      <c r="X72" s="166"/>
      <c r="Y72" s="166"/>
      <c r="Z72" s="166"/>
    </row>
    <row r="73" spans="1:26" ht="12.75" customHeight="1">
      <c r="A73" s="166"/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166"/>
      <c r="R73" s="166"/>
      <c r="S73" s="166"/>
      <c r="T73" s="166"/>
      <c r="U73" s="166"/>
      <c r="V73" s="166"/>
      <c r="W73" s="166"/>
      <c r="X73" s="166"/>
      <c r="Y73" s="166"/>
      <c r="Z73" s="166"/>
    </row>
    <row r="74" spans="1:26" ht="12.75" customHeight="1">
      <c r="A74" s="166"/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</row>
    <row r="75" spans="1:26" ht="12.75" customHeight="1">
      <c r="A75" s="166"/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6"/>
      <c r="W75" s="166"/>
      <c r="X75" s="166"/>
      <c r="Y75" s="166"/>
      <c r="Z75" s="166"/>
    </row>
    <row r="76" spans="1:26" ht="12.75" customHeight="1">
      <c r="A76" s="166"/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/>
      <c r="V76" s="166"/>
      <c r="W76" s="166"/>
      <c r="X76" s="166"/>
      <c r="Y76" s="166"/>
      <c r="Z76" s="166"/>
    </row>
    <row r="77" spans="1:26" ht="12.75" customHeight="1">
      <c r="A77" s="166"/>
      <c r="B77" s="166"/>
      <c r="C77" s="166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66"/>
      <c r="Q77" s="166"/>
      <c r="R77" s="166"/>
      <c r="S77" s="166"/>
      <c r="T77" s="166"/>
      <c r="U77" s="166"/>
      <c r="V77" s="166"/>
      <c r="W77" s="166"/>
      <c r="X77" s="166"/>
      <c r="Y77" s="166"/>
      <c r="Z77" s="166"/>
    </row>
    <row r="78" spans="1:26" ht="12.75" customHeight="1">
      <c r="A78" s="166"/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/>
      <c r="S78" s="166"/>
      <c r="T78" s="166"/>
      <c r="U78" s="166"/>
      <c r="V78" s="166"/>
      <c r="W78" s="166"/>
      <c r="X78" s="166"/>
      <c r="Y78" s="166"/>
      <c r="Z78" s="166"/>
    </row>
    <row r="79" spans="1:26" ht="12.75" customHeight="1">
      <c r="A79" s="166"/>
      <c r="B79" s="166"/>
      <c r="C79" s="166"/>
      <c r="D79" s="166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66"/>
      <c r="Q79" s="166"/>
      <c r="R79" s="166"/>
      <c r="S79" s="166"/>
      <c r="T79" s="166"/>
      <c r="U79" s="166"/>
      <c r="V79" s="166"/>
      <c r="W79" s="166"/>
      <c r="X79" s="166"/>
      <c r="Y79" s="166"/>
      <c r="Z79" s="166"/>
    </row>
    <row r="80" spans="1:26" ht="12.75" customHeight="1">
      <c r="A80" s="166"/>
      <c r="B80" s="166"/>
      <c r="C80" s="166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66"/>
      <c r="Q80" s="166"/>
      <c r="R80" s="166"/>
      <c r="S80" s="166"/>
      <c r="T80" s="166"/>
      <c r="U80" s="166"/>
      <c r="V80" s="166"/>
      <c r="W80" s="166"/>
      <c r="X80" s="166"/>
      <c r="Y80" s="166"/>
      <c r="Z80" s="166"/>
    </row>
    <row r="81" spans="1:26" ht="12.75" customHeight="1">
      <c r="A81" s="166"/>
      <c r="B81" s="166"/>
      <c r="C81" s="166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66"/>
      <c r="Q81" s="166"/>
      <c r="R81" s="166"/>
      <c r="S81" s="166"/>
      <c r="T81" s="166"/>
      <c r="U81" s="166"/>
      <c r="V81" s="166"/>
      <c r="W81" s="166"/>
      <c r="X81" s="166"/>
      <c r="Y81" s="166"/>
      <c r="Z81" s="166"/>
    </row>
    <row r="82" spans="1:26" ht="12.75" customHeight="1">
      <c r="A82" s="166"/>
      <c r="B82" s="166"/>
      <c r="C82" s="166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66"/>
      <c r="Q82" s="166"/>
      <c r="R82" s="166"/>
      <c r="S82" s="166"/>
      <c r="T82" s="166"/>
      <c r="U82" s="166"/>
      <c r="V82" s="166"/>
      <c r="W82" s="166"/>
      <c r="X82" s="166"/>
      <c r="Y82" s="166"/>
      <c r="Z82" s="166"/>
    </row>
    <row r="83" spans="1:26" ht="12.75" customHeight="1">
      <c r="A83" s="166"/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6"/>
      <c r="Q83" s="166"/>
      <c r="R83" s="166"/>
      <c r="S83" s="166"/>
      <c r="T83" s="166"/>
      <c r="U83" s="166"/>
      <c r="V83" s="166"/>
      <c r="W83" s="166"/>
      <c r="X83" s="166"/>
      <c r="Y83" s="166"/>
      <c r="Z83" s="166"/>
    </row>
    <row r="84" spans="1:26" ht="12.75" customHeight="1">
      <c r="A84" s="166"/>
      <c r="B84" s="166"/>
      <c r="C84" s="166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66"/>
      <c r="Q84" s="166"/>
      <c r="R84" s="166"/>
      <c r="S84" s="166"/>
      <c r="T84" s="166"/>
      <c r="U84" s="166"/>
      <c r="V84" s="166"/>
      <c r="W84" s="166"/>
      <c r="X84" s="166"/>
      <c r="Y84" s="166"/>
      <c r="Z84" s="166"/>
    </row>
    <row r="85" spans="1:26" ht="12.75" customHeight="1">
      <c r="A85" s="166"/>
      <c r="B85" s="166"/>
      <c r="C85" s="166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6"/>
      <c r="Q85" s="166"/>
      <c r="R85" s="166"/>
      <c r="S85" s="166"/>
      <c r="T85" s="166"/>
      <c r="U85" s="166"/>
      <c r="V85" s="166"/>
      <c r="W85" s="166"/>
      <c r="X85" s="166"/>
      <c r="Y85" s="166"/>
      <c r="Z85" s="166"/>
    </row>
    <row r="86" spans="1:26" ht="12.75" customHeight="1">
      <c r="A86" s="166"/>
      <c r="B86" s="166"/>
      <c r="C86" s="166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66"/>
      <c r="Q86" s="166"/>
      <c r="R86" s="166"/>
      <c r="S86" s="166"/>
      <c r="T86" s="166"/>
      <c r="U86" s="166"/>
      <c r="V86" s="166"/>
      <c r="W86" s="166"/>
      <c r="X86" s="166"/>
      <c r="Y86" s="166"/>
      <c r="Z86" s="166"/>
    </row>
    <row r="87" spans="1:26" ht="12.75" customHeight="1">
      <c r="A87" s="166"/>
      <c r="B87" s="166"/>
      <c r="C87" s="166"/>
      <c r="D87" s="166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166"/>
      <c r="Q87" s="166"/>
      <c r="R87" s="166"/>
      <c r="S87" s="166"/>
      <c r="T87" s="166"/>
      <c r="U87" s="166"/>
      <c r="V87" s="166"/>
      <c r="W87" s="166"/>
      <c r="X87" s="166"/>
      <c r="Y87" s="166"/>
      <c r="Z87" s="166"/>
    </row>
    <row r="88" spans="1:26" ht="12.75" customHeight="1">
      <c r="A88" s="166"/>
      <c r="B88" s="166"/>
      <c r="C88" s="166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6"/>
      <c r="R88" s="166"/>
      <c r="S88" s="166"/>
      <c r="T88" s="166"/>
      <c r="U88" s="166"/>
      <c r="V88" s="166"/>
      <c r="W88" s="166"/>
      <c r="X88" s="166"/>
      <c r="Y88" s="166"/>
      <c r="Z88" s="166"/>
    </row>
    <row r="89" spans="1:26" ht="12.75" customHeight="1">
      <c r="A89" s="166"/>
      <c r="B89" s="166"/>
      <c r="C89" s="166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166"/>
      <c r="Q89" s="166"/>
      <c r="R89" s="166"/>
      <c r="S89" s="166"/>
      <c r="T89" s="166"/>
      <c r="U89" s="166"/>
      <c r="V89" s="166"/>
      <c r="W89" s="166"/>
      <c r="X89" s="166"/>
      <c r="Y89" s="166"/>
      <c r="Z89" s="166"/>
    </row>
    <row r="90" spans="1:26" ht="12.75" customHeight="1">
      <c r="A90" s="166"/>
      <c r="B90" s="166"/>
      <c r="C90" s="166"/>
      <c r="D90" s="166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166"/>
      <c r="Q90" s="166"/>
      <c r="R90" s="166"/>
      <c r="S90" s="166"/>
      <c r="T90" s="166"/>
      <c r="U90" s="166"/>
      <c r="V90" s="166"/>
      <c r="W90" s="166"/>
      <c r="X90" s="166"/>
      <c r="Y90" s="166"/>
      <c r="Z90" s="166"/>
    </row>
    <row r="91" spans="1:26" ht="12.75" customHeight="1">
      <c r="A91" s="166"/>
      <c r="B91" s="166"/>
      <c r="C91" s="166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</row>
    <row r="92" spans="1:26" ht="12.75" customHeight="1">
      <c r="A92" s="166"/>
      <c r="B92" s="166"/>
      <c r="C92" s="166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66"/>
      <c r="Q92" s="166"/>
      <c r="R92" s="166"/>
      <c r="S92" s="166"/>
      <c r="T92" s="166"/>
      <c r="U92" s="166"/>
      <c r="V92" s="166"/>
      <c r="W92" s="166"/>
      <c r="X92" s="166"/>
      <c r="Y92" s="166"/>
      <c r="Z92" s="166"/>
    </row>
    <row r="93" spans="1:26" ht="12.75" customHeight="1">
      <c r="A93" s="166"/>
      <c r="B93" s="166"/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6"/>
      <c r="Q93" s="166"/>
      <c r="R93" s="166"/>
      <c r="S93" s="166"/>
      <c r="T93" s="166"/>
      <c r="U93" s="166"/>
      <c r="V93" s="166"/>
      <c r="W93" s="166"/>
      <c r="X93" s="166"/>
      <c r="Y93" s="166"/>
      <c r="Z93" s="166"/>
    </row>
    <row r="94" spans="1:26" ht="12.75" customHeight="1">
      <c r="A94" s="166"/>
      <c r="B94" s="166"/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</row>
    <row r="95" spans="1:26" ht="12.75" customHeight="1">
      <c r="A95" s="166"/>
      <c r="B95" s="166"/>
      <c r="C95" s="166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66"/>
      <c r="S95" s="166"/>
      <c r="T95" s="166"/>
      <c r="U95" s="166"/>
      <c r="V95" s="166"/>
      <c r="W95" s="166"/>
      <c r="X95" s="166"/>
      <c r="Y95" s="166"/>
      <c r="Z95" s="166"/>
    </row>
    <row r="96" spans="1:26" ht="12.75" customHeight="1">
      <c r="A96" s="166"/>
      <c r="B96" s="166"/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66"/>
      <c r="Q96" s="166"/>
      <c r="R96" s="166"/>
      <c r="S96" s="166"/>
      <c r="T96" s="166"/>
      <c r="U96" s="166"/>
      <c r="V96" s="166"/>
      <c r="W96" s="166"/>
      <c r="X96" s="166"/>
      <c r="Y96" s="166"/>
      <c r="Z96" s="166"/>
    </row>
    <row r="97" spans="1:26" ht="12.75" customHeight="1">
      <c r="A97" s="166"/>
      <c r="B97" s="166"/>
      <c r="C97" s="166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66"/>
      <c r="Q97" s="166"/>
      <c r="R97" s="166"/>
      <c r="S97" s="166"/>
      <c r="T97" s="166"/>
      <c r="U97" s="166"/>
      <c r="V97" s="166"/>
      <c r="W97" s="166"/>
      <c r="X97" s="166"/>
      <c r="Y97" s="166"/>
      <c r="Z97" s="166"/>
    </row>
    <row r="98" spans="1:26" ht="12.75" customHeight="1">
      <c r="A98" s="166"/>
      <c r="B98" s="166"/>
      <c r="C98" s="166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66"/>
      <c r="Q98" s="166"/>
      <c r="R98" s="166"/>
      <c r="S98" s="166"/>
      <c r="T98" s="166"/>
      <c r="U98" s="166"/>
      <c r="V98" s="166"/>
      <c r="W98" s="166"/>
      <c r="X98" s="166"/>
      <c r="Y98" s="166"/>
      <c r="Z98" s="166"/>
    </row>
    <row r="99" spans="1:26" ht="12.75" customHeight="1">
      <c r="A99" s="166"/>
      <c r="B99" s="166"/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66"/>
      <c r="Q99" s="166"/>
      <c r="R99" s="166"/>
      <c r="S99" s="166"/>
      <c r="T99" s="166"/>
      <c r="U99" s="166"/>
      <c r="V99" s="166"/>
      <c r="W99" s="166"/>
      <c r="X99" s="166"/>
      <c r="Y99" s="166"/>
      <c r="Z99" s="166"/>
    </row>
    <row r="100" spans="1:26" ht="12.75" customHeight="1">
      <c r="A100" s="166"/>
      <c r="B100" s="166"/>
      <c r="C100" s="166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66"/>
      <c r="Q100" s="166"/>
      <c r="R100" s="166"/>
      <c r="S100" s="166"/>
      <c r="T100" s="166"/>
      <c r="U100" s="166"/>
      <c r="V100" s="166"/>
      <c r="W100" s="166"/>
      <c r="X100" s="166"/>
      <c r="Y100" s="166"/>
      <c r="Z100" s="166"/>
    </row>
    <row r="101" spans="1:26" ht="12.75" customHeight="1">
      <c r="A101" s="166"/>
      <c r="B101" s="166"/>
      <c r="C101" s="166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66"/>
      <c r="Q101" s="166"/>
      <c r="R101" s="166"/>
      <c r="S101" s="166"/>
      <c r="T101" s="166"/>
      <c r="U101" s="166"/>
      <c r="V101" s="166"/>
      <c r="W101" s="166"/>
      <c r="X101" s="166"/>
      <c r="Y101" s="166"/>
      <c r="Z101" s="166"/>
    </row>
    <row r="102" spans="1:26" ht="12.75" customHeight="1">
      <c r="A102" s="166"/>
      <c r="B102" s="166"/>
      <c r="C102" s="166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66"/>
      <c r="Q102" s="166"/>
      <c r="R102" s="166"/>
      <c r="S102" s="166"/>
      <c r="T102" s="166"/>
      <c r="U102" s="166"/>
      <c r="V102" s="166"/>
      <c r="W102" s="166"/>
      <c r="X102" s="166"/>
      <c r="Y102" s="166"/>
      <c r="Z102" s="166"/>
    </row>
    <row r="103" spans="1:26" ht="12.75" customHeight="1">
      <c r="A103" s="166"/>
      <c r="B103" s="166"/>
      <c r="C103" s="166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66"/>
      <c r="Q103" s="166"/>
      <c r="R103" s="166"/>
      <c r="S103" s="166"/>
      <c r="T103" s="166"/>
      <c r="U103" s="166"/>
      <c r="V103" s="166"/>
      <c r="W103" s="166"/>
      <c r="X103" s="166"/>
      <c r="Y103" s="166"/>
      <c r="Z103" s="166"/>
    </row>
    <row r="104" spans="1:26" ht="12.75" customHeight="1">
      <c r="A104" s="166"/>
      <c r="B104" s="166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</row>
    <row r="105" spans="1:26" ht="12.75" customHeight="1">
      <c r="A105" s="166"/>
      <c r="B105" s="166"/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</row>
    <row r="106" spans="1:26" ht="12.75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</row>
    <row r="107" spans="1:26" ht="12.75" customHeight="1">
      <c r="A107" s="166"/>
      <c r="B107" s="166"/>
      <c r="C107" s="166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  <c r="P107" s="166"/>
      <c r="Q107" s="166"/>
      <c r="R107" s="166"/>
      <c r="S107" s="166"/>
      <c r="T107" s="166"/>
      <c r="U107" s="166"/>
      <c r="V107" s="166"/>
      <c r="W107" s="166"/>
      <c r="X107" s="166"/>
      <c r="Y107" s="166"/>
      <c r="Z107" s="166"/>
    </row>
    <row r="108" spans="1:26" ht="12.75" customHeight="1">
      <c r="A108" s="166"/>
      <c r="B108" s="166"/>
      <c r="C108" s="166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  <c r="P108" s="166"/>
      <c r="Q108" s="166"/>
      <c r="R108" s="166"/>
      <c r="S108" s="166"/>
      <c r="T108" s="166"/>
      <c r="U108" s="166"/>
      <c r="V108" s="166"/>
      <c r="W108" s="166"/>
      <c r="X108" s="166"/>
      <c r="Y108" s="166"/>
      <c r="Z108" s="166"/>
    </row>
    <row r="109" spans="1:26" ht="12.75" customHeight="1">
      <c r="A109" s="166"/>
      <c r="B109" s="166"/>
      <c r="C109" s="166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  <c r="P109" s="166"/>
      <c r="Q109" s="166"/>
      <c r="R109" s="166"/>
      <c r="S109" s="166"/>
      <c r="T109" s="166"/>
      <c r="U109" s="166"/>
      <c r="V109" s="166"/>
      <c r="W109" s="166"/>
      <c r="X109" s="166"/>
      <c r="Y109" s="166"/>
      <c r="Z109" s="166"/>
    </row>
    <row r="110" spans="1:26" ht="12.75" customHeight="1">
      <c r="A110" s="166"/>
      <c r="B110" s="166"/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P110" s="166"/>
      <c r="Q110" s="166"/>
      <c r="R110" s="166"/>
      <c r="S110" s="166"/>
      <c r="T110" s="166"/>
      <c r="U110" s="166"/>
      <c r="V110" s="166"/>
      <c r="W110" s="166"/>
      <c r="X110" s="166"/>
      <c r="Y110" s="166"/>
      <c r="Z110" s="166"/>
    </row>
    <row r="111" spans="1:26" ht="12.75" customHeight="1">
      <c r="A111" s="166"/>
      <c r="B111" s="166"/>
      <c r="C111" s="166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  <c r="P111" s="166"/>
      <c r="Q111" s="166"/>
      <c r="R111" s="166"/>
      <c r="S111" s="166"/>
      <c r="T111" s="166"/>
      <c r="U111" s="166"/>
      <c r="V111" s="166"/>
      <c r="W111" s="166"/>
      <c r="X111" s="166"/>
      <c r="Y111" s="166"/>
      <c r="Z111" s="166"/>
    </row>
    <row r="112" spans="1:26" ht="12.75" customHeight="1">
      <c r="A112" s="166"/>
      <c r="B112" s="166"/>
      <c r="C112" s="166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66"/>
      <c r="Q112" s="166"/>
      <c r="R112" s="166"/>
      <c r="S112" s="166"/>
      <c r="T112" s="166"/>
      <c r="U112" s="166"/>
      <c r="V112" s="166"/>
      <c r="W112" s="166"/>
      <c r="X112" s="166"/>
      <c r="Y112" s="166"/>
      <c r="Z112" s="166"/>
    </row>
    <row r="113" spans="1:26" ht="12.75" customHeight="1">
      <c r="A113" s="166"/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66"/>
      <c r="Q113" s="166"/>
      <c r="R113" s="166"/>
      <c r="S113" s="166"/>
      <c r="T113" s="166"/>
      <c r="U113" s="166"/>
      <c r="V113" s="166"/>
      <c r="W113" s="166"/>
      <c r="X113" s="166"/>
      <c r="Y113" s="166"/>
      <c r="Z113" s="166"/>
    </row>
    <row r="114" spans="1:26" ht="12.75" customHeight="1">
      <c r="A114" s="166"/>
      <c r="B114" s="166"/>
      <c r="C114" s="166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66"/>
      <c r="Q114" s="166"/>
      <c r="R114" s="166"/>
      <c r="S114" s="166"/>
      <c r="T114" s="166"/>
      <c r="U114" s="166"/>
      <c r="V114" s="166"/>
      <c r="W114" s="166"/>
      <c r="X114" s="166"/>
      <c r="Y114" s="166"/>
      <c r="Z114" s="166"/>
    </row>
    <row r="115" spans="1:26" ht="12.75" customHeight="1">
      <c r="A115" s="166"/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</row>
    <row r="116" spans="1:26" ht="12.75" customHeight="1">
      <c r="A116" s="166"/>
      <c r="B116" s="166"/>
      <c r="C116" s="166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P116" s="166"/>
      <c r="Q116" s="166"/>
      <c r="R116" s="166"/>
      <c r="S116" s="166"/>
      <c r="T116" s="166"/>
      <c r="U116" s="166"/>
      <c r="V116" s="166"/>
      <c r="W116" s="166"/>
      <c r="X116" s="166"/>
      <c r="Y116" s="166"/>
      <c r="Z116" s="166"/>
    </row>
    <row r="117" spans="1:26" ht="12.75" customHeight="1">
      <c r="A117" s="166"/>
      <c r="B117" s="166"/>
      <c r="C117" s="166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P117" s="166"/>
      <c r="Q117" s="166"/>
      <c r="R117" s="166"/>
      <c r="S117" s="166"/>
      <c r="T117" s="166"/>
      <c r="U117" s="166"/>
      <c r="V117" s="166"/>
      <c r="W117" s="166"/>
      <c r="X117" s="166"/>
      <c r="Y117" s="166"/>
      <c r="Z117" s="166"/>
    </row>
    <row r="118" spans="1:26" ht="12.75" customHeight="1">
      <c r="A118" s="166"/>
      <c r="B118" s="166"/>
      <c r="C118" s="166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P118" s="166"/>
      <c r="Q118" s="166"/>
      <c r="R118" s="166"/>
      <c r="S118" s="166"/>
      <c r="T118" s="166"/>
      <c r="U118" s="166"/>
      <c r="V118" s="166"/>
      <c r="W118" s="166"/>
      <c r="X118" s="166"/>
      <c r="Y118" s="166"/>
      <c r="Z118" s="166"/>
    </row>
    <row r="119" spans="1:26" ht="12.75" customHeight="1">
      <c r="A119" s="166"/>
      <c r="B119" s="166"/>
      <c r="C119" s="166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P119" s="166"/>
      <c r="Q119" s="166"/>
      <c r="R119" s="166"/>
      <c r="S119" s="166"/>
      <c r="T119" s="166"/>
      <c r="U119" s="166"/>
      <c r="V119" s="166"/>
      <c r="W119" s="166"/>
      <c r="X119" s="166"/>
      <c r="Y119" s="166"/>
      <c r="Z119" s="166"/>
    </row>
    <row r="120" spans="1:26" ht="12.75" customHeight="1">
      <c r="A120" s="166"/>
      <c r="B120" s="166"/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66"/>
      <c r="Q120" s="166"/>
      <c r="R120" s="166"/>
      <c r="S120" s="166"/>
      <c r="T120" s="166"/>
      <c r="U120" s="166"/>
      <c r="V120" s="166"/>
      <c r="W120" s="166"/>
      <c r="X120" s="166"/>
      <c r="Y120" s="166"/>
      <c r="Z120" s="166"/>
    </row>
    <row r="121" spans="1:26" ht="12.75" customHeight="1">
      <c r="A121" s="166"/>
      <c r="B121" s="166"/>
      <c r="C121" s="166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P121" s="166"/>
      <c r="Q121" s="166"/>
      <c r="R121" s="166"/>
      <c r="S121" s="166"/>
      <c r="T121" s="166"/>
      <c r="U121" s="166"/>
      <c r="V121" s="166"/>
      <c r="W121" s="166"/>
      <c r="X121" s="166"/>
      <c r="Y121" s="166"/>
      <c r="Z121" s="166"/>
    </row>
    <row r="122" spans="1:26" ht="12.75" customHeight="1">
      <c r="A122" s="166"/>
      <c r="B122" s="166"/>
      <c r="C122" s="166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P122" s="166"/>
      <c r="Q122" s="166"/>
      <c r="R122" s="166"/>
      <c r="S122" s="166"/>
      <c r="T122" s="166"/>
      <c r="U122" s="166"/>
      <c r="V122" s="166"/>
      <c r="W122" s="166"/>
      <c r="X122" s="166"/>
      <c r="Y122" s="166"/>
      <c r="Z122" s="166"/>
    </row>
    <row r="123" spans="1:26" ht="12.75" customHeight="1">
      <c r="A123" s="166"/>
      <c r="B123" s="166"/>
      <c r="C123" s="166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166"/>
      <c r="Q123" s="166"/>
      <c r="R123" s="166"/>
      <c r="S123" s="166"/>
      <c r="T123" s="166"/>
      <c r="U123" s="166"/>
      <c r="V123" s="166"/>
      <c r="W123" s="166"/>
      <c r="X123" s="166"/>
      <c r="Y123" s="166"/>
      <c r="Z123" s="166"/>
    </row>
    <row r="124" spans="1:26" ht="12.75" customHeight="1">
      <c r="A124" s="166"/>
      <c r="B124" s="166"/>
      <c r="C124" s="166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66"/>
      <c r="Q124" s="166"/>
      <c r="R124" s="166"/>
      <c r="S124" s="166"/>
      <c r="T124" s="166"/>
      <c r="U124" s="166"/>
      <c r="V124" s="166"/>
      <c r="W124" s="166"/>
      <c r="X124" s="166"/>
      <c r="Y124" s="166"/>
      <c r="Z124" s="166"/>
    </row>
    <row r="125" spans="1:26" ht="12.75" customHeight="1">
      <c r="A125" s="166"/>
      <c r="B125" s="166"/>
      <c r="C125" s="166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66"/>
      <c r="Q125" s="166"/>
      <c r="R125" s="166"/>
      <c r="S125" s="166"/>
      <c r="T125" s="166"/>
      <c r="U125" s="166"/>
      <c r="V125" s="166"/>
      <c r="W125" s="166"/>
      <c r="X125" s="166"/>
      <c r="Y125" s="166"/>
      <c r="Z125" s="166"/>
    </row>
    <row r="126" spans="1:26" ht="12.75" customHeight="1">
      <c r="A126" s="166"/>
      <c r="B126" s="166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6"/>
      <c r="X126" s="166"/>
      <c r="Y126" s="166"/>
      <c r="Z126" s="166"/>
    </row>
    <row r="127" spans="1:26" ht="12.75" customHeight="1">
      <c r="A127" s="166"/>
      <c r="B127" s="166"/>
      <c r="C127" s="166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66"/>
      <c r="Q127" s="166"/>
      <c r="R127" s="166"/>
      <c r="S127" s="166"/>
      <c r="T127" s="166"/>
      <c r="U127" s="166"/>
      <c r="V127" s="166"/>
      <c r="W127" s="166"/>
      <c r="X127" s="166"/>
      <c r="Y127" s="166"/>
      <c r="Z127" s="166"/>
    </row>
    <row r="128" spans="1:26" ht="12.75" customHeight="1">
      <c r="A128" s="166"/>
      <c r="B128" s="166"/>
      <c r="C128" s="166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66"/>
      <c r="Q128" s="166"/>
      <c r="R128" s="166"/>
      <c r="S128" s="166"/>
      <c r="T128" s="166"/>
      <c r="U128" s="166"/>
      <c r="V128" s="166"/>
      <c r="W128" s="166"/>
      <c r="X128" s="166"/>
      <c r="Y128" s="166"/>
      <c r="Z128" s="166"/>
    </row>
    <row r="129" spans="1:26" ht="12.75" customHeight="1">
      <c r="A129" s="166"/>
      <c r="B129" s="166"/>
      <c r="C129" s="166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66"/>
      <c r="Q129" s="166"/>
      <c r="R129" s="166"/>
      <c r="S129" s="166"/>
      <c r="T129" s="166"/>
      <c r="U129" s="166"/>
      <c r="V129" s="166"/>
      <c r="W129" s="166"/>
      <c r="X129" s="166"/>
      <c r="Y129" s="166"/>
      <c r="Z129" s="166"/>
    </row>
    <row r="130" spans="1:26" ht="12.75" customHeight="1">
      <c r="A130" s="166"/>
      <c r="B130" s="166"/>
      <c r="C130" s="166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66"/>
      <c r="Q130" s="166"/>
      <c r="R130" s="166"/>
      <c r="S130" s="166"/>
      <c r="T130" s="166"/>
      <c r="U130" s="166"/>
      <c r="V130" s="166"/>
      <c r="W130" s="166"/>
      <c r="X130" s="166"/>
      <c r="Y130" s="166"/>
      <c r="Z130" s="166"/>
    </row>
    <row r="131" spans="1:26" ht="12.75" customHeight="1">
      <c r="A131" s="166"/>
      <c r="B131" s="166"/>
      <c r="C131" s="166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66"/>
      <c r="Q131" s="166"/>
      <c r="R131" s="166"/>
      <c r="S131" s="166"/>
      <c r="T131" s="166"/>
      <c r="U131" s="166"/>
      <c r="V131" s="166"/>
      <c r="W131" s="166"/>
      <c r="X131" s="166"/>
      <c r="Y131" s="166"/>
      <c r="Z131" s="166"/>
    </row>
    <row r="132" spans="1:26" ht="12.75" customHeight="1">
      <c r="A132" s="166"/>
      <c r="B132" s="166"/>
      <c r="C132" s="166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P132" s="166"/>
      <c r="Q132" s="166"/>
      <c r="R132" s="166"/>
      <c r="S132" s="166"/>
      <c r="T132" s="166"/>
      <c r="U132" s="166"/>
      <c r="V132" s="166"/>
      <c r="W132" s="166"/>
      <c r="X132" s="166"/>
      <c r="Y132" s="166"/>
      <c r="Z132" s="166"/>
    </row>
    <row r="133" spans="1:26" ht="12.75" customHeight="1">
      <c r="A133" s="166"/>
      <c r="B133" s="166"/>
      <c r="C133" s="166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P133" s="166"/>
      <c r="Q133" s="166"/>
      <c r="R133" s="166"/>
      <c r="S133" s="166"/>
      <c r="T133" s="166"/>
      <c r="U133" s="166"/>
      <c r="V133" s="166"/>
      <c r="W133" s="166"/>
      <c r="X133" s="166"/>
      <c r="Y133" s="166"/>
      <c r="Z133" s="166"/>
    </row>
    <row r="134" spans="1:26" ht="12.75" customHeight="1">
      <c r="A134" s="166"/>
      <c r="B134" s="166"/>
      <c r="C134" s="166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P134" s="166"/>
      <c r="Q134" s="166"/>
      <c r="R134" s="166"/>
      <c r="S134" s="166"/>
      <c r="T134" s="166"/>
      <c r="U134" s="166"/>
      <c r="V134" s="166"/>
      <c r="W134" s="166"/>
      <c r="X134" s="166"/>
      <c r="Y134" s="166"/>
      <c r="Z134" s="166"/>
    </row>
    <row r="135" spans="1:26" ht="12.75" customHeight="1">
      <c r="A135" s="166"/>
      <c r="B135" s="166"/>
      <c r="C135" s="166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166"/>
      <c r="Q135" s="166"/>
      <c r="R135" s="166"/>
      <c r="S135" s="166"/>
      <c r="T135" s="166"/>
      <c r="U135" s="166"/>
      <c r="V135" s="166"/>
      <c r="W135" s="166"/>
      <c r="X135" s="166"/>
      <c r="Y135" s="166"/>
      <c r="Z135" s="166"/>
    </row>
    <row r="136" spans="1:26" ht="12.75" customHeight="1">
      <c r="A136" s="166"/>
      <c r="B136" s="166"/>
      <c r="C136" s="166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  <c r="P136" s="166"/>
      <c r="Q136" s="166"/>
      <c r="R136" s="166"/>
      <c r="S136" s="166"/>
      <c r="T136" s="166"/>
      <c r="U136" s="166"/>
      <c r="V136" s="166"/>
      <c r="W136" s="166"/>
      <c r="X136" s="166"/>
      <c r="Y136" s="166"/>
      <c r="Z136" s="166"/>
    </row>
    <row r="137" spans="1:26" ht="12.75" customHeight="1">
      <c r="A137" s="166"/>
      <c r="B137" s="166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6"/>
      <c r="Q137" s="166"/>
      <c r="R137" s="166"/>
      <c r="S137" s="166"/>
      <c r="T137" s="166"/>
      <c r="U137" s="166"/>
      <c r="V137" s="166"/>
      <c r="W137" s="166"/>
      <c r="X137" s="166"/>
      <c r="Y137" s="166"/>
      <c r="Z137" s="166"/>
    </row>
    <row r="138" spans="1:26" ht="12.75" customHeight="1">
      <c r="A138" s="166"/>
      <c r="B138" s="166"/>
      <c r="C138" s="166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</row>
    <row r="139" spans="1:26" ht="12.75" customHeight="1">
      <c r="A139" s="166"/>
      <c r="B139" s="166"/>
      <c r="C139" s="166"/>
      <c r="D139" s="166"/>
      <c r="E139" s="166"/>
      <c r="F139" s="166"/>
      <c r="G139" s="166"/>
      <c r="H139" s="166"/>
      <c r="I139" s="166"/>
      <c r="J139" s="166"/>
      <c r="K139" s="166"/>
      <c r="L139" s="166"/>
      <c r="M139" s="166"/>
      <c r="N139" s="166"/>
      <c r="O139" s="166"/>
      <c r="P139" s="166"/>
      <c r="Q139" s="166"/>
      <c r="R139" s="166"/>
      <c r="S139" s="166"/>
      <c r="T139" s="166"/>
      <c r="U139" s="166"/>
      <c r="V139" s="166"/>
      <c r="W139" s="166"/>
      <c r="X139" s="166"/>
      <c r="Y139" s="166"/>
      <c r="Z139" s="166"/>
    </row>
    <row r="140" spans="1:26" ht="12.75" customHeight="1">
      <c r="A140" s="166"/>
      <c r="B140" s="166"/>
      <c r="C140" s="166"/>
      <c r="D140" s="166"/>
      <c r="E140" s="166"/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166"/>
      <c r="Q140" s="166"/>
      <c r="R140" s="166"/>
      <c r="S140" s="166"/>
      <c r="T140" s="166"/>
      <c r="U140" s="166"/>
      <c r="V140" s="166"/>
      <c r="W140" s="166"/>
      <c r="X140" s="166"/>
      <c r="Y140" s="166"/>
      <c r="Z140" s="166"/>
    </row>
    <row r="141" spans="1:26" ht="12.75" customHeight="1">
      <c r="A141" s="166"/>
      <c r="B141" s="166"/>
      <c r="C141" s="166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166"/>
      <c r="Q141" s="166"/>
      <c r="R141" s="166"/>
      <c r="S141" s="166"/>
      <c r="T141" s="166"/>
      <c r="U141" s="166"/>
      <c r="V141" s="166"/>
      <c r="W141" s="166"/>
      <c r="X141" s="166"/>
      <c r="Y141" s="166"/>
      <c r="Z141" s="166"/>
    </row>
    <row r="142" spans="1:26" ht="12.75" customHeight="1">
      <c r="A142" s="166"/>
      <c r="B142" s="166"/>
      <c r="C142" s="166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</row>
    <row r="143" spans="1:26" ht="12.75" customHeight="1">
      <c r="A143" s="166"/>
      <c r="B143" s="166"/>
      <c r="C143" s="166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66"/>
      <c r="Q143" s="166"/>
      <c r="R143" s="166"/>
      <c r="S143" s="166"/>
      <c r="T143" s="166"/>
      <c r="U143" s="166"/>
      <c r="V143" s="166"/>
      <c r="W143" s="166"/>
      <c r="X143" s="166"/>
      <c r="Y143" s="166"/>
      <c r="Z143" s="166"/>
    </row>
    <row r="144" spans="1:26" ht="12.75" customHeight="1">
      <c r="A144" s="166"/>
      <c r="B144" s="166"/>
      <c r="C144" s="166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</row>
    <row r="145" spans="1:26" ht="12.75" customHeight="1">
      <c r="A145" s="166"/>
      <c r="B145" s="166"/>
      <c r="C145" s="166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66"/>
      <c r="Q145" s="166"/>
      <c r="R145" s="166"/>
      <c r="S145" s="166"/>
      <c r="T145" s="166"/>
      <c r="U145" s="166"/>
      <c r="V145" s="166"/>
      <c r="W145" s="166"/>
      <c r="X145" s="166"/>
      <c r="Y145" s="166"/>
      <c r="Z145" s="166"/>
    </row>
    <row r="146" spans="1:26" ht="12.75" customHeight="1">
      <c r="A146" s="166"/>
      <c r="B146" s="166"/>
      <c r="C146" s="166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  <c r="P146" s="166"/>
      <c r="Q146" s="166"/>
      <c r="R146" s="166"/>
      <c r="S146" s="166"/>
      <c r="T146" s="166"/>
      <c r="U146" s="166"/>
      <c r="V146" s="166"/>
      <c r="W146" s="166"/>
      <c r="X146" s="166"/>
      <c r="Y146" s="166"/>
      <c r="Z146" s="166"/>
    </row>
    <row r="147" spans="1:26" ht="12.75" customHeight="1">
      <c r="A147" s="166"/>
      <c r="B147" s="166"/>
      <c r="C147" s="166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  <c r="P147" s="166"/>
      <c r="Q147" s="166"/>
      <c r="R147" s="166"/>
      <c r="S147" s="166"/>
      <c r="T147" s="166"/>
      <c r="U147" s="166"/>
      <c r="V147" s="166"/>
      <c r="W147" s="166"/>
      <c r="X147" s="166"/>
      <c r="Y147" s="166"/>
      <c r="Z147" s="166"/>
    </row>
    <row r="148" spans="1:26" ht="12.75" customHeight="1">
      <c r="A148" s="166"/>
      <c r="B148" s="166"/>
      <c r="C148" s="166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66"/>
      <c r="Q148" s="166"/>
      <c r="R148" s="166"/>
      <c r="S148" s="166"/>
      <c r="T148" s="166"/>
      <c r="U148" s="166"/>
      <c r="V148" s="166"/>
      <c r="W148" s="166"/>
      <c r="X148" s="166"/>
      <c r="Y148" s="166"/>
      <c r="Z148" s="166"/>
    </row>
    <row r="149" spans="1:26" ht="12.75" customHeight="1">
      <c r="A149" s="166"/>
      <c r="B149" s="166"/>
      <c r="C149" s="166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6"/>
      <c r="P149" s="166"/>
      <c r="Q149" s="166"/>
      <c r="R149" s="166"/>
      <c r="S149" s="166"/>
      <c r="T149" s="166"/>
      <c r="U149" s="166"/>
      <c r="V149" s="166"/>
      <c r="W149" s="166"/>
      <c r="X149" s="166"/>
      <c r="Y149" s="166"/>
      <c r="Z149" s="166"/>
    </row>
    <row r="150" spans="1:26" ht="12.75" customHeight="1">
      <c r="A150" s="166"/>
      <c r="B150" s="166"/>
      <c r="C150" s="166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6"/>
      <c r="P150" s="166"/>
      <c r="Q150" s="166"/>
      <c r="R150" s="166"/>
      <c r="S150" s="166"/>
      <c r="T150" s="166"/>
      <c r="U150" s="166"/>
      <c r="V150" s="166"/>
      <c r="W150" s="166"/>
      <c r="X150" s="166"/>
      <c r="Y150" s="166"/>
      <c r="Z150" s="166"/>
    </row>
    <row r="151" spans="1:26" ht="12.75" customHeight="1">
      <c r="A151" s="166"/>
      <c r="B151" s="166"/>
      <c r="C151" s="166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  <c r="P151" s="166"/>
      <c r="Q151" s="166"/>
      <c r="R151" s="166"/>
      <c r="S151" s="166"/>
      <c r="T151" s="166"/>
      <c r="U151" s="166"/>
      <c r="V151" s="166"/>
      <c r="W151" s="166"/>
      <c r="X151" s="166"/>
      <c r="Y151" s="166"/>
      <c r="Z151" s="166"/>
    </row>
    <row r="152" spans="1:26" ht="12.75" customHeight="1">
      <c r="A152" s="166"/>
      <c r="B152" s="166"/>
      <c r="C152" s="166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</row>
    <row r="153" spans="1:26" ht="12.75" customHeight="1">
      <c r="A153" s="166"/>
      <c r="B153" s="166"/>
      <c r="C153" s="166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  <c r="P153" s="166"/>
      <c r="Q153" s="166"/>
      <c r="R153" s="166"/>
      <c r="S153" s="166"/>
      <c r="T153" s="166"/>
      <c r="U153" s="166"/>
      <c r="V153" s="166"/>
      <c r="W153" s="166"/>
      <c r="X153" s="166"/>
      <c r="Y153" s="166"/>
      <c r="Z153" s="166"/>
    </row>
    <row r="154" spans="1:26" ht="12.75" customHeight="1">
      <c r="A154" s="166"/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</row>
    <row r="155" spans="1:26" ht="12.75" customHeight="1">
      <c r="A155" s="166"/>
      <c r="B155" s="166"/>
      <c r="C155" s="166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6"/>
      <c r="P155" s="166"/>
      <c r="Q155" s="166"/>
      <c r="R155" s="166"/>
      <c r="S155" s="166"/>
      <c r="T155" s="166"/>
      <c r="U155" s="166"/>
      <c r="V155" s="166"/>
      <c r="W155" s="166"/>
      <c r="X155" s="166"/>
      <c r="Y155" s="166"/>
      <c r="Z155" s="166"/>
    </row>
    <row r="156" spans="1:26" ht="12.75" customHeight="1">
      <c r="A156" s="166"/>
      <c r="B156" s="166"/>
      <c r="C156" s="166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  <c r="P156" s="166"/>
      <c r="Q156" s="166"/>
      <c r="R156" s="166"/>
      <c r="S156" s="166"/>
      <c r="T156" s="166"/>
      <c r="U156" s="166"/>
      <c r="V156" s="166"/>
      <c r="W156" s="166"/>
      <c r="X156" s="166"/>
      <c r="Y156" s="166"/>
      <c r="Z156" s="166"/>
    </row>
    <row r="157" spans="1:26" ht="12.75" customHeight="1">
      <c r="A157" s="166"/>
      <c r="B157" s="166"/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6"/>
      <c r="W157" s="166"/>
      <c r="X157" s="166"/>
      <c r="Y157" s="166"/>
      <c r="Z157" s="166"/>
    </row>
    <row r="158" spans="1:26" ht="12.75" customHeight="1">
      <c r="A158" s="166"/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</row>
    <row r="159" spans="1:26" ht="12.75" customHeight="1">
      <c r="A159" s="166"/>
      <c r="B159" s="166"/>
      <c r="C159" s="166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</row>
    <row r="160" spans="1:26" ht="12.75" customHeight="1">
      <c r="A160" s="166"/>
      <c r="B160" s="166"/>
      <c r="C160" s="166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6"/>
      <c r="P160" s="166"/>
      <c r="Q160" s="166"/>
      <c r="R160" s="166"/>
      <c r="S160" s="166"/>
      <c r="T160" s="166"/>
      <c r="U160" s="166"/>
      <c r="V160" s="166"/>
      <c r="W160" s="166"/>
      <c r="X160" s="166"/>
      <c r="Y160" s="166"/>
      <c r="Z160" s="166"/>
    </row>
    <row r="161" spans="1:26" ht="12.75" customHeight="1">
      <c r="A161" s="166"/>
      <c r="B161" s="166"/>
      <c r="C161" s="166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6"/>
      <c r="P161" s="166"/>
      <c r="Q161" s="166"/>
      <c r="R161" s="166"/>
      <c r="S161" s="166"/>
      <c r="T161" s="166"/>
      <c r="U161" s="166"/>
      <c r="V161" s="166"/>
      <c r="W161" s="166"/>
      <c r="X161" s="166"/>
      <c r="Y161" s="166"/>
      <c r="Z161" s="166"/>
    </row>
    <row r="162" spans="1:26" ht="12.75" customHeight="1">
      <c r="A162" s="166"/>
      <c r="B162" s="166"/>
      <c r="C162" s="166"/>
      <c r="D162" s="166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6"/>
      <c r="P162" s="166"/>
      <c r="Q162" s="166"/>
      <c r="R162" s="166"/>
      <c r="S162" s="166"/>
      <c r="T162" s="166"/>
      <c r="U162" s="166"/>
      <c r="V162" s="166"/>
      <c r="W162" s="166"/>
      <c r="X162" s="166"/>
      <c r="Y162" s="166"/>
      <c r="Z162" s="166"/>
    </row>
    <row r="163" spans="1:26" ht="12.75" customHeight="1">
      <c r="A163" s="166"/>
      <c r="B163" s="166"/>
      <c r="C163" s="166"/>
      <c r="D163" s="166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P163" s="166"/>
      <c r="Q163" s="166"/>
      <c r="R163" s="166"/>
      <c r="S163" s="166"/>
      <c r="T163" s="166"/>
      <c r="U163" s="166"/>
      <c r="V163" s="166"/>
      <c r="W163" s="166"/>
      <c r="X163" s="166"/>
      <c r="Y163" s="166"/>
      <c r="Z163" s="166"/>
    </row>
    <row r="164" spans="1:26" ht="12.75" customHeight="1">
      <c r="A164" s="166"/>
      <c r="B164" s="166"/>
      <c r="C164" s="166"/>
      <c r="D164" s="166"/>
      <c r="E164" s="166"/>
      <c r="F164" s="166"/>
      <c r="G164" s="166"/>
      <c r="H164" s="166"/>
      <c r="I164" s="166"/>
      <c r="J164" s="166"/>
      <c r="K164" s="166"/>
      <c r="L164" s="166"/>
      <c r="M164" s="166"/>
      <c r="N164" s="166"/>
      <c r="O164" s="166"/>
      <c r="P164" s="166"/>
      <c r="Q164" s="166"/>
      <c r="R164" s="166"/>
      <c r="S164" s="166"/>
      <c r="T164" s="166"/>
      <c r="U164" s="166"/>
      <c r="V164" s="166"/>
      <c r="W164" s="166"/>
      <c r="X164" s="166"/>
      <c r="Y164" s="166"/>
      <c r="Z164" s="166"/>
    </row>
    <row r="165" spans="1:26" ht="12.75" customHeight="1">
      <c r="A165" s="166"/>
      <c r="B165" s="166"/>
      <c r="C165" s="166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</row>
    <row r="166" spans="1:26" ht="12.75" customHeight="1">
      <c r="A166" s="166"/>
      <c r="B166" s="166"/>
      <c r="C166" s="166"/>
      <c r="D166" s="166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P166" s="166"/>
      <c r="Q166" s="166"/>
      <c r="R166" s="166"/>
      <c r="S166" s="166"/>
      <c r="T166" s="166"/>
      <c r="U166" s="166"/>
      <c r="V166" s="166"/>
      <c r="W166" s="166"/>
      <c r="X166" s="166"/>
      <c r="Y166" s="166"/>
      <c r="Z166" s="166"/>
    </row>
    <row r="167" spans="1:26" ht="12.75" customHeight="1">
      <c r="A167" s="166"/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</row>
    <row r="168" spans="1:26" ht="12.75" customHeight="1">
      <c r="A168" s="166"/>
      <c r="B168" s="166"/>
      <c r="C168" s="166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66"/>
      <c r="Q168" s="166"/>
      <c r="R168" s="166"/>
      <c r="S168" s="166"/>
      <c r="T168" s="166"/>
      <c r="U168" s="166"/>
      <c r="V168" s="166"/>
      <c r="W168" s="166"/>
      <c r="X168" s="166"/>
      <c r="Y168" s="166"/>
      <c r="Z168" s="166"/>
    </row>
    <row r="169" spans="1:26" ht="12.75" customHeight="1">
      <c r="A169" s="166"/>
      <c r="B169" s="166"/>
      <c r="C169" s="166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66"/>
      <c r="Q169" s="166"/>
      <c r="R169" s="166"/>
      <c r="S169" s="166"/>
      <c r="T169" s="166"/>
      <c r="U169" s="166"/>
      <c r="V169" s="166"/>
      <c r="W169" s="166"/>
      <c r="X169" s="166"/>
      <c r="Y169" s="166"/>
      <c r="Z169" s="166"/>
    </row>
    <row r="170" spans="1:26" ht="12.75" customHeight="1">
      <c r="A170" s="166"/>
      <c r="B170" s="166"/>
      <c r="C170" s="166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  <c r="P170" s="166"/>
      <c r="Q170" s="166"/>
      <c r="R170" s="166"/>
      <c r="S170" s="166"/>
      <c r="T170" s="166"/>
      <c r="U170" s="166"/>
      <c r="V170" s="166"/>
      <c r="W170" s="166"/>
      <c r="X170" s="166"/>
      <c r="Y170" s="166"/>
      <c r="Z170" s="166"/>
    </row>
    <row r="171" spans="1:26" ht="12.75" customHeight="1">
      <c r="A171" s="166"/>
      <c r="B171" s="166"/>
      <c r="C171" s="166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66"/>
      <c r="O171" s="166"/>
      <c r="P171" s="166"/>
      <c r="Q171" s="166"/>
      <c r="R171" s="166"/>
      <c r="S171" s="166"/>
      <c r="T171" s="166"/>
      <c r="U171" s="166"/>
      <c r="V171" s="166"/>
      <c r="W171" s="166"/>
      <c r="X171" s="166"/>
      <c r="Y171" s="166"/>
      <c r="Z171" s="166"/>
    </row>
    <row r="172" spans="1:26" ht="12.75" customHeight="1">
      <c r="A172" s="166"/>
      <c r="B172" s="166"/>
      <c r="C172" s="166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  <c r="P172" s="166"/>
      <c r="Q172" s="166"/>
      <c r="R172" s="166"/>
      <c r="S172" s="166"/>
      <c r="T172" s="166"/>
      <c r="U172" s="166"/>
      <c r="V172" s="166"/>
      <c r="W172" s="166"/>
      <c r="X172" s="166"/>
      <c r="Y172" s="166"/>
      <c r="Z172" s="166"/>
    </row>
    <row r="173" spans="1:26" ht="12.75" customHeight="1">
      <c r="A173" s="166"/>
      <c r="B173" s="166"/>
      <c r="C173" s="166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66"/>
      <c r="O173" s="166"/>
      <c r="P173" s="166"/>
      <c r="Q173" s="166"/>
      <c r="R173" s="166"/>
      <c r="S173" s="166"/>
      <c r="T173" s="166"/>
      <c r="U173" s="166"/>
      <c r="V173" s="166"/>
      <c r="W173" s="166"/>
      <c r="X173" s="166"/>
      <c r="Y173" s="166"/>
      <c r="Z173" s="166"/>
    </row>
    <row r="174" spans="1:26" ht="12.75" customHeight="1">
      <c r="A174" s="166"/>
      <c r="B174" s="166"/>
      <c r="C174" s="166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66"/>
      <c r="O174" s="166"/>
      <c r="P174" s="166"/>
      <c r="Q174" s="166"/>
      <c r="R174" s="166"/>
      <c r="S174" s="166"/>
      <c r="T174" s="166"/>
      <c r="U174" s="166"/>
      <c r="V174" s="166"/>
      <c r="W174" s="166"/>
      <c r="X174" s="166"/>
      <c r="Y174" s="166"/>
      <c r="Z174" s="166"/>
    </row>
    <row r="175" spans="1:26" ht="12.75" customHeight="1">
      <c r="A175" s="166"/>
      <c r="B175" s="166"/>
      <c r="C175" s="166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66"/>
      <c r="O175" s="166"/>
      <c r="P175" s="166"/>
      <c r="Q175" s="166"/>
      <c r="R175" s="166"/>
      <c r="S175" s="166"/>
      <c r="T175" s="166"/>
      <c r="U175" s="166"/>
      <c r="V175" s="166"/>
      <c r="W175" s="166"/>
      <c r="X175" s="166"/>
      <c r="Y175" s="166"/>
      <c r="Z175" s="166"/>
    </row>
    <row r="176" spans="1:26" ht="12.75" customHeight="1">
      <c r="A176" s="166"/>
      <c r="B176" s="166"/>
      <c r="C176" s="166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66"/>
      <c r="O176" s="166"/>
      <c r="P176" s="166"/>
      <c r="Q176" s="166"/>
      <c r="R176" s="166"/>
      <c r="S176" s="166"/>
      <c r="T176" s="166"/>
      <c r="U176" s="166"/>
      <c r="V176" s="166"/>
      <c r="W176" s="166"/>
      <c r="X176" s="166"/>
      <c r="Y176" s="166"/>
      <c r="Z176" s="166"/>
    </row>
    <row r="177" spans="1:26" ht="12.75" customHeight="1">
      <c r="A177" s="166"/>
      <c r="B177" s="166"/>
      <c r="C177" s="166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66"/>
      <c r="O177" s="166"/>
      <c r="P177" s="166"/>
      <c r="Q177" s="166"/>
      <c r="R177" s="166"/>
      <c r="S177" s="166"/>
      <c r="T177" s="166"/>
      <c r="U177" s="166"/>
      <c r="V177" s="166"/>
      <c r="W177" s="166"/>
      <c r="X177" s="166"/>
      <c r="Y177" s="166"/>
      <c r="Z177" s="166"/>
    </row>
    <row r="178" spans="1:26" ht="12.75" customHeight="1">
      <c r="A178" s="166"/>
      <c r="B178" s="166"/>
      <c r="C178" s="166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6"/>
      <c r="T178" s="166"/>
      <c r="U178" s="166"/>
      <c r="V178" s="166"/>
      <c r="W178" s="166"/>
      <c r="X178" s="166"/>
      <c r="Y178" s="166"/>
      <c r="Z178" s="166"/>
    </row>
    <row r="179" spans="1:26" ht="12.75" customHeight="1">
      <c r="A179" s="166"/>
      <c r="B179" s="166"/>
      <c r="C179" s="166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66"/>
      <c r="Q179" s="166"/>
      <c r="R179" s="166"/>
      <c r="S179" s="166"/>
      <c r="T179" s="166"/>
      <c r="U179" s="166"/>
      <c r="V179" s="166"/>
      <c r="W179" s="166"/>
      <c r="X179" s="166"/>
      <c r="Y179" s="166"/>
      <c r="Z179" s="166"/>
    </row>
    <row r="180" spans="1:26" ht="12.75" customHeight="1">
      <c r="A180" s="166"/>
      <c r="B180" s="166"/>
      <c r="C180" s="166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66"/>
      <c r="Q180" s="166"/>
      <c r="R180" s="166"/>
      <c r="S180" s="166"/>
      <c r="T180" s="166"/>
      <c r="U180" s="166"/>
      <c r="V180" s="166"/>
      <c r="W180" s="166"/>
      <c r="X180" s="166"/>
      <c r="Y180" s="166"/>
      <c r="Z180" s="166"/>
    </row>
    <row r="181" spans="1:26" ht="12.75" customHeight="1">
      <c r="A181" s="166"/>
      <c r="B181" s="166"/>
      <c r="C181" s="166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66"/>
      <c r="Q181" s="166"/>
      <c r="R181" s="166"/>
      <c r="S181" s="166"/>
      <c r="T181" s="166"/>
      <c r="U181" s="166"/>
      <c r="V181" s="166"/>
      <c r="W181" s="166"/>
      <c r="X181" s="166"/>
      <c r="Y181" s="166"/>
      <c r="Z181" s="166"/>
    </row>
    <row r="182" spans="1:26" ht="12.75" customHeight="1">
      <c r="A182" s="166"/>
      <c r="B182" s="166"/>
      <c r="C182" s="166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6"/>
      <c r="T182" s="166"/>
      <c r="U182" s="166"/>
      <c r="V182" s="166"/>
      <c r="W182" s="166"/>
      <c r="X182" s="166"/>
      <c r="Y182" s="166"/>
      <c r="Z182" s="166"/>
    </row>
    <row r="183" spans="1:26" ht="12.75" customHeight="1">
      <c r="A183" s="166"/>
      <c r="B183" s="166"/>
      <c r="C183" s="166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66"/>
      <c r="Q183" s="166"/>
      <c r="R183" s="166"/>
      <c r="S183" s="166"/>
      <c r="T183" s="166"/>
      <c r="U183" s="166"/>
      <c r="V183" s="166"/>
      <c r="W183" s="166"/>
      <c r="X183" s="166"/>
      <c r="Y183" s="166"/>
      <c r="Z183" s="166"/>
    </row>
    <row r="184" spans="1:26" ht="12.75" customHeight="1">
      <c r="A184" s="166"/>
      <c r="B184" s="166"/>
      <c r="C184" s="166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66"/>
      <c r="Q184" s="166"/>
      <c r="R184" s="166"/>
      <c r="S184" s="166"/>
      <c r="T184" s="166"/>
      <c r="U184" s="166"/>
      <c r="V184" s="166"/>
      <c r="W184" s="166"/>
      <c r="X184" s="166"/>
      <c r="Y184" s="166"/>
      <c r="Z184" s="166"/>
    </row>
    <row r="185" spans="1:26" ht="12.75" customHeight="1">
      <c r="A185" s="166"/>
      <c r="B185" s="166"/>
      <c r="C185" s="166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66"/>
      <c r="Q185" s="166"/>
      <c r="R185" s="166"/>
      <c r="S185" s="166"/>
      <c r="T185" s="166"/>
      <c r="U185" s="166"/>
      <c r="V185" s="166"/>
      <c r="W185" s="166"/>
      <c r="X185" s="166"/>
      <c r="Y185" s="166"/>
      <c r="Z185" s="166"/>
    </row>
    <row r="186" spans="1:26" ht="12.75" customHeight="1">
      <c r="A186" s="166"/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6"/>
      <c r="T186" s="166"/>
      <c r="U186" s="166"/>
      <c r="V186" s="166"/>
      <c r="W186" s="166"/>
      <c r="X186" s="166"/>
      <c r="Y186" s="166"/>
      <c r="Z186" s="166"/>
    </row>
    <row r="187" spans="1:26" ht="12.75" customHeight="1">
      <c r="A187" s="166"/>
      <c r="B187" s="166"/>
      <c r="C187" s="166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66"/>
      <c r="Q187" s="166"/>
      <c r="R187" s="166"/>
      <c r="S187" s="166"/>
      <c r="T187" s="166"/>
      <c r="U187" s="166"/>
      <c r="V187" s="166"/>
      <c r="W187" s="166"/>
      <c r="X187" s="166"/>
      <c r="Y187" s="166"/>
      <c r="Z187" s="166"/>
    </row>
    <row r="188" spans="1:26" ht="12.75" customHeight="1">
      <c r="A188" s="166"/>
      <c r="B188" s="166"/>
      <c r="C188" s="166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  <c r="P188" s="166"/>
      <c r="Q188" s="166"/>
      <c r="R188" s="166"/>
      <c r="S188" s="166"/>
      <c r="T188" s="166"/>
      <c r="U188" s="166"/>
      <c r="V188" s="166"/>
      <c r="W188" s="166"/>
      <c r="X188" s="166"/>
      <c r="Y188" s="166"/>
      <c r="Z188" s="166"/>
    </row>
    <row r="189" spans="1:26" ht="12.75" customHeight="1">
      <c r="A189" s="166"/>
      <c r="B189" s="166"/>
      <c r="C189" s="166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66"/>
      <c r="O189" s="166"/>
      <c r="P189" s="166"/>
      <c r="Q189" s="166"/>
      <c r="R189" s="166"/>
      <c r="S189" s="166"/>
      <c r="T189" s="166"/>
      <c r="U189" s="166"/>
      <c r="V189" s="166"/>
      <c r="W189" s="166"/>
      <c r="X189" s="166"/>
      <c r="Y189" s="166"/>
      <c r="Z189" s="166"/>
    </row>
    <row r="190" spans="1:26" ht="12.75" customHeight="1">
      <c r="A190" s="166"/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6"/>
      <c r="T190" s="166"/>
      <c r="U190" s="166"/>
      <c r="V190" s="166"/>
      <c r="W190" s="166"/>
      <c r="X190" s="166"/>
      <c r="Y190" s="166"/>
      <c r="Z190" s="166"/>
    </row>
    <row r="191" spans="1:26" ht="12.75" customHeight="1">
      <c r="A191" s="166"/>
      <c r="B191" s="166"/>
      <c r="C191" s="166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66"/>
      <c r="O191" s="166"/>
      <c r="P191" s="166"/>
      <c r="Q191" s="166"/>
      <c r="R191" s="166"/>
      <c r="S191" s="166"/>
      <c r="T191" s="166"/>
      <c r="U191" s="166"/>
      <c r="V191" s="166"/>
      <c r="W191" s="166"/>
      <c r="X191" s="166"/>
      <c r="Y191" s="166"/>
      <c r="Z191" s="166"/>
    </row>
    <row r="192" spans="1:26" ht="12.75" customHeight="1">
      <c r="A192" s="166"/>
      <c r="B192" s="166"/>
      <c r="C192" s="166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66"/>
      <c r="O192" s="166"/>
      <c r="P192" s="166"/>
      <c r="Q192" s="166"/>
      <c r="R192" s="166"/>
      <c r="S192" s="166"/>
      <c r="T192" s="166"/>
      <c r="U192" s="166"/>
      <c r="V192" s="166"/>
      <c r="W192" s="166"/>
      <c r="X192" s="166"/>
      <c r="Y192" s="166"/>
      <c r="Z192" s="166"/>
    </row>
    <row r="193" spans="1:26" ht="12.75" customHeight="1">
      <c r="A193" s="166"/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6"/>
      <c r="W193" s="166"/>
      <c r="X193" s="166"/>
      <c r="Y193" s="166"/>
      <c r="Z193" s="166"/>
    </row>
    <row r="194" spans="1:26" ht="12.75" customHeight="1">
      <c r="A194" s="166"/>
      <c r="B194" s="166"/>
      <c r="C194" s="166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6"/>
      <c r="T194" s="166"/>
      <c r="U194" s="166"/>
      <c r="V194" s="166"/>
      <c r="W194" s="166"/>
      <c r="X194" s="166"/>
      <c r="Y194" s="166"/>
      <c r="Z194" s="166"/>
    </row>
    <row r="195" spans="1:26" ht="12.75" customHeight="1">
      <c r="A195" s="166"/>
      <c r="B195" s="166"/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P195" s="166"/>
      <c r="Q195" s="166"/>
      <c r="R195" s="166"/>
      <c r="S195" s="166"/>
      <c r="T195" s="166"/>
      <c r="U195" s="166"/>
      <c r="V195" s="166"/>
      <c r="W195" s="166"/>
      <c r="X195" s="166"/>
      <c r="Y195" s="166"/>
      <c r="Z195" s="166"/>
    </row>
    <row r="196" spans="1:26" ht="12.75" customHeight="1">
      <c r="A196" s="166"/>
      <c r="B196" s="166"/>
      <c r="C196" s="166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66"/>
      <c r="O196" s="166"/>
      <c r="P196" s="166"/>
      <c r="Q196" s="166"/>
      <c r="R196" s="166"/>
      <c r="S196" s="166"/>
      <c r="T196" s="166"/>
      <c r="U196" s="166"/>
      <c r="V196" s="166"/>
      <c r="W196" s="166"/>
      <c r="X196" s="166"/>
      <c r="Y196" s="166"/>
      <c r="Z196" s="166"/>
    </row>
    <row r="197" spans="1:26" ht="12.75" customHeight="1">
      <c r="A197" s="166"/>
      <c r="B197" s="166"/>
      <c r="C197" s="166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66"/>
      <c r="O197" s="166"/>
      <c r="P197" s="166"/>
      <c r="Q197" s="166"/>
      <c r="R197" s="166"/>
      <c r="S197" s="166"/>
      <c r="T197" s="166"/>
      <c r="U197" s="166"/>
      <c r="V197" s="166"/>
      <c r="W197" s="166"/>
      <c r="X197" s="166"/>
      <c r="Y197" s="166"/>
      <c r="Z197" s="166"/>
    </row>
    <row r="198" spans="1:26" ht="12.75" customHeight="1">
      <c r="A198" s="166"/>
      <c r="B198" s="166"/>
      <c r="C198" s="166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</row>
    <row r="199" spans="1:26" ht="12.75" customHeight="1">
      <c r="A199" s="166"/>
      <c r="B199" s="166"/>
      <c r="C199" s="166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</row>
    <row r="200" spans="1:26" ht="12.75" customHeight="1">
      <c r="A200" s="166"/>
      <c r="B200" s="166"/>
      <c r="C200" s="166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66"/>
      <c r="O200" s="166"/>
      <c r="P200" s="166"/>
      <c r="Q200" s="166"/>
      <c r="R200" s="166"/>
      <c r="S200" s="166"/>
      <c r="T200" s="166"/>
      <c r="U200" s="166"/>
      <c r="V200" s="166"/>
      <c r="W200" s="166"/>
      <c r="X200" s="166"/>
      <c r="Y200" s="166"/>
      <c r="Z200" s="166"/>
    </row>
    <row r="201" spans="1:26" ht="12.75" customHeight="1">
      <c r="A201" s="166"/>
      <c r="B201" s="166"/>
      <c r="C201" s="166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66"/>
      <c r="O201" s="166"/>
      <c r="P201" s="166"/>
      <c r="Q201" s="166"/>
      <c r="R201" s="166"/>
      <c r="S201" s="166"/>
      <c r="T201" s="166"/>
      <c r="U201" s="166"/>
      <c r="V201" s="166"/>
      <c r="W201" s="166"/>
      <c r="X201" s="166"/>
      <c r="Y201" s="166"/>
      <c r="Z201" s="166"/>
    </row>
    <row r="202" spans="1:26" ht="12.75" customHeight="1">
      <c r="A202" s="166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</row>
    <row r="203" spans="1:26" ht="12.75" customHeight="1">
      <c r="A203" s="166"/>
      <c r="B203" s="166"/>
      <c r="C203" s="166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6"/>
      <c r="P203" s="166"/>
      <c r="Q203" s="166"/>
      <c r="R203" s="166"/>
      <c r="S203" s="166"/>
      <c r="T203" s="166"/>
      <c r="U203" s="166"/>
      <c r="V203" s="166"/>
      <c r="W203" s="166"/>
      <c r="X203" s="166"/>
      <c r="Y203" s="166"/>
      <c r="Z203" s="166"/>
    </row>
    <row r="204" spans="1:26" ht="12.75" customHeight="1">
      <c r="A204" s="166"/>
      <c r="B204" s="166"/>
      <c r="C204" s="166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6"/>
      <c r="P204" s="166"/>
      <c r="Q204" s="166"/>
      <c r="R204" s="166"/>
      <c r="S204" s="166"/>
      <c r="T204" s="166"/>
      <c r="U204" s="166"/>
      <c r="V204" s="166"/>
      <c r="W204" s="166"/>
      <c r="X204" s="166"/>
      <c r="Y204" s="166"/>
      <c r="Z204" s="166"/>
    </row>
    <row r="205" spans="1:26" ht="12.75" customHeight="1">
      <c r="A205" s="166"/>
      <c r="B205" s="166"/>
      <c r="C205" s="166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66"/>
      <c r="O205" s="166"/>
      <c r="P205" s="166"/>
      <c r="Q205" s="166"/>
      <c r="R205" s="166"/>
      <c r="S205" s="166"/>
      <c r="T205" s="166"/>
      <c r="U205" s="166"/>
      <c r="V205" s="166"/>
      <c r="W205" s="166"/>
      <c r="X205" s="166"/>
      <c r="Y205" s="166"/>
      <c r="Z205" s="166"/>
    </row>
    <row r="206" spans="1:26" ht="12.75" customHeight="1">
      <c r="A206" s="166"/>
      <c r="B206" s="166"/>
      <c r="C206" s="166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66"/>
      <c r="O206" s="166"/>
      <c r="P206" s="166"/>
      <c r="Q206" s="166"/>
      <c r="R206" s="166"/>
      <c r="S206" s="166"/>
      <c r="T206" s="166"/>
      <c r="U206" s="166"/>
      <c r="V206" s="166"/>
      <c r="W206" s="166"/>
      <c r="X206" s="166"/>
      <c r="Y206" s="166"/>
      <c r="Z206" s="166"/>
    </row>
    <row r="207" spans="1:26" ht="12.75" customHeight="1">
      <c r="A207" s="166"/>
      <c r="B207" s="166"/>
      <c r="C207" s="166"/>
      <c r="D207" s="166"/>
      <c r="E207" s="166"/>
      <c r="F207" s="166"/>
      <c r="G207" s="166"/>
      <c r="H207" s="166"/>
      <c r="I207" s="166"/>
      <c r="J207" s="166"/>
      <c r="K207" s="166"/>
      <c r="L207" s="166"/>
      <c r="M207" s="166"/>
      <c r="N207" s="166"/>
      <c r="O207" s="166"/>
      <c r="P207" s="166"/>
      <c r="Q207" s="166"/>
      <c r="R207" s="166"/>
      <c r="S207" s="166"/>
      <c r="T207" s="166"/>
      <c r="U207" s="166"/>
      <c r="V207" s="166"/>
      <c r="W207" s="166"/>
      <c r="X207" s="166"/>
      <c r="Y207" s="166"/>
      <c r="Z207" s="166"/>
    </row>
    <row r="208" spans="1:26" ht="12.75" customHeight="1">
      <c r="A208" s="166"/>
      <c r="B208" s="166"/>
      <c r="C208" s="166"/>
      <c r="D208" s="166"/>
      <c r="E208" s="166"/>
      <c r="F208" s="166"/>
      <c r="G208" s="166"/>
      <c r="H208" s="166"/>
      <c r="I208" s="166"/>
      <c r="J208" s="166"/>
      <c r="K208" s="166"/>
      <c r="L208" s="166"/>
      <c r="M208" s="166"/>
      <c r="N208" s="166"/>
      <c r="O208" s="166"/>
      <c r="P208" s="166"/>
      <c r="Q208" s="166"/>
      <c r="R208" s="166"/>
      <c r="S208" s="166"/>
      <c r="T208" s="166"/>
      <c r="U208" s="166"/>
      <c r="V208" s="166"/>
      <c r="W208" s="166"/>
      <c r="X208" s="166"/>
      <c r="Y208" s="166"/>
      <c r="Z208" s="166"/>
    </row>
    <row r="209" spans="1:26" ht="12.75" customHeight="1">
      <c r="A209" s="166"/>
      <c r="B209" s="166"/>
      <c r="C209" s="166"/>
      <c r="D209" s="166"/>
      <c r="E209" s="166"/>
      <c r="F209" s="166"/>
      <c r="G209" s="166"/>
      <c r="H209" s="166"/>
      <c r="I209" s="166"/>
      <c r="J209" s="166"/>
      <c r="K209" s="166"/>
      <c r="L209" s="166"/>
      <c r="M209" s="166"/>
      <c r="N209" s="166"/>
      <c r="O209" s="166"/>
      <c r="P209" s="166"/>
      <c r="Q209" s="166"/>
      <c r="R209" s="166"/>
      <c r="S209" s="166"/>
      <c r="T209" s="166"/>
      <c r="U209" s="166"/>
      <c r="V209" s="166"/>
      <c r="W209" s="166"/>
      <c r="X209" s="166"/>
      <c r="Y209" s="166"/>
      <c r="Z209" s="166"/>
    </row>
    <row r="210" spans="1:26" ht="12.75" customHeight="1">
      <c r="A210" s="166"/>
      <c r="B210" s="166"/>
      <c r="C210" s="166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66"/>
      <c r="O210" s="166"/>
      <c r="P210" s="166"/>
      <c r="Q210" s="166"/>
      <c r="R210" s="166"/>
      <c r="S210" s="166"/>
      <c r="T210" s="166"/>
      <c r="U210" s="166"/>
      <c r="V210" s="166"/>
      <c r="W210" s="166"/>
      <c r="X210" s="166"/>
      <c r="Y210" s="166"/>
      <c r="Z210" s="166"/>
    </row>
    <row r="211" spans="1:26" ht="12.75" customHeight="1">
      <c r="A211" s="166"/>
      <c r="B211" s="166"/>
      <c r="C211" s="166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66"/>
      <c r="O211" s="166"/>
      <c r="P211" s="166"/>
      <c r="Q211" s="166"/>
      <c r="R211" s="166"/>
      <c r="S211" s="166"/>
      <c r="T211" s="166"/>
      <c r="U211" s="166"/>
      <c r="V211" s="166"/>
      <c r="W211" s="166"/>
      <c r="X211" s="166"/>
      <c r="Y211" s="166"/>
      <c r="Z211" s="166"/>
    </row>
    <row r="212" spans="1:26" ht="12.75" customHeight="1">
      <c r="A212" s="166"/>
      <c r="B212" s="166"/>
      <c r="C212" s="166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P212" s="166"/>
      <c r="Q212" s="166"/>
      <c r="R212" s="166"/>
      <c r="S212" s="166"/>
      <c r="T212" s="166"/>
      <c r="U212" s="166"/>
      <c r="V212" s="166"/>
      <c r="W212" s="166"/>
      <c r="X212" s="166"/>
      <c r="Y212" s="166"/>
      <c r="Z212" s="166"/>
    </row>
    <row r="213" spans="1:26" ht="12.75" customHeight="1">
      <c r="A213" s="166"/>
      <c r="B213" s="166"/>
      <c r="C213" s="166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66"/>
      <c r="O213" s="166"/>
      <c r="P213" s="166"/>
      <c r="Q213" s="166"/>
      <c r="R213" s="166"/>
      <c r="S213" s="166"/>
      <c r="T213" s="166"/>
      <c r="U213" s="166"/>
      <c r="V213" s="166"/>
      <c r="W213" s="166"/>
      <c r="X213" s="166"/>
      <c r="Y213" s="166"/>
      <c r="Z213" s="166"/>
    </row>
    <row r="214" spans="1:26" ht="12.75" customHeight="1">
      <c r="A214" s="166"/>
      <c r="B214" s="166"/>
      <c r="C214" s="166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66"/>
      <c r="O214" s="166"/>
      <c r="P214" s="166"/>
      <c r="Q214" s="166"/>
      <c r="R214" s="166"/>
      <c r="S214" s="166"/>
      <c r="T214" s="166"/>
      <c r="U214" s="166"/>
      <c r="V214" s="166"/>
      <c r="W214" s="166"/>
      <c r="X214" s="166"/>
      <c r="Y214" s="166"/>
      <c r="Z214" s="166"/>
    </row>
    <row r="215" spans="1:26" ht="12.75" customHeight="1">
      <c r="A215" s="166"/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66"/>
      <c r="Q215" s="166"/>
      <c r="R215" s="166"/>
      <c r="S215" s="166"/>
      <c r="T215" s="166"/>
      <c r="U215" s="166"/>
      <c r="V215" s="166"/>
      <c r="W215" s="166"/>
      <c r="X215" s="166"/>
      <c r="Y215" s="166"/>
      <c r="Z215" s="166"/>
    </row>
    <row r="216" spans="1:26" ht="12.75" customHeight="1">
      <c r="A216" s="166"/>
      <c r="B216" s="166"/>
      <c r="C216" s="166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66"/>
      <c r="O216" s="166"/>
      <c r="P216" s="166"/>
      <c r="Q216" s="166"/>
      <c r="R216" s="166"/>
      <c r="S216" s="166"/>
      <c r="T216" s="166"/>
      <c r="U216" s="166"/>
      <c r="V216" s="166"/>
      <c r="W216" s="166"/>
      <c r="X216" s="166"/>
      <c r="Y216" s="166"/>
      <c r="Z216" s="166"/>
    </row>
    <row r="217" spans="1:26" ht="12.75" customHeight="1">
      <c r="A217" s="166"/>
      <c r="B217" s="166"/>
      <c r="C217" s="166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66"/>
      <c r="O217" s="166"/>
      <c r="P217" s="166"/>
      <c r="Q217" s="166"/>
      <c r="R217" s="166"/>
      <c r="S217" s="166"/>
      <c r="T217" s="166"/>
      <c r="U217" s="166"/>
      <c r="V217" s="166"/>
      <c r="W217" s="166"/>
      <c r="X217" s="166"/>
      <c r="Y217" s="166"/>
      <c r="Z217" s="166"/>
    </row>
    <row r="218" spans="1:26" ht="12.75" customHeight="1">
      <c r="A218" s="166"/>
      <c r="B218" s="166"/>
      <c r="C218" s="166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66"/>
      <c r="O218" s="166"/>
      <c r="P218" s="166"/>
      <c r="Q218" s="166"/>
      <c r="R218" s="166"/>
      <c r="S218" s="166"/>
      <c r="T218" s="166"/>
      <c r="U218" s="166"/>
      <c r="V218" s="166"/>
      <c r="W218" s="166"/>
      <c r="X218" s="166"/>
      <c r="Y218" s="166"/>
      <c r="Z218" s="166"/>
    </row>
    <row r="219" spans="1:26" ht="12.75" customHeight="1">
      <c r="A219" s="166"/>
      <c r="B219" s="166"/>
      <c r="C219" s="166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66"/>
      <c r="O219" s="166"/>
      <c r="P219" s="166"/>
      <c r="Q219" s="166"/>
      <c r="R219" s="166"/>
      <c r="S219" s="166"/>
      <c r="T219" s="166"/>
      <c r="U219" s="166"/>
      <c r="V219" s="166"/>
      <c r="W219" s="166"/>
      <c r="X219" s="166"/>
      <c r="Y219" s="166"/>
      <c r="Z219" s="166"/>
    </row>
    <row r="220" spans="1:26" ht="12.75" customHeight="1">
      <c r="A220" s="166"/>
      <c r="B220" s="166"/>
      <c r="C220" s="166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66"/>
      <c r="O220" s="166"/>
      <c r="P220" s="166"/>
      <c r="Q220" s="166"/>
      <c r="R220" s="166"/>
      <c r="S220" s="166"/>
      <c r="T220" s="166"/>
      <c r="U220" s="166"/>
      <c r="V220" s="166"/>
      <c r="W220" s="166"/>
      <c r="X220" s="166"/>
      <c r="Y220" s="166"/>
      <c r="Z220" s="166"/>
    </row>
    <row r="221" spans="1:26" ht="12.75" customHeight="1">
      <c r="A221" s="166"/>
      <c r="B221" s="166"/>
      <c r="C221" s="166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6"/>
      <c r="P221" s="166"/>
      <c r="Q221" s="166"/>
      <c r="R221" s="166"/>
      <c r="S221" s="166"/>
      <c r="T221" s="166"/>
      <c r="U221" s="166"/>
      <c r="V221" s="166"/>
      <c r="W221" s="166"/>
      <c r="X221" s="166"/>
      <c r="Y221" s="166"/>
      <c r="Z221" s="166"/>
    </row>
    <row r="222" spans="1:26" ht="12.75" customHeight="1">
      <c r="A222" s="166"/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6"/>
      <c r="Y222" s="166"/>
      <c r="Z222" s="166"/>
    </row>
    <row r="223" spans="1:26" ht="12.75" customHeight="1">
      <c r="A223" s="166"/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P223" s="166"/>
      <c r="Q223" s="166"/>
      <c r="R223" s="166"/>
      <c r="S223" s="166"/>
      <c r="T223" s="166"/>
      <c r="U223" s="166"/>
      <c r="V223" s="166"/>
      <c r="W223" s="166"/>
      <c r="X223" s="166"/>
      <c r="Y223" s="166"/>
      <c r="Z223" s="166"/>
    </row>
    <row r="224" spans="1:26" ht="12.75" customHeight="1">
      <c r="A224" s="166"/>
      <c r="B224" s="166"/>
      <c r="C224" s="166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6"/>
      <c r="P224" s="166"/>
      <c r="Q224" s="166"/>
      <c r="R224" s="166"/>
      <c r="S224" s="166"/>
      <c r="T224" s="166"/>
      <c r="U224" s="166"/>
      <c r="V224" s="166"/>
      <c r="W224" s="166"/>
      <c r="X224" s="166"/>
      <c r="Y224" s="166"/>
      <c r="Z224" s="166"/>
    </row>
    <row r="225" spans="1:26" ht="12.75" customHeight="1">
      <c r="A225" s="166"/>
      <c r="B225" s="166"/>
      <c r="C225" s="166"/>
      <c r="D225" s="166"/>
      <c r="E225" s="166"/>
      <c r="F225" s="166"/>
      <c r="G225" s="166"/>
      <c r="H225" s="166"/>
      <c r="I225" s="166"/>
      <c r="J225" s="166"/>
      <c r="K225" s="166"/>
      <c r="L225" s="166"/>
      <c r="M225" s="166"/>
      <c r="N225" s="166"/>
      <c r="O225" s="166"/>
      <c r="P225" s="166"/>
      <c r="Q225" s="166"/>
      <c r="R225" s="166"/>
      <c r="S225" s="166"/>
      <c r="T225" s="166"/>
      <c r="U225" s="166"/>
      <c r="V225" s="166"/>
      <c r="W225" s="166"/>
      <c r="X225" s="166"/>
      <c r="Y225" s="166"/>
      <c r="Z225" s="166"/>
    </row>
    <row r="226" spans="1:26" ht="12.75" customHeight="1">
      <c r="A226" s="166"/>
      <c r="B226" s="166"/>
      <c r="C226" s="166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166"/>
      <c r="P226" s="166"/>
      <c r="Q226" s="166"/>
      <c r="R226" s="166"/>
      <c r="S226" s="166"/>
      <c r="T226" s="166"/>
      <c r="U226" s="166"/>
      <c r="V226" s="166"/>
      <c r="W226" s="166"/>
      <c r="X226" s="166"/>
      <c r="Y226" s="166"/>
      <c r="Z226" s="166"/>
    </row>
    <row r="227" spans="1:26" ht="12.75" customHeight="1">
      <c r="A227" s="166"/>
      <c r="B227" s="166"/>
      <c r="C227" s="166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6"/>
      <c r="P227" s="166"/>
      <c r="Q227" s="166"/>
      <c r="R227" s="166"/>
      <c r="S227" s="166"/>
      <c r="T227" s="166"/>
      <c r="U227" s="166"/>
      <c r="V227" s="166"/>
      <c r="W227" s="166"/>
      <c r="X227" s="166"/>
      <c r="Y227" s="166"/>
      <c r="Z227" s="166"/>
    </row>
    <row r="228" spans="1:26" ht="12.75" customHeight="1">
      <c r="A228" s="166"/>
      <c r="B228" s="166"/>
      <c r="C228" s="166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166"/>
      <c r="P228" s="166"/>
      <c r="Q228" s="166"/>
      <c r="R228" s="166"/>
      <c r="S228" s="166"/>
      <c r="T228" s="166"/>
      <c r="U228" s="166"/>
      <c r="V228" s="166"/>
      <c r="W228" s="166"/>
      <c r="X228" s="166"/>
      <c r="Y228" s="166"/>
      <c r="Z228" s="166"/>
    </row>
    <row r="229" spans="1:26" ht="12.75" customHeight="1">
      <c r="A229" s="166"/>
      <c r="B229" s="166"/>
      <c r="C229" s="166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6"/>
      <c r="P229" s="166"/>
      <c r="Q229" s="166"/>
      <c r="R229" s="166"/>
      <c r="S229" s="166"/>
      <c r="T229" s="166"/>
      <c r="U229" s="166"/>
      <c r="V229" s="166"/>
      <c r="W229" s="166"/>
      <c r="X229" s="166"/>
      <c r="Y229" s="166"/>
      <c r="Z229" s="166"/>
    </row>
    <row r="230" spans="1:26" ht="12.75" customHeight="1">
      <c r="A230" s="166"/>
      <c r="B230" s="166"/>
      <c r="C230" s="166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166"/>
      <c r="Q230" s="166"/>
      <c r="R230" s="166"/>
      <c r="S230" s="166"/>
      <c r="T230" s="166"/>
      <c r="U230" s="166"/>
      <c r="V230" s="166"/>
      <c r="W230" s="166"/>
      <c r="X230" s="166"/>
      <c r="Y230" s="166"/>
      <c r="Z230" s="166"/>
    </row>
    <row r="231" spans="1:26" ht="12.75" customHeight="1">
      <c r="A231" s="166"/>
      <c r="B231" s="166"/>
      <c r="C231" s="166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P231" s="166"/>
      <c r="Q231" s="166"/>
      <c r="R231" s="166"/>
      <c r="S231" s="166"/>
      <c r="T231" s="166"/>
      <c r="U231" s="166"/>
      <c r="V231" s="166"/>
      <c r="W231" s="166"/>
      <c r="X231" s="166"/>
      <c r="Y231" s="166"/>
      <c r="Z231" s="166"/>
    </row>
    <row r="232" spans="1:26" ht="12.75" customHeight="1">
      <c r="A232" s="166"/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</row>
    <row r="233" spans="1:26" ht="12.75" customHeight="1">
      <c r="A233" s="166"/>
      <c r="B233" s="166"/>
      <c r="C233" s="166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P233" s="166"/>
      <c r="Q233" s="166"/>
      <c r="R233" s="166"/>
      <c r="S233" s="166"/>
      <c r="T233" s="166"/>
      <c r="U233" s="166"/>
      <c r="V233" s="166"/>
      <c r="W233" s="166"/>
      <c r="X233" s="166"/>
      <c r="Y233" s="166"/>
      <c r="Z233" s="166"/>
    </row>
    <row r="234" spans="1:26" ht="12.75" customHeight="1">
      <c r="A234" s="166"/>
      <c r="B234" s="166"/>
      <c r="C234" s="166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P234" s="166"/>
      <c r="Q234" s="166"/>
      <c r="R234" s="166"/>
      <c r="S234" s="166"/>
      <c r="T234" s="166"/>
      <c r="U234" s="166"/>
      <c r="V234" s="166"/>
      <c r="W234" s="166"/>
      <c r="X234" s="166"/>
      <c r="Y234" s="166"/>
      <c r="Z234" s="166"/>
    </row>
    <row r="235" spans="1:26" ht="12.75" customHeight="1">
      <c r="A235" s="166"/>
      <c r="B235" s="166"/>
      <c r="C235" s="166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166"/>
      <c r="Q235" s="166"/>
      <c r="R235" s="166"/>
      <c r="S235" s="166"/>
      <c r="T235" s="166"/>
      <c r="U235" s="166"/>
      <c r="V235" s="166"/>
      <c r="W235" s="166"/>
      <c r="X235" s="166"/>
      <c r="Y235" s="166"/>
      <c r="Z235" s="166"/>
    </row>
    <row r="236" spans="1:26" ht="12.75" customHeight="1">
      <c r="A236" s="166"/>
      <c r="B236" s="166"/>
      <c r="C236" s="166"/>
      <c r="D236" s="166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166"/>
      <c r="Q236" s="166"/>
      <c r="R236" s="166"/>
      <c r="S236" s="166"/>
      <c r="T236" s="166"/>
      <c r="U236" s="166"/>
      <c r="V236" s="166"/>
      <c r="W236" s="166"/>
      <c r="X236" s="166"/>
      <c r="Y236" s="166"/>
      <c r="Z236" s="166"/>
    </row>
    <row r="237" spans="1:26" ht="12.75" customHeight="1">
      <c r="A237" s="166"/>
      <c r="B237" s="16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P237" s="166"/>
      <c r="Q237" s="166"/>
      <c r="R237" s="166"/>
      <c r="S237" s="166"/>
      <c r="T237" s="166"/>
      <c r="U237" s="166"/>
      <c r="V237" s="166"/>
      <c r="W237" s="166"/>
      <c r="X237" s="166"/>
      <c r="Y237" s="166"/>
      <c r="Z237" s="166"/>
    </row>
    <row r="238" spans="1:26" ht="12.75" customHeight="1">
      <c r="A238" s="166"/>
      <c r="B238" s="166"/>
      <c r="C238" s="166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166"/>
      <c r="P238" s="166"/>
      <c r="Q238" s="166"/>
      <c r="R238" s="166"/>
      <c r="S238" s="166"/>
      <c r="T238" s="166"/>
      <c r="U238" s="166"/>
      <c r="V238" s="166"/>
      <c r="W238" s="166"/>
      <c r="X238" s="166"/>
      <c r="Y238" s="166"/>
      <c r="Z238" s="166"/>
    </row>
    <row r="239" spans="1:26" ht="12.75" customHeight="1">
      <c r="A239" s="166"/>
      <c r="B239" s="166"/>
      <c r="C239" s="166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166"/>
      <c r="P239" s="166"/>
      <c r="Q239" s="166"/>
      <c r="R239" s="166"/>
      <c r="S239" s="166"/>
      <c r="T239" s="166"/>
      <c r="U239" s="166"/>
      <c r="V239" s="166"/>
      <c r="W239" s="166"/>
      <c r="X239" s="166"/>
      <c r="Y239" s="166"/>
      <c r="Z239" s="166"/>
    </row>
    <row r="240" spans="1:26" ht="12.75" customHeight="1">
      <c r="A240" s="166"/>
      <c r="B240" s="166"/>
      <c r="C240" s="166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166"/>
      <c r="P240" s="166"/>
      <c r="Q240" s="166"/>
      <c r="R240" s="166"/>
      <c r="S240" s="166"/>
      <c r="T240" s="166"/>
      <c r="U240" s="166"/>
      <c r="V240" s="166"/>
      <c r="W240" s="166"/>
      <c r="X240" s="166"/>
      <c r="Y240" s="166"/>
      <c r="Z240" s="166"/>
    </row>
    <row r="241" spans="1:26" ht="12.75" customHeight="1">
      <c r="A241" s="166"/>
      <c r="B241" s="166"/>
      <c r="C241" s="166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166"/>
      <c r="P241" s="166"/>
      <c r="Q241" s="166"/>
      <c r="R241" s="166"/>
      <c r="S241" s="166"/>
      <c r="T241" s="166"/>
      <c r="U241" s="166"/>
      <c r="V241" s="166"/>
      <c r="W241" s="166"/>
      <c r="X241" s="166"/>
      <c r="Y241" s="166"/>
      <c r="Z241" s="166"/>
    </row>
    <row r="242" spans="1:26" ht="12.75" customHeight="1">
      <c r="A242" s="166"/>
      <c r="B242" s="166"/>
      <c r="C242" s="166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6"/>
      <c r="P242" s="166"/>
      <c r="Q242" s="166"/>
      <c r="R242" s="166"/>
      <c r="S242" s="166"/>
      <c r="T242" s="166"/>
      <c r="U242" s="166"/>
      <c r="V242" s="166"/>
      <c r="W242" s="166"/>
      <c r="X242" s="166"/>
      <c r="Y242" s="166"/>
      <c r="Z242" s="166"/>
    </row>
    <row r="243" spans="1:26" ht="12.75" customHeight="1">
      <c r="A243" s="166"/>
      <c r="B243" s="166"/>
      <c r="C243" s="166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166"/>
      <c r="P243" s="166"/>
      <c r="Q243" s="166"/>
      <c r="R243" s="166"/>
      <c r="S243" s="166"/>
      <c r="T243" s="166"/>
      <c r="U243" s="166"/>
      <c r="V243" s="166"/>
      <c r="W243" s="166"/>
      <c r="X243" s="166"/>
      <c r="Y243" s="166"/>
      <c r="Z243" s="166"/>
    </row>
    <row r="244" spans="1:26" ht="12.75" customHeight="1">
      <c r="A244" s="166"/>
      <c r="B244" s="166"/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66"/>
      <c r="Q244" s="166"/>
      <c r="R244" s="166"/>
      <c r="S244" s="166"/>
      <c r="T244" s="166"/>
      <c r="U244" s="166"/>
      <c r="V244" s="166"/>
      <c r="W244" s="166"/>
      <c r="X244" s="166"/>
      <c r="Y244" s="166"/>
      <c r="Z244" s="166"/>
    </row>
    <row r="245" spans="1:26" ht="12.75" customHeight="1">
      <c r="A245" s="166"/>
      <c r="B245" s="166"/>
      <c r="C245" s="166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166"/>
      <c r="P245" s="166"/>
      <c r="Q245" s="166"/>
      <c r="R245" s="166"/>
      <c r="S245" s="166"/>
      <c r="T245" s="166"/>
      <c r="U245" s="166"/>
      <c r="V245" s="166"/>
      <c r="W245" s="166"/>
      <c r="X245" s="166"/>
      <c r="Y245" s="166"/>
      <c r="Z245" s="166"/>
    </row>
    <row r="246" spans="1:26" ht="12.75" customHeight="1">
      <c r="A246" s="166"/>
      <c r="B246" s="166"/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166"/>
      <c r="Q246" s="166"/>
      <c r="R246" s="166"/>
      <c r="S246" s="166"/>
      <c r="T246" s="166"/>
      <c r="U246" s="166"/>
      <c r="V246" s="166"/>
      <c r="W246" s="166"/>
      <c r="X246" s="166"/>
      <c r="Y246" s="166"/>
      <c r="Z246" s="166"/>
    </row>
    <row r="247" spans="1:26" ht="12.75" customHeight="1">
      <c r="A247" s="166"/>
      <c r="B247" s="166"/>
      <c r="C247" s="166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166"/>
      <c r="P247" s="166"/>
      <c r="Q247" s="166"/>
      <c r="R247" s="166"/>
      <c r="S247" s="166"/>
      <c r="T247" s="166"/>
      <c r="U247" s="166"/>
      <c r="V247" s="166"/>
      <c r="W247" s="166"/>
      <c r="X247" s="166"/>
      <c r="Y247" s="166"/>
      <c r="Z247" s="166"/>
    </row>
    <row r="248" spans="1:26" ht="12.75" customHeight="1">
      <c r="A248" s="166"/>
      <c r="B248" s="166"/>
      <c r="C248" s="166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166"/>
      <c r="P248" s="166"/>
      <c r="Q248" s="166"/>
      <c r="R248" s="166"/>
      <c r="S248" s="166"/>
      <c r="T248" s="166"/>
      <c r="U248" s="166"/>
      <c r="V248" s="166"/>
      <c r="W248" s="166"/>
      <c r="X248" s="166"/>
      <c r="Y248" s="166"/>
      <c r="Z248" s="166"/>
    </row>
    <row r="249" spans="1:26" ht="12.75" customHeight="1">
      <c r="A249" s="166"/>
      <c r="B249" s="166"/>
      <c r="C249" s="166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166"/>
      <c r="P249" s="166"/>
      <c r="Q249" s="166"/>
      <c r="R249" s="166"/>
      <c r="S249" s="166"/>
      <c r="T249" s="166"/>
      <c r="U249" s="166"/>
      <c r="V249" s="166"/>
      <c r="W249" s="166"/>
      <c r="X249" s="166"/>
      <c r="Y249" s="166"/>
      <c r="Z249" s="166"/>
    </row>
    <row r="250" spans="1:26" ht="12.75" customHeight="1">
      <c r="A250" s="166"/>
      <c r="B250" s="166"/>
      <c r="C250" s="166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166"/>
      <c r="P250" s="166"/>
      <c r="Q250" s="166"/>
      <c r="R250" s="166"/>
      <c r="S250" s="166"/>
      <c r="T250" s="166"/>
      <c r="U250" s="166"/>
      <c r="V250" s="166"/>
      <c r="W250" s="166"/>
      <c r="X250" s="166"/>
      <c r="Y250" s="166"/>
      <c r="Z250" s="166"/>
    </row>
    <row r="251" spans="1:26" ht="12.75" customHeight="1">
      <c r="A251" s="166"/>
      <c r="B251" s="166"/>
      <c r="C251" s="166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166"/>
      <c r="P251" s="166"/>
      <c r="Q251" s="166"/>
      <c r="R251" s="166"/>
      <c r="S251" s="166"/>
      <c r="T251" s="166"/>
      <c r="U251" s="166"/>
      <c r="V251" s="166"/>
      <c r="W251" s="166"/>
      <c r="X251" s="166"/>
      <c r="Y251" s="166"/>
      <c r="Z251" s="166"/>
    </row>
    <row r="252" spans="1:26" ht="12.75" customHeight="1">
      <c r="A252" s="166"/>
      <c r="B252" s="166"/>
      <c r="C252" s="166"/>
      <c r="D252" s="166"/>
      <c r="E252" s="166"/>
      <c r="F252" s="166"/>
      <c r="G252" s="166"/>
      <c r="H252" s="166"/>
      <c r="I252" s="166"/>
      <c r="J252" s="166"/>
      <c r="K252" s="166"/>
      <c r="L252" s="166"/>
      <c r="M252" s="166"/>
      <c r="N252" s="166"/>
      <c r="O252" s="166"/>
      <c r="P252" s="166"/>
      <c r="Q252" s="166"/>
      <c r="R252" s="166"/>
      <c r="S252" s="166"/>
      <c r="T252" s="166"/>
      <c r="U252" s="166"/>
      <c r="V252" s="166"/>
      <c r="W252" s="166"/>
      <c r="X252" s="166"/>
      <c r="Y252" s="166"/>
      <c r="Z252" s="166"/>
    </row>
    <row r="253" spans="1:26" ht="12.75" customHeight="1">
      <c r="A253" s="166"/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166"/>
      <c r="Q253" s="166"/>
      <c r="R253" s="166"/>
      <c r="S253" s="166"/>
      <c r="T253" s="166"/>
      <c r="U253" s="166"/>
      <c r="V253" s="166"/>
      <c r="W253" s="166"/>
      <c r="X253" s="166"/>
      <c r="Y253" s="166"/>
      <c r="Z253" s="166"/>
    </row>
    <row r="254" spans="1:26" ht="12.75" customHeight="1">
      <c r="A254" s="166"/>
      <c r="B254" s="166"/>
      <c r="C254" s="166"/>
      <c r="D254" s="166"/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166"/>
      <c r="P254" s="166"/>
      <c r="Q254" s="166"/>
      <c r="R254" s="166"/>
      <c r="S254" s="166"/>
      <c r="T254" s="166"/>
      <c r="U254" s="166"/>
      <c r="V254" s="166"/>
      <c r="W254" s="166"/>
      <c r="X254" s="166"/>
      <c r="Y254" s="166"/>
      <c r="Z254" s="166"/>
    </row>
    <row r="255" spans="1:26" ht="12.75" customHeight="1">
      <c r="A255" s="166"/>
      <c r="B255" s="166"/>
      <c r="C255" s="166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166"/>
      <c r="Q255" s="166"/>
      <c r="R255" s="166"/>
      <c r="S255" s="166"/>
      <c r="T255" s="166"/>
      <c r="U255" s="166"/>
      <c r="V255" s="166"/>
      <c r="W255" s="166"/>
      <c r="X255" s="166"/>
      <c r="Y255" s="166"/>
      <c r="Z255" s="166"/>
    </row>
    <row r="256" spans="1:26" ht="12.75" customHeight="1">
      <c r="A256" s="166"/>
      <c r="B256" s="166"/>
      <c r="C256" s="166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6"/>
      <c r="P256" s="166"/>
      <c r="Q256" s="166"/>
      <c r="R256" s="166"/>
      <c r="S256" s="166"/>
      <c r="T256" s="166"/>
      <c r="U256" s="166"/>
      <c r="V256" s="166"/>
      <c r="W256" s="166"/>
      <c r="X256" s="166"/>
      <c r="Y256" s="166"/>
      <c r="Z256" s="166"/>
    </row>
    <row r="257" spans="1:26" ht="12.75" customHeight="1">
      <c r="A257" s="166"/>
      <c r="B257" s="166"/>
      <c r="C257" s="166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6"/>
      <c r="P257" s="166"/>
      <c r="Q257" s="166"/>
      <c r="R257" s="166"/>
      <c r="S257" s="166"/>
      <c r="T257" s="166"/>
      <c r="U257" s="166"/>
      <c r="V257" s="166"/>
      <c r="W257" s="166"/>
      <c r="X257" s="166"/>
      <c r="Y257" s="166"/>
      <c r="Z257" s="166"/>
    </row>
    <row r="258" spans="1:26" ht="12.75" customHeight="1">
      <c r="A258" s="166"/>
      <c r="B258" s="166"/>
      <c r="C258" s="166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6"/>
      <c r="P258" s="166"/>
      <c r="Q258" s="166"/>
      <c r="R258" s="166"/>
      <c r="S258" s="166"/>
      <c r="T258" s="166"/>
      <c r="U258" s="166"/>
      <c r="V258" s="166"/>
      <c r="W258" s="166"/>
      <c r="X258" s="166"/>
      <c r="Y258" s="166"/>
      <c r="Z258" s="166"/>
    </row>
    <row r="259" spans="1:26" ht="12.75" customHeight="1">
      <c r="A259" s="166"/>
      <c r="B259" s="166"/>
      <c r="C259" s="166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6"/>
      <c r="P259" s="166"/>
      <c r="Q259" s="166"/>
      <c r="R259" s="166"/>
      <c r="S259" s="166"/>
      <c r="T259" s="166"/>
      <c r="U259" s="166"/>
      <c r="V259" s="166"/>
      <c r="W259" s="166"/>
      <c r="X259" s="166"/>
      <c r="Y259" s="166"/>
      <c r="Z259" s="166"/>
    </row>
    <row r="260" spans="1:26" ht="12.75" customHeight="1">
      <c r="A260" s="166"/>
      <c r="B260" s="166"/>
      <c r="C260" s="166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6"/>
      <c r="P260" s="166"/>
      <c r="Q260" s="166"/>
      <c r="R260" s="166"/>
      <c r="S260" s="166"/>
      <c r="T260" s="166"/>
      <c r="U260" s="166"/>
      <c r="V260" s="166"/>
      <c r="W260" s="166"/>
      <c r="X260" s="166"/>
      <c r="Y260" s="166"/>
      <c r="Z260" s="166"/>
    </row>
    <row r="261" spans="1:26" ht="12.75" customHeight="1">
      <c r="A261" s="166"/>
      <c r="B261" s="166"/>
      <c r="C261" s="166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6"/>
      <c r="P261" s="166"/>
      <c r="Q261" s="166"/>
      <c r="R261" s="166"/>
      <c r="S261" s="166"/>
      <c r="T261" s="166"/>
      <c r="U261" s="166"/>
      <c r="V261" s="166"/>
      <c r="W261" s="166"/>
      <c r="X261" s="166"/>
      <c r="Y261" s="166"/>
      <c r="Z261" s="166"/>
    </row>
    <row r="262" spans="1:26" ht="12.75" customHeight="1">
      <c r="A262" s="166"/>
      <c r="B262" s="166"/>
      <c r="C262" s="166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P262" s="166"/>
      <c r="Q262" s="166"/>
      <c r="R262" s="166"/>
      <c r="S262" s="166"/>
      <c r="T262" s="166"/>
      <c r="U262" s="166"/>
      <c r="V262" s="166"/>
      <c r="W262" s="166"/>
      <c r="X262" s="166"/>
      <c r="Y262" s="166"/>
      <c r="Z262" s="166"/>
    </row>
    <row r="263" spans="1:26" ht="12.75" customHeight="1">
      <c r="A263" s="166"/>
      <c r="B263" s="166"/>
      <c r="C263" s="166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P263" s="166"/>
      <c r="Q263" s="166"/>
      <c r="R263" s="166"/>
      <c r="S263" s="166"/>
      <c r="T263" s="166"/>
      <c r="U263" s="166"/>
      <c r="V263" s="166"/>
      <c r="W263" s="166"/>
      <c r="X263" s="166"/>
      <c r="Y263" s="166"/>
      <c r="Z263" s="166"/>
    </row>
    <row r="264" spans="1:26" ht="12.75" customHeight="1">
      <c r="A264" s="166"/>
      <c r="B264" s="166"/>
      <c r="C264" s="166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6"/>
      <c r="P264" s="166"/>
      <c r="Q264" s="166"/>
      <c r="R264" s="166"/>
      <c r="S264" s="166"/>
      <c r="T264" s="166"/>
      <c r="U264" s="166"/>
      <c r="V264" s="166"/>
      <c r="W264" s="166"/>
      <c r="X264" s="166"/>
      <c r="Y264" s="166"/>
      <c r="Z264" s="166"/>
    </row>
    <row r="265" spans="1:26" ht="12.75" customHeight="1">
      <c r="A265" s="166"/>
      <c r="B265" s="166"/>
      <c r="C265" s="166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66"/>
      <c r="O265" s="166"/>
      <c r="P265" s="166"/>
      <c r="Q265" s="166"/>
      <c r="R265" s="166"/>
      <c r="S265" s="166"/>
      <c r="T265" s="166"/>
      <c r="U265" s="166"/>
      <c r="V265" s="166"/>
      <c r="W265" s="166"/>
      <c r="X265" s="166"/>
      <c r="Y265" s="166"/>
      <c r="Z265" s="166"/>
    </row>
    <row r="266" spans="1:26" ht="12.75" customHeight="1">
      <c r="A266" s="166"/>
      <c r="B266" s="166"/>
      <c r="C266" s="166"/>
      <c r="D266" s="166"/>
      <c r="E266" s="166"/>
      <c r="F266" s="166"/>
      <c r="G266" s="166"/>
      <c r="H266" s="166"/>
      <c r="I266" s="166"/>
      <c r="J266" s="166"/>
      <c r="K266" s="166"/>
      <c r="L266" s="166"/>
      <c r="M266" s="166"/>
      <c r="N266" s="166"/>
      <c r="O266" s="166"/>
      <c r="P266" s="166"/>
      <c r="Q266" s="166"/>
      <c r="R266" s="166"/>
      <c r="S266" s="166"/>
      <c r="T266" s="166"/>
      <c r="U266" s="166"/>
      <c r="V266" s="166"/>
      <c r="W266" s="166"/>
      <c r="X266" s="166"/>
      <c r="Y266" s="166"/>
      <c r="Z266" s="166"/>
    </row>
    <row r="267" spans="1:26" ht="12.75" customHeight="1">
      <c r="A267" s="166"/>
      <c r="B267" s="166"/>
      <c r="C267" s="166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P267" s="166"/>
      <c r="Q267" s="166"/>
      <c r="R267" s="166"/>
      <c r="S267" s="166"/>
      <c r="T267" s="166"/>
      <c r="U267" s="166"/>
      <c r="V267" s="166"/>
      <c r="W267" s="166"/>
      <c r="X267" s="166"/>
      <c r="Y267" s="166"/>
      <c r="Z267" s="166"/>
    </row>
    <row r="268" spans="1:26" ht="12.75" customHeight="1">
      <c r="A268" s="166"/>
      <c r="B268" s="166"/>
      <c r="C268" s="166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166"/>
      <c r="Q268" s="166"/>
      <c r="R268" s="166"/>
      <c r="S268" s="166"/>
      <c r="T268" s="166"/>
      <c r="U268" s="166"/>
      <c r="V268" s="166"/>
      <c r="W268" s="166"/>
      <c r="X268" s="166"/>
      <c r="Y268" s="166"/>
      <c r="Z268" s="166"/>
    </row>
    <row r="269" spans="1:26" ht="12.75" customHeight="1">
      <c r="A269" s="166"/>
      <c r="B269" s="166"/>
      <c r="C269" s="166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P269" s="166"/>
      <c r="Q269" s="166"/>
      <c r="R269" s="166"/>
      <c r="S269" s="166"/>
      <c r="T269" s="166"/>
      <c r="U269" s="166"/>
      <c r="V269" s="166"/>
      <c r="W269" s="166"/>
      <c r="X269" s="166"/>
      <c r="Y269" s="166"/>
      <c r="Z269" s="166"/>
    </row>
    <row r="270" spans="1:26" ht="12.75" customHeight="1">
      <c r="A270" s="166"/>
      <c r="B270" s="166"/>
      <c r="C270" s="166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P270" s="166"/>
      <c r="Q270" s="166"/>
      <c r="R270" s="166"/>
      <c r="S270" s="166"/>
      <c r="T270" s="166"/>
      <c r="U270" s="166"/>
      <c r="V270" s="166"/>
      <c r="W270" s="166"/>
      <c r="X270" s="166"/>
      <c r="Y270" s="166"/>
      <c r="Z270" s="166"/>
    </row>
    <row r="271" spans="1:26" ht="12.75" customHeight="1">
      <c r="A271" s="166"/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</row>
    <row r="272" spans="1:26" ht="12.75" customHeight="1">
      <c r="A272" s="166"/>
      <c r="B272" s="166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  <c r="S272" s="166"/>
      <c r="T272" s="166"/>
      <c r="U272" s="166"/>
      <c r="V272" s="166"/>
      <c r="W272" s="166"/>
      <c r="X272" s="166"/>
      <c r="Y272" s="166"/>
      <c r="Z272" s="166"/>
    </row>
    <row r="273" spans="1:26" ht="12.75" customHeight="1">
      <c r="A273" s="166"/>
      <c r="B273" s="166"/>
      <c r="C273" s="166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166"/>
      <c r="Q273" s="166"/>
      <c r="R273" s="166"/>
      <c r="S273" s="166"/>
      <c r="T273" s="166"/>
      <c r="U273" s="166"/>
      <c r="V273" s="166"/>
      <c r="W273" s="166"/>
      <c r="X273" s="166"/>
      <c r="Y273" s="166"/>
      <c r="Z273" s="166"/>
    </row>
    <row r="274" spans="1:26" ht="12.75" customHeight="1">
      <c r="A274" s="166"/>
      <c r="B274" s="166"/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P274" s="166"/>
      <c r="Q274" s="166"/>
      <c r="R274" s="166"/>
      <c r="S274" s="166"/>
      <c r="T274" s="166"/>
      <c r="U274" s="166"/>
      <c r="V274" s="166"/>
      <c r="W274" s="166"/>
      <c r="X274" s="166"/>
      <c r="Y274" s="166"/>
      <c r="Z274" s="166"/>
    </row>
    <row r="275" spans="1:26" ht="12.75" customHeight="1">
      <c r="A275" s="166"/>
      <c r="B275" s="166"/>
      <c r="C275" s="166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66"/>
      <c r="O275" s="166"/>
      <c r="P275" s="166"/>
      <c r="Q275" s="166"/>
      <c r="R275" s="166"/>
      <c r="S275" s="166"/>
      <c r="T275" s="166"/>
      <c r="U275" s="166"/>
      <c r="V275" s="166"/>
      <c r="W275" s="166"/>
      <c r="X275" s="166"/>
      <c r="Y275" s="166"/>
      <c r="Z275" s="166"/>
    </row>
    <row r="276" spans="1:26" ht="12.75" customHeight="1">
      <c r="A276" s="166"/>
      <c r="B276" s="166"/>
      <c r="C276" s="166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</row>
    <row r="277" spans="1:26" ht="12.75" customHeight="1">
      <c r="A277" s="166"/>
      <c r="B277" s="166"/>
      <c r="C277" s="166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</row>
    <row r="278" spans="1:26" ht="12.75" customHeight="1">
      <c r="A278" s="166"/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</row>
    <row r="279" spans="1:26" ht="12.75" customHeight="1">
      <c r="A279" s="166"/>
      <c r="B279" s="166"/>
      <c r="C279" s="166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166"/>
      <c r="Q279" s="166"/>
      <c r="R279" s="166"/>
      <c r="S279" s="166"/>
      <c r="T279" s="166"/>
      <c r="U279" s="166"/>
      <c r="V279" s="166"/>
      <c r="W279" s="166"/>
      <c r="X279" s="166"/>
      <c r="Y279" s="166"/>
      <c r="Z279" s="166"/>
    </row>
    <row r="280" spans="1:26" ht="12.75" customHeight="1">
      <c r="A280" s="166"/>
      <c r="B280" s="166"/>
      <c r="C280" s="166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P280" s="166"/>
      <c r="Q280" s="166"/>
      <c r="R280" s="166"/>
      <c r="S280" s="166"/>
      <c r="T280" s="166"/>
      <c r="U280" s="166"/>
      <c r="V280" s="166"/>
      <c r="W280" s="166"/>
      <c r="X280" s="166"/>
      <c r="Y280" s="166"/>
      <c r="Z280" s="166"/>
    </row>
    <row r="281" spans="1:26" ht="12.75" customHeight="1">
      <c r="A281" s="166"/>
      <c r="B281" s="166"/>
      <c r="C281" s="166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166"/>
      <c r="P281" s="166"/>
      <c r="Q281" s="166"/>
      <c r="R281" s="166"/>
      <c r="S281" s="166"/>
      <c r="T281" s="166"/>
      <c r="U281" s="166"/>
      <c r="V281" s="166"/>
      <c r="W281" s="166"/>
      <c r="X281" s="166"/>
      <c r="Y281" s="166"/>
      <c r="Z281" s="166"/>
    </row>
    <row r="282" spans="1:26" ht="12.75" customHeight="1">
      <c r="A282" s="166"/>
      <c r="B282" s="166"/>
      <c r="C282" s="166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166"/>
      <c r="P282" s="166"/>
      <c r="Q282" s="166"/>
      <c r="R282" s="166"/>
      <c r="S282" s="166"/>
      <c r="T282" s="166"/>
      <c r="U282" s="166"/>
      <c r="V282" s="166"/>
      <c r="W282" s="166"/>
      <c r="X282" s="166"/>
      <c r="Y282" s="166"/>
      <c r="Z282" s="166"/>
    </row>
    <row r="283" spans="1:26" ht="12.75" customHeight="1">
      <c r="A283" s="166"/>
      <c r="B283" s="166"/>
      <c r="C283" s="166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166"/>
      <c r="P283" s="166"/>
      <c r="Q283" s="166"/>
      <c r="R283" s="166"/>
      <c r="S283" s="166"/>
      <c r="T283" s="166"/>
      <c r="U283" s="166"/>
      <c r="V283" s="166"/>
      <c r="W283" s="166"/>
      <c r="X283" s="166"/>
      <c r="Y283" s="166"/>
      <c r="Z283" s="166"/>
    </row>
    <row r="284" spans="1:26" ht="12.75" customHeight="1">
      <c r="A284" s="166"/>
      <c r="B284" s="166"/>
      <c r="C284" s="166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166"/>
      <c r="P284" s="166"/>
      <c r="Q284" s="166"/>
      <c r="R284" s="166"/>
      <c r="S284" s="166"/>
      <c r="T284" s="166"/>
      <c r="U284" s="166"/>
      <c r="V284" s="166"/>
      <c r="W284" s="166"/>
      <c r="X284" s="166"/>
      <c r="Y284" s="166"/>
      <c r="Z284" s="166"/>
    </row>
    <row r="285" spans="1:26" ht="12.75" customHeight="1">
      <c r="A285" s="166"/>
      <c r="B285" s="166"/>
      <c r="C285" s="166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166"/>
      <c r="P285" s="166"/>
      <c r="Q285" s="166"/>
      <c r="R285" s="166"/>
      <c r="S285" s="166"/>
      <c r="T285" s="166"/>
      <c r="U285" s="166"/>
      <c r="V285" s="166"/>
      <c r="W285" s="166"/>
      <c r="X285" s="166"/>
      <c r="Y285" s="166"/>
      <c r="Z285" s="166"/>
    </row>
    <row r="286" spans="1:26" ht="12.75" customHeight="1">
      <c r="A286" s="166"/>
      <c r="B286" s="166"/>
      <c r="C286" s="166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P286" s="166"/>
      <c r="Q286" s="166"/>
      <c r="R286" s="166"/>
      <c r="S286" s="166"/>
      <c r="T286" s="166"/>
      <c r="U286" s="166"/>
      <c r="V286" s="166"/>
      <c r="W286" s="166"/>
      <c r="X286" s="166"/>
      <c r="Y286" s="166"/>
      <c r="Z286" s="166"/>
    </row>
    <row r="287" spans="1:26" ht="12.75" customHeight="1">
      <c r="A287" s="166"/>
      <c r="B287" s="166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  <c r="S287" s="166"/>
      <c r="T287" s="166"/>
      <c r="U287" s="166"/>
      <c r="V287" s="166"/>
      <c r="W287" s="166"/>
      <c r="X287" s="166"/>
      <c r="Y287" s="166"/>
      <c r="Z287" s="166"/>
    </row>
    <row r="288" spans="1:26" ht="12.75" customHeight="1">
      <c r="A288" s="166"/>
      <c r="B288" s="166"/>
      <c r="C288" s="166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166"/>
      <c r="P288" s="166"/>
      <c r="Q288" s="166"/>
      <c r="R288" s="166"/>
      <c r="S288" s="166"/>
      <c r="T288" s="166"/>
      <c r="U288" s="166"/>
      <c r="V288" s="166"/>
      <c r="W288" s="166"/>
      <c r="X288" s="166"/>
      <c r="Y288" s="166"/>
      <c r="Z288" s="166"/>
    </row>
    <row r="289" spans="1:26" ht="12.75" customHeight="1">
      <c r="A289" s="166"/>
      <c r="B289" s="166"/>
      <c r="C289" s="166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166"/>
      <c r="P289" s="166"/>
      <c r="Q289" s="166"/>
      <c r="R289" s="166"/>
      <c r="S289" s="166"/>
      <c r="T289" s="166"/>
      <c r="U289" s="166"/>
      <c r="V289" s="166"/>
      <c r="W289" s="166"/>
      <c r="X289" s="166"/>
      <c r="Y289" s="166"/>
      <c r="Z289" s="166"/>
    </row>
    <row r="290" spans="1:26" ht="12.75" customHeight="1">
      <c r="A290" s="166"/>
      <c r="B290" s="166"/>
      <c r="C290" s="166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166"/>
      <c r="P290" s="166"/>
      <c r="Q290" s="166"/>
      <c r="R290" s="166"/>
      <c r="S290" s="166"/>
      <c r="T290" s="166"/>
      <c r="U290" s="166"/>
      <c r="V290" s="166"/>
      <c r="W290" s="166"/>
      <c r="X290" s="166"/>
      <c r="Y290" s="166"/>
      <c r="Z290" s="166"/>
    </row>
    <row r="291" spans="1:26" ht="12.75" customHeight="1">
      <c r="A291" s="166"/>
      <c r="B291" s="166"/>
      <c r="C291" s="166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166"/>
      <c r="P291" s="166"/>
      <c r="Q291" s="166"/>
      <c r="R291" s="166"/>
      <c r="S291" s="166"/>
      <c r="T291" s="166"/>
      <c r="U291" s="166"/>
      <c r="V291" s="166"/>
      <c r="W291" s="166"/>
      <c r="X291" s="166"/>
      <c r="Y291" s="166"/>
      <c r="Z291" s="166"/>
    </row>
    <row r="292" spans="1:26" ht="12.75" customHeight="1">
      <c r="A292" s="166"/>
      <c r="B292" s="166"/>
      <c r="C292" s="166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P292" s="166"/>
      <c r="Q292" s="166"/>
      <c r="R292" s="166"/>
      <c r="S292" s="166"/>
      <c r="T292" s="166"/>
      <c r="U292" s="166"/>
      <c r="V292" s="166"/>
      <c r="W292" s="166"/>
      <c r="X292" s="166"/>
      <c r="Y292" s="166"/>
      <c r="Z292" s="166"/>
    </row>
    <row r="293" spans="1:26" ht="12.75" customHeight="1">
      <c r="A293" s="166"/>
      <c r="B293" s="166"/>
      <c r="C293" s="166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66"/>
      <c r="O293" s="166"/>
      <c r="P293" s="166"/>
      <c r="Q293" s="166"/>
      <c r="R293" s="166"/>
      <c r="S293" s="166"/>
      <c r="T293" s="166"/>
      <c r="U293" s="166"/>
      <c r="V293" s="166"/>
      <c r="W293" s="166"/>
      <c r="X293" s="166"/>
      <c r="Y293" s="166"/>
      <c r="Z293" s="166"/>
    </row>
    <row r="294" spans="1:26" ht="12.75" customHeight="1">
      <c r="A294" s="166"/>
      <c r="B294" s="166"/>
      <c r="C294" s="166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66"/>
      <c r="O294" s="166"/>
      <c r="P294" s="166"/>
      <c r="Q294" s="166"/>
      <c r="R294" s="166"/>
      <c r="S294" s="166"/>
      <c r="T294" s="166"/>
      <c r="U294" s="166"/>
      <c r="V294" s="166"/>
      <c r="W294" s="166"/>
      <c r="X294" s="166"/>
      <c r="Y294" s="166"/>
      <c r="Z294" s="166"/>
    </row>
    <row r="295" spans="1:26" ht="12.75" customHeight="1">
      <c r="A295" s="166"/>
      <c r="B295" s="166"/>
      <c r="C295" s="166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66"/>
      <c r="O295" s="166"/>
      <c r="P295" s="166"/>
      <c r="Q295" s="166"/>
      <c r="R295" s="166"/>
      <c r="S295" s="166"/>
      <c r="T295" s="166"/>
      <c r="U295" s="166"/>
      <c r="V295" s="166"/>
      <c r="W295" s="166"/>
      <c r="X295" s="166"/>
      <c r="Y295" s="166"/>
      <c r="Z295" s="166"/>
    </row>
    <row r="296" spans="1:26" ht="12.75" customHeight="1">
      <c r="A296" s="166"/>
      <c r="B296" s="166"/>
      <c r="C296" s="166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66"/>
      <c r="O296" s="166"/>
      <c r="P296" s="166"/>
      <c r="Q296" s="166"/>
      <c r="R296" s="166"/>
      <c r="S296" s="166"/>
      <c r="T296" s="166"/>
      <c r="U296" s="166"/>
      <c r="V296" s="166"/>
      <c r="W296" s="166"/>
      <c r="X296" s="166"/>
      <c r="Y296" s="166"/>
      <c r="Z296" s="166"/>
    </row>
    <row r="297" spans="1:26" ht="12.75" customHeight="1">
      <c r="A297" s="166"/>
      <c r="B297" s="166"/>
      <c r="C297" s="166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166"/>
      <c r="P297" s="166"/>
      <c r="Q297" s="166"/>
      <c r="R297" s="166"/>
      <c r="S297" s="166"/>
      <c r="T297" s="166"/>
      <c r="U297" s="166"/>
      <c r="V297" s="166"/>
      <c r="W297" s="166"/>
      <c r="X297" s="166"/>
      <c r="Y297" s="166"/>
      <c r="Z297" s="166"/>
    </row>
    <row r="298" spans="1:26" ht="12.75" customHeight="1">
      <c r="A298" s="166"/>
      <c r="B298" s="166"/>
      <c r="C298" s="166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P298" s="166"/>
      <c r="Q298" s="166"/>
      <c r="R298" s="166"/>
      <c r="S298" s="166"/>
      <c r="T298" s="166"/>
      <c r="U298" s="166"/>
      <c r="V298" s="166"/>
      <c r="W298" s="166"/>
      <c r="X298" s="166"/>
      <c r="Y298" s="166"/>
      <c r="Z298" s="166"/>
    </row>
    <row r="299" spans="1:26" ht="12.75" customHeight="1">
      <c r="A299" s="166"/>
      <c r="B299" s="166"/>
      <c r="C299" s="166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166"/>
      <c r="P299" s="166"/>
      <c r="Q299" s="166"/>
      <c r="R299" s="166"/>
      <c r="S299" s="166"/>
      <c r="T299" s="166"/>
      <c r="U299" s="166"/>
      <c r="V299" s="166"/>
      <c r="W299" s="166"/>
      <c r="X299" s="166"/>
      <c r="Y299" s="166"/>
      <c r="Z299" s="166"/>
    </row>
    <row r="300" spans="1:26" ht="12.75" customHeight="1">
      <c r="A300" s="166"/>
      <c r="B300" s="166"/>
      <c r="C300" s="166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166"/>
      <c r="P300" s="166"/>
      <c r="Q300" s="166"/>
      <c r="R300" s="166"/>
      <c r="S300" s="166"/>
      <c r="T300" s="166"/>
      <c r="U300" s="166"/>
      <c r="V300" s="166"/>
      <c r="W300" s="166"/>
      <c r="X300" s="166"/>
      <c r="Y300" s="166"/>
      <c r="Z300" s="166"/>
    </row>
    <row r="301" spans="1:26" ht="12.75" customHeight="1">
      <c r="A301" s="166"/>
      <c r="B301" s="166"/>
      <c r="C301" s="166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P301" s="166"/>
      <c r="Q301" s="166"/>
      <c r="R301" s="166"/>
      <c r="S301" s="166"/>
      <c r="T301" s="166"/>
      <c r="U301" s="166"/>
      <c r="V301" s="166"/>
      <c r="W301" s="166"/>
      <c r="X301" s="166"/>
      <c r="Y301" s="166"/>
      <c r="Z301" s="166"/>
    </row>
    <row r="302" spans="1:26" ht="12.75" customHeight="1">
      <c r="A302" s="166"/>
      <c r="B302" s="166"/>
      <c r="C302" s="166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P302" s="166"/>
      <c r="Q302" s="166"/>
      <c r="R302" s="166"/>
      <c r="S302" s="166"/>
      <c r="T302" s="166"/>
      <c r="U302" s="166"/>
      <c r="V302" s="166"/>
      <c r="W302" s="166"/>
      <c r="X302" s="166"/>
      <c r="Y302" s="166"/>
      <c r="Z302" s="166"/>
    </row>
    <row r="303" spans="1:26" ht="12.75" customHeight="1">
      <c r="A303" s="166"/>
      <c r="B303" s="166"/>
      <c r="C303" s="166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P303" s="166"/>
      <c r="Q303" s="166"/>
      <c r="R303" s="166"/>
      <c r="S303" s="166"/>
      <c r="T303" s="166"/>
      <c r="U303" s="166"/>
      <c r="V303" s="166"/>
      <c r="W303" s="166"/>
      <c r="X303" s="166"/>
      <c r="Y303" s="166"/>
      <c r="Z303" s="166"/>
    </row>
    <row r="304" spans="1:26" ht="12.75" customHeight="1">
      <c r="A304" s="166"/>
      <c r="B304" s="166"/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66"/>
      <c r="R304" s="166"/>
      <c r="S304" s="166"/>
      <c r="T304" s="166"/>
      <c r="U304" s="166"/>
      <c r="V304" s="166"/>
      <c r="W304" s="166"/>
      <c r="X304" s="166"/>
      <c r="Y304" s="166"/>
      <c r="Z304" s="166"/>
    </row>
    <row r="305" spans="1:26" ht="12.75" customHeight="1">
      <c r="A305" s="166"/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66"/>
      <c r="R305" s="166"/>
      <c r="S305" s="166"/>
      <c r="T305" s="166"/>
      <c r="U305" s="166"/>
      <c r="V305" s="166"/>
      <c r="W305" s="166"/>
      <c r="X305" s="166"/>
      <c r="Y305" s="166"/>
      <c r="Z305" s="166"/>
    </row>
    <row r="306" spans="1:26" ht="12.75" customHeight="1">
      <c r="A306" s="166"/>
      <c r="B306" s="166"/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66"/>
      <c r="R306" s="166"/>
      <c r="S306" s="166"/>
      <c r="T306" s="166"/>
      <c r="U306" s="166"/>
      <c r="V306" s="166"/>
      <c r="W306" s="166"/>
      <c r="X306" s="166"/>
      <c r="Y306" s="166"/>
      <c r="Z306" s="166"/>
    </row>
    <row r="307" spans="1:26" ht="12.75" customHeight="1">
      <c r="A307" s="166"/>
      <c r="B307" s="166"/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66"/>
      <c r="Q307" s="166"/>
      <c r="R307" s="166"/>
      <c r="S307" s="166"/>
      <c r="T307" s="166"/>
      <c r="U307" s="166"/>
      <c r="V307" s="166"/>
      <c r="W307" s="166"/>
      <c r="X307" s="166"/>
      <c r="Y307" s="166"/>
      <c r="Z307" s="166"/>
    </row>
    <row r="308" spans="1:26" ht="12.75" customHeight="1">
      <c r="A308" s="166"/>
      <c r="B308" s="166"/>
      <c r="C308" s="166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66"/>
      <c r="R308" s="166"/>
      <c r="S308" s="166"/>
      <c r="T308" s="166"/>
      <c r="U308" s="166"/>
      <c r="V308" s="166"/>
      <c r="W308" s="166"/>
      <c r="X308" s="166"/>
      <c r="Y308" s="166"/>
      <c r="Z308" s="166"/>
    </row>
    <row r="309" spans="1:26" ht="12.75" customHeight="1">
      <c r="A309" s="166"/>
      <c r="B309" s="166"/>
      <c r="C309" s="166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66"/>
      <c r="R309" s="166"/>
      <c r="S309" s="166"/>
      <c r="T309" s="166"/>
      <c r="U309" s="166"/>
      <c r="V309" s="166"/>
      <c r="W309" s="166"/>
      <c r="X309" s="166"/>
      <c r="Y309" s="166"/>
      <c r="Z309" s="166"/>
    </row>
    <row r="310" spans="1:26" ht="12.75" customHeight="1">
      <c r="A310" s="166"/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</row>
    <row r="311" spans="1:26" ht="12.75" customHeight="1">
      <c r="A311" s="166"/>
      <c r="B311" s="166"/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66"/>
      <c r="R311" s="166"/>
      <c r="S311" s="166"/>
      <c r="T311" s="166"/>
      <c r="U311" s="166"/>
      <c r="V311" s="166"/>
      <c r="W311" s="166"/>
      <c r="X311" s="166"/>
      <c r="Y311" s="166"/>
      <c r="Z311" s="166"/>
    </row>
    <row r="312" spans="1:26" ht="12.75" customHeight="1">
      <c r="A312" s="166"/>
      <c r="B312" s="166"/>
      <c r="C312" s="166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66"/>
      <c r="R312" s="166"/>
      <c r="S312" s="166"/>
      <c r="T312" s="166"/>
      <c r="U312" s="166"/>
      <c r="V312" s="166"/>
      <c r="W312" s="166"/>
      <c r="X312" s="166"/>
      <c r="Y312" s="166"/>
      <c r="Z312" s="166"/>
    </row>
    <row r="313" spans="1:26" ht="12.75" customHeight="1">
      <c r="A313" s="166"/>
      <c r="B313" s="166"/>
      <c r="C313" s="166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66"/>
      <c r="Q313" s="166"/>
      <c r="R313" s="166"/>
      <c r="S313" s="166"/>
      <c r="T313" s="166"/>
      <c r="U313" s="166"/>
      <c r="V313" s="166"/>
      <c r="W313" s="166"/>
      <c r="X313" s="166"/>
      <c r="Y313" s="166"/>
      <c r="Z313" s="166"/>
    </row>
    <row r="314" spans="1:26" ht="12.75" customHeight="1">
      <c r="A314" s="166"/>
      <c r="B314" s="166"/>
      <c r="C314" s="166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66"/>
      <c r="R314" s="166"/>
      <c r="S314" s="166"/>
      <c r="T314" s="166"/>
      <c r="U314" s="166"/>
      <c r="V314" s="166"/>
      <c r="W314" s="166"/>
      <c r="X314" s="166"/>
      <c r="Y314" s="166"/>
      <c r="Z314" s="166"/>
    </row>
    <row r="315" spans="1:26" ht="12.75" customHeight="1">
      <c r="A315" s="166"/>
      <c r="B315" s="166"/>
      <c r="C315" s="166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66"/>
      <c r="R315" s="166"/>
      <c r="S315" s="166"/>
      <c r="T315" s="166"/>
      <c r="U315" s="166"/>
      <c r="V315" s="166"/>
      <c r="W315" s="166"/>
      <c r="X315" s="166"/>
      <c r="Y315" s="166"/>
      <c r="Z315" s="166"/>
    </row>
    <row r="316" spans="1:26" ht="12.75" customHeight="1">
      <c r="A316" s="166"/>
      <c r="B316" s="166"/>
      <c r="C316" s="166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66"/>
      <c r="O316" s="166"/>
      <c r="P316" s="166"/>
      <c r="Q316" s="166"/>
      <c r="R316" s="166"/>
      <c r="S316" s="166"/>
      <c r="T316" s="166"/>
      <c r="U316" s="166"/>
      <c r="V316" s="166"/>
      <c r="W316" s="166"/>
      <c r="X316" s="166"/>
      <c r="Y316" s="166"/>
      <c r="Z316" s="166"/>
    </row>
    <row r="317" spans="1:26" ht="12.75" customHeight="1">
      <c r="A317" s="166"/>
      <c r="B317" s="166"/>
      <c r="C317" s="166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66"/>
      <c r="O317" s="166"/>
      <c r="P317" s="166"/>
      <c r="Q317" s="166"/>
      <c r="R317" s="166"/>
      <c r="S317" s="166"/>
      <c r="T317" s="166"/>
      <c r="U317" s="166"/>
      <c r="V317" s="166"/>
      <c r="W317" s="166"/>
      <c r="X317" s="166"/>
      <c r="Y317" s="166"/>
      <c r="Z317" s="166"/>
    </row>
    <row r="318" spans="1:26" ht="12.75" customHeight="1">
      <c r="A318" s="166"/>
      <c r="B318" s="166"/>
      <c r="C318" s="166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66"/>
      <c r="Q318" s="166"/>
      <c r="R318" s="166"/>
      <c r="S318" s="166"/>
      <c r="T318" s="166"/>
      <c r="U318" s="166"/>
      <c r="V318" s="166"/>
      <c r="W318" s="166"/>
      <c r="X318" s="166"/>
      <c r="Y318" s="166"/>
      <c r="Z318" s="166"/>
    </row>
    <row r="319" spans="1:26" ht="12.75" customHeight="1">
      <c r="A319" s="166"/>
      <c r="B319" s="166"/>
      <c r="C319" s="166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66"/>
      <c r="Q319" s="166"/>
      <c r="R319" s="166"/>
      <c r="S319" s="166"/>
      <c r="T319" s="166"/>
      <c r="U319" s="166"/>
      <c r="V319" s="166"/>
      <c r="W319" s="166"/>
      <c r="X319" s="166"/>
      <c r="Y319" s="166"/>
      <c r="Z319" s="166"/>
    </row>
    <row r="320" spans="1:26" ht="12.75" customHeight="1">
      <c r="A320" s="166"/>
      <c r="B320" s="166"/>
      <c r="C320" s="166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66"/>
      <c r="O320" s="166"/>
      <c r="P320" s="166"/>
      <c r="Q320" s="166"/>
      <c r="R320" s="166"/>
      <c r="S320" s="166"/>
      <c r="T320" s="166"/>
      <c r="U320" s="166"/>
      <c r="V320" s="166"/>
      <c r="W320" s="166"/>
      <c r="X320" s="166"/>
      <c r="Y320" s="166"/>
      <c r="Z320" s="166"/>
    </row>
    <row r="321" spans="1:26" ht="12.75" customHeight="1">
      <c r="A321" s="166"/>
      <c r="B321" s="166"/>
      <c r="C321" s="166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66"/>
      <c r="O321" s="166"/>
      <c r="P321" s="166"/>
      <c r="Q321" s="166"/>
      <c r="R321" s="166"/>
      <c r="S321" s="166"/>
      <c r="T321" s="166"/>
      <c r="U321" s="166"/>
      <c r="V321" s="166"/>
      <c r="W321" s="166"/>
      <c r="X321" s="166"/>
      <c r="Y321" s="166"/>
      <c r="Z321" s="166"/>
    </row>
    <row r="322" spans="1:26" ht="12.75" customHeight="1">
      <c r="A322" s="166"/>
      <c r="B322" s="166"/>
      <c r="C322" s="166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66"/>
      <c r="O322" s="166"/>
      <c r="P322" s="166"/>
      <c r="Q322" s="166"/>
      <c r="R322" s="166"/>
      <c r="S322" s="166"/>
      <c r="T322" s="166"/>
      <c r="U322" s="166"/>
      <c r="V322" s="166"/>
      <c r="W322" s="166"/>
      <c r="X322" s="166"/>
      <c r="Y322" s="166"/>
      <c r="Z322" s="166"/>
    </row>
    <row r="323" spans="1:26" ht="12.75" customHeight="1">
      <c r="A323" s="166"/>
      <c r="B323" s="166"/>
      <c r="C323" s="166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66"/>
      <c r="O323" s="166"/>
      <c r="P323" s="166"/>
      <c r="Q323" s="166"/>
      <c r="R323" s="166"/>
      <c r="S323" s="166"/>
      <c r="T323" s="166"/>
      <c r="U323" s="166"/>
      <c r="V323" s="166"/>
      <c r="W323" s="166"/>
      <c r="X323" s="166"/>
      <c r="Y323" s="166"/>
      <c r="Z323" s="166"/>
    </row>
    <row r="324" spans="1:26" ht="12.75" customHeight="1">
      <c r="A324" s="166"/>
      <c r="B324" s="166"/>
      <c r="C324" s="166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66"/>
      <c r="O324" s="166"/>
      <c r="P324" s="166"/>
      <c r="Q324" s="166"/>
      <c r="R324" s="166"/>
      <c r="S324" s="166"/>
      <c r="T324" s="166"/>
      <c r="U324" s="166"/>
      <c r="V324" s="166"/>
      <c r="W324" s="166"/>
      <c r="X324" s="166"/>
      <c r="Y324" s="166"/>
      <c r="Z324" s="166"/>
    </row>
    <row r="325" spans="1:26" ht="12.75" customHeight="1">
      <c r="A325" s="166"/>
      <c r="B325" s="166"/>
      <c r="C325" s="166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66"/>
      <c r="O325" s="166"/>
      <c r="P325" s="166"/>
      <c r="Q325" s="166"/>
      <c r="R325" s="166"/>
      <c r="S325" s="166"/>
      <c r="T325" s="166"/>
      <c r="U325" s="166"/>
      <c r="V325" s="166"/>
      <c r="W325" s="166"/>
      <c r="X325" s="166"/>
      <c r="Y325" s="166"/>
      <c r="Z325" s="166"/>
    </row>
    <row r="326" spans="1:26" ht="12.75" customHeight="1">
      <c r="A326" s="166"/>
      <c r="B326" s="166"/>
      <c r="C326" s="166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66"/>
      <c r="O326" s="166"/>
      <c r="P326" s="166"/>
      <c r="Q326" s="166"/>
      <c r="R326" s="166"/>
      <c r="S326" s="166"/>
      <c r="T326" s="166"/>
      <c r="U326" s="166"/>
      <c r="V326" s="166"/>
      <c r="W326" s="166"/>
      <c r="X326" s="166"/>
      <c r="Y326" s="166"/>
      <c r="Z326" s="166"/>
    </row>
    <row r="327" spans="1:26" ht="12.75" customHeight="1">
      <c r="A327" s="166"/>
      <c r="B327" s="166"/>
      <c r="C327" s="166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66"/>
      <c r="O327" s="166"/>
      <c r="P327" s="166"/>
      <c r="Q327" s="166"/>
      <c r="R327" s="166"/>
      <c r="S327" s="166"/>
      <c r="T327" s="166"/>
      <c r="U327" s="166"/>
      <c r="V327" s="166"/>
      <c r="W327" s="166"/>
      <c r="X327" s="166"/>
      <c r="Y327" s="166"/>
      <c r="Z327" s="166"/>
    </row>
    <row r="328" spans="1:26" ht="12.75" customHeight="1">
      <c r="A328" s="166"/>
      <c r="B328" s="166"/>
      <c r="C328" s="166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66"/>
      <c r="O328" s="166"/>
      <c r="P328" s="166"/>
      <c r="Q328" s="166"/>
      <c r="R328" s="166"/>
      <c r="S328" s="166"/>
      <c r="T328" s="166"/>
      <c r="U328" s="166"/>
      <c r="V328" s="166"/>
      <c r="W328" s="166"/>
      <c r="X328" s="166"/>
      <c r="Y328" s="166"/>
      <c r="Z328" s="166"/>
    </row>
    <row r="329" spans="1:26" ht="12.75" customHeight="1">
      <c r="A329" s="166"/>
      <c r="B329" s="166"/>
      <c r="C329" s="166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66"/>
      <c r="O329" s="166"/>
      <c r="P329" s="166"/>
      <c r="Q329" s="166"/>
      <c r="R329" s="166"/>
      <c r="S329" s="166"/>
      <c r="T329" s="166"/>
      <c r="U329" s="166"/>
      <c r="V329" s="166"/>
      <c r="W329" s="166"/>
      <c r="X329" s="166"/>
      <c r="Y329" s="166"/>
      <c r="Z329" s="166"/>
    </row>
    <row r="330" spans="1:26" ht="12.75" customHeight="1">
      <c r="A330" s="166"/>
      <c r="B330" s="166"/>
      <c r="C330" s="166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66"/>
      <c r="O330" s="166"/>
      <c r="P330" s="166"/>
      <c r="Q330" s="166"/>
      <c r="R330" s="166"/>
      <c r="S330" s="166"/>
      <c r="T330" s="166"/>
      <c r="U330" s="166"/>
      <c r="V330" s="166"/>
      <c r="W330" s="166"/>
      <c r="X330" s="166"/>
      <c r="Y330" s="166"/>
      <c r="Z330" s="166"/>
    </row>
    <row r="331" spans="1:26" ht="12.75" customHeight="1">
      <c r="A331" s="166"/>
      <c r="B331" s="166"/>
      <c r="C331" s="166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66"/>
      <c r="O331" s="166"/>
      <c r="P331" s="166"/>
      <c r="Q331" s="166"/>
      <c r="R331" s="166"/>
      <c r="S331" s="166"/>
      <c r="T331" s="166"/>
      <c r="U331" s="166"/>
      <c r="V331" s="166"/>
      <c r="W331" s="166"/>
      <c r="X331" s="166"/>
      <c r="Y331" s="166"/>
      <c r="Z331" s="166"/>
    </row>
    <row r="332" spans="1:26" ht="12.75" customHeight="1">
      <c r="A332" s="166"/>
      <c r="B332" s="166"/>
      <c r="C332" s="166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66"/>
      <c r="O332" s="166"/>
      <c r="P332" s="166"/>
      <c r="Q332" s="166"/>
      <c r="R332" s="166"/>
      <c r="S332" s="166"/>
      <c r="T332" s="166"/>
      <c r="U332" s="166"/>
      <c r="V332" s="166"/>
      <c r="W332" s="166"/>
      <c r="X332" s="166"/>
      <c r="Y332" s="166"/>
      <c r="Z332" s="166"/>
    </row>
    <row r="333" spans="1:26" ht="12.75" customHeight="1">
      <c r="A333" s="166"/>
      <c r="B333" s="166"/>
      <c r="C333" s="166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66"/>
      <c r="O333" s="166"/>
      <c r="P333" s="166"/>
      <c r="Q333" s="166"/>
      <c r="R333" s="166"/>
      <c r="S333" s="166"/>
      <c r="T333" s="166"/>
      <c r="U333" s="166"/>
      <c r="V333" s="166"/>
      <c r="W333" s="166"/>
      <c r="X333" s="166"/>
      <c r="Y333" s="166"/>
      <c r="Z333" s="166"/>
    </row>
    <row r="334" spans="1:26" ht="12.75" customHeight="1">
      <c r="A334" s="166"/>
      <c r="B334" s="166"/>
      <c r="C334" s="166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66"/>
      <c r="O334" s="166"/>
      <c r="P334" s="166"/>
      <c r="Q334" s="166"/>
      <c r="R334" s="166"/>
      <c r="S334" s="166"/>
      <c r="T334" s="166"/>
      <c r="U334" s="166"/>
      <c r="V334" s="166"/>
      <c r="W334" s="166"/>
      <c r="X334" s="166"/>
      <c r="Y334" s="166"/>
      <c r="Z334" s="166"/>
    </row>
    <row r="335" spans="1:26" ht="12.75" customHeight="1">
      <c r="A335" s="166"/>
      <c r="B335" s="166"/>
      <c r="C335" s="166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66"/>
      <c r="O335" s="166"/>
      <c r="P335" s="166"/>
      <c r="Q335" s="166"/>
      <c r="R335" s="166"/>
      <c r="S335" s="166"/>
      <c r="T335" s="166"/>
      <c r="U335" s="166"/>
      <c r="V335" s="166"/>
      <c r="W335" s="166"/>
      <c r="X335" s="166"/>
      <c r="Y335" s="166"/>
      <c r="Z335" s="166"/>
    </row>
    <row r="336" spans="1:26" ht="12.75" customHeight="1">
      <c r="A336" s="166"/>
      <c r="B336" s="166"/>
      <c r="C336" s="166"/>
      <c r="D336" s="166"/>
      <c r="E336" s="166"/>
      <c r="F336" s="166"/>
      <c r="G336" s="166"/>
      <c r="H336" s="166"/>
      <c r="I336" s="166"/>
      <c r="J336" s="166"/>
      <c r="K336" s="166"/>
      <c r="L336" s="166"/>
      <c r="M336" s="166"/>
      <c r="N336" s="166"/>
      <c r="O336" s="166"/>
      <c r="P336" s="166"/>
      <c r="Q336" s="166"/>
      <c r="R336" s="166"/>
      <c r="S336" s="166"/>
      <c r="T336" s="166"/>
      <c r="U336" s="166"/>
      <c r="V336" s="166"/>
      <c r="W336" s="166"/>
      <c r="X336" s="166"/>
      <c r="Y336" s="166"/>
      <c r="Z336" s="166"/>
    </row>
    <row r="337" spans="1:26" ht="12.75" customHeight="1">
      <c r="A337" s="166"/>
      <c r="B337" s="166"/>
      <c r="C337" s="166"/>
      <c r="D337" s="166"/>
      <c r="E337" s="166"/>
      <c r="F337" s="166"/>
      <c r="G337" s="166"/>
      <c r="H337" s="166"/>
      <c r="I337" s="166"/>
      <c r="J337" s="166"/>
      <c r="K337" s="166"/>
      <c r="L337" s="166"/>
      <c r="M337" s="166"/>
      <c r="N337" s="166"/>
      <c r="O337" s="166"/>
      <c r="P337" s="166"/>
      <c r="Q337" s="166"/>
      <c r="R337" s="166"/>
      <c r="S337" s="166"/>
      <c r="T337" s="166"/>
      <c r="U337" s="166"/>
      <c r="V337" s="166"/>
      <c r="W337" s="166"/>
      <c r="X337" s="166"/>
      <c r="Y337" s="166"/>
      <c r="Z337" s="166"/>
    </row>
    <row r="338" spans="1:26" ht="12.75" customHeight="1">
      <c r="A338" s="166"/>
      <c r="B338" s="166"/>
      <c r="C338" s="166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66"/>
      <c r="O338" s="166"/>
      <c r="P338" s="166"/>
      <c r="Q338" s="166"/>
      <c r="R338" s="166"/>
      <c r="S338" s="166"/>
      <c r="T338" s="166"/>
      <c r="U338" s="166"/>
      <c r="V338" s="166"/>
      <c r="W338" s="166"/>
      <c r="X338" s="166"/>
      <c r="Y338" s="166"/>
      <c r="Z338" s="166"/>
    </row>
    <row r="339" spans="1:26" ht="12.75" customHeight="1">
      <c r="A339" s="166"/>
      <c r="B339" s="166"/>
      <c r="C339" s="166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66"/>
      <c r="O339" s="166"/>
      <c r="P339" s="166"/>
      <c r="Q339" s="166"/>
      <c r="R339" s="166"/>
      <c r="S339" s="166"/>
      <c r="T339" s="166"/>
      <c r="U339" s="166"/>
      <c r="V339" s="166"/>
      <c r="W339" s="166"/>
      <c r="X339" s="166"/>
      <c r="Y339" s="166"/>
      <c r="Z339" s="166"/>
    </row>
    <row r="340" spans="1:26" ht="12.75" customHeight="1">
      <c r="A340" s="166"/>
      <c r="B340" s="166"/>
      <c r="C340" s="166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66"/>
      <c r="O340" s="166"/>
      <c r="P340" s="166"/>
      <c r="Q340" s="166"/>
      <c r="R340" s="166"/>
      <c r="S340" s="166"/>
      <c r="T340" s="166"/>
      <c r="U340" s="166"/>
      <c r="V340" s="166"/>
      <c r="W340" s="166"/>
      <c r="X340" s="166"/>
      <c r="Y340" s="166"/>
      <c r="Z340" s="166"/>
    </row>
    <row r="341" spans="1:26" ht="12.75" customHeight="1">
      <c r="A341" s="166"/>
      <c r="B341" s="166"/>
      <c r="C341" s="166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66"/>
      <c r="O341" s="166"/>
      <c r="P341" s="166"/>
      <c r="Q341" s="166"/>
      <c r="R341" s="166"/>
      <c r="S341" s="166"/>
      <c r="T341" s="166"/>
      <c r="U341" s="166"/>
      <c r="V341" s="166"/>
      <c r="W341" s="166"/>
      <c r="X341" s="166"/>
      <c r="Y341" s="166"/>
      <c r="Z341" s="166"/>
    </row>
    <row r="342" spans="1:26" ht="12.75" customHeight="1">
      <c r="A342" s="166"/>
      <c r="B342" s="166"/>
      <c r="C342" s="166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66"/>
      <c r="O342" s="166"/>
      <c r="P342" s="166"/>
      <c r="Q342" s="166"/>
      <c r="R342" s="166"/>
      <c r="S342" s="166"/>
      <c r="T342" s="166"/>
      <c r="U342" s="166"/>
      <c r="V342" s="166"/>
      <c r="W342" s="166"/>
      <c r="X342" s="166"/>
      <c r="Y342" s="166"/>
      <c r="Z342" s="166"/>
    </row>
    <row r="343" spans="1:26" ht="12.75" customHeight="1">
      <c r="A343" s="166"/>
      <c r="B343" s="166"/>
      <c r="C343" s="166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66"/>
      <c r="O343" s="166"/>
      <c r="P343" s="166"/>
      <c r="Q343" s="166"/>
      <c r="R343" s="166"/>
      <c r="S343" s="166"/>
      <c r="T343" s="166"/>
      <c r="U343" s="166"/>
      <c r="V343" s="166"/>
      <c r="W343" s="166"/>
      <c r="X343" s="166"/>
      <c r="Y343" s="166"/>
      <c r="Z343" s="166"/>
    </row>
    <row r="344" spans="1:26" ht="12.75" customHeight="1">
      <c r="A344" s="166"/>
      <c r="B344" s="166"/>
      <c r="C344" s="166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66"/>
      <c r="O344" s="166"/>
      <c r="P344" s="166"/>
      <c r="Q344" s="166"/>
      <c r="R344" s="166"/>
      <c r="S344" s="166"/>
      <c r="T344" s="166"/>
      <c r="U344" s="166"/>
      <c r="V344" s="166"/>
      <c r="W344" s="166"/>
      <c r="X344" s="166"/>
      <c r="Y344" s="166"/>
      <c r="Z344" s="166"/>
    </row>
    <row r="345" spans="1:26" ht="12.75" customHeight="1">
      <c r="A345" s="166"/>
      <c r="B345" s="166"/>
      <c r="C345" s="166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66"/>
      <c r="O345" s="166"/>
      <c r="P345" s="166"/>
      <c r="Q345" s="166"/>
      <c r="R345" s="166"/>
      <c r="S345" s="166"/>
      <c r="T345" s="166"/>
      <c r="U345" s="166"/>
      <c r="V345" s="166"/>
      <c r="W345" s="166"/>
      <c r="X345" s="166"/>
      <c r="Y345" s="166"/>
      <c r="Z345" s="166"/>
    </row>
    <row r="346" spans="1:26" ht="12.75" customHeight="1">
      <c r="A346" s="166"/>
      <c r="B346" s="166"/>
      <c r="C346" s="166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66"/>
      <c r="O346" s="166"/>
      <c r="P346" s="166"/>
      <c r="Q346" s="166"/>
      <c r="R346" s="166"/>
      <c r="S346" s="166"/>
      <c r="T346" s="166"/>
      <c r="U346" s="166"/>
      <c r="V346" s="166"/>
      <c r="W346" s="166"/>
      <c r="X346" s="166"/>
      <c r="Y346" s="166"/>
      <c r="Z346" s="166"/>
    </row>
    <row r="347" spans="1:26" ht="12.75" customHeight="1">
      <c r="A347" s="166"/>
      <c r="B347" s="166"/>
      <c r="C347" s="166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66"/>
      <c r="O347" s="166"/>
      <c r="P347" s="166"/>
      <c r="Q347" s="166"/>
      <c r="R347" s="166"/>
      <c r="S347" s="166"/>
      <c r="T347" s="166"/>
      <c r="U347" s="166"/>
      <c r="V347" s="166"/>
      <c r="W347" s="166"/>
      <c r="X347" s="166"/>
      <c r="Y347" s="166"/>
      <c r="Z347" s="166"/>
    </row>
    <row r="348" spans="1:26" ht="12.75" customHeight="1">
      <c r="A348" s="166"/>
      <c r="B348" s="166"/>
      <c r="C348" s="166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66"/>
      <c r="O348" s="166"/>
      <c r="P348" s="166"/>
      <c r="Q348" s="166"/>
      <c r="R348" s="166"/>
      <c r="S348" s="166"/>
      <c r="T348" s="166"/>
      <c r="U348" s="166"/>
      <c r="V348" s="166"/>
      <c r="W348" s="166"/>
      <c r="X348" s="166"/>
      <c r="Y348" s="166"/>
      <c r="Z348" s="166"/>
    </row>
    <row r="349" spans="1:26" ht="12.75" customHeight="1">
      <c r="A349" s="166"/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</row>
    <row r="350" spans="1:26" ht="12.75" customHeight="1">
      <c r="A350" s="166"/>
      <c r="B350" s="166"/>
      <c r="C350" s="166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66"/>
      <c r="O350" s="166"/>
      <c r="P350" s="166"/>
      <c r="Q350" s="166"/>
      <c r="R350" s="166"/>
      <c r="S350" s="166"/>
      <c r="T350" s="166"/>
      <c r="U350" s="166"/>
      <c r="V350" s="166"/>
      <c r="W350" s="166"/>
      <c r="X350" s="166"/>
      <c r="Y350" s="166"/>
      <c r="Z350" s="166"/>
    </row>
    <row r="351" spans="1:26" ht="12.75" customHeight="1">
      <c r="A351" s="166"/>
      <c r="B351" s="166"/>
      <c r="C351" s="166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66"/>
      <c r="O351" s="166"/>
      <c r="P351" s="166"/>
      <c r="Q351" s="166"/>
      <c r="R351" s="166"/>
      <c r="S351" s="166"/>
      <c r="T351" s="166"/>
      <c r="U351" s="166"/>
      <c r="V351" s="166"/>
      <c r="W351" s="166"/>
      <c r="X351" s="166"/>
      <c r="Y351" s="166"/>
      <c r="Z351" s="166"/>
    </row>
    <row r="352" spans="1:26" ht="12.75" customHeight="1">
      <c r="A352" s="166"/>
      <c r="B352" s="166"/>
      <c r="C352" s="166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66"/>
      <c r="O352" s="166"/>
      <c r="P352" s="166"/>
      <c r="Q352" s="166"/>
      <c r="R352" s="166"/>
      <c r="S352" s="166"/>
      <c r="T352" s="166"/>
      <c r="U352" s="166"/>
      <c r="V352" s="166"/>
      <c r="W352" s="166"/>
      <c r="X352" s="166"/>
      <c r="Y352" s="166"/>
      <c r="Z352" s="166"/>
    </row>
    <row r="353" spans="1:26" ht="12.75" customHeight="1">
      <c r="A353" s="166"/>
      <c r="B353" s="166"/>
      <c r="C353" s="166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66"/>
      <c r="O353" s="166"/>
      <c r="P353" s="166"/>
      <c r="Q353" s="166"/>
      <c r="R353" s="166"/>
      <c r="S353" s="166"/>
      <c r="T353" s="166"/>
      <c r="U353" s="166"/>
      <c r="V353" s="166"/>
      <c r="W353" s="166"/>
      <c r="X353" s="166"/>
      <c r="Y353" s="166"/>
      <c r="Z353" s="166"/>
    </row>
    <row r="354" spans="1:26" ht="12.75" customHeight="1">
      <c r="A354" s="166"/>
      <c r="B354" s="166"/>
      <c r="C354" s="166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66"/>
      <c r="O354" s="166"/>
      <c r="P354" s="166"/>
      <c r="Q354" s="166"/>
      <c r="R354" s="166"/>
      <c r="S354" s="166"/>
      <c r="T354" s="166"/>
      <c r="U354" s="166"/>
      <c r="V354" s="166"/>
      <c r="W354" s="166"/>
      <c r="X354" s="166"/>
      <c r="Y354" s="166"/>
      <c r="Z354" s="166"/>
    </row>
    <row r="355" spans="1:26" ht="12.75" customHeight="1">
      <c r="A355" s="166"/>
      <c r="B355" s="166"/>
      <c r="C355" s="166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66"/>
      <c r="O355" s="166"/>
      <c r="P355" s="166"/>
      <c r="Q355" s="166"/>
      <c r="R355" s="166"/>
      <c r="S355" s="166"/>
      <c r="T355" s="166"/>
      <c r="U355" s="166"/>
      <c r="V355" s="166"/>
      <c r="W355" s="166"/>
      <c r="X355" s="166"/>
      <c r="Y355" s="166"/>
      <c r="Z355" s="166"/>
    </row>
    <row r="356" spans="1:26" ht="12.75" customHeight="1">
      <c r="A356" s="166"/>
      <c r="B356" s="166"/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66"/>
      <c r="O356" s="166"/>
      <c r="P356" s="166"/>
      <c r="Q356" s="166"/>
      <c r="R356" s="166"/>
      <c r="S356" s="166"/>
      <c r="T356" s="166"/>
      <c r="U356" s="166"/>
      <c r="V356" s="166"/>
      <c r="W356" s="166"/>
      <c r="X356" s="166"/>
      <c r="Y356" s="166"/>
      <c r="Z356" s="166"/>
    </row>
    <row r="357" spans="1:26" ht="12.75" customHeight="1">
      <c r="A357" s="166"/>
      <c r="B357" s="166"/>
      <c r="C357" s="166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66"/>
      <c r="O357" s="166"/>
      <c r="P357" s="166"/>
      <c r="Q357" s="166"/>
      <c r="R357" s="166"/>
      <c r="S357" s="166"/>
      <c r="T357" s="166"/>
      <c r="U357" s="166"/>
      <c r="V357" s="166"/>
      <c r="W357" s="166"/>
      <c r="X357" s="166"/>
      <c r="Y357" s="166"/>
      <c r="Z357" s="166"/>
    </row>
    <row r="358" spans="1:26" ht="12.75" customHeight="1">
      <c r="A358" s="166"/>
      <c r="B358" s="166"/>
      <c r="C358" s="166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66"/>
      <c r="O358" s="166"/>
      <c r="P358" s="166"/>
      <c r="Q358" s="166"/>
      <c r="R358" s="166"/>
      <c r="S358" s="166"/>
      <c r="T358" s="166"/>
      <c r="U358" s="166"/>
      <c r="V358" s="166"/>
      <c r="W358" s="166"/>
      <c r="X358" s="166"/>
      <c r="Y358" s="166"/>
      <c r="Z358" s="166"/>
    </row>
    <row r="359" spans="1:26" ht="12.75" customHeight="1">
      <c r="A359" s="166"/>
      <c r="B359" s="166"/>
      <c r="C359" s="166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66"/>
      <c r="O359" s="166"/>
      <c r="P359" s="166"/>
      <c r="Q359" s="166"/>
      <c r="R359" s="166"/>
      <c r="S359" s="166"/>
      <c r="T359" s="166"/>
      <c r="U359" s="166"/>
      <c r="V359" s="166"/>
      <c r="W359" s="166"/>
      <c r="X359" s="166"/>
      <c r="Y359" s="166"/>
      <c r="Z359" s="166"/>
    </row>
    <row r="360" spans="1:26" ht="12.75" customHeight="1">
      <c r="A360" s="166"/>
      <c r="B360" s="166"/>
      <c r="C360" s="166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66"/>
      <c r="O360" s="166"/>
      <c r="P360" s="166"/>
      <c r="Q360" s="166"/>
      <c r="R360" s="166"/>
      <c r="S360" s="166"/>
      <c r="T360" s="166"/>
      <c r="U360" s="166"/>
      <c r="V360" s="166"/>
      <c r="W360" s="166"/>
      <c r="X360" s="166"/>
      <c r="Y360" s="166"/>
      <c r="Z360" s="166"/>
    </row>
    <row r="361" spans="1:26" ht="12.75" customHeight="1">
      <c r="A361" s="166"/>
      <c r="B361" s="166"/>
      <c r="C361" s="166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66"/>
      <c r="O361" s="166"/>
      <c r="P361" s="166"/>
      <c r="Q361" s="166"/>
      <c r="R361" s="166"/>
      <c r="S361" s="166"/>
      <c r="T361" s="166"/>
      <c r="U361" s="166"/>
      <c r="V361" s="166"/>
      <c r="W361" s="166"/>
      <c r="X361" s="166"/>
      <c r="Y361" s="166"/>
      <c r="Z361" s="166"/>
    </row>
    <row r="362" spans="1:26" ht="12.75" customHeight="1">
      <c r="A362" s="166"/>
      <c r="B362" s="166"/>
      <c r="C362" s="166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66"/>
      <c r="O362" s="166"/>
      <c r="P362" s="166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</row>
    <row r="363" spans="1:26" ht="12.75" customHeight="1">
      <c r="A363" s="166"/>
      <c r="B363" s="166"/>
      <c r="C363" s="166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66"/>
      <c r="O363" s="166"/>
      <c r="P363" s="166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</row>
    <row r="364" spans="1:26" ht="12.75" customHeight="1">
      <c r="A364" s="166"/>
      <c r="B364" s="166"/>
      <c r="C364" s="166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66"/>
      <c r="O364" s="166"/>
      <c r="P364" s="166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</row>
    <row r="365" spans="1:26" ht="12.75" customHeight="1">
      <c r="A365" s="166"/>
      <c r="B365" s="166"/>
      <c r="C365" s="166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66"/>
      <c r="O365" s="166"/>
      <c r="P365" s="166"/>
      <c r="Q365" s="166"/>
      <c r="R365" s="166"/>
      <c r="S365" s="166"/>
      <c r="T365" s="166"/>
      <c r="U365" s="166"/>
      <c r="V365" s="166"/>
      <c r="W365" s="166"/>
      <c r="X365" s="166"/>
      <c r="Y365" s="166"/>
      <c r="Z365" s="166"/>
    </row>
    <row r="366" spans="1:26" ht="12.75" customHeight="1">
      <c r="A366" s="166"/>
      <c r="B366" s="166"/>
      <c r="C366" s="166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66"/>
      <c r="O366" s="166"/>
      <c r="P366" s="166"/>
      <c r="Q366" s="166"/>
      <c r="R366" s="166"/>
      <c r="S366" s="166"/>
      <c r="T366" s="166"/>
      <c r="U366" s="166"/>
      <c r="V366" s="166"/>
      <c r="W366" s="166"/>
      <c r="X366" s="166"/>
      <c r="Y366" s="166"/>
      <c r="Z366" s="166"/>
    </row>
    <row r="367" spans="1:26" ht="12.75" customHeight="1">
      <c r="A367" s="166"/>
      <c r="B367" s="166"/>
      <c r="C367" s="166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66"/>
      <c r="O367" s="166"/>
      <c r="P367" s="166"/>
      <c r="Q367" s="166"/>
      <c r="R367" s="166"/>
      <c r="S367" s="166"/>
      <c r="T367" s="166"/>
      <c r="U367" s="166"/>
      <c r="V367" s="166"/>
      <c r="W367" s="166"/>
      <c r="X367" s="166"/>
      <c r="Y367" s="166"/>
      <c r="Z367" s="166"/>
    </row>
    <row r="368" spans="1:26" ht="12.75" customHeight="1">
      <c r="A368" s="166"/>
      <c r="B368" s="166"/>
      <c r="C368" s="166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66"/>
      <c r="O368" s="166"/>
      <c r="P368" s="166"/>
      <c r="Q368" s="166"/>
      <c r="R368" s="166"/>
      <c r="S368" s="166"/>
      <c r="T368" s="166"/>
      <c r="U368" s="166"/>
      <c r="V368" s="166"/>
      <c r="W368" s="166"/>
      <c r="X368" s="166"/>
      <c r="Y368" s="166"/>
      <c r="Z368" s="166"/>
    </row>
    <row r="369" spans="1:26" ht="12.75" customHeight="1">
      <c r="A369" s="166"/>
      <c r="B369" s="166"/>
      <c r="C369" s="166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66"/>
      <c r="O369" s="166"/>
      <c r="P369" s="166"/>
      <c r="Q369" s="166"/>
      <c r="R369" s="166"/>
      <c r="S369" s="166"/>
      <c r="T369" s="166"/>
      <c r="U369" s="166"/>
      <c r="V369" s="166"/>
      <c r="W369" s="166"/>
      <c r="X369" s="166"/>
      <c r="Y369" s="166"/>
      <c r="Z369" s="166"/>
    </row>
    <row r="370" spans="1:26" ht="12.75" customHeight="1">
      <c r="A370" s="166"/>
      <c r="B370" s="166"/>
      <c r="C370" s="166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66"/>
      <c r="O370" s="166"/>
      <c r="P370" s="166"/>
      <c r="Q370" s="166"/>
      <c r="R370" s="166"/>
      <c r="S370" s="166"/>
      <c r="T370" s="166"/>
      <c r="U370" s="166"/>
      <c r="V370" s="166"/>
      <c r="W370" s="166"/>
      <c r="X370" s="166"/>
      <c r="Y370" s="166"/>
      <c r="Z370" s="166"/>
    </row>
    <row r="371" spans="1:26" ht="12.75" customHeight="1">
      <c r="A371" s="166"/>
      <c r="B371" s="166"/>
      <c r="C371" s="166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66"/>
      <c r="O371" s="166"/>
      <c r="P371" s="166"/>
      <c r="Q371" s="166"/>
      <c r="R371" s="166"/>
      <c r="S371" s="166"/>
      <c r="T371" s="166"/>
      <c r="U371" s="166"/>
      <c r="V371" s="166"/>
      <c r="W371" s="166"/>
      <c r="X371" s="166"/>
      <c r="Y371" s="166"/>
      <c r="Z371" s="166"/>
    </row>
    <row r="372" spans="1:26" ht="12.75" customHeight="1">
      <c r="A372" s="166"/>
      <c r="B372" s="166"/>
      <c r="C372" s="166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66"/>
      <c r="O372" s="166"/>
      <c r="P372" s="166"/>
      <c r="Q372" s="166"/>
      <c r="R372" s="166"/>
      <c r="S372" s="166"/>
      <c r="T372" s="166"/>
      <c r="U372" s="166"/>
      <c r="V372" s="166"/>
      <c r="W372" s="166"/>
      <c r="X372" s="166"/>
      <c r="Y372" s="166"/>
      <c r="Z372" s="166"/>
    </row>
    <row r="373" spans="1:26" ht="12.75" customHeight="1">
      <c r="A373" s="166"/>
      <c r="B373" s="166"/>
      <c r="C373" s="166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66"/>
      <c r="O373" s="166"/>
      <c r="P373" s="166"/>
      <c r="Q373" s="166"/>
      <c r="R373" s="166"/>
      <c r="S373" s="166"/>
      <c r="T373" s="166"/>
      <c r="U373" s="166"/>
      <c r="V373" s="166"/>
      <c r="W373" s="166"/>
      <c r="X373" s="166"/>
      <c r="Y373" s="166"/>
      <c r="Z373" s="166"/>
    </row>
    <row r="374" spans="1:26" ht="12.75" customHeight="1">
      <c r="A374" s="166"/>
      <c r="B374" s="166"/>
      <c r="C374" s="166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66"/>
      <c r="O374" s="166"/>
      <c r="P374" s="166"/>
      <c r="Q374" s="166"/>
      <c r="R374" s="166"/>
      <c r="S374" s="166"/>
      <c r="T374" s="166"/>
      <c r="U374" s="166"/>
      <c r="V374" s="166"/>
      <c r="W374" s="166"/>
      <c r="X374" s="166"/>
      <c r="Y374" s="166"/>
      <c r="Z374" s="166"/>
    </row>
    <row r="375" spans="1:26" ht="12.75" customHeight="1">
      <c r="A375" s="166"/>
      <c r="B375" s="166"/>
      <c r="C375" s="166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66"/>
      <c r="O375" s="166"/>
      <c r="P375" s="166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</row>
    <row r="376" spans="1:26" ht="12.75" customHeight="1">
      <c r="A376" s="166"/>
      <c r="B376" s="166"/>
      <c r="C376" s="166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66"/>
      <c r="O376" s="166"/>
      <c r="P376" s="166"/>
      <c r="Q376" s="166"/>
      <c r="R376" s="166"/>
      <c r="S376" s="166"/>
      <c r="T376" s="166"/>
      <c r="U376" s="166"/>
      <c r="V376" s="166"/>
      <c r="W376" s="166"/>
      <c r="X376" s="166"/>
      <c r="Y376" s="166"/>
      <c r="Z376" s="166"/>
    </row>
    <row r="377" spans="1:26" ht="12.75" customHeight="1">
      <c r="A377" s="166"/>
      <c r="B377" s="166"/>
      <c r="C377" s="166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66"/>
      <c r="O377" s="166"/>
      <c r="P377" s="166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</row>
    <row r="378" spans="1:26" ht="12.75" customHeight="1">
      <c r="A378" s="166"/>
      <c r="B378" s="166"/>
      <c r="C378" s="166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66"/>
      <c r="O378" s="166"/>
      <c r="P378" s="166"/>
      <c r="Q378" s="166"/>
      <c r="R378" s="166"/>
      <c r="S378" s="166"/>
      <c r="T378" s="166"/>
      <c r="U378" s="166"/>
      <c r="V378" s="166"/>
      <c r="W378" s="166"/>
      <c r="X378" s="166"/>
      <c r="Y378" s="166"/>
      <c r="Z378" s="166"/>
    </row>
    <row r="379" spans="1:26" ht="12.75" customHeight="1">
      <c r="A379" s="166"/>
      <c r="B379" s="166"/>
      <c r="C379" s="166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66"/>
      <c r="O379" s="166"/>
      <c r="P379" s="166"/>
      <c r="Q379" s="166"/>
      <c r="R379" s="166"/>
      <c r="S379" s="166"/>
      <c r="T379" s="166"/>
      <c r="U379" s="166"/>
      <c r="V379" s="166"/>
      <c r="W379" s="166"/>
      <c r="X379" s="166"/>
      <c r="Y379" s="166"/>
      <c r="Z379" s="166"/>
    </row>
    <row r="380" spans="1:26" ht="12.75" customHeight="1">
      <c r="A380" s="166"/>
      <c r="B380" s="166"/>
      <c r="C380" s="166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66"/>
      <c r="O380" s="166"/>
      <c r="P380" s="166"/>
      <c r="Q380" s="166"/>
      <c r="R380" s="166"/>
      <c r="S380" s="166"/>
      <c r="T380" s="166"/>
      <c r="U380" s="166"/>
      <c r="V380" s="166"/>
      <c r="W380" s="166"/>
      <c r="X380" s="166"/>
      <c r="Y380" s="166"/>
      <c r="Z380" s="166"/>
    </row>
    <row r="381" spans="1:26" ht="12.75" customHeight="1">
      <c r="A381" s="166"/>
      <c r="B381" s="166"/>
      <c r="C381" s="166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66"/>
      <c r="O381" s="166"/>
      <c r="P381" s="166"/>
      <c r="Q381" s="166"/>
      <c r="R381" s="166"/>
      <c r="S381" s="166"/>
      <c r="T381" s="166"/>
      <c r="U381" s="166"/>
      <c r="V381" s="166"/>
      <c r="W381" s="166"/>
      <c r="X381" s="166"/>
      <c r="Y381" s="166"/>
      <c r="Z381" s="166"/>
    </row>
    <row r="382" spans="1:26" ht="12.75" customHeight="1">
      <c r="A382" s="166"/>
      <c r="B382" s="166"/>
      <c r="C382" s="166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66"/>
      <c r="O382" s="166"/>
      <c r="P382" s="166"/>
      <c r="Q382" s="166"/>
      <c r="R382" s="166"/>
      <c r="S382" s="166"/>
      <c r="T382" s="166"/>
      <c r="U382" s="166"/>
      <c r="V382" s="166"/>
      <c r="W382" s="166"/>
      <c r="X382" s="166"/>
      <c r="Y382" s="166"/>
      <c r="Z382" s="166"/>
    </row>
    <row r="383" spans="1:26" ht="12.75" customHeight="1">
      <c r="A383" s="166"/>
      <c r="B383" s="166"/>
      <c r="C383" s="166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66"/>
      <c r="O383" s="166"/>
      <c r="P383" s="166"/>
      <c r="Q383" s="166"/>
      <c r="R383" s="166"/>
      <c r="S383" s="166"/>
      <c r="T383" s="166"/>
      <c r="U383" s="166"/>
      <c r="V383" s="166"/>
      <c r="W383" s="166"/>
      <c r="X383" s="166"/>
      <c r="Y383" s="166"/>
      <c r="Z383" s="166"/>
    </row>
    <row r="384" spans="1:26" ht="12.75" customHeight="1">
      <c r="A384" s="166"/>
      <c r="B384" s="166"/>
      <c r="C384" s="166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66"/>
      <c r="O384" s="166"/>
      <c r="P384" s="166"/>
      <c r="Q384" s="166"/>
      <c r="R384" s="166"/>
      <c r="S384" s="166"/>
      <c r="T384" s="166"/>
      <c r="U384" s="166"/>
      <c r="V384" s="166"/>
      <c r="W384" s="166"/>
      <c r="X384" s="166"/>
      <c r="Y384" s="166"/>
      <c r="Z384" s="166"/>
    </row>
    <row r="385" spans="1:26" ht="12.75" customHeight="1">
      <c r="A385" s="166"/>
      <c r="B385" s="166"/>
      <c r="C385" s="166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66"/>
      <c r="O385" s="166"/>
      <c r="P385" s="166"/>
      <c r="Q385" s="166"/>
      <c r="R385" s="166"/>
      <c r="S385" s="166"/>
      <c r="T385" s="166"/>
      <c r="U385" s="166"/>
      <c r="V385" s="166"/>
      <c r="W385" s="166"/>
      <c r="X385" s="166"/>
      <c r="Y385" s="166"/>
      <c r="Z385" s="166"/>
    </row>
    <row r="386" spans="1:26" ht="12.75" customHeight="1">
      <c r="A386" s="166"/>
      <c r="B386" s="166"/>
      <c r="C386" s="166"/>
      <c r="D386" s="166"/>
      <c r="E386" s="166"/>
      <c r="F386" s="166"/>
      <c r="G386" s="166"/>
      <c r="H386" s="166"/>
      <c r="I386" s="166"/>
      <c r="J386" s="166"/>
      <c r="K386" s="166"/>
      <c r="L386" s="166"/>
      <c r="M386" s="166"/>
      <c r="N386" s="166"/>
      <c r="O386" s="166"/>
      <c r="P386" s="166"/>
      <c r="Q386" s="166"/>
      <c r="R386" s="166"/>
      <c r="S386" s="166"/>
      <c r="T386" s="166"/>
      <c r="U386" s="166"/>
      <c r="V386" s="166"/>
      <c r="W386" s="166"/>
      <c r="X386" s="166"/>
      <c r="Y386" s="166"/>
      <c r="Z386" s="166"/>
    </row>
    <row r="387" spans="1:26" ht="12.75" customHeight="1">
      <c r="A387" s="166"/>
      <c r="B387" s="166"/>
      <c r="C387" s="166"/>
      <c r="D387" s="166"/>
      <c r="E387" s="166"/>
      <c r="F387" s="166"/>
      <c r="G387" s="166"/>
      <c r="H387" s="166"/>
      <c r="I387" s="166"/>
      <c r="J387" s="166"/>
      <c r="K387" s="166"/>
      <c r="L387" s="166"/>
      <c r="M387" s="166"/>
      <c r="N387" s="166"/>
      <c r="O387" s="166"/>
      <c r="P387" s="166"/>
      <c r="Q387" s="166"/>
      <c r="R387" s="166"/>
      <c r="S387" s="166"/>
      <c r="T387" s="166"/>
      <c r="U387" s="166"/>
      <c r="V387" s="166"/>
      <c r="W387" s="166"/>
      <c r="X387" s="166"/>
      <c r="Y387" s="166"/>
      <c r="Z387" s="166"/>
    </row>
    <row r="388" spans="1:26" ht="12.75" customHeight="1">
      <c r="A388" s="166"/>
      <c r="B388" s="166"/>
      <c r="C388" s="166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P388" s="166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</row>
    <row r="389" spans="1:26" ht="12.75" customHeight="1">
      <c r="A389" s="166"/>
      <c r="B389" s="166"/>
      <c r="C389" s="166"/>
      <c r="D389" s="166"/>
      <c r="E389" s="166"/>
      <c r="F389" s="166"/>
      <c r="G389" s="166"/>
      <c r="H389" s="166"/>
      <c r="I389" s="166"/>
      <c r="J389" s="166"/>
      <c r="K389" s="166"/>
      <c r="L389" s="166"/>
      <c r="M389" s="166"/>
      <c r="N389" s="166"/>
      <c r="O389" s="166"/>
      <c r="P389" s="166"/>
      <c r="Q389" s="166"/>
      <c r="R389" s="166"/>
      <c r="S389" s="166"/>
      <c r="T389" s="166"/>
      <c r="U389" s="166"/>
      <c r="V389" s="166"/>
      <c r="W389" s="166"/>
      <c r="X389" s="166"/>
      <c r="Y389" s="166"/>
      <c r="Z389" s="166"/>
    </row>
    <row r="390" spans="1:26" ht="12.75" customHeight="1">
      <c r="A390" s="166"/>
      <c r="B390" s="166"/>
      <c r="C390" s="166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66"/>
      <c r="O390" s="166"/>
      <c r="P390" s="166"/>
      <c r="Q390" s="166"/>
      <c r="R390" s="166"/>
      <c r="S390" s="166"/>
      <c r="T390" s="166"/>
      <c r="U390" s="166"/>
      <c r="V390" s="166"/>
      <c r="W390" s="166"/>
      <c r="X390" s="166"/>
      <c r="Y390" s="166"/>
      <c r="Z390" s="166"/>
    </row>
    <row r="391" spans="1:26" ht="12.75" customHeight="1">
      <c r="A391" s="166"/>
      <c r="B391" s="166"/>
      <c r="C391" s="166"/>
      <c r="D391" s="166"/>
      <c r="E391" s="166"/>
      <c r="F391" s="166"/>
      <c r="G391" s="166"/>
      <c r="H391" s="166"/>
      <c r="I391" s="166"/>
      <c r="J391" s="166"/>
      <c r="K391" s="166"/>
      <c r="L391" s="166"/>
      <c r="M391" s="166"/>
      <c r="N391" s="166"/>
      <c r="O391" s="166"/>
      <c r="P391" s="166"/>
      <c r="Q391" s="166"/>
      <c r="R391" s="166"/>
      <c r="S391" s="166"/>
      <c r="T391" s="166"/>
      <c r="U391" s="166"/>
      <c r="V391" s="166"/>
      <c r="W391" s="166"/>
      <c r="X391" s="166"/>
      <c r="Y391" s="166"/>
      <c r="Z391" s="166"/>
    </row>
    <row r="392" spans="1:26" ht="12.75" customHeight="1">
      <c r="A392" s="166"/>
      <c r="B392" s="166"/>
      <c r="C392" s="166"/>
      <c r="D392" s="166"/>
      <c r="E392" s="166"/>
      <c r="F392" s="166"/>
      <c r="G392" s="166"/>
      <c r="H392" s="166"/>
      <c r="I392" s="166"/>
      <c r="J392" s="166"/>
      <c r="K392" s="166"/>
      <c r="L392" s="166"/>
      <c r="M392" s="166"/>
      <c r="N392" s="166"/>
      <c r="O392" s="166"/>
      <c r="P392" s="166"/>
      <c r="Q392" s="166"/>
      <c r="R392" s="166"/>
      <c r="S392" s="166"/>
      <c r="T392" s="166"/>
      <c r="U392" s="166"/>
      <c r="V392" s="166"/>
      <c r="W392" s="166"/>
      <c r="X392" s="166"/>
      <c r="Y392" s="166"/>
      <c r="Z392" s="166"/>
    </row>
    <row r="393" spans="1:26" ht="12.75" customHeight="1">
      <c r="A393" s="166"/>
      <c r="B393" s="166"/>
      <c r="C393" s="166"/>
      <c r="D393" s="166"/>
      <c r="E393" s="166"/>
      <c r="F393" s="166"/>
      <c r="G393" s="166"/>
      <c r="H393" s="166"/>
      <c r="I393" s="166"/>
      <c r="J393" s="166"/>
      <c r="K393" s="166"/>
      <c r="L393" s="166"/>
      <c r="M393" s="166"/>
      <c r="N393" s="166"/>
      <c r="O393" s="166"/>
      <c r="P393" s="166"/>
      <c r="Q393" s="166"/>
      <c r="R393" s="166"/>
      <c r="S393" s="166"/>
      <c r="T393" s="166"/>
      <c r="U393" s="166"/>
      <c r="V393" s="166"/>
      <c r="W393" s="166"/>
      <c r="X393" s="166"/>
      <c r="Y393" s="166"/>
      <c r="Z393" s="166"/>
    </row>
    <row r="394" spans="1:26" ht="12.75" customHeight="1">
      <c r="A394" s="166"/>
      <c r="B394" s="166"/>
      <c r="C394" s="166"/>
      <c r="D394" s="166"/>
      <c r="E394" s="166"/>
      <c r="F394" s="166"/>
      <c r="G394" s="166"/>
      <c r="H394" s="166"/>
      <c r="I394" s="166"/>
      <c r="J394" s="166"/>
      <c r="K394" s="166"/>
      <c r="L394" s="166"/>
      <c r="M394" s="166"/>
      <c r="N394" s="166"/>
      <c r="O394" s="166"/>
      <c r="P394" s="166"/>
      <c r="Q394" s="166"/>
      <c r="R394" s="166"/>
      <c r="S394" s="166"/>
      <c r="T394" s="166"/>
      <c r="U394" s="166"/>
      <c r="V394" s="166"/>
      <c r="W394" s="166"/>
      <c r="X394" s="166"/>
      <c r="Y394" s="166"/>
      <c r="Z394" s="166"/>
    </row>
    <row r="395" spans="1:26" ht="12.75" customHeight="1">
      <c r="A395" s="166"/>
      <c r="B395" s="166"/>
      <c r="C395" s="166"/>
      <c r="D395" s="166"/>
      <c r="E395" s="166"/>
      <c r="F395" s="166"/>
      <c r="G395" s="166"/>
      <c r="H395" s="166"/>
      <c r="I395" s="166"/>
      <c r="J395" s="166"/>
      <c r="K395" s="166"/>
      <c r="L395" s="166"/>
      <c r="M395" s="166"/>
      <c r="N395" s="166"/>
      <c r="O395" s="166"/>
      <c r="P395" s="166"/>
      <c r="Q395" s="166"/>
      <c r="R395" s="166"/>
      <c r="S395" s="166"/>
      <c r="T395" s="166"/>
      <c r="U395" s="166"/>
      <c r="V395" s="166"/>
      <c r="W395" s="166"/>
      <c r="X395" s="166"/>
      <c r="Y395" s="166"/>
      <c r="Z395" s="166"/>
    </row>
    <row r="396" spans="1:26" ht="12.75" customHeight="1">
      <c r="A396" s="166"/>
      <c r="B396" s="166"/>
      <c r="C396" s="166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66"/>
      <c r="O396" s="166"/>
      <c r="P396" s="166"/>
      <c r="Q396" s="166"/>
      <c r="R396" s="166"/>
      <c r="S396" s="166"/>
      <c r="T396" s="166"/>
      <c r="U396" s="166"/>
      <c r="V396" s="166"/>
      <c r="W396" s="166"/>
      <c r="X396" s="166"/>
      <c r="Y396" s="166"/>
      <c r="Z396" s="166"/>
    </row>
    <row r="397" spans="1:26" ht="12.75" customHeight="1">
      <c r="A397" s="166"/>
      <c r="B397" s="166"/>
      <c r="C397" s="166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66"/>
      <c r="O397" s="166"/>
      <c r="P397" s="166"/>
      <c r="Q397" s="166"/>
      <c r="R397" s="166"/>
      <c r="S397" s="166"/>
      <c r="T397" s="166"/>
      <c r="U397" s="166"/>
      <c r="V397" s="166"/>
      <c r="W397" s="166"/>
      <c r="X397" s="166"/>
      <c r="Y397" s="166"/>
      <c r="Z397" s="166"/>
    </row>
    <row r="398" spans="1:26" ht="12.75" customHeight="1">
      <c r="A398" s="166"/>
      <c r="B398" s="166"/>
      <c r="C398" s="166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66"/>
      <c r="O398" s="166"/>
      <c r="P398" s="166"/>
      <c r="Q398" s="166"/>
      <c r="R398" s="166"/>
      <c r="S398" s="166"/>
      <c r="T398" s="166"/>
      <c r="U398" s="166"/>
      <c r="V398" s="166"/>
      <c r="W398" s="166"/>
      <c r="X398" s="166"/>
      <c r="Y398" s="166"/>
      <c r="Z398" s="166"/>
    </row>
    <row r="399" spans="1:26" ht="12.75" customHeight="1">
      <c r="A399" s="166"/>
      <c r="B399" s="166"/>
      <c r="C399" s="166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66"/>
      <c r="O399" s="166"/>
      <c r="P399" s="166"/>
      <c r="Q399" s="166"/>
      <c r="R399" s="166"/>
      <c r="S399" s="166"/>
      <c r="T399" s="166"/>
      <c r="U399" s="166"/>
      <c r="V399" s="166"/>
      <c r="W399" s="166"/>
      <c r="X399" s="166"/>
      <c r="Y399" s="166"/>
      <c r="Z399" s="166"/>
    </row>
    <row r="400" spans="1:26" ht="12.75" customHeight="1">
      <c r="A400" s="166"/>
      <c r="B400" s="166"/>
      <c r="C400" s="166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66"/>
      <c r="O400" s="166"/>
      <c r="P400" s="166"/>
      <c r="Q400" s="166"/>
      <c r="R400" s="166"/>
      <c r="S400" s="166"/>
      <c r="T400" s="166"/>
      <c r="U400" s="166"/>
      <c r="V400" s="166"/>
      <c r="W400" s="166"/>
      <c r="X400" s="166"/>
      <c r="Y400" s="166"/>
      <c r="Z400" s="166"/>
    </row>
    <row r="401" spans="1:26" ht="12.75" customHeight="1">
      <c r="A401" s="166"/>
      <c r="B401" s="166"/>
      <c r="C401" s="166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66"/>
      <c r="O401" s="166"/>
      <c r="P401" s="166"/>
      <c r="Q401" s="166"/>
      <c r="R401" s="166"/>
      <c r="S401" s="166"/>
      <c r="T401" s="166"/>
      <c r="U401" s="166"/>
      <c r="V401" s="166"/>
      <c r="W401" s="166"/>
      <c r="X401" s="166"/>
      <c r="Y401" s="166"/>
      <c r="Z401" s="166"/>
    </row>
    <row r="402" spans="1:26" ht="12.75" customHeight="1">
      <c r="A402" s="166"/>
      <c r="B402" s="166"/>
      <c r="C402" s="166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66"/>
      <c r="O402" s="166"/>
      <c r="P402" s="166"/>
      <c r="Q402" s="166"/>
      <c r="R402" s="166"/>
      <c r="S402" s="166"/>
      <c r="T402" s="166"/>
      <c r="U402" s="166"/>
      <c r="V402" s="166"/>
      <c r="W402" s="166"/>
      <c r="X402" s="166"/>
      <c r="Y402" s="166"/>
      <c r="Z402" s="166"/>
    </row>
    <row r="403" spans="1:26" ht="12.75" customHeight="1">
      <c r="A403" s="166"/>
      <c r="B403" s="166"/>
      <c r="C403" s="166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66"/>
      <c r="O403" s="166"/>
      <c r="P403" s="166"/>
      <c r="Q403" s="166"/>
      <c r="R403" s="166"/>
      <c r="S403" s="166"/>
      <c r="T403" s="166"/>
      <c r="U403" s="166"/>
      <c r="V403" s="166"/>
      <c r="W403" s="166"/>
      <c r="X403" s="166"/>
      <c r="Y403" s="166"/>
      <c r="Z403" s="166"/>
    </row>
    <row r="404" spans="1:26" ht="12.75" customHeight="1">
      <c r="A404" s="166"/>
      <c r="B404" s="166"/>
      <c r="C404" s="166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66"/>
      <c r="O404" s="166"/>
      <c r="P404" s="166"/>
      <c r="Q404" s="166"/>
      <c r="R404" s="166"/>
      <c r="S404" s="166"/>
      <c r="T404" s="166"/>
      <c r="U404" s="166"/>
      <c r="V404" s="166"/>
      <c r="W404" s="166"/>
      <c r="X404" s="166"/>
      <c r="Y404" s="166"/>
      <c r="Z404" s="166"/>
    </row>
    <row r="405" spans="1:26" ht="12.75" customHeight="1">
      <c r="A405" s="166"/>
      <c r="B405" s="166"/>
      <c r="C405" s="166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66"/>
      <c r="O405" s="166"/>
      <c r="P405" s="166"/>
      <c r="Q405" s="166"/>
      <c r="R405" s="166"/>
      <c r="S405" s="166"/>
      <c r="T405" s="166"/>
      <c r="U405" s="166"/>
      <c r="V405" s="166"/>
      <c r="W405" s="166"/>
      <c r="X405" s="166"/>
      <c r="Y405" s="166"/>
      <c r="Z405" s="166"/>
    </row>
    <row r="406" spans="1:26" ht="12.75" customHeight="1">
      <c r="A406" s="166"/>
      <c r="B406" s="166"/>
      <c r="C406" s="166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66"/>
      <c r="O406" s="166"/>
      <c r="P406" s="166"/>
      <c r="Q406" s="166"/>
      <c r="R406" s="166"/>
      <c r="S406" s="166"/>
      <c r="T406" s="166"/>
      <c r="U406" s="166"/>
      <c r="V406" s="166"/>
      <c r="W406" s="166"/>
      <c r="X406" s="166"/>
      <c r="Y406" s="166"/>
      <c r="Z406" s="166"/>
    </row>
    <row r="407" spans="1:26" ht="12.75" customHeight="1">
      <c r="A407" s="166"/>
      <c r="B407" s="166"/>
      <c r="C407" s="166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66"/>
      <c r="O407" s="166"/>
      <c r="P407" s="166"/>
      <c r="Q407" s="166"/>
      <c r="R407" s="166"/>
      <c r="S407" s="166"/>
      <c r="T407" s="166"/>
      <c r="U407" s="166"/>
      <c r="V407" s="166"/>
      <c r="W407" s="166"/>
      <c r="X407" s="166"/>
      <c r="Y407" s="166"/>
      <c r="Z407" s="166"/>
    </row>
    <row r="408" spans="1:26" ht="12.75" customHeight="1">
      <c r="A408" s="166"/>
      <c r="B408" s="166"/>
      <c r="C408" s="166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66"/>
      <c r="O408" s="166"/>
      <c r="P408" s="166"/>
      <c r="Q408" s="166"/>
      <c r="R408" s="166"/>
      <c r="S408" s="166"/>
      <c r="T408" s="166"/>
      <c r="U408" s="166"/>
      <c r="V408" s="166"/>
      <c r="W408" s="166"/>
      <c r="X408" s="166"/>
      <c r="Y408" s="166"/>
      <c r="Z408" s="166"/>
    </row>
    <row r="409" spans="1:26" ht="12.75" customHeight="1">
      <c r="A409" s="166"/>
      <c r="B409" s="166"/>
      <c r="C409" s="166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66"/>
      <c r="O409" s="166"/>
      <c r="P409" s="166"/>
      <c r="Q409" s="166"/>
      <c r="R409" s="166"/>
      <c r="S409" s="166"/>
      <c r="T409" s="166"/>
      <c r="U409" s="166"/>
      <c r="V409" s="166"/>
      <c r="W409" s="166"/>
      <c r="X409" s="166"/>
      <c r="Y409" s="166"/>
      <c r="Z409" s="166"/>
    </row>
    <row r="410" spans="1:26" ht="12.75" customHeight="1">
      <c r="A410" s="166"/>
      <c r="B410" s="166"/>
      <c r="C410" s="166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P410" s="166"/>
      <c r="Q410" s="166"/>
      <c r="R410" s="166"/>
      <c r="S410" s="166"/>
      <c r="T410" s="166"/>
      <c r="U410" s="166"/>
      <c r="V410" s="166"/>
      <c r="W410" s="166"/>
      <c r="X410" s="166"/>
      <c r="Y410" s="166"/>
      <c r="Z410" s="166"/>
    </row>
    <row r="411" spans="1:26" ht="12.75" customHeight="1">
      <c r="A411" s="166"/>
      <c r="B411" s="166"/>
      <c r="C411" s="166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66"/>
      <c r="O411" s="166"/>
      <c r="P411" s="166"/>
      <c r="Q411" s="166"/>
      <c r="R411" s="166"/>
      <c r="S411" s="166"/>
      <c r="T411" s="166"/>
      <c r="U411" s="166"/>
      <c r="V411" s="166"/>
      <c r="W411" s="166"/>
      <c r="X411" s="166"/>
      <c r="Y411" s="166"/>
      <c r="Z411" s="166"/>
    </row>
    <row r="412" spans="1:26" ht="12.75" customHeight="1">
      <c r="A412" s="166"/>
      <c r="B412" s="166"/>
      <c r="C412" s="166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66"/>
      <c r="O412" s="166"/>
      <c r="P412" s="166"/>
      <c r="Q412" s="166"/>
      <c r="R412" s="166"/>
      <c r="S412" s="166"/>
      <c r="T412" s="166"/>
      <c r="U412" s="166"/>
      <c r="V412" s="166"/>
      <c r="W412" s="166"/>
      <c r="X412" s="166"/>
      <c r="Y412" s="166"/>
      <c r="Z412" s="166"/>
    </row>
    <row r="413" spans="1:26" ht="12.75" customHeight="1">
      <c r="A413" s="166"/>
      <c r="B413" s="166"/>
      <c r="C413" s="166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66"/>
      <c r="O413" s="166"/>
      <c r="P413" s="166"/>
      <c r="Q413" s="166"/>
      <c r="R413" s="166"/>
      <c r="S413" s="166"/>
      <c r="T413" s="166"/>
      <c r="U413" s="166"/>
      <c r="V413" s="166"/>
      <c r="W413" s="166"/>
      <c r="X413" s="166"/>
      <c r="Y413" s="166"/>
      <c r="Z413" s="166"/>
    </row>
    <row r="414" spans="1:26" ht="12.75" customHeight="1">
      <c r="A414" s="166"/>
      <c r="B414" s="166"/>
      <c r="C414" s="166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66"/>
      <c r="O414" s="166"/>
      <c r="P414" s="166"/>
      <c r="Q414" s="166"/>
      <c r="R414" s="166"/>
      <c r="S414" s="166"/>
      <c r="T414" s="166"/>
      <c r="U414" s="166"/>
      <c r="V414" s="166"/>
      <c r="W414" s="166"/>
      <c r="X414" s="166"/>
      <c r="Y414" s="166"/>
      <c r="Z414" s="166"/>
    </row>
    <row r="415" spans="1:26" ht="12.75" customHeight="1">
      <c r="A415" s="166"/>
      <c r="B415" s="166"/>
      <c r="C415" s="166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66"/>
      <c r="O415" s="166"/>
      <c r="P415" s="166"/>
      <c r="Q415" s="166"/>
      <c r="R415" s="166"/>
      <c r="S415" s="166"/>
      <c r="T415" s="166"/>
      <c r="U415" s="166"/>
      <c r="V415" s="166"/>
      <c r="W415" s="166"/>
      <c r="X415" s="166"/>
      <c r="Y415" s="166"/>
      <c r="Z415" s="166"/>
    </row>
    <row r="416" spans="1:26" ht="12.75" customHeight="1">
      <c r="A416" s="166"/>
      <c r="B416" s="166"/>
      <c r="C416" s="166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66"/>
      <c r="O416" s="166"/>
      <c r="P416" s="166"/>
      <c r="Q416" s="166"/>
      <c r="R416" s="166"/>
      <c r="S416" s="166"/>
      <c r="T416" s="166"/>
      <c r="U416" s="166"/>
      <c r="V416" s="166"/>
      <c r="W416" s="166"/>
      <c r="X416" s="166"/>
      <c r="Y416" s="166"/>
      <c r="Z416" s="166"/>
    </row>
    <row r="417" spans="1:26" ht="12.75" customHeight="1">
      <c r="A417" s="166"/>
      <c r="B417" s="166"/>
      <c r="C417" s="166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66"/>
      <c r="O417" s="166"/>
      <c r="P417" s="166"/>
      <c r="Q417" s="166"/>
      <c r="R417" s="166"/>
      <c r="S417" s="166"/>
      <c r="T417" s="166"/>
      <c r="U417" s="166"/>
      <c r="V417" s="166"/>
      <c r="W417" s="166"/>
      <c r="X417" s="166"/>
      <c r="Y417" s="166"/>
      <c r="Z417" s="166"/>
    </row>
    <row r="418" spans="1:26" ht="12.75" customHeight="1">
      <c r="A418" s="166"/>
      <c r="B418" s="166"/>
      <c r="C418" s="166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66"/>
      <c r="O418" s="166"/>
      <c r="P418" s="166"/>
      <c r="Q418" s="166"/>
      <c r="R418" s="166"/>
      <c r="S418" s="166"/>
      <c r="T418" s="166"/>
      <c r="U418" s="166"/>
      <c r="V418" s="166"/>
      <c r="W418" s="166"/>
      <c r="X418" s="166"/>
      <c r="Y418" s="166"/>
      <c r="Z418" s="166"/>
    </row>
    <row r="419" spans="1:26" ht="12.75" customHeight="1">
      <c r="A419" s="166"/>
      <c r="B419" s="166"/>
      <c r="C419" s="166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66"/>
      <c r="O419" s="166"/>
      <c r="P419" s="166"/>
      <c r="Q419" s="166"/>
      <c r="R419" s="166"/>
      <c r="S419" s="166"/>
      <c r="T419" s="166"/>
      <c r="U419" s="166"/>
      <c r="V419" s="166"/>
      <c r="W419" s="166"/>
      <c r="X419" s="166"/>
      <c r="Y419" s="166"/>
      <c r="Z419" s="166"/>
    </row>
    <row r="420" spans="1:26" ht="12.75" customHeight="1">
      <c r="A420" s="166"/>
      <c r="B420" s="166"/>
      <c r="C420" s="166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66"/>
      <c r="O420" s="166"/>
      <c r="P420" s="166"/>
      <c r="Q420" s="166"/>
      <c r="R420" s="166"/>
      <c r="S420" s="166"/>
      <c r="T420" s="166"/>
      <c r="U420" s="166"/>
      <c r="V420" s="166"/>
      <c r="W420" s="166"/>
      <c r="X420" s="166"/>
      <c r="Y420" s="166"/>
      <c r="Z420" s="166"/>
    </row>
    <row r="421" spans="1:26" ht="12.75" customHeight="1">
      <c r="A421" s="166"/>
      <c r="B421" s="166"/>
      <c r="C421" s="166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66"/>
      <c r="O421" s="166"/>
      <c r="P421" s="166"/>
      <c r="Q421" s="166"/>
      <c r="R421" s="166"/>
      <c r="S421" s="166"/>
      <c r="T421" s="166"/>
      <c r="U421" s="166"/>
      <c r="V421" s="166"/>
      <c r="W421" s="166"/>
      <c r="X421" s="166"/>
      <c r="Y421" s="166"/>
      <c r="Z421" s="166"/>
    </row>
    <row r="422" spans="1:26" ht="12.75" customHeight="1">
      <c r="A422" s="166"/>
      <c r="B422" s="166"/>
      <c r="C422" s="166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66"/>
      <c r="O422" s="166"/>
      <c r="P422" s="166"/>
      <c r="Q422" s="166"/>
      <c r="R422" s="166"/>
      <c r="S422" s="166"/>
      <c r="T422" s="166"/>
      <c r="U422" s="166"/>
      <c r="V422" s="166"/>
      <c r="W422" s="166"/>
      <c r="X422" s="166"/>
      <c r="Y422" s="166"/>
      <c r="Z422" s="166"/>
    </row>
    <row r="423" spans="1:26" ht="12.75" customHeight="1">
      <c r="A423" s="166"/>
      <c r="B423" s="166"/>
      <c r="C423" s="166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66"/>
      <c r="O423" s="166"/>
      <c r="P423" s="166"/>
      <c r="Q423" s="166"/>
      <c r="R423" s="166"/>
      <c r="S423" s="166"/>
      <c r="T423" s="166"/>
      <c r="U423" s="166"/>
      <c r="V423" s="166"/>
      <c r="W423" s="166"/>
      <c r="X423" s="166"/>
      <c r="Y423" s="166"/>
      <c r="Z423" s="166"/>
    </row>
    <row r="424" spans="1:26" ht="12.75" customHeight="1">
      <c r="A424" s="166"/>
      <c r="B424" s="166"/>
      <c r="C424" s="166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66"/>
      <c r="O424" s="166"/>
      <c r="P424" s="166"/>
      <c r="Q424" s="166"/>
      <c r="R424" s="166"/>
      <c r="S424" s="166"/>
      <c r="T424" s="166"/>
      <c r="U424" s="166"/>
      <c r="V424" s="166"/>
      <c r="W424" s="166"/>
      <c r="X424" s="166"/>
      <c r="Y424" s="166"/>
      <c r="Z424" s="166"/>
    </row>
    <row r="425" spans="1:26" ht="12.75" customHeight="1">
      <c r="A425" s="166"/>
      <c r="B425" s="166"/>
      <c r="C425" s="166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66"/>
      <c r="O425" s="166"/>
      <c r="P425" s="166"/>
      <c r="Q425" s="166"/>
      <c r="R425" s="166"/>
      <c r="S425" s="166"/>
      <c r="T425" s="166"/>
      <c r="U425" s="166"/>
      <c r="V425" s="166"/>
      <c r="W425" s="166"/>
      <c r="X425" s="166"/>
      <c r="Y425" s="166"/>
      <c r="Z425" s="166"/>
    </row>
    <row r="426" spans="1:26" ht="12.75" customHeight="1">
      <c r="A426" s="166"/>
      <c r="B426" s="166"/>
      <c r="C426" s="166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66"/>
      <c r="O426" s="166"/>
      <c r="P426" s="166"/>
      <c r="Q426" s="166"/>
      <c r="R426" s="166"/>
      <c r="S426" s="166"/>
      <c r="T426" s="166"/>
      <c r="U426" s="166"/>
      <c r="V426" s="166"/>
      <c r="W426" s="166"/>
      <c r="X426" s="166"/>
      <c r="Y426" s="166"/>
      <c r="Z426" s="166"/>
    </row>
    <row r="427" spans="1:26" ht="12.75" customHeight="1">
      <c r="A427" s="166"/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</row>
    <row r="428" spans="1:26" ht="12.75" customHeight="1">
      <c r="A428" s="166"/>
      <c r="B428" s="166"/>
      <c r="C428" s="166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66"/>
      <c r="O428" s="166"/>
      <c r="P428" s="166"/>
      <c r="Q428" s="166"/>
      <c r="R428" s="166"/>
      <c r="S428" s="166"/>
      <c r="T428" s="166"/>
      <c r="U428" s="166"/>
      <c r="V428" s="166"/>
      <c r="W428" s="166"/>
      <c r="X428" s="166"/>
      <c r="Y428" s="166"/>
      <c r="Z428" s="166"/>
    </row>
    <row r="429" spans="1:26" ht="12.75" customHeight="1">
      <c r="A429" s="166"/>
      <c r="B429" s="166"/>
      <c r="C429" s="166"/>
      <c r="D429" s="166"/>
      <c r="E429" s="166"/>
      <c r="F429" s="166"/>
      <c r="G429" s="166"/>
      <c r="H429" s="166"/>
      <c r="I429" s="166"/>
      <c r="J429" s="166"/>
      <c r="K429" s="166"/>
      <c r="L429" s="166"/>
      <c r="M429" s="166"/>
      <c r="N429" s="166"/>
      <c r="O429" s="166"/>
      <c r="P429" s="166"/>
      <c r="Q429" s="166"/>
      <c r="R429" s="166"/>
      <c r="S429" s="166"/>
      <c r="T429" s="166"/>
      <c r="U429" s="166"/>
      <c r="V429" s="166"/>
      <c r="W429" s="166"/>
      <c r="X429" s="166"/>
      <c r="Y429" s="166"/>
      <c r="Z429" s="166"/>
    </row>
    <row r="430" spans="1:26" ht="12.75" customHeight="1">
      <c r="A430" s="166"/>
      <c r="B430" s="166"/>
      <c r="C430" s="166"/>
      <c r="D430" s="166"/>
      <c r="E430" s="166"/>
      <c r="F430" s="166"/>
      <c r="G430" s="166"/>
      <c r="H430" s="166"/>
      <c r="I430" s="166"/>
      <c r="J430" s="166"/>
      <c r="K430" s="166"/>
      <c r="L430" s="166"/>
      <c r="M430" s="166"/>
      <c r="N430" s="166"/>
      <c r="O430" s="166"/>
      <c r="P430" s="166"/>
      <c r="Q430" s="166"/>
      <c r="R430" s="166"/>
      <c r="S430" s="166"/>
      <c r="T430" s="166"/>
      <c r="U430" s="166"/>
      <c r="V430" s="166"/>
      <c r="W430" s="166"/>
      <c r="X430" s="166"/>
      <c r="Y430" s="166"/>
      <c r="Z430" s="166"/>
    </row>
    <row r="431" spans="1:26" ht="12.75" customHeight="1">
      <c r="A431" s="166"/>
      <c r="B431" s="166"/>
      <c r="C431" s="166"/>
      <c r="D431" s="166"/>
      <c r="E431" s="166"/>
      <c r="F431" s="166"/>
      <c r="G431" s="166"/>
      <c r="H431" s="166"/>
      <c r="I431" s="166"/>
      <c r="J431" s="166"/>
      <c r="K431" s="166"/>
      <c r="L431" s="166"/>
      <c r="M431" s="166"/>
      <c r="N431" s="166"/>
      <c r="O431" s="166"/>
      <c r="P431" s="166"/>
      <c r="Q431" s="166"/>
      <c r="R431" s="166"/>
      <c r="S431" s="166"/>
      <c r="T431" s="166"/>
      <c r="U431" s="166"/>
      <c r="V431" s="166"/>
      <c r="W431" s="166"/>
      <c r="X431" s="166"/>
      <c r="Y431" s="166"/>
      <c r="Z431" s="166"/>
    </row>
    <row r="432" spans="1:26" ht="12.75" customHeight="1">
      <c r="A432" s="166"/>
      <c r="B432" s="166"/>
      <c r="C432" s="166"/>
      <c r="D432" s="166"/>
      <c r="E432" s="166"/>
      <c r="F432" s="166"/>
      <c r="G432" s="166"/>
      <c r="H432" s="166"/>
      <c r="I432" s="166"/>
      <c r="J432" s="166"/>
      <c r="K432" s="166"/>
      <c r="L432" s="166"/>
      <c r="M432" s="166"/>
      <c r="N432" s="166"/>
      <c r="O432" s="166"/>
      <c r="P432" s="166"/>
      <c r="Q432" s="166"/>
      <c r="R432" s="166"/>
      <c r="S432" s="166"/>
      <c r="T432" s="166"/>
      <c r="U432" s="166"/>
      <c r="V432" s="166"/>
      <c r="W432" s="166"/>
      <c r="X432" s="166"/>
      <c r="Y432" s="166"/>
      <c r="Z432" s="166"/>
    </row>
    <row r="433" spans="1:26" ht="12.75" customHeight="1">
      <c r="A433" s="166"/>
      <c r="B433" s="166"/>
      <c r="C433" s="166"/>
      <c r="D433" s="166"/>
      <c r="E433" s="166"/>
      <c r="F433" s="166"/>
      <c r="G433" s="166"/>
      <c r="H433" s="166"/>
      <c r="I433" s="166"/>
      <c r="J433" s="166"/>
      <c r="K433" s="166"/>
      <c r="L433" s="166"/>
      <c r="M433" s="166"/>
      <c r="N433" s="166"/>
      <c r="O433" s="166"/>
      <c r="P433" s="166"/>
      <c r="Q433" s="166"/>
      <c r="R433" s="166"/>
      <c r="S433" s="166"/>
      <c r="T433" s="166"/>
      <c r="U433" s="166"/>
      <c r="V433" s="166"/>
      <c r="W433" s="166"/>
      <c r="X433" s="166"/>
      <c r="Y433" s="166"/>
      <c r="Z433" s="166"/>
    </row>
    <row r="434" spans="1:26" ht="12.75" customHeight="1">
      <c r="A434" s="166"/>
      <c r="B434" s="166"/>
      <c r="C434" s="166"/>
      <c r="D434" s="166"/>
      <c r="E434" s="166"/>
      <c r="F434" s="166"/>
      <c r="G434" s="166"/>
      <c r="H434" s="166"/>
      <c r="I434" s="166"/>
      <c r="J434" s="166"/>
      <c r="K434" s="166"/>
      <c r="L434" s="166"/>
      <c r="M434" s="166"/>
      <c r="N434" s="166"/>
      <c r="O434" s="166"/>
      <c r="P434" s="166"/>
      <c r="Q434" s="166"/>
      <c r="R434" s="166"/>
      <c r="S434" s="166"/>
      <c r="T434" s="166"/>
      <c r="U434" s="166"/>
      <c r="V434" s="166"/>
      <c r="W434" s="166"/>
      <c r="X434" s="166"/>
      <c r="Y434" s="166"/>
      <c r="Z434" s="166"/>
    </row>
    <row r="435" spans="1:26" ht="12.75" customHeight="1">
      <c r="A435" s="166"/>
      <c r="B435" s="166"/>
      <c r="C435" s="166"/>
      <c r="D435" s="166"/>
      <c r="E435" s="166"/>
      <c r="F435" s="166"/>
      <c r="G435" s="166"/>
      <c r="H435" s="166"/>
      <c r="I435" s="166"/>
      <c r="J435" s="166"/>
      <c r="K435" s="166"/>
      <c r="L435" s="166"/>
      <c r="M435" s="166"/>
      <c r="N435" s="166"/>
      <c r="O435" s="166"/>
      <c r="P435" s="166"/>
      <c r="Q435" s="166"/>
      <c r="R435" s="166"/>
      <c r="S435" s="166"/>
      <c r="T435" s="166"/>
      <c r="U435" s="166"/>
      <c r="V435" s="166"/>
      <c r="W435" s="166"/>
      <c r="X435" s="166"/>
      <c r="Y435" s="166"/>
      <c r="Z435" s="166"/>
    </row>
    <row r="436" spans="1:26" ht="12.75" customHeight="1">
      <c r="A436" s="166"/>
      <c r="B436" s="166"/>
      <c r="C436" s="166"/>
      <c r="D436" s="166"/>
      <c r="E436" s="166"/>
      <c r="F436" s="166"/>
      <c r="G436" s="166"/>
      <c r="H436" s="166"/>
      <c r="I436" s="166"/>
      <c r="J436" s="166"/>
      <c r="K436" s="166"/>
      <c r="L436" s="166"/>
      <c r="M436" s="166"/>
      <c r="N436" s="166"/>
      <c r="O436" s="166"/>
      <c r="P436" s="166"/>
      <c r="Q436" s="166"/>
      <c r="R436" s="166"/>
      <c r="S436" s="166"/>
      <c r="T436" s="166"/>
      <c r="U436" s="166"/>
      <c r="V436" s="166"/>
      <c r="W436" s="166"/>
      <c r="X436" s="166"/>
      <c r="Y436" s="166"/>
      <c r="Z436" s="166"/>
    </row>
    <row r="437" spans="1:26" ht="12.75" customHeight="1">
      <c r="A437" s="166"/>
      <c r="B437" s="166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</row>
    <row r="438" spans="1:26" ht="12.75" customHeight="1">
      <c r="A438" s="166"/>
      <c r="B438" s="166"/>
      <c r="C438" s="166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66"/>
      <c r="O438" s="166"/>
      <c r="P438" s="166"/>
      <c r="Q438" s="166"/>
      <c r="R438" s="166"/>
      <c r="S438" s="166"/>
      <c r="T438" s="166"/>
      <c r="U438" s="166"/>
      <c r="V438" s="166"/>
      <c r="W438" s="166"/>
      <c r="X438" s="166"/>
      <c r="Y438" s="166"/>
      <c r="Z438" s="166"/>
    </row>
    <row r="439" spans="1:26" ht="12.75" customHeight="1">
      <c r="A439" s="166"/>
      <c r="B439" s="166"/>
      <c r="C439" s="166"/>
      <c r="D439" s="166"/>
      <c r="E439" s="166"/>
      <c r="F439" s="166"/>
      <c r="G439" s="166"/>
      <c r="H439" s="166"/>
      <c r="I439" s="166"/>
      <c r="J439" s="166"/>
      <c r="K439" s="166"/>
      <c r="L439" s="166"/>
      <c r="M439" s="166"/>
      <c r="N439" s="166"/>
      <c r="O439" s="166"/>
      <c r="P439" s="166"/>
      <c r="Q439" s="166"/>
      <c r="R439" s="166"/>
      <c r="S439" s="166"/>
      <c r="T439" s="166"/>
      <c r="U439" s="166"/>
      <c r="V439" s="166"/>
      <c r="W439" s="166"/>
      <c r="X439" s="166"/>
      <c r="Y439" s="166"/>
      <c r="Z439" s="166"/>
    </row>
    <row r="440" spans="1:26" ht="12.75" customHeight="1">
      <c r="A440" s="166"/>
      <c r="B440" s="166"/>
      <c r="C440" s="166"/>
      <c r="D440" s="166"/>
      <c r="E440" s="166"/>
      <c r="F440" s="166"/>
      <c r="G440" s="166"/>
      <c r="H440" s="166"/>
      <c r="I440" s="166"/>
      <c r="J440" s="166"/>
      <c r="K440" s="166"/>
      <c r="L440" s="166"/>
      <c r="M440" s="166"/>
      <c r="N440" s="166"/>
      <c r="O440" s="166"/>
      <c r="P440" s="166"/>
      <c r="Q440" s="166"/>
      <c r="R440" s="166"/>
      <c r="S440" s="166"/>
      <c r="T440" s="166"/>
      <c r="U440" s="166"/>
      <c r="V440" s="166"/>
      <c r="W440" s="166"/>
      <c r="X440" s="166"/>
      <c r="Y440" s="166"/>
      <c r="Z440" s="166"/>
    </row>
    <row r="441" spans="1:26" ht="12.75" customHeight="1">
      <c r="A441" s="166"/>
      <c r="B441" s="166"/>
      <c r="C441" s="166"/>
      <c r="D441" s="166"/>
      <c r="E441" s="166"/>
      <c r="F441" s="166"/>
      <c r="G441" s="166"/>
      <c r="H441" s="166"/>
      <c r="I441" s="166"/>
      <c r="J441" s="166"/>
      <c r="K441" s="166"/>
      <c r="L441" s="166"/>
      <c r="M441" s="166"/>
      <c r="N441" s="166"/>
      <c r="O441" s="166"/>
      <c r="P441" s="166"/>
      <c r="Q441" s="166"/>
      <c r="R441" s="166"/>
      <c r="S441" s="166"/>
      <c r="T441" s="166"/>
      <c r="U441" s="166"/>
      <c r="V441" s="166"/>
      <c r="W441" s="166"/>
      <c r="X441" s="166"/>
      <c r="Y441" s="166"/>
      <c r="Z441" s="166"/>
    </row>
    <row r="442" spans="1:26" ht="12.75" customHeight="1">
      <c r="A442" s="166"/>
      <c r="B442" s="166"/>
      <c r="C442" s="166"/>
      <c r="D442" s="166"/>
      <c r="E442" s="166"/>
      <c r="F442" s="166"/>
      <c r="G442" s="166"/>
      <c r="H442" s="166"/>
      <c r="I442" s="166"/>
      <c r="J442" s="166"/>
      <c r="K442" s="166"/>
      <c r="L442" s="166"/>
      <c r="M442" s="166"/>
      <c r="N442" s="166"/>
      <c r="O442" s="166"/>
      <c r="P442" s="166"/>
      <c r="Q442" s="166"/>
      <c r="R442" s="166"/>
      <c r="S442" s="166"/>
      <c r="T442" s="166"/>
      <c r="U442" s="166"/>
      <c r="V442" s="166"/>
      <c r="W442" s="166"/>
      <c r="X442" s="166"/>
      <c r="Y442" s="166"/>
      <c r="Z442" s="166"/>
    </row>
    <row r="443" spans="1:26" ht="12.75" customHeight="1">
      <c r="A443" s="166"/>
      <c r="B443" s="166"/>
      <c r="C443" s="166"/>
      <c r="D443" s="166"/>
      <c r="E443" s="166"/>
      <c r="F443" s="166"/>
      <c r="G443" s="166"/>
      <c r="H443" s="166"/>
      <c r="I443" s="166"/>
      <c r="J443" s="166"/>
      <c r="K443" s="166"/>
      <c r="L443" s="166"/>
      <c r="M443" s="166"/>
      <c r="N443" s="166"/>
      <c r="O443" s="166"/>
      <c r="P443" s="166"/>
      <c r="Q443" s="166"/>
      <c r="R443" s="166"/>
      <c r="S443" s="166"/>
      <c r="T443" s="166"/>
      <c r="U443" s="166"/>
      <c r="V443" s="166"/>
      <c r="W443" s="166"/>
      <c r="X443" s="166"/>
      <c r="Y443" s="166"/>
      <c r="Z443" s="166"/>
    </row>
    <row r="444" spans="1:26" ht="12.75" customHeight="1">
      <c r="A444" s="166"/>
      <c r="B444" s="166"/>
      <c r="C444" s="166"/>
      <c r="D444" s="166"/>
      <c r="E444" s="166"/>
      <c r="F444" s="166"/>
      <c r="G444" s="166"/>
      <c r="H444" s="166"/>
      <c r="I444" s="166"/>
      <c r="J444" s="166"/>
      <c r="K444" s="166"/>
      <c r="L444" s="166"/>
      <c r="M444" s="166"/>
      <c r="N444" s="166"/>
      <c r="O444" s="166"/>
      <c r="P444" s="166"/>
      <c r="Q444" s="166"/>
      <c r="R444" s="166"/>
      <c r="S444" s="166"/>
      <c r="T444" s="166"/>
      <c r="U444" s="166"/>
      <c r="V444" s="166"/>
      <c r="W444" s="166"/>
      <c r="X444" s="166"/>
      <c r="Y444" s="166"/>
      <c r="Z444" s="166"/>
    </row>
    <row r="445" spans="1:26" ht="12.75" customHeight="1">
      <c r="A445" s="166"/>
      <c r="B445" s="166"/>
      <c r="C445" s="166"/>
      <c r="D445" s="166"/>
      <c r="E445" s="166"/>
      <c r="F445" s="166"/>
      <c r="G445" s="166"/>
      <c r="H445" s="166"/>
      <c r="I445" s="166"/>
      <c r="J445" s="166"/>
      <c r="K445" s="166"/>
      <c r="L445" s="166"/>
      <c r="M445" s="166"/>
      <c r="N445" s="166"/>
      <c r="O445" s="166"/>
      <c r="P445" s="166"/>
      <c r="Q445" s="166"/>
      <c r="R445" s="166"/>
      <c r="S445" s="166"/>
      <c r="T445" s="166"/>
      <c r="U445" s="166"/>
      <c r="V445" s="166"/>
      <c r="W445" s="166"/>
      <c r="X445" s="166"/>
      <c r="Y445" s="166"/>
      <c r="Z445" s="166"/>
    </row>
    <row r="446" spans="1:26" ht="12.75" customHeight="1">
      <c r="A446" s="166"/>
      <c r="B446" s="166"/>
      <c r="C446" s="166"/>
      <c r="D446" s="166"/>
      <c r="E446" s="166"/>
      <c r="F446" s="166"/>
      <c r="G446" s="166"/>
      <c r="H446" s="166"/>
      <c r="I446" s="166"/>
      <c r="J446" s="166"/>
      <c r="K446" s="166"/>
      <c r="L446" s="166"/>
      <c r="M446" s="166"/>
      <c r="N446" s="166"/>
      <c r="O446" s="166"/>
      <c r="P446" s="166"/>
      <c r="Q446" s="166"/>
      <c r="R446" s="166"/>
      <c r="S446" s="166"/>
      <c r="T446" s="166"/>
      <c r="U446" s="166"/>
      <c r="V446" s="166"/>
      <c r="W446" s="166"/>
      <c r="X446" s="166"/>
      <c r="Y446" s="166"/>
      <c r="Z446" s="166"/>
    </row>
    <row r="447" spans="1:26" ht="12.75" customHeight="1">
      <c r="A447" s="166"/>
      <c r="B447" s="166"/>
      <c r="C447" s="166"/>
      <c r="D447" s="166"/>
      <c r="E447" s="166"/>
      <c r="F447" s="166"/>
      <c r="G447" s="166"/>
      <c r="H447" s="166"/>
      <c r="I447" s="166"/>
      <c r="J447" s="166"/>
      <c r="K447" s="166"/>
      <c r="L447" s="166"/>
      <c r="M447" s="166"/>
      <c r="N447" s="166"/>
      <c r="O447" s="166"/>
      <c r="P447" s="166"/>
      <c r="Q447" s="166"/>
      <c r="R447" s="166"/>
      <c r="S447" s="166"/>
      <c r="T447" s="166"/>
      <c r="U447" s="166"/>
      <c r="V447" s="166"/>
      <c r="W447" s="166"/>
      <c r="X447" s="166"/>
      <c r="Y447" s="166"/>
      <c r="Z447" s="166"/>
    </row>
    <row r="448" spans="1:26" ht="12.75" customHeight="1">
      <c r="A448" s="166"/>
      <c r="B448" s="166"/>
      <c r="C448" s="166"/>
      <c r="D448" s="166"/>
      <c r="E448" s="166"/>
      <c r="F448" s="166"/>
      <c r="G448" s="166"/>
      <c r="H448" s="166"/>
      <c r="I448" s="166"/>
      <c r="J448" s="166"/>
      <c r="K448" s="166"/>
      <c r="L448" s="166"/>
      <c r="M448" s="166"/>
      <c r="N448" s="166"/>
      <c r="O448" s="166"/>
      <c r="P448" s="166"/>
      <c r="Q448" s="166"/>
      <c r="R448" s="166"/>
      <c r="S448" s="166"/>
      <c r="T448" s="166"/>
      <c r="U448" s="166"/>
      <c r="V448" s="166"/>
      <c r="W448" s="166"/>
      <c r="X448" s="166"/>
      <c r="Y448" s="166"/>
      <c r="Z448" s="166"/>
    </row>
    <row r="449" spans="1:26" ht="12.75" customHeight="1">
      <c r="A449" s="166"/>
      <c r="B449" s="166"/>
      <c r="C449" s="166"/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66"/>
      <c r="O449" s="166"/>
      <c r="P449" s="166"/>
      <c r="Q449" s="166"/>
      <c r="R449" s="166"/>
      <c r="S449" s="166"/>
      <c r="T449" s="166"/>
      <c r="U449" s="166"/>
      <c r="V449" s="166"/>
      <c r="W449" s="166"/>
      <c r="X449" s="166"/>
      <c r="Y449" s="166"/>
      <c r="Z449" s="166"/>
    </row>
    <row r="450" spans="1:26" ht="12.75" customHeight="1">
      <c r="A450" s="166"/>
      <c r="B450" s="166"/>
      <c r="C450" s="166"/>
      <c r="D450" s="166"/>
      <c r="E450" s="166"/>
      <c r="F450" s="166"/>
      <c r="G450" s="166"/>
      <c r="H450" s="166"/>
      <c r="I450" s="166"/>
      <c r="J450" s="166"/>
      <c r="K450" s="166"/>
      <c r="L450" s="166"/>
      <c r="M450" s="166"/>
      <c r="N450" s="166"/>
      <c r="O450" s="166"/>
      <c r="P450" s="166"/>
      <c r="Q450" s="166"/>
      <c r="R450" s="166"/>
      <c r="S450" s="166"/>
      <c r="T450" s="166"/>
      <c r="U450" s="166"/>
      <c r="V450" s="166"/>
      <c r="W450" s="166"/>
      <c r="X450" s="166"/>
      <c r="Y450" s="166"/>
      <c r="Z450" s="166"/>
    </row>
    <row r="451" spans="1:26" ht="12.75" customHeight="1">
      <c r="A451" s="166"/>
      <c r="B451" s="166"/>
      <c r="C451" s="166"/>
      <c r="D451" s="166"/>
      <c r="E451" s="166"/>
      <c r="F451" s="166"/>
      <c r="G451" s="166"/>
      <c r="H451" s="166"/>
      <c r="I451" s="166"/>
      <c r="J451" s="166"/>
      <c r="K451" s="166"/>
      <c r="L451" s="166"/>
      <c r="M451" s="166"/>
      <c r="N451" s="166"/>
      <c r="O451" s="166"/>
      <c r="P451" s="166"/>
      <c r="Q451" s="166"/>
      <c r="R451" s="166"/>
      <c r="S451" s="166"/>
      <c r="T451" s="166"/>
      <c r="U451" s="166"/>
      <c r="V451" s="166"/>
      <c r="W451" s="166"/>
      <c r="X451" s="166"/>
      <c r="Y451" s="166"/>
      <c r="Z451" s="166"/>
    </row>
    <row r="452" spans="1:26" ht="12.75" customHeight="1">
      <c r="A452" s="166"/>
      <c r="B452" s="166"/>
      <c r="C452" s="166"/>
      <c r="D452" s="166"/>
      <c r="E452" s="166"/>
      <c r="F452" s="166"/>
      <c r="G452" s="166"/>
      <c r="H452" s="166"/>
      <c r="I452" s="166"/>
      <c r="J452" s="166"/>
      <c r="K452" s="166"/>
      <c r="L452" s="166"/>
      <c r="M452" s="166"/>
      <c r="N452" s="166"/>
      <c r="O452" s="166"/>
      <c r="P452" s="166"/>
      <c r="Q452" s="166"/>
      <c r="R452" s="166"/>
      <c r="S452" s="166"/>
      <c r="T452" s="166"/>
      <c r="U452" s="166"/>
      <c r="V452" s="166"/>
      <c r="W452" s="166"/>
      <c r="X452" s="166"/>
      <c r="Y452" s="166"/>
      <c r="Z452" s="166"/>
    </row>
    <row r="453" spans="1:26" ht="12.75" customHeight="1">
      <c r="A453" s="166"/>
      <c r="B453" s="166"/>
      <c r="C453" s="166"/>
      <c r="D453" s="166"/>
      <c r="E453" s="166"/>
      <c r="F453" s="166"/>
      <c r="G453" s="166"/>
      <c r="H453" s="166"/>
      <c r="I453" s="166"/>
      <c r="J453" s="166"/>
      <c r="K453" s="166"/>
      <c r="L453" s="166"/>
      <c r="M453" s="166"/>
      <c r="N453" s="166"/>
      <c r="O453" s="166"/>
      <c r="P453" s="166"/>
      <c r="Q453" s="166"/>
      <c r="R453" s="166"/>
      <c r="S453" s="166"/>
      <c r="T453" s="166"/>
      <c r="U453" s="166"/>
      <c r="V453" s="166"/>
      <c r="W453" s="166"/>
      <c r="X453" s="166"/>
      <c r="Y453" s="166"/>
      <c r="Z453" s="166"/>
    </row>
    <row r="454" spans="1:26" ht="12.75" customHeight="1">
      <c r="A454" s="166"/>
      <c r="B454" s="166"/>
      <c r="C454" s="166"/>
      <c r="D454" s="166"/>
      <c r="E454" s="166"/>
      <c r="F454" s="166"/>
      <c r="G454" s="166"/>
      <c r="H454" s="166"/>
      <c r="I454" s="166"/>
      <c r="J454" s="166"/>
      <c r="K454" s="166"/>
      <c r="L454" s="166"/>
      <c r="M454" s="166"/>
      <c r="N454" s="166"/>
      <c r="O454" s="166"/>
      <c r="P454" s="166"/>
      <c r="Q454" s="166"/>
      <c r="R454" s="166"/>
      <c r="S454" s="166"/>
      <c r="T454" s="166"/>
      <c r="U454" s="166"/>
      <c r="V454" s="166"/>
      <c r="W454" s="166"/>
      <c r="X454" s="166"/>
      <c r="Y454" s="166"/>
      <c r="Z454" s="166"/>
    </row>
    <row r="455" spans="1:26" ht="12.75" customHeight="1">
      <c r="A455" s="166"/>
      <c r="B455" s="166"/>
      <c r="C455" s="166"/>
      <c r="D455" s="166"/>
      <c r="E455" s="166"/>
      <c r="F455" s="166"/>
      <c r="G455" s="166"/>
      <c r="H455" s="166"/>
      <c r="I455" s="166"/>
      <c r="J455" s="166"/>
      <c r="K455" s="166"/>
      <c r="L455" s="166"/>
      <c r="M455" s="166"/>
      <c r="N455" s="166"/>
      <c r="O455" s="166"/>
      <c r="P455" s="166"/>
      <c r="Q455" s="166"/>
      <c r="R455" s="166"/>
      <c r="S455" s="166"/>
      <c r="T455" s="166"/>
      <c r="U455" s="166"/>
      <c r="V455" s="166"/>
      <c r="W455" s="166"/>
      <c r="X455" s="166"/>
      <c r="Y455" s="166"/>
      <c r="Z455" s="166"/>
    </row>
    <row r="456" spans="1:26" ht="12.75" customHeight="1">
      <c r="A456" s="166"/>
      <c r="B456" s="166"/>
      <c r="C456" s="166"/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66"/>
      <c r="O456" s="166"/>
      <c r="P456" s="166"/>
      <c r="Q456" s="166"/>
      <c r="R456" s="166"/>
      <c r="S456" s="166"/>
      <c r="T456" s="166"/>
      <c r="U456" s="166"/>
      <c r="V456" s="166"/>
      <c r="W456" s="166"/>
      <c r="X456" s="166"/>
      <c r="Y456" s="166"/>
      <c r="Z456" s="166"/>
    </row>
    <row r="457" spans="1:26" ht="12.75" customHeight="1">
      <c r="A457" s="166"/>
      <c r="B457" s="166"/>
      <c r="C457" s="166"/>
      <c r="D457" s="166"/>
      <c r="E457" s="166"/>
      <c r="F457" s="166"/>
      <c r="G457" s="166"/>
      <c r="H457" s="166"/>
      <c r="I457" s="166"/>
      <c r="J457" s="166"/>
      <c r="K457" s="166"/>
      <c r="L457" s="166"/>
      <c r="M457" s="166"/>
      <c r="N457" s="166"/>
      <c r="O457" s="166"/>
      <c r="P457" s="166"/>
      <c r="Q457" s="166"/>
      <c r="R457" s="166"/>
      <c r="S457" s="166"/>
      <c r="T457" s="166"/>
      <c r="U457" s="166"/>
      <c r="V457" s="166"/>
      <c r="W457" s="166"/>
      <c r="X457" s="166"/>
      <c r="Y457" s="166"/>
      <c r="Z457" s="166"/>
    </row>
    <row r="458" spans="1:26" ht="12.75" customHeight="1">
      <c r="A458" s="166"/>
      <c r="B458" s="166"/>
      <c r="C458" s="166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66"/>
      <c r="O458" s="166"/>
      <c r="P458" s="166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</row>
    <row r="459" spans="1:26" ht="12.75" customHeight="1">
      <c r="A459" s="166"/>
      <c r="B459" s="166"/>
      <c r="C459" s="166"/>
      <c r="D459" s="166"/>
      <c r="E459" s="166"/>
      <c r="F459" s="166"/>
      <c r="G459" s="166"/>
      <c r="H459" s="166"/>
      <c r="I459" s="166"/>
      <c r="J459" s="166"/>
      <c r="K459" s="166"/>
      <c r="L459" s="166"/>
      <c r="M459" s="166"/>
      <c r="N459" s="166"/>
      <c r="O459" s="166"/>
      <c r="P459" s="166"/>
      <c r="Q459" s="166"/>
      <c r="R459" s="166"/>
      <c r="S459" s="166"/>
      <c r="T459" s="166"/>
      <c r="U459" s="166"/>
      <c r="V459" s="166"/>
      <c r="W459" s="166"/>
      <c r="X459" s="166"/>
      <c r="Y459" s="166"/>
      <c r="Z459" s="166"/>
    </row>
    <row r="460" spans="1:26" ht="12.75" customHeight="1">
      <c r="A460" s="166"/>
      <c r="B460" s="166"/>
      <c r="C460" s="166"/>
      <c r="D460" s="166"/>
      <c r="E460" s="166"/>
      <c r="F460" s="166"/>
      <c r="G460" s="166"/>
      <c r="H460" s="166"/>
      <c r="I460" s="166"/>
      <c r="J460" s="166"/>
      <c r="K460" s="166"/>
      <c r="L460" s="166"/>
      <c r="M460" s="166"/>
      <c r="N460" s="166"/>
      <c r="O460" s="166"/>
      <c r="P460" s="166"/>
      <c r="Q460" s="166"/>
      <c r="R460" s="166"/>
      <c r="S460" s="166"/>
      <c r="T460" s="166"/>
      <c r="U460" s="166"/>
      <c r="V460" s="166"/>
      <c r="W460" s="166"/>
      <c r="X460" s="166"/>
      <c r="Y460" s="166"/>
      <c r="Z460" s="166"/>
    </row>
    <row r="461" spans="1:26" ht="12.75" customHeight="1">
      <c r="A461" s="166"/>
      <c r="B461" s="166"/>
      <c r="C461" s="166"/>
      <c r="D461" s="166"/>
      <c r="E461" s="166"/>
      <c r="F461" s="166"/>
      <c r="G461" s="166"/>
      <c r="H461" s="166"/>
      <c r="I461" s="166"/>
      <c r="J461" s="166"/>
      <c r="K461" s="166"/>
      <c r="L461" s="166"/>
      <c r="M461" s="166"/>
      <c r="N461" s="166"/>
      <c r="O461" s="166"/>
      <c r="P461" s="166"/>
      <c r="Q461" s="166"/>
      <c r="R461" s="166"/>
      <c r="S461" s="166"/>
      <c r="T461" s="166"/>
      <c r="U461" s="166"/>
      <c r="V461" s="166"/>
      <c r="W461" s="166"/>
      <c r="X461" s="166"/>
      <c r="Y461" s="166"/>
      <c r="Z461" s="166"/>
    </row>
    <row r="462" spans="1:26" ht="12.75" customHeight="1">
      <c r="A462" s="166"/>
      <c r="B462" s="166"/>
      <c r="C462" s="166"/>
      <c r="D462" s="166"/>
      <c r="E462" s="166"/>
      <c r="F462" s="166"/>
      <c r="G462" s="166"/>
      <c r="H462" s="166"/>
      <c r="I462" s="166"/>
      <c r="J462" s="166"/>
      <c r="K462" s="166"/>
      <c r="L462" s="166"/>
      <c r="M462" s="166"/>
      <c r="N462" s="166"/>
      <c r="O462" s="166"/>
      <c r="P462" s="166"/>
      <c r="Q462" s="166"/>
      <c r="R462" s="166"/>
      <c r="S462" s="166"/>
      <c r="T462" s="166"/>
      <c r="U462" s="166"/>
      <c r="V462" s="166"/>
      <c r="W462" s="166"/>
      <c r="X462" s="166"/>
      <c r="Y462" s="166"/>
      <c r="Z462" s="166"/>
    </row>
    <row r="463" spans="1:26" ht="12.75" customHeight="1">
      <c r="A463" s="166"/>
      <c r="B463" s="166"/>
      <c r="C463" s="166"/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6"/>
      <c r="R463" s="166"/>
      <c r="S463" s="166"/>
      <c r="T463" s="166"/>
      <c r="U463" s="166"/>
      <c r="V463" s="166"/>
      <c r="W463" s="166"/>
      <c r="X463" s="166"/>
      <c r="Y463" s="166"/>
      <c r="Z463" s="166"/>
    </row>
    <row r="464" spans="1:26" ht="12.75" customHeight="1">
      <c r="A464" s="166"/>
      <c r="B464" s="166"/>
      <c r="C464" s="166"/>
      <c r="D464" s="166"/>
      <c r="E464" s="166"/>
      <c r="F464" s="166"/>
      <c r="G464" s="166"/>
      <c r="H464" s="166"/>
      <c r="I464" s="166"/>
      <c r="J464" s="166"/>
      <c r="K464" s="166"/>
      <c r="L464" s="166"/>
      <c r="M464" s="166"/>
      <c r="N464" s="166"/>
      <c r="O464" s="166"/>
      <c r="P464" s="166"/>
      <c r="Q464" s="166"/>
      <c r="R464" s="166"/>
      <c r="S464" s="166"/>
      <c r="T464" s="166"/>
      <c r="U464" s="166"/>
      <c r="V464" s="166"/>
      <c r="W464" s="166"/>
      <c r="X464" s="166"/>
      <c r="Y464" s="166"/>
      <c r="Z464" s="166"/>
    </row>
    <row r="465" spans="1:26" ht="12.75" customHeight="1">
      <c r="A465" s="166"/>
      <c r="B465" s="166"/>
      <c r="C465" s="166"/>
      <c r="D465" s="166"/>
      <c r="E465" s="166"/>
      <c r="F465" s="166"/>
      <c r="G465" s="166"/>
      <c r="H465" s="166"/>
      <c r="I465" s="166"/>
      <c r="J465" s="166"/>
      <c r="K465" s="166"/>
      <c r="L465" s="166"/>
      <c r="M465" s="166"/>
      <c r="N465" s="166"/>
      <c r="O465" s="166"/>
      <c r="P465" s="166"/>
      <c r="Q465" s="166"/>
      <c r="R465" s="166"/>
      <c r="S465" s="166"/>
      <c r="T465" s="166"/>
      <c r="U465" s="166"/>
      <c r="V465" s="166"/>
      <c r="W465" s="166"/>
      <c r="X465" s="166"/>
      <c r="Y465" s="166"/>
      <c r="Z465" s="166"/>
    </row>
    <row r="466" spans="1:26" ht="12.75" customHeight="1">
      <c r="A466" s="166"/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</row>
    <row r="467" spans="1:26" ht="12.75" customHeight="1">
      <c r="A467" s="166"/>
      <c r="B467" s="166"/>
      <c r="C467" s="166"/>
      <c r="D467" s="166"/>
      <c r="E467" s="166"/>
      <c r="F467" s="166"/>
      <c r="G467" s="166"/>
      <c r="H467" s="166"/>
      <c r="I467" s="166"/>
      <c r="J467" s="166"/>
      <c r="K467" s="166"/>
      <c r="L467" s="166"/>
      <c r="M467" s="166"/>
      <c r="N467" s="166"/>
      <c r="O467" s="166"/>
      <c r="P467" s="166"/>
      <c r="Q467" s="166"/>
      <c r="R467" s="166"/>
      <c r="S467" s="166"/>
      <c r="T467" s="166"/>
      <c r="U467" s="166"/>
      <c r="V467" s="166"/>
      <c r="W467" s="166"/>
      <c r="X467" s="166"/>
      <c r="Y467" s="166"/>
      <c r="Z467" s="166"/>
    </row>
    <row r="468" spans="1:26" ht="12.75" customHeight="1">
      <c r="A468" s="166"/>
      <c r="B468" s="166"/>
      <c r="C468" s="166"/>
      <c r="D468" s="166"/>
      <c r="E468" s="166"/>
      <c r="F468" s="166"/>
      <c r="G468" s="166"/>
      <c r="H468" s="166"/>
      <c r="I468" s="166"/>
      <c r="J468" s="166"/>
      <c r="K468" s="166"/>
      <c r="L468" s="166"/>
      <c r="M468" s="166"/>
      <c r="N468" s="166"/>
      <c r="O468" s="166"/>
      <c r="P468" s="166"/>
      <c r="Q468" s="166"/>
      <c r="R468" s="166"/>
      <c r="S468" s="166"/>
      <c r="T468" s="166"/>
      <c r="U468" s="166"/>
      <c r="V468" s="166"/>
      <c r="W468" s="166"/>
      <c r="X468" s="166"/>
      <c r="Y468" s="166"/>
      <c r="Z468" s="166"/>
    </row>
    <row r="469" spans="1:26" ht="12.75" customHeight="1">
      <c r="A469" s="166"/>
      <c r="B469" s="166"/>
      <c r="C469" s="166"/>
      <c r="D469" s="166"/>
      <c r="E469" s="166"/>
      <c r="F469" s="166"/>
      <c r="G469" s="166"/>
      <c r="H469" s="166"/>
      <c r="I469" s="166"/>
      <c r="J469" s="166"/>
      <c r="K469" s="166"/>
      <c r="L469" s="166"/>
      <c r="M469" s="166"/>
      <c r="N469" s="166"/>
      <c r="O469" s="166"/>
      <c r="P469" s="166"/>
      <c r="Q469" s="166"/>
      <c r="R469" s="166"/>
      <c r="S469" s="166"/>
      <c r="T469" s="166"/>
      <c r="U469" s="166"/>
      <c r="V469" s="166"/>
      <c r="W469" s="166"/>
      <c r="X469" s="166"/>
      <c r="Y469" s="166"/>
      <c r="Z469" s="166"/>
    </row>
    <row r="470" spans="1:26" ht="12.75" customHeight="1">
      <c r="A470" s="166"/>
      <c r="B470" s="166"/>
      <c r="C470" s="166"/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66"/>
      <c r="Q470" s="166"/>
      <c r="R470" s="166"/>
      <c r="S470" s="166"/>
      <c r="T470" s="166"/>
      <c r="U470" s="166"/>
      <c r="V470" s="166"/>
      <c r="W470" s="166"/>
      <c r="X470" s="166"/>
      <c r="Y470" s="166"/>
      <c r="Z470" s="166"/>
    </row>
    <row r="471" spans="1:26" ht="12.75" customHeight="1">
      <c r="A471" s="166"/>
      <c r="B471" s="166"/>
      <c r="C471" s="166"/>
      <c r="D471" s="166"/>
      <c r="E471" s="166"/>
      <c r="F471" s="166"/>
      <c r="G471" s="166"/>
      <c r="H471" s="166"/>
      <c r="I471" s="166"/>
      <c r="J471" s="166"/>
      <c r="K471" s="166"/>
      <c r="L471" s="166"/>
      <c r="M471" s="166"/>
      <c r="N471" s="166"/>
      <c r="O471" s="166"/>
      <c r="P471" s="166"/>
      <c r="Q471" s="166"/>
      <c r="R471" s="166"/>
      <c r="S471" s="166"/>
      <c r="T471" s="166"/>
      <c r="U471" s="166"/>
      <c r="V471" s="166"/>
      <c r="W471" s="166"/>
      <c r="X471" s="166"/>
      <c r="Y471" s="166"/>
      <c r="Z471" s="166"/>
    </row>
    <row r="472" spans="1:26" ht="12.75" customHeight="1">
      <c r="A472" s="166"/>
      <c r="B472" s="166"/>
      <c r="C472" s="166"/>
      <c r="D472" s="166"/>
      <c r="E472" s="166"/>
      <c r="F472" s="166"/>
      <c r="G472" s="166"/>
      <c r="H472" s="166"/>
      <c r="I472" s="166"/>
      <c r="J472" s="166"/>
      <c r="K472" s="166"/>
      <c r="L472" s="166"/>
      <c r="M472" s="166"/>
      <c r="N472" s="166"/>
      <c r="O472" s="166"/>
      <c r="P472" s="166"/>
      <c r="Q472" s="166"/>
      <c r="R472" s="166"/>
      <c r="S472" s="166"/>
      <c r="T472" s="166"/>
      <c r="U472" s="166"/>
      <c r="V472" s="166"/>
      <c r="W472" s="166"/>
      <c r="X472" s="166"/>
      <c r="Y472" s="166"/>
      <c r="Z472" s="166"/>
    </row>
    <row r="473" spans="1:26" ht="12.75" customHeight="1">
      <c r="A473" s="166"/>
      <c r="B473" s="166"/>
      <c r="C473" s="166"/>
      <c r="D473" s="166"/>
      <c r="E473" s="166"/>
      <c r="F473" s="166"/>
      <c r="G473" s="166"/>
      <c r="H473" s="166"/>
      <c r="I473" s="166"/>
      <c r="J473" s="166"/>
      <c r="K473" s="166"/>
      <c r="L473" s="166"/>
      <c r="M473" s="166"/>
      <c r="N473" s="166"/>
      <c r="O473" s="166"/>
      <c r="P473" s="166"/>
      <c r="Q473" s="166"/>
      <c r="R473" s="166"/>
      <c r="S473" s="166"/>
      <c r="T473" s="166"/>
      <c r="U473" s="166"/>
      <c r="V473" s="166"/>
      <c r="W473" s="166"/>
      <c r="X473" s="166"/>
      <c r="Y473" s="166"/>
      <c r="Z473" s="166"/>
    </row>
    <row r="474" spans="1:26" ht="12.75" customHeight="1">
      <c r="A474" s="166"/>
      <c r="B474" s="166"/>
      <c r="C474" s="166"/>
      <c r="D474" s="166"/>
      <c r="E474" s="166"/>
      <c r="F474" s="166"/>
      <c r="G474" s="166"/>
      <c r="H474" s="166"/>
      <c r="I474" s="166"/>
      <c r="J474" s="166"/>
      <c r="K474" s="166"/>
      <c r="L474" s="166"/>
      <c r="M474" s="166"/>
      <c r="N474" s="166"/>
      <c r="O474" s="166"/>
      <c r="P474" s="166"/>
      <c r="Q474" s="166"/>
      <c r="R474" s="166"/>
      <c r="S474" s="166"/>
      <c r="T474" s="166"/>
      <c r="U474" s="166"/>
      <c r="V474" s="166"/>
      <c r="W474" s="166"/>
      <c r="X474" s="166"/>
      <c r="Y474" s="166"/>
      <c r="Z474" s="166"/>
    </row>
    <row r="475" spans="1:26" ht="12.75" customHeight="1">
      <c r="A475" s="166"/>
      <c r="B475" s="166"/>
      <c r="C475" s="166"/>
      <c r="D475" s="166"/>
      <c r="E475" s="166"/>
      <c r="F475" s="166"/>
      <c r="G475" s="166"/>
      <c r="H475" s="166"/>
      <c r="I475" s="166"/>
      <c r="J475" s="166"/>
      <c r="K475" s="166"/>
      <c r="L475" s="166"/>
      <c r="M475" s="166"/>
      <c r="N475" s="166"/>
      <c r="O475" s="166"/>
      <c r="P475" s="166"/>
      <c r="Q475" s="166"/>
      <c r="R475" s="166"/>
      <c r="S475" s="166"/>
      <c r="T475" s="166"/>
      <c r="U475" s="166"/>
      <c r="V475" s="166"/>
      <c r="W475" s="166"/>
      <c r="X475" s="166"/>
      <c r="Y475" s="166"/>
      <c r="Z475" s="166"/>
    </row>
    <row r="476" spans="1:26" ht="12.75" customHeight="1">
      <c r="A476" s="166"/>
      <c r="B476" s="166"/>
      <c r="C476" s="166"/>
      <c r="D476" s="166"/>
      <c r="E476" s="166"/>
      <c r="F476" s="166"/>
      <c r="G476" s="166"/>
      <c r="H476" s="166"/>
      <c r="I476" s="166"/>
      <c r="J476" s="166"/>
      <c r="K476" s="166"/>
      <c r="L476" s="166"/>
      <c r="M476" s="166"/>
      <c r="N476" s="166"/>
      <c r="O476" s="166"/>
      <c r="P476" s="166"/>
      <c r="Q476" s="166"/>
      <c r="R476" s="166"/>
      <c r="S476" s="166"/>
      <c r="T476" s="166"/>
      <c r="U476" s="166"/>
      <c r="V476" s="166"/>
      <c r="W476" s="166"/>
      <c r="X476" s="166"/>
      <c r="Y476" s="166"/>
      <c r="Z476" s="166"/>
    </row>
    <row r="477" spans="1:26" ht="12.75" customHeight="1">
      <c r="A477" s="166"/>
      <c r="B477" s="166"/>
      <c r="C477" s="166"/>
      <c r="D477" s="166"/>
      <c r="E477" s="166"/>
      <c r="F477" s="166"/>
      <c r="G477" s="166"/>
      <c r="H477" s="166"/>
      <c r="I477" s="166"/>
      <c r="J477" s="166"/>
      <c r="K477" s="166"/>
      <c r="L477" s="166"/>
      <c r="M477" s="166"/>
      <c r="N477" s="166"/>
      <c r="O477" s="166"/>
      <c r="P477" s="166"/>
      <c r="Q477" s="166"/>
      <c r="R477" s="166"/>
      <c r="S477" s="166"/>
      <c r="T477" s="166"/>
      <c r="U477" s="166"/>
      <c r="V477" s="166"/>
      <c r="W477" s="166"/>
      <c r="X477" s="166"/>
      <c r="Y477" s="166"/>
      <c r="Z477" s="166"/>
    </row>
    <row r="478" spans="1:26" ht="12.75" customHeight="1">
      <c r="A478" s="166"/>
      <c r="B478" s="166"/>
      <c r="C478" s="166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66"/>
      <c r="O478" s="166"/>
      <c r="P478" s="166"/>
      <c r="Q478" s="166"/>
      <c r="R478" s="166"/>
      <c r="S478" s="166"/>
      <c r="T478" s="166"/>
      <c r="U478" s="166"/>
      <c r="V478" s="166"/>
      <c r="W478" s="166"/>
      <c r="X478" s="166"/>
      <c r="Y478" s="166"/>
      <c r="Z478" s="166"/>
    </row>
    <row r="479" spans="1:26" ht="12.75" customHeight="1">
      <c r="A479" s="166"/>
      <c r="B479" s="166"/>
      <c r="C479" s="166"/>
      <c r="D479" s="166"/>
      <c r="E479" s="166"/>
      <c r="F479" s="166"/>
      <c r="G479" s="166"/>
      <c r="H479" s="166"/>
      <c r="I479" s="166"/>
      <c r="J479" s="166"/>
      <c r="K479" s="166"/>
      <c r="L479" s="166"/>
      <c r="M479" s="166"/>
      <c r="N479" s="166"/>
      <c r="O479" s="166"/>
      <c r="P479" s="166"/>
      <c r="Q479" s="166"/>
      <c r="R479" s="166"/>
      <c r="S479" s="166"/>
      <c r="T479" s="166"/>
      <c r="U479" s="166"/>
      <c r="V479" s="166"/>
      <c r="W479" s="166"/>
      <c r="X479" s="166"/>
      <c r="Y479" s="166"/>
      <c r="Z479" s="166"/>
    </row>
    <row r="480" spans="1:26" ht="12.75" customHeight="1">
      <c r="A480" s="166"/>
      <c r="B480" s="166"/>
      <c r="C480" s="166"/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66"/>
      <c r="O480" s="166"/>
      <c r="P480" s="166"/>
      <c r="Q480" s="166"/>
      <c r="R480" s="166"/>
      <c r="S480" s="166"/>
      <c r="T480" s="166"/>
      <c r="U480" s="166"/>
      <c r="V480" s="166"/>
      <c r="W480" s="166"/>
      <c r="X480" s="166"/>
      <c r="Y480" s="166"/>
      <c r="Z480" s="166"/>
    </row>
    <row r="481" spans="1:26" ht="12.75" customHeight="1">
      <c r="A481" s="166"/>
      <c r="B481" s="166"/>
      <c r="C481" s="166"/>
      <c r="D481" s="166"/>
      <c r="E481" s="166"/>
      <c r="F481" s="166"/>
      <c r="G481" s="166"/>
      <c r="H481" s="166"/>
      <c r="I481" s="166"/>
      <c r="J481" s="166"/>
      <c r="K481" s="166"/>
      <c r="L481" s="166"/>
      <c r="M481" s="166"/>
      <c r="N481" s="166"/>
      <c r="O481" s="166"/>
      <c r="P481" s="166"/>
      <c r="Q481" s="166"/>
      <c r="R481" s="166"/>
      <c r="S481" s="166"/>
      <c r="T481" s="166"/>
      <c r="U481" s="166"/>
      <c r="V481" s="166"/>
      <c r="W481" s="166"/>
      <c r="X481" s="166"/>
      <c r="Y481" s="166"/>
      <c r="Z481" s="166"/>
    </row>
    <row r="482" spans="1:26" ht="12.75" customHeight="1">
      <c r="A482" s="166"/>
      <c r="B482" s="166"/>
      <c r="C482" s="166"/>
      <c r="D482" s="166"/>
      <c r="E482" s="166"/>
      <c r="F482" s="166"/>
      <c r="G482" s="166"/>
      <c r="H482" s="166"/>
      <c r="I482" s="166"/>
      <c r="J482" s="166"/>
      <c r="K482" s="166"/>
      <c r="L482" s="166"/>
      <c r="M482" s="166"/>
      <c r="N482" s="166"/>
      <c r="O482" s="166"/>
      <c r="P482" s="166"/>
      <c r="Q482" s="166"/>
      <c r="R482" s="166"/>
      <c r="S482" s="166"/>
      <c r="T482" s="166"/>
      <c r="U482" s="166"/>
      <c r="V482" s="166"/>
      <c r="W482" s="166"/>
      <c r="X482" s="166"/>
      <c r="Y482" s="166"/>
      <c r="Z482" s="166"/>
    </row>
    <row r="483" spans="1:26" ht="12.75" customHeight="1">
      <c r="A483" s="166"/>
      <c r="B483" s="166"/>
      <c r="C483" s="166"/>
      <c r="D483" s="166"/>
      <c r="E483" s="166"/>
      <c r="F483" s="166"/>
      <c r="G483" s="166"/>
      <c r="H483" s="166"/>
      <c r="I483" s="166"/>
      <c r="J483" s="166"/>
      <c r="K483" s="166"/>
      <c r="L483" s="166"/>
      <c r="M483" s="166"/>
      <c r="N483" s="166"/>
      <c r="O483" s="166"/>
      <c r="P483" s="166"/>
      <c r="Q483" s="166"/>
      <c r="R483" s="166"/>
      <c r="S483" s="166"/>
      <c r="T483" s="166"/>
      <c r="U483" s="166"/>
      <c r="V483" s="166"/>
      <c r="W483" s="166"/>
      <c r="X483" s="166"/>
      <c r="Y483" s="166"/>
      <c r="Z483" s="166"/>
    </row>
    <row r="484" spans="1:26" ht="12.75" customHeight="1">
      <c r="A484" s="166"/>
      <c r="B484" s="166"/>
      <c r="C484" s="166"/>
      <c r="D484" s="166"/>
      <c r="E484" s="166"/>
      <c r="F484" s="166"/>
      <c r="G484" s="166"/>
      <c r="H484" s="166"/>
      <c r="I484" s="166"/>
      <c r="J484" s="166"/>
      <c r="K484" s="166"/>
      <c r="L484" s="166"/>
      <c r="M484" s="166"/>
      <c r="N484" s="166"/>
      <c r="O484" s="166"/>
      <c r="P484" s="166"/>
      <c r="Q484" s="166"/>
      <c r="R484" s="166"/>
      <c r="S484" s="166"/>
      <c r="T484" s="166"/>
      <c r="U484" s="166"/>
      <c r="V484" s="166"/>
      <c r="W484" s="166"/>
      <c r="X484" s="166"/>
      <c r="Y484" s="166"/>
      <c r="Z484" s="166"/>
    </row>
    <row r="485" spans="1:26" ht="12.75" customHeight="1">
      <c r="A485" s="166"/>
      <c r="B485" s="166"/>
      <c r="C485" s="166"/>
      <c r="D485" s="166"/>
      <c r="E485" s="166"/>
      <c r="F485" s="166"/>
      <c r="G485" s="166"/>
      <c r="H485" s="166"/>
      <c r="I485" s="166"/>
      <c r="J485" s="166"/>
      <c r="K485" s="166"/>
      <c r="L485" s="166"/>
      <c r="M485" s="166"/>
      <c r="N485" s="166"/>
      <c r="O485" s="166"/>
      <c r="P485" s="166"/>
      <c r="Q485" s="166"/>
      <c r="R485" s="166"/>
      <c r="S485" s="166"/>
      <c r="T485" s="166"/>
      <c r="U485" s="166"/>
      <c r="V485" s="166"/>
      <c r="W485" s="166"/>
      <c r="X485" s="166"/>
      <c r="Y485" s="166"/>
      <c r="Z485" s="166"/>
    </row>
    <row r="486" spans="1:26" ht="12.75" customHeight="1">
      <c r="A486" s="166"/>
      <c r="B486" s="166"/>
      <c r="C486" s="166"/>
      <c r="D486" s="166"/>
      <c r="E486" s="166"/>
      <c r="F486" s="166"/>
      <c r="G486" s="166"/>
      <c r="H486" s="166"/>
      <c r="I486" s="166"/>
      <c r="J486" s="166"/>
      <c r="K486" s="166"/>
      <c r="L486" s="166"/>
      <c r="M486" s="166"/>
      <c r="N486" s="166"/>
      <c r="O486" s="166"/>
      <c r="P486" s="166"/>
      <c r="Q486" s="166"/>
      <c r="R486" s="166"/>
      <c r="S486" s="166"/>
      <c r="T486" s="166"/>
      <c r="U486" s="166"/>
      <c r="V486" s="166"/>
      <c r="W486" s="166"/>
      <c r="X486" s="166"/>
      <c r="Y486" s="166"/>
      <c r="Z486" s="166"/>
    </row>
    <row r="487" spans="1:26" ht="12.75" customHeight="1">
      <c r="A487" s="166"/>
      <c r="B487" s="166"/>
      <c r="C487" s="166"/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66"/>
      <c r="O487" s="166"/>
      <c r="P487" s="166"/>
      <c r="Q487" s="166"/>
      <c r="R487" s="166"/>
      <c r="S487" s="166"/>
      <c r="T487" s="166"/>
      <c r="U487" s="166"/>
      <c r="V487" s="166"/>
      <c r="W487" s="166"/>
      <c r="X487" s="166"/>
      <c r="Y487" s="166"/>
      <c r="Z487" s="166"/>
    </row>
    <row r="488" spans="1:26" ht="12.75" customHeight="1">
      <c r="A488" s="166"/>
      <c r="B488" s="166"/>
      <c r="C488" s="166"/>
      <c r="D488" s="166"/>
      <c r="E488" s="166"/>
      <c r="F488" s="166"/>
      <c r="G488" s="166"/>
      <c r="H488" s="166"/>
      <c r="I488" s="166"/>
      <c r="J488" s="166"/>
      <c r="K488" s="166"/>
      <c r="L488" s="166"/>
      <c r="M488" s="166"/>
      <c r="N488" s="166"/>
      <c r="O488" s="166"/>
      <c r="P488" s="166"/>
      <c r="Q488" s="166"/>
      <c r="R488" s="166"/>
      <c r="S488" s="166"/>
      <c r="T488" s="166"/>
      <c r="U488" s="166"/>
      <c r="V488" s="166"/>
      <c r="W488" s="166"/>
      <c r="X488" s="166"/>
      <c r="Y488" s="166"/>
      <c r="Z488" s="166"/>
    </row>
    <row r="489" spans="1:26" ht="12.75" customHeight="1">
      <c r="A489" s="166"/>
      <c r="B489" s="166"/>
      <c r="C489" s="166"/>
      <c r="D489" s="166"/>
      <c r="E489" s="166"/>
      <c r="F489" s="166"/>
      <c r="G489" s="166"/>
      <c r="H489" s="166"/>
      <c r="I489" s="166"/>
      <c r="J489" s="166"/>
      <c r="K489" s="166"/>
      <c r="L489" s="166"/>
      <c r="M489" s="166"/>
      <c r="N489" s="166"/>
      <c r="O489" s="166"/>
      <c r="P489" s="166"/>
      <c r="Q489" s="166"/>
      <c r="R489" s="166"/>
      <c r="S489" s="166"/>
      <c r="T489" s="166"/>
      <c r="U489" s="166"/>
      <c r="V489" s="166"/>
      <c r="W489" s="166"/>
      <c r="X489" s="166"/>
      <c r="Y489" s="166"/>
      <c r="Z489" s="166"/>
    </row>
    <row r="490" spans="1:26" ht="12.75" customHeight="1">
      <c r="A490" s="166"/>
      <c r="B490" s="166"/>
      <c r="C490" s="166"/>
      <c r="D490" s="166"/>
      <c r="E490" s="166"/>
      <c r="F490" s="166"/>
      <c r="G490" s="166"/>
      <c r="H490" s="166"/>
      <c r="I490" s="166"/>
      <c r="J490" s="166"/>
      <c r="K490" s="166"/>
      <c r="L490" s="166"/>
      <c r="M490" s="166"/>
      <c r="N490" s="166"/>
      <c r="O490" s="166"/>
      <c r="P490" s="166"/>
      <c r="Q490" s="166"/>
      <c r="R490" s="166"/>
      <c r="S490" s="166"/>
      <c r="T490" s="166"/>
      <c r="U490" s="166"/>
      <c r="V490" s="166"/>
      <c r="W490" s="166"/>
      <c r="X490" s="166"/>
      <c r="Y490" s="166"/>
      <c r="Z490" s="166"/>
    </row>
    <row r="491" spans="1:26" ht="12.75" customHeight="1">
      <c r="A491" s="166"/>
      <c r="B491" s="166"/>
      <c r="C491" s="166"/>
      <c r="D491" s="166"/>
      <c r="E491" s="166"/>
      <c r="F491" s="166"/>
      <c r="G491" s="166"/>
      <c r="H491" s="166"/>
      <c r="I491" s="166"/>
      <c r="J491" s="166"/>
      <c r="K491" s="166"/>
      <c r="L491" s="166"/>
      <c r="M491" s="166"/>
      <c r="N491" s="166"/>
      <c r="O491" s="166"/>
      <c r="P491" s="166"/>
      <c r="Q491" s="166"/>
      <c r="R491" s="166"/>
      <c r="S491" s="166"/>
      <c r="T491" s="166"/>
      <c r="U491" s="166"/>
      <c r="V491" s="166"/>
      <c r="W491" s="166"/>
      <c r="X491" s="166"/>
      <c r="Y491" s="166"/>
      <c r="Z491" s="166"/>
    </row>
    <row r="492" spans="1:26" ht="12.75" customHeight="1">
      <c r="A492" s="166"/>
      <c r="B492" s="166"/>
      <c r="C492" s="166"/>
      <c r="D492" s="166"/>
      <c r="E492" s="166"/>
      <c r="F492" s="166"/>
      <c r="G492" s="166"/>
      <c r="H492" s="166"/>
      <c r="I492" s="166"/>
      <c r="J492" s="166"/>
      <c r="K492" s="166"/>
      <c r="L492" s="166"/>
      <c r="M492" s="166"/>
      <c r="N492" s="166"/>
      <c r="O492" s="166"/>
      <c r="P492" s="166"/>
      <c r="Q492" s="166"/>
      <c r="R492" s="166"/>
      <c r="S492" s="166"/>
      <c r="T492" s="166"/>
      <c r="U492" s="166"/>
      <c r="V492" s="166"/>
      <c r="W492" s="166"/>
      <c r="X492" s="166"/>
      <c r="Y492" s="166"/>
      <c r="Z492" s="166"/>
    </row>
    <row r="493" spans="1:26" ht="12.75" customHeight="1">
      <c r="A493" s="166"/>
      <c r="B493" s="166"/>
      <c r="C493" s="166"/>
      <c r="D493" s="166"/>
      <c r="E493" s="166"/>
      <c r="F493" s="166"/>
      <c r="G493" s="166"/>
      <c r="H493" s="166"/>
      <c r="I493" s="166"/>
      <c r="J493" s="166"/>
      <c r="K493" s="166"/>
      <c r="L493" s="166"/>
      <c r="M493" s="166"/>
      <c r="N493" s="166"/>
      <c r="O493" s="166"/>
      <c r="P493" s="166"/>
      <c r="Q493" s="166"/>
      <c r="R493" s="166"/>
      <c r="S493" s="166"/>
      <c r="T493" s="166"/>
      <c r="U493" s="166"/>
      <c r="V493" s="166"/>
      <c r="W493" s="166"/>
      <c r="X493" s="166"/>
      <c r="Y493" s="166"/>
      <c r="Z493" s="166"/>
    </row>
    <row r="494" spans="1:26" ht="12.75" customHeight="1">
      <c r="A494" s="166"/>
      <c r="B494" s="166"/>
      <c r="C494" s="166"/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6"/>
      <c r="R494" s="166"/>
      <c r="S494" s="166"/>
      <c r="T494" s="166"/>
      <c r="U494" s="166"/>
      <c r="V494" s="166"/>
      <c r="W494" s="166"/>
      <c r="X494" s="166"/>
      <c r="Y494" s="166"/>
      <c r="Z494" s="166"/>
    </row>
    <row r="495" spans="1:26" ht="12.75" customHeight="1">
      <c r="A495" s="166"/>
      <c r="B495" s="166"/>
      <c r="C495" s="166"/>
      <c r="D495" s="166"/>
      <c r="E495" s="166"/>
      <c r="F495" s="166"/>
      <c r="G495" s="166"/>
      <c r="H495" s="166"/>
      <c r="I495" s="166"/>
      <c r="J495" s="166"/>
      <c r="K495" s="166"/>
      <c r="L495" s="166"/>
      <c r="M495" s="166"/>
      <c r="N495" s="166"/>
      <c r="O495" s="166"/>
      <c r="P495" s="166"/>
      <c r="Q495" s="166"/>
      <c r="R495" s="166"/>
      <c r="S495" s="166"/>
      <c r="T495" s="166"/>
      <c r="U495" s="166"/>
      <c r="V495" s="166"/>
      <c r="W495" s="166"/>
      <c r="X495" s="166"/>
      <c r="Y495" s="166"/>
      <c r="Z495" s="166"/>
    </row>
    <row r="496" spans="1:26" ht="12.75" customHeight="1">
      <c r="A496" s="166"/>
      <c r="B496" s="166"/>
      <c r="C496" s="166"/>
      <c r="D496" s="166"/>
      <c r="E496" s="166"/>
      <c r="F496" s="166"/>
      <c r="G496" s="166"/>
      <c r="H496" s="166"/>
      <c r="I496" s="166"/>
      <c r="J496" s="166"/>
      <c r="K496" s="166"/>
      <c r="L496" s="166"/>
      <c r="M496" s="166"/>
      <c r="N496" s="166"/>
      <c r="O496" s="166"/>
      <c r="P496" s="166"/>
      <c r="Q496" s="166"/>
      <c r="R496" s="166"/>
      <c r="S496" s="166"/>
      <c r="T496" s="166"/>
      <c r="U496" s="166"/>
      <c r="V496" s="166"/>
      <c r="W496" s="166"/>
      <c r="X496" s="166"/>
      <c r="Y496" s="166"/>
      <c r="Z496" s="166"/>
    </row>
    <row r="497" spans="1:26" ht="12.75" customHeight="1">
      <c r="A497" s="166"/>
      <c r="B497" s="166"/>
      <c r="C497" s="166"/>
      <c r="D497" s="166"/>
      <c r="E497" s="166"/>
      <c r="F497" s="166"/>
      <c r="G497" s="166"/>
      <c r="H497" s="166"/>
      <c r="I497" s="166"/>
      <c r="J497" s="166"/>
      <c r="K497" s="166"/>
      <c r="L497" s="166"/>
      <c r="M497" s="166"/>
      <c r="N497" s="166"/>
      <c r="O497" s="166"/>
      <c r="P497" s="166"/>
      <c r="Q497" s="166"/>
      <c r="R497" s="166"/>
      <c r="S497" s="166"/>
      <c r="T497" s="166"/>
      <c r="U497" s="166"/>
      <c r="V497" s="166"/>
      <c r="W497" s="166"/>
      <c r="X497" s="166"/>
      <c r="Y497" s="166"/>
      <c r="Z497" s="166"/>
    </row>
    <row r="498" spans="1:26" ht="12.75" customHeight="1">
      <c r="A498" s="166"/>
      <c r="B498" s="166"/>
      <c r="C498" s="166"/>
      <c r="D498" s="166"/>
      <c r="E498" s="166"/>
      <c r="F498" s="166"/>
      <c r="G498" s="166"/>
      <c r="H498" s="166"/>
      <c r="I498" s="166"/>
      <c r="J498" s="166"/>
      <c r="K498" s="166"/>
      <c r="L498" s="166"/>
      <c r="M498" s="166"/>
      <c r="N498" s="166"/>
      <c r="O498" s="166"/>
      <c r="P498" s="166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</row>
    <row r="499" spans="1:26" ht="12.75" customHeight="1">
      <c r="A499" s="166"/>
      <c r="B499" s="166"/>
      <c r="C499" s="166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66"/>
      <c r="O499" s="166"/>
      <c r="P499" s="166"/>
      <c r="Q499" s="166"/>
      <c r="R499" s="166"/>
      <c r="S499" s="166"/>
      <c r="T499" s="166"/>
      <c r="U499" s="166"/>
      <c r="V499" s="166"/>
      <c r="W499" s="166"/>
      <c r="X499" s="166"/>
      <c r="Y499" s="166"/>
      <c r="Z499" s="166"/>
    </row>
    <row r="500" spans="1:26" ht="12.75" customHeight="1">
      <c r="A500" s="166"/>
      <c r="B500" s="166"/>
      <c r="C500" s="166"/>
      <c r="D500" s="166"/>
      <c r="E500" s="166"/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P500" s="166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</row>
    <row r="501" spans="1:26" ht="12.75" customHeight="1">
      <c r="A501" s="166"/>
      <c r="B501" s="166"/>
      <c r="C501" s="166"/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6"/>
      <c r="R501" s="166"/>
      <c r="S501" s="166"/>
      <c r="T501" s="166"/>
      <c r="U501" s="166"/>
      <c r="V501" s="166"/>
      <c r="W501" s="166"/>
      <c r="X501" s="166"/>
      <c r="Y501" s="166"/>
      <c r="Z501" s="166"/>
    </row>
    <row r="502" spans="1:26" ht="12.75" customHeight="1">
      <c r="A502" s="166"/>
      <c r="B502" s="166"/>
      <c r="C502" s="166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66"/>
      <c r="O502" s="166"/>
      <c r="P502" s="166"/>
      <c r="Q502" s="166"/>
      <c r="R502" s="166"/>
      <c r="S502" s="166"/>
      <c r="T502" s="166"/>
      <c r="U502" s="166"/>
      <c r="V502" s="166"/>
      <c r="W502" s="166"/>
      <c r="X502" s="166"/>
      <c r="Y502" s="166"/>
      <c r="Z502" s="166"/>
    </row>
    <row r="503" spans="1:26" ht="12.75" customHeight="1">
      <c r="A503" s="166"/>
      <c r="B503" s="166"/>
      <c r="C503" s="166"/>
      <c r="D503" s="166"/>
      <c r="E503" s="166"/>
      <c r="F503" s="166"/>
      <c r="G503" s="166"/>
      <c r="H503" s="166"/>
      <c r="I503" s="166"/>
      <c r="J503" s="166"/>
      <c r="K503" s="166"/>
      <c r="L503" s="166"/>
      <c r="M503" s="166"/>
      <c r="N503" s="166"/>
      <c r="O503" s="166"/>
      <c r="P503" s="166"/>
      <c r="Q503" s="166"/>
      <c r="R503" s="166"/>
      <c r="S503" s="166"/>
      <c r="T503" s="166"/>
      <c r="U503" s="166"/>
      <c r="V503" s="166"/>
      <c r="W503" s="166"/>
      <c r="X503" s="166"/>
      <c r="Y503" s="166"/>
      <c r="Z503" s="166"/>
    </row>
    <row r="504" spans="1:26" ht="12.75" customHeight="1">
      <c r="A504" s="166"/>
      <c r="B504" s="166"/>
      <c r="C504" s="166"/>
      <c r="D504" s="166"/>
      <c r="E504" s="166"/>
      <c r="F504" s="166"/>
      <c r="G504" s="166"/>
      <c r="H504" s="166"/>
      <c r="I504" s="166"/>
      <c r="J504" s="166"/>
      <c r="K504" s="166"/>
      <c r="L504" s="166"/>
      <c r="M504" s="166"/>
      <c r="N504" s="166"/>
      <c r="O504" s="166"/>
      <c r="P504" s="166"/>
      <c r="Q504" s="166"/>
      <c r="R504" s="166"/>
      <c r="S504" s="166"/>
      <c r="T504" s="166"/>
      <c r="U504" s="166"/>
      <c r="V504" s="166"/>
      <c r="W504" s="166"/>
      <c r="X504" s="166"/>
      <c r="Y504" s="166"/>
      <c r="Z504" s="166"/>
    </row>
    <row r="505" spans="1:26" ht="12.75" customHeight="1">
      <c r="A505" s="166"/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</row>
    <row r="506" spans="1:26" ht="12.75" customHeight="1">
      <c r="A506" s="166"/>
      <c r="B506" s="166"/>
      <c r="C506" s="166"/>
      <c r="D506" s="166"/>
      <c r="E506" s="166"/>
      <c r="F506" s="166"/>
      <c r="G506" s="166"/>
      <c r="H506" s="166"/>
      <c r="I506" s="166"/>
      <c r="J506" s="166"/>
      <c r="K506" s="166"/>
      <c r="L506" s="166"/>
      <c r="M506" s="166"/>
      <c r="N506" s="166"/>
      <c r="O506" s="166"/>
      <c r="P506" s="166"/>
      <c r="Q506" s="166"/>
      <c r="R506" s="166"/>
      <c r="S506" s="166"/>
      <c r="T506" s="166"/>
      <c r="U506" s="166"/>
      <c r="V506" s="166"/>
      <c r="W506" s="166"/>
      <c r="X506" s="166"/>
      <c r="Y506" s="166"/>
      <c r="Z506" s="166"/>
    </row>
    <row r="507" spans="1:26" ht="12.75" customHeight="1">
      <c r="A507" s="166"/>
      <c r="B507" s="166"/>
      <c r="C507" s="166"/>
      <c r="D507" s="166"/>
      <c r="E507" s="166"/>
      <c r="F507" s="166"/>
      <c r="G507" s="166"/>
      <c r="H507" s="166"/>
      <c r="I507" s="166"/>
      <c r="J507" s="166"/>
      <c r="K507" s="166"/>
      <c r="L507" s="166"/>
      <c r="M507" s="166"/>
      <c r="N507" s="166"/>
      <c r="O507" s="166"/>
      <c r="P507" s="166"/>
      <c r="Q507" s="166"/>
      <c r="R507" s="166"/>
      <c r="S507" s="166"/>
      <c r="T507" s="166"/>
      <c r="U507" s="166"/>
      <c r="V507" s="166"/>
      <c r="W507" s="166"/>
      <c r="X507" s="166"/>
      <c r="Y507" s="166"/>
      <c r="Z507" s="166"/>
    </row>
    <row r="508" spans="1:26" ht="12.75" customHeight="1">
      <c r="A508" s="166"/>
      <c r="B508" s="166"/>
      <c r="C508" s="166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P508" s="166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</row>
    <row r="509" spans="1:26" ht="12.75" customHeight="1">
      <c r="A509" s="166"/>
      <c r="B509" s="166"/>
      <c r="C509" s="166"/>
      <c r="D509" s="166"/>
      <c r="E509" s="166"/>
      <c r="F509" s="166"/>
      <c r="G509" s="166"/>
      <c r="H509" s="166"/>
      <c r="I509" s="166"/>
      <c r="J509" s="166"/>
      <c r="K509" s="166"/>
      <c r="L509" s="166"/>
      <c r="M509" s="166"/>
      <c r="N509" s="166"/>
      <c r="O509" s="166"/>
      <c r="P509" s="166"/>
      <c r="Q509" s="166"/>
      <c r="R509" s="166"/>
      <c r="S509" s="166"/>
      <c r="T509" s="166"/>
      <c r="U509" s="166"/>
      <c r="V509" s="166"/>
      <c r="W509" s="166"/>
      <c r="X509" s="166"/>
      <c r="Y509" s="166"/>
      <c r="Z509" s="166"/>
    </row>
    <row r="510" spans="1:26" ht="12.75" customHeight="1">
      <c r="A510" s="166"/>
      <c r="B510" s="166"/>
      <c r="C510" s="166"/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66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</row>
    <row r="511" spans="1:26" ht="12.75" customHeight="1">
      <c r="A511" s="166"/>
      <c r="B511" s="166"/>
      <c r="C511" s="166"/>
      <c r="D511" s="166"/>
      <c r="E511" s="166"/>
      <c r="F511" s="166"/>
      <c r="G511" s="166"/>
      <c r="H511" s="166"/>
      <c r="I511" s="166"/>
      <c r="J511" s="166"/>
      <c r="K511" s="166"/>
      <c r="L511" s="166"/>
      <c r="M511" s="166"/>
      <c r="N511" s="166"/>
      <c r="O511" s="166"/>
      <c r="P511" s="166"/>
      <c r="Q511" s="166"/>
      <c r="R511" s="166"/>
      <c r="S511" s="166"/>
      <c r="T511" s="166"/>
      <c r="U511" s="166"/>
      <c r="V511" s="166"/>
      <c r="W511" s="166"/>
      <c r="X511" s="166"/>
      <c r="Y511" s="166"/>
      <c r="Z511" s="166"/>
    </row>
    <row r="512" spans="1:26" ht="12.75" customHeight="1">
      <c r="A512" s="166"/>
      <c r="B512" s="166"/>
      <c r="C512" s="166"/>
      <c r="D512" s="166"/>
      <c r="E512" s="166"/>
      <c r="F512" s="166"/>
      <c r="G512" s="166"/>
      <c r="H512" s="166"/>
      <c r="I512" s="166"/>
      <c r="J512" s="166"/>
      <c r="K512" s="166"/>
      <c r="L512" s="166"/>
      <c r="M512" s="166"/>
      <c r="N512" s="166"/>
      <c r="O512" s="166"/>
      <c r="P512" s="166"/>
      <c r="Q512" s="166"/>
      <c r="R512" s="166"/>
      <c r="S512" s="166"/>
      <c r="T512" s="166"/>
      <c r="U512" s="166"/>
      <c r="V512" s="166"/>
      <c r="W512" s="166"/>
      <c r="X512" s="166"/>
      <c r="Y512" s="166"/>
      <c r="Z512" s="166"/>
    </row>
    <row r="513" spans="1:26" ht="12.75" customHeight="1">
      <c r="A513" s="166"/>
      <c r="B513" s="166"/>
      <c r="C513" s="166"/>
      <c r="D513" s="166"/>
      <c r="E513" s="166"/>
      <c r="F513" s="166"/>
      <c r="G513" s="166"/>
      <c r="H513" s="166"/>
      <c r="I513" s="166"/>
      <c r="J513" s="166"/>
      <c r="K513" s="166"/>
      <c r="L513" s="166"/>
      <c r="M513" s="166"/>
      <c r="N513" s="166"/>
      <c r="O513" s="166"/>
      <c r="P513" s="166"/>
      <c r="Q513" s="166"/>
      <c r="R513" s="166"/>
      <c r="S513" s="166"/>
      <c r="T513" s="166"/>
      <c r="U513" s="166"/>
      <c r="V513" s="166"/>
      <c r="W513" s="166"/>
      <c r="X513" s="166"/>
      <c r="Y513" s="166"/>
      <c r="Z513" s="166"/>
    </row>
    <row r="514" spans="1:26" ht="12.75" customHeight="1">
      <c r="A514" s="166"/>
      <c r="B514" s="166"/>
      <c r="C514" s="166"/>
      <c r="D514" s="166"/>
      <c r="E514" s="166"/>
      <c r="F514" s="166"/>
      <c r="G514" s="166"/>
      <c r="H514" s="166"/>
      <c r="I514" s="166"/>
      <c r="J514" s="166"/>
      <c r="K514" s="166"/>
      <c r="L514" s="166"/>
      <c r="M514" s="166"/>
      <c r="N514" s="166"/>
      <c r="O514" s="166"/>
      <c r="P514" s="166"/>
      <c r="Q514" s="166"/>
      <c r="R514" s="166"/>
      <c r="S514" s="166"/>
      <c r="T514" s="166"/>
      <c r="U514" s="166"/>
      <c r="V514" s="166"/>
      <c r="W514" s="166"/>
      <c r="X514" s="166"/>
      <c r="Y514" s="166"/>
      <c r="Z514" s="166"/>
    </row>
    <row r="515" spans="1:26" ht="12.75" customHeight="1">
      <c r="A515" s="166"/>
      <c r="B515" s="166"/>
      <c r="C515" s="166"/>
      <c r="D515" s="166"/>
      <c r="E515" s="166"/>
      <c r="F515" s="166"/>
      <c r="G515" s="166"/>
      <c r="H515" s="166"/>
      <c r="I515" s="166"/>
      <c r="J515" s="166"/>
      <c r="K515" s="166"/>
      <c r="L515" s="166"/>
      <c r="M515" s="166"/>
      <c r="N515" s="166"/>
      <c r="O515" s="166"/>
      <c r="P515" s="166"/>
      <c r="Q515" s="166"/>
      <c r="R515" s="166"/>
      <c r="S515" s="166"/>
      <c r="T515" s="166"/>
      <c r="U515" s="166"/>
      <c r="V515" s="166"/>
      <c r="W515" s="166"/>
      <c r="X515" s="166"/>
      <c r="Y515" s="166"/>
      <c r="Z515" s="166"/>
    </row>
    <row r="516" spans="1:26" ht="12.75" customHeight="1">
      <c r="A516" s="166"/>
      <c r="B516" s="166"/>
      <c r="C516" s="166"/>
      <c r="D516" s="166"/>
      <c r="E516" s="166"/>
      <c r="F516" s="166"/>
      <c r="G516" s="166"/>
      <c r="H516" s="166"/>
      <c r="I516" s="166"/>
      <c r="J516" s="166"/>
      <c r="K516" s="166"/>
      <c r="L516" s="166"/>
      <c r="M516" s="166"/>
      <c r="N516" s="166"/>
      <c r="O516" s="166"/>
      <c r="P516" s="166"/>
      <c r="Q516" s="166"/>
      <c r="R516" s="166"/>
      <c r="S516" s="166"/>
      <c r="T516" s="166"/>
      <c r="U516" s="166"/>
      <c r="V516" s="166"/>
      <c r="W516" s="166"/>
      <c r="X516" s="166"/>
      <c r="Y516" s="166"/>
      <c r="Z516" s="166"/>
    </row>
    <row r="517" spans="1:26" ht="12.75" customHeight="1">
      <c r="A517" s="166"/>
      <c r="B517" s="166"/>
      <c r="C517" s="166"/>
      <c r="D517" s="166"/>
      <c r="E517" s="166"/>
      <c r="F517" s="166"/>
      <c r="G517" s="166"/>
      <c r="H517" s="166"/>
      <c r="I517" s="166"/>
      <c r="J517" s="166"/>
      <c r="K517" s="166"/>
      <c r="L517" s="166"/>
      <c r="M517" s="166"/>
      <c r="N517" s="166"/>
      <c r="O517" s="166"/>
      <c r="P517" s="166"/>
      <c r="Q517" s="166"/>
      <c r="R517" s="166"/>
      <c r="S517" s="166"/>
      <c r="T517" s="166"/>
      <c r="U517" s="166"/>
      <c r="V517" s="166"/>
      <c r="W517" s="166"/>
      <c r="X517" s="166"/>
      <c r="Y517" s="166"/>
      <c r="Z517" s="166"/>
    </row>
    <row r="518" spans="1:26" ht="12.75" customHeight="1">
      <c r="A518" s="166"/>
      <c r="B518" s="166"/>
      <c r="C518" s="166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66"/>
      <c r="O518" s="166"/>
      <c r="P518" s="166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</row>
    <row r="519" spans="1:26" ht="12.75" customHeight="1">
      <c r="A519" s="166"/>
      <c r="B519" s="166"/>
      <c r="C519" s="166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66"/>
      <c r="O519" s="166"/>
      <c r="P519" s="166"/>
      <c r="Q519" s="166"/>
      <c r="R519" s="166"/>
      <c r="S519" s="166"/>
      <c r="T519" s="166"/>
      <c r="U519" s="166"/>
      <c r="V519" s="166"/>
      <c r="W519" s="166"/>
      <c r="X519" s="166"/>
      <c r="Y519" s="166"/>
      <c r="Z519" s="166"/>
    </row>
    <row r="520" spans="1:26" ht="12.75" customHeight="1">
      <c r="A520" s="166"/>
      <c r="B520" s="166"/>
      <c r="C520" s="166"/>
      <c r="D520" s="166"/>
      <c r="E520" s="166"/>
      <c r="F520" s="166"/>
      <c r="G520" s="166"/>
      <c r="H520" s="166"/>
      <c r="I520" s="166"/>
      <c r="J520" s="166"/>
      <c r="K520" s="166"/>
      <c r="L520" s="166"/>
      <c r="M520" s="166"/>
      <c r="N520" s="166"/>
      <c r="O520" s="166"/>
      <c r="P520" s="166"/>
      <c r="Q520" s="166"/>
      <c r="R520" s="166"/>
      <c r="S520" s="166"/>
      <c r="T520" s="166"/>
      <c r="U520" s="166"/>
      <c r="V520" s="166"/>
      <c r="W520" s="166"/>
      <c r="X520" s="166"/>
      <c r="Y520" s="166"/>
      <c r="Z520" s="166"/>
    </row>
    <row r="521" spans="1:26" ht="12.75" customHeight="1">
      <c r="A521" s="166"/>
      <c r="B521" s="166"/>
      <c r="C521" s="166"/>
      <c r="D521" s="166"/>
      <c r="E521" s="166"/>
      <c r="F521" s="166"/>
      <c r="G521" s="166"/>
      <c r="H521" s="166"/>
      <c r="I521" s="166"/>
      <c r="J521" s="166"/>
      <c r="K521" s="166"/>
      <c r="L521" s="166"/>
      <c r="M521" s="166"/>
      <c r="N521" s="166"/>
      <c r="O521" s="166"/>
      <c r="P521" s="166"/>
      <c r="Q521" s="166"/>
      <c r="R521" s="166"/>
      <c r="S521" s="166"/>
      <c r="T521" s="166"/>
      <c r="U521" s="166"/>
      <c r="V521" s="166"/>
      <c r="W521" s="166"/>
      <c r="X521" s="166"/>
      <c r="Y521" s="166"/>
      <c r="Z521" s="166"/>
    </row>
    <row r="522" spans="1:26" ht="12.75" customHeight="1">
      <c r="A522" s="166"/>
      <c r="B522" s="166"/>
      <c r="C522" s="166"/>
      <c r="D522" s="166"/>
      <c r="E522" s="166"/>
      <c r="F522" s="166"/>
      <c r="G522" s="166"/>
      <c r="H522" s="166"/>
      <c r="I522" s="166"/>
      <c r="J522" s="166"/>
      <c r="K522" s="166"/>
      <c r="L522" s="166"/>
      <c r="M522" s="166"/>
      <c r="N522" s="166"/>
      <c r="O522" s="166"/>
      <c r="P522" s="166"/>
      <c r="Q522" s="166"/>
      <c r="R522" s="166"/>
      <c r="S522" s="166"/>
      <c r="T522" s="166"/>
      <c r="U522" s="166"/>
      <c r="V522" s="166"/>
      <c r="W522" s="166"/>
      <c r="X522" s="166"/>
      <c r="Y522" s="166"/>
      <c r="Z522" s="166"/>
    </row>
    <row r="523" spans="1:26" ht="12.75" customHeight="1">
      <c r="A523" s="166"/>
      <c r="B523" s="166"/>
      <c r="C523" s="166"/>
      <c r="D523" s="166"/>
      <c r="E523" s="166"/>
      <c r="F523" s="166"/>
      <c r="G523" s="166"/>
      <c r="H523" s="166"/>
      <c r="I523" s="166"/>
      <c r="J523" s="166"/>
      <c r="K523" s="166"/>
      <c r="L523" s="166"/>
      <c r="M523" s="166"/>
      <c r="N523" s="166"/>
      <c r="O523" s="166"/>
      <c r="P523" s="166"/>
      <c r="Q523" s="166"/>
      <c r="R523" s="166"/>
      <c r="S523" s="166"/>
      <c r="T523" s="166"/>
      <c r="U523" s="166"/>
      <c r="V523" s="166"/>
      <c r="W523" s="166"/>
      <c r="X523" s="166"/>
      <c r="Y523" s="166"/>
      <c r="Z523" s="166"/>
    </row>
    <row r="524" spans="1:26" ht="12.75" customHeight="1">
      <c r="A524" s="166"/>
      <c r="B524" s="166"/>
      <c r="C524" s="166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6"/>
      <c r="R524" s="166"/>
      <c r="S524" s="166"/>
      <c r="T524" s="166"/>
      <c r="U524" s="166"/>
      <c r="V524" s="166"/>
      <c r="W524" s="166"/>
      <c r="X524" s="166"/>
      <c r="Y524" s="166"/>
      <c r="Z524" s="166"/>
    </row>
    <row r="525" spans="1:26" ht="12.75" customHeight="1">
      <c r="A525" s="166"/>
      <c r="B525" s="166"/>
      <c r="C525" s="166"/>
      <c r="D525" s="166"/>
      <c r="E525" s="166"/>
      <c r="F525" s="166"/>
      <c r="G525" s="166"/>
      <c r="H525" s="166"/>
      <c r="I525" s="166"/>
      <c r="J525" s="166"/>
      <c r="K525" s="166"/>
      <c r="L525" s="166"/>
      <c r="M525" s="166"/>
      <c r="N525" s="166"/>
      <c r="O525" s="166"/>
      <c r="P525" s="166"/>
      <c r="Q525" s="166"/>
      <c r="R525" s="166"/>
      <c r="S525" s="166"/>
      <c r="T525" s="166"/>
      <c r="U525" s="166"/>
      <c r="V525" s="166"/>
      <c r="W525" s="166"/>
      <c r="X525" s="166"/>
      <c r="Y525" s="166"/>
      <c r="Z525" s="166"/>
    </row>
    <row r="526" spans="1:26" ht="12.75" customHeight="1">
      <c r="A526" s="166"/>
      <c r="B526" s="166"/>
      <c r="C526" s="166"/>
      <c r="D526" s="166"/>
      <c r="E526" s="166"/>
      <c r="F526" s="166"/>
      <c r="G526" s="166"/>
      <c r="H526" s="166"/>
      <c r="I526" s="166"/>
      <c r="J526" s="166"/>
      <c r="K526" s="166"/>
      <c r="L526" s="166"/>
      <c r="M526" s="166"/>
      <c r="N526" s="166"/>
      <c r="O526" s="166"/>
      <c r="P526" s="166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</row>
    <row r="527" spans="1:26" ht="12.75" customHeight="1">
      <c r="A527" s="166"/>
      <c r="B527" s="166"/>
      <c r="C527" s="166"/>
      <c r="D527" s="166"/>
      <c r="E527" s="166"/>
      <c r="F527" s="166"/>
      <c r="G527" s="166"/>
      <c r="H527" s="166"/>
      <c r="I527" s="166"/>
      <c r="J527" s="166"/>
      <c r="K527" s="166"/>
      <c r="L527" s="166"/>
      <c r="M527" s="166"/>
      <c r="N527" s="166"/>
      <c r="O527" s="166"/>
      <c r="P527" s="166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</row>
    <row r="528" spans="1:26" ht="12.75" customHeight="1">
      <c r="A528" s="166"/>
      <c r="B528" s="166"/>
      <c r="C528" s="166"/>
      <c r="D528" s="166"/>
      <c r="E528" s="166"/>
      <c r="F528" s="166"/>
      <c r="G528" s="166"/>
      <c r="H528" s="166"/>
      <c r="I528" s="166"/>
      <c r="J528" s="166"/>
      <c r="K528" s="166"/>
      <c r="L528" s="166"/>
      <c r="M528" s="166"/>
      <c r="N528" s="166"/>
      <c r="O528" s="166"/>
      <c r="P528" s="166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</row>
    <row r="529" spans="1:26" ht="12.75" customHeight="1">
      <c r="A529" s="166"/>
      <c r="B529" s="166"/>
      <c r="C529" s="166"/>
      <c r="D529" s="166"/>
      <c r="E529" s="166"/>
      <c r="F529" s="166"/>
      <c r="G529" s="166"/>
      <c r="H529" s="166"/>
      <c r="I529" s="166"/>
      <c r="J529" s="166"/>
      <c r="K529" s="166"/>
      <c r="L529" s="166"/>
      <c r="M529" s="166"/>
      <c r="N529" s="166"/>
      <c r="O529" s="166"/>
      <c r="P529" s="166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</row>
    <row r="530" spans="1:26" ht="12.75" customHeight="1">
      <c r="A530" s="166"/>
      <c r="B530" s="166"/>
      <c r="C530" s="166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66"/>
      <c r="O530" s="166"/>
      <c r="P530" s="166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</row>
    <row r="531" spans="1:26" ht="12.75" customHeight="1">
      <c r="A531" s="166"/>
      <c r="B531" s="166"/>
      <c r="C531" s="166"/>
      <c r="D531" s="166"/>
      <c r="E531" s="166"/>
      <c r="F531" s="166"/>
      <c r="G531" s="166"/>
      <c r="H531" s="166"/>
      <c r="I531" s="166"/>
      <c r="J531" s="166"/>
      <c r="K531" s="166"/>
      <c r="L531" s="166"/>
      <c r="M531" s="166"/>
      <c r="N531" s="166"/>
      <c r="O531" s="166"/>
      <c r="P531" s="166"/>
      <c r="Q531" s="166"/>
      <c r="R531" s="166"/>
      <c r="S531" s="166"/>
      <c r="T531" s="166"/>
      <c r="U531" s="166"/>
      <c r="V531" s="166"/>
      <c r="W531" s="166"/>
      <c r="X531" s="166"/>
      <c r="Y531" s="166"/>
      <c r="Z531" s="166"/>
    </row>
    <row r="532" spans="1:26" ht="12.75" customHeight="1">
      <c r="A532" s="166"/>
      <c r="B532" s="166"/>
      <c r="C532" s="166"/>
      <c r="D532" s="166"/>
      <c r="E532" s="166"/>
      <c r="F532" s="166"/>
      <c r="G532" s="166"/>
      <c r="H532" s="166"/>
      <c r="I532" s="166"/>
      <c r="J532" s="166"/>
      <c r="K532" s="166"/>
      <c r="L532" s="166"/>
      <c r="M532" s="166"/>
      <c r="N532" s="166"/>
      <c r="O532" s="166"/>
      <c r="P532" s="166"/>
      <c r="Q532" s="166"/>
      <c r="R532" s="166"/>
      <c r="S532" s="166"/>
      <c r="T532" s="166"/>
      <c r="U532" s="166"/>
      <c r="V532" s="166"/>
      <c r="W532" s="166"/>
      <c r="X532" s="166"/>
      <c r="Y532" s="166"/>
      <c r="Z532" s="166"/>
    </row>
    <row r="533" spans="1:26" ht="12.75" customHeight="1">
      <c r="A533" s="166"/>
      <c r="B533" s="166"/>
      <c r="C533" s="166"/>
      <c r="D533" s="166"/>
      <c r="E533" s="166"/>
      <c r="F533" s="166"/>
      <c r="G533" s="166"/>
      <c r="H533" s="166"/>
      <c r="I533" s="166"/>
      <c r="J533" s="166"/>
      <c r="K533" s="166"/>
      <c r="L533" s="166"/>
      <c r="M533" s="166"/>
      <c r="N533" s="166"/>
      <c r="O533" s="166"/>
      <c r="P533" s="166"/>
      <c r="Q533" s="166"/>
      <c r="R533" s="166"/>
      <c r="S533" s="166"/>
      <c r="T533" s="166"/>
      <c r="U533" s="166"/>
      <c r="V533" s="166"/>
      <c r="W533" s="166"/>
      <c r="X533" s="166"/>
      <c r="Y533" s="166"/>
      <c r="Z533" s="166"/>
    </row>
    <row r="534" spans="1:26" ht="12.75" customHeight="1">
      <c r="A534" s="166"/>
      <c r="B534" s="166"/>
      <c r="C534" s="166"/>
      <c r="D534" s="166"/>
      <c r="E534" s="166"/>
      <c r="F534" s="166"/>
      <c r="G534" s="166"/>
      <c r="H534" s="166"/>
      <c r="I534" s="166"/>
      <c r="J534" s="166"/>
      <c r="K534" s="166"/>
      <c r="L534" s="166"/>
      <c r="M534" s="166"/>
      <c r="N534" s="166"/>
      <c r="O534" s="166"/>
      <c r="P534" s="166"/>
      <c r="Q534" s="166"/>
      <c r="R534" s="166"/>
      <c r="S534" s="166"/>
      <c r="T534" s="166"/>
      <c r="U534" s="166"/>
      <c r="V534" s="166"/>
      <c r="W534" s="166"/>
      <c r="X534" s="166"/>
      <c r="Y534" s="166"/>
      <c r="Z534" s="166"/>
    </row>
    <row r="535" spans="1:26" ht="12.75" customHeight="1">
      <c r="A535" s="166"/>
      <c r="B535" s="166"/>
      <c r="C535" s="166"/>
      <c r="D535" s="166"/>
      <c r="E535" s="166"/>
      <c r="F535" s="166"/>
      <c r="G535" s="166"/>
      <c r="H535" s="166"/>
      <c r="I535" s="166"/>
      <c r="J535" s="166"/>
      <c r="K535" s="166"/>
      <c r="L535" s="166"/>
      <c r="M535" s="166"/>
      <c r="N535" s="166"/>
      <c r="O535" s="166"/>
      <c r="P535" s="166"/>
      <c r="Q535" s="166"/>
      <c r="R535" s="166"/>
      <c r="S535" s="166"/>
      <c r="T535" s="166"/>
      <c r="U535" s="166"/>
      <c r="V535" s="166"/>
      <c r="W535" s="166"/>
      <c r="X535" s="166"/>
      <c r="Y535" s="166"/>
      <c r="Z535" s="166"/>
    </row>
    <row r="536" spans="1:26" ht="12.75" customHeight="1">
      <c r="A536" s="166"/>
      <c r="B536" s="166"/>
      <c r="C536" s="166"/>
      <c r="D536" s="166"/>
      <c r="E536" s="166"/>
      <c r="F536" s="166"/>
      <c r="G536" s="166"/>
      <c r="H536" s="166"/>
      <c r="I536" s="166"/>
      <c r="J536" s="166"/>
      <c r="K536" s="166"/>
      <c r="L536" s="166"/>
      <c r="M536" s="166"/>
      <c r="N536" s="166"/>
      <c r="O536" s="166"/>
      <c r="P536" s="166"/>
      <c r="Q536" s="166"/>
      <c r="R536" s="166"/>
      <c r="S536" s="166"/>
      <c r="T536" s="166"/>
      <c r="U536" s="166"/>
      <c r="V536" s="166"/>
      <c r="W536" s="166"/>
      <c r="X536" s="166"/>
      <c r="Y536" s="166"/>
      <c r="Z536" s="166"/>
    </row>
    <row r="537" spans="1:26" ht="12.75" customHeight="1">
      <c r="A537" s="166"/>
      <c r="B537" s="166"/>
      <c r="C537" s="166"/>
      <c r="D537" s="166"/>
      <c r="E537" s="166"/>
      <c r="F537" s="166"/>
      <c r="G537" s="166"/>
      <c r="H537" s="166"/>
      <c r="I537" s="166"/>
      <c r="J537" s="166"/>
      <c r="K537" s="166"/>
      <c r="L537" s="166"/>
      <c r="M537" s="166"/>
      <c r="N537" s="166"/>
      <c r="O537" s="166"/>
      <c r="P537" s="166"/>
      <c r="Q537" s="166"/>
      <c r="R537" s="166"/>
      <c r="S537" s="166"/>
      <c r="T537" s="166"/>
      <c r="U537" s="166"/>
      <c r="V537" s="166"/>
      <c r="W537" s="166"/>
      <c r="X537" s="166"/>
      <c r="Y537" s="166"/>
      <c r="Z537" s="166"/>
    </row>
    <row r="538" spans="1:26" ht="12.75" customHeight="1">
      <c r="A538" s="166"/>
      <c r="B538" s="166"/>
      <c r="C538" s="166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66"/>
      <c r="O538" s="166"/>
      <c r="P538" s="166"/>
      <c r="Q538" s="166"/>
      <c r="R538" s="166"/>
      <c r="S538" s="166"/>
      <c r="T538" s="166"/>
      <c r="U538" s="166"/>
      <c r="V538" s="166"/>
      <c r="W538" s="166"/>
      <c r="X538" s="166"/>
      <c r="Y538" s="166"/>
      <c r="Z538" s="166"/>
    </row>
    <row r="539" spans="1:26" ht="12.75" customHeight="1">
      <c r="A539" s="166"/>
      <c r="B539" s="166"/>
      <c r="C539" s="166"/>
      <c r="D539" s="166"/>
      <c r="E539" s="166"/>
      <c r="F539" s="166"/>
      <c r="G539" s="166"/>
      <c r="H539" s="166"/>
      <c r="I539" s="166"/>
      <c r="J539" s="166"/>
      <c r="K539" s="166"/>
      <c r="L539" s="166"/>
      <c r="M539" s="166"/>
      <c r="N539" s="166"/>
      <c r="O539" s="166"/>
      <c r="P539" s="166"/>
      <c r="Q539" s="166"/>
      <c r="R539" s="166"/>
      <c r="S539" s="166"/>
      <c r="T539" s="166"/>
      <c r="U539" s="166"/>
      <c r="V539" s="166"/>
      <c r="W539" s="166"/>
      <c r="X539" s="166"/>
      <c r="Y539" s="166"/>
      <c r="Z539" s="166"/>
    </row>
    <row r="540" spans="1:26" ht="12.75" customHeight="1">
      <c r="A540" s="166"/>
      <c r="B540" s="166"/>
      <c r="C540" s="166"/>
      <c r="D540" s="166"/>
      <c r="E540" s="166"/>
      <c r="F540" s="166"/>
      <c r="G540" s="166"/>
      <c r="H540" s="166"/>
      <c r="I540" s="166"/>
      <c r="J540" s="166"/>
      <c r="K540" s="166"/>
      <c r="L540" s="166"/>
      <c r="M540" s="166"/>
      <c r="N540" s="166"/>
      <c r="O540" s="166"/>
      <c r="P540" s="166"/>
      <c r="Q540" s="166"/>
      <c r="R540" s="166"/>
      <c r="S540" s="166"/>
      <c r="T540" s="166"/>
      <c r="U540" s="166"/>
      <c r="V540" s="166"/>
      <c r="W540" s="166"/>
      <c r="X540" s="166"/>
      <c r="Y540" s="166"/>
      <c r="Z540" s="166"/>
    </row>
    <row r="541" spans="1:26" ht="12.75" customHeight="1">
      <c r="A541" s="166"/>
      <c r="B541" s="166"/>
      <c r="C541" s="166"/>
      <c r="D541" s="166"/>
      <c r="E541" s="166"/>
      <c r="F541" s="166"/>
      <c r="G541" s="166"/>
      <c r="H541" s="166"/>
      <c r="I541" s="166"/>
      <c r="J541" s="166"/>
      <c r="K541" s="166"/>
      <c r="L541" s="166"/>
      <c r="M541" s="166"/>
      <c r="N541" s="166"/>
      <c r="O541" s="166"/>
      <c r="P541" s="166"/>
      <c r="Q541" s="166"/>
      <c r="R541" s="166"/>
      <c r="S541" s="166"/>
      <c r="T541" s="166"/>
      <c r="U541" s="166"/>
      <c r="V541" s="166"/>
      <c r="W541" s="166"/>
      <c r="X541" s="166"/>
      <c r="Y541" s="166"/>
      <c r="Z541" s="166"/>
    </row>
    <row r="542" spans="1:26" ht="12.75" customHeight="1">
      <c r="A542" s="166"/>
      <c r="B542" s="166"/>
      <c r="C542" s="166"/>
      <c r="D542" s="166"/>
      <c r="E542" s="166"/>
      <c r="F542" s="166"/>
      <c r="G542" s="166"/>
      <c r="H542" s="166"/>
      <c r="I542" s="166"/>
      <c r="J542" s="166"/>
      <c r="K542" s="166"/>
      <c r="L542" s="166"/>
      <c r="M542" s="166"/>
      <c r="N542" s="166"/>
      <c r="O542" s="166"/>
      <c r="P542" s="166"/>
      <c r="Q542" s="166"/>
      <c r="R542" s="166"/>
      <c r="S542" s="166"/>
      <c r="T542" s="166"/>
      <c r="U542" s="166"/>
      <c r="V542" s="166"/>
      <c r="W542" s="166"/>
      <c r="X542" s="166"/>
      <c r="Y542" s="166"/>
      <c r="Z542" s="166"/>
    </row>
    <row r="543" spans="1:26" ht="12.75" customHeight="1">
      <c r="A543" s="166"/>
      <c r="B543" s="166"/>
      <c r="C543" s="166"/>
      <c r="D543" s="166"/>
      <c r="E543" s="166"/>
      <c r="F543" s="166"/>
      <c r="G543" s="166"/>
      <c r="H543" s="166"/>
      <c r="I543" s="166"/>
      <c r="J543" s="166"/>
      <c r="K543" s="166"/>
      <c r="L543" s="166"/>
      <c r="M543" s="166"/>
      <c r="N543" s="166"/>
      <c r="O543" s="166"/>
      <c r="P543" s="166"/>
      <c r="Q543" s="166"/>
      <c r="R543" s="166"/>
      <c r="S543" s="166"/>
      <c r="T543" s="166"/>
      <c r="U543" s="166"/>
      <c r="V543" s="166"/>
      <c r="W543" s="166"/>
      <c r="X543" s="166"/>
      <c r="Y543" s="166"/>
      <c r="Z543" s="166"/>
    </row>
    <row r="544" spans="1:26" ht="12.75" customHeight="1">
      <c r="A544" s="166"/>
      <c r="B544" s="166"/>
      <c r="C544" s="166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66"/>
      <c r="O544" s="166"/>
      <c r="P544" s="166"/>
      <c r="Q544" s="166"/>
      <c r="R544" s="166"/>
      <c r="S544" s="166"/>
      <c r="T544" s="166"/>
      <c r="U544" s="166"/>
      <c r="V544" s="166"/>
      <c r="W544" s="166"/>
      <c r="X544" s="166"/>
      <c r="Y544" s="166"/>
      <c r="Z544" s="166"/>
    </row>
    <row r="545" spans="1:26" ht="12.75" customHeight="1">
      <c r="A545" s="166"/>
      <c r="B545" s="166"/>
      <c r="C545" s="166"/>
      <c r="D545" s="166"/>
      <c r="E545" s="166"/>
      <c r="F545" s="166"/>
      <c r="G545" s="166"/>
      <c r="H545" s="166"/>
      <c r="I545" s="166"/>
      <c r="J545" s="166"/>
      <c r="K545" s="166"/>
      <c r="L545" s="166"/>
      <c r="M545" s="166"/>
      <c r="N545" s="166"/>
      <c r="O545" s="166"/>
      <c r="P545" s="166"/>
      <c r="Q545" s="166"/>
      <c r="R545" s="166"/>
      <c r="S545" s="166"/>
      <c r="T545" s="166"/>
      <c r="U545" s="166"/>
      <c r="V545" s="166"/>
      <c r="W545" s="166"/>
      <c r="X545" s="166"/>
      <c r="Y545" s="166"/>
      <c r="Z545" s="166"/>
    </row>
    <row r="546" spans="1:26" ht="12.75" customHeight="1">
      <c r="A546" s="166"/>
      <c r="B546" s="166"/>
      <c r="C546" s="166"/>
      <c r="D546" s="166"/>
      <c r="E546" s="166"/>
      <c r="F546" s="166"/>
      <c r="G546" s="166"/>
      <c r="H546" s="166"/>
      <c r="I546" s="166"/>
      <c r="J546" s="166"/>
      <c r="K546" s="166"/>
      <c r="L546" s="166"/>
      <c r="M546" s="166"/>
      <c r="N546" s="166"/>
      <c r="O546" s="166"/>
      <c r="P546" s="166"/>
      <c r="Q546" s="166"/>
      <c r="R546" s="166"/>
      <c r="S546" s="166"/>
      <c r="T546" s="166"/>
      <c r="U546" s="166"/>
      <c r="V546" s="166"/>
      <c r="W546" s="166"/>
      <c r="X546" s="166"/>
      <c r="Y546" s="166"/>
      <c r="Z546" s="166"/>
    </row>
    <row r="547" spans="1:26" ht="12.75" customHeight="1">
      <c r="A547" s="166"/>
      <c r="B547" s="166"/>
      <c r="C547" s="166"/>
      <c r="D547" s="166"/>
      <c r="E547" s="166"/>
      <c r="F547" s="166"/>
      <c r="G547" s="166"/>
      <c r="H547" s="166"/>
      <c r="I547" s="166"/>
      <c r="J547" s="166"/>
      <c r="K547" s="166"/>
      <c r="L547" s="166"/>
      <c r="M547" s="166"/>
      <c r="N547" s="166"/>
      <c r="O547" s="166"/>
      <c r="P547" s="166"/>
      <c r="Q547" s="166"/>
      <c r="R547" s="166"/>
      <c r="S547" s="166"/>
      <c r="T547" s="166"/>
      <c r="U547" s="166"/>
      <c r="V547" s="166"/>
      <c r="W547" s="166"/>
      <c r="X547" s="166"/>
      <c r="Y547" s="166"/>
      <c r="Z547" s="166"/>
    </row>
    <row r="548" spans="1:26" ht="12.75" customHeight="1">
      <c r="A548" s="166"/>
      <c r="B548" s="166"/>
      <c r="C548" s="166"/>
      <c r="D548" s="166"/>
      <c r="E548" s="166"/>
      <c r="F548" s="166"/>
      <c r="G548" s="166"/>
      <c r="H548" s="166"/>
      <c r="I548" s="166"/>
      <c r="J548" s="166"/>
      <c r="K548" s="166"/>
      <c r="L548" s="166"/>
      <c r="M548" s="166"/>
      <c r="N548" s="166"/>
      <c r="O548" s="166"/>
      <c r="P548" s="166"/>
      <c r="Q548" s="166"/>
      <c r="R548" s="166"/>
      <c r="S548" s="166"/>
      <c r="T548" s="166"/>
      <c r="U548" s="166"/>
      <c r="V548" s="166"/>
      <c r="W548" s="166"/>
      <c r="X548" s="166"/>
      <c r="Y548" s="166"/>
      <c r="Z548" s="166"/>
    </row>
    <row r="549" spans="1:26" ht="12.75" customHeight="1">
      <c r="A549" s="166"/>
      <c r="B549" s="166"/>
      <c r="C549" s="166"/>
      <c r="D549" s="166"/>
      <c r="E549" s="166"/>
      <c r="F549" s="166"/>
      <c r="G549" s="166"/>
      <c r="H549" s="166"/>
      <c r="I549" s="166"/>
      <c r="J549" s="166"/>
      <c r="K549" s="166"/>
      <c r="L549" s="166"/>
      <c r="M549" s="166"/>
      <c r="N549" s="166"/>
      <c r="O549" s="166"/>
      <c r="P549" s="166"/>
      <c r="Q549" s="166"/>
      <c r="R549" s="166"/>
      <c r="S549" s="166"/>
      <c r="T549" s="166"/>
      <c r="U549" s="166"/>
      <c r="V549" s="166"/>
      <c r="W549" s="166"/>
      <c r="X549" s="166"/>
      <c r="Y549" s="166"/>
      <c r="Z549" s="166"/>
    </row>
    <row r="550" spans="1:26" ht="12.75" customHeight="1">
      <c r="A550" s="166"/>
      <c r="B550" s="166"/>
      <c r="C550" s="166"/>
      <c r="D550" s="166"/>
      <c r="E550" s="166"/>
      <c r="F550" s="166"/>
      <c r="G550" s="166"/>
      <c r="H550" s="166"/>
      <c r="I550" s="166"/>
      <c r="J550" s="166"/>
      <c r="K550" s="166"/>
      <c r="L550" s="166"/>
      <c r="M550" s="166"/>
      <c r="N550" s="166"/>
      <c r="O550" s="166"/>
      <c r="P550" s="166"/>
      <c r="Q550" s="166"/>
      <c r="R550" s="166"/>
      <c r="S550" s="166"/>
      <c r="T550" s="166"/>
      <c r="U550" s="166"/>
      <c r="V550" s="166"/>
      <c r="W550" s="166"/>
      <c r="X550" s="166"/>
      <c r="Y550" s="166"/>
      <c r="Z550" s="166"/>
    </row>
    <row r="551" spans="1:26" ht="12.75" customHeight="1">
      <c r="A551" s="166"/>
      <c r="B551" s="166"/>
      <c r="C551" s="166"/>
      <c r="D551" s="166"/>
      <c r="E551" s="166"/>
      <c r="F551" s="166"/>
      <c r="G551" s="166"/>
      <c r="H551" s="166"/>
      <c r="I551" s="166"/>
      <c r="J551" s="166"/>
      <c r="K551" s="166"/>
      <c r="L551" s="166"/>
      <c r="M551" s="166"/>
      <c r="N551" s="166"/>
      <c r="O551" s="166"/>
      <c r="P551" s="166"/>
      <c r="Q551" s="166"/>
      <c r="R551" s="166"/>
      <c r="S551" s="166"/>
      <c r="T551" s="166"/>
      <c r="U551" s="166"/>
      <c r="V551" s="166"/>
      <c r="W551" s="166"/>
      <c r="X551" s="166"/>
      <c r="Y551" s="166"/>
      <c r="Z551" s="166"/>
    </row>
    <row r="552" spans="1:26" ht="12.75" customHeight="1">
      <c r="A552" s="166"/>
      <c r="B552" s="166"/>
      <c r="C552" s="166"/>
      <c r="D552" s="166"/>
      <c r="E552" s="166"/>
      <c r="F552" s="166"/>
      <c r="G552" s="166"/>
      <c r="H552" s="166"/>
      <c r="I552" s="166"/>
      <c r="J552" s="166"/>
      <c r="K552" s="166"/>
      <c r="L552" s="166"/>
      <c r="M552" s="166"/>
      <c r="N552" s="166"/>
      <c r="O552" s="166"/>
      <c r="P552" s="166"/>
      <c r="Q552" s="166"/>
      <c r="R552" s="166"/>
      <c r="S552" s="166"/>
      <c r="T552" s="166"/>
      <c r="U552" s="166"/>
      <c r="V552" s="166"/>
      <c r="W552" s="166"/>
      <c r="X552" s="166"/>
      <c r="Y552" s="166"/>
      <c r="Z552" s="166"/>
    </row>
    <row r="553" spans="1:26" ht="12.75" customHeight="1">
      <c r="A553" s="166"/>
      <c r="B553" s="166"/>
      <c r="C553" s="166"/>
      <c r="D553" s="166"/>
      <c r="E553" s="166"/>
      <c r="F553" s="166"/>
      <c r="G553" s="166"/>
      <c r="H553" s="166"/>
      <c r="I553" s="166"/>
      <c r="J553" s="166"/>
      <c r="K553" s="166"/>
      <c r="L553" s="166"/>
      <c r="M553" s="166"/>
      <c r="N553" s="166"/>
      <c r="O553" s="166"/>
      <c r="P553" s="166"/>
      <c r="Q553" s="166"/>
      <c r="R553" s="166"/>
      <c r="S553" s="166"/>
      <c r="T553" s="166"/>
      <c r="U553" s="166"/>
      <c r="V553" s="166"/>
      <c r="W553" s="166"/>
      <c r="X553" s="166"/>
      <c r="Y553" s="166"/>
      <c r="Z553" s="166"/>
    </row>
    <row r="554" spans="1:26" ht="12.75" customHeight="1">
      <c r="A554" s="166"/>
      <c r="B554" s="166"/>
      <c r="C554" s="166"/>
      <c r="D554" s="166"/>
      <c r="E554" s="166"/>
      <c r="F554" s="166"/>
      <c r="G554" s="166"/>
      <c r="H554" s="166"/>
      <c r="I554" s="166"/>
      <c r="J554" s="166"/>
      <c r="K554" s="166"/>
      <c r="L554" s="166"/>
      <c r="M554" s="166"/>
      <c r="N554" s="166"/>
      <c r="O554" s="166"/>
      <c r="P554" s="166"/>
      <c r="Q554" s="166"/>
      <c r="R554" s="166"/>
      <c r="S554" s="166"/>
      <c r="T554" s="166"/>
      <c r="U554" s="166"/>
      <c r="V554" s="166"/>
      <c r="W554" s="166"/>
      <c r="X554" s="166"/>
      <c r="Y554" s="166"/>
      <c r="Z554" s="166"/>
    </row>
    <row r="555" spans="1:26" ht="12.75" customHeight="1">
      <c r="A555" s="166"/>
      <c r="B555" s="166"/>
      <c r="C555" s="166"/>
      <c r="D555" s="166"/>
      <c r="E555" s="166"/>
      <c r="F555" s="166"/>
      <c r="G555" s="166"/>
      <c r="H555" s="166"/>
      <c r="I555" s="166"/>
      <c r="J555" s="166"/>
      <c r="K555" s="166"/>
      <c r="L555" s="166"/>
      <c r="M555" s="166"/>
      <c r="N555" s="166"/>
      <c r="O555" s="166"/>
      <c r="P555" s="166"/>
      <c r="Q555" s="166"/>
      <c r="R555" s="166"/>
      <c r="S555" s="166"/>
      <c r="T555" s="166"/>
      <c r="U555" s="166"/>
      <c r="V555" s="166"/>
      <c r="W555" s="166"/>
      <c r="X555" s="166"/>
      <c r="Y555" s="166"/>
      <c r="Z555" s="166"/>
    </row>
    <row r="556" spans="1:26" ht="12.75" customHeight="1">
      <c r="A556" s="166"/>
      <c r="B556" s="166"/>
      <c r="C556" s="166"/>
      <c r="D556" s="166"/>
      <c r="E556" s="166"/>
      <c r="F556" s="166"/>
      <c r="G556" s="166"/>
      <c r="H556" s="166"/>
      <c r="I556" s="166"/>
      <c r="J556" s="166"/>
      <c r="K556" s="166"/>
      <c r="L556" s="166"/>
      <c r="M556" s="166"/>
      <c r="N556" s="166"/>
      <c r="O556" s="166"/>
      <c r="P556" s="166"/>
      <c r="Q556" s="166"/>
      <c r="R556" s="166"/>
      <c r="S556" s="166"/>
      <c r="T556" s="166"/>
      <c r="U556" s="166"/>
      <c r="V556" s="166"/>
      <c r="W556" s="166"/>
      <c r="X556" s="166"/>
      <c r="Y556" s="166"/>
      <c r="Z556" s="166"/>
    </row>
    <row r="557" spans="1:26" ht="12.75" customHeight="1">
      <c r="A557" s="166"/>
      <c r="B557" s="166"/>
      <c r="C557" s="166"/>
      <c r="D557" s="166"/>
      <c r="E557" s="166"/>
      <c r="F557" s="166"/>
      <c r="G557" s="166"/>
      <c r="H557" s="166"/>
      <c r="I557" s="166"/>
      <c r="J557" s="166"/>
      <c r="K557" s="166"/>
      <c r="L557" s="166"/>
      <c r="M557" s="166"/>
      <c r="N557" s="166"/>
      <c r="O557" s="166"/>
      <c r="P557" s="166"/>
      <c r="Q557" s="166"/>
      <c r="R557" s="166"/>
      <c r="S557" s="166"/>
      <c r="T557" s="166"/>
      <c r="U557" s="166"/>
      <c r="V557" s="166"/>
      <c r="W557" s="166"/>
      <c r="X557" s="166"/>
      <c r="Y557" s="166"/>
      <c r="Z557" s="166"/>
    </row>
    <row r="558" spans="1:26" ht="12.75" customHeight="1">
      <c r="A558" s="166"/>
      <c r="B558" s="166"/>
      <c r="C558" s="166"/>
      <c r="D558" s="166"/>
      <c r="E558" s="166"/>
      <c r="F558" s="166"/>
      <c r="G558" s="166"/>
      <c r="H558" s="166"/>
      <c r="I558" s="166"/>
      <c r="J558" s="166"/>
      <c r="K558" s="166"/>
      <c r="L558" s="166"/>
      <c r="M558" s="166"/>
      <c r="N558" s="166"/>
      <c r="O558" s="166"/>
      <c r="P558" s="166"/>
      <c r="Q558" s="166"/>
      <c r="R558" s="166"/>
      <c r="S558" s="166"/>
      <c r="T558" s="166"/>
      <c r="U558" s="166"/>
      <c r="V558" s="166"/>
      <c r="W558" s="166"/>
      <c r="X558" s="166"/>
      <c r="Y558" s="166"/>
      <c r="Z558" s="166"/>
    </row>
    <row r="559" spans="1:26" ht="12.75" customHeight="1">
      <c r="A559" s="166"/>
      <c r="B559" s="166"/>
      <c r="C559" s="166"/>
      <c r="D559" s="166"/>
      <c r="E559" s="166"/>
      <c r="F559" s="166"/>
      <c r="G559" s="166"/>
      <c r="H559" s="166"/>
      <c r="I559" s="166"/>
      <c r="J559" s="166"/>
      <c r="K559" s="166"/>
      <c r="L559" s="166"/>
      <c r="M559" s="166"/>
      <c r="N559" s="166"/>
      <c r="O559" s="166"/>
      <c r="P559" s="166"/>
      <c r="Q559" s="166"/>
      <c r="R559" s="166"/>
      <c r="S559" s="166"/>
      <c r="T559" s="166"/>
      <c r="U559" s="166"/>
      <c r="V559" s="166"/>
      <c r="W559" s="166"/>
      <c r="X559" s="166"/>
      <c r="Y559" s="166"/>
      <c r="Z559" s="166"/>
    </row>
    <row r="560" spans="1:26" ht="12.75" customHeight="1">
      <c r="A560" s="166"/>
      <c r="B560" s="166"/>
      <c r="C560" s="166"/>
      <c r="D560" s="166"/>
      <c r="E560" s="166"/>
      <c r="F560" s="166"/>
      <c r="G560" s="166"/>
      <c r="H560" s="166"/>
      <c r="I560" s="166"/>
      <c r="J560" s="166"/>
      <c r="K560" s="166"/>
      <c r="L560" s="166"/>
      <c r="M560" s="166"/>
      <c r="N560" s="166"/>
      <c r="O560" s="166"/>
      <c r="P560" s="166"/>
      <c r="Q560" s="166"/>
      <c r="R560" s="166"/>
      <c r="S560" s="166"/>
      <c r="T560" s="166"/>
      <c r="U560" s="166"/>
      <c r="V560" s="166"/>
      <c r="W560" s="166"/>
      <c r="X560" s="166"/>
      <c r="Y560" s="166"/>
      <c r="Z560" s="166"/>
    </row>
    <row r="561" spans="1:26" ht="12.75" customHeight="1">
      <c r="A561" s="166"/>
      <c r="B561" s="166"/>
      <c r="C561" s="166"/>
      <c r="D561" s="166"/>
      <c r="E561" s="166"/>
      <c r="F561" s="166"/>
      <c r="G561" s="166"/>
      <c r="H561" s="166"/>
      <c r="I561" s="166"/>
      <c r="J561" s="166"/>
      <c r="K561" s="166"/>
      <c r="L561" s="166"/>
      <c r="M561" s="166"/>
      <c r="N561" s="166"/>
      <c r="O561" s="166"/>
      <c r="P561" s="166"/>
      <c r="Q561" s="166"/>
      <c r="R561" s="166"/>
      <c r="S561" s="166"/>
      <c r="T561" s="166"/>
      <c r="U561" s="166"/>
      <c r="V561" s="166"/>
      <c r="W561" s="166"/>
      <c r="X561" s="166"/>
      <c r="Y561" s="166"/>
      <c r="Z561" s="166"/>
    </row>
    <row r="562" spans="1:26" ht="12.75" customHeight="1">
      <c r="A562" s="166"/>
      <c r="B562" s="166"/>
      <c r="C562" s="166"/>
      <c r="D562" s="166"/>
      <c r="E562" s="166"/>
      <c r="F562" s="166"/>
      <c r="G562" s="166"/>
      <c r="H562" s="166"/>
      <c r="I562" s="166"/>
      <c r="J562" s="166"/>
      <c r="K562" s="166"/>
      <c r="L562" s="166"/>
      <c r="M562" s="166"/>
      <c r="N562" s="166"/>
      <c r="O562" s="166"/>
      <c r="P562" s="166"/>
      <c r="Q562" s="166"/>
      <c r="R562" s="166"/>
      <c r="S562" s="166"/>
      <c r="T562" s="166"/>
      <c r="U562" s="166"/>
      <c r="V562" s="166"/>
      <c r="W562" s="166"/>
      <c r="X562" s="166"/>
      <c r="Y562" s="166"/>
      <c r="Z562" s="166"/>
    </row>
    <row r="563" spans="1:26" ht="12.75" customHeight="1">
      <c r="A563" s="166"/>
      <c r="B563" s="166"/>
      <c r="C563" s="166"/>
      <c r="D563" s="166"/>
      <c r="E563" s="166"/>
      <c r="F563" s="166"/>
      <c r="G563" s="166"/>
      <c r="H563" s="166"/>
      <c r="I563" s="166"/>
      <c r="J563" s="166"/>
      <c r="K563" s="166"/>
      <c r="L563" s="166"/>
      <c r="M563" s="166"/>
      <c r="N563" s="166"/>
      <c r="O563" s="166"/>
      <c r="P563" s="166"/>
      <c r="Q563" s="166"/>
      <c r="R563" s="166"/>
      <c r="S563" s="166"/>
      <c r="T563" s="166"/>
      <c r="U563" s="166"/>
      <c r="V563" s="166"/>
      <c r="W563" s="166"/>
      <c r="X563" s="166"/>
      <c r="Y563" s="166"/>
      <c r="Z563" s="166"/>
    </row>
    <row r="564" spans="1:26" ht="12.75" customHeight="1">
      <c r="A564" s="166"/>
      <c r="B564" s="166"/>
      <c r="C564" s="166"/>
      <c r="D564" s="166"/>
      <c r="E564" s="166"/>
      <c r="F564" s="166"/>
      <c r="G564" s="166"/>
      <c r="H564" s="166"/>
      <c r="I564" s="166"/>
      <c r="J564" s="166"/>
      <c r="K564" s="166"/>
      <c r="L564" s="166"/>
      <c r="M564" s="166"/>
      <c r="N564" s="166"/>
      <c r="O564" s="166"/>
      <c r="P564" s="166"/>
      <c r="Q564" s="166"/>
      <c r="R564" s="166"/>
      <c r="S564" s="166"/>
      <c r="T564" s="166"/>
      <c r="U564" s="166"/>
      <c r="V564" s="166"/>
      <c r="W564" s="166"/>
      <c r="X564" s="166"/>
      <c r="Y564" s="166"/>
      <c r="Z564" s="166"/>
    </row>
    <row r="565" spans="1:26" ht="12.75" customHeight="1">
      <c r="A565" s="166"/>
      <c r="B565" s="166"/>
      <c r="C565" s="166"/>
      <c r="D565" s="166"/>
      <c r="E565" s="166"/>
      <c r="F565" s="166"/>
      <c r="G565" s="166"/>
      <c r="H565" s="166"/>
      <c r="I565" s="166"/>
      <c r="J565" s="166"/>
      <c r="K565" s="166"/>
      <c r="L565" s="166"/>
      <c r="M565" s="166"/>
      <c r="N565" s="166"/>
      <c r="O565" s="166"/>
      <c r="P565" s="166"/>
      <c r="Q565" s="166"/>
      <c r="R565" s="166"/>
      <c r="S565" s="166"/>
      <c r="T565" s="166"/>
      <c r="U565" s="166"/>
      <c r="V565" s="166"/>
      <c r="W565" s="166"/>
      <c r="X565" s="166"/>
      <c r="Y565" s="166"/>
      <c r="Z565" s="166"/>
    </row>
    <row r="566" spans="1:26" ht="12.75" customHeight="1">
      <c r="A566" s="166"/>
      <c r="B566" s="166"/>
      <c r="C566" s="166"/>
      <c r="D566" s="166"/>
      <c r="E566" s="166"/>
      <c r="F566" s="166"/>
      <c r="G566" s="166"/>
      <c r="H566" s="166"/>
      <c r="I566" s="166"/>
      <c r="J566" s="166"/>
      <c r="K566" s="166"/>
      <c r="L566" s="166"/>
      <c r="M566" s="166"/>
      <c r="N566" s="166"/>
      <c r="O566" s="166"/>
      <c r="P566" s="166"/>
      <c r="Q566" s="166"/>
      <c r="R566" s="166"/>
      <c r="S566" s="166"/>
      <c r="T566" s="166"/>
      <c r="U566" s="166"/>
      <c r="V566" s="166"/>
      <c r="W566" s="166"/>
      <c r="X566" s="166"/>
      <c r="Y566" s="166"/>
      <c r="Z566" s="166"/>
    </row>
    <row r="567" spans="1:26" ht="12.75" customHeight="1">
      <c r="A567" s="166"/>
      <c r="B567" s="166"/>
      <c r="C567" s="166"/>
      <c r="D567" s="166"/>
      <c r="E567" s="166"/>
      <c r="F567" s="166"/>
      <c r="G567" s="166"/>
      <c r="H567" s="166"/>
      <c r="I567" s="166"/>
      <c r="J567" s="166"/>
      <c r="K567" s="166"/>
      <c r="L567" s="166"/>
      <c r="M567" s="166"/>
      <c r="N567" s="166"/>
      <c r="O567" s="166"/>
      <c r="P567" s="166"/>
      <c r="Q567" s="166"/>
      <c r="R567" s="166"/>
      <c r="S567" s="166"/>
      <c r="T567" s="166"/>
      <c r="U567" s="166"/>
      <c r="V567" s="166"/>
      <c r="W567" s="166"/>
      <c r="X567" s="166"/>
      <c r="Y567" s="166"/>
      <c r="Z567" s="166"/>
    </row>
    <row r="568" spans="1:26" ht="12.75" customHeight="1">
      <c r="A568" s="166"/>
      <c r="B568" s="166"/>
      <c r="C568" s="166"/>
      <c r="D568" s="166"/>
      <c r="E568" s="166"/>
      <c r="F568" s="166"/>
      <c r="G568" s="166"/>
      <c r="H568" s="166"/>
      <c r="I568" s="166"/>
      <c r="J568" s="166"/>
      <c r="K568" s="166"/>
      <c r="L568" s="166"/>
      <c r="M568" s="166"/>
      <c r="N568" s="166"/>
      <c r="O568" s="166"/>
      <c r="P568" s="166"/>
      <c r="Q568" s="166"/>
      <c r="R568" s="166"/>
      <c r="S568" s="166"/>
      <c r="T568" s="166"/>
      <c r="U568" s="166"/>
      <c r="V568" s="166"/>
      <c r="W568" s="166"/>
      <c r="X568" s="166"/>
      <c r="Y568" s="166"/>
      <c r="Z568" s="166"/>
    </row>
    <row r="569" spans="1:26" ht="12.75" customHeight="1">
      <c r="A569" s="166"/>
      <c r="B569" s="166"/>
      <c r="C569" s="166"/>
      <c r="D569" s="166"/>
      <c r="E569" s="166"/>
      <c r="F569" s="166"/>
      <c r="G569" s="166"/>
      <c r="H569" s="166"/>
      <c r="I569" s="166"/>
      <c r="J569" s="166"/>
      <c r="K569" s="166"/>
      <c r="L569" s="166"/>
      <c r="M569" s="166"/>
      <c r="N569" s="166"/>
      <c r="O569" s="166"/>
      <c r="P569" s="166"/>
      <c r="Q569" s="166"/>
      <c r="R569" s="166"/>
      <c r="S569" s="166"/>
      <c r="T569" s="166"/>
      <c r="U569" s="166"/>
      <c r="V569" s="166"/>
      <c r="W569" s="166"/>
      <c r="X569" s="166"/>
      <c r="Y569" s="166"/>
      <c r="Z569" s="166"/>
    </row>
    <row r="570" spans="1:26" ht="12.75" customHeight="1">
      <c r="A570" s="166"/>
      <c r="B570" s="166"/>
      <c r="C570" s="166"/>
      <c r="D570" s="166"/>
      <c r="E570" s="166"/>
      <c r="F570" s="166"/>
      <c r="G570" s="166"/>
      <c r="H570" s="166"/>
      <c r="I570" s="166"/>
      <c r="J570" s="166"/>
      <c r="K570" s="166"/>
      <c r="L570" s="166"/>
      <c r="M570" s="166"/>
      <c r="N570" s="166"/>
      <c r="O570" s="166"/>
      <c r="P570" s="166"/>
      <c r="Q570" s="166"/>
      <c r="R570" s="166"/>
      <c r="S570" s="166"/>
      <c r="T570" s="166"/>
      <c r="U570" s="166"/>
      <c r="V570" s="166"/>
      <c r="W570" s="166"/>
      <c r="X570" s="166"/>
      <c r="Y570" s="166"/>
      <c r="Z570" s="166"/>
    </row>
    <row r="571" spans="1:26" ht="12.75" customHeight="1">
      <c r="A571" s="166"/>
      <c r="B571" s="166"/>
      <c r="C571" s="166"/>
      <c r="D571" s="166"/>
      <c r="E571" s="166"/>
      <c r="F571" s="166"/>
      <c r="G571" s="166"/>
      <c r="H571" s="166"/>
      <c r="I571" s="166"/>
      <c r="J571" s="166"/>
      <c r="K571" s="166"/>
      <c r="L571" s="166"/>
      <c r="M571" s="166"/>
      <c r="N571" s="166"/>
      <c r="O571" s="166"/>
      <c r="P571" s="166"/>
      <c r="Q571" s="166"/>
      <c r="R571" s="166"/>
      <c r="S571" s="166"/>
      <c r="T571" s="166"/>
      <c r="U571" s="166"/>
      <c r="V571" s="166"/>
      <c r="W571" s="166"/>
      <c r="X571" s="166"/>
      <c r="Y571" s="166"/>
      <c r="Z571" s="166"/>
    </row>
    <row r="572" spans="1:26" ht="12.75" customHeight="1">
      <c r="A572" s="166"/>
      <c r="B572" s="166"/>
      <c r="C572" s="166"/>
      <c r="D572" s="166"/>
      <c r="E572" s="166"/>
      <c r="F572" s="166"/>
      <c r="G572" s="166"/>
      <c r="H572" s="166"/>
      <c r="I572" s="166"/>
      <c r="J572" s="166"/>
      <c r="K572" s="166"/>
      <c r="L572" s="166"/>
      <c r="M572" s="166"/>
      <c r="N572" s="166"/>
      <c r="O572" s="166"/>
      <c r="P572" s="166"/>
      <c r="Q572" s="166"/>
      <c r="R572" s="166"/>
      <c r="S572" s="166"/>
      <c r="T572" s="166"/>
      <c r="U572" s="166"/>
      <c r="V572" s="166"/>
      <c r="W572" s="166"/>
      <c r="X572" s="166"/>
      <c r="Y572" s="166"/>
      <c r="Z572" s="166"/>
    </row>
    <row r="573" spans="1:26" ht="12.75" customHeight="1">
      <c r="A573" s="166"/>
      <c r="B573" s="166"/>
      <c r="C573" s="166"/>
      <c r="D573" s="166"/>
      <c r="E573" s="166"/>
      <c r="F573" s="166"/>
      <c r="G573" s="166"/>
      <c r="H573" s="166"/>
      <c r="I573" s="166"/>
      <c r="J573" s="166"/>
      <c r="K573" s="166"/>
      <c r="L573" s="166"/>
      <c r="M573" s="166"/>
      <c r="N573" s="166"/>
      <c r="O573" s="166"/>
      <c r="P573" s="166"/>
      <c r="Q573" s="166"/>
      <c r="R573" s="166"/>
      <c r="S573" s="166"/>
      <c r="T573" s="166"/>
      <c r="U573" s="166"/>
      <c r="V573" s="166"/>
      <c r="W573" s="166"/>
      <c r="X573" s="166"/>
      <c r="Y573" s="166"/>
      <c r="Z573" s="166"/>
    </row>
    <row r="574" spans="1:26" ht="12.75" customHeight="1">
      <c r="A574" s="166"/>
      <c r="B574" s="166"/>
      <c r="C574" s="166"/>
      <c r="D574" s="166"/>
      <c r="E574" s="166"/>
      <c r="F574" s="166"/>
      <c r="G574" s="166"/>
      <c r="H574" s="166"/>
      <c r="I574" s="166"/>
      <c r="J574" s="166"/>
      <c r="K574" s="166"/>
      <c r="L574" s="166"/>
      <c r="M574" s="166"/>
      <c r="N574" s="166"/>
      <c r="O574" s="166"/>
      <c r="P574" s="166"/>
      <c r="Q574" s="166"/>
      <c r="R574" s="166"/>
      <c r="S574" s="166"/>
      <c r="T574" s="166"/>
      <c r="U574" s="166"/>
      <c r="V574" s="166"/>
      <c r="W574" s="166"/>
      <c r="X574" s="166"/>
      <c r="Y574" s="166"/>
      <c r="Z574" s="166"/>
    </row>
    <row r="575" spans="1:26" ht="12.75" customHeight="1">
      <c r="A575" s="166"/>
      <c r="B575" s="166"/>
      <c r="C575" s="166"/>
      <c r="D575" s="166"/>
      <c r="E575" s="166"/>
      <c r="F575" s="166"/>
      <c r="G575" s="166"/>
      <c r="H575" s="166"/>
      <c r="I575" s="166"/>
      <c r="J575" s="166"/>
      <c r="K575" s="166"/>
      <c r="L575" s="166"/>
      <c r="M575" s="166"/>
      <c r="N575" s="166"/>
      <c r="O575" s="166"/>
      <c r="P575" s="166"/>
      <c r="Q575" s="166"/>
      <c r="R575" s="166"/>
      <c r="S575" s="166"/>
      <c r="T575" s="166"/>
      <c r="U575" s="166"/>
      <c r="V575" s="166"/>
      <c r="W575" s="166"/>
      <c r="X575" s="166"/>
      <c r="Y575" s="166"/>
      <c r="Z575" s="166"/>
    </row>
    <row r="576" spans="1:26" ht="12.75" customHeight="1">
      <c r="A576" s="166"/>
      <c r="B576" s="166"/>
      <c r="C576" s="166"/>
      <c r="D576" s="166"/>
      <c r="E576" s="166"/>
      <c r="F576" s="166"/>
      <c r="G576" s="166"/>
      <c r="H576" s="166"/>
      <c r="I576" s="166"/>
      <c r="J576" s="166"/>
      <c r="K576" s="166"/>
      <c r="L576" s="166"/>
      <c r="M576" s="166"/>
      <c r="N576" s="166"/>
      <c r="O576" s="166"/>
      <c r="P576" s="166"/>
      <c r="Q576" s="166"/>
      <c r="R576" s="166"/>
      <c r="S576" s="166"/>
      <c r="T576" s="166"/>
      <c r="U576" s="166"/>
      <c r="V576" s="166"/>
      <c r="W576" s="166"/>
      <c r="X576" s="166"/>
      <c r="Y576" s="166"/>
      <c r="Z576" s="166"/>
    </row>
    <row r="577" spans="1:26" ht="12.75" customHeight="1">
      <c r="A577" s="166"/>
      <c r="B577" s="166"/>
      <c r="C577" s="166"/>
      <c r="D577" s="166"/>
      <c r="E577" s="166"/>
      <c r="F577" s="166"/>
      <c r="G577" s="166"/>
      <c r="H577" s="166"/>
      <c r="I577" s="166"/>
      <c r="J577" s="166"/>
      <c r="K577" s="166"/>
      <c r="L577" s="166"/>
      <c r="M577" s="166"/>
      <c r="N577" s="166"/>
      <c r="O577" s="166"/>
      <c r="P577" s="166"/>
      <c r="Q577" s="166"/>
      <c r="R577" s="166"/>
      <c r="S577" s="166"/>
      <c r="T577" s="166"/>
      <c r="U577" s="166"/>
      <c r="V577" s="166"/>
      <c r="W577" s="166"/>
      <c r="X577" s="166"/>
      <c r="Y577" s="166"/>
      <c r="Z577" s="166"/>
    </row>
    <row r="578" spans="1:26" ht="12.75" customHeight="1">
      <c r="A578" s="166"/>
      <c r="B578" s="166"/>
      <c r="C578" s="166"/>
      <c r="D578" s="166"/>
      <c r="E578" s="166"/>
      <c r="F578" s="166"/>
      <c r="G578" s="166"/>
      <c r="H578" s="166"/>
      <c r="I578" s="166"/>
      <c r="J578" s="166"/>
      <c r="K578" s="166"/>
      <c r="L578" s="166"/>
      <c r="M578" s="166"/>
      <c r="N578" s="166"/>
      <c r="O578" s="166"/>
      <c r="P578" s="166"/>
      <c r="Q578" s="166"/>
      <c r="R578" s="166"/>
      <c r="S578" s="166"/>
      <c r="T578" s="166"/>
      <c r="U578" s="166"/>
      <c r="V578" s="166"/>
      <c r="W578" s="166"/>
      <c r="X578" s="166"/>
      <c r="Y578" s="166"/>
      <c r="Z578" s="166"/>
    </row>
    <row r="579" spans="1:26" ht="12.75" customHeight="1">
      <c r="A579" s="166"/>
      <c r="B579" s="166"/>
      <c r="C579" s="166"/>
      <c r="D579" s="166"/>
      <c r="E579" s="166"/>
      <c r="F579" s="166"/>
      <c r="G579" s="166"/>
      <c r="H579" s="166"/>
      <c r="I579" s="166"/>
      <c r="J579" s="166"/>
      <c r="K579" s="166"/>
      <c r="L579" s="166"/>
      <c r="M579" s="166"/>
      <c r="N579" s="166"/>
      <c r="O579" s="166"/>
      <c r="P579" s="166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</row>
    <row r="580" spans="1:26" ht="12.75" customHeight="1">
      <c r="A580" s="166"/>
      <c r="B580" s="166"/>
      <c r="C580" s="166"/>
      <c r="D580" s="166"/>
      <c r="E580" s="166"/>
      <c r="F580" s="166"/>
      <c r="G580" s="166"/>
      <c r="H580" s="166"/>
      <c r="I580" s="166"/>
      <c r="J580" s="166"/>
      <c r="K580" s="166"/>
      <c r="L580" s="166"/>
      <c r="M580" s="166"/>
      <c r="N580" s="166"/>
      <c r="O580" s="166"/>
      <c r="P580" s="166"/>
      <c r="Q580" s="166"/>
      <c r="R580" s="166"/>
      <c r="S580" s="166"/>
      <c r="T580" s="166"/>
      <c r="U580" s="166"/>
      <c r="V580" s="166"/>
      <c r="W580" s="166"/>
      <c r="X580" s="166"/>
      <c r="Y580" s="166"/>
      <c r="Z580" s="166"/>
    </row>
    <row r="581" spans="1:26" ht="12.75" customHeight="1">
      <c r="A581" s="166"/>
      <c r="B581" s="166"/>
      <c r="C581" s="166"/>
      <c r="D581" s="166"/>
      <c r="E581" s="166"/>
      <c r="F581" s="166"/>
      <c r="G581" s="166"/>
      <c r="H581" s="166"/>
      <c r="I581" s="166"/>
      <c r="J581" s="166"/>
      <c r="K581" s="166"/>
      <c r="L581" s="166"/>
      <c r="M581" s="166"/>
      <c r="N581" s="166"/>
      <c r="O581" s="166"/>
      <c r="P581" s="166"/>
      <c r="Q581" s="166"/>
      <c r="R581" s="166"/>
      <c r="S581" s="166"/>
      <c r="T581" s="166"/>
      <c r="U581" s="166"/>
      <c r="V581" s="166"/>
      <c r="W581" s="166"/>
      <c r="X581" s="166"/>
      <c r="Y581" s="166"/>
      <c r="Z581" s="166"/>
    </row>
    <row r="582" spans="1:26" ht="12.75" customHeight="1">
      <c r="A582" s="166"/>
      <c r="B582" s="166"/>
      <c r="C582" s="166"/>
      <c r="D582" s="166"/>
      <c r="E582" s="166"/>
      <c r="F582" s="166"/>
      <c r="G582" s="166"/>
      <c r="H582" s="166"/>
      <c r="I582" s="166"/>
      <c r="J582" s="166"/>
      <c r="K582" s="166"/>
      <c r="L582" s="166"/>
      <c r="M582" s="166"/>
      <c r="N582" s="166"/>
      <c r="O582" s="166"/>
      <c r="P582" s="166"/>
      <c r="Q582" s="166"/>
      <c r="R582" s="166"/>
      <c r="S582" s="166"/>
      <c r="T582" s="166"/>
      <c r="U582" s="166"/>
      <c r="V582" s="166"/>
      <c r="W582" s="166"/>
      <c r="X582" s="166"/>
      <c r="Y582" s="166"/>
      <c r="Z582" s="166"/>
    </row>
    <row r="583" spans="1:26" ht="12.75" customHeight="1">
      <c r="A583" s="166"/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</row>
    <row r="584" spans="1:26" ht="12.75" customHeight="1">
      <c r="A584" s="166"/>
      <c r="B584" s="166"/>
      <c r="C584" s="166"/>
      <c r="D584" s="166"/>
      <c r="E584" s="166"/>
      <c r="F584" s="166"/>
      <c r="G584" s="166"/>
      <c r="H584" s="166"/>
      <c r="I584" s="166"/>
      <c r="J584" s="166"/>
      <c r="K584" s="166"/>
      <c r="L584" s="166"/>
      <c r="M584" s="166"/>
      <c r="N584" s="166"/>
      <c r="O584" s="166"/>
      <c r="P584" s="166"/>
      <c r="Q584" s="166"/>
      <c r="R584" s="166"/>
      <c r="S584" s="166"/>
      <c r="T584" s="166"/>
      <c r="U584" s="166"/>
      <c r="V584" s="166"/>
      <c r="W584" s="166"/>
      <c r="X584" s="166"/>
      <c r="Y584" s="166"/>
      <c r="Z584" s="166"/>
    </row>
    <row r="585" spans="1:26" ht="12.75" customHeight="1">
      <c r="A585" s="166"/>
      <c r="B585" s="166"/>
      <c r="C585" s="166"/>
      <c r="D585" s="166"/>
      <c r="E585" s="166"/>
      <c r="F585" s="166"/>
      <c r="G585" s="166"/>
      <c r="H585" s="166"/>
      <c r="I585" s="166"/>
      <c r="J585" s="166"/>
      <c r="K585" s="166"/>
      <c r="L585" s="166"/>
      <c r="M585" s="166"/>
      <c r="N585" s="166"/>
      <c r="O585" s="166"/>
      <c r="P585" s="166"/>
      <c r="Q585" s="166"/>
      <c r="R585" s="166"/>
      <c r="S585" s="166"/>
      <c r="T585" s="166"/>
      <c r="U585" s="166"/>
      <c r="V585" s="166"/>
      <c r="W585" s="166"/>
      <c r="X585" s="166"/>
      <c r="Y585" s="166"/>
      <c r="Z585" s="166"/>
    </row>
    <row r="586" spans="1:26" ht="12.75" customHeight="1">
      <c r="A586" s="166"/>
      <c r="B586" s="166"/>
      <c r="C586" s="166"/>
      <c r="D586" s="166"/>
      <c r="E586" s="166"/>
      <c r="F586" s="166"/>
      <c r="G586" s="166"/>
      <c r="H586" s="166"/>
      <c r="I586" s="166"/>
      <c r="J586" s="166"/>
      <c r="K586" s="166"/>
      <c r="L586" s="166"/>
      <c r="M586" s="166"/>
      <c r="N586" s="166"/>
      <c r="O586" s="166"/>
      <c r="P586" s="166"/>
      <c r="Q586" s="166"/>
      <c r="R586" s="166"/>
      <c r="S586" s="166"/>
      <c r="T586" s="166"/>
      <c r="U586" s="166"/>
      <c r="V586" s="166"/>
      <c r="W586" s="166"/>
      <c r="X586" s="166"/>
      <c r="Y586" s="166"/>
      <c r="Z586" s="166"/>
    </row>
    <row r="587" spans="1:26" ht="12.75" customHeight="1">
      <c r="A587" s="166"/>
      <c r="B587" s="166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</row>
    <row r="588" spans="1:26" ht="12.75" customHeight="1">
      <c r="A588" s="166"/>
      <c r="B588" s="166"/>
      <c r="C588" s="166"/>
      <c r="D588" s="166"/>
      <c r="E588" s="166"/>
      <c r="F588" s="166"/>
      <c r="G588" s="166"/>
      <c r="H588" s="166"/>
      <c r="I588" s="166"/>
      <c r="J588" s="166"/>
      <c r="K588" s="166"/>
      <c r="L588" s="166"/>
      <c r="M588" s="166"/>
      <c r="N588" s="166"/>
      <c r="O588" s="166"/>
      <c r="P588" s="166"/>
      <c r="Q588" s="166"/>
      <c r="R588" s="166"/>
      <c r="S588" s="166"/>
      <c r="T588" s="166"/>
      <c r="U588" s="166"/>
      <c r="V588" s="166"/>
      <c r="W588" s="166"/>
      <c r="X588" s="166"/>
      <c r="Y588" s="166"/>
      <c r="Z588" s="166"/>
    </row>
    <row r="589" spans="1:26" ht="12.75" customHeight="1">
      <c r="A589" s="166"/>
      <c r="B589" s="166"/>
      <c r="C589" s="166"/>
      <c r="D589" s="166"/>
      <c r="E589" s="166"/>
      <c r="F589" s="166"/>
      <c r="G589" s="166"/>
      <c r="H589" s="166"/>
      <c r="I589" s="166"/>
      <c r="J589" s="166"/>
      <c r="K589" s="166"/>
      <c r="L589" s="166"/>
      <c r="M589" s="166"/>
      <c r="N589" s="166"/>
      <c r="O589" s="166"/>
      <c r="P589" s="166"/>
      <c r="Q589" s="166"/>
      <c r="R589" s="166"/>
      <c r="S589" s="166"/>
      <c r="T589" s="166"/>
      <c r="U589" s="166"/>
      <c r="V589" s="166"/>
      <c r="W589" s="166"/>
      <c r="X589" s="166"/>
      <c r="Y589" s="166"/>
      <c r="Z589" s="166"/>
    </row>
    <row r="590" spans="1:26" ht="12.75" customHeight="1">
      <c r="A590" s="166"/>
      <c r="B590" s="166"/>
      <c r="C590" s="166"/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66"/>
      <c r="O590" s="166"/>
      <c r="P590" s="166"/>
      <c r="Q590" s="166"/>
      <c r="R590" s="166"/>
      <c r="S590" s="166"/>
      <c r="T590" s="166"/>
      <c r="U590" s="166"/>
      <c r="V590" s="166"/>
      <c r="W590" s="166"/>
      <c r="X590" s="166"/>
      <c r="Y590" s="166"/>
      <c r="Z590" s="166"/>
    </row>
    <row r="591" spans="1:26" ht="12.75" customHeight="1">
      <c r="A591" s="166"/>
      <c r="B591" s="166"/>
      <c r="C591" s="166"/>
      <c r="D591" s="166"/>
      <c r="E591" s="166"/>
      <c r="F591" s="166"/>
      <c r="G591" s="166"/>
      <c r="H591" s="166"/>
      <c r="I591" s="166"/>
      <c r="J591" s="166"/>
      <c r="K591" s="166"/>
      <c r="L591" s="166"/>
      <c r="M591" s="166"/>
      <c r="N591" s="166"/>
      <c r="O591" s="166"/>
      <c r="P591" s="166"/>
      <c r="Q591" s="166"/>
      <c r="R591" s="166"/>
      <c r="S591" s="166"/>
      <c r="T591" s="166"/>
      <c r="U591" s="166"/>
      <c r="V591" s="166"/>
      <c r="W591" s="166"/>
      <c r="X591" s="166"/>
      <c r="Y591" s="166"/>
      <c r="Z591" s="166"/>
    </row>
    <row r="592" spans="1:26" ht="12.75" customHeight="1">
      <c r="A592" s="166"/>
      <c r="B592" s="166"/>
      <c r="C592" s="166"/>
      <c r="D592" s="166"/>
      <c r="E592" s="166"/>
      <c r="F592" s="166"/>
      <c r="G592" s="166"/>
      <c r="H592" s="166"/>
      <c r="I592" s="166"/>
      <c r="J592" s="166"/>
      <c r="K592" s="166"/>
      <c r="L592" s="166"/>
      <c r="M592" s="166"/>
      <c r="N592" s="166"/>
      <c r="O592" s="166"/>
      <c r="P592" s="166"/>
      <c r="Q592" s="166"/>
      <c r="R592" s="166"/>
      <c r="S592" s="166"/>
      <c r="T592" s="166"/>
      <c r="U592" s="166"/>
      <c r="V592" s="166"/>
      <c r="W592" s="166"/>
      <c r="X592" s="166"/>
      <c r="Y592" s="166"/>
      <c r="Z592" s="166"/>
    </row>
    <row r="593" spans="1:26" ht="12.75" customHeight="1">
      <c r="A593" s="166"/>
      <c r="B593" s="166"/>
      <c r="C593" s="166"/>
      <c r="D593" s="166"/>
      <c r="E593" s="166"/>
      <c r="F593" s="166"/>
      <c r="G593" s="166"/>
      <c r="H593" s="166"/>
      <c r="I593" s="166"/>
      <c r="J593" s="166"/>
      <c r="K593" s="166"/>
      <c r="L593" s="166"/>
      <c r="M593" s="166"/>
      <c r="N593" s="166"/>
      <c r="O593" s="166"/>
      <c r="P593" s="166"/>
      <c r="Q593" s="166"/>
      <c r="R593" s="166"/>
      <c r="S593" s="166"/>
      <c r="T593" s="166"/>
      <c r="U593" s="166"/>
      <c r="V593" s="166"/>
      <c r="W593" s="166"/>
      <c r="X593" s="166"/>
      <c r="Y593" s="166"/>
      <c r="Z593" s="166"/>
    </row>
    <row r="594" spans="1:26" ht="12.75" customHeight="1">
      <c r="A594" s="166"/>
      <c r="B594" s="166"/>
      <c r="C594" s="166"/>
      <c r="D594" s="166"/>
      <c r="E594" s="166"/>
      <c r="F594" s="166"/>
      <c r="G594" s="166"/>
      <c r="H594" s="166"/>
      <c r="I594" s="166"/>
      <c r="J594" s="166"/>
      <c r="K594" s="166"/>
      <c r="L594" s="166"/>
      <c r="M594" s="166"/>
      <c r="N594" s="166"/>
      <c r="O594" s="166"/>
      <c r="P594" s="166"/>
      <c r="Q594" s="166"/>
      <c r="R594" s="166"/>
      <c r="S594" s="166"/>
      <c r="T594" s="166"/>
      <c r="U594" s="166"/>
      <c r="V594" s="166"/>
      <c r="W594" s="166"/>
      <c r="X594" s="166"/>
      <c r="Y594" s="166"/>
      <c r="Z594" s="166"/>
    </row>
    <row r="595" spans="1:26" ht="12.75" customHeight="1">
      <c r="A595" s="166"/>
      <c r="B595" s="166"/>
      <c r="C595" s="166"/>
      <c r="D595" s="166"/>
      <c r="E595" s="166"/>
      <c r="F595" s="166"/>
      <c r="G595" s="166"/>
      <c r="H595" s="166"/>
      <c r="I595" s="166"/>
      <c r="J595" s="166"/>
      <c r="K595" s="166"/>
      <c r="L595" s="166"/>
      <c r="M595" s="166"/>
      <c r="N595" s="166"/>
      <c r="O595" s="166"/>
      <c r="P595" s="166"/>
      <c r="Q595" s="166"/>
      <c r="R595" s="166"/>
      <c r="S595" s="166"/>
      <c r="T595" s="166"/>
      <c r="U595" s="166"/>
      <c r="V595" s="166"/>
      <c r="W595" s="166"/>
      <c r="X595" s="166"/>
      <c r="Y595" s="166"/>
      <c r="Z595" s="166"/>
    </row>
    <row r="596" spans="1:26" ht="12.75" customHeight="1">
      <c r="A596" s="166"/>
      <c r="B596" s="166"/>
      <c r="C596" s="166"/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66"/>
      <c r="O596" s="166"/>
      <c r="P596" s="166"/>
      <c r="Q596" s="166"/>
      <c r="R596" s="166"/>
      <c r="S596" s="166"/>
      <c r="T596" s="166"/>
      <c r="U596" s="166"/>
      <c r="V596" s="166"/>
      <c r="W596" s="166"/>
      <c r="X596" s="166"/>
      <c r="Y596" s="166"/>
      <c r="Z596" s="166"/>
    </row>
    <row r="597" spans="1:26" ht="12.75" customHeight="1">
      <c r="A597" s="166"/>
      <c r="B597" s="166"/>
      <c r="C597" s="166"/>
      <c r="D597" s="166"/>
      <c r="E597" s="166"/>
      <c r="F597" s="166"/>
      <c r="G597" s="166"/>
      <c r="H597" s="166"/>
      <c r="I597" s="166"/>
      <c r="J597" s="166"/>
      <c r="K597" s="166"/>
      <c r="L597" s="166"/>
      <c r="M597" s="166"/>
      <c r="N597" s="166"/>
      <c r="O597" s="166"/>
      <c r="P597" s="166"/>
      <c r="Q597" s="166"/>
      <c r="R597" s="166"/>
      <c r="S597" s="166"/>
      <c r="T597" s="166"/>
      <c r="U597" s="166"/>
      <c r="V597" s="166"/>
      <c r="W597" s="166"/>
      <c r="X597" s="166"/>
      <c r="Y597" s="166"/>
      <c r="Z597" s="166"/>
    </row>
    <row r="598" spans="1:26" ht="12.75" customHeight="1">
      <c r="A598" s="166"/>
      <c r="B598" s="166"/>
      <c r="C598" s="166"/>
      <c r="D598" s="166"/>
      <c r="E598" s="166"/>
      <c r="F598" s="166"/>
      <c r="G598" s="166"/>
      <c r="H598" s="166"/>
      <c r="I598" s="166"/>
      <c r="J598" s="166"/>
      <c r="K598" s="166"/>
      <c r="L598" s="166"/>
      <c r="M598" s="166"/>
      <c r="N598" s="166"/>
      <c r="O598" s="166"/>
      <c r="P598" s="166"/>
      <c r="Q598" s="166"/>
      <c r="R598" s="166"/>
      <c r="S598" s="166"/>
      <c r="T598" s="166"/>
      <c r="U598" s="166"/>
      <c r="V598" s="166"/>
      <c r="W598" s="166"/>
      <c r="X598" s="166"/>
      <c r="Y598" s="166"/>
      <c r="Z598" s="166"/>
    </row>
    <row r="599" spans="1:26" ht="12.75" customHeight="1">
      <c r="A599" s="166"/>
      <c r="B599" s="166"/>
      <c r="C599" s="166"/>
      <c r="D599" s="166"/>
      <c r="E599" s="166"/>
      <c r="F599" s="166"/>
      <c r="G599" s="166"/>
      <c r="H599" s="166"/>
      <c r="I599" s="166"/>
      <c r="J599" s="166"/>
      <c r="K599" s="166"/>
      <c r="L599" s="166"/>
      <c r="M599" s="166"/>
      <c r="N599" s="166"/>
      <c r="O599" s="166"/>
      <c r="P599" s="166"/>
      <c r="Q599" s="166"/>
      <c r="R599" s="166"/>
      <c r="S599" s="166"/>
      <c r="T599" s="166"/>
      <c r="U599" s="166"/>
      <c r="V599" s="166"/>
      <c r="W599" s="166"/>
      <c r="X599" s="166"/>
      <c r="Y599" s="166"/>
      <c r="Z599" s="166"/>
    </row>
    <row r="600" spans="1:26" ht="12.75" customHeight="1">
      <c r="A600" s="166"/>
      <c r="B600" s="166"/>
      <c r="C600" s="166"/>
      <c r="D600" s="166"/>
      <c r="E600" s="166"/>
      <c r="F600" s="166"/>
      <c r="G600" s="166"/>
      <c r="H600" s="166"/>
      <c r="I600" s="166"/>
      <c r="J600" s="166"/>
      <c r="K600" s="166"/>
      <c r="L600" s="166"/>
      <c r="M600" s="166"/>
      <c r="N600" s="166"/>
      <c r="O600" s="166"/>
      <c r="P600" s="166"/>
      <c r="Q600" s="166"/>
      <c r="R600" s="166"/>
      <c r="S600" s="166"/>
      <c r="T600" s="166"/>
      <c r="U600" s="166"/>
      <c r="V600" s="166"/>
      <c r="W600" s="166"/>
      <c r="X600" s="166"/>
      <c r="Y600" s="166"/>
      <c r="Z600" s="166"/>
    </row>
    <row r="601" spans="1:26" ht="12.75" customHeight="1">
      <c r="A601" s="166"/>
      <c r="B601" s="166"/>
      <c r="C601" s="166"/>
      <c r="D601" s="166"/>
      <c r="E601" s="166"/>
      <c r="F601" s="166"/>
      <c r="G601" s="166"/>
      <c r="H601" s="166"/>
      <c r="I601" s="166"/>
      <c r="J601" s="166"/>
      <c r="K601" s="166"/>
      <c r="L601" s="166"/>
      <c r="M601" s="166"/>
      <c r="N601" s="166"/>
      <c r="O601" s="166"/>
      <c r="P601" s="166"/>
      <c r="Q601" s="166"/>
      <c r="R601" s="166"/>
      <c r="S601" s="166"/>
      <c r="T601" s="166"/>
      <c r="U601" s="166"/>
      <c r="V601" s="166"/>
      <c r="W601" s="166"/>
      <c r="X601" s="166"/>
      <c r="Y601" s="166"/>
      <c r="Z601" s="166"/>
    </row>
    <row r="602" spans="1:26" ht="12.75" customHeight="1">
      <c r="A602" s="166"/>
      <c r="B602" s="166"/>
      <c r="C602" s="166"/>
      <c r="D602" s="166"/>
      <c r="E602" s="166"/>
      <c r="F602" s="166"/>
      <c r="G602" s="166"/>
      <c r="H602" s="166"/>
      <c r="I602" s="166"/>
      <c r="J602" s="166"/>
      <c r="K602" s="166"/>
      <c r="L602" s="166"/>
      <c r="M602" s="166"/>
      <c r="N602" s="166"/>
      <c r="O602" s="166"/>
      <c r="P602" s="166"/>
      <c r="Q602" s="166"/>
      <c r="R602" s="166"/>
      <c r="S602" s="166"/>
      <c r="T602" s="166"/>
      <c r="U602" s="166"/>
      <c r="V602" s="166"/>
      <c r="W602" s="166"/>
      <c r="X602" s="166"/>
      <c r="Y602" s="166"/>
      <c r="Z602" s="166"/>
    </row>
    <row r="603" spans="1:26" ht="12.75" customHeight="1">
      <c r="A603" s="166"/>
      <c r="B603" s="166"/>
      <c r="C603" s="166"/>
      <c r="D603" s="166"/>
      <c r="E603" s="166"/>
      <c r="F603" s="166"/>
      <c r="G603" s="166"/>
      <c r="H603" s="166"/>
      <c r="I603" s="166"/>
      <c r="J603" s="166"/>
      <c r="K603" s="166"/>
      <c r="L603" s="166"/>
      <c r="M603" s="166"/>
      <c r="N603" s="166"/>
      <c r="O603" s="166"/>
      <c r="P603" s="166"/>
      <c r="Q603" s="166"/>
      <c r="R603" s="166"/>
      <c r="S603" s="166"/>
      <c r="T603" s="166"/>
      <c r="U603" s="166"/>
      <c r="V603" s="166"/>
      <c r="W603" s="166"/>
      <c r="X603" s="166"/>
      <c r="Y603" s="166"/>
      <c r="Z603" s="166"/>
    </row>
    <row r="604" spans="1:26" ht="12.75" customHeight="1">
      <c r="A604" s="166"/>
      <c r="B604" s="166"/>
      <c r="C604" s="166"/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66"/>
      <c r="Q604" s="166"/>
      <c r="R604" s="166"/>
      <c r="S604" s="166"/>
      <c r="T604" s="166"/>
      <c r="U604" s="166"/>
      <c r="V604" s="166"/>
      <c r="W604" s="166"/>
      <c r="X604" s="166"/>
      <c r="Y604" s="166"/>
      <c r="Z604" s="166"/>
    </row>
    <row r="605" spans="1:26" ht="12.75" customHeight="1">
      <c r="A605" s="166"/>
      <c r="B605" s="166"/>
      <c r="C605" s="166"/>
      <c r="D605" s="166"/>
      <c r="E605" s="166"/>
      <c r="F605" s="166"/>
      <c r="G605" s="166"/>
      <c r="H605" s="166"/>
      <c r="I605" s="166"/>
      <c r="J605" s="166"/>
      <c r="K605" s="166"/>
      <c r="L605" s="166"/>
      <c r="M605" s="166"/>
      <c r="N605" s="166"/>
      <c r="O605" s="166"/>
      <c r="P605" s="166"/>
      <c r="Q605" s="166"/>
      <c r="R605" s="166"/>
      <c r="S605" s="166"/>
      <c r="T605" s="166"/>
      <c r="U605" s="166"/>
      <c r="V605" s="166"/>
      <c r="W605" s="166"/>
      <c r="X605" s="166"/>
      <c r="Y605" s="166"/>
      <c r="Z605" s="166"/>
    </row>
    <row r="606" spans="1:26" ht="12.75" customHeight="1">
      <c r="A606" s="166"/>
      <c r="B606" s="166"/>
      <c r="C606" s="166"/>
      <c r="D606" s="166"/>
      <c r="E606" s="166"/>
      <c r="F606" s="166"/>
      <c r="G606" s="166"/>
      <c r="H606" s="166"/>
      <c r="I606" s="166"/>
      <c r="J606" s="166"/>
      <c r="K606" s="166"/>
      <c r="L606" s="166"/>
      <c r="M606" s="166"/>
      <c r="N606" s="166"/>
      <c r="O606" s="166"/>
      <c r="P606" s="166"/>
      <c r="Q606" s="166"/>
      <c r="R606" s="166"/>
      <c r="S606" s="166"/>
      <c r="T606" s="166"/>
      <c r="U606" s="166"/>
      <c r="V606" s="166"/>
      <c r="W606" s="166"/>
      <c r="X606" s="166"/>
      <c r="Y606" s="166"/>
      <c r="Z606" s="166"/>
    </row>
    <row r="607" spans="1:26" ht="12.75" customHeight="1">
      <c r="A607" s="166"/>
      <c r="B607" s="166"/>
      <c r="C607" s="166"/>
      <c r="D607" s="166"/>
      <c r="E607" s="166"/>
      <c r="F607" s="166"/>
      <c r="G607" s="166"/>
      <c r="H607" s="166"/>
      <c r="I607" s="166"/>
      <c r="J607" s="166"/>
      <c r="K607" s="166"/>
      <c r="L607" s="166"/>
      <c r="M607" s="166"/>
      <c r="N607" s="166"/>
      <c r="O607" s="166"/>
      <c r="P607" s="166"/>
      <c r="Q607" s="166"/>
      <c r="R607" s="166"/>
      <c r="S607" s="166"/>
      <c r="T607" s="166"/>
      <c r="U607" s="166"/>
      <c r="V607" s="166"/>
      <c r="W607" s="166"/>
      <c r="X607" s="166"/>
      <c r="Y607" s="166"/>
      <c r="Z607" s="166"/>
    </row>
    <row r="608" spans="1:26" ht="12.75" customHeight="1">
      <c r="A608" s="166"/>
      <c r="B608" s="166"/>
      <c r="C608" s="166"/>
      <c r="D608" s="166"/>
      <c r="E608" s="166"/>
      <c r="F608" s="166"/>
      <c r="G608" s="166"/>
      <c r="H608" s="166"/>
      <c r="I608" s="166"/>
      <c r="J608" s="166"/>
      <c r="K608" s="166"/>
      <c r="L608" s="166"/>
      <c r="M608" s="166"/>
      <c r="N608" s="166"/>
      <c r="O608" s="166"/>
      <c r="P608" s="166"/>
      <c r="Q608" s="166"/>
      <c r="R608" s="166"/>
      <c r="S608" s="166"/>
      <c r="T608" s="166"/>
      <c r="U608" s="166"/>
      <c r="V608" s="166"/>
      <c r="W608" s="166"/>
      <c r="X608" s="166"/>
      <c r="Y608" s="166"/>
      <c r="Z608" s="166"/>
    </row>
    <row r="609" spans="1:26" ht="12.75" customHeight="1">
      <c r="A609" s="166"/>
      <c r="B609" s="166"/>
      <c r="C609" s="166"/>
      <c r="D609" s="166"/>
      <c r="E609" s="166"/>
      <c r="F609" s="166"/>
      <c r="G609" s="166"/>
      <c r="H609" s="166"/>
      <c r="I609" s="166"/>
      <c r="J609" s="166"/>
      <c r="K609" s="166"/>
      <c r="L609" s="166"/>
      <c r="M609" s="166"/>
      <c r="N609" s="166"/>
      <c r="O609" s="166"/>
      <c r="P609" s="166"/>
      <c r="Q609" s="166"/>
      <c r="R609" s="166"/>
      <c r="S609" s="166"/>
      <c r="T609" s="166"/>
      <c r="U609" s="166"/>
      <c r="V609" s="166"/>
      <c r="W609" s="166"/>
      <c r="X609" s="166"/>
      <c r="Y609" s="166"/>
      <c r="Z609" s="166"/>
    </row>
    <row r="610" spans="1:26" ht="12.75" customHeight="1">
      <c r="A610" s="166"/>
      <c r="B610" s="166"/>
      <c r="C610" s="166"/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66"/>
      <c r="Q610" s="166"/>
      <c r="R610" s="166"/>
      <c r="S610" s="166"/>
      <c r="T610" s="166"/>
      <c r="U610" s="166"/>
      <c r="V610" s="166"/>
      <c r="W610" s="166"/>
      <c r="X610" s="166"/>
      <c r="Y610" s="166"/>
      <c r="Z610" s="166"/>
    </row>
    <row r="611" spans="1:26" ht="12.75" customHeight="1">
      <c r="A611" s="166"/>
      <c r="B611" s="166"/>
      <c r="C611" s="166"/>
      <c r="D611" s="166"/>
      <c r="E611" s="166"/>
      <c r="F611" s="166"/>
      <c r="G611" s="166"/>
      <c r="H611" s="166"/>
      <c r="I611" s="166"/>
      <c r="J611" s="166"/>
      <c r="K611" s="166"/>
      <c r="L611" s="166"/>
      <c r="M611" s="166"/>
      <c r="N611" s="166"/>
      <c r="O611" s="166"/>
      <c r="P611" s="166"/>
      <c r="Q611" s="166"/>
      <c r="R611" s="166"/>
      <c r="S611" s="166"/>
      <c r="T611" s="166"/>
      <c r="U611" s="166"/>
      <c r="V611" s="166"/>
      <c r="W611" s="166"/>
      <c r="X611" s="166"/>
      <c r="Y611" s="166"/>
      <c r="Z611" s="166"/>
    </row>
    <row r="612" spans="1:26" ht="12.75" customHeight="1">
      <c r="A612" s="166"/>
      <c r="B612" s="166"/>
      <c r="C612" s="166"/>
      <c r="D612" s="166"/>
      <c r="E612" s="166"/>
      <c r="F612" s="166"/>
      <c r="G612" s="166"/>
      <c r="H612" s="166"/>
      <c r="I612" s="166"/>
      <c r="J612" s="166"/>
      <c r="K612" s="166"/>
      <c r="L612" s="166"/>
      <c r="M612" s="166"/>
      <c r="N612" s="166"/>
      <c r="O612" s="166"/>
      <c r="P612" s="166"/>
      <c r="Q612" s="166"/>
      <c r="R612" s="166"/>
      <c r="S612" s="166"/>
      <c r="T612" s="166"/>
      <c r="U612" s="166"/>
      <c r="V612" s="166"/>
      <c r="W612" s="166"/>
      <c r="X612" s="166"/>
      <c r="Y612" s="166"/>
      <c r="Z612" s="166"/>
    </row>
    <row r="613" spans="1:26" ht="12.75" customHeight="1">
      <c r="A613" s="166"/>
      <c r="B613" s="166"/>
      <c r="C613" s="166"/>
      <c r="D613" s="166"/>
      <c r="E613" s="166"/>
      <c r="F613" s="166"/>
      <c r="G613" s="166"/>
      <c r="H613" s="166"/>
      <c r="I613" s="166"/>
      <c r="J613" s="166"/>
      <c r="K613" s="166"/>
      <c r="L613" s="166"/>
      <c r="M613" s="166"/>
      <c r="N613" s="166"/>
      <c r="O613" s="166"/>
      <c r="P613" s="166"/>
      <c r="Q613" s="166"/>
      <c r="R613" s="166"/>
      <c r="S613" s="166"/>
      <c r="T613" s="166"/>
      <c r="U613" s="166"/>
      <c r="V613" s="166"/>
      <c r="W613" s="166"/>
      <c r="X613" s="166"/>
      <c r="Y613" s="166"/>
      <c r="Z613" s="166"/>
    </row>
    <row r="614" spans="1:26" ht="12.75" customHeight="1">
      <c r="A614" s="166"/>
      <c r="B614" s="166"/>
      <c r="C614" s="166"/>
      <c r="D614" s="166"/>
      <c r="E614" s="166"/>
      <c r="F614" s="166"/>
      <c r="G614" s="166"/>
      <c r="H614" s="166"/>
      <c r="I614" s="166"/>
      <c r="J614" s="166"/>
      <c r="K614" s="166"/>
      <c r="L614" s="166"/>
      <c r="M614" s="166"/>
      <c r="N614" s="166"/>
      <c r="O614" s="166"/>
      <c r="P614" s="166"/>
      <c r="Q614" s="166"/>
      <c r="R614" s="166"/>
      <c r="S614" s="166"/>
      <c r="T614" s="166"/>
      <c r="U614" s="166"/>
      <c r="V614" s="166"/>
      <c r="W614" s="166"/>
      <c r="X614" s="166"/>
      <c r="Y614" s="166"/>
      <c r="Z614" s="166"/>
    </row>
    <row r="615" spans="1:26" ht="12.75" customHeight="1">
      <c r="A615" s="166"/>
      <c r="B615" s="166"/>
      <c r="C615" s="166"/>
      <c r="D615" s="166"/>
      <c r="E615" s="166"/>
      <c r="F615" s="166"/>
      <c r="G615" s="166"/>
      <c r="H615" s="166"/>
      <c r="I615" s="166"/>
      <c r="J615" s="166"/>
      <c r="K615" s="166"/>
      <c r="L615" s="166"/>
      <c r="M615" s="166"/>
      <c r="N615" s="166"/>
      <c r="O615" s="166"/>
      <c r="P615" s="166"/>
      <c r="Q615" s="166"/>
      <c r="R615" s="166"/>
      <c r="S615" s="166"/>
      <c r="T615" s="166"/>
      <c r="U615" s="166"/>
      <c r="V615" s="166"/>
      <c r="W615" s="166"/>
      <c r="X615" s="166"/>
      <c r="Y615" s="166"/>
      <c r="Z615" s="166"/>
    </row>
    <row r="616" spans="1:26" ht="12.75" customHeight="1">
      <c r="A616" s="166"/>
      <c r="B616" s="166"/>
      <c r="C616" s="166"/>
      <c r="D616" s="166"/>
      <c r="E616" s="166"/>
      <c r="F616" s="166"/>
      <c r="G616" s="166"/>
      <c r="H616" s="166"/>
      <c r="I616" s="166"/>
      <c r="J616" s="166"/>
      <c r="K616" s="166"/>
      <c r="L616" s="166"/>
      <c r="M616" s="166"/>
      <c r="N616" s="166"/>
      <c r="O616" s="166"/>
      <c r="P616" s="166"/>
      <c r="Q616" s="166"/>
      <c r="R616" s="166"/>
      <c r="S616" s="166"/>
      <c r="T616" s="166"/>
      <c r="U616" s="166"/>
      <c r="V616" s="166"/>
      <c r="W616" s="166"/>
      <c r="X616" s="166"/>
      <c r="Y616" s="166"/>
      <c r="Z616" s="166"/>
    </row>
    <row r="617" spans="1:26" ht="12.75" customHeight="1">
      <c r="A617" s="166"/>
      <c r="B617" s="166"/>
      <c r="C617" s="166"/>
      <c r="D617" s="166"/>
      <c r="E617" s="166"/>
      <c r="F617" s="166"/>
      <c r="G617" s="166"/>
      <c r="H617" s="166"/>
      <c r="I617" s="166"/>
      <c r="J617" s="166"/>
      <c r="K617" s="166"/>
      <c r="L617" s="166"/>
      <c r="M617" s="166"/>
      <c r="N617" s="166"/>
      <c r="O617" s="166"/>
      <c r="P617" s="166"/>
      <c r="Q617" s="166"/>
      <c r="R617" s="166"/>
      <c r="S617" s="166"/>
      <c r="T617" s="166"/>
      <c r="U617" s="166"/>
      <c r="V617" s="166"/>
      <c r="W617" s="166"/>
      <c r="X617" s="166"/>
      <c r="Y617" s="166"/>
      <c r="Z617" s="166"/>
    </row>
    <row r="618" spans="1:26" ht="12.75" customHeight="1">
      <c r="A618" s="166"/>
      <c r="B618" s="166"/>
      <c r="C618" s="166"/>
      <c r="D618" s="166"/>
      <c r="E618" s="166"/>
      <c r="F618" s="166"/>
      <c r="G618" s="166"/>
      <c r="H618" s="166"/>
      <c r="I618" s="166"/>
      <c r="J618" s="166"/>
      <c r="K618" s="166"/>
      <c r="L618" s="166"/>
      <c r="M618" s="166"/>
      <c r="N618" s="166"/>
      <c r="O618" s="166"/>
      <c r="P618" s="166"/>
      <c r="Q618" s="166"/>
      <c r="R618" s="166"/>
      <c r="S618" s="166"/>
      <c r="T618" s="166"/>
      <c r="U618" s="166"/>
      <c r="V618" s="166"/>
      <c r="W618" s="166"/>
      <c r="X618" s="166"/>
      <c r="Y618" s="166"/>
      <c r="Z618" s="166"/>
    </row>
    <row r="619" spans="1:26" ht="12.75" customHeight="1">
      <c r="A619" s="166"/>
      <c r="B619" s="166"/>
      <c r="C619" s="166"/>
      <c r="D619" s="166"/>
      <c r="E619" s="166"/>
      <c r="F619" s="166"/>
      <c r="G619" s="166"/>
      <c r="H619" s="166"/>
      <c r="I619" s="166"/>
      <c r="J619" s="166"/>
      <c r="K619" s="166"/>
      <c r="L619" s="166"/>
      <c r="M619" s="166"/>
      <c r="N619" s="166"/>
      <c r="O619" s="166"/>
      <c r="P619" s="166"/>
      <c r="Q619" s="166"/>
      <c r="R619" s="166"/>
      <c r="S619" s="166"/>
      <c r="T619" s="166"/>
      <c r="U619" s="166"/>
      <c r="V619" s="166"/>
      <c r="W619" s="166"/>
      <c r="X619" s="166"/>
      <c r="Y619" s="166"/>
      <c r="Z619" s="166"/>
    </row>
    <row r="620" spans="1:26" ht="12.75" customHeight="1">
      <c r="A620" s="166"/>
      <c r="B620" s="166"/>
      <c r="C620" s="166"/>
      <c r="D620" s="166"/>
      <c r="E620" s="166"/>
      <c r="F620" s="166"/>
      <c r="G620" s="166"/>
      <c r="H620" s="166"/>
      <c r="I620" s="166"/>
      <c r="J620" s="166"/>
      <c r="K620" s="166"/>
      <c r="L620" s="166"/>
      <c r="M620" s="166"/>
      <c r="N620" s="166"/>
      <c r="O620" s="166"/>
      <c r="P620" s="166"/>
      <c r="Q620" s="166"/>
      <c r="R620" s="166"/>
      <c r="S620" s="166"/>
      <c r="T620" s="166"/>
      <c r="U620" s="166"/>
      <c r="V620" s="166"/>
      <c r="W620" s="166"/>
      <c r="X620" s="166"/>
      <c r="Y620" s="166"/>
      <c r="Z620" s="166"/>
    </row>
    <row r="621" spans="1:26" ht="12.75" customHeight="1">
      <c r="A621" s="166"/>
      <c r="B621" s="166"/>
      <c r="C621" s="166"/>
      <c r="D621" s="166"/>
      <c r="E621" s="166"/>
      <c r="F621" s="166"/>
      <c r="G621" s="166"/>
      <c r="H621" s="166"/>
      <c r="I621" s="166"/>
      <c r="J621" s="166"/>
      <c r="K621" s="166"/>
      <c r="L621" s="166"/>
      <c r="M621" s="166"/>
      <c r="N621" s="166"/>
      <c r="O621" s="166"/>
      <c r="P621" s="166"/>
      <c r="Q621" s="166"/>
      <c r="R621" s="166"/>
      <c r="S621" s="166"/>
      <c r="T621" s="166"/>
      <c r="U621" s="166"/>
      <c r="V621" s="166"/>
      <c r="W621" s="166"/>
      <c r="X621" s="166"/>
      <c r="Y621" s="166"/>
      <c r="Z621" s="166"/>
    </row>
    <row r="622" spans="1:26" ht="12.75" customHeight="1">
      <c r="A622" s="166"/>
      <c r="B622" s="166"/>
      <c r="C622" s="166"/>
      <c r="D622" s="166"/>
      <c r="E622" s="166"/>
      <c r="F622" s="166"/>
      <c r="G622" s="166"/>
      <c r="H622" s="166"/>
      <c r="I622" s="166"/>
      <c r="J622" s="166"/>
      <c r="K622" s="166"/>
      <c r="L622" s="166"/>
      <c r="M622" s="166"/>
      <c r="N622" s="166"/>
      <c r="O622" s="166"/>
      <c r="P622" s="166"/>
      <c r="Q622" s="166"/>
      <c r="R622" s="166"/>
      <c r="S622" s="166"/>
      <c r="T622" s="166"/>
      <c r="U622" s="166"/>
      <c r="V622" s="166"/>
      <c r="W622" s="166"/>
      <c r="X622" s="166"/>
      <c r="Y622" s="166"/>
      <c r="Z622" s="166"/>
    </row>
    <row r="623" spans="1:26" ht="12.75" customHeight="1">
      <c r="A623" s="166"/>
      <c r="B623" s="166"/>
      <c r="C623" s="166"/>
      <c r="D623" s="166"/>
      <c r="E623" s="166"/>
      <c r="F623" s="166"/>
      <c r="G623" s="166"/>
      <c r="H623" s="166"/>
      <c r="I623" s="166"/>
      <c r="J623" s="166"/>
      <c r="K623" s="166"/>
      <c r="L623" s="166"/>
      <c r="M623" s="166"/>
      <c r="N623" s="166"/>
      <c r="O623" s="166"/>
      <c r="P623" s="166"/>
      <c r="Q623" s="166"/>
      <c r="R623" s="166"/>
      <c r="S623" s="166"/>
      <c r="T623" s="166"/>
      <c r="U623" s="166"/>
      <c r="V623" s="166"/>
      <c r="W623" s="166"/>
      <c r="X623" s="166"/>
      <c r="Y623" s="166"/>
      <c r="Z623" s="166"/>
    </row>
    <row r="624" spans="1:26" ht="12.75" customHeight="1">
      <c r="A624" s="166"/>
      <c r="B624" s="166"/>
      <c r="C624" s="166"/>
      <c r="D624" s="166"/>
      <c r="E624" s="166"/>
      <c r="F624" s="166"/>
      <c r="G624" s="166"/>
      <c r="H624" s="166"/>
      <c r="I624" s="166"/>
      <c r="J624" s="166"/>
      <c r="K624" s="166"/>
      <c r="L624" s="166"/>
      <c r="M624" s="166"/>
      <c r="N624" s="166"/>
      <c r="O624" s="166"/>
      <c r="P624" s="166"/>
      <c r="Q624" s="166"/>
      <c r="R624" s="166"/>
      <c r="S624" s="166"/>
      <c r="T624" s="166"/>
      <c r="U624" s="166"/>
      <c r="V624" s="166"/>
      <c r="W624" s="166"/>
      <c r="X624" s="166"/>
      <c r="Y624" s="166"/>
      <c r="Z624" s="166"/>
    </row>
    <row r="625" spans="1:26" ht="12.75" customHeight="1">
      <c r="A625" s="166"/>
      <c r="B625" s="166"/>
      <c r="C625" s="166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66"/>
      <c r="O625" s="166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</row>
    <row r="626" spans="1:26" ht="12.75" customHeight="1">
      <c r="A626" s="166"/>
      <c r="B626" s="166"/>
      <c r="C626" s="166"/>
      <c r="D626" s="166"/>
      <c r="E626" s="166"/>
      <c r="F626" s="166"/>
      <c r="G626" s="166"/>
      <c r="H626" s="166"/>
      <c r="I626" s="166"/>
      <c r="J626" s="166"/>
      <c r="K626" s="166"/>
      <c r="L626" s="166"/>
      <c r="M626" s="166"/>
      <c r="N626" s="166"/>
      <c r="O626" s="166"/>
      <c r="P626" s="166"/>
      <c r="Q626" s="166"/>
      <c r="R626" s="166"/>
      <c r="S626" s="166"/>
      <c r="T626" s="166"/>
      <c r="U626" s="166"/>
      <c r="V626" s="166"/>
      <c r="W626" s="166"/>
      <c r="X626" s="166"/>
      <c r="Y626" s="166"/>
      <c r="Z626" s="166"/>
    </row>
    <row r="627" spans="1:26" ht="12.75" customHeight="1">
      <c r="A627" s="166"/>
      <c r="B627" s="166"/>
      <c r="C627" s="166"/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66"/>
      <c r="O627" s="166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</row>
    <row r="628" spans="1:26" ht="12.75" customHeight="1">
      <c r="A628" s="166"/>
      <c r="B628" s="166"/>
      <c r="C628" s="166"/>
      <c r="D628" s="166"/>
      <c r="E628" s="166"/>
      <c r="F628" s="166"/>
      <c r="G628" s="166"/>
      <c r="H628" s="166"/>
      <c r="I628" s="166"/>
      <c r="J628" s="166"/>
      <c r="K628" s="166"/>
      <c r="L628" s="166"/>
      <c r="M628" s="166"/>
      <c r="N628" s="166"/>
      <c r="O628" s="166"/>
      <c r="P628" s="166"/>
      <c r="Q628" s="166"/>
      <c r="R628" s="166"/>
      <c r="S628" s="166"/>
      <c r="T628" s="166"/>
      <c r="U628" s="166"/>
      <c r="V628" s="166"/>
      <c r="W628" s="166"/>
      <c r="X628" s="166"/>
      <c r="Y628" s="166"/>
      <c r="Z628" s="166"/>
    </row>
    <row r="629" spans="1:26" ht="12.75" customHeight="1">
      <c r="A629" s="166"/>
      <c r="B629" s="166"/>
      <c r="C629" s="166"/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66"/>
      <c r="O629" s="166"/>
      <c r="P629" s="166"/>
      <c r="Q629" s="166"/>
      <c r="R629" s="166"/>
      <c r="S629" s="166"/>
      <c r="T629" s="166"/>
      <c r="U629" s="166"/>
      <c r="V629" s="166"/>
      <c r="W629" s="166"/>
      <c r="X629" s="166"/>
      <c r="Y629" s="166"/>
      <c r="Z629" s="166"/>
    </row>
    <row r="630" spans="1:26" ht="12.75" customHeight="1">
      <c r="A630" s="166"/>
      <c r="B630" s="166"/>
      <c r="C630" s="166"/>
      <c r="D630" s="166"/>
      <c r="E630" s="166"/>
      <c r="F630" s="166"/>
      <c r="G630" s="166"/>
      <c r="H630" s="166"/>
      <c r="I630" s="166"/>
      <c r="J630" s="166"/>
      <c r="K630" s="166"/>
      <c r="L630" s="166"/>
      <c r="M630" s="166"/>
      <c r="N630" s="166"/>
      <c r="O630" s="166"/>
      <c r="P630" s="166"/>
      <c r="Q630" s="166"/>
      <c r="R630" s="166"/>
      <c r="S630" s="166"/>
      <c r="T630" s="166"/>
      <c r="U630" s="166"/>
      <c r="V630" s="166"/>
      <c r="W630" s="166"/>
      <c r="X630" s="166"/>
      <c r="Y630" s="166"/>
      <c r="Z630" s="166"/>
    </row>
    <row r="631" spans="1:26" ht="12.75" customHeight="1">
      <c r="A631" s="166"/>
      <c r="B631" s="166"/>
      <c r="C631" s="166"/>
      <c r="D631" s="166"/>
      <c r="E631" s="166"/>
      <c r="F631" s="166"/>
      <c r="G631" s="166"/>
      <c r="H631" s="166"/>
      <c r="I631" s="166"/>
      <c r="J631" s="166"/>
      <c r="K631" s="166"/>
      <c r="L631" s="166"/>
      <c r="M631" s="166"/>
      <c r="N631" s="166"/>
      <c r="O631" s="166"/>
      <c r="P631" s="166"/>
      <c r="Q631" s="166"/>
      <c r="R631" s="166"/>
      <c r="S631" s="166"/>
      <c r="T631" s="166"/>
      <c r="U631" s="166"/>
      <c r="V631" s="166"/>
      <c r="W631" s="166"/>
      <c r="X631" s="166"/>
      <c r="Y631" s="166"/>
      <c r="Z631" s="166"/>
    </row>
    <row r="632" spans="1:26" ht="12.75" customHeight="1">
      <c r="A632" s="166"/>
      <c r="B632" s="166"/>
      <c r="C632" s="166"/>
      <c r="D632" s="166"/>
      <c r="E632" s="166"/>
      <c r="F632" s="166"/>
      <c r="G632" s="166"/>
      <c r="H632" s="166"/>
      <c r="I632" s="166"/>
      <c r="J632" s="166"/>
      <c r="K632" s="166"/>
      <c r="L632" s="166"/>
      <c r="M632" s="166"/>
      <c r="N632" s="166"/>
      <c r="O632" s="166"/>
      <c r="P632" s="166"/>
      <c r="Q632" s="166"/>
      <c r="R632" s="166"/>
      <c r="S632" s="166"/>
      <c r="T632" s="166"/>
      <c r="U632" s="166"/>
      <c r="V632" s="166"/>
      <c r="W632" s="166"/>
      <c r="X632" s="166"/>
      <c r="Y632" s="166"/>
      <c r="Z632" s="166"/>
    </row>
    <row r="633" spans="1:26" ht="12.75" customHeight="1">
      <c r="A633" s="166"/>
      <c r="B633" s="166"/>
      <c r="C633" s="166"/>
      <c r="D633" s="166"/>
      <c r="E633" s="166"/>
      <c r="F633" s="166"/>
      <c r="G633" s="166"/>
      <c r="H633" s="166"/>
      <c r="I633" s="166"/>
      <c r="J633" s="166"/>
      <c r="K633" s="166"/>
      <c r="L633" s="166"/>
      <c r="M633" s="166"/>
      <c r="N633" s="166"/>
      <c r="O633" s="166"/>
      <c r="P633" s="166"/>
      <c r="Q633" s="166"/>
      <c r="R633" s="166"/>
      <c r="S633" s="166"/>
      <c r="T633" s="166"/>
      <c r="U633" s="166"/>
      <c r="V633" s="166"/>
      <c r="W633" s="166"/>
      <c r="X633" s="166"/>
      <c r="Y633" s="166"/>
      <c r="Z633" s="166"/>
    </row>
    <row r="634" spans="1:26" ht="12.75" customHeight="1">
      <c r="A634" s="166"/>
      <c r="B634" s="166"/>
      <c r="C634" s="166"/>
      <c r="D634" s="166"/>
      <c r="E634" s="166"/>
      <c r="F634" s="166"/>
      <c r="G634" s="166"/>
      <c r="H634" s="166"/>
      <c r="I634" s="166"/>
      <c r="J634" s="166"/>
      <c r="K634" s="166"/>
      <c r="L634" s="166"/>
      <c r="M634" s="166"/>
      <c r="N634" s="166"/>
      <c r="O634" s="166"/>
      <c r="P634" s="166"/>
      <c r="Q634" s="166"/>
      <c r="R634" s="166"/>
      <c r="S634" s="166"/>
      <c r="T634" s="166"/>
      <c r="U634" s="166"/>
      <c r="V634" s="166"/>
      <c r="W634" s="166"/>
      <c r="X634" s="166"/>
      <c r="Y634" s="166"/>
      <c r="Z634" s="166"/>
    </row>
    <row r="635" spans="1:26" ht="12.75" customHeight="1">
      <c r="A635" s="166"/>
      <c r="B635" s="166"/>
      <c r="C635" s="166"/>
      <c r="D635" s="166"/>
      <c r="E635" s="166"/>
      <c r="F635" s="166"/>
      <c r="G635" s="166"/>
      <c r="H635" s="166"/>
      <c r="I635" s="166"/>
      <c r="J635" s="166"/>
      <c r="K635" s="166"/>
      <c r="L635" s="166"/>
      <c r="M635" s="166"/>
      <c r="N635" s="166"/>
      <c r="O635" s="166"/>
      <c r="P635" s="166"/>
      <c r="Q635" s="166"/>
      <c r="R635" s="166"/>
      <c r="S635" s="166"/>
      <c r="T635" s="166"/>
      <c r="U635" s="166"/>
      <c r="V635" s="166"/>
      <c r="W635" s="166"/>
      <c r="X635" s="166"/>
      <c r="Y635" s="166"/>
      <c r="Z635" s="166"/>
    </row>
    <row r="636" spans="1:26" ht="12.75" customHeight="1">
      <c r="A636" s="166"/>
      <c r="B636" s="166"/>
      <c r="C636" s="166"/>
      <c r="D636" s="166"/>
      <c r="E636" s="166"/>
      <c r="F636" s="166"/>
      <c r="G636" s="166"/>
      <c r="H636" s="166"/>
      <c r="I636" s="166"/>
      <c r="J636" s="166"/>
      <c r="K636" s="166"/>
      <c r="L636" s="166"/>
      <c r="M636" s="166"/>
      <c r="N636" s="166"/>
      <c r="O636" s="166"/>
      <c r="P636" s="166"/>
      <c r="Q636" s="166"/>
      <c r="R636" s="166"/>
      <c r="S636" s="166"/>
      <c r="T636" s="166"/>
      <c r="U636" s="166"/>
      <c r="V636" s="166"/>
      <c r="W636" s="166"/>
      <c r="X636" s="166"/>
      <c r="Y636" s="166"/>
      <c r="Z636" s="166"/>
    </row>
    <row r="637" spans="1:26" ht="12.75" customHeight="1">
      <c r="A637" s="166"/>
      <c r="B637" s="166"/>
      <c r="C637" s="166"/>
      <c r="D637" s="166"/>
      <c r="E637" s="166"/>
      <c r="F637" s="166"/>
      <c r="G637" s="166"/>
      <c r="H637" s="166"/>
      <c r="I637" s="166"/>
      <c r="J637" s="166"/>
      <c r="K637" s="166"/>
      <c r="L637" s="166"/>
      <c r="M637" s="166"/>
      <c r="N637" s="166"/>
      <c r="O637" s="166"/>
      <c r="P637" s="166"/>
      <c r="Q637" s="166"/>
      <c r="R637" s="166"/>
      <c r="S637" s="166"/>
      <c r="T637" s="166"/>
      <c r="U637" s="166"/>
      <c r="V637" s="166"/>
      <c r="W637" s="166"/>
      <c r="X637" s="166"/>
      <c r="Y637" s="166"/>
      <c r="Z637" s="166"/>
    </row>
    <row r="638" spans="1:26" ht="12.75" customHeight="1">
      <c r="A638" s="166"/>
      <c r="B638" s="166"/>
      <c r="C638" s="166"/>
      <c r="D638" s="166"/>
      <c r="E638" s="166"/>
      <c r="F638" s="166"/>
      <c r="G638" s="166"/>
      <c r="H638" s="166"/>
      <c r="I638" s="166"/>
      <c r="J638" s="166"/>
      <c r="K638" s="166"/>
      <c r="L638" s="166"/>
      <c r="M638" s="166"/>
      <c r="N638" s="166"/>
      <c r="O638" s="166"/>
      <c r="P638" s="166"/>
      <c r="Q638" s="166"/>
      <c r="R638" s="166"/>
      <c r="S638" s="166"/>
      <c r="T638" s="166"/>
      <c r="U638" s="166"/>
      <c r="V638" s="166"/>
      <c r="W638" s="166"/>
      <c r="X638" s="166"/>
      <c r="Y638" s="166"/>
      <c r="Z638" s="166"/>
    </row>
    <row r="639" spans="1:26" ht="12.75" customHeight="1">
      <c r="A639" s="166"/>
      <c r="B639" s="166"/>
      <c r="C639" s="166"/>
      <c r="D639" s="166"/>
      <c r="E639" s="166"/>
      <c r="F639" s="166"/>
      <c r="G639" s="166"/>
      <c r="H639" s="166"/>
      <c r="I639" s="166"/>
      <c r="J639" s="166"/>
      <c r="K639" s="166"/>
      <c r="L639" s="166"/>
      <c r="M639" s="166"/>
      <c r="N639" s="166"/>
      <c r="O639" s="166"/>
      <c r="P639" s="166"/>
      <c r="Q639" s="166"/>
      <c r="R639" s="166"/>
      <c r="S639" s="166"/>
      <c r="T639" s="166"/>
      <c r="U639" s="166"/>
      <c r="V639" s="166"/>
      <c r="W639" s="166"/>
      <c r="X639" s="166"/>
      <c r="Y639" s="166"/>
      <c r="Z639" s="166"/>
    </row>
    <row r="640" spans="1:26" ht="12.75" customHeight="1">
      <c r="A640" s="166"/>
      <c r="B640" s="166"/>
      <c r="C640" s="166"/>
      <c r="D640" s="166"/>
      <c r="E640" s="166"/>
      <c r="F640" s="166"/>
      <c r="G640" s="166"/>
      <c r="H640" s="166"/>
      <c r="I640" s="166"/>
      <c r="J640" s="166"/>
      <c r="K640" s="166"/>
      <c r="L640" s="166"/>
      <c r="M640" s="166"/>
      <c r="N640" s="166"/>
      <c r="O640" s="166"/>
      <c r="P640" s="166"/>
      <c r="Q640" s="166"/>
      <c r="R640" s="166"/>
      <c r="S640" s="166"/>
      <c r="T640" s="166"/>
      <c r="U640" s="166"/>
      <c r="V640" s="166"/>
      <c r="W640" s="166"/>
      <c r="X640" s="166"/>
      <c r="Y640" s="166"/>
      <c r="Z640" s="166"/>
    </row>
    <row r="641" spans="1:26" ht="12.75" customHeight="1">
      <c r="A641" s="166"/>
      <c r="B641" s="166"/>
      <c r="C641" s="166"/>
      <c r="D641" s="166"/>
      <c r="E641" s="166"/>
      <c r="F641" s="166"/>
      <c r="G641" s="166"/>
      <c r="H641" s="166"/>
      <c r="I641" s="166"/>
      <c r="J641" s="166"/>
      <c r="K641" s="166"/>
      <c r="L641" s="166"/>
      <c r="M641" s="166"/>
      <c r="N641" s="166"/>
      <c r="O641" s="166"/>
      <c r="P641" s="166"/>
      <c r="Q641" s="166"/>
      <c r="R641" s="166"/>
      <c r="S641" s="166"/>
      <c r="T641" s="166"/>
      <c r="U641" s="166"/>
      <c r="V641" s="166"/>
      <c r="W641" s="166"/>
      <c r="X641" s="166"/>
      <c r="Y641" s="166"/>
      <c r="Z641" s="166"/>
    </row>
    <row r="642" spans="1:26" ht="12.75" customHeight="1">
      <c r="A642" s="166"/>
      <c r="B642" s="166"/>
      <c r="C642" s="166"/>
      <c r="D642" s="166"/>
      <c r="E642" s="166"/>
      <c r="F642" s="166"/>
      <c r="G642" s="166"/>
      <c r="H642" s="166"/>
      <c r="I642" s="166"/>
      <c r="J642" s="166"/>
      <c r="K642" s="166"/>
      <c r="L642" s="166"/>
      <c r="M642" s="166"/>
      <c r="N642" s="166"/>
      <c r="O642" s="166"/>
      <c r="P642" s="166"/>
      <c r="Q642" s="166"/>
      <c r="R642" s="166"/>
      <c r="S642" s="166"/>
      <c r="T642" s="166"/>
      <c r="U642" s="166"/>
      <c r="V642" s="166"/>
      <c r="W642" s="166"/>
      <c r="X642" s="166"/>
      <c r="Y642" s="166"/>
      <c r="Z642" s="166"/>
    </row>
    <row r="643" spans="1:26" ht="12.75" customHeight="1">
      <c r="A643" s="166"/>
      <c r="B643" s="166"/>
      <c r="C643" s="166"/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66"/>
      <c r="Q643" s="166"/>
      <c r="R643" s="166"/>
      <c r="S643" s="166"/>
      <c r="T643" s="166"/>
      <c r="U643" s="166"/>
      <c r="V643" s="166"/>
      <c r="W643" s="166"/>
      <c r="X643" s="166"/>
      <c r="Y643" s="166"/>
      <c r="Z643" s="166"/>
    </row>
    <row r="644" spans="1:26" ht="12.75" customHeight="1">
      <c r="A644" s="166"/>
      <c r="B644" s="166"/>
      <c r="C644" s="166"/>
      <c r="D644" s="166"/>
      <c r="E644" s="166"/>
      <c r="F644" s="166"/>
      <c r="G644" s="166"/>
      <c r="H644" s="166"/>
      <c r="I644" s="166"/>
      <c r="J644" s="166"/>
      <c r="K644" s="166"/>
      <c r="L644" s="166"/>
      <c r="M644" s="166"/>
      <c r="N644" s="166"/>
      <c r="O644" s="166"/>
      <c r="P644" s="166"/>
      <c r="Q644" s="166"/>
      <c r="R644" s="166"/>
      <c r="S644" s="166"/>
      <c r="T644" s="166"/>
      <c r="U644" s="166"/>
      <c r="V644" s="166"/>
      <c r="W644" s="166"/>
      <c r="X644" s="166"/>
      <c r="Y644" s="166"/>
      <c r="Z644" s="166"/>
    </row>
    <row r="645" spans="1:26" ht="12.75" customHeight="1">
      <c r="A645" s="166"/>
      <c r="B645" s="166"/>
      <c r="C645" s="166"/>
      <c r="D645" s="166"/>
      <c r="E645" s="166"/>
      <c r="F645" s="166"/>
      <c r="G645" s="166"/>
      <c r="H645" s="166"/>
      <c r="I645" s="166"/>
      <c r="J645" s="166"/>
      <c r="K645" s="166"/>
      <c r="L645" s="166"/>
      <c r="M645" s="166"/>
      <c r="N645" s="166"/>
      <c r="O645" s="166"/>
      <c r="P645" s="166"/>
      <c r="Q645" s="166"/>
      <c r="R645" s="166"/>
      <c r="S645" s="166"/>
      <c r="T645" s="166"/>
      <c r="U645" s="166"/>
      <c r="V645" s="166"/>
      <c r="W645" s="166"/>
      <c r="X645" s="166"/>
      <c r="Y645" s="166"/>
      <c r="Z645" s="166"/>
    </row>
    <row r="646" spans="1:26" ht="12.75" customHeight="1">
      <c r="A646" s="166"/>
      <c r="B646" s="166"/>
      <c r="C646" s="166"/>
      <c r="D646" s="166"/>
      <c r="E646" s="166"/>
      <c r="F646" s="166"/>
      <c r="G646" s="166"/>
      <c r="H646" s="166"/>
      <c r="I646" s="166"/>
      <c r="J646" s="166"/>
      <c r="K646" s="166"/>
      <c r="L646" s="166"/>
      <c r="M646" s="166"/>
      <c r="N646" s="166"/>
      <c r="O646" s="166"/>
      <c r="P646" s="166"/>
      <c r="Q646" s="166"/>
      <c r="R646" s="166"/>
      <c r="S646" s="166"/>
      <c r="T646" s="166"/>
      <c r="U646" s="166"/>
      <c r="V646" s="166"/>
      <c r="W646" s="166"/>
      <c r="X646" s="166"/>
      <c r="Y646" s="166"/>
      <c r="Z646" s="166"/>
    </row>
    <row r="647" spans="1:26" ht="12.75" customHeight="1">
      <c r="A647" s="166"/>
      <c r="B647" s="166"/>
      <c r="C647" s="166"/>
      <c r="D647" s="166"/>
      <c r="E647" s="166"/>
      <c r="F647" s="166"/>
      <c r="G647" s="166"/>
      <c r="H647" s="166"/>
      <c r="I647" s="166"/>
      <c r="J647" s="166"/>
      <c r="K647" s="166"/>
      <c r="L647" s="166"/>
      <c r="M647" s="166"/>
      <c r="N647" s="166"/>
      <c r="O647" s="166"/>
      <c r="P647" s="166"/>
      <c r="Q647" s="166"/>
      <c r="R647" s="166"/>
      <c r="S647" s="166"/>
      <c r="T647" s="166"/>
      <c r="U647" s="166"/>
      <c r="V647" s="166"/>
      <c r="W647" s="166"/>
      <c r="X647" s="166"/>
      <c r="Y647" s="166"/>
      <c r="Z647" s="166"/>
    </row>
    <row r="648" spans="1:26" ht="12.75" customHeight="1">
      <c r="A648" s="166"/>
      <c r="B648" s="166"/>
      <c r="C648" s="166"/>
      <c r="D648" s="166"/>
      <c r="E648" s="166"/>
      <c r="F648" s="166"/>
      <c r="G648" s="166"/>
      <c r="H648" s="166"/>
      <c r="I648" s="166"/>
      <c r="J648" s="166"/>
      <c r="K648" s="166"/>
      <c r="L648" s="166"/>
      <c r="M648" s="166"/>
      <c r="N648" s="166"/>
      <c r="O648" s="166"/>
      <c r="P648" s="166"/>
      <c r="Q648" s="166"/>
      <c r="R648" s="166"/>
      <c r="S648" s="166"/>
      <c r="T648" s="166"/>
      <c r="U648" s="166"/>
      <c r="V648" s="166"/>
      <c r="W648" s="166"/>
      <c r="X648" s="166"/>
      <c r="Y648" s="166"/>
      <c r="Z648" s="166"/>
    </row>
    <row r="649" spans="1:26" ht="12.75" customHeight="1">
      <c r="A649" s="166"/>
      <c r="B649" s="166"/>
      <c r="C649" s="166"/>
      <c r="D649" s="166"/>
      <c r="E649" s="166"/>
      <c r="F649" s="166"/>
      <c r="G649" s="166"/>
      <c r="H649" s="166"/>
      <c r="I649" s="166"/>
      <c r="J649" s="166"/>
      <c r="K649" s="166"/>
      <c r="L649" s="166"/>
      <c r="M649" s="166"/>
      <c r="N649" s="166"/>
      <c r="O649" s="166"/>
      <c r="P649" s="166"/>
      <c r="Q649" s="166"/>
      <c r="R649" s="166"/>
      <c r="S649" s="166"/>
      <c r="T649" s="166"/>
      <c r="U649" s="166"/>
      <c r="V649" s="166"/>
      <c r="W649" s="166"/>
      <c r="X649" s="166"/>
      <c r="Y649" s="166"/>
      <c r="Z649" s="166"/>
    </row>
    <row r="650" spans="1:26" ht="12.75" customHeight="1">
      <c r="A650" s="166"/>
      <c r="B650" s="166"/>
      <c r="C650" s="166"/>
      <c r="D650" s="166"/>
      <c r="E650" s="166"/>
      <c r="F650" s="166"/>
      <c r="G650" s="166"/>
      <c r="H650" s="166"/>
      <c r="I650" s="166"/>
      <c r="J650" s="166"/>
      <c r="K650" s="166"/>
      <c r="L650" s="166"/>
      <c r="M650" s="166"/>
      <c r="N650" s="166"/>
      <c r="O650" s="166"/>
      <c r="P650" s="166"/>
      <c r="Q650" s="166"/>
      <c r="R650" s="166"/>
      <c r="S650" s="166"/>
      <c r="T650" s="166"/>
      <c r="U650" s="166"/>
      <c r="V650" s="166"/>
      <c r="W650" s="166"/>
      <c r="X650" s="166"/>
      <c r="Y650" s="166"/>
      <c r="Z650" s="166"/>
    </row>
    <row r="651" spans="1:26" ht="12.75" customHeight="1">
      <c r="A651" s="166"/>
      <c r="B651" s="166"/>
      <c r="C651" s="166"/>
      <c r="D651" s="166"/>
      <c r="E651" s="166"/>
      <c r="F651" s="166"/>
      <c r="G651" s="166"/>
      <c r="H651" s="166"/>
      <c r="I651" s="166"/>
      <c r="J651" s="166"/>
      <c r="K651" s="166"/>
      <c r="L651" s="166"/>
      <c r="M651" s="166"/>
      <c r="N651" s="166"/>
      <c r="O651" s="166"/>
      <c r="P651" s="166"/>
      <c r="Q651" s="166"/>
      <c r="R651" s="166"/>
      <c r="S651" s="166"/>
      <c r="T651" s="166"/>
      <c r="U651" s="166"/>
      <c r="V651" s="166"/>
      <c r="W651" s="166"/>
      <c r="X651" s="166"/>
      <c r="Y651" s="166"/>
      <c r="Z651" s="166"/>
    </row>
    <row r="652" spans="1:26" ht="12.75" customHeight="1">
      <c r="A652" s="166"/>
      <c r="B652" s="166"/>
      <c r="C652" s="166"/>
      <c r="D652" s="166"/>
      <c r="E652" s="166"/>
      <c r="F652" s="166"/>
      <c r="G652" s="166"/>
      <c r="H652" s="166"/>
      <c r="I652" s="166"/>
      <c r="J652" s="166"/>
      <c r="K652" s="166"/>
      <c r="L652" s="166"/>
      <c r="M652" s="166"/>
      <c r="N652" s="166"/>
      <c r="O652" s="166"/>
      <c r="P652" s="166"/>
      <c r="Q652" s="166"/>
      <c r="R652" s="166"/>
      <c r="S652" s="166"/>
      <c r="T652" s="166"/>
      <c r="U652" s="166"/>
      <c r="V652" s="166"/>
      <c r="W652" s="166"/>
      <c r="X652" s="166"/>
      <c r="Y652" s="166"/>
      <c r="Z652" s="166"/>
    </row>
    <row r="653" spans="1:26" ht="12.75" customHeight="1">
      <c r="A653" s="166"/>
      <c r="B653" s="166"/>
      <c r="C653" s="166"/>
      <c r="D653" s="166"/>
      <c r="E653" s="166"/>
      <c r="F653" s="166"/>
      <c r="G653" s="166"/>
      <c r="H653" s="166"/>
      <c r="I653" s="166"/>
      <c r="J653" s="166"/>
      <c r="K653" s="166"/>
      <c r="L653" s="166"/>
      <c r="M653" s="166"/>
      <c r="N653" s="166"/>
      <c r="O653" s="166"/>
      <c r="P653" s="166"/>
      <c r="Q653" s="166"/>
      <c r="R653" s="166"/>
      <c r="S653" s="166"/>
      <c r="T653" s="166"/>
      <c r="U653" s="166"/>
      <c r="V653" s="166"/>
      <c r="W653" s="166"/>
      <c r="X653" s="166"/>
      <c r="Y653" s="166"/>
      <c r="Z653" s="166"/>
    </row>
    <row r="654" spans="1:26" ht="12.75" customHeight="1">
      <c r="A654" s="166"/>
      <c r="B654" s="166"/>
      <c r="C654" s="166"/>
      <c r="D654" s="166"/>
      <c r="E654" s="166"/>
      <c r="F654" s="166"/>
      <c r="G654" s="166"/>
      <c r="H654" s="166"/>
      <c r="I654" s="166"/>
      <c r="J654" s="166"/>
      <c r="K654" s="166"/>
      <c r="L654" s="166"/>
      <c r="M654" s="166"/>
      <c r="N654" s="166"/>
      <c r="O654" s="166"/>
      <c r="P654" s="166"/>
      <c r="Q654" s="166"/>
      <c r="R654" s="166"/>
      <c r="S654" s="166"/>
      <c r="T654" s="166"/>
      <c r="U654" s="166"/>
      <c r="V654" s="166"/>
      <c r="W654" s="166"/>
      <c r="X654" s="166"/>
      <c r="Y654" s="166"/>
      <c r="Z654" s="166"/>
    </row>
    <row r="655" spans="1:26" ht="12.75" customHeight="1">
      <c r="A655" s="166"/>
      <c r="B655" s="166"/>
      <c r="C655" s="166"/>
      <c r="D655" s="166"/>
      <c r="E655" s="166"/>
      <c r="F655" s="166"/>
      <c r="G655" s="166"/>
      <c r="H655" s="166"/>
      <c r="I655" s="166"/>
      <c r="J655" s="166"/>
      <c r="K655" s="166"/>
      <c r="L655" s="166"/>
      <c r="M655" s="166"/>
      <c r="N655" s="166"/>
      <c r="O655" s="166"/>
      <c r="P655" s="166"/>
      <c r="Q655" s="166"/>
      <c r="R655" s="166"/>
      <c r="S655" s="166"/>
      <c r="T655" s="166"/>
      <c r="U655" s="166"/>
      <c r="V655" s="166"/>
      <c r="W655" s="166"/>
      <c r="X655" s="166"/>
      <c r="Y655" s="166"/>
      <c r="Z655" s="166"/>
    </row>
    <row r="656" spans="1:26" ht="12.75" customHeight="1">
      <c r="A656" s="166"/>
      <c r="B656" s="166"/>
      <c r="C656" s="166"/>
      <c r="D656" s="166"/>
      <c r="E656" s="166"/>
      <c r="F656" s="166"/>
      <c r="G656" s="166"/>
      <c r="H656" s="166"/>
      <c r="I656" s="166"/>
      <c r="J656" s="166"/>
      <c r="K656" s="166"/>
      <c r="L656" s="166"/>
      <c r="M656" s="166"/>
      <c r="N656" s="166"/>
      <c r="O656" s="166"/>
      <c r="P656" s="166"/>
      <c r="Q656" s="166"/>
      <c r="R656" s="166"/>
      <c r="S656" s="166"/>
      <c r="T656" s="166"/>
      <c r="U656" s="166"/>
      <c r="V656" s="166"/>
      <c r="W656" s="166"/>
      <c r="X656" s="166"/>
      <c r="Y656" s="166"/>
      <c r="Z656" s="166"/>
    </row>
    <row r="657" spans="1:26" ht="12.75" customHeight="1">
      <c r="A657" s="166"/>
      <c r="B657" s="166"/>
      <c r="C657" s="166"/>
      <c r="D657" s="166"/>
      <c r="E657" s="166"/>
      <c r="F657" s="166"/>
      <c r="G657" s="166"/>
      <c r="H657" s="166"/>
      <c r="I657" s="166"/>
      <c r="J657" s="166"/>
      <c r="K657" s="166"/>
      <c r="L657" s="166"/>
      <c r="M657" s="166"/>
      <c r="N657" s="166"/>
      <c r="O657" s="166"/>
      <c r="P657" s="166"/>
      <c r="Q657" s="166"/>
      <c r="R657" s="166"/>
      <c r="S657" s="166"/>
      <c r="T657" s="166"/>
      <c r="U657" s="166"/>
      <c r="V657" s="166"/>
      <c r="W657" s="166"/>
      <c r="X657" s="166"/>
      <c r="Y657" s="166"/>
      <c r="Z657" s="166"/>
    </row>
    <row r="658" spans="1:26" ht="12.75" customHeight="1">
      <c r="A658" s="166"/>
      <c r="B658" s="166"/>
      <c r="C658" s="166"/>
      <c r="D658" s="166"/>
      <c r="E658" s="166"/>
      <c r="F658" s="166"/>
      <c r="G658" s="166"/>
      <c r="H658" s="166"/>
      <c r="I658" s="166"/>
      <c r="J658" s="166"/>
      <c r="K658" s="166"/>
      <c r="L658" s="166"/>
      <c r="M658" s="166"/>
      <c r="N658" s="166"/>
      <c r="O658" s="166"/>
      <c r="P658" s="166"/>
      <c r="Q658" s="166"/>
      <c r="R658" s="166"/>
      <c r="S658" s="166"/>
      <c r="T658" s="166"/>
      <c r="U658" s="166"/>
      <c r="V658" s="166"/>
      <c r="W658" s="166"/>
      <c r="X658" s="166"/>
      <c r="Y658" s="166"/>
      <c r="Z658" s="166"/>
    </row>
    <row r="659" spans="1:26" ht="12.75" customHeight="1">
      <c r="A659" s="166"/>
      <c r="B659" s="166"/>
      <c r="C659" s="166"/>
      <c r="D659" s="166"/>
      <c r="E659" s="166"/>
      <c r="F659" s="166"/>
      <c r="G659" s="166"/>
      <c r="H659" s="166"/>
      <c r="I659" s="166"/>
      <c r="J659" s="166"/>
      <c r="K659" s="166"/>
      <c r="L659" s="166"/>
      <c r="M659" s="166"/>
      <c r="N659" s="166"/>
      <c r="O659" s="166"/>
      <c r="P659" s="166"/>
      <c r="Q659" s="166"/>
      <c r="R659" s="166"/>
      <c r="S659" s="166"/>
      <c r="T659" s="166"/>
      <c r="U659" s="166"/>
      <c r="V659" s="166"/>
      <c r="W659" s="166"/>
      <c r="X659" s="166"/>
      <c r="Y659" s="166"/>
      <c r="Z659" s="166"/>
    </row>
    <row r="660" spans="1:26" ht="12.75" customHeight="1">
      <c r="A660" s="166"/>
      <c r="B660" s="166"/>
      <c r="C660" s="166"/>
      <c r="D660" s="166"/>
      <c r="E660" s="166"/>
      <c r="F660" s="166"/>
      <c r="G660" s="166"/>
      <c r="H660" s="166"/>
      <c r="I660" s="166"/>
      <c r="J660" s="166"/>
      <c r="K660" s="166"/>
      <c r="L660" s="166"/>
      <c r="M660" s="166"/>
      <c r="N660" s="166"/>
      <c r="O660" s="166"/>
      <c r="P660" s="166"/>
      <c r="Q660" s="166"/>
      <c r="R660" s="166"/>
      <c r="S660" s="166"/>
      <c r="T660" s="166"/>
      <c r="U660" s="166"/>
      <c r="V660" s="166"/>
      <c r="W660" s="166"/>
      <c r="X660" s="166"/>
      <c r="Y660" s="166"/>
      <c r="Z660" s="166"/>
    </row>
    <row r="661" spans="1:26" ht="12.75" customHeight="1">
      <c r="A661" s="166"/>
      <c r="B661" s="166"/>
      <c r="C661" s="166"/>
      <c r="D661" s="166"/>
      <c r="E661" s="166"/>
      <c r="F661" s="166"/>
      <c r="G661" s="166"/>
      <c r="H661" s="166"/>
      <c r="I661" s="166"/>
      <c r="J661" s="166"/>
      <c r="K661" s="166"/>
      <c r="L661" s="166"/>
      <c r="M661" s="166"/>
      <c r="N661" s="166"/>
      <c r="O661" s="166"/>
      <c r="P661" s="166"/>
      <c r="Q661" s="166"/>
      <c r="R661" s="166"/>
      <c r="S661" s="166"/>
      <c r="T661" s="166"/>
      <c r="U661" s="166"/>
      <c r="V661" s="166"/>
      <c r="W661" s="166"/>
      <c r="X661" s="166"/>
      <c r="Y661" s="166"/>
      <c r="Z661" s="166"/>
    </row>
    <row r="662" spans="1:26" ht="12.75" customHeight="1">
      <c r="A662" s="166"/>
      <c r="B662" s="166"/>
      <c r="C662" s="166"/>
      <c r="D662" s="166"/>
      <c r="E662" s="166"/>
      <c r="F662" s="166"/>
      <c r="G662" s="166"/>
      <c r="H662" s="166"/>
      <c r="I662" s="166"/>
      <c r="J662" s="166"/>
      <c r="K662" s="166"/>
      <c r="L662" s="166"/>
      <c r="M662" s="166"/>
      <c r="N662" s="166"/>
      <c r="O662" s="166"/>
      <c r="P662" s="166"/>
      <c r="Q662" s="166"/>
      <c r="R662" s="166"/>
      <c r="S662" s="166"/>
      <c r="T662" s="166"/>
      <c r="U662" s="166"/>
      <c r="V662" s="166"/>
      <c r="W662" s="166"/>
      <c r="X662" s="166"/>
      <c r="Y662" s="166"/>
      <c r="Z662" s="166"/>
    </row>
    <row r="663" spans="1:26" ht="12.75" customHeight="1">
      <c r="A663" s="166"/>
      <c r="B663" s="166"/>
      <c r="C663" s="166"/>
      <c r="D663" s="166"/>
      <c r="E663" s="166"/>
      <c r="F663" s="166"/>
      <c r="G663" s="166"/>
      <c r="H663" s="166"/>
      <c r="I663" s="166"/>
      <c r="J663" s="166"/>
      <c r="K663" s="166"/>
      <c r="L663" s="166"/>
      <c r="M663" s="166"/>
      <c r="N663" s="166"/>
      <c r="O663" s="166"/>
      <c r="P663" s="166"/>
      <c r="Q663" s="166"/>
      <c r="R663" s="166"/>
      <c r="S663" s="166"/>
      <c r="T663" s="166"/>
      <c r="U663" s="166"/>
      <c r="V663" s="166"/>
      <c r="W663" s="166"/>
      <c r="X663" s="166"/>
      <c r="Y663" s="166"/>
      <c r="Z663" s="166"/>
    </row>
    <row r="664" spans="1:26" ht="12.75" customHeight="1">
      <c r="A664" s="166"/>
      <c r="B664" s="166"/>
      <c r="C664" s="166"/>
      <c r="D664" s="166"/>
      <c r="E664" s="166"/>
      <c r="F664" s="166"/>
      <c r="G664" s="166"/>
      <c r="H664" s="166"/>
      <c r="I664" s="166"/>
      <c r="J664" s="166"/>
      <c r="K664" s="166"/>
      <c r="L664" s="166"/>
      <c r="M664" s="166"/>
      <c r="N664" s="166"/>
      <c r="O664" s="166"/>
      <c r="P664" s="166"/>
      <c r="Q664" s="166"/>
      <c r="R664" s="166"/>
      <c r="S664" s="166"/>
      <c r="T664" s="166"/>
      <c r="U664" s="166"/>
      <c r="V664" s="166"/>
      <c r="W664" s="166"/>
      <c r="X664" s="166"/>
      <c r="Y664" s="166"/>
      <c r="Z664" s="166"/>
    </row>
    <row r="665" spans="1:26" ht="12.75" customHeight="1">
      <c r="A665" s="166"/>
      <c r="B665" s="166"/>
      <c r="C665" s="166"/>
      <c r="D665" s="166"/>
      <c r="E665" s="166"/>
      <c r="F665" s="166"/>
      <c r="G665" s="166"/>
      <c r="H665" s="166"/>
      <c r="I665" s="166"/>
      <c r="J665" s="166"/>
      <c r="K665" s="166"/>
      <c r="L665" s="166"/>
      <c r="M665" s="166"/>
      <c r="N665" s="166"/>
      <c r="O665" s="166"/>
      <c r="P665" s="166"/>
      <c r="Q665" s="166"/>
      <c r="R665" s="166"/>
      <c r="S665" s="166"/>
      <c r="T665" s="166"/>
      <c r="U665" s="166"/>
      <c r="V665" s="166"/>
      <c r="W665" s="166"/>
      <c r="X665" s="166"/>
      <c r="Y665" s="166"/>
      <c r="Z665" s="166"/>
    </row>
    <row r="666" spans="1:26" ht="12.75" customHeight="1">
      <c r="A666" s="166"/>
      <c r="B666" s="166"/>
      <c r="C666" s="166"/>
      <c r="D666" s="166"/>
      <c r="E666" s="166"/>
      <c r="F666" s="166"/>
      <c r="G666" s="166"/>
      <c r="H666" s="166"/>
      <c r="I666" s="166"/>
      <c r="J666" s="166"/>
      <c r="K666" s="166"/>
      <c r="L666" s="166"/>
      <c r="M666" s="166"/>
      <c r="N666" s="166"/>
      <c r="O666" s="166"/>
      <c r="P666" s="166"/>
      <c r="Q666" s="166"/>
      <c r="R666" s="166"/>
      <c r="S666" s="166"/>
      <c r="T666" s="166"/>
      <c r="U666" s="166"/>
      <c r="V666" s="166"/>
      <c r="W666" s="166"/>
      <c r="X666" s="166"/>
      <c r="Y666" s="166"/>
      <c r="Z666" s="166"/>
    </row>
    <row r="667" spans="1:26" ht="12.75" customHeight="1">
      <c r="A667" s="166"/>
      <c r="B667" s="166"/>
      <c r="C667" s="166"/>
      <c r="D667" s="166"/>
      <c r="E667" s="166"/>
      <c r="F667" s="166"/>
      <c r="G667" s="166"/>
      <c r="H667" s="166"/>
      <c r="I667" s="166"/>
      <c r="J667" s="166"/>
      <c r="K667" s="166"/>
      <c r="L667" s="166"/>
      <c r="M667" s="166"/>
      <c r="N667" s="166"/>
      <c r="O667" s="166"/>
      <c r="P667" s="166"/>
      <c r="Q667" s="166"/>
      <c r="R667" s="166"/>
      <c r="S667" s="166"/>
      <c r="T667" s="166"/>
      <c r="U667" s="166"/>
      <c r="V667" s="166"/>
      <c r="W667" s="166"/>
      <c r="X667" s="166"/>
      <c r="Y667" s="166"/>
      <c r="Z667" s="166"/>
    </row>
    <row r="668" spans="1:26" ht="12.75" customHeight="1">
      <c r="A668" s="166"/>
      <c r="B668" s="166"/>
      <c r="C668" s="166"/>
      <c r="D668" s="166"/>
      <c r="E668" s="166"/>
      <c r="F668" s="166"/>
      <c r="G668" s="166"/>
      <c r="H668" s="166"/>
      <c r="I668" s="166"/>
      <c r="J668" s="166"/>
      <c r="K668" s="166"/>
      <c r="L668" s="166"/>
      <c r="M668" s="166"/>
      <c r="N668" s="166"/>
      <c r="O668" s="166"/>
      <c r="P668" s="166"/>
      <c r="Q668" s="166"/>
      <c r="R668" s="166"/>
      <c r="S668" s="166"/>
      <c r="T668" s="166"/>
      <c r="U668" s="166"/>
      <c r="V668" s="166"/>
      <c r="W668" s="166"/>
      <c r="X668" s="166"/>
      <c r="Y668" s="166"/>
      <c r="Z668" s="166"/>
    </row>
    <row r="669" spans="1:26" ht="12.75" customHeight="1">
      <c r="A669" s="166"/>
      <c r="B669" s="166"/>
      <c r="C669" s="166"/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66"/>
      <c r="O669" s="166"/>
      <c r="P669" s="166"/>
      <c r="Q669" s="166"/>
      <c r="R669" s="166"/>
      <c r="S669" s="166"/>
      <c r="T669" s="166"/>
      <c r="U669" s="166"/>
      <c r="V669" s="166"/>
      <c r="W669" s="166"/>
      <c r="X669" s="166"/>
      <c r="Y669" s="166"/>
      <c r="Z669" s="166"/>
    </row>
    <row r="670" spans="1:26" ht="12.75" customHeight="1">
      <c r="A670" s="166"/>
      <c r="B670" s="166"/>
      <c r="C670" s="166"/>
      <c r="D670" s="166"/>
      <c r="E670" s="166"/>
      <c r="F670" s="166"/>
      <c r="G670" s="166"/>
      <c r="H670" s="166"/>
      <c r="I670" s="166"/>
      <c r="J670" s="166"/>
      <c r="K670" s="166"/>
      <c r="L670" s="166"/>
      <c r="M670" s="166"/>
      <c r="N670" s="166"/>
      <c r="O670" s="166"/>
      <c r="P670" s="166"/>
      <c r="Q670" s="166"/>
      <c r="R670" s="166"/>
      <c r="S670" s="166"/>
      <c r="T670" s="166"/>
      <c r="U670" s="166"/>
      <c r="V670" s="166"/>
      <c r="W670" s="166"/>
      <c r="X670" s="166"/>
      <c r="Y670" s="166"/>
      <c r="Z670" s="166"/>
    </row>
    <row r="671" spans="1:26" ht="12.75" customHeight="1">
      <c r="A671" s="166"/>
      <c r="B671" s="166"/>
      <c r="C671" s="166"/>
      <c r="D671" s="166"/>
      <c r="E671" s="166"/>
      <c r="F671" s="166"/>
      <c r="G671" s="166"/>
      <c r="H671" s="166"/>
      <c r="I671" s="166"/>
      <c r="J671" s="166"/>
      <c r="K671" s="166"/>
      <c r="L671" s="166"/>
      <c r="M671" s="166"/>
      <c r="N671" s="166"/>
      <c r="O671" s="166"/>
      <c r="P671" s="166"/>
      <c r="Q671" s="166"/>
      <c r="R671" s="166"/>
      <c r="S671" s="166"/>
      <c r="T671" s="166"/>
      <c r="U671" s="166"/>
      <c r="V671" s="166"/>
      <c r="W671" s="166"/>
      <c r="X671" s="166"/>
      <c r="Y671" s="166"/>
      <c r="Z671" s="166"/>
    </row>
    <row r="672" spans="1:26" ht="12.75" customHeight="1">
      <c r="A672" s="166"/>
      <c r="B672" s="166"/>
      <c r="C672" s="166"/>
      <c r="D672" s="166"/>
      <c r="E672" s="166"/>
      <c r="F672" s="166"/>
      <c r="G672" s="166"/>
      <c r="H672" s="166"/>
      <c r="I672" s="166"/>
      <c r="J672" s="166"/>
      <c r="K672" s="166"/>
      <c r="L672" s="166"/>
      <c r="M672" s="166"/>
      <c r="N672" s="166"/>
      <c r="O672" s="166"/>
      <c r="P672" s="166"/>
      <c r="Q672" s="166"/>
      <c r="R672" s="166"/>
      <c r="S672" s="166"/>
      <c r="T672" s="166"/>
      <c r="U672" s="166"/>
      <c r="V672" s="166"/>
      <c r="W672" s="166"/>
      <c r="X672" s="166"/>
      <c r="Y672" s="166"/>
      <c r="Z672" s="166"/>
    </row>
    <row r="673" spans="1:26" ht="12.75" customHeight="1">
      <c r="A673" s="166"/>
      <c r="B673" s="166"/>
      <c r="C673" s="166"/>
      <c r="D673" s="166"/>
      <c r="E673" s="166"/>
      <c r="F673" s="166"/>
      <c r="G673" s="166"/>
      <c r="H673" s="166"/>
      <c r="I673" s="166"/>
      <c r="J673" s="166"/>
      <c r="K673" s="166"/>
      <c r="L673" s="166"/>
      <c r="M673" s="166"/>
      <c r="N673" s="166"/>
      <c r="O673" s="166"/>
      <c r="P673" s="166"/>
      <c r="Q673" s="166"/>
      <c r="R673" s="166"/>
      <c r="S673" s="166"/>
      <c r="T673" s="166"/>
      <c r="U673" s="166"/>
      <c r="V673" s="166"/>
      <c r="W673" s="166"/>
      <c r="X673" s="166"/>
      <c r="Y673" s="166"/>
      <c r="Z673" s="166"/>
    </row>
    <row r="674" spans="1:26" ht="12.75" customHeight="1">
      <c r="A674" s="166"/>
      <c r="B674" s="166"/>
      <c r="C674" s="166"/>
      <c r="D674" s="166"/>
      <c r="E674" s="166"/>
      <c r="F674" s="166"/>
      <c r="G674" s="166"/>
      <c r="H674" s="166"/>
      <c r="I674" s="166"/>
      <c r="J674" s="166"/>
      <c r="K674" s="166"/>
      <c r="L674" s="166"/>
      <c r="M674" s="166"/>
      <c r="N674" s="166"/>
      <c r="O674" s="166"/>
      <c r="P674" s="166"/>
      <c r="Q674" s="166"/>
      <c r="R674" s="166"/>
      <c r="S674" s="166"/>
      <c r="T674" s="166"/>
      <c r="U674" s="166"/>
      <c r="V674" s="166"/>
      <c r="W674" s="166"/>
      <c r="X674" s="166"/>
      <c r="Y674" s="166"/>
      <c r="Z674" s="166"/>
    </row>
    <row r="675" spans="1:26" ht="12.75" customHeight="1">
      <c r="A675" s="166"/>
      <c r="B675" s="166"/>
      <c r="C675" s="166"/>
      <c r="D675" s="166"/>
      <c r="E675" s="166"/>
      <c r="F675" s="166"/>
      <c r="G675" s="166"/>
      <c r="H675" s="166"/>
      <c r="I675" s="166"/>
      <c r="J675" s="166"/>
      <c r="K675" s="166"/>
      <c r="L675" s="166"/>
      <c r="M675" s="166"/>
      <c r="N675" s="166"/>
      <c r="O675" s="166"/>
      <c r="P675" s="166"/>
      <c r="Q675" s="166"/>
      <c r="R675" s="166"/>
      <c r="S675" s="166"/>
      <c r="T675" s="166"/>
      <c r="U675" s="166"/>
      <c r="V675" s="166"/>
      <c r="W675" s="166"/>
      <c r="X675" s="166"/>
      <c r="Y675" s="166"/>
      <c r="Z675" s="166"/>
    </row>
    <row r="676" spans="1:26" ht="12.75" customHeight="1">
      <c r="A676" s="166"/>
      <c r="B676" s="166"/>
      <c r="C676" s="166"/>
      <c r="D676" s="166"/>
      <c r="E676" s="166"/>
      <c r="F676" s="166"/>
      <c r="G676" s="166"/>
      <c r="H676" s="166"/>
      <c r="I676" s="166"/>
      <c r="J676" s="166"/>
      <c r="K676" s="166"/>
      <c r="L676" s="166"/>
      <c r="M676" s="166"/>
      <c r="N676" s="166"/>
      <c r="O676" s="166"/>
      <c r="P676" s="166"/>
      <c r="Q676" s="166"/>
      <c r="R676" s="166"/>
      <c r="S676" s="166"/>
      <c r="T676" s="166"/>
      <c r="U676" s="166"/>
      <c r="V676" s="166"/>
      <c r="W676" s="166"/>
      <c r="X676" s="166"/>
      <c r="Y676" s="166"/>
      <c r="Z676" s="166"/>
    </row>
    <row r="677" spans="1:26" ht="12.75" customHeight="1">
      <c r="A677" s="166"/>
      <c r="B677" s="166"/>
      <c r="C677" s="166"/>
      <c r="D677" s="166"/>
      <c r="E677" s="166"/>
      <c r="F677" s="166"/>
      <c r="G677" s="166"/>
      <c r="H677" s="166"/>
      <c r="I677" s="166"/>
      <c r="J677" s="166"/>
      <c r="K677" s="166"/>
      <c r="L677" s="166"/>
      <c r="M677" s="166"/>
      <c r="N677" s="166"/>
      <c r="O677" s="166"/>
      <c r="P677" s="166"/>
      <c r="Q677" s="166"/>
      <c r="R677" s="166"/>
      <c r="S677" s="166"/>
      <c r="T677" s="166"/>
      <c r="U677" s="166"/>
      <c r="V677" s="166"/>
      <c r="W677" s="166"/>
      <c r="X677" s="166"/>
      <c r="Y677" s="166"/>
      <c r="Z677" s="166"/>
    </row>
    <row r="678" spans="1:26" ht="12.75" customHeight="1">
      <c r="A678" s="166"/>
      <c r="B678" s="166"/>
      <c r="C678" s="166"/>
      <c r="D678" s="166"/>
      <c r="E678" s="166"/>
      <c r="F678" s="166"/>
      <c r="G678" s="166"/>
      <c r="H678" s="166"/>
      <c r="I678" s="166"/>
      <c r="J678" s="166"/>
      <c r="K678" s="166"/>
      <c r="L678" s="166"/>
      <c r="M678" s="166"/>
      <c r="N678" s="166"/>
      <c r="O678" s="166"/>
      <c r="P678" s="166"/>
      <c r="Q678" s="166"/>
      <c r="R678" s="166"/>
      <c r="S678" s="166"/>
      <c r="T678" s="166"/>
      <c r="U678" s="166"/>
      <c r="V678" s="166"/>
      <c r="W678" s="166"/>
      <c r="X678" s="166"/>
      <c r="Y678" s="166"/>
      <c r="Z678" s="166"/>
    </row>
    <row r="679" spans="1:26" ht="12.75" customHeight="1">
      <c r="A679" s="166"/>
      <c r="B679" s="166"/>
      <c r="C679" s="166"/>
      <c r="D679" s="166"/>
      <c r="E679" s="166"/>
      <c r="F679" s="166"/>
      <c r="G679" s="166"/>
      <c r="H679" s="166"/>
      <c r="I679" s="166"/>
      <c r="J679" s="166"/>
      <c r="K679" s="166"/>
      <c r="L679" s="166"/>
      <c r="M679" s="166"/>
      <c r="N679" s="166"/>
      <c r="O679" s="166"/>
      <c r="P679" s="166"/>
      <c r="Q679" s="166"/>
      <c r="R679" s="166"/>
      <c r="S679" s="166"/>
      <c r="T679" s="166"/>
      <c r="U679" s="166"/>
      <c r="V679" s="166"/>
      <c r="W679" s="166"/>
      <c r="X679" s="166"/>
      <c r="Y679" s="166"/>
      <c r="Z679" s="166"/>
    </row>
    <row r="680" spans="1:26" ht="12.75" customHeight="1">
      <c r="A680" s="166"/>
      <c r="B680" s="166"/>
      <c r="C680" s="166"/>
      <c r="D680" s="166"/>
      <c r="E680" s="166"/>
      <c r="F680" s="166"/>
      <c r="G680" s="166"/>
      <c r="H680" s="166"/>
      <c r="I680" s="166"/>
      <c r="J680" s="166"/>
      <c r="K680" s="166"/>
      <c r="L680" s="166"/>
      <c r="M680" s="166"/>
      <c r="N680" s="166"/>
      <c r="O680" s="166"/>
      <c r="P680" s="166"/>
      <c r="Q680" s="166"/>
      <c r="R680" s="166"/>
      <c r="S680" s="166"/>
      <c r="T680" s="166"/>
      <c r="U680" s="166"/>
      <c r="V680" s="166"/>
      <c r="W680" s="166"/>
      <c r="X680" s="166"/>
      <c r="Y680" s="166"/>
      <c r="Z680" s="166"/>
    </row>
    <row r="681" spans="1:26" ht="12.75" customHeight="1">
      <c r="A681" s="166"/>
      <c r="B681" s="166"/>
      <c r="C681" s="166"/>
      <c r="D681" s="166"/>
      <c r="E681" s="166"/>
      <c r="F681" s="166"/>
      <c r="G681" s="166"/>
      <c r="H681" s="166"/>
      <c r="I681" s="166"/>
      <c r="J681" s="166"/>
      <c r="K681" s="166"/>
      <c r="L681" s="166"/>
      <c r="M681" s="166"/>
      <c r="N681" s="166"/>
      <c r="O681" s="166"/>
      <c r="P681" s="166"/>
      <c r="Q681" s="166"/>
      <c r="R681" s="166"/>
      <c r="S681" s="166"/>
      <c r="T681" s="166"/>
      <c r="U681" s="166"/>
      <c r="V681" s="166"/>
      <c r="W681" s="166"/>
      <c r="X681" s="166"/>
      <c r="Y681" s="166"/>
      <c r="Z681" s="166"/>
    </row>
    <row r="682" spans="1:26" ht="12.75" customHeight="1">
      <c r="A682" s="166"/>
      <c r="B682" s="166"/>
      <c r="C682" s="166"/>
      <c r="D682" s="166"/>
      <c r="E682" s="166"/>
      <c r="F682" s="166"/>
      <c r="G682" s="166"/>
      <c r="H682" s="166"/>
      <c r="I682" s="166"/>
      <c r="J682" s="166"/>
      <c r="K682" s="166"/>
      <c r="L682" s="166"/>
      <c r="M682" s="166"/>
      <c r="N682" s="166"/>
      <c r="O682" s="166"/>
      <c r="P682" s="166"/>
      <c r="Q682" s="166"/>
      <c r="R682" s="166"/>
      <c r="S682" s="166"/>
      <c r="T682" s="166"/>
      <c r="U682" s="166"/>
      <c r="V682" s="166"/>
      <c r="W682" s="166"/>
      <c r="X682" s="166"/>
      <c r="Y682" s="166"/>
      <c r="Z682" s="166"/>
    </row>
    <row r="683" spans="1:26" ht="12.75" customHeight="1">
      <c r="A683" s="166"/>
      <c r="B683" s="166"/>
      <c r="C683" s="166"/>
      <c r="D683" s="166"/>
      <c r="E683" s="166"/>
      <c r="F683" s="166"/>
      <c r="G683" s="166"/>
      <c r="H683" s="166"/>
      <c r="I683" s="166"/>
      <c r="J683" s="166"/>
      <c r="K683" s="166"/>
      <c r="L683" s="166"/>
      <c r="M683" s="166"/>
      <c r="N683" s="166"/>
      <c r="O683" s="166"/>
      <c r="P683" s="166"/>
      <c r="Q683" s="166"/>
      <c r="R683" s="166"/>
      <c r="S683" s="166"/>
      <c r="T683" s="166"/>
      <c r="U683" s="166"/>
      <c r="V683" s="166"/>
      <c r="W683" s="166"/>
      <c r="X683" s="166"/>
      <c r="Y683" s="166"/>
      <c r="Z683" s="166"/>
    </row>
    <row r="684" spans="1:26" ht="12.75" customHeight="1">
      <c r="A684" s="166"/>
      <c r="B684" s="166"/>
      <c r="C684" s="166"/>
      <c r="D684" s="166"/>
      <c r="E684" s="166"/>
      <c r="F684" s="166"/>
      <c r="G684" s="166"/>
      <c r="H684" s="166"/>
      <c r="I684" s="166"/>
      <c r="J684" s="166"/>
      <c r="K684" s="166"/>
      <c r="L684" s="166"/>
      <c r="M684" s="166"/>
      <c r="N684" s="166"/>
      <c r="O684" s="166"/>
      <c r="P684" s="166"/>
      <c r="Q684" s="166"/>
      <c r="R684" s="166"/>
      <c r="S684" s="166"/>
      <c r="T684" s="166"/>
      <c r="U684" s="166"/>
      <c r="V684" s="166"/>
      <c r="W684" s="166"/>
      <c r="X684" s="166"/>
      <c r="Y684" s="166"/>
      <c r="Z684" s="166"/>
    </row>
    <row r="685" spans="1:26" ht="12.75" customHeight="1">
      <c r="A685" s="166"/>
      <c r="B685" s="166"/>
      <c r="C685" s="166"/>
      <c r="D685" s="166"/>
      <c r="E685" s="166"/>
      <c r="F685" s="166"/>
      <c r="G685" s="166"/>
      <c r="H685" s="166"/>
      <c r="I685" s="166"/>
      <c r="J685" s="166"/>
      <c r="K685" s="166"/>
      <c r="L685" s="166"/>
      <c r="M685" s="166"/>
      <c r="N685" s="166"/>
      <c r="O685" s="166"/>
      <c r="P685" s="166"/>
      <c r="Q685" s="166"/>
      <c r="R685" s="166"/>
      <c r="S685" s="166"/>
      <c r="T685" s="166"/>
      <c r="U685" s="166"/>
      <c r="V685" s="166"/>
      <c r="W685" s="166"/>
      <c r="X685" s="166"/>
      <c r="Y685" s="166"/>
      <c r="Z685" s="166"/>
    </row>
    <row r="686" spans="1:26" ht="12.75" customHeight="1">
      <c r="A686" s="166"/>
      <c r="B686" s="166"/>
      <c r="C686" s="166"/>
      <c r="D686" s="166"/>
      <c r="E686" s="166"/>
      <c r="F686" s="166"/>
      <c r="G686" s="166"/>
      <c r="H686" s="166"/>
      <c r="I686" s="166"/>
      <c r="J686" s="166"/>
      <c r="K686" s="166"/>
      <c r="L686" s="166"/>
      <c r="M686" s="166"/>
      <c r="N686" s="166"/>
      <c r="O686" s="166"/>
      <c r="P686" s="166"/>
      <c r="Q686" s="166"/>
      <c r="R686" s="166"/>
      <c r="S686" s="166"/>
      <c r="T686" s="166"/>
      <c r="U686" s="166"/>
      <c r="V686" s="166"/>
      <c r="W686" s="166"/>
      <c r="X686" s="166"/>
      <c r="Y686" s="166"/>
      <c r="Z686" s="166"/>
    </row>
    <row r="687" spans="1:26" ht="12.75" customHeight="1">
      <c r="A687" s="166"/>
      <c r="B687" s="166"/>
      <c r="C687" s="166"/>
      <c r="D687" s="166"/>
      <c r="E687" s="166"/>
      <c r="F687" s="166"/>
      <c r="G687" s="166"/>
      <c r="H687" s="166"/>
      <c r="I687" s="166"/>
      <c r="J687" s="166"/>
      <c r="K687" s="166"/>
      <c r="L687" s="166"/>
      <c r="M687" s="166"/>
      <c r="N687" s="166"/>
      <c r="O687" s="166"/>
      <c r="P687" s="166"/>
      <c r="Q687" s="166"/>
      <c r="R687" s="166"/>
      <c r="S687" s="166"/>
      <c r="T687" s="166"/>
      <c r="U687" s="166"/>
      <c r="V687" s="166"/>
      <c r="W687" s="166"/>
      <c r="X687" s="166"/>
      <c r="Y687" s="166"/>
      <c r="Z687" s="166"/>
    </row>
    <row r="688" spans="1:26" ht="12.75" customHeight="1">
      <c r="A688" s="166"/>
      <c r="B688" s="166"/>
      <c r="C688" s="166"/>
      <c r="D688" s="166"/>
      <c r="E688" s="166"/>
      <c r="F688" s="166"/>
      <c r="G688" s="166"/>
      <c r="H688" s="166"/>
      <c r="I688" s="166"/>
      <c r="J688" s="166"/>
      <c r="K688" s="166"/>
      <c r="L688" s="166"/>
      <c r="M688" s="166"/>
      <c r="N688" s="166"/>
      <c r="O688" s="166"/>
      <c r="P688" s="166"/>
      <c r="Q688" s="166"/>
      <c r="R688" s="166"/>
      <c r="S688" s="166"/>
      <c r="T688" s="166"/>
      <c r="U688" s="166"/>
      <c r="V688" s="166"/>
      <c r="W688" s="166"/>
      <c r="X688" s="166"/>
      <c r="Y688" s="166"/>
      <c r="Z688" s="166"/>
    </row>
    <row r="689" spans="1:26" ht="12.75" customHeight="1">
      <c r="A689" s="166"/>
      <c r="B689" s="166"/>
      <c r="C689" s="166"/>
      <c r="D689" s="166"/>
      <c r="E689" s="166"/>
      <c r="F689" s="166"/>
      <c r="G689" s="166"/>
      <c r="H689" s="166"/>
      <c r="I689" s="166"/>
      <c r="J689" s="166"/>
      <c r="K689" s="166"/>
      <c r="L689" s="166"/>
      <c r="M689" s="166"/>
      <c r="N689" s="166"/>
      <c r="O689" s="166"/>
      <c r="P689" s="166"/>
      <c r="Q689" s="166"/>
      <c r="R689" s="166"/>
      <c r="S689" s="166"/>
      <c r="T689" s="166"/>
      <c r="U689" s="166"/>
      <c r="V689" s="166"/>
      <c r="W689" s="166"/>
      <c r="X689" s="166"/>
      <c r="Y689" s="166"/>
      <c r="Z689" s="166"/>
    </row>
    <row r="690" spans="1:26" ht="12.75" customHeight="1">
      <c r="A690" s="166"/>
      <c r="B690" s="166"/>
      <c r="C690" s="166"/>
      <c r="D690" s="166"/>
      <c r="E690" s="166"/>
      <c r="F690" s="166"/>
      <c r="G690" s="166"/>
      <c r="H690" s="166"/>
      <c r="I690" s="166"/>
      <c r="J690" s="166"/>
      <c r="K690" s="166"/>
      <c r="L690" s="166"/>
      <c r="M690" s="166"/>
      <c r="N690" s="166"/>
      <c r="O690" s="166"/>
      <c r="P690" s="166"/>
      <c r="Q690" s="166"/>
      <c r="R690" s="166"/>
      <c r="S690" s="166"/>
      <c r="T690" s="166"/>
      <c r="U690" s="166"/>
      <c r="V690" s="166"/>
      <c r="W690" s="166"/>
      <c r="X690" s="166"/>
      <c r="Y690" s="166"/>
      <c r="Z690" s="166"/>
    </row>
    <row r="691" spans="1:26" ht="12.75" customHeight="1">
      <c r="A691" s="166"/>
      <c r="B691" s="166"/>
      <c r="C691" s="166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66"/>
      <c r="O691" s="166"/>
      <c r="P691" s="166"/>
      <c r="Q691" s="166"/>
      <c r="R691" s="166"/>
      <c r="S691" s="166"/>
      <c r="T691" s="166"/>
      <c r="U691" s="166"/>
      <c r="V691" s="166"/>
      <c r="W691" s="166"/>
      <c r="X691" s="166"/>
      <c r="Y691" s="166"/>
      <c r="Z691" s="166"/>
    </row>
    <row r="692" spans="1:26" ht="12.75" customHeight="1">
      <c r="A692" s="166"/>
      <c r="B692" s="166"/>
      <c r="C692" s="166"/>
      <c r="D692" s="166"/>
      <c r="E692" s="166"/>
      <c r="F692" s="166"/>
      <c r="G692" s="166"/>
      <c r="H692" s="166"/>
      <c r="I692" s="166"/>
      <c r="J692" s="166"/>
      <c r="K692" s="166"/>
      <c r="L692" s="166"/>
      <c r="M692" s="166"/>
      <c r="N692" s="166"/>
      <c r="O692" s="166"/>
      <c r="P692" s="166"/>
      <c r="Q692" s="166"/>
      <c r="R692" s="166"/>
      <c r="S692" s="166"/>
      <c r="T692" s="166"/>
      <c r="U692" s="166"/>
      <c r="V692" s="166"/>
      <c r="W692" s="166"/>
      <c r="X692" s="166"/>
      <c r="Y692" s="166"/>
      <c r="Z692" s="166"/>
    </row>
    <row r="693" spans="1:26" ht="12.75" customHeight="1">
      <c r="A693" s="166"/>
      <c r="B693" s="166"/>
      <c r="C693" s="166"/>
      <c r="D693" s="166"/>
      <c r="E693" s="166"/>
      <c r="F693" s="166"/>
      <c r="G693" s="166"/>
      <c r="H693" s="166"/>
      <c r="I693" s="166"/>
      <c r="J693" s="166"/>
      <c r="K693" s="166"/>
      <c r="L693" s="166"/>
      <c r="M693" s="166"/>
      <c r="N693" s="166"/>
      <c r="O693" s="166"/>
      <c r="P693" s="166"/>
      <c r="Q693" s="166"/>
      <c r="R693" s="166"/>
      <c r="S693" s="166"/>
      <c r="T693" s="166"/>
      <c r="U693" s="166"/>
      <c r="V693" s="166"/>
      <c r="W693" s="166"/>
      <c r="X693" s="166"/>
      <c r="Y693" s="166"/>
      <c r="Z693" s="166"/>
    </row>
    <row r="694" spans="1:26" ht="12.75" customHeight="1">
      <c r="A694" s="166"/>
      <c r="B694" s="166"/>
      <c r="C694" s="166"/>
      <c r="D694" s="166"/>
      <c r="E694" s="166"/>
      <c r="F694" s="166"/>
      <c r="G694" s="166"/>
      <c r="H694" s="166"/>
      <c r="I694" s="166"/>
      <c r="J694" s="166"/>
      <c r="K694" s="166"/>
      <c r="L694" s="166"/>
      <c r="M694" s="166"/>
      <c r="N694" s="166"/>
      <c r="O694" s="166"/>
      <c r="P694" s="166"/>
      <c r="Q694" s="166"/>
      <c r="R694" s="166"/>
      <c r="S694" s="166"/>
      <c r="T694" s="166"/>
      <c r="U694" s="166"/>
      <c r="V694" s="166"/>
      <c r="W694" s="166"/>
      <c r="X694" s="166"/>
      <c r="Y694" s="166"/>
      <c r="Z694" s="166"/>
    </row>
    <row r="695" spans="1:26" ht="12.75" customHeight="1">
      <c r="A695" s="166"/>
      <c r="B695" s="166"/>
      <c r="C695" s="166"/>
      <c r="D695" s="166"/>
      <c r="E695" s="166"/>
      <c r="F695" s="166"/>
      <c r="G695" s="166"/>
      <c r="H695" s="166"/>
      <c r="I695" s="166"/>
      <c r="J695" s="166"/>
      <c r="K695" s="166"/>
      <c r="L695" s="166"/>
      <c r="M695" s="166"/>
      <c r="N695" s="166"/>
      <c r="O695" s="166"/>
      <c r="P695" s="166"/>
      <c r="Q695" s="166"/>
      <c r="R695" s="166"/>
      <c r="S695" s="166"/>
      <c r="T695" s="166"/>
      <c r="U695" s="166"/>
      <c r="V695" s="166"/>
      <c r="W695" s="166"/>
      <c r="X695" s="166"/>
      <c r="Y695" s="166"/>
      <c r="Z695" s="166"/>
    </row>
    <row r="696" spans="1:26" ht="12.75" customHeight="1">
      <c r="A696" s="166"/>
      <c r="B696" s="166"/>
      <c r="C696" s="166"/>
      <c r="D696" s="166"/>
      <c r="E696" s="166"/>
      <c r="F696" s="166"/>
      <c r="G696" s="166"/>
      <c r="H696" s="166"/>
      <c r="I696" s="166"/>
      <c r="J696" s="166"/>
      <c r="K696" s="166"/>
      <c r="L696" s="166"/>
      <c r="M696" s="166"/>
      <c r="N696" s="166"/>
      <c r="O696" s="166"/>
      <c r="P696" s="166"/>
      <c r="Q696" s="166"/>
      <c r="R696" s="166"/>
      <c r="S696" s="166"/>
      <c r="T696" s="166"/>
      <c r="U696" s="166"/>
      <c r="V696" s="166"/>
      <c r="W696" s="166"/>
      <c r="X696" s="166"/>
      <c r="Y696" s="166"/>
      <c r="Z696" s="166"/>
    </row>
    <row r="697" spans="1:26" ht="12.75" customHeight="1">
      <c r="A697" s="166"/>
      <c r="B697" s="166"/>
      <c r="C697" s="166"/>
      <c r="D697" s="166"/>
      <c r="E697" s="166"/>
      <c r="F697" s="166"/>
      <c r="G697" s="166"/>
      <c r="H697" s="166"/>
      <c r="I697" s="166"/>
      <c r="J697" s="166"/>
      <c r="K697" s="166"/>
      <c r="L697" s="166"/>
      <c r="M697" s="166"/>
      <c r="N697" s="166"/>
      <c r="O697" s="166"/>
      <c r="P697" s="166"/>
      <c r="Q697" s="166"/>
      <c r="R697" s="166"/>
      <c r="S697" s="166"/>
      <c r="T697" s="166"/>
      <c r="U697" s="166"/>
      <c r="V697" s="166"/>
      <c r="W697" s="166"/>
      <c r="X697" s="166"/>
      <c r="Y697" s="166"/>
      <c r="Z697" s="166"/>
    </row>
    <row r="698" spans="1:26" ht="12.75" customHeight="1">
      <c r="A698" s="166"/>
      <c r="B698" s="166"/>
      <c r="C698" s="166"/>
      <c r="D698" s="166"/>
      <c r="E698" s="166"/>
      <c r="F698" s="166"/>
      <c r="G698" s="166"/>
      <c r="H698" s="166"/>
      <c r="I698" s="166"/>
      <c r="J698" s="166"/>
      <c r="K698" s="166"/>
      <c r="L698" s="166"/>
      <c r="M698" s="166"/>
      <c r="N698" s="166"/>
      <c r="O698" s="166"/>
      <c r="P698" s="166"/>
      <c r="Q698" s="166"/>
      <c r="R698" s="166"/>
      <c r="S698" s="166"/>
      <c r="T698" s="166"/>
      <c r="U698" s="166"/>
      <c r="V698" s="166"/>
      <c r="W698" s="166"/>
      <c r="X698" s="166"/>
      <c r="Y698" s="166"/>
      <c r="Z698" s="166"/>
    </row>
    <row r="699" spans="1:26" ht="12.75" customHeight="1">
      <c r="A699" s="166"/>
      <c r="B699" s="166"/>
      <c r="C699" s="166"/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66"/>
      <c r="O699" s="166"/>
      <c r="P699" s="166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</row>
    <row r="700" spans="1:26" ht="12.75" customHeight="1">
      <c r="A700" s="166"/>
      <c r="B700" s="166"/>
      <c r="C700" s="166"/>
      <c r="D700" s="166"/>
      <c r="E700" s="166"/>
      <c r="F700" s="166"/>
      <c r="G700" s="166"/>
      <c r="H700" s="166"/>
      <c r="I700" s="166"/>
      <c r="J700" s="166"/>
      <c r="K700" s="166"/>
      <c r="L700" s="166"/>
      <c r="M700" s="166"/>
      <c r="N700" s="166"/>
      <c r="O700" s="166"/>
      <c r="P700" s="166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</row>
    <row r="701" spans="1:26" ht="12.75" customHeight="1">
      <c r="A701" s="166"/>
      <c r="B701" s="166"/>
      <c r="C701" s="166"/>
      <c r="D701" s="166"/>
      <c r="E701" s="166"/>
      <c r="F701" s="166"/>
      <c r="G701" s="166"/>
      <c r="H701" s="166"/>
      <c r="I701" s="166"/>
      <c r="J701" s="166"/>
      <c r="K701" s="166"/>
      <c r="L701" s="166"/>
      <c r="M701" s="166"/>
      <c r="N701" s="166"/>
      <c r="O701" s="166"/>
      <c r="P701" s="166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</row>
    <row r="702" spans="1:26" ht="12.75" customHeight="1">
      <c r="A702" s="166"/>
      <c r="B702" s="166"/>
      <c r="C702" s="166"/>
      <c r="D702" s="166"/>
      <c r="E702" s="166"/>
      <c r="F702" s="166"/>
      <c r="G702" s="166"/>
      <c r="H702" s="166"/>
      <c r="I702" s="166"/>
      <c r="J702" s="166"/>
      <c r="K702" s="166"/>
      <c r="L702" s="166"/>
      <c r="M702" s="166"/>
      <c r="N702" s="166"/>
      <c r="O702" s="166"/>
      <c r="P702" s="166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</row>
    <row r="703" spans="1:26" ht="12.75" customHeight="1">
      <c r="A703" s="166"/>
      <c r="B703" s="166"/>
      <c r="C703" s="166"/>
      <c r="D703" s="166"/>
      <c r="E703" s="166"/>
      <c r="F703" s="166"/>
      <c r="G703" s="166"/>
      <c r="H703" s="166"/>
      <c r="I703" s="166"/>
      <c r="J703" s="166"/>
      <c r="K703" s="166"/>
      <c r="L703" s="166"/>
      <c r="M703" s="166"/>
      <c r="N703" s="166"/>
      <c r="O703" s="166"/>
      <c r="P703" s="166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</row>
    <row r="704" spans="1:26" ht="12.75" customHeight="1">
      <c r="A704" s="166"/>
      <c r="B704" s="166"/>
      <c r="C704" s="166"/>
      <c r="D704" s="166"/>
      <c r="E704" s="166"/>
      <c r="F704" s="166"/>
      <c r="G704" s="166"/>
      <c r="H704" s="166"/>
      <c r="I704" s="166"/>
      <c r="J704" s="166"/>
      <c r="K704" s="166"/>
      <c r="L704" s="166"/>
      <c r="M704" s="166"/>
      <c r="N704" s="166"/>
      <c r="O704" s="166"/>
      <c r="P704" s="166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</row>
    <row r="705" spans="1:26" ht="12.75" customHeight="1">
      <c r="A705" s="166"/>
      <c r="B705" s="166"/>
      <c r="C705" s="166"/>
      <c r="D705" s="166"/>
      <c r="E705" s="166"/>
      <c r="F705" s="166"/>
      <c r="G705" s="166"/>
      <c r="H705" s="166"/>
      <c r="I705" s="166"/>
      <c r="J705" s="166"/>
      <c r="K705" s="166"/>
      <c r="L705" s="166"/>
      <c r="M705" s="166"/>
      <c r="N705" s="166"/>
      <c r="O705" s="166"/>
      <c r="P705" s="166"/>
      <c r="Q705" s="166"/>
      <c r="R705" s="166"/>
      <c r="S705" s="166"/>
      <c r="T705" s="166"/>
      <c r="U705" s="166"/>
      <c r="V705" s="166"/>
      <c r="W705" s="166"/>
      <c r="X705" s="166"/>
      <c r="Y705" s="166"/>
      <c r="Z705" s="166"/>
    </row>
    <row r="706" spans="1:26" ht="12.75" customHeight="1">
      <c r="A706" s="166"/>
      <c r="B706" s="166"/>
      <c r="C706" s="166"/>
      <c r="D706" s="166"/>
      <c r="E706" s="166"/>
      <c r="F706" s="166"/>
      <c r="G706" s="166"/>
      <c r="H706" s="166"/>
      <c r="I706" s="166"/>
      <c r="J706" s="166"/>
      <c r="K706" s="166"/>
      <c r="L706" s="166"/>
      <c r="M706" s="166"/>
      <c r="N706" s="166"/>
      <c r="O706" s="166"/>
      <c r="P706" s="166"/>
      <c r="Q706" s="166"/>
      <c r="R706" s="166"/>
      <c r="S706" s="166"/>
      <c r="T706" s="166"/>
      <c r="U706" s="166"/>
      <c r="V706" s="166"/>
      <c r="W706" s="166"/>
      <c r="X706" s="166"/>
      <c r="Y706" s="166"/>
      <c r="Z706" s="166"/>
    </row>
    <row r="707" spans="1:26" ht="12.75" customHeight="1">
      <c r="A707" s="166"/>
      <c r="B707" s="166"/>
      <c r="C707" s="166"/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66"/>
      <c r="O707" s="166"/>
      <c r="P707" s="166"/>
      <c r="Q707" s="166"/>
      <c r="R707" s="166"/>
      <c r="S707" s="166"/>
      <c r="T707" s="166"/>
      <c r="U707" s="166"/>
      <c r="V707" s="166"/>
      <c r="W707" s="166"/>
      <c r="X707" s="166"/>
      <c r="Y707" s="166"/>
      <c r="Z707" s="166"/>
    </row>
    <row r="708" spans="1:26" ht="12.75" customHeight="1">
      <c r="A708" s="166"/>
      <c r="B708" s="166"/>
      <c r="C708" s="166"/>
      <c r="D708" s="166"/>
      <c r="E708" s="166"/>
      <c r="F708" s="166"/>
      <c r="G708" s="166"/>
      <c r="H708" s="166"/>
      <c r="I708" s="166"/>
      <c r="J708" s="166"/>
      <c r="K708" s="166"/>
      <c r="L708" s="166"/>
      <c r="M708" s="166"/>
      <c r="N708" s="166"/>
      <c r="O708" s="166"/>
      <c r="P708" s="166"/>
      <c r="Q708" s="166"/>
      <c r="R708" s="166"/>
      <c r="S708" s="166"/>
      <c r="T708" s="166"/>
      <c r="U708" s="166"/>
      <c r="V708" s="166"/>
      <c r="W708" s="166"/>
      <c r="X708" s="166"/>
      <c r="Y708" s="166"/>
      <c r="Z708" s="166"/>
    </row>
    <row r="709" spans="1:26" ht="12.75" customHeight="1">
      <c r="A709" s="166"/>
      <c r="B709" s="166"/>
      <c r="C709" s="166"/>
      <c r="D709" s="166"/>
      <c r="E709" s="166"/>
      <c r="F709" s="166"/>
      <c r="G709" s="166"/>
      <c r="H709" s="166"/>
      <c r="I709" s="166"/>
      <c r="J709" s="166"/>
      <c r="K709" s="166"/>
      <c r="L709" s="166"/>
      <c r="M709" s="166"/>
      <c r="N709" s="166"/>
      <c r="O709" s="166"/>
      <c r="P709" s="166"/>
      <c r="Q709" s="166"/>
      <c r="R709" s="166"/>
      <c r="S709" s="166"/>
      <c r="T709" s="166"/>
      <c r="U709" s="166"/>
      <c r="V709" s="166"/>
      <c r="W709" s="166"/>
      <c r="X709" s="166"/>
      <c r="Y709" s="166"/>
      <c r="Z709" s="166"/>
    </row>
    <row r="710" spans="1:26" ht="12.75" customHeight="1">
      <c r="A710" s="166"/>
      <c r="B710" s="166"/>
      <c r="C710" s="166"/>
      <c r="D710" s="166"/>
      <c r="E710" s="166"/>
      <c r="F710" s="166"/>
      <c r="G710" s="166"/>
      <c r="H710" s="166"/>
      <c r="I710" s="166"/>
      <c r="J710" s="166"/>
      <c r="K710" s="166"/>
      <c r="L710" s="166"/>
      <c r="M710" s="166"/>
      <c r="N710" s="166"/>
      <c r="O710" s="166"/>
      <c r="P710" s="166"/>
      <c r="Q710" s="166"/>
      <c r="R710" s="166"/>
      <c r="S710" s="166"/>
      <c r="T710" s="166"/>
      <c r="U710" s="166"/>
      <c r="V710" s="166"/>
      <c r="W710" s="166"/>
      <c r="X710" s="166"/>
      <c r="Y710" s="166"/>
      <c r="Z710" s="166"/>
    </row>
    <row r="711" spans="1:26" ht="12.75" customHeight="1">
      <c r="A711" s="166"/>
      <c r="B711" s="166"/>
      <c r="C711" s="166"/>
      <c r="D711" s="166"/>
      <c r="E711" s="166"/>
      <c r="F711" s="166"/>
      <c r="G711" s="166"/>
      <c r="H711" s="166"/>
      <c r="I711" s="166"/>
      <c r="J711" s="166"/>
      <c r="K711" s="166"/>
      <c r="L711" s="166"/>
      <c r="M711" s="166"/>
      <c r="N711" s="166"/>
      <c r="O711" s="166"/>
      <c r="P711" s="166"/>
      <c r="Q711" s="166"/>
      <c r="R711" s="166"/>
      <c r="S711" s="166"/>
      <c r="T711" s="166"/>
      <c r="U711" s="166"/>
      <c r="V711" s="166"/>
      <c r="W711" s="166"/>
      <c r="X711" s="166"/>
      <c r="Y711" s="166"/>
      <c r="Z711" s="166"/>
    </row>
    <row r="712" spans="1:26" ht="12.75" customHeight="1">
      <c r="A712" s="166"/>
      <c r="B712" s="166"/>
      <c r="C712" s="166"/>
      <c r="D712" s="166"/>
      <c r="E712" s="166"/>
      <c r="F712" s="166"/>
      <c r="G712" s="166"/>
      <c r="H712" s="166"/>
      <c r="I712" s="166"/>
      <c r="J712" s="166"/>
      <c r="K712" s="166"/>
      <c r="L712" s="166"/>
      <c r="M712" s="166"/>
      <c r="N712" s="166"/>
      <c r="O712" s="166"/>
      <c r="P712" s="166"/>
      <c r="Q712" s="166"/>
      <c r="R712" s="166"/>
      <c r="S712" s="166"/>
      <c r="T712" s="166"/>
      <c r="U712" s="166"/>
      <c r="V712" s="166"/>
      <c r="W712" s="166"/>
      <c r="X712" s="166"/>
      <c r="Y712" s="166"/>
      <c r="Z712" s="166"/>
    </row>
    <row r="713" spans="1:26" ht="12.75" customHeight="1">
      <c r="A713" s="166"/>
      <c r="B713" s="166"/>
      <c r="C713" s="166"/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P713" s="166"/>
      <c r="Q713" s="166"/>
      <c r="R713" s="166"/>
      <c r="S713" s="166"/>
      <c r="T713" s="166"/>
      <c r="U713" s="166"/>
      <c r="V713" s="166"/>
      <c r="W713" s="166"/>
      <c r="X713" s="166"/>
      <c r="Y713" s="166"/>
      <c r="Z713" s="166"/>
    </row>
    <row r="714" spans="1:26" ht="12.75" customHeight="1">
      <c r="A714" s="166"/>
      <c r="B714" s="166"/>
      <c r="C714" s="166"/>
      <c r="D714" s="166"/>
      <c r="E714" s="166"/>
      <c r="F714" s="166"/>
      <c r="G714" s="166"/>
      <c r="H714" s="166"/>
      <c r="I714" s="166"/>
      <c r="J714" s="166"/>
      <c r="K714" s="166"/>
      <c r="L714" s="166"/>
      <c r="M714" s="166"/>
      <c r="N714" s="166"/>
      <c r="O714" s="166"/>
      <c r="P714" s="166"/>
      <c r="Q714" s="166"/>
      <c r="R714" s="166"/>
      <c r="S714" s="166"/>
      <c r="T714" s="166"/>
      <c r="U714" s="166"/>
      <c r="V714" s="166"/>
      <c r="W714" s="166"/>
      <c r="X714" s="166"/>
      <c r="Y714" s="166"/>
      <c r="Z714" s="166"/>
    </row>
    <row r="715" spans="1:26" ht="12.75" customHeight="1">
      <c r="A715" s="166"/>
      <c r="B715" s="166"/>
      <c r="C715" s="166"/>
      <c r="D715" s="166"/>
      <c r="E715" s="166"/>
      <c r="F715" s="166"/>
      <c r="G715" s="166"/>
      <c r="H715" s="166"/>
      <c r="I715" s="166"/>
      <c r="J715" s="166"/>
      <c r="K715" s="166"/>
      <c r="L715" s="166"/>
      <c r="M715" s="166"/>
      <c r="N715" s="166"/>
      <c r="O715" s="166"/>
      <c r="P715" s="166"/>
      <c r="Q715" s="166"/>
      <c r="R715" s="166"/>
      <c r="S715" s="166"/>
      <c r="T715" s="166"/>
      <c r="U715" s="166"/>
      <c r="V715" s="166"/>
      <c r="W715" s="166"/>
      <c r="X715" s="166"/>
      <c r="Y715" s="166"/>
      <c r="Z715" s="166"/>
    </row>
    <row r="716" spans="1:26" ht="12.75" customHeight="1">
      <c r="A716" s="166"/>
      <c r="B716" s="166"/>
      <c r="C716" s="166"/>
      <c r="D716" s="166"/>
      <c r="E716" s="166"/>
      <c r="F716" s="166"/>
      <c r="G716" s="166"/>
      <c r="H716" s="166"/>
      <c r="I716" s="166"/>
      <c r="J716" s="166"/>
      <c r="K716" s="166"/>
      <c r="L716" s="166"/>
      <c r="M716" s="166"/>
      <c r="N716" s="166"/>
      <c r="O716" s="166"/>
      <c r="P716" s="166"/>
      <c r="Q716" s="166"/>
      <c r="R716" s="166"/>
      <c r="S716" s="166"/>
      <c r="T716" s="166"/>
      <c r="U716" s="166"/>
      <c r="V716" s="166"/>
      <c r="W716" s="166"/>
      <c r="X716" s="166"/>
      <c r="Y716" s="166"/>
      <c r="Z716" s="166"/>
    </row>
    <row r="717" spans="1:26" ht="12.75" customHeight="1">
      <c r="A717" s="166"/>
      <c r="B717" s="166"/>
      <c r="C717" s="166"/>
      <c r="D717" s="166"/>
      <c r="E717" s="166"/>
      <c r="F717" s="166"/>
      <c r="G717" s="166"/>
      <c r="H717" s="166"/>
      <c r="I717" s="166"/>
      <c r="J717" s="166"/>
      <c r="K717" s="166"/>
      <c r="L717" s="166"/>
      <c r="M717" s="166"/>
      <c r="N717" s="166"/>
      <c r="O717" s="166"/>
      <c r="P717" s="166"/>
      <c r="Q717" s="166"/>
      <c r="R717" s="166"/>
      <c r="S717" s="166"/>
      <c r="T717" s="166"/>
      <c r="U717" s="166"/>
      <c r="V717" s="166"/>
      <c r="W717" s="166"/>
      <c r="X717" s="166"/>
      <c r="Y717" s="166"/>
      <c r="Z717" s="166"/>
    </row>
    <row r="718" spans="1:26" ht="12.75" customHeight="1">
      <c r="A718" s="166"/>
      <c r="B718" s="166"/>
      <c r="C718" s="166"/>
      <c r="D718" s="166"/>
      <c r="E718" s="166"/>
      <c r="F718" s="166"/>
      <c r="G718" s="166"/>
      <c r="H718" s="166"/>
      <c r="I718" s="166"/>
      <c r="J718" s="166"/>
      <c r="K718" s="166"/>
      <c r="L718" s="166"/>
      <c r="M718" s="166"/>
      <c r="N718" s="166"/>
      <c r="O718" s="166"/>
      <c r="P718" s="166"/>
      <c r="Q718" s="166"/>
      <c r="R718" s="166"/>
      <c r="S718" s="166"/>
      <c r="T718" s="166"/>
      <c r="U718" s="166"/>
      <c r="V718" s="166"/>
      <c r="W718" s="166"/>
      <c r="X718" s="166"/>
      <c r="Y718" s="166"/>
      <c r="Z718" s="166"/>
    </row>
    <row r="719" spans="1:26" ht="12.75" customHeight="1">
      <c r="A719" s="166"/>
      <c r="B719" s="166"/>
      <c r="C719" s="166"/>
      <c r="D719" s="166"/>
      <c r="E719" s="166"/>
      <c r="F719" s="166"/>
      <c r="G719" s="166"/>
      <c r="H719" s="166"/>
      <c r="I719" s="166"/>
      <c r="J719" s="166"/>
      <c r="K719" s="166"/>
      <c r="L719" s="166"/>
      <c r="M719" s="166"/>
      <c r="N719" s="166"/>
      <c r="O719" s="166"/>
      <c r="P719" s="166"/>
      <c r="Q719" s="166"/>
      <c r="R719" s="166"/>
      <c r="S719" s="166"/>
      <c r="T719" s="166"/>
      <c r="U719" s="166"/>
      <c r="V719" s="166"/>
      <c r="W719" s="166"/>
      <c r="X719" s="166"/>
      <c r="Y719" s="166"/>
      <c r="Z719" s="166"/>
    </row>
    <row r="720" spans="1:26" ht="12.75" customHeight="1">
      <c r="A720" s="166"/>
      <c r="B720" s="166"/>
      <c r="C720" s="166"/>
      <c r="D720" s="166"/>
      <c r="E720" s="166"/>
      <c r="F720" s="166"/>
      <c r="G720" s="166"/>
      <c r="H720" s="166"/>
      <c r="I720" s="166"/>
      <c r="J720" s="166"/>
      <c r="K720" s="166"/>
      <c r="L720" s="166"/>
      <c r="M720" s="166"/>
      <c r="N720" s="166"/>
      <c r="O720" s="166"/>
      <c r="P720" s="166"/>
      <c r="Q720" s="166"/>
      <c r="R720" s="166"/>
      <c r="S720" s="166"/>
      <c r="T720" s="166"/>
      <c r="U720" s="166"/>
      <c r="V720" s="166"/>
      <c r="W720" s="166"/>
      <c r="X720" s="166"/>
      <c r="Y720" s="166"/>
      <c r="Z720" s="166"/>
    </row>
    <row r="721" spans="1:26" ht="12.75" customHeight="1">
      <c r="A721" s="166"/>
      <c r="B721" s="166"/>
      <c r="C721" s="166"/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P721" s="166"/>
      <c r="Q721" s="166"/>
      <c r="R721" s="166"/>
      <c r="S721" s="166"/>
      <c r="T721" s="166"/>
      <c r="U721" s="166"/>
      <c r="V721" s="166"/>
      <c r="W721" s="166"/>
      <c r="X721" s="166"/>
      <c r="Y721" s="166"/>
      <c r="Z721" s="166"/>
    </row>
    <row r="722" spans="1:26" ht="12.75" customHeight="1">
      <c r="A722" s="166"/>
      <c r="B722" s="166"/>
      <c r="C722" s="166"/>
      <c r="D722" s="166"/>
      <c r="E722" s="166"/>
      <c r="F722" s="166"/>
      <c r="G722" s="166"/>
      <c r="H722" s="166"/>
      <c r="I722" s="166"/>
      <c r="J722" s="166"/>
      <c r="K722" s="166"/>
      <c r="L722" s="166"/>
      <c r="M722" s="166"/>
      <c r="N722" s="166"/>
      <c r="O722" s="166"/>
      <c r="P722" s="166"/>
      <c r="Q722" s="166"/>
      <c r="R722" s="166"/>
      <c r="S722" s="166"/>
      <c r="T722" s="166"/>
      <c r="U722" s="166"/>
      <c r="V722" s="166"/>
      <c r="W722" s="166"/>
      <c r="X722" s="166"/>
      <c r="Y722" s="166"/>
      <c r="Z722" s="166"/>
    </row>
    <row r="723" spans="1:26" ht="12.75" customHeight="1">
      <c r="A723" s="166"/>
      <c r="B723" s="166"/>
      <c r="C723" s="166"/>
      <c r="D723" s="166"/>
      <c r="E723" s="166"/>
      <c r="F723" s="166"/>
      <c r="G723" s="166"/>
      <c r="H723" s="166"/>
      <c r="I723" s="166"/>
      <c r="J723" s="166"/>
      <c r="K723" s="166"/>
      <c r="L723" s="166"/>
      <c r="M723" s="166"/>
      <c r="N723" s="166"/>
      <c r="O723" s="166"/>
      <c r="P723" s="166"/>
      <c r="Q723" s="166"/>
      <c r="R723" s="166"/>
      <c r="S723" s="166"/>
      <c r="T723" s="166"/>
      <c r="U723" s="166"/>
      <c r="V723" s="166"/>
      <c r="W723" s="166"/>
      <c r="X723" s="166"/>
      <c r="Y723" s="166"/>
      <c r="Z723" s="166"/>
    </row>
    <row r="724" spans="1:26" ht="12.75" customHeight="1">
      <c r="A724" s="166"/>
      <c r="B724" s="166"/>
      <c r="C724" s="166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66"/>
      <c r="O724" s="166"/>
      <c r="P724" s="166"/>
      <c r="Q724" s="166"/>
      <c r="R724" s="166"/>
      <c r="S724" s="166"/>
      <c r="T724" s="166"/>
      <c r="U724" s="166"/>
      <c r="V724" s="166"/>
      <c r="W724" s="166"/>
      <c r="X724" s="166"/>
      <c r="Y724" s="166"/>
      <c r="Z724" s="166"/>
    </row>
    <row r="725" spans="1:26" ht="12.75" customHeight="1">
      <c r="A725" s="166"/>
      <c r="B725" s="166"/>
      <c r="C725" s="166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66"/>
      <c r="O725" s="166"/>
      <c r="P725" s="166"/>
      <c r="Q725" s="166"/>
      <c r="R725" s="166"/>
      <c r="S725" s="166"/>
      <c r="T725" s="166"/>
      <c r="U725" s="166"/>
      <c r="V725" s="166"/>
      <c r="W725" s="166"/>
      <c r="X725" s="166"/>
      <c r="Y725" s="166"/>
      <c r="Z725" s="166"/>
    </row>
    <row r="726" spans="1:26" ht="12.75" customHeight="1">
      <c r="A726" s="166"/>
      <c r="B726" s="166"/>
      <c r="C726" s="166"/>
      <c r="D726" s="166"/>
      <c r="E726" s="166"/>
      <c r="F726" s="166"/>
      <c r="G726" s="166"/>
      <c r="H726" s="166"/>
      <c r="I726" s="166"/>
      <c r="J726" s="166"/>
      <c r="K726" s="166"/>
      <c r="L726" s="166"/>
      <c r="M726" s="166"/>
      <c r="N726" s="166"/>
      <c r="O726" s="166"/>
      <c r="P726" s="166"/>
      <c r="Q726" s="166"/>
      <c r="R726" s="166"/>
      <c r="S726" s="166"/>
      <c r="T726" s="166"/>
      <c r="U726" s="166"/>
      <c r="V726" s="166"/>
      <c r="W726" s="166"/>
      <c r="X726" s="166"/>
      <c r="Y726" s="166"/>
      <c r="Z726" s="166"/>
    </row>
    <row r="727" spans="1:26" ht="12.75" customHeight="1">
      <c r="A727" s="166"/>
      <c r="B727" s="166"/>
      <c r="C727" s="166"/>
      <c r="D727" s="166"/>
      <c r="E727" s="166"/>
      <c r="F727" s="166"/>
      <c r="G727" s="166"/>
      <c r="H727" s="166"/>
      <c r="I727" s="166"/>
      <c r="J727" s="166"/>
      <c r="K727" s="166"/>
      <c r="L727" s="166"/>
      <c r="M727" s="166"/>
      <c r="N727" s="166"/>
      <c r="O727" s="166"/>
      <c r="P727" s="166"/>
      <c r="Q727" s="166"/>
      <c r="R727" s="166"/>
      <c r="S727" s="166"/>
      <c r="T727" s="166"/>
      <c r="U727" s="166"/>
      <c r="V727" s="166"/>
      <c r="W727" s="166"/>
      <c r="X727" s="166"/>
      <c r="Y727" s="166"/>
      <c r="Z727" s="166"/>
    </row>
    <row r="728" spans="1:26" ht="12.75" customHeight="1">
      <c r="A728" s="166"/>
      <c r="B728" s="166"/>
      <c r="C728" s="166"/>
      <c r="D728" s="166"/>
      <c r="E728" s="166"/>
      <c r="F728" s="166"/>
      <c r="G728" s="166"/>
      <c r="H728" s="166"/>
      <c r="I728" s="166"/>
      <c r="J728" s="166"/>
      <c r="K728" s="166"/>
      <c r="L728" s="166"/>
      <c r="M728" s="166"/>
      <c r="N728" s="166"/>
      <c r="O728" s="166"/>
      <c r="P728" s="166"/>
      <c r="Q728" s="166"/>
      <c r="R728" s="166"/>
      <c r="S728" s="166"/>
      <c r="T728" s="166"/>
      <c r="U728" s="166"/>
      <c r="V728" s="166"/>
      <c r="W728" s="166"/>
      <c r="X728" s="166"/>
      <c r="Y728" s="166"/>
      <c r="Z728" s="166"/>
    </row>
    <row r="729" spans="1:26" ht="12.75" customHeight="1">
      <c r="A729" s="166"/>
      <c r="B729" s="166"/>
      <c r="C729" s="166"/>
      <c r="D729" s="166"/>
      <c r="E729" s="166"/>
      <c r="F729" s="166"/>
      <c r="G729" s="166"/>
      <c r="H729" s="166"/>
      <c r="I729" s="166"/>
      <c r="J729" s="166"/>
      <c r="K729" s="166"/>
      <c r="L729" s="166"/>
      <c r="M729" s="166"/>
      <c r="N729" s="166"/>
      <c r="O729" s="166"/>
      <c r="P729" s="166"/>
      <c r="Q729" s="166"/>
      <c r="R729" s="166"/>
      <c r="S729" s="166"/>
      <c r="T729" s="166"/>
      <c r="U729" s="166"/>
      <c r="V729" s="166"/>
      <c r="W729" s="166"/>
      <c r="X729" s="166"/>
      <c r="Y729" s="166"/>
      <c r="Z729" s="166"/>
    </row>
    <row r="730" spans="1:26" ht="12.75" customHeight="1">
      <c r="A730" s="166"/>
      <c r="B730" s="166"/>
      <c r="C730" s="166"/>
      <c r="D730" s="166"/>
      <c r="E730" s="166"/>
      <c r="F730" s="166"/>
      <c r="G730" s="166"/>
      <c r="H730" s="166"/>
      <c r="I730" s="166"/>
      <c r="J730" s="166"/>
      <c r="K730" s="166"/>
      <c r="L730" s="166"/>
      <c r="M730" s="166"/>
      <c r="N730" s="166"/>
      <c r="O730" s="166"/>
      <c r="P730" s="166"/>
      <c r="Q730" s="166"/>
      <c r="R730" s="166"/>
      <c r="S730" s="166"/>
      <c r="T730" s="166"/>
      <c r="U730" s="166"/>
      <c r="V730" s="166"/>
      <c r="W730" s="166"/>
      <c r="X730" s="166"/>
      <c r="Y730" s="166"/>
      <c r="Z730" s="166"/>
    </row>
    <row r="731" spans="1:26" ht="12.75" customHeight="1">
      <c r="A731" s="166"/>
      <c r="B731" s="166"/>
      <c r="C731" s="166"/>
      <c r="D731" s="166"/>
      <c r="E731" s="166"/>
      <c r="F731" s="166"/>
      <c r="G731" s="166"/>
      <c r="H731" s="166"/>
      <c r="I731" s="166"/>
      <c r="J731" s="166"/>
      <c r="K731" s="166"/>
      <c r="L731" s="166"/>
      <c r="M731" s="166"/>
      <c r="N731" s="166"/>
      <c r="O731" s="166"/>
      <c r="P731" s="166"/>
      <c r="Q731" s="166"/>
      <c r="R731" s="166"/>
      <c r="S731" s="166"/>
      <c r="T731" s="166"/>
      <c r="U731" s="166"/>
      <c r="V731" s="166"/>
      <c r="W731" s="166"/>
      <c r="X731" s="166"/>
      <c r="Y731" s="166"/>
      <c r="Z731" s="166"/>
    </row>
    <row r="732" spans="1:26" ht="12.75" customHeight="1">
      <c r="A732" s="166"/>
      <c r="B732" s="166"/>
      <c r="C732" s="166"/>
      <c r="D732" s="166"/>
      <c r="E732" s="166"/>
      <c r="F732" s="166"/>
      <c r="G732" s="166"/>
      <c r="H732" s="166"/>
      <c r="I732" s="166"/>
      <c r="J732" s="166"/>
      <c r="K732" s="166"/>
      <c r="L732" s="166"/>
      <c r="M732" s="166"/>
      <c r="N732" s="166"/>
      <c r="O732" s="166"/>
      <c r="P732" s="166"/>
      <c r="Q732" s="166"/>
      <c r="R732" s="166"/>
      <c r="S732" s="166"/>
      <c r="T732" s="166"/>
      <c r="U732" s="166"/>
      <c r="V732" s="166"/>
      <c r="W732" s="166"/>
      <c r="X732" s="166"/>
      <c r="Y732" s="166"/>
      <c r="Z732" s="166"/>
    </row>
    <row r="733" spans="1:26" ht="12.75" customHeight="1">
      <c r="A733" s="166"/>
      <c r="B733" s="166"/>
      <c r="C733" s="166"/>
      <c r="D733" s="166"/>
      <c r="E733" s="166"/>
      <c r="F733" s="166"/>
      <c r="G733" s="166"/>
      <c r="H733" s="166"/>
      <c r="I733" s="166"/>
      <c r="J733" s="166"/>
      <c r="K733" s="166"/>
      <c r="L733" s="166"/>
      <c r="M733" s="166"/>
      <c r="N733" s="166"/>
      <c r="O733" s="166"/>
      <c r="P733" s="166"/>
      <c r="Q733" s="166"/>
      <c r="R733" s="166"/>
      <c r="S733" s="166"/>
      <c r="T733" s="166"/>
      <c r="U733" s="166"/>
      <c r="V733" s="166"/>
      <c r="W733" s="166"/>
      <c r="X733" s="166"/>
      <c r="Y733" s="166"/>
      <c r="Z733" s="166"/>
    </row>
    <row r="734" spans="1:26" ht="12.75" customHeight="1">
      <c r="A734" s="166"/>
      <c r="B734" s="166"/>
      <c r="C734" s="166"/>
      <c r="D734" s="166"/>
      <c r="E734" s="166"/>
      <c r="F734" s="166"/>
      <c r="G734" s="166"/>
      <c r="H734" s="166"/>
      <c r="I734" s="166"/>
      <c r="J734" s="166"/>
      <c r="K734" s="166"/>
      <c r="L734" s="166"/>
      <c r="M734" s="166"/>
      <c r="N734" s="166"/>
      <c r="O734" s="166"/>
      <c r="P734" s="166"/>
      <c r="Q734" s="166"/>
      <c r="R734" s="166"/>
      <c r="S734" s="166"/>
      <c r="T734" s="166"/>
      <c r="U734" s="166"/>
      <c r="V734" s="166"/>
      <c r="W734" s="166"/>
      <c r="X734" s="166"/>
      <c r="Y734" s="166"/>
      <c r="Z734" s="166"/>
    </row>
    <row r="735" spans="1:26" ht="12.75" customHeight="1">
      <c r="A735" s="166"/>
      <c r="B735" s="166"/>
      <c r="C735" s="166"/>
      <c r="D735" s="166"/>
      <c r="E735" s="166"/>
      <c r="F735" s="166"/>
      <c r="G735" s="166"/>
      <c r="H735" s="166"/>
      <c r="I735" s="166"/>
      <c r="J735" s="166"/>
      <c r="K735" s="166"/>
      <c r="L735" s="166"/>
      <c r="M735" s="166"/>
      <c r="N735" s="166"/>
      <c r="O735" s="166"/>
      <c r="P735" s="166"/>
      <c r="Q735" s="166"/>
      <c r="R735" s="166"/>
      <c r="S735" s="166"/>
      <c r="T735" s="166"/>
      <c r="U735" s="166"/>
      <c r="V735" s="166"/>
      <c r="W735" s="166"/>
      <c r="X735" s="166"/>
      <c r="Y735" s="166"/>
      <c r="Z735" s="166"/>
    </row>
    <row r="736" spans="1:26" ht="12.75" customHeight="1">
      <c r="A736" s="166"/>
      <c r="B736" s="166"/>
      <c r="C736" s="166"/>
      <c r="D736" s="166"/>
      <c r="E736" s="166"/>
      <c r="F736" s="166"/>
      <c r="G736" s="166"/>
      <c r="H736" s="166"/>
      <c r="I736" s="166"/>
      <c r="J736" s="166"/>
      <c r="K736" s="166"/>
      <c r="L736" s="166"/>
      <c r="M736" s="166"/>
      <c r="N736" s="166"/>
      <c r="O736" s="166"/>
      <c r="P736" s="166"/>
      <c r="Q736" s="166"/>
      <c r="R736" s="166"/>
      <c r="S736" s="166"/>
      <c r="T736" s="166"/>
      <c r="U736" s="166"/>
      <c r="V736" s="166"/>
      <c r="W736" s="166"/>
      <c r="X736" s="166"/>
      <c r="Y736" s="166"/>
      <c r="Z736" s="166"/>
    </row>
    <row r="737" spans="1:26" ht="12.75" customHeight="1">
      <c r="A737" s="166"/>
      <c r="B737" s="166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</row>
    <row r="738" spans="1:26" ht="12.75" customHeight="1">
      <c r="A738" s="166"/>
      <c r="B738" s="166"/>
      <c r="C738" s="166"/>
      <c r="D738" s="166"/>
      <c r="E738" s="166"/>
      <c r="F738" s="166"/>
      <c r="G738" s="166"/>
      <c r="H738" s="166"/>
      <c r="I738" s="166"/>
      <c r="J738" s="166"/>
      <c r="K738" s="166"/>
      <c r="L738" s="166"/>
      <c r="M738" s="166"/>
      <c r="N738" s="166"/>
      <c r="O738" s="166"/>
      <c r="P738" s="166"/>
      <c r="Q738" s="166"/>
      <c r="R738" s="166"/>
      <c r="S738" s="166"/>
      <c r="T738" s="166"/>
      <c r="U738" s="166"/>
      <c r="V738" s="166"/>
      <c r="W738" s="166"/>
      <c r="X738" s="166"/>
      <c r="Y738" s="166"/>
      <c r="Z738" s="166"/>
    </row>
    <row r="739" spans="1:26" ht="12.75" customHeight="1">
      <c r="A739" s="166"/>
      <c r="B739" s="166"/>
      <c r="C739" s="166"/>
      <c r="D739" s="166"/>
      <c r="E739" s="166"/>
      <c r="F739" s="166"/>
      <c r="G739" s="166"/>
      <c r="H739" s="166"/>
      <c r="I739" s="166"/>
      <c r="J739" s="166"/>
      <c r="K739" s="166"/>
      <c r="L739" s="166"/>
      <c r="M739" s="166"/>
      <c r="N739" s="166"/>
      <c r="O739" s="166"/>
      <c r="P739" s="166"/>
      <c r="Q739" s="166"/>
      <c r="R739" s="166"/>
      <c r="S739" s="166"/>
      <c r="T739" s="166"/>
      <c r="U739" s="166"/>
      <c r="V739" s="166"/>
      <c r="W739" s="166"/>
      <c r="X739" s="166"/>
      <c r="Y739" s="166"/>
      <c r="Z739" s="166"/>
    </row>
    <row r="740" spans="1:26" ht="12.75" customHeight="1">
      <c r="A740" s="166"/>
      <c r="B740" s="166"/>
      <c r="C740" s="166"/>
      <c r="D740" s="166"/>
      <c r="E740" s="166"/>
      <c r="F740" s="166"/>
      <c r="G740" s="166"/>
      <c r="H740" s="166"/>
      <c r="I740" s="166"/>
      <c r="J740" s="166"/>
      <c r="K740" s="166"/>
      <c r="L740" s="166"/>
      <c r="M740" s="166"/>
      <c r="N740" s="166"/>
      <c r="O740" s="166"/>
      <c r="P740" s="166"/>
      <c r="Q740" s="166"/>
      <c r="R740" s="166"/>
      <c r="S740" s="166"/>
      <c r="T740" s="166"/>
      <c r="U740" s="166"/>
      <c r="V740" s="166"/>
      <c r="W740" s="166"/>
      <c r="X740" s="166"/>
      <c r="Y740" s="166"/>
      <c r="Z740" s="166"/>
    </row>
    <row r="741" spans="1:26" ht="12.75" customHeight="1">
      <c r="A741" s="166"/>
      <c r="B741" s="166"/>
      <c r="C741" s="166"/>
      <c r="D741" s="166"/>
      <c r="E741" s="166"/>
      <c r="F741" s="166"/>
      <c r="G741" s="166"/>
      <c r="H741" s="166"/>
      <c r="I741" s="166"/>
      <c r="J741" s="166"/>
      <c r="K741" s="166"/>
      <c r="L741" s="166"/>
      <c r="M741" s="166"/>
      <c r="N741" s="166"/>
      <c r="O741" s="166"/>
      <c r="P741" s="166"/>
      <c r="Q741" s="166"/>
      <c r="R741" s="166"/>
      <c r="S741" s="166"/>
      <c r="T741" s="166"/>
      <c r="U741" s="166"/>
      <c r="V741" s="166"/>
      <c r="W741" s="166"/>
      <c r="X741" s="166"/>
      <c r="Y741" s="166"/>
      <c r="Z741" s="166"/>
    </row>
    <row r="742" spans="1:26" ht="12.75" customHeight="1">
      <c r="A742" s="166"/>
      <c r="B742" s="166"/>
      <c r="C742" s="166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66"/>
      <c r="O742" s="166"/>
      <c r="P742" s="166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</row>
    <row r="743" spans="1:26" ht="12.75" customHeight="1">
      <c r="A743" s="166"/>
      <c r="B743" s="166"/>
      <c r="C743" s="166"/>
      <c r="D743" s="166"/>
      <c r="E743" s="166"/>
      <c r="F743" s="166"/>
      <c r="G743" s="166"/>
      <c r="H743" s="166"/>
      <c r="I743" s="166"/>
      <c r="J743" s="166"/>
      <c r="K743" s="166"/>
      <c r="L743" s="166"/>
      <c r="M743" s="166"/>
      <c r="N743" s="166"/>
      <c r="O743" s="166"/>
      <c r="P743" s="166"/>
      <c r="Q743" s="166"/>
      <c r="R743" s="166"/>
      <c r="S743" s="166"/>
      <c r="T743" s="166"/>
      <c r="U743" s="166"/>
      <c r="V743" s="166"/>
      <c r="W743" s="166"/>
      <c r="X743" s="166"/>
      <c r="Y743" s="166"/>
      <c r="Z743" s="166"/>
    </row>
    <row r="744" spans="1:26" ht="12.75" customHeight="1">
      <c r="A744" s="166"/>
      <c r="B744" s="166"/>
      <c r="C744" s="166"/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66"/>
      <c r="O744" s="166"/>
      <c r="P744" s="166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</row>
    <row r="745" spans="1:26" ht="12.75" customHeight="1">
      <c r="A745" s="166"/>
      <c r="B745" s="166"/>
      <c r="C745" s="166"/>
      <c r="D745" s="166"/>
      <c r="E745" s="166"/>
      <c r="F745" s="166"/>
      <c r="G745" s="166"/>
      <c r="H745" s="166"/>
      <c r="I745" s="166"/>
      <c r="J745" s="166"/>
      <c r="K745" s="166"/>
      <c r="L745" s="166"/>
      <c r="M745" s="166"/>
      <c r="N745" s="166"/>
      <c r="O745" s="166"/>
      <c r="P745" s="166"/>
      <c r="Q745" s="166"/>
      <c r="R745" s="166"/>
      <c r="S745" s="166"/>
      <c r="T745" s="166"/>
      <c r="U745" s="166"/>
      <c r="V745" s="166"/>
      <c r="W745" s="166"/>
      <c r="X745" s="166"/>
      <c r="Y745" s="166"/>
      <c r="Z745" s="166"/>
    </row>
    <row r="746" spans="1:26" ht="12.75" customHeight="1">
      <c r="A746" s="166"/>
      <c r="B746" s="166"/>
      <c r="C746" s="166"/>
      <c r="D746" s="166"/>
      <c r="E746" s="166"/>
      <c r="F746" s="166"/>
      <c r="G746" s="166"/>
      <c r="H746" s="166"/>
      <c r="I746" s="166"/>
      <c r="J746" s="166"/>
      <c r="K746" s="166"/>
      <c r="L746" s="166"/>
      <c r="M746" s="166"/>
      <c r="N746" s="166"/>
      <c r="O746" s="166"/>
      <c r="P746" s="166"/>
      <c r="Q746" s="166"/>
      <c r="R746" s="166"/>
      <c r="S746" s="166"/>
      <c r="T746" s="166"/>
      <c r="U746" s="166"/>
      <c r="V746" s="166"/>
      <c r="W746" s="166"/>
      <c r="X746" s="166"/>
      <c r="Y746" s="166"/>
      <c r="Z746" s="166"/>
    </row>
    <row r="747" spans="1:26" ht="12.75" customHeight="1">
      <c r="A747" s="166"/>
      <c r="B747" s="166"/>
      <c r="C747" s="166"/>
      <c r="D747" s="166"/>
      <c r="E747" s="166"/>
      <c r="F747" s="166"/>
      <c r="G747" s="166"/>
      <c r="H747" s="166"/>
      <c r="I747" s="166"/>
      <c r="J747" s="166"/>
      <c r="K747" s="166"/>
      <c r="L747" s="166"/>
      <c r="M747" s="166"/>
      <c r="N747" s="166"/>
      <c r="O747" s="166"/>
      <c r="P747" s="166"/>
      <c r="Q747" s="166"/>
      <c r="R747" s="166"/>
      <c r="S747" s="166"/>
      <c r="T747" s="166"/>
      <c r="U747" s="166"/>
      <c r="V747" s="166"/>
      <c r="W747" s="166"/>
      <c r="X747" s="166"/>
      <c r="Y747" s="166"/>
      <c r="Z747" s="166"/>
    </row>
    <row r="748" spans="1:26" ht="12.75" customHeight="1">
      <c r="A748" s="166"/>
      <c r="B748" s="166"/>
      <c r="C748" s="166"/>
      <c r="D748" s="166"/>
      <c r="E748" s="166"/>
      <c r="F748" s="166"/>
      <c r="G748" s="166"/>
      <c r="H748" s="166"/>
      <c r="I748" s="166"/>
      <c r="J748" s="166"/>
      <c r="K748" s="166"/>
      <c r="L748" s="166"/>
      <c r="M748" s="166"/>
      <c r="N748" s="166"/>
      <c r="O748" s="166"/>
      <c r="P748" s="166"/>
      <c r="Q748" s="166"/>
      <c r="R748" s="166"/>
      <c r="S748" s="166"/>
      <c r="T748" s="166"/>
      <c r="U748" s="166"/>
      <c r="V748" s="166"/>
      <c r="W748" s="166"/>
      <c r="X748" s="166"/>
      <c r="Y748" s="166"/>
      <c r="Z748" s="166"/>
    </row>
    <row r="749" spans="1:26" ht="12.75" customHeight="1">
      <c r="A749" s="166"/>
      <c r="B749" s="166"/>
      <c r="C749" s="166"/>
      <c r="D749" s="166"/>
      <c r="E749" s="166"/>
      <c r="F749" s="166"/>
      <c r="G749" s="166"/>
      <c r="H749" s="166"/>
      <c r="I749" s="166"/>
      <c r="J749" s="166"/>
      <c r="K749" s="166"/>
      <c r="L749" s="166"/>
      <c r="M749" s="166"/>
      <c r="N749" s="166"/>
      <c r="O749" s="166"/>
      <c r="P749" s="166"/>
      <c r="Q749" s="166"/>
      <c r="R749" s="166"/>
      <c r="S749" s="166"/>
      <c r="T749" s="166"/>
      <c r="U749" s="166"/>
      <c r="V749" s="166"/>
      <c r="W749" s="166"/>
      <c r="X749" s="166"/>
      <c r="Y749" s="166"/>
      <c r="Z749" s="166"/>
    </row>
    <row r="750" spans="1:26" ht="12.75" customHeight="1">
      <c r="A750" s="166"/>
      <c r="B750" s="166"/>
      <c r="C750" s="166"/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66"/>
      <c r="O750" s="166"/>
      <c r="P750" s="166"/>
      <c r="Q750" s="166"/>
      <c r="R750" s="166"/>
      <c r="S750" s="166"/>
      <c r="T750" s="166"/>
      <c r="U750" s="166"/>
      <c r="V750" s="166"/>
      <c r="W750" s="166"/>
      <c r="X750" s="166"/>
      <c r="Y750" s="166"/>
      <c r="Z750" s="166"/>
    </row>
    <row r="751" spans="1:26" ht="12.75" customHeight="1">
      <c r="A751" s="166"/>
      <c r="B751" s="166"/>
      <c r="C751" s="166"/>
      <c r="D751" s="166"/>
      <c r="E751" s="166"/>
      <c r="F751" s="166"/>
      <c r="G751" s="166"/>
      <c r="H751" s="166"/>
      <c r="I751" s="166"/>
      <c r="J751" s="166"/>
      <c r="K751" s="166"/>
      <c r="L751" s="166"/>
      <c r="M751" s="166"/>
      <c r="N751" s="166"/>
      <c r="O751" s="166"/>
      <c r="P751" s="166"/>
      <c r="Q751" s="166"/>
      <c r="R751" s="166"/>
      <c r="S751" s="166"/>
      <c r="T751" s="166"/>
      <c r="U751" s="166"/>
      <c r="V751" s="166"/>
      <c r="W751" s="166"/>
      <c r="X751" s="166"/>
      <c r="Y751" s="166"/>
      <c r="Z751" s="166"/>
    </row>
    <row r="752" spans="1:26" ht="12.75" customHeight="1">
      <c r="A752" s="166"/>
      <c r="B752" s="166"/>
      <c r="C752" s="166"/>
      <c r="D752" s="166"/>
      <c r="E752" s="166"/>
      <c r="F752" s="166"/>
      <c r="G752" s="166"/>
      <c r="H752" s="166"/>
      <c r="I752" s="166"/>
      <c r="J752" s="166"/>
      <c r="K752" s="166"/>
      <c r="L752" s="166"/>
      <c r="M752" s="166"/>
      <c r="N752" s="166"/>
      <c r="O752" s="166"/>
      <c r="P752" s="166"/>
      <c r="Q752" s="166"/>
      <c r="R752" s="166"/>
      <c r="S752" s="166"/>
      <c r="T752" s="166"/>
      <c r="U752" s="166"/>
      <c r="V752" s="166"/>
      <c r="W752" s="166"/>
      <c r="X752" s="166"/>
      <c r="Y752" s="166"/>
      <c r="Z752" s="166"/>
    </row>
    <row r="753" spans="1:26" ht="12.75" customHeight="1">
      <c r="A753" s="166"/>
      <c r="B753" s="166"/>
      <c r="C753" s="166"/>
      <c r="D753" s="166"/>
      <c r="E753" s="166"/>
      <c r="F753" s="166"/>
      <c r="G753" s="166"/>
      <c r="H753" s="166"/>
      <c r="I753" s="166"/>
      <c r="J753" s="166"/>
      <c r="K753" s="166"/>
      <c r="L753" s="166"/>
      <c r="M753" s="166"/>
      <c r="N753" s="166"/>
      <c r="O753" s="166"/>
      <c r="P753" s="166"/>
      <c r="Q753" s="166"/>
      <c r="R753" s="166"/>
      <c r="S753" s="166"/>
      <c r="T753" s="166"/>
      <c r="U753" s="166"/>
      <c r="V753" s="166"/>
      <c r="W753" s="166"/>
      <c r="X753" s="166"/>
      <c r="Y753" s="166"/>
      <c r="Z753" s="166"/>
    </row>
    <row r="754" spans="1:26" ht="12.75" customHeight="1">
      <c r="A754" s="166"/>
      <c r="B754" s="166"/>
      <c r="C754" s="166"/>
      <c r="D754" s="166"/>
      <c r="E754" s="166"/>
      <c r="F754" s="166"/>
      <c r="G754" s="166"/>
      <c r="H754" s="166"/>
      <c r="I754" s="166"/>
      <c r="J754" s="166"/>
      <c r="K754" s="166"/>
      <c r="L754" s="166"/>
      <c r="M754" s="166"/>
      <c r="N754" s="166"/>
      <c r="O754" s="166"/>
      <c r="P754" s="166"/>
      <c r="Q754" s="166"/>
      <c r="R754" s="166"/>
      <c r="S754" s="166"/>
      <c r="T754" s="166"/>
      <c r="U754" s="166"/>
      <c r="V754" s="166"/>
      <c r="W754" s="166"/>
      <c r="X754" s="166"/>
      <c r="Y754" s="166"/>
      <c r="Z754" s="166"/>
    </row>
    <row r="755" spans="1:26" ht="12.75" customHeight="1">
      <c r="A755" s="166"/>
      <c r="B755" s="166"/>
      <c r="C755" s="166"/>
      <c r="D755" s="166"/>
      <c r="E755" s="166"/>
      <c r="F755" s="166"/>
      <c r="G755" s="166"/>
      <c r="H755" s="166"/>
      <c r="I755" s="166"/>
      <c r="J755" s="166"/>
      <c r="K755" s="166"/>
      <c r="L755" s="166"/>
      <c r="M755" s="166"/>
      <c r="N755" s="166"/>
      <c r="O755" s="166"/>
      <c r="P755" s="166"/>
      <c r="Q755" s="166"/>
      <c r="R755" s="166"/>
      <c r="S755" s="166"/>
      <c r="T755" s="166"/>
      <c r="U755" s="166"/>
      <c r="V755" s="166"/>
      <c r="W755" s="166"/>
      <c r="X755" s="166"/>
      <c r="Y755" s="166"/>
      <c r="Z755" s="166"/>
    </row>
    <row r="756" spans="1:26" ht="12.75" customHeight="1">
      <c r="A756" s="166"/>
      <c r="B756" s="166"/>
      <c r="C756" s="166"/>
      <c r="D756" s="166"/>
      <c r="E756" s="166"/>
      <c r="F756" s="166"/>
      <c r="G756" s="166"/>
      <c r="H756" s="166"/>
      <c r="I756" s="166"/>
      <c r="J756" s="166"/>
      <c r="K756" s="166"/>
      <c r="L756" s="166"/>
      <c r="M756" s="166"/>
      <c r="N756" s="166"/>
      <c r="O756" s="166"/>
      <c r="P756" s="166"/>
      <c r="Q756" s="166"/>
      <c r="R756" s="166"/>
      <c r="S756" s="166"/>
      <c r="T756" s="166"/>
      <c r="U756" s="166"/>
      <c r="V756" s="166"/>
      <c r="W756" s="166"/>
      <c r="X756" s="166"/>
      <c r="Y756" s="166"/>
      <c r="Z756" s="166"/>
    </row>
    <row r="757" spans="1:26" ht="12.75" customHeight="1">
      <c r="A757" s="166"/>
      <c r="B757" s="166"/>
      <c r="C757" s="166"/>
      <c r="D757" s="166"/>
      <c r="E757" s="166"/>
      <c r="F757" s="166"/>
      <c r="G757" s="166"/>
      <c r="H757" s="166"/>
      <c r="I757" s="166"/>
      <c r="J757" s="166"/>
      <c r="K757" s="166"/>
      <c r="L757" s="166"/>
      <c r="M757" s="166"/>
      <c r="N757" s="166"/>
      <c r="O757" s="166"/>
      <c r="P757" s="166"/>
      <c r="Q757" s="166"/>
      <c r="R757" s="166"/>
      <c r="S757" s="166"/>
      <c r="T757" s="166"/>
      <c r="U757" s="166"/>
      <c r="V757" s="166"/>
      <c r="W757" s="166"/>
      <c r="X757" s="166"/>
      <c r="Y757" s="166"/>
      <c r="Z757" s="166"/>
    </row>
    <row r="758" spans="1:26" ht="12.75" customHeight="1">
      <c r="A758" s="166"/>
      <c r="B758" s="166"/>
      <c r="C758" s="166"/>
      <c r="D758" s="166"/>
      <c r="E758" s="166"/>
      <c r="F758" s="166"/>
      <c r="G758" s="166"/>
      <c r="H758" s="166"/>
      <c r="I758" s="166"/>
      <c r="J758" s="166"/>
      <c r="K758" s="166"/>
      <c r="L758" s="166"/>
      <c r="M758" s="166"/>
      <c r="N758" s="166"/>
      <c r="O758" s="166"/>
      <c r="P758" s="166"/>
      <c r="Q758" s="166"/>
      <c r="R758" s="166"/>
      <c r="S758" s="166"/>
      <c r="T758" s="166"/>
      <c r="U758" s="166"/>
      <c r="V758" s="166"/>
      <c r="W758" s="166"/>
      <c r="X758" s="166"/>
      <c r="Y758" s="166"/>
      <c r="Z758" s="166"/>
    </row>
    <row r="759" spans="1:26" ht="12.75" customHeight="1">
      <c r="A759" s="166"/>
      <c r="B759" s="166"/>
      <c r="C759" s="166"/>
      <c r="D759" s="166"/>
      <c r="E759" s="166"/>
      <c r="F759" s="166"/>
      <c r="G759" s="166"/>
      <c r="H759" s="166"/>
      <c r="I759" s="166"/>
      <c r="J759" s="166"/>
      <c r="K759" s="166"/>
      <c r="L759" s="166"/>
      <c r="M759" s="166"/>
      <c r="N759" s="166"/>
      <c r="O759" s="166"/>
      <c r="P759" s="166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</row>
    <row r="760" spans="1:26" ht="12.75" customHeight="1">
      <c r="A760" s="166"/>
      <c r="B760" s="166"/>
      <c r="C760" s="166"/>
      <c r="D760" s="166"/>
      <c r="E760" s="166"/>
      <c r="F760" s="166"/>
      <c r="G760" s="166"/>
      <c r="H760" s="166"/>
      <c r="I760" s="166"/>
      <c r="J760" s="166"/>
      <c r="K760" s="166"/>
      <c r="L760" s="166"/>
      <c r="M760" s="166"/>
      <c r="N760" s="166"/>
      <c r="O760" s="166"/>
      <c r="P760" s="166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</row>
    <row r="761" spans="1:26" ht="12.75" customHeight="1">
      <c r="A761" s="166"/>
      <c r="B761" s="166"/>
      <c r="C761" s="166"/>
      <c r="D761" s="166"/>
      <c r="E761" s="166"/>
      <c r="F761" s="166"/>
      <c r="G761" s="166"/>
      <c r="H761" s="166"/>
      <c r="I761" s="166"/>
      <c r="J761" s="166"/>
      <c r="K761" s="166"/>
      <c r="L761" s="166"/>
      <c r="M761" s="166"/>
      <c r="N761" s="166"/>
      <c r="O761" s="166"/>
      <c r="P761" s="166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</row>
    <row r="762" spans="1:26" ht="12.75" customHeight="1">
      <c r="A762" s="166"/>
      <c r="B762" s="166"/>
      <c r="C762" s="166"/>
      <c r="D762" s="166"/>
      <c r="E762" s="166"/>
      <c r="F762" s="166"/>
      <c r="G762" s="166"/>
      <c r="H762" s="166"/>
      <c r="I762" s="166"/>
      <c r="J762" s="166"/>
      <c r="K762" s="166"/>
      <c r="L762" s="166"/>
      <c r="M762" s="166"/>
      <c r="N762" s="166"/>
      <c r="O762" s="166"/>
      <c r="P762" s="166"/>
      <c r="Q762" s="166"/>
      <c r="R762" s="166"/>
      <c r="S762" s="166"/>
      <c r="T762" s="166"/>
      <c r="U762" s="166"/>
      <c r="V762" s="166"/>
      <c r="W762" s="166"/>
      <c r="X762" s="166"/>
      <c r="Y762" s="166"/>
      <c r="Z762" s="166"/>
    </row>
    <row r="763" spans="1:26" ht="12.75" customHeight="1">
      <c r="A763" s="166"/>
      <c r="B763" s="166"/>
      <c r="C763" s="166"/>
      <c r="D763" s="166"/>
      <c r="E763" s="166"/>
      <c r="F763" s="166"/>
      <c r="G763" s="166"/>
      <c r="H763" s="166"/>
      <c r="I763" s="166"/>
      <c r="J763" s="166"/>
      <c r="K763" s="166"/>
      <c r="L763" s="166"/>
      <c r="M763" s="166"/>
      <c r="N763" s="166"/>
      <c r="O763" s="166"/>
      <c r="P763" s="166"/>
      <c r="Q763" s="166"/>
      <c r="R763" s="166"/>
      <c r="S763" s="166"/>
      <c r="T763" s="166"/>
      <c r="U763" s="166"/>
      <c r="V763" s="166"/>
      <c r="W763" s="166"/>
      <c r="X763" s="166"/>
      <c r="Y763" s="166"/>
      <c r="Z763" s="166"/>
    </row>
    <row r="764" spans="1:26" ht="12.75" customHeight="1">
      <c r="A764" s="166"/>
      <c r="B764" s="166"/>
      <c r="C764" s="166"/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P764" s="166"/>
      <c r="Q764" s="166"/>
      <c r="R764" s="166"/>
      <c r="S764" s="166"/>
      <c r="T764" s="166"/>
      <c r="U764" s="166"/>
      <c r="V764" s="166"/>
      <c r="W764" s="166"/>
      <c r="X764" s="166"/>
      <c r="Y764" s="166"/>
      <c r="Z764" s="166"/>
    </row>
    <row r="765" spans="1:26" ht="12.75" customHeight="1">
      <c r="A765" s="166"/>
      <c r="B765" s="166"/>
      <c r="C765" s="166"/>
      <c r="D765" s="166"/>
      <c r="E765" s="166"/>
      <c r="F765" s="166"/>
      <c r="G765" s="166"/>
      <c r="H765" s="166"/>
      <c r="I765" s="166"/>
      <c r="J765" s="166"/>
      <c r="K765" s="166"/>
      <c r="L765" s="166"/>
      <c r="M765" s="166"/>
      <c r="N765" s="166"/>
      <c r="O765" s="166"/>
      <c r="P765" s="166"/>
      <c r="Q765" s="166"/>
      <c r="R765" s="166"/>
      <c r="S765" s="166"/>
      <c r="T765" s="166"/>
      <c r="U765" s="166"/>
      <c r="V765" s="166"/>
      <c r="W765" s="166"/>
      <c r="X765" s="166"/>
      <c r="Y765" s="166"/>
      <c r="Z765" s="166"/>
    </row>
    <row r="766" spans="1:26" ht="12.75" customHeight="1">
      <c r="A766" s="166"/>
      <c r="B766" s="166"/>
      <c r="C766" s="166"/>
      <c r="D766" s="166"/>
      <c r="E766" s="166"/>
      <c r="F766" s="166"/>
      <c r="G766" s="166"/>
      <c r="H766" s="166"/>
      <c r="I766" s="166"/>
      <c r="J766" s="166"/>
      <c r="K766" s="166"/>
      <c r="L766" s="166"/>
      <c r="M766" s="166"/>
      <c r="N766" s="166"/>
      <c r="O766" s="166"/>
      <c r="P766" s="166"/>
      <c r="Q766" s="166"/>
      <c r="R766" s="166"/>
      <c r="S766" s="166"/>
      <c r="T766" s="166"/>
      <c r="U766" s="166"/>
      <c r="V766" s="166"/>
      <c r="W766" s="166"/>
      <c r="X766" s="166"/>
      <c r="Y766" s="166"/>
      <c r="Z766" s="166"/>
    </row>
    <row r="767" spans="1:26" ht="12.75" customHeight="1">
      <c r="A767" s="166"/>
      <c r="B767" s="166"/>
      <c r="C767" s="166"/>
      <c r="D767" s="166"/>
      <c r="E767" s="166"/>
      <c r="F767" s="166"/>
      <c r="G767" s="166"/>
      <c r="H767" s="166"/>
      <c r="I767" s="166"/>
      <c r="J767" s="166"/>
      <c r="K767" s="166"/>
      <c r="L767" s="166"/>
      <c r="M767" s="166"/>
      <c r="N767" s="166"/>
      <c r="O767" s="166"/>
      <c r="P767" s="166"/>
      <c r="Q767" s="166"/>
      <c r="R767" s="166"/>
      <c r="S767" s="166"/>
      <c r="T767" s="166"/>
      <c r="U767" s="166"/>
      <c r="V767" s="166"/>
      <c r="W767" s="166"/>
      <c r="X767" s="166"/>
      <c r="Y767" s="166"/>
      <c r="Z767" s="166"/>
    </row>
    <row r="768" spans="1:26" ht="12.75" customHeight="1">
      <c r="A768" s="166"/>
      <c r="B768" s="166"/>
      <c r="C768" s="166"/>
      <c r="D768" s="166"/>
      <c r="E768" s="166"/>
      <c r="F768" s="166"/>
      <c r="G768" s="166"/>
      <c r="H768" s="166"/>
      <c r="I768" s="166"/>
      <c r="J768" s="166"/>
      <c r="K768" s="166"/>
      <c r="L768" s="166"/>
      <c r="M768" s="166"/>
      <c r="N768" s="166"/>
      <c r="O768" s="166"/>
      <c r="P768" s="166"/>
      <c r="Q768" s="166"/>
      <c r="R768" s="166"/>
      <c r="S768" s="166"/>
      <c r="T768" s="166"/>
      <c r="U768" s="166"/>
      <c r="V768" s="166"/>
      <c r="W768" s="166"/>
      <c r="X768" s="166"/>
      <c r="Y768" s="166"/>
      <c r="Z768" s="166"/>
    </row>
    <row r="769" spans="1:26" ht="12.75" customHeight="1">
      <c r="A769" s="166"/>
      <c r="B769" s="166"/>
      <c r="C769" s="166"/>
      <c r="D769" s="166"/>
      <c r="E769" s="166"/>
      <c r="F769" s="166"/>
      <c r="G769" s="166"/>
      <c r="H769" s="166"/>
      <c r="I769" s="166"/>
      <c r="J769" s="166"/>
      <c r="K769" s="166"/>
      <c r="L769" s="166"/>
      <c r="M769" s="166"/>
      <c r="N769" s="166"/>
      <c r="O769" s="166"/>
      <c r="P769" s="166"/>
      <c r="Q769" s="166"/>
      <c r="R769" s="166"/>
      <c r="S769" s="166"/>
      <c r="T769" s="166"/>
      <c r="U769" s="166"/>
      <c r="V769" s="166"/>
      <c r="W769" s="166"/>
      <c r="X769" s="166"/>
      <c r="Y769" s="166"/>
      <c r="Z769" s="166"/>
    </row>
    <row r="770" spans="1:26" ht="12.75" customHeight="1">
      <c r="A770" s="166"/>
      <c r="B770" s="166"/>
      <c r="C770" s="166"/>
      <c r="D770" s="166"/>
      <c r="E770" s="166"/>
      <c r="F770" s="166"/>
      <c r="G770" s="166"/>
      <c r="H770" s="166"/>
      <c r="I770" s="166"/>
      <c r="J770" s="166"/>
      <c r="K770" s="166"/>
      <c r="L770" s="166"/>
      <c r="M770" s="166"/>
      <c r="N770" s="166"/>
      <c r="O770" s="166"/>
      <c r="P770" s="166"/>
      <c r="Q770" s="166"/>
      <c r="R770" s="166"/>
      <c r="S770" s="166"/>
      <c r="T770" s="166"/>
      <c r="U770" s="166"/>
      <c r="V770" s="166"/>
      <c r="W770" s="166"/>
      <c r="X770" s="166"/>
      <c r="Y770" s="166"/>
      <c r="Z770" s="166"/>
    </row>
    <row r="771" spans="1:26" ht="12.75" customHeight="1">
      <c r="A771" s="166"/>
      <c r="B771" s="166"/>
      <c r="C771" s="166"/>
      <c r="D771" s="166"/>
      <c r="E771" s="166"/>
      <c r="F771" s="166"/>
      <c r="G771" s="166"/>
      <c r="H771" s="166"/>
      <c r="I771" s="166"/>
      <c r="J771" s="166"/>
      <c r="K771" s="166"/>
      <c r="L771" s="166"/>
      <c r="M771" s="166"/>
      <c r="N771" s="166"/>
      <c r="O771" s="166"/>
      <c r="P771" s="166"/>
      <c r="Q771" s="166"/>
      <c r="R771" s="166"/>
      <c r="S771" s="166"/>
      <c r="T771" s="166"/>
      <c r="U771" s="166"/>
      <c r="V771" s="166"/>
      <c r="W771" s="166"/>
      <c r="X771" s="166"/>
      <c r="Y771" s="166"/>
      <c r="Z771" s="166"/>
    </row>
    <row r="772" spans="1:26" ht="12.75" customHeight="1">
      <c r="A772" s="166"/>
      <c r="B772" s="166"/>
      <c r="C772" s="166"/>
      <c r="D772" s="166"/>
      <c r="E772" s="166"/>
      <c r="F772" s="166"/>
      <c r="G772" s="166"/>
      <c r="H772" s="166"/>
      <c r="I772" s="166"/>
      <c r="J772" s="166"/>
      <c r="K772" s="166"/>
      <c r="L772" s="166"/>
      <c r="M772" s="166"/>
      <c r="N772" s="166"/>
      <c r="O772" s="166"/>
      <c r="P772" s="166"/>
      <c r="Q772" s="166"/>
      <c r="R772" s="166"/>
      <c r="S772" s="166"/>
      <c r="T772" s="166"/>
      <c r="U772" s="166"/>
      <c r="V772" s="166"/>
      <c r="W772" s="166"/>
      <c r="X772" s="166"/>
      <c r="Y772" s="166"/>
      <c r="Z772" s="166"/>
    </row>
    <row r="773" spans="1:26" ht="12.75" customHeight="1">
      <c r="A773" s="166"/>
      <c r="B773" s="166"/>
      <c r="C773" s="166"/>
      <c r="D773" s="166"/>
      <c r="E773" s="166"/>
      <c r="F773" s="166"/>
      <c r="G773" s="166"/>
      <c r="H773" s="166"/>
      <c r="I773" s="166"/>
      <c r="J773" s="166"/>
      <c r="K773" s="166"/>
      <c r="L773" s="166"/>
      <c r="M773" s="166"/>
      <c r="N773" s="166"/>
      <c r="O773" s="166"/>
      <c r="P773" s="166"/>
      <c r="Q773" s="166"/>
      <c r="R773" s="166"/>
      <c r="S773" s="166"/>
      <c r="T773" s="166"/>
      <c r="U773" s="166"/>
      <c r="V773" s="166"/>
      <c r="W773" s="166"/>
      <c r="X773" s="166"/>
      <c r="Y773" s="166"/>
      <c r="Z773" s="166"/>
    </row>
    <row r="774" spans="1:26" ht="12.75" customHeight="1">
      <c r="A774" s="166"/>
      <c r="B774" s="166"/>
      <c r="C774" s="166"/>
      <c r="D774" s="166"/>
      <c r="E774" s="166"/>
      <c r="F774" s="166"/>
      <c r="G774" s="166"/>
      <c r="H774" s="166"/>
      <c r="I774" s="166"/>
      <c r="J774" s="166"/>
      <c r="K774" s="166"/>
      <c r="L774" s="166"/>
      <c r="M774" s="166"/>
      <c r="N774" s="166"/>
      <c r="O774" s="166"/>
      <c r="P774" s="166"/>
      <c r="Q774" s="166"/>
      <c r="R774" s="166"/>
      <c r="S774" s="166"/>
      <c r="T774" s="166"/>
      <c r="U774" s="166"/>
      <c r="V774" s="166"/>
      <c r="W774" s="166"/>
      <c r="X774" s="166"/>
      <c r="Y774" s="166"/>
      <c r="Z774" s="166"/>
    </row>
    <row r="775" spans="1:26" ht="12.75" customHeight="1">
      <c r="A775" s="166"/>
      <c r="B775" s="166"/>
      <c r="C775" s="166"/>
      <c r="D775" s="166"/>
      <c r="E775" s="166"/>
      <c r="F775" s="166"/>
      <c r="G775" s="166"/>
      <c r="H775" s="166"/>
      <c r="I775" s="166"/>
      <c r="J775" s="166"/>
      <c r="K775" s="166"/>
      <c r="L775" s="166"/>
      <c r="M775" s="166"/>
      <c r="N775" s="166"/>
      <c r="O775" s="166"/>
      <c r="P775" s="166"/>
      <c r="Q775" s="166"/>
      <c r="R775" s="166"/>
      <c r="S775" s="166"/>
      <c r="T775" s="166"/>
      <c r="U775" s="166"/>
      <c r="V775" s="166"/>
      <c r="W775" s="166"/>
      <c r="X775" s="166"/>
      <c r="Y775" s="166"/>
      <c r="Z775" s="166"/>
    </row>
    <row r="776" spans="1:26" ht="12.75" customHeight="1">
      <c r="A776" s="166"/>
      <c r="B776" s="166"/>
      <c r="C776" s="166"/>
      <c r="D776" s="166"/>
      <c r="E776" s="166"/>
      <c r="F776" s="166"/>
      <c r="G776" s="166"/>
      <c r="H776" s="166"/>
      <c r="I776" s="166"/>
      <c r="J776" s="166"/>
      <c r="K776" s="166"/>
      <c r="L776" s="166"/>
      <c r="M776" s="166"/>
      <c r="N776" s="166"/>
      <c r="O776" s="166"/>
      <c r="P776" s="166"/>
      <c r="Q776" s="166"/>
      <c r="R776" s="166"/>
      <c r="S776" s="166"/>
      <c r="T776" s="166"/>
      <c r="U776" s="166"/>
      <c r="V776" s="166"/>
      <c r="W776" s="166"/>
      <c r="X776" s="166"/>
      <c r="Y776" s="166"/>
      <c r="Z776" s="166"/>
    </row>
    <row r="777" spans="1:26" ht="12.75" customHeight="1">
      <c r="A777" s="166"/>
      <c r="B777" s="166"/>
      <c r="C777" s="166"/>
      <c r="D777" s="166"/>
      <c r="E777" s="166"/>
      <c r="F777" s="166"/>
      <c r="G777" s="166"/>
      <c r="H777" s="166"/>
      <c r="I777" s="166"/>
      <c r="J777" s="166"/>
      <c r="K777" s="166"/>
      <c r="L777" s="166"/>
      <c r="M777" s="166"/>
      <c r="N777" s="166"/>
      <c r="O777" s="166"/>
      <c r="P777" s="166"/>
      <c r="Q777" s="166"/>
      <c r="R777" s="166"/>
      <c r="S777" s="166"/>
      <c r="T777" s="166"/>
      <c r="U777" s="166"/>
      <c r="V777" s="166"/>
      <c r="W777" s="166"/>
      <c r="X777" s="166"/>
      <c r="Y777" s="166"/>
      <c r="Z777" s="166"/>
    </row>
    <row r="778" spans="1:26" ht="12.75" customHeight="1">
      <c r="A778" s="166"/>
      <c r="B778" s="166"/>
      <c r="C778" s="166"/>
      <c r="D778" s="166"/>
      <c r="E778" s="166"/>
      <c r="F778" s="166"/>
      <c r="G778" s="166"/>
      <c r="H778" s="166"/>
      <c r="I778" s="166"/>
      <c r="J778" s="166"/>
      <c r="K778" s="166"/>
      <c r="L778" s="166"/>
      <c r="M778" s="166"/>
      <c r="N778" s="166"/>
      <c r="O778" s="166"/>
      <c r="P778" s="166"/>
      <c r="Q778" s="166"/>
      <c r="R778" s="166"/>
      <c r="S778" s="166"/>
      <c r="T778" s="166"/>
      <c r="U778" s="166"/>
      <c r="V778" s="166"/>
      <c r="W778" s="166"/>
      <c r="X778" s="166"/>
      <c r="Y778" s="166"/>
      <c r="Z778" s="166"/>
    </row>
    <row r="779" spans="1:26" ht="12.75" customHeight="1">
      <c r="A779" s="166"/>
      <c r="B779" s="166"/>
      <c r="C779" s="166"/>
      <c r="D779" s="166"/>
      <c r="E779" s="166"/>
      <c r="F779" s="166"/>
      <c r="G779" s="166"/>
      <c r="H779" s="166"/>
      <c r="I779" s="166"/>
      <c r="J779" s="166"/>
      <c r="K779" s="166"/>
      <c r="L779" s="166"/>
      <c r="M779" s="166"/>
      <c r="N779" s="166"/>
      <c r="O779" s="166"/>
      <c r="P779" s="166"/>
      <c r="Q779" s="166"/>
      <c r="R779" s="166"/>
      <c r="S779" s="166"/>
      <c r="T779" s="166"/>
      <c r="U779" s="166"/>
      <c r="V779" s="166"/>
      <c r="W779" s="166"/>
      <c r="X779" s="166"/>
      <c r="Y779" s="166"/>
      <c r="Z779" s="166"/>
    </row>
    <row r="780" spans="1:26" ht="12.75" customHeight="1">
      <c r="A780" s="166"/>
      <c r="B780" s="166"/>
      <c r="C780" s="166"/>
      <c r="D780" s="166"/>
      <c r="E780" s="166"/>
      <c r="F780" s="166"/>
      <c r="G780" s="166"/>
      <c r="H780" s="166"/>
      <c r="I780" s="166"/>
      <c r="J780" s="166"/>
      <c r="K780" s="166"/>
      <c r="L780" s="166"/>
      <c r="M780" s="166"/>
      <c r="N780" s="166"/>
      <c r="O780" s="166"/>
      <c r="P780" s="166"/>
      <c r="Q780" s="166"/>
      <c r="R780" s="166"/>
      <c r="S780" s="166"/>
      <c r="T780" s="166"/>
      <c r="U780" s="166"/>
      <c r="V780" s="166"/>
      <c r="W780" s="166"/>
      <c r="X780" s="166"/>
      <c r="Y780" s="166"/>
      <c r="Z780" s="166"/>
    </row>
    <row r="781" spans="1:26" ht="12.75" customHeight="1">
      <c r="A781" s="166"/>
      <c r="B781" s="166"/>
      <c r="C781" s="166"/>
      <c r="D781" s="166"/>
      <c r="E781" s="166"/>
      <c r="F781" s="166"/>
      <c r="G781" s="166"/>
      <c r="H781" s="166"/>
      <c r="I781" s="166"/>
      <c r="J781" s="166"/>
      <c r="K781" s="166"/>
      <c r="L781" s="166"/>
      <c r="M781" s="166"/>
      <c r="N781" s="166"/>
      <c r="O781" s="166"/>
      <c r="P781" s="166"/>
      <c r="Q781" s="166"/>
      <c r="R781" s="166"/>
      <c r="S781" s="166"/>
      <c r="T781" s="166"/>
      <c r="U781" s="166"/>
      <c r="V781" s="166"/>
      <c r="W781" s="166"/>
      <c r="X781" s="166"/>
      <c r="Y781" s="166"/>
      <c r="Z781" s="166"/>
    </row>
    <row r="782" spans="1:26" ht="12.75" customHeight="1">
      <c r="A782" s="166"/>
      <c r="B782" s="166"/>
      <c r="C782" s="166"/>
      <c r="D782" s="166"/>
      <c r="E782" s="166"/>
      <c r="F782" s="166"/>
      <c r="G782" s="166"/>
      <c r="H782" s="166"/>
      <c r="I782" s="166"/>
      <c r="J782" s="166"/>
      <c r="K782" s="166"/>
      <c r="L782" s="166"/>
      <c r="M782" s="166"/>
      <c r="N782" s="166"/>
      <c r="O782" s="166"/>
      <c r="P782" s="166"/>
      <c r="Q782" s="166"/>
      <c r="R782" s="166"/>
      <c r="S782" s="166"/>
      <c r="T782" s="166"/>
      <c r="U782" s="166"/>
      <c r="V782" s="166"/>
      <c r="W782" s="166"/>
      <c r="X782" s="166"/>
      <c r="Y782" s="166"/>
      <c r="Z782" s="166"/>
    </row>
    <row r="783" spans="1:26" ht="12.75" customHeight="1">
      <c r="A783" s="166"/>
      <c r="B783" s="166"/>
      <c r="C783" s="166"/>
      <c r="D783" s="166"/>
      <c r="E783" s="166"/>
      <c r="F783" s="166"/>
      <c r="G783" s="166"/>
      <c r="H783" s="166"/>
      <c r="I783" s="166"/>
      <c r="J783" s="166"/>
      <c r="K783" s="166"/>
      <c r="L783" s="166"/>
      <c r="M783" s="166"/>
      <c r="N783" s="166"/>
      <c r="O783" s="166"/>
      <c r="P783" s="166"/>
      <c r="Q783" s="166"/>
      <c r="R783" s="166"/>
      <c r="S783" s="166"/>
      <c r="T783" s="166"/>
      <c r="U783" s="166"/>
      <c r="V783" s="166"/>
      <c r="W783" s="166"/>
      <c r="X783" s="166"/>
      <c r="Y783" s="166"/>
      <c r="Z783" s="166"/>
    </row>
    <row r="784" spans="1:26" ht="12.75" customHeight="1">
      <c r="A784" s="166"/>
      <c r="B784" s="166"/>
      <c r="C784" s="166"/>
      <c r="D784" s="166"/>
      <c r="E784" s="166"/>
      <c r="F784" s="166"/>
      <c r="G784" s="166"/>
      <c r="H784" s="166"/>
      <c r="I784" s="166"/>
      <c r="J784" s="166"/>
      <c r="K784" s="166"/>
      <c r="L784" s="166"/>
      <c r="M784" s="166"/>
      <c r="N784" s="166"/>
      <c r="O784" s="166"/>
      <c r="P784" s="166"/>
      <c r="Q784" s="166"/>
      <c r="R784" s="166"/>
      <c r="S784" s="166"/>
      <c r="T784" s="166"/>
      <c r="U784" s="166"/>
      <c r="V784" s="166"/>
      <c r="W784" s="166"/>
      <c r="X784" s="166"/>
      <c r="Y784" s="166"/>
      <c r="Z784" s="166"/>
    </row>
    <row r="785" spans="1:26" ht="12.75" customHeight="1">
      <c r="A785" s="166"/>
      <c r="B785" s="166"/>
      <c r="C785" s="166"/>
      <c r="D785" s="166"/>
      <c r="E785" s="166"/>
      <c r="F785" s="166"/>
      <c r="G785" s="166"/>
      <c r="H785" s="166"/>
      <c r="I785" s="166"/>
      <c r="J785" s="166"/>
      <c r="K785" s="166"/>
      <c r="L785" s="166"/>
      <c r="M785" s="166"/>
      <c r="N785" s="166"/>
      <c r="O785" s="166"/>
      <c r="P785" s="166"/>
      <c r="Q785" s="166"/>
      <c r="R785" s="166"/>
      <c r="S785" s="166"/>
      <c r="T785" s="166"/>
      <c r="U785" s="166"/>
      <c r="V785" s="166"/>
      <c r="W785" s="166"/>
      <c r="X785" s="166"/>
      <c r="Y785" s="166"/>
      <c r="Z785" s="166"/>
    </row>
    <row r="786" spans="1:26" ht="12.75" customHeight="1">
      <c r="A786" s="166"/>
      <c r="B786" s="166"/>
      <c r="C786" s="166"/>
      <c r="D786" s="166"/>
      <c r="E786" s="166"/>
      <c r="F786" s="166"/>
      <c r="G786" s="166"/>
      <c r="H786" s="166"/>
      <c r="I786" s="166"/>
      <c r="J786" s="166"/>
      <c r="K786" s="166"/>
      <c r="L786" s="166"/>
      <c r="M786" s="166"/>
      <c r="N786" s="166"/>
      <c r="O786" s="166"/>
      <c r="P786" s="166"/>
      <c r="Q786" s="166"/>
      <c r="R786" s="166"/>
      <c r="S786" s="166"/>
      <c r="T786" s="166"/>
      <c r="U786" s="166"/>
      <c r="V786" s="166"/>
      <c r="W786" s="166"/>
      <c r="X786" s="166"/>
      <c r="Y786" s="166"/>
      <c r="Z786" s="166"/>
    </row>
    <row r="787" spans="1:26" ht="12.75" customHeight="1">
      <c r="A787" s="166"/>
      <c r="B787" s="166"/>
      <c r="C787" s="166"/>
      <c r="D787" s="166"/>
      <c r="E787" s="166"/>
      <c r="F787" s="166"/>
      <c r="G787" s="166"/>
      <c r="H787" s="166"/>
      <c r="I787" s="166"/>
      <c r="J787" s="166"/>
      <c r="K787" s="166"/>
      <c r="L787" s="166"/>
      <c r="M787" s="166"/>
      <c r="N787" s="166"/>
      <c r="O787" s="166"/>
      <c r="P787" s="166"/>
      <c r="Q787" s="166"/>
      <c r="R787" s="166"/>
      <c r="S787" s="166"/>
      <c r="T787" s="166"/>
      <c r="U787" s="166"/>
      <c r="V787" s="166"/>
      <c r="W787" s="166"/>
      <c r="X787" s="166"/>
      <c r="Y787" s="166"/>
      <c r="Z787" s="166"/>
    </row>
    <row r="788" spans="1:26" ht="12.75" customHeight="1">
      <c r="A788" s="166"/>
      <c r="B788" s="166"/>
      <c r="C788" s="166"/>
      <c r="D788" s="166"/>
      <c r="E788" s="166"/>
      <c r="F788" s="166"/>
      <c r="G788" s="166"/>
      <c r="H788" s="166"/>
      <c r="I788" s="166"/>
      <c r="J788" s="166"/>
      <c r="K788" s="166"/>
      <c r="L788" s="166"/>
      <c r="M788" s="166"/>
      <c r="N788" s="166"/>
      <c r="O788" s="166"/>
      <c r="P788" s="166"/>
      <c r="Q788" s="166"/>
      <c r="R788" s="166"/>
      <c r="S788" s="166"/>
      <c r="T788" s="166"/>
      <c r="U788" s="166"/>
      <c r="V788" s="166"/>
      <c r="W788" s="166"/>
      <c r="X788" s="166"/>
      <c r="Y788" s="166"/>
      <c r="Z788" s="166"/>
    </row>
    <row r="789" spans="1:26" ht="12.75" customHeight="1">
      <c r="A789" s="166"/>
      <c r="B789" s="166"/>
      <c r="C789" s="166"/>
      <c r="D789" s="166"/>
      <c r="E789" s="166"/>
      <c r="F789" s="166"/>
      <c r="G789" s="166"/>
      <c r="H789" s="166"/>
      <c r="I789" s="166"/>
      <c r="J789" s="166"/>
      <c r="K789" s="166"/>
      <c r="L789" s="166"/>
      <c r="M789" s="166"/>
      <c r="N789" s="166"/>
      <c r="O789" s="166"/>
      <c r="P789" s="166"/>
      <c r="Q789" s="166"/>
      <c r="R789" s="166"/>
      <c r="S789" s="166"/>
      <c r="T789" s="166"/>
      <c r="U789" s="166"/>
      <c r="V789" s="166"/>
      <c r="W789" s="166"/>
      <c r="X789" s="166"/>
      <c r="Y789" s="166"/>
      <c r="Z789" s="166"/>
    </row>
    <row r="790" spans="1:26" ht="12.75" customHeight="1">
      <c r="A790" s="166"/>
      <c r="B790" s="166"/>
      <c r="C790" s="166"/>
      <c r="D790" s="166"/>
      <c r="E790" s="166"/>
      <c r="F790" s="166"/>
      <c r="G790" s="166"/>
      <c r="H790" s="166"/>
      <c r="I790" s="166"/>
      <c r="J790" s="166"/>
      <c r="K790" s="166"/>
      <c r="L790" s="166"/>
      <c r="M790" s="166"/>
      <c r="N790" s="166"/>
      <c r="O790" s="166"/>
      <c r="P790" s="166"/>
      <c r="Q790" s="166"/>
      <c r="R790" s="166"/>
      <c r="S790" s="166"/>
      <c r="T790" s="166"/>
      <c r="U790" s="166"/>
      <c r="V790" s="166"/>
      <c r="W790" s="166"/>
      <c r="X790" s="166"/>
      <c r="Y790" s="166"/>
      <c r="Z790" s="166"/>
    </row>
    <row r="791" spans="1:26" ht="12.75" customHeight="1">
      <c r="A791" s="166"/>
      <c r="B791" s="166"/>
      <c r="C791" s="166"/>
      <c r="D791" s="166"/>
      <c r="E791" s="166"/>
      <c r="F791" s="166"/>
      <c r="G791" s="166"/>
      <c r="H791" s="166"/>
      <c r="I791" s="166"/>
      <c r="J791" s="166"/>
      <c r="K791" s="166"/>
      <c r="L791" s="166"/>
      <c r="M791" s="166"/>
      <c r="N791" s="166"/>
      <c r="O791" s="166"/>
      <c r="P791" s="166"/>
      <c r="Q791" s="166"/>
      <c r="R791" s="166"/>
      <c r="S791" s="166"/>
      <c r="T791" s="166"/>
      <c r="U791" s="166"/>
      <c r="V791" s="166"/>
      <c r="W791" s="166"/>
      <c r="X791" s="166"/>
      <c r="Y791" s="166"/>
      <c r="Z791" s="166"/>
    </row>
    <row r="792" spans="1:26" ht="12.75" customHeight="1">
      <c r="A792" s="166"/>
      <c r="B792" s="166"/>
      <c r="C792" s="166"/>
      <c r="D792" s="166"/>
      <c r="E792" s="166"/>
      <c r="F792" s="166"/>
      <c r="G792" s="166"/>
      <c r="H792" s="166"/>
      <c r="I792" s="166"/>
      <c r="J792" s="166"/>
      <c r="K792" s="166"/>
      <c r="L792" s="166"/>
      <c r="M792" s="166"/>
      <c r="N792" s="166"/>
      <c r="O792" s="166"/>
      <c r="P792" s="166"/>
      <c r="Q792" s="166"/>
      <c r="R792" s="166"/>
      <c r="S792" s="166"/>
      <c r="T792" s="166"/>
      <c r="U792" s="166"/>
      <c r="V792" s="166"/>
      <c r="W792" s="166"/>
      <c r="X792" s="166"/>
      <c r="Y792" s="166"/>
      <c r="Z792" s="166"/>
    </row>
    <row r="793" spans="1:26" ht="12.75" customHeight="1">
      <c r="A793" s="166"/>
      <c r="B793" s="166"/>
      <c r="C793" s="166"/>
      <c r="D793" s="166"/>
      <c r="E793" s="166"/>
      <c r="F793" s="166"/>
      <c r="G793" s="166"/>
      <c r="H793" s="166"/>
      <c r="I793" s="166"/>
      <c r="J793" s="166"/>
      <c r="K793" s="166"/>
      <c r="L793" s="166"/>
      <c r="M793" s="166"/>
      <c r="N793" s="166"/>
      <c r="O793" s="166"/>
      <c r="P793" s="166"/>
      <c r="Q793" s="166"/>
      <c r="R793" s="166"/>
      <c r="S793" s="166"/>
      <c r="T793" s="166"/>
      <c r="U793" s="166"/>
      <c r="V793" s="166"/>
      <c r="W793" s="166"/>
      <c r="X793" s="166"/>
      <c r="Y793" s="166"/>
      <c r="Z793" s="166"/>
    </row>
    <row r="794" spans="1:26" ht="12.75" customHeight="1">
      <c r="A794" s="166"/>
      <c r="B794" s="166"/>
      <c r="C794" s="166"/>
      <c r="D794" s="166"/>
      <c r="E794" s="166"/>
      <c r="F794" s="166"/>
      <c r="G794" s="166"/>
      <c r="H794" s="166"/>
      <c r="I794" s="166"/>
      <c r="J794" s="166"/>
      <c r="K794" s="166"/>
      <c r="L794" s="166"/>
      <c r="M794" s="166"/>
      <c r="N794" s="166"/>
      <c r="O794" s="166"/>
      <c r="P794" s="166"/>
      <c r="Q794" s="166"/>
      <c r="R794" s="166"/>
      <c r="S794" s="166"/>
      <c r="T794" s="166"/>
      <c r="U794" s="166"/>
      <c r="V794" s="166"/>
      <c r="W794" s="166"/>
      <c r="X794" s="166"/>
      <c r="Y794" s="166"/>
      <c r="Z794" s="166"/>
    </row>
    <row r="795" spans="1:26" ht="12.75" customHeight="1">
      <c r="A795" s="166"/>
      <c r="B795" s="166"/>
      <c r="C795" s="166"/>
      <c r="D795" s="166"/>
      <c r="E795" s="166"/>
      <c r="F795" s="166"/>
      <c r="G795" s="166"/>
      <c r="H795" s="166"/>
      <c r="I795" s="166"/>
      <c r="J795" s="166"/>
      <c r="K795" s="166"/>
      <c r="L795" s="166"/>
      <c r="M795" s="166"/>
      <c r="N795" s="166"/>
      <c r="O795" s="166"/>
      <c r="P795" s="166"/>
      <c r="Q795" s="166"/>
      <c r="R795" s="166"/>
      <c r="S795" s="166"/>
      <c r="T795" s="166"/>
      <c r="U795" s="166"/>
      <c r="V795" s="166"/>
      <c r="W795" s="166"/>
      <c r="X795" s="166"/>
      <c r="Y795" s="166"/>
      <c r="Z795" s="166"/>
    </row>
    <row r="796" spans="1:26" ht="12.75" customHeight="1">
      <c r="A796" s="166"/>
      <c r="B796" s="166"/>
      <c r="C796" s="166"/>
      <c r="D796" s="166"/>
      <c r="E796" s="166"/>
      <c r="F796" s="166"/>
      <c r="G796" s="166"/>
      <c r="H796" s="166"/>
      <c r="I796" s="166"/>
      <c r="J796" s="166"/>
      <c r="K796" s="166"/>
      <c r="L796" s="166"/>
      <c r="M796" s="166"/>
      <c r="N796" s="166"/>
      <c r="O796" s="166"/>
      <c r="P796" s="166"/>
      <c r="Q796" s="166"/>
      <c r="R796" s="166"/>
      <c r="S796" s="166"/>
      <c r="T796" s="166"/>
      <c r="U796" s="166"/>
      <c r="V796" s="166"/>
      <c r="W796" s="166"/>
      <c r="X796" s="166"/>
      <c r="Y796" s="166"/>
      <c r="Z796" s="166"/>
    </row>
    <row r="797" spans="1:26" ht="12.75" customHeight="1">
      <c r="A797" s="166"/>
      <c r="B797" s="166"/>
      <c r="C797" s="166"/>
      <c r="D797" s="166"/>
      <c r="E797" s="166"/>
      <c r="F797" s="166"/>
      <c r="G797" s="166"/>
      <c r="H797" s="166"/>
      <c r="I797" s="166"/>
      <c r="J797" s="166"/>
      <c r="K797" s="166"/>
      <c r="L797" s="166"/>
      <c r="M797" s="166"/>
      <c r="N797" s="166"/>
      <c r="O797" s="166"/>
      <c r="P797" s="166"/>
      <c r="Q797" s="166"/>
      <c r="R797" s="166"/>
      <c r="S797" s="166"/>
      <c r="T797" s="166"/>
      <c r="U797" s="166"/>
      <c r="V797" s="166"/>
      <c r="W797" s="166"/>
      <c r="X797" s="166"/>
      <c r="Y797" s="166"/>
      <c r="Z797" s="166"/>
    </row>
    <row r="798" spans="1:26" ht="12.75" customHeight="1">
      <c r="A798" s="166"/>
      <c r="B798" s="166"/>
      <c r="C798" s="166"/>
      <c r="D798" s="166"/>
      <c r="E798" s="166"/>
      <c r="F798" s="166"/>
      <c r="G798" s="166"/>
      <c r="H798" s="166"/>
      <c r="I798" s="166"/>
      <c r="J798" s="166"/>
      <c r="K798" s="166"/>
      <c r="L798" s="166"/>
      <c r="M798" s="166"/>
      <c r="N798" s="166"/>
      <c r="O798" s="166"/>
      <c r="P798" s="166"/>
      <c r="Q798" s="166"/>
      <c r="R798" s="166"/>
      <c r="S798" s="166"/>
      <c r="T798" s="166"/>
      <c r="U798" s="166"/>
      <c r="V798" s="166"/>
      <c r="W798" s="166"/>
      <c r="X798" s="166"/>
      <c r="Y798" s="166"/>
      <c r="Z798" s="166"/>
    </row>
    <row r="799" spans="1:26" ht="12.75" customHeight="1">
      <c r="A799" s="166"/>
      <c r="B799" s="166"/>
      <c r="C799" s="166"/>
      <c r="D799" s="166"/>
      <c r="E799" s="166"/>
      <c r="F799" s="166"/>
      <c r="G799" s="166"/>
      <c r="H799" s="166"/>
      <c r="I799" s="166"/>
      <c r="J799" s="166"/>
      <c r="K799" s="166"/>
      <c r="L799" s="166"/>
      <c r="M799" s="166"/>
      <c r="N799" s="166"/>
      <c r="O799" s="166"/>
      <c r="P799" s="166"/>
      <c r="Q799" s="166"/>
      <c r="R799" s="166"/>
      <c r="S799" s="166"/>
      <c r="T799" s="166"/>
      <c r="U799" s="166"/>
      <c r="V799" s="166"/>
      <c r="W799" s="166"/>
      <c r="X799" s="166"/>
      <c r="Y799" s="166"/>
      <c r="Z799" s="166"/>
    </row>
    <row r="800" spans="1:26" ht="12.75" customHeight="1">
      <c r="A800" s="166"/>
      <c r="B800" s="166"/>
      <c r="C800" s="166"/>
      <c r="D800" s="166"/>
      <c r="E800" s="166"/>
      <c r="F800" s="166"/>
      <c r="G800" s="166"/>
      <c r="H800" s="166"/>
      <c r="I800" s="166"/>
      <c r="J800" s="166"/>
      <c r="K800" s="166"/>
      <c r="L800" s="166"/>
      <c r="M800" s="166"/>
      <c r="N800" s="166"/>
      <c r="O800" s="166"/>
      <c r="P800" s="166"/>
      <c r="Q800" s="166"/>
      <c r="R800" s="166"/>
      <c r="S800" s="166"/>
      <c r="T800" s="166"/>
      <c r="U800" s="166"/>
      <c r="V800" s="166"/>
      <c r="W800" s="166"/>
      <c r="X800" s="166"/>
      <c r="Y800" s="166"/>
      <c r="Z800" s="166"/>
    </row>
    <row r="801" spans="1:26" ht="12.75" customHeight="1">
      <c r="A801" s="166"/>
      <c r="B801" s="166"/>
      <c r="C801" s="166"/>
      <c r="D801" s="166"/>
      <c r="E801" s="166"/>
      <c r="F801" s="166"/>
      <c r="G801" s="166"/>
      <c r="H801" s="166"/>
      <c r="I801" s="166"/>
      <c r="J801" s="166"/>
      <c r="K801" s="166"/>
      <c r="L801" s="166"/>
      <c r="M801" s="166"/>
      <c r="N801" s="166"/>
      <c r="O801" s="166"/>
      <c r="P801" s="166"/>
      <c r="Q801" s="166"/>
      <c r="R801" s="166"/>
      <c r="S801" s="166"/>
      <c r="T801" s="166"/>
      <c r="U801" s="166"/>
      <c r="V801" s="166"/>
      <c r="W801" s="166"/>
      <c r="X801" s="166"/>
      <c r="Y801" s="166"/>
      <c r="Z801" s="166"/>
    </row>
    <row r="802" spans="1:26" ht="12.75" customHeight="1">
      <c r="A802" s="166"/>
      <c r="B802" s="166"/>
      <c r="C802" s="166"/>
      <c r="D802" s="166"/>
      <c r="E802" s="166"/>
      <c r="F802" s="166"/>
      <c r="G802" s="166"/>
      <c r="H802" s="166"/>
      <c r="I802" s="166"/>
      <c r="J802" s="166"/>
      <c r="K802" s="166"/>
      <c r="L802" s="166"/>
      <c r="M802" s="166"/>
      <c r="N802" s="166"/>
      <c r="O802" s="166"/>
      <c r="P802" s="166"/>
      <c r="Q802" s="166"/>
      <c r="R802" s="166"/>
      <c r="S802" s="166"/>
      <c r="T802" s="166"/>
      <c r="U802" s="166"/>
      <c r="V802" s="166"/>
      <c r="W802" s="166"/>
      <c r="X802" s="166"/>
      <c r="Y802" s="166"/>
      <c r="Z802" s="166"/>
    </row>
    <row r="803" spans="1:26" ht="12.75" customHeight="1">
      <c r="A803" s="166"/>
      <c r="B803" s="166"/>
      <c r="C803" s="166"/>
      <c r="D803" s="166"/>
      <c r="E803" s="166"/>
      <c r="F803" s="166"/>
      <c r="G803" s="166"/>
      <c r="H803" s="166"/>
      <c r="I803" s="166"/>
      <c r="J803" s="166"/>
      <c r="K803" s="166"/>
      <c r="L803" s="166"/>
      <c r="M803" s="166"/>
      <c r="N803" s="166"/>
      <c r="O803" s="166"/>
      <c r="P803" s="166"/>
      <c r="Q803" s="166"/>
      <c r="R803" s="166"/>
      <c r="S803" s="166"/>
      <c r="T803" s="166"/>
      <c r="U803" s="166"/>
      <c r="V803" s="166"/>
      <c r="W803" s="166"/>
      <c r="X803" s="166"/>
      <c r="Y803" s="166"/>
      <c r="Z803" s="166"/>
    </row>
    <row r="804" spans="1:26" ht="12.75" customHeight="1">
      <c r="A804" s="166"/>
      <c r="B804" s="166"/>
      <c r="C804" s="166"/>
      <c r="D804" s="166"/>
      <c r="E804" s="166"/>
      <c r="F804" s="166"/>
      <c r="G804" s="166"/>
      <c r="H804" s="166"/>
      <c r="I804" s="166"/>
      <c r="J804" s="166"/>
      <c r="K804" s="166"/>
      <c r="L804" s="166"/>
      <c r="M804" s="166"/>
      <c r="N804" s="166"/>
      <c r="O804" s="166"/>
      <c r="P804" s="166"/>
      <c r="Q804" s="166"/>
      <c r="R804" s="166"/>
      <c r="S804" s="166"/>
      <c r="T804" s="166"/>
      <c r="U804" s="166"/>
      <c r="V804" s="166"/>
      <c r="W804" s="166"/>
      <c r="X804" s="166"/>
      <c r="Y804" s="166"/>
      <c r="Z804" s="166"/>
    </row>
    <row r="805" spans="1:26" ht="12.75" customHeight="1">
      <c r="A805" s="166"/>
      <c r="B805" s="166"/>
      <c r="C805" s="166"/>
      <c r="D805" s="166"/>
      <c r="E805" s="166"/>
      <c r="F805" s="166"/>
      <c r="G805" s="166"/>
      <c r="H805" s="166"/>
      <c r="I805" s="166"/>
      <c r="J805" s="166"/>
      <c r="K805" s="166"/>
      <c r="L805" s="166"/>
      <c r="M805" s="166"/>
      <c r="N805" s="166"/>
      <c r="O805" s="166"/>
      <c r="P805" s="166"/>
      <c r="Q805" s="166"/>
      <c r="R805" s="166"/>
      <c r="S805" s="166"/>
      <c r="T805" s="166"/>
      <c r="U805" s="166"/>
      <c r="V805" s="166"/>
      <c r="W805" s="166"/>
      <c r="X805" s="166"/>
      <c r="Y805" s="166"/>
      <c r="Z805" s="166"/>
    </row>
    <row r="806" spans="1:26" ht="12.75" customHeight="1">
      <c r="A806" s="166"/>
      <c r="B806" s="166"/>
      <c r="C806" s="166"/>
      <c r="D806" s="166"/>
      <c r="E806" s="166"/>
      <c r="F806" s="166"/>
      <c r="G806" s="166"/>
      <c r="H806" s="166"/>
      <c r="I806" s="166"/>
      <c r="J806" s="166"/>
      <c r="K806" s="166"/>
      <c r="L806" s="166"/>
      <c r="M806" s="166"/>
      <c r="N806" s="166"/>
      <c r="O806" s="166"/>
      <c r="P806" s="166"/>
      <c r="Q806" s="166"/>
      <c r="R806" s="166"/>
      <c r="S806" s="166"/>
      <c r="T806" s="166"/>
      <c r="U806" s="166"/>
      <c r="V806" s="166"/>
      <c r="W806" s="166"/>
      <c r="X806" s="166"/>
      <c r="Y806" s="166"/>
      <c r="Z806" s="166"/>
    </row>
    <row r="807" spans="1:26" ht="12.75" customHeight="1">
      <c r="A807" s="166"/>
      <c r="B807" s="166"/>
      <c r="C807" s="166"/>
      <c r="D807" s="166"/>
      <c r="E807" s="166"/>
      <c r="F807" s="166"/>
      <c r="G807" s="166"/>
      <c r="H807" s="166"/>
      <c r="I807" s="166"/>
      <c r="J807" s="166"/>
      <c r="K807" s="166"/>
      <c r="L807" s="166"/>
      <c r="M807" s="166"/>
      <c r="N807" s="166"/>
      <c r="O807" s="166"/>
      <c r="P807" s="166"/>
      <c r="Q807" s="166"/>
      <c r="R807" s="166"/>
      <c r="S807" s="166"/>
      <c r="T807" s="166"/>
      <c r="U807" s="166"/>
      <c r="V807" s="166"/>
      <c r="W807" s="166"/>
      <c r="X807" s="166"/>
      <c r="Y807" s="166"/>
      <c r="Z807" s="166"/>
    </row>
    <row r="808" spans="1:26" ht="12.75" customHeight="1">
      <c r="A808" s="166"/>
      <c r="B808" s="166"/>
      <c r="C808" s="166"/>
      <c r="D808" s="166"/>
      <c r="E808" s="166"/>
      <c r="F808" s="166"/>
      <c r="G808" s="166"/>
      <c r="H808" s="166"/>
      <c r="I808" s="166"/>
      <c r="J808" s="166"/>
      <c r="K808" s="166"/>
      <c r="L808" s="166"/>
      <c r="M808" s="166"/>
      <c r="N808" s="166"/>
      <c r="O808" s="166"/>
      <c r="P808" s="166"/>
      <c r="Q808" s="166"/>
      <c r="R808" s="166"/>
      <c r="S808" s="166"/>
      <c r="T808" s="166"/>
      <c r="U808" s="166"/>
      <c r="V808" s="166"/>
      <c r="W808" s="166"/>
      <c r="X808" s="166"/>
      <c r="Y808" s="166"/>
      <c r="Z808" s="166"/>
    </row>
    <row r="809" spans="1:26" ht="12.75" customHeight="1">
      <c r="A809" s="166"/>
      <c r="B809" s="166"/>
      <c r="C809" s="166"/>
      <c r="D809" s="166"/>
      <c r="E809" s="166"/>
      <c r="F809" s="166"/>
      <c r="G809" s="166"/>
      <c r="H809" s="166"/>
      <c r="I809" s="166"/>
      <c r="J809" s="166"/>
      <c r="K809" s="166"/>
      <c r="L809" s="166"/>
      <c r="M809" s="166"/>
      <c r="N809" s="166"/>
      <c r="O809" s="166"/>
      <c r="P809" s="166"/>
      <c r="Q809" s="166"/>
      <c r="R809" s="166"/>
      <c r="S809" s="166"/>
      <c r="T809" s="166"/>
      <c r="U809" s="166"/>
      <c r="V809" s="166"/>
      <c r="W809" s="166"/>
      <c r="X809" s="166"/>
      <c r="Y809" s="166"/>
      <c r="Z809" s="166"/>
    </row>
    <row r="810" spans="1:26" ht="12.75" customHeight="1">
      <c r="A810" s="166"/>
      <c r="B810" s="166"/>
      <c r="C810" s="166"/>
      <c r="D810" s="166"/>
      <c r="E810" s="166"/>
      <c r="F810" s="166"/>
      <c r="G810" s="166"/>
      <c r="H810" s="166"/>
      <c r="I810" s="166"/>
      <c r="J810" s="166"/>
      <c r="K810" s="166"/>
      <c r="L810" s="166"/>
      <c r="M810" s="166"/>
      <c r="N810" s="166"/>
      <c r="O810" s="166"/>
      <c r="P810" s="166"/>
      <c r="Q810" s="166"/>
      <c r="R810" s="166"/>
      <c r="S810" s="166"/>
      <c r="T810" s="166"/>
      <c r="U810" s="166"/>
      <c r="V810" s="166"/>
      <c r="W810" s="166"/>
      <c r="X810" s="166"/>
      <c r="Y810" s="166"/>
      <c r="Z810" s="166"/>
    </row>
    <row r="811" spans="1:26" ht="12.75" customHeight="1">
      <c r="A811" s="166"/>
      <c r="B811" s="166"/>
      <c r="C811" s="166"/>
      <c r="D811" s="166"/>
      <c r="E811" s="166"/>
      <c r="F811" s="166"/>
      <c r="G811" s="166"/>
      <c r="H811" s="166"/>
      <c r="I811" s="166"/>
      <c r="J811" s="166"/>
      <c r="K811" s="166"/>
      <c r="L811" s="166"/>
      <c r="M811" s="166"/>
      <c r="N811" s="166"/>
      <c r="O811" s="166"/>
      <c r="P811" s="166"/>
      <c r="Q811" s="166"/>
      <c r="R811" s="166"/>
      <c r="S811" s="166"/>
      <c r="T811" s="166"/>
      <c r="U811" s="166"/>
      <c r="V811" s="166"/>
      <c r="W811" s="166"/>
      <c r="X811" s="166"/>
      <c r="Y811" s="166"/>
      <c r="Z811" s="166"/>
    </row>
    <row r="812" spans="1:26" ht="12.75" customHeight="1">
      <c r="A812" s="166"/>
      <c r="B812" s="166"/>
      <c r="C812" s="166"/>
      <c r="D812" s="166"/>
      <c r="E812" s="166"/>
      <c r="F812" s="166"/>
      <c r="G812" s="166"/>
      <c r="H812" s="166"/>
      <c r="I812" s="166"/>
      <c r="J812" s="166"/>
      <c r="K812" s="166"/>
      <c r="L812" s="166"/>
      <c r="M812" s="166"/>
      <c r="N812" s="166"/>
      <c r="O812" s="166"/>
      <c r="P812" s="166"/>
      <c r="Q812" s="166"/>
      <c r="R812" s="166"/>
      <c r="S812" s="166"/>
      <c r="T812" s="166"/>
      <c r="U812" s="166"/>
      <c r="V812" s="166"/>
      <c r="W812" s="166"/>
      <c r="X812" s="166"/>
      <c r="Y812" s="166"/>
      <c r="Z812" s="166"/>
    </row>
    <row r="813" spans="1:26" ht="12.75" customHeight="1">
      <c r="A813" s="166"/>
      <c r="B813" s="166"/>
      <c r="C813" s="166"/>
      <c r="D813" s="166"/>
      <c r="E813" s="166"/>
      <c r="F813" s="166"/>
      <c r="G813" s="166"/>
      <c r="H813" s="166"/>
      <c r="I813" s="166"/>
      <c r="J813" s="166"/>
      <c r="K813" s="166"/>
      <c r="L813" s="166"/>
      <c r="M813" s="166"/>
      <c r="N813" s="166"/>
      <c r="O813" s="166"/>
      <c r="P813" s="166"/>
      <c r="Q813" s="166"/>
      <c r="R813" s="166"/>
      <c r="S813" s="166"/>
      <c r="T813" s="166"/>
      <c r="U813" s="166"/>
      <c r="V813" s="166"/>
      <c r="W813" s="166"/>
      <c r="X813" s="166"/>
      <c r="Y813" s="166"/>
      <c r="Z813" s="166"/>
    </row>
    <row r="814" spans="1:26" ht="12.75" customHeight="1">
      <c r="A814" s="166"/>
      <c r="B814" s="166"/>
      <c r="C814" s="166"/>
      <c r="D814" s="166"/>
      <c r="E814" s="166"/>
      <c r="F814" s="166"/>
      <c r="G814" s="166"/>
      <c r="H814" s="166"/>
      <c r="I814" s="166"/>
      <c r="J814" s="166"/>
      <c r="K814" s="166"/>
      <c r="L814" s="166"/>
      <c r="M814" s="166"/>
      <c r="N814" s="166"/>
      <c r="O814" s="166"/>
      <c r="P814" s="166"/>
      <c r="Q814" s="166"/>
      <c r="R814" s="166"/>
      <c r="S814" s="166"/>
      <c r="T814" s="166"/>
      <c r="U814" s="166"/>
      <c r="V814" s="166"/>
      <c r="W814" s="166"/>
      <c r="X814" s="166"/>
      <c r="Y814" s="166"/>
      <c r="Z814" s="166"/>
    </row>
    <row r="815" spans="1:26" ht="12.75" customHeight="1">
      <c r="A815" s="166"/>
      <c r="B815" s="166"/>
      <c r="C815" s="166"/>
      <c r="D815" s="166"/>
      <c r="E815" s="166"/>
      <c r="F815" s="166"/>
      <c r="G815" s="166"/>
      <c r="H815" s="166"/>
      <c r="I815" s="166"/>
      <c r="J815" s="166"/>
      <c r="K815" s="166"/>
      <c r="L815" s="166"/>
      <c r="M815" s="166"/>
      <c r="N815" s="166"/>
      <c r="O815" s="166"/>
      <c r="P815" s="166"/>
      <c r="Q815" s="166"/>
      <c r="R815" s="166"/>
      <c r="S815" s="166"/>
      <c r="T815" s="166"/>
      <c r="U815" s="166"/>
      <c r="V815" s="166"/>
      <c r="W815" s="166"/>
      <c r="X815" s="166"/>
      <c r="Y815" s="166"/>
      <c r="Z815" s="166"/>
    </row>
    <row r="816" spans="1:26" ht="12.75" customHeight="1">
      <c r="A816" s="166"/>
      <c r="B816" s="166"/>
      <c r="C816" s="166"/>
      <c r="D816" s="166"/>
      <c r="E816" s="166"/>
      <c r="F816" s="166"/>
      <c r="G816" s="166"/>
      <c r="H816" s="166"/>
      <c r="I816" s="166"/>
      <c r="J816" s="166"/>
      <c r="K816" s="166"/>
      <c r="L816" s="166"/>
      <c r="M816" s="166"/>
      <c r="N816" s="166"/>
      <c r="O816" s="166"/>
      <c r="P816" s="166"/>
      <c r="Q816" s="166"/>
      <c r="R816" s="166"/>
      <c r="S816" s="166"/>
      <c r="T816" s="166"/>
      <c r="U816" s="166"/>
      <c r="V816" s="166"/>
      <c r="W816" s="166"/>
      <c r="X816" s="166"/>
      <c r="Y816" s="166"/>
      <c r="Z816" s="166"/>
    </row>
    <row r="817" spans="1:26" ht="12.75" customHeight="1">
      <c r="A817" s="166"/>
      <c r="B817" s="166"/>
      <c r="C817" s="166"/>
      <c r="D817" s="166"/>
      <c r="E817" s="166"/>
      <c r="F817" s="166"/>
      <c r="G817" s="166"/>
      <c r="H817" s="166"/>
      <c r="I817" s="166"/>
      <c r="J817" s="166"/>
      <c r="K817" s="166"/>
      <c r="L817" s="166"/>
      <c r="M817" s="166"/>
      <c r="N817" s="166"/>
      <c r="O817" s="166"/>
      <c r="P817" s="166"/>
      <c r="Q817" s="166"/>
      <c r="R817" s="166"/>
      <c r="S817" s="166"/>
      <c r="T817" s="166"/>
      <c r="U817" s="166"/>
      <c r="V817" s="166"/>
      <c r="W817" s="166"/>
      <c r="X817" s="166"/>
      <c r="Y817" s="166"/>
      <c r="Z817" s="166"/>
    </row>
    <row r="818" spans="1:26" ht="12.75" customHeight="1">
      <c r="A818" s="166"/>
      <c r="B818" s="166"/>
      <c r="C818" s="166"/>
      <c r="D818" s="166"/>
      <c r="E818" s="166"/>
      <c r="F818" s="166"/>
      <c r="G818" s="166"/>
      <c r="H818" s="166"/>
      <c r="I818" s="166"/>
      <c r="J818" s="166"/>
      <c r="K818" s="166"/>
      <c r="L818" s="166"/>
      <c r="M818" s="166"/>
      <c r="N818" s="166"/>
      <c r="O818" s="166"/>
      <c r="P818" s="166"/>
      <c r="Q818" s="166"/>
      <c r="R818" s="166"/>
      <c r="S818" s="166"/>
      <c r="T818" s="166"/>
      <c r="U818" s="166"/>
      <c r="V818" s="166"/>
      <c r="W818" s="166"/>
      <c r="X818" s="166"/>
      <c r="Y818" s="166"/>
      <c r="Z818" s="166"/>
    </row>
    <row r="819" spans="1:26" ht="12.75" customHeight="1">
      <c r="A819" s="166"/>
      <c r="B819" s="166"/>
      <c r="C819" s="166"/>
      <c r="D819" s="166"/>
      <c r="E819" s="166"/>
      <c r="F819" s="166"/>
      <c r="G819" s="166"/>
      <c r="H819" s="166"/>
      <c r="I819" s="166"/>
      <c r="J819" s="166"/>
      <c r="K819" s="166"/>
      <c r="L819" s="166"/>
      <c r="M819" s="166"/>
      <c r="N819" s="166"/>
      <c r="O819" s="166"/>
      <c r="P819" s="166"/>
      <c r="Q819" s="166"/>
      <c r="R819" s="166"/>
      <c r="S819" s="166"/>
      <c r="T819" s="166"/>
      <c r="U819" s="166"/>
      <c r="V819" s="166"/>
      <c r="W819" s="166"/>
      <c r="X819" s="166"/>
      <c r="Y819" s="166"/>
      <c r="Z819" s="166"/>
    </row>
    <row r="820" spans="1:26" ht="12.75" customHeight="1">
      <c r="A820" s="166"/>
      <c r="B820" s="166"/>
      <c r="C820" s="166"/>
      <c r="D820" s="166"/>
      <c r="E820" s="166"/>
      <c r="F820" s="166"/>
      <c r="G820" s="166"/>
      <c r="H820" s="166"/>
      <c r="I820" s="166"/>
      <c r="J820" s="166"/>
      <c r="K820" s="166"/>
      <c r="L820" s="166"/>
      <c r="M820" s="166"/>
      <c r="N820" s="166"/>
      <c r="O820" s="166"/>
      <c r="P820" s="166"/>
      <c r="Q820" s="166"/>
      <c r="R820" s="166"/>
      <c r="S820" s="166"/>
      <c r="T820" s="166"/>
      <c r="U820" s="166"/>
      <c r="V820" s="166"/>
      <c r="W820" s="166"/>
      <c r="X820" s="166"/>
      <c r="Y820" s="166"/>
      <c r="Z820" s="166"/>
    </row>
    <row r="821" spans="1:26" ht="12.75" customHeight="1">
      <c r="A821" s="166"/>
      <c r="B821" s="166"/>
      <c r="C821" s="166"/>
      <c r="D821" s="166"/>
      <c r="E821" s="166"/>
      <c r="F821" s="166"/>
      <c r="G821" s="166"/>
      <c r="H821" s="166"/>
      <c r="I821" s="166"/>
      <c r="J821" s="166"/>
      <c r="K821" s="166"/>
      <c r="L821" s="166"/>
      <c r="M821" s="166"/>
      <c r="N821" s="166"/>
      <c r="O821" s="166"/>
      <c r="P821" s="166"/>
      <c r="Q821" s="166"/>
      <c r="R821" s="166"/>
      <c r="S821" s="166"/>
      <c r="T821" s="166"/>
      <c r="U821" s="166"/>
      <c r="V821" s="166"/>
      <c r="W821" s="166"/>
      <c r="X821" s="166"/>
      <c r="Y821" s="166"/>
      <c r="Z821" s="166"/>
    </row>
    <row r="822" spans="1:26" ht="12.75" customHeight="1">
      <c r="A822" s="166"/>
      <c r="B822" s="166"/>
      <c r="C822" s="166"/>
      <c r="D822" s="166"/>
      <c r="E822" s="166"/>
      <c r="F822" s="166"/>
      <c r="G822" s="166"/>
      <c r="H822" s="166"/>
      <c r="I822" s="166"/>
      <c r="J822" s="166"/>
      <c r="K822" s="166"/>
      <c r="L822" s="166"/>
      <c r="M822" s="166"/>
      <c r="N822" s="166"/>
      <c r="O822" s="166"/>
      <c r="P822" s="166"/>
      <c r="Q822" s="166"/>
      <c r="R822" s="166"/>
      <c r="S822" s="166"/>
      <c r="T822" s="166"/>
      <c r="U822" s="166"/>
      <c r="V822" s="166"/>
      <c r="W822" s="166"/>
      <c r="X822" s="166"/>
      <c r="Y822" s="166"/>
      <c r="Z822" s="166"/>
    </row>
    <row r="823" spans="1:26" ht="12.75" customHeight="1">
      <c r="A823" s="166"/>
      <c r="B823" s="166"/>
      <c r="C823" s="166"/>
      <c r="D823" s="166"/>
      <c r="E823" s="166"/>
      <c r="F823" s="166"/>
      <c r="G823" s="166"/>
      <c r="H823" s="166"/>
      <c r="I823" s="166"/>
      <c r="J823" s="166"/>
      <c r="K823" s="166"/>
      <c r="L823" s="166"/>
      <c r="M823" s="166"/>
      <c r="N823" s="166"/>
      <c r="O823" s="166"/>
      <c r="P823" s="166"/>
      <c r="Q823" s="166"/>
      <c r="R823" s="166"/>
      <c r="S823" s="166"/>
      <c r="T823" s="166"/>
      <c r="U823" s="166"/>
      <c r="V823" s="166"/>
      <c r="W823" s="166"/>
      <c r="X823" s="166"/>
      <c r="Y823" s="166"/>
      <c r="Z823" s="166"/>
    </row>
    <row r="824" spans="1:26" ht="12.75" customHeight="1">
      <c r="A824" s="166"/>
      <c r="B824" s="166"/>
      <c r="C824" s="166"/>
      <c r="D824" s="166"/>
      <c r="E824" s="166"/>
      <c r="F824" s="166"/>
      <c r="G824" s="166"/>
      <c r="H824" s="166"/>
      <c r="I824" s="166"/>
      <c r="J824" s="166"/>
      <c r="K824" s="166"/>
      <c r="L824" s="166"/>
      <c r="M824" s="166"/>
      <c r="N824" s="166"/>
      <c r="O824" s="166"/>
      <c r="P824" s="166"/>
      <c r="Q824" s="166"/>
      <c r="R824" s="166"/>
      <c r="S824" s="166"/>
      <c r="T824" s="166"/>
      <c r="U824" s="166"/>
      <c r="V824" s="166"/>
      <c r="W824" s="166"/>
      <c r="X824" s="166"/>
      <c r="Y824" s="166"/>
      <c r="Z824" s="166"/>
    </row>
    <row r="825" spans="1:26" ht="12.75" customHeight="1">
      <c r="A825" s="166"/>
      <c r="B825" s="166"/>
      <c r="C825" s="166"/>
      <c r="D825" s="166"/>
      <c r="E825" s="166"/>
      <c r="F825" s="166"/>
      <c r="G825" s="166"/>
      <c r="H825" s="166"/>
      <c r="I825" s="166"/>
      <c r="J825" s="166"/>
      <c r="K825" s="166"/>
      <c r="L825" s="166"/>
      <c r="M825" s="166"/>
      <c r="N825" s="166"/>
      <c r="O825" s="166"/>
      <c r="P825" s="166"/>
      <c r="Q825" s="166"/>
      <c r="R825" s="166"/>
      <c r="S825" s="166"/>
      <c r="T825" s="166"/>
      <c r="U825" s="166"/>
      <c r="V825" s="166"/>
      <c r="W825" s="166"/>
      <c r="X825" s="166"/>
      <c r="Y825" s="166"/>
      <c r="Z825" s="166"/>
    </row>
    <row r="826" spans="1:26" ht="12.75" customHeight="1">
      <c r="A826" s="166"/>
      <c r="B826" s="166"/>
      <c r="C826" s="166"/>
      <c r="D826" s="166"/>
      <c r="E826" s="166"/>
      <c r="F826" s="166"/>
      <c r="G826" s="166"/>
      <c r="H826" s="166"/>
      <c r="I826" s="166"/>
      <c r="J826" s="166"/>
      <c r="K826" s="166"/>
      <c r="L826" s="166"/>
      <c r="M826" s="166"/>
      <c r="N826" s="166"/>
      <c r="O826" s="166"/>
      <c r="P826" s="166"/>
      <c r="Q826" s="166"/>
      <c r="R826" s="166"/>
      <c r="S826" s="166"/>
      <c r="T826" s="166"/>
      <c r="U826" s="166"/>
      <c r="V826" s="166"/>
      <c r="W826" s="166"/>
      <c r="X826" s="166"/>
      <c r="Y826" s="166"/>
      <c r="Z826" s="166"/>
    </row>
    <row r="827" spans="1:26" ht="12.75" customHeight="1">
      <c r="A827" s="166"/>
      <c r="B827" s="166"/>
      <c r="C827" s="166"/>
      <c r="D827" s="166"/>
      <c r="E827" s="166"/>
      <c r="F827" s="166"/>
      <c r="G827" s="166"/>
      <c r="H827" s="166"/>
      <c r="I827" s="166"/>
      <c r="J827" s="166"/>
      <c r="K827" s="166"/>
      <c r="L827" s="166"/>
      <c r="M827" s="166"/>
      <c r="N827" s="166"/>
      <c r="O827" s="166"/>
      <c r="P827" s="166"/>
      <c r="Q827" s="166"/>
      <c r="R827" s="166"/>
      <c r="S827" s="166"/>
      <c r="T827" s="166"/>
      <c r="U827" s="166"/>
      <c r="V827" s="166"/>
      <c r="W827" s="166"/>
      <c r="X827" s="166"/>
      <c r="Y827" s="166"/>
      <c r="Z827" s="166"/>
    </row>
    <row r="828" spans="1:26" ht="12.75" customHeight="1">
      <c r="A828" s="166"/>
      <c r="B828" s="166"/>
      <c r="C828" s="166"/>
      <c r="D828" s="166"/>
      <c r="E828" s="166"/>
      <c r="F828" s="166"/>
      <c r="G828" s="166"/>
      <c r="H828" s="166"/>
      <c r="I828" s="166"/>
      <c r="J828" s="166"/>
      <c r="K828" s="166"/>
      <c r="L828" s="166"/>
      <c r="M828" s="166"/>
      <c r="N828" s="166"/>
      <c r="O828" s="166"/>
      <c r="P828" s="166"/>
      <c r="Q828" s="166"/>
      <c r="R828" s="166"/>
      <c r="S828" s="166"/>
      <c r="T828" s="166"/>
      <c r="U828" s="166"/>
      <c r="V828" s="166"/>
      <c r="W828" s="166"/>
      <c r="X828" s="166"/>
      <c r="Y828" s="166"/>
      <c r="Z828" s="166"/>
    </row>
    <row r="829" spans="1:26" ht="12.75" customHeight="1">
      <c r="A829" s="166"/>
      <c r="B829" s="166"/>
      <c r="C829" s="166"/>
      <c r="D829" s="166"/>
      <c r="E829" s="166"/>
      <c r="F829" s="166"/>
      <c r="G829" s="166"/>
      <c r="H829" s="166"/>
      <c r="I829" s="166"/>
      <c r="J829" s="166"/>
      <c r="K829" s="166"/>
      <c r="L829" s="166"/>
      <c r="M829" s="166"/>
      <c r="N829" s="166"/>
      <c r="O829" s="166"/>
      <c r="P829" s="166"/>
      <c r="Q829" s="166"/>
      <c r="R829" s="166"/>
      <c r="S829" s="166"/>
      <c r="T829" s="166"/>
      <c r="U829" s="166"/>
      <c r="V829" s="166"/>
      <c r="W829" s="166"/>
      <c r="X829" s="166"/>
      <c r="Y829" s="166"/>
      <c r="Z829" s="166"/>
    </row>
    <row r="830" spans="1:26" ht="12.75" customHeight="1">
      <c r="A830" s="166"/>
      <c r="B830" s="166"/>
      <c r="C830" s="166"/>
      <c r="D830" s="166"/>
      <c r="E830" s="166"/>
      <c r="F830" s="166"/>
      <c r="G830" s="166"/>
      <c r="H830" s="166"/>
      <c r="I830" s="166"/>
      <c r="J830" s="166"/>
      <c r="K830" s="166"/>
      <c r="L830" s="166"/>
      <c r="M830" s="166"/>
      <c r="N830" s="166"/>
      <c r="O830" s="166"/>
      <c r="P830" s="166"/>
      <c r="Q830" s="166"/>
      <c r="R830" s="166"/>
      <c r="S830" s="166"/>
      <c r="T830" s="166"/>
      <c r="U830" s="166"/>
      <c r="V830" s="166"/>
      <c r="W830" s="166"/>
      <c r="X830" s="166"/>
      <c r="Y830" s="166"/>
      <c r="Z830" s="166"/>
    </row>
    <row r="831" spans="1:26" ht="12.75" customHeight="1">
      <c r="A831" s="166"/>
      <c r="B831" s="166"/>
      <c r="C831" s="166"/>
      <c r="D831" s="166"/>
      <c r="E831" s="166"/>
      <c r="F831" s="166"/>
      <c r="G831" s="166"/>
      <c r="H831" s="166"/>
      <c r="I831" s="166"/>
      <c r="J831" s="166"/>
      <c r="K831" s="166"/>
      <c r="L831" s="166"/>
      <c r="M831" s="166"/>
      <c r="N831" s="166"/>
      <c r="O831" s="166"/>
      <c r="P831" s="166"/>
      <c r="Q831" s="166"/>
      <c r="R831" s="166"/>
      <c r="S831" s="166"/>
      <c r="T831" s="166"/>
      <c r="U831" s="166"/>
      <c r="V831" s="166"/>
      <c r="W831" s="166"/>
      <c r="X831" s="166"/>
      <c r="Y831" s="166"/>
      <c r="Z831" s="166"/>
    </row>
    <row r="832" spans="1:26" ht="12.75" customHeight="1">
      <c r="A832" s="166"/>
      <c r="B832" s="166"/>
      <c r="C832" s="166"/>
      <c r="D832" s="166"/>
      <c r="E832" s="166"/>
      <c r="F832" s="166"/>
      <c r="G832" s="166"/>
      <c r="H832" s="166"/>
      <c r="I832" s="166"/>
      <c r="J832" s="166"/>
      <c r="K832" s="166"/>
      <c r="L832" s="166"/>
      <c r="M832" s="166"/>
      <c r="N832" s="166"/>
      <c r="O832" s="166"/>
      <c r="P832" s="166"/>
      <c r="Q832" s="166"/>
      <c r="R832" s="166"/>
      <c r="S832" s="166"/>
      <c r="T832" s="166"/>
      <c r="U832" s="166"/>
      <c r="V832" s="166"/>
      <c r="W832" s="166"/>
      <c r="X832" s="166"/>
      <c r="Y832" s="166"/>
      <c r="Z832" s="166"/>
    </row>
    <row r="833" spans="1:26" ht="12.75" customHeight="1">
      <c r="A833" s="166"/>
      <c r="B833" s="166"/>
      <c r="C833" s="166"/>
      <c r="D833" s="166"/>
      <c r="E833" s="166"/>
      <c r="F833" s="166"/>
      <c r="G833" s="166"/>
      <c r="H833" s="166"/>
      <c r="I833" s="166"/>
      <c r="J833" s="166"/>
      <c r="K833" s="166"/>
      <c r="L833" s="166"/>
      <c r="M833" s="166"/>
      <c r="N833" s="166"/>
      <c r="O833" s="166"/>
      <c r="P833" s="166"/>
      <c r="Q833" s="166"/>
      <c r="R833" s="166"/>
      <c r="S833" s="166"/>
      <c r="T833" s="166"/>
      <c r="U833" s="166"/>
      <c r="V833" s="166"/>
      <c r="W833" s="166"/>
      <c r="X833" s="166"/>
      <c r="Y833" s="166"/>
      <c r="Z833" s="166"/>
    </row>
    <row r="834" spans="1:26" ht="12.75" customHeight="1">
      <c r="A834" s="166"/>
      <c r="B834" s="166"/>
      <c r="C834" s="166"/>
      <c r="D834" s="166"/>
      <c r="E834" s="166"/>
      <c r="F834" s="166"/>
      <c r="G834" s="166"/>
      <c r="H834" s="166"/>
      <c r="I834" s="166"/>
      <c r="J834" s="166"/>
      <c r="K834" s="166"/>
      <c r="L834" s="166"/>
      <c r="M834" s="166"/>
      <c r="N834" s="166"/>
      <c r="O834" s="166"/>
      <c r="P834" s="166"/>
      <c r="Q834" s="166"/>
      <c r="R834" s="166"/>
      <c r="S834" s="166"/>
      <c r="T834" s="166"/>
      <c r="U834" s="166"/>
      <c r="V834" s="166"/>
      <c r="W834" s="166"/>
      <c r="X834" s="166"/>
      <c r="Y834" s="166"/>
      <c r="Z834" s="166"/>
    </row>
    <row r="835" spans="1:26" ht="12.75" customHeight="1">
      <c r="A835" s="166"/>
      <c r="B835" s="166"/>
      <c r="C835" s="166"/>
      <c r="D835" s="166"/>
      <c r="E835" s="166"/>
      <c r="F835" s="166"/>
      <c r="G835" s="166"/>
      <c r="H835" s="166"/>
      <c r="I835" s="166"/>
      <c r="J835" s="166"/>
      <c r="K835" s="166"/>
      <c r="L835" s="166"/>
      <c r="M835" s="166"/>
      <c r="N835" s="166"/>
      <c r="O835" s="166"/>
      <c r="P835" s="166"/>
      <c r="Q835" s="166"/>
      <c r="R835" s="166"/>
      <c r="S835" s="166"/>
      <c r="T835" s="166"/>
      <c r="U835" s="166"/>
      <c r="V835" s="166"/>
      <c r="W835" s="166"/>
      <c r="X835" s="166"/>
      <c r="Y835" s="166"/>
      <c r="Z835" s="166"/>
    </row>
    <row r="836" spans="1:26" ht="12.75" customHeight="1">
      <c r="A836" s="166"/>
      <c r="B836" s="166"/>
      <c r="C836" s="166"/>
      <c r="D836" s="166"/>
      <c r="E836" s="166"/>
      <c r="F836" s="166"/>
      <c r="G836" s="166"/>
      <c r="H836" s="166"/>
      <c r="I836" s="166"/>
      <c r="J836" s="166"/>
      <c r="K836" s="166"/>
      <c r="L836" s="166"/>
      <c r="M836" s="166"/>
      <c r="N836" s="166"/>
      <c r="O836" s="166"/>
      <c r="P836" s="166"/>
      <c r="Q836" s="166"/>
      <c r="R836" s="166"/>
      <c r="S836" s="166"/>
      <c r="T836" s="166"/>
      <c r="U836" s="166"/>
      <c r="V836" s="166"/>
      <c r="W836" s="166"/>
      <c r="X836" s="166"/>
      <c r="Y836" s="166"/>
      <c r="Z836" s="166"/>
    </row>
    <row r="837" spans="1:26" ht="12.75" customHeight="1">
      <c r="A837" s="166"/>
      <c r="B837" s="166"/>
      <c r="C837" s="166"/>
      <c r="D837" s="166"/>
      <c r="E837" s="166"/>
      <c r="F837" s="166"/>
      <c r="G837" s="166"/>
      <c r="H837" s="166"/>
      <c r="I837" s="166"/>
      <c r="J837" s="166"/>
      <c r="K837" s="166"/>
      <c r="L837" s="166"/>
      <c r="M837" s="166"/>
      <c r="N837" s="166"/>
      <c r="O837" s="166"/>
      <c r="P837" s="166"/>
      <c r="Q837" s="166"/>
      <c r="R837" s="166"/>
      <c r="S837" s="166"/>
      <c r="T837" s="166"/>
      <c r="U837" s="166"/>
      <c r="V837" s="166"/>
      <c r="W837" s="166"/>
      <c r="X837" s="166"/>
      <c r="Y837" s="166"/>
      <c r="Z837" s="166"/>
    </row>
    <row r="838" spans="1:26" ht="12.75" customHeight="1">
      <c r="A838" s="166"/>
      <c r="B838" s="166"/>
      <c r="C838" s="166"/>
      <c r="D838" s="166"/>
      <c r="E838" s="166"/>
      <c r="F838" s="166"/>
      <c r="G838" s="166"/>
      <c r="H838" s="166"/>
      <c r="I838" s="166"/>
      <c r="J838" s="166"/>
      <c r="K838" s="166"/>
      <c r="L838" s="166"/>
      <c r="M838" s="166"/>
      <c r="N838" s="166"/>
      <c r="O838" s="166"/>
      <c r="P838" s="166"/>
      <c r="Q838" s="166"/>
      <c r="R838" s="166"/>
      <c r="S838" s="166"/>
      <c r="T838" s="166"/>
      <c r="U838" s="166"/>
      <c r="V838" s="166"/>
      <c r="W838" s="166"/>
      <c r="X838" s="166"/>
      <c r="Y838" s="166"/>
      <c r="Z838" s="166"/>
    </row>
    <row r="839" spans="1:26" ht="12.75" customHeight="1">
      <c r="A839" s="166"/>
      <c r="B839" s="166"/>
      <c r="C839" s="166"/>
      <c r="D839" s="166"/>
      <c r="E839" s="166"/>
      <c r="F839" s="166"/>
      <c r="G839" s="166"/>
      <c r="H839" s="166"/>
      <c r="I839" s="166"/>
      <c r="J839" s="166"/>
      <c r="K839" s="166"/>
      <c r="L839" s="166"/>
      <c r="M839" s="166"/>
      <c r="N839" s="166"/>
      <c r="O839" s="166"/>
      <c r="P839" s="166"/>
      <c r="Q839" s="166"/>
      <c r="R839" s="166"/>
      <c r="S839" s="166"/>
      <c r="T839" s="166"/>
      <c r="U839" s="166"/>
      <c r="V839" s="166"/>
      <c r="W839" s="166"/>
      <c r="X839" s="166"/>
      <c r="Y839" s="166"/>
      <c r="Z839" s="166"/>
    </row>
    <row r="840" spans="1:26" ht="12.75" customHeight="1">
      <c r="A840" s="166"/>
      <c r="B840" s="166"/>
      <c r="C840" s="166"/>
      <c r="D840" s="166"/>
      <c r="E840" s="166"/>
      <c r="F840" s="166"/>
      <c r="G840" s="166"/>
      <c r="H840" s="166"/>
      <c r="I840" s="166"/>
      <c r="J840" s="166"/>
      <c r="K840" s="166"/>
      <c r="L840" s="166"/>
      <c r="M840" s="166"/>
      <c r="N840" s="166"/>
      <c r="O840" s="166"/>
      <c r="P840" s="166"/>
      <c r="Q840" s="166"/>
      <c r="R840" s="166"/>
      <c r="S840" s="166"/>
      <c r="T840" s="166"/>
      <c r="U840" s="166"/>
      <c r="V840" s="166"/>
      <c r="W840" s="166"/>
      <c r="X840" s="166"/>
      <c r="Y840" s="166"/>
      <c r="Z840" s="166"/>
    </row>
    <row r="841" spans="1:26" ht="12.75" customHeight="1">
      <c r="A841" s="166"/>
      <c r="B841" s="166"/>
      <c r="C841" s="166"/>
      <c r="D841" s="166"/>
      <c r="E841" s="166"/>
      <c r="F841" s="166"/>
      <c r="G841" s="166"/>
      <c r="H841" s="166"/>
      <c r="I841" s="166"/>
      <c r="J841" s="166"/>
      <c r="K841" s="166"/>
      <c r="L841" s="166"/>
      <c r="M841" s="166"/>
      <c r="N841" s="166"/>
      <c r="O841" s="166"/>
      <c r="P841" s="166"/>
      <c r="Q841" s="166"/>
      <c r="R841" s="166"/>
      <c r="S841" s="166"/>
      <c r="T841" s="166"/>
      <c r="U841" s="166"/>
      <c r="V841" s="166"/>
      <c r="W841" s="166"/>
      <c r="X841" s="166"/>
      <c r="Y841" s="166"/>
      <c r="Z841" s="166"/>
    </row>
    <row r="842" spans="1:26" ht="12.75" customHeight="1">
      <c r="A842" s="166"/>
      <c r="B842" s="166"/>
      <c r="C842" s="166"/>
      <c r="D842" s="166"/>
      <c r="E842" s="166"/>
      <c r="F842" s="166"/>
      <c r="G842" s="166"/>
      <c r="H842" s="166"/>
      <c r="I842" s="166"/>
      <c r="J842" s="166"/>
      <c r="K842" s="166"/>
      <c r="L842" s="166"/>
      <c r="M842" s="166"/>
      <c r="N842" s="166"/>
      <c r="O842" s="166"/>
      <c r="P842" s="166"/>
      <c r="Q842" s="166"/>
      <c r="R842" s="166"/>
      <c r="S842" s="166"/>
      <c r="T842" s="166"/>
      <c r="U842" s="166"/>
      <c r="V842" s="166"/>
      <c r="W842" s="166"/>
      <c r="X842" s="166"/>
      <c r="Y842" s="166"/>
      <c r="Z842" s="166"/>
    </row>
    <row r="843" spans="1:26" ht="12.75" customHeight="1">
      <c r="A843" s="166"/>
      <c r="B843" s="166"/>
      <c r="C843" s="166"/>
      <c r="D843" s="166"/>
      <c r="E843" s="166"/>
      <c r="F843" s="166"/>
      <c r="G843" s="166"/>
      <c r="H843" s="166"/>
      <c r="I843" s="166"/>
      <c r="J843" s="166"/>
      <c r="K843" s="166"/>
      <c r="L843" s="166"/>
      <c r="M843" s="166"/>
      <c r="N843" s="166"/>
      <c r="O843" s="166"/>
      <c r="P843" s="166"/>
      <c r="Q843" s="166"/>
      <c r="R843" s="166"/>
      <c r="S843" s="166"/>
      <c r="T843" s="166"/>
      <c r="U843" s="166"/>
      <c r="V843" s="166"/>
      <c r="W843" s="166"/>
      <c r="X843" s="166"/>
      <c r="Y843" s="166"/>
      <c r="Z843" s="166"/>
    </row>
    <row r="844" spans="1:26" ht="12.75" customHeight="1">
      <c r="A844" s="166"/>
      <c r="B844" s="166"/>
      <c r="C844" s="166"/>
      <c r="D844" s="166"/>
      <c r="E844" s="166"/>
      <c r="F844" s="166"/>
      <c r="G844" s="166"/>
      <c r="H844" s="166"/>
      <c r="I844" s="166"/>
      <c r="J844" s="166"/>
      <c r="K844" s="166"/>
      <c r="L844" s="166"/>
      <c r="M844" s="166"/>
      <c r="N844" s="166"/>
      <c r="O844" s="166"/>
      <c r="P844" s="166"/>
      <c r="Q844" s="166"/>
      <c r="R844" s="166"/>
      <c r="S844" s="166"/>
      <c r="T844" s="166"/>
      <c r="U844" s="166"/>
      <c r="V844" s="166"/>
      <c r="W844" s="166"/>
      <c r="X844" s="166"/>
      <c r="Y844" s="166"/>
      <c r="Z844" s="166"/>
    </row>
    <row r="845" spans="1:26" ht="12.75" customHeight="1">
      <c r="A845" s="166"/>
      <c r="B845" s="166"/>
      <c r="C845" s="166"/>
      <c r="D845" s="166"/>
      <c r="E845" s="166"/>
      <c r="F845" s="166"/>
      <c r="G845" s="166"/>
      <c r="H845" s="166"/>
      <c r="I845" s="166"/>
      <c r="J845" s="166"/>
      <c r="K845" s="166"/>
      <c r="L845" s="166"/>
      <c r="M845" s="166"/>
      <c r="N845" s="166"/>
      <c r="O845" s="166"/>
      <c r="P845" s="166"/>
      <c r="Q845" s="166"/>
      <c r="R845" s="166"/>
      <c r="S845" s="166"/>
      <c r="T845" s="166"/>
      <c r="U845" s="166"/>
      <c r="V845" s="166"/>
      <c r="W845" s="166"/>
      <c r="X845" s="166"/>
      <c r="Y845" s="166"/>
      <c r="Z845" s="166"/>
    </row>
    <row r="846" spans="1:26" ht="12.75" customHeight="1">
      <c r="A846" s="166"/>
      <c r="B846" s="166"/>
      <c r="C846" s="166"/>
      <c r="D846" s="166"/>
      <c r="E846" s="166"/>
      <c r="F846" s="166"/>
      <c r="G846" s="166"/>
      <c r="H846" s="166"/>
      <c r="I846" s="166"/>
      <c r="J846" s="166"/>
      <c r="K846" s="166"/>
      <c r="L846" s="166"/>
      <c r="M846" s="166"/>
      <c r="N846" s="166"/>
      <c r="O846" s="166"/>
      <c r="P846" s="166"/>
      <c r="Q846" s="166"/>
      <c r="R846" s="166"/>
      <c r="S846" s="166"/>
      <c r="T846" s="166"/>
      <c r="U846" s="166"/>
      <c r="V846" s="166"/>
      <c r="W846" s="166"/>
      <c r="X846" s="166"/>
      <c r="Y846" s="166"/>
      <c r="Z846" s="166"/>
    </row>
    <row r="847" spans="1:26" ht="12.75" customHeight="1">
      <c r="A847" s="166"/>
      <c r="B847" s="166"/>
      <c r="C847" s="166"/>
      <c r="D847" s="166"/>
      <c r="E847" s="166"/>
      <c r="F847" s="166"/>
      <c r="G847" s="166"/>
      <c r="H847" s="166"/>
      <c r="I847" s="166"/>
      <c r="J847" s="166"/>
      <c r="K847" s="166"/>
      <c r="L847" s="166"/>
      <c r="M847" s="166"/>
      <c r="N847" s="166"/>
      <c r="O847" s="166"/>
      <c r="P847" s="166"/>
      <c r="Q847" s="166"/>
      <c r="R847" s="166"/>
      <c r="S847" s="166"/>
      <c r="T847" s="166"/>
      <c r="U847" s="166"/>
      <c r="V847" s="166"/>
      <c r="W847" s="166"/>
      <c r="X847" s="166"/>
      <c r="Y847" s="166"/>
      <c r="Z847" s="166"/>
    </row>
    <row r="848" spans="1:26" ht="12.75" customHeight="1">
      <c r="A848" s="166"/>
      <c r="B848" s="166"/>
      <c r="C848" s="166"/>
      <c r="D848" s="166"/>
      <c r="E848" s="166"/>
      <c r="F848" s="166"/>
      <c r="G848" s="166"/>
      <c r="H848" s="166"/>
      <c r="I848" s="166"/>
      <c r="J848" s="166"/>
      <c r="K848" s="166"/>
      <c r="L848" s="166"/>
      <c r="M848" s="166"/>
      <c r="N848" s="166"/>
      <c r="O848" s="166"/>
      <c r="P848" s="166"/>
      <c r="Q848" s="166"/>
      <c r="R848" s="166"/>
      <c r="S848" s="166"/>
      <c r="T848" s="166"/>
      <c r="U848" s="166"/>
      <c r="V848" s="166"/>
      <c r="W848" s="166"/>
      <c r="X848" s="166"/>
      <c r="Y848" s="166"/>
      <c r="Z848" s="166"/>
    </row>
    <row r="849" spans="1:26" ht="12.75" customHeight="1">
      <c r="A849" s="166"/>
      <c r="B849" s="166"/>
      <c r="C849" s="166"/>
      <c r="D849" s="166"/>
      <c r="E849" s="166"/>
      <c r="F849" s="166"/>
      <c r="G849" s="166"/>
      <c r="H849" s="166"/>
      <c r="I849" s="166"/>
      <c r="J849" s="166"/>
      <c r="K849" s="166"/>
      <c r="L849" s="166"/>
      <c r="M849" s="166"/>
      <c r="N849" s="166"/>
      <c r="O849" s="166"/>
      <c r="P849" s="166"/>
      <c r="Q849" s="166"/>
      <c r="R849" s="166"/>
      <c r="S849" s="166"/>
      <c r="T849" s="166"/>
      <c r="U849" s="166"/>
      <c r="V849" s="166"/>
      <c r="W849" s="166"/>
      <c r="X849" s="166"/>
      <c r="Y849" s="166"/>
      <c r="Z849" s="166"/>
    </row>
    <row r="850" spans="1:26" ht="12.75" customHeight="1">
      <c r="A850" s="166"/>
      <c r="B850" s="166"/>
      <c r="C850" s="166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66"/>
      <c r="O850" s="166"/>
      <c r="P850" s="166"/>
      <c r="Q850" s="166"/>
      <c r="R850" s="166"/>
      <c r="S850" s="166"/>
      <c r="T850" s="166"/>
      <c r="U850" s="166"/>
      <c r="V850" s="166"/>
      <c r="W850" s="166"/>
      <c r="X850" s="166"/>
      <c r="Y850" s="166"/>
      <c r="Z850" s="166"/>
    </row>
    <row r="851" spans="1:26" ht="12.75" customHeight="1">
      <c r="A851" s="166"/>
      <c r="B851" s="166"/>
      <c r="C851" s="166"/>
      <c r="D851" s="166"/>
      <c r="E851" s="166"/>
      <c r="F851" s="166"/>
      <c r="G851" s="166"/>
      <c r="H851" s="166"/>
      <c r="I851" s="166"/>
      <c r="J851" s="166"/>
      <c r="K851" s="166"/>
      <c r="L851" s="166"/>
      <c r="M851" s="166"/>
      <c r="N851" s="166"/>
      <c r="O851" s="166"/>
      <c r="P851" s="166"/>
      <c r="Q851" s="166"/>
      <c r="R851" s="166"/>
      <c r="S851" s="166"/>
      <c r="T851" s="166"/>
      <c r="U851" s="166"/>
      <c r="V851" s="166"/>
      <c r="W851" s="166"/>
      <c r="X851" s="166"/>
      <c r="Y851" s="166"/>
      <c r="Z851" s="166"/>
    </row>
    <row r="852" spans="1:26" ht="12.75" customHeight="1">
      <c r="A852" s="166"/>
      <c r="B852" s="166"/>
      <c r="C852" s="166"/>
      <c r="D852" s="166"/>
      <c r="E852" s="166"/>
      <c r="F852" s="166"/>
      <c r="G852" s="166"/>
      <c r="H852" s="166"/>
      <c r="I852" s="166"/>
      <c r="J852" s="166"/>
      <c r="K852" s="166"/>
      <c r="L852" s="166"/>
      <c r="M852" s="166"/>
      <c r="N852" s="166"/>
      <c r="O852" s="166"/>
      <c r="P852" s="166"/>
      <c r="Q852" s="166"/>
      <c r="R852" s="166"/>
      <c r="S852" s="166"/>
      <c r="T852" s="166"/>
      <c r="U852" s="166"/>
      <c r="V852" s="166"/>
      <c r="W852" s="166"/>
      <c r="X852" s="166"/>
      <c r="Y852" s="166"/>
      <c r="Z852" s="166"/>
    </row>
    <row r="853" spans="1:26" ht="12.75" customHeight="1">
      <c r="A853" s="166"/>
      <c r="B853" s="166"/>
      <c r="C853" s="166"/>
      <c r="D853" s="166"/>
      <c r="E853" s="166"/>
      <c r="F853" s="166"/>
      <c r="G853" s="166"/>
      <c r="H853" s="166"/>
      <c r="I853" s="166"/>
      <c r="J853" s="166"/>
      <c r="K853" s="166"/>
      <c r="L853" s="166"/>
      <c r="M853" s="166"/>
      <c r="N853" s="166"/>
      <c r="O853" s="166"/>
      <c r="P853" s="166"/>
      <c r="Q853" s="166"/>
      <c r="R853" s="166"/>
      <c r="S853" s="166"/>
      <c r="T853" s="166"/>
      <c r="U853" s="166"/>
      <c r="V853" s="166"/>
      <c r="W853" s="166"/>
      <c r="X853" s="166"/>
      <c r="Y853" s="166"/>
      <c r="Z853" s="166"/>
    </row>
    <row r="854" spans="1:26" ht="12.75" customHeight="1">
      <c r="A854" s="166"/>
      <c r="B854" s="166"/>
      <c r="C854" s="166"/>
      <c r="D854" s="166"/>
      <c r="E854" s="166"/>
      <c r="F854" s="166"/>
      <c r="G854" s="166"/>
      <c r="H854" s="166"/>
      <c r="I854" s="166"/>
      <c r="J854" s="166"/>
      <c r="K854" s="166"/>
      <c r="L854" s="166"/>
      <c r="M854" s="166"/>
      <c r="N854" s="166"/>
      <c r="O854" s="166"/>
      <c r="P854" s="166"/>
      <c r="Q854" s="166"/>
      <c r="R854" s="166"/>
      <c r="S854" s="166"/>
      <c r="T854" s="166"/>
      <c r="U854" s="166"/>
      <c r="V854" s="166"/>
      <c r="W854" s="166"/>
      <c r="X854" s="166"/>
      <c r="Y854" s="166"/>
      <c r="Z854" s="166"/>
    </row>
    <row r="855" spans="1:26" ht="12.75" customHeight="1">
      <c r="A855" s="166"/>
      <c r="B855" s="166"/>
      <c r="C855" s="166"/>
      <c r="D855" s="166"/>
      <c r="E855" s="166"/>
      <c r="F855" s="166"/>
      <c r="G855" s="166"/>
      <c r="H855" s="166"/>
      <c r="I855" s="166"/>
      <c r="J855" s="166"/>
      <c r="K855" s="166"/>
      <c r="L855" s="166"/>
      <c r="M855" s="166"/>
      <c r="N855" s="166"/>
      <c r="O855" s="166"/>
      <c r="P855" s="166"/>
      <c r="Q855" s="166"/>
      <c r="R855" s="166"/>
      <c r="S855" s="166"/>
      <c r="T855" s="166"/>
      <c r="U855" s="166"/>
      <c r="V855" s="166"/>
      <c r="W855" s="166"/>
      <c r="X855" s="166"/>
      <c r="Y855" s="166"/>
      <c r="Z855" s="166"/>
    </row>
    <row r="856" spans="1:26" ht="12.75" customHeight="1">
      <c r="A856" s="166"/>
      <c r="B856" s="166"/>
      <c r="C856" s="166"/>
      <c r="D856" s="166"/>
      <c r="E856" s="166"/>
      <c r="F856" s="166"/>
      <c r="G856" s="166"/>
      <c r="H856" s="166"/>
      <c r="I856" s="166"/>
      <c r="J856" s="166"/>
      <c r="K856" s="166"/>
      <c r="L856" s="166"/>
      <c r="M856" s="166"/>
      <c r="N856" s="166"/>
      <c r="O856" s="166"/>
      <c r="P856" s="166"/>
      <c r="Q856" s="166"/>
      <c r="R856" s="166"/>
      <c r="S856" s="166"/>
      <c r="T856" s="166"/>
      <c r="U856" s="166"/>
      <c r="V856" s="166"/>
      <c r="W856" s="166"/>
      <c r="X856" s="166"/>
      <c r="Y856" s="166"/>
      <c r="Z856" s="166"/>
    </row>
    <row r="857" spans="1:26" ht="12.75" customHeight="1">
      <c r="A857" s="166"/>
      <c r="B857" s="166"/>
      <c r="C857" s="166"/>
      <c r="D857" s="166"/>
      <c r="E857" s="166"/>
      <c r="F857" s="166"/>
      <c r="G857" s="166"/>
      <c r="H857" s="166"/>
      <c r="I857" s="166"/>
      <c r="J857" s="166"/>
      <c r="K857" s="166"/>
      <c r="L857" s="166"/>
      <c r="M857" s="166"/>
      <c r="N857" s="166"/>
      <c r="O857" s="166"/>
      <c r="P857" s="166"/>
      <c r="Q857" s="166"/>
      <c r="R857" s="166"/>
      <c r="S857" s="166"/>
      <c r="T857" s="166"/>
      <c r="U857" s="166"/>
      <c r="V857" s="166"/>
      <c r="W857" s="166"/>
      <c r="X857" s="166"/>
      <c r="Y857" s="166"/>
      <c r="Z857" s="166"/>
    </row>
    <row r="858" spans="1:26" ht="12.75" customHeight="1">
      <c r="A858" s="166"/>
      <c r="B858" s="166"/>
      <c r="C858" s="166"/>
      <c r="D858" s="166"/>
      <c r="E858" s="166"/>
      <c r="F858" s="166"/>
      <c r="G858" s="166"/>
      <c r="H858" s="166"/>
      <c r="I858" s="166"/>
      <c r="J858" s="166"/>
      <c r="K858" s="166"/>
      <c r="L858" s="166"/>
      <c r="M858" s="166"/>
      <c r="N858" s="166"/>
      <c r="O858" s="166"/>
      <c r="P858" s="166"/>
      <c r="Q858" s="166"/>
      <c r="R858" s="166"/>
      <c r="S858" s="166"/>
      <c r="T858" s="166"/>
      <c r="U858" s="166"/>
      <c r="V858" s="166"/>
      <c r="W858" s="166"/>
      <c r="X858" s="166"/>
      <c r="Y858" s="166"/>
      <c r="Z858" s="166"/>
    </row>
    <row r="859" spans="1:26" ht="12.75" customHeight="1">
      <c r="A859" s="166"/>
      <c r="B859" s="166"/>
      <c r="C859" s="166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66"/>
      <c r="O859" s="166"/>
      <c r="P859" s="166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</row>
    <row r="860" spans="1:26" ht="12.75" customHeight="1">
      <c r="A860" s="166"/>
      <c r="B860" s="166"/>
      <c r="C860" s="166"/>
      <c r="D860" s="166"/>
      <c r="E860" s="166"/>
      <c r="F860" s="166"/>
      <c r="G860" s="166"/>
      <c r="H860" s="166"/>
      <c r="I860" s="166"/>
      <c r="J860" s="166"/>
      <c r="K860" s="166"/>
      <c r="L860" s="166"/>
      <c r="M860" s="166"/>
      <c r="N860" s="166"/>
      <c r="O860" s="166"/>
      <c r="P860" s="166"/>
      <c r="Q860" s="166"/>
      <c r="R860" s="166"/>
      <c r="S860" s="166"/>
      <c r="T860" s="166"/>
      <c r="U860" s="166"/>
      <c r="V860" s="166"/>
      <c r="W860" s="166"/>
      <c r="X860" s="166"/>
      <c r="Y860" s="166"/>
      <c r="Z860" s="166"/>
    </row>
    <row r="861" spans="1:26" ht="12.75" customHeight="1">
      <c r="A861" s="166"/>
      <c r="B861" s="166"/>
      <c r="C861" s="166"/>
      <c r="D861" s="166"/>
      <c r="E861" s="166"/>
      <c r="F861" s="166"/>
      <c r="G861" s="166"/>
      <c r="H861" s="166"/>
      <c r="I861" s="166"/>
      <c r="J861" s="166"/>
      <c r="K861" s="166"/>
      <c r="L861" s="166"/>
      <c r="M861" s="166"/>
      <c r="N861" s="166"/>
      <c r="O861" s="166"/>
      <c r="P861" s="166"/>
      <c r="Q861" s="166"/>
      <c r="R861" s="166"/>
      <c r="S861" s="166"/>
      <c r="T861" s="166"/>
      <c r="U861" s="166"/>
      <c r="V861" s="166"/>
      <c r="W861" s="166"/>
      <c r="X861" s="166"/>
      <c r="Y861" s="166"/>
      <c r="Z861" s="166"/>
    </row>
    <row r="862" spans="1:26" ht="12.75" customHeight="1">
      <c r="A862" s="166"/>
      <c r="B862" s="166"/>
      <c r="C862" s="166"/>
      <c r="D862" s="166"/>
      <c r="E862" s="166"/>
      <c r="F862" s="166"/>
      <c r="G862" s="166"/>
      <c r="H862" s="166"/>
      <c r="I862" s="166"/>
      <c r="J862" s="166"/>
      <c r="K862" s="166"/>
      <c r="L862" s="166"/>
      <c r="M862" s="166"/>
      <c r="N862" s="166"/>
      <c r="O862" s="166"/>
      <c r="P862" s="166"/>
      <c r="Q862" s="166"/>
      <c r="R862" s="166"/>
      <c r="S862" s="166"/>
      <c r="T862" s="166"/>
      <c r="U862" s="166"/>
      <c r="V862" s="166"/>
      <c r="W862" s="166"/>
      <c r="X862" s="166"/>
      <c r="Y862" s="166"/>
      <c r="Z862" s="166"/>
    </row>
    <row r="863" spans="1:26" ht="12.75" customHeight="1">
      <c r="A863" s="166"/>
      <c r="B863" s="166"/>
      <c r="C863" s="166"/>
      <c r="D863" s="166"/>
      <c r="E863" s="166"/>
      <c r="F863" s="166"/>
      <c r="G863" s="166"/>
      <c r="H863" s="166"/>
      <c r="I863" s="166"/>
      <c r="J863" s="166"/>
      <c r="K863" s="166"/>
      <c r="L863" s="166"/>
      <c r="M863" s="166"/>
      <c r="N863" s="166"/>
      <c r="O863" s="166"/>
      <c r="P863" s="166"/>
      <c r="Q863" s="166"/>
      <c r="R863" s="166"/>
      <c r="S863" s="166"/>
      <c r="T863" s="166"/>
      <c r="U863" s="166"/>
      <c r="V863" s="166"/>
      <c r="W863" s="166"/>
      <c r="X863" s="166"/>
      <c r="Y863" s="166"/>
      <c r="Z863" s="166"/>
    </row>
    <row r="864" spans="1:26" ht="12.75" customHeight="1">
      <c r="A864" s="166"/>
      <c r="B864" s="166"/>
      <c r="C864" s="166"/>
      <c r="D864" s="166"/>
      <c r="E864" s="166"/>
      <c r="F864" s="166"/>
      <c r="G864" s="166"/>
      <c r="H864" s="166"/>
      <c r="I864" s="166"/>
      <c r="J864" s="166"/>
      <c r="K864" s="166"/>
      <c r="L864" s="166"/>
      <c r="M864" s="166"/>
      <c r="N864" s="166"/>
      <c r="O864" s="166"/>
      <c r="P864" s="166"/>
      <c r="Q864" s="166"/>
      <c r="R864" s="166"/>
      <c r="S864" s="166"/>
      <c r="T864" s="166"/>
      <c r="U864" s="166"/>
      <c r="V864" s="166"/>
      <c r="W864" s="166"/>
      <c r="X864" s="166"/>
      <c r="Y864" s="166"/>
      <c r="Z864" s="166"/>
    </row>
    <row r="865" spans="1:26" ht="12.75" customHeight="1">
      <c r="A865" s="166"/>
      <c r="B865" s="166"/>
      <c r="C865" s="166"/>
      <c r="D865" s="166"/>
      <c r="E865" s="166"/>
      <c r="F865" s="166"/>
      <c r="G865" s="166"/>
      <c r="H865" s="166"/>
      <c r="I865" s="166"/>
      <c r="J865" s="166"/>
      <c r="K865" s="166"/>
      <c r="L865" s="166"/>
      <c r="M865" s="166"/>
      <c r="N865" s="166"/>
      <c r="O865" s="166"/>
      <c r="P865" s="166"/>
      <c r="Q865" s="166"/>
      <c r="R865" s="166"/>
      <c r="S865" s="166"/>
      <c r="T865" s="166"/>
      <c r="U865" s="166"/>
      <c r="V865" s="166"/>
      <c r="W865" s="166"/>
      <c r="X865" s="166"/>
      <c r="Y865" s="166"/>
      <c r="Z865" s="166"/>
    </row>
    <row r="866" spans="1:26" ht="12.75" customHeight="1">
      <c r="A866" s="166"/>
      <c r="B866" s="166"/>
      <c r="C866" s="166"/>
      <c r="D866" s="166"/>
      <c r="E866" s="166"/>
      <c r="F866" s="166"/>
      <c r="G866" s="166"/>
      <c r="H866" s="166"/>
      <c r="I866" s="166"/>
      <c r="J866" s="166"/>
      <c r="K866" s="166"/>
      <c r="L866" s="166"/>
      <c r="M866" s="166"/>
      <c r="N866" s="166"/>
      <c r="O866" s="166"/>
      <c r="P866" s="166"/>
      <c r="Q866" s="166"/>
      <c r="R866" s="166"/>
      <c r="S866" s="166"/>
      <c r="T866" s="166"/>
      <c r="U866" s="166"/>
      <c r="V866" s="166"/>
      <c r="W866" s="166"/>
      <c r="X866" s="166"/>
      <c r="Y866" s="166"/>
      <c r="Z866" s="166"/>
    </row>
    <row r="867" spans="1:26" ht="12.75" customHeight="1">
      <c r="A867" s="166"/>
      <c r="B867" s="166"/>
      <c r="C867" s="166"/>
      <c r="D867" s="166"/>
      <c r="E867" s="166"/>
      <c r="F867" s="166"/>
      <c r="G867" s="166"/>
      <c r="H867" s="166"/>
      <c r="I867" s="166"/>
      <c r="J867" s="166"/>
      <c r="K867" s="166"/>
      <c r="L867" s="166"/>
      <c r="M867" s="166"/>
      <c r="N867" s="166"/>
      <c r="O867" s="166"/>
      <c r="P867" s="166"/>
      <c r="Q867" s="166"/>
      <c r="R867" s="166"/>
      <c r="S867" s="166"/>
      <c r="T867" s="166"/>
      <c r="U867" s="166"/>
      <c r="V867" s="166"/>
      <c r="W867" s="166"/>
      <c r="X867" s="166"/>
      <c r="Y867" s="166"/>
      <c r="Z867" s="166"/>
    </row>
    <row r="868" spans="1:26" ht="12.75" customHeight="1">
      <c r="A868" s="166"/>
      <c r="B868" s="166"/>
      <c r="C868" s="166"/>
      <c r="D868" s="166"/>
      <c r="E868" s="166"/>
      <c r="F868" s="166"/>
      <c r="G868" s="166"/>
      <c r="H868" s="166"/>
      <c r="I868" s="166"/>
      <c r="J868" s="166"/>
      <c r="K868" s="166"/>
      <c r="L868" s="166"/>
      <c r="M868" s="166"/>
      <c r="N868" s="166"/>
      <c r="O868" s="166"/>
      <c r="P868" s="166"/>
      <c r="Q868" s="166"/>
      <c r="R868" s="166"/>
      <c r="S868" s="166"/>
      <c r="T868" s="166"/>
      <c r="U868" s="166"/>
      <c r="V868" s="166"/>
      <c r="W868" s="166"/>
      <c r="X868" s="166"/>
      <c r="Y868" s="166"/>
      <c r="Z868" s="166"/>
    </row>
    <row r="869" spans="1:26" ht="12.75" customHeight="1">
      <c r="A869" s="166"/>
      <c r="B869" s="166"/>
      <c r="C869" s="166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66"/>
      <c r="O869" s="166"/>
      <c r="P869" s="166"/>
      <c r="Q869" s="166"/>
      <c r="R869" s="166"/>
      <c r="S869" s="166"/>
      <c r="T869" s="166"/>
      <c r="U869" s="166"/>
      <c r="V869" s="166"/>
      <c r="W869" s="166"/>
      <c r="X869" s="166"/>
      <c r="Y869" s="166"/>
      <c r="Z869" s="166"/>
    </row>
    <row r="870" spans="1:26" ht="12.75" customHeight="1">
      <c r="A870" s="166"/>
      <c r="B870" s="166"/>
      <c r="C870" s="166"/>
      <c r="D870" s="166"/>
      <c r="E870" s="166"/>
      <c r="F870" s="166"/>
      <c r="G870" s="166"/>
      <c r="H870" s="166"/>
      <c r="I870" s="166"/>
      <c r="J870" s="166"/>
      <c r="K870" s="166"/>
      <c r="L870" s="166"/>
      <c r="M870" s="166"/>
      <c r="N870" s="166"/>
      <c r="O870" s="166"/>
      <c r="P870" s="166"/>
      <c r="Q870" s="166"/>
      <c r="R870" s="166"/>
      <c r="S870" s="166"/>
      <c r="T870" s="166"/>
      <c r="U870" s="166"/>
      <c r="V870" s="166"/>
      <c r="W870" s="166"/>
      <c r="X870" s="166"/>
      <c r="Y870" s="166"/>
      <c r="Z870" s="166"/>
    </row>
    <row r="871" spans="1:26" ht="12.75" customHeight="1">
      <c r="A871" s="166"/>
      <c r="B871" s="166"/>
      <c r="C871" s="166"/>
      <c r="D871" s="166"/>
      <c r="E871" s="166"/>
      <c r="F871" s="166"/>
      <c r="G871" s="166"/>
      <c r="H871" s="166"/>
      <c r="I871" s="166"/>
      <c r="J871" s="166"/>
      <c r="K871" s="166"/>
      <c r="L871" s="166"/>
      <c r="M871" s="166"/>
      <c r="N871" s="166"/>
      <c r="O871" s="166"/>
      <c r="P871" s="166"/>
      <c r="Q871" s="166"/>
      <c r="R871" s="166"/>
      <c r="S871" s="166"/>
      <c r="T871" s="166"/>
      <c r="U871" s="166"/>
      <c r="V871" s="166"/>
      <c r="W871" s="166"/>
      <c r="X871" s="166"/>
      <c r="Y871" s="166"/>
      <c r="Z871" s="166"/>
    </row>
    <row r="872" spans="1:26" ht="12.75" customHeight="1">
      <c r="A872" s="166"/>
      <c r="B872" s="166"/>
      <c r="C872" s="166"/>
      <c r="D872" s="166"/>
      <c r="E872" s="166"/>
      <c r="F872" s="166"/>
      <c r="G872" s="166"/>
      <c r="H872" s="166"/>
      <c r="I872" s="166"/>
      <c r="J872" s="166"/>
      <c r="K872" s="166"/>
      <c r="L872" s="166"/>
      <c r="M872" s="166"/>
      <c r="N872" s="166"/>
      <c r="O872" s="166"/>
      <c r="P872" s="166"/>
      <c r="Q872" s="166"/>
      <c r="R872" s="166"/>
      <c r="S872" s="166"/>
      <c r="T872" s="166"/>
      <c r="U872" s="166"/>
      <c r="V872" s="166"/>
      <c r="W872" s="166"/>
      <c r="X872" s="166"/>
      <c r="Y872" s="166"/>
      <c r="Z872" s="166"/>
    </row>
    <row r="873" spans="1:26" ht="12.75" customHeight="1">
      <c r="A873" s="166"/>
      <c r="B873" s="166"/>
      <c r="C873" s="166"/>
      <c r="D873" s="166"/>
      <c r="E873" s="166"/>
      <c r="F873" s="166"/>
      <c r="G873" s="166"/>
      <c r="H873" s="166"/>
      <c r="I873" s="166"/>
      <c r="J873" s="166"/>
      <c r="K873" s="166"/>
      <c r="L873" s="166"/>
      <c r="M873" s="166"/>
      <c r="N873" s="166"/>
      <c r="O873" s="166"/>
      <c r="P873" s="166"/>
      <c r="Q873" s="166"/>
      <c r="R873" s="166"/>
      <c r="S873" s="166"/>
      <c r="T873" s="166"/>
      <c r="U873" s="166"/>
      <c r="V873" s="166"/>
      <c r="W873" s="166"/>
      <c r="X873" s="166"/>
      <c r="Y873" s="166"/>
      <c r="Z873" s="166"/>
    </row>
    <row r="874" spans="1:26" ht="12.75" customHeight="1">
      <c r="A874" s="166"/>
      <c r="B874" s="166"/>
      <c r="C874" s="166"/>
      <c r="D874" s="166"/>
      <c r="E874" s="166"/>
      <c r="F874" s="166"/>
      <c r="G874" s="166"/>
      <c r="H874" s="166"/>
      <c r="I874" s="166"/>
      <c r="J874" s="166"/>
      <c r="K874" s="166"/>
      <c r="L874" s="166"/>
      <c r="M874" s="166"/>
      <c r="N874" s="166"/>
      <c r="O874" s="166"/>
      <c r="P874" s="166"/>
      <c r="Q874" s="166"/>
      <c r="R874" s="166"/>
      <c r="S874" s="166"/>
      <c r="T874" s="166"/>
      <c r="U874" s="166"/>
      <c r="V874" s="166"/>
      <c r="W874" s="166"/>
      <c r="X874" s="166"/>
      <c r="Y874" s="166"/>
      <c r="Z874" s="166"/>
    </row>
    <row r="875" spans="1:26" ht="12.75" customHeight="1">
      <c r="A875" s="166"/>
      <c r="B875" s="166"/>
      <c r="C875" s="166"/>
      <c r="D875" s="166"/>
      <c r="E875" s="166"/>
      <c r="F875" s="166"/>
      <c r="G875" s="166"/>
      <c r="H875" s="166"/>
      <c r="I875" s="166"/>
      <c r="J875" s="166"/>
      <c r="K875" s="166"/>
      <c r="L875" s="166"/>
      <c r="M875" s="166"/>
      <c r="N875" s="166"/>
      <c r="O875" s="166"/>
      <c r="P875" s="166"/>
      <c r="Q875" s="166"/>
      <c r="R875" s="166"/>
      <c r="S875" s="166"/>
      <c r="T875" s="166"/>
      <c r="U875" s="166"/>
      <c r="V875" s="166"/>
      <c r="W875" s="166"/>
      <c r="X875" s="166"/>
      <c r="Y875" s="166"/>
      <c r="Z875" s="166"/>
    </row>
    <row r="876" spans="1:26" ht="12.75" customHeight="1">
      <c r="A876" s="166"/>
      <c r="B876" s="166"/>
      <c r="C876" s="166"/>
      <c r="D876" s="166"/>
      <c r="E876" s="166"/>
      <c r="F876" s="166"/>
      <c r="G876" s="166"/>
      <c r="H876" s="166"/>
      <c r="I876" s="166"/>
      <c r="J876" s="166"/>
      <c r="K876" s="166"/>
      <c r="L876" s="166"/>
      <c r="M876" s="166"/>
      <c r="N876" s="166"/>
      <c r="O876" s="166"/>
      <c r="P876" s="166"/>
      <c r="Q876" s="166"/>
      <c r="R876" s="166"/>
      <c r="S876" s="166"/>
      <c r="T876" s="166"/>
      <c r="U876" s="166"/>
      <c r="V876" s="166"/>
      <c r="W876" s="166"/>
      <c r="X876" s="166"/>
      <c r="Y876" s="166"/>
      <c r="Z876" s="166"/>
    </row>
    <row r="877" spans="1:26" ht="12.75" customHeight="1">
      <c r="A877" s="166"/>
      <c r="B877" s="166"/>
      <c r="C877" s="166"/>
      <c r="D877" s="166"/>
      <c r="E877" s="166"/>
      <c r="F877" s="166"/>
      <c r="G877" s="166"/>
      <c r="H877" s="166"/>
      <c r="I877" s="166"/>
      <c r="J877" s="166"/>
      <c r="K877" s="166"/>
      <c r="L877" s="166"/>
      <c r="M877" s="166"/>
      <c r="N877" s="166"/>
      <c r="O877" s="166"/>
      <c r="P877" s="166"/>
      <c r="Q877" s="166"/>
      <c r="R877" s="166"/>
      <c r="S877" s="166"/>
      <c r="T877" s="166"/>
      <c r="U877" s="166"/>
      <c r="V877" s="166"/>
      <c r="W877" s="166"/>
      <c r="X877" s="166"/>
      <c r="Y877" s="166"/>
      <c r="Z877" s="166"/>
    </row>
    <row r="878" spans="1:26" ht="12.75" customHeight="1">
      <c r="A878" s="166"/>
      <c r="B878" s="166"/>
      <c r="C878" s="166"/>
      <c r="D878" s="166"/>
      <c r="E878" s="166"/>
      <c r="F878" s="166"/>
      <c r="G878" s="166"/>
      <c r="H878" s="166"/>
      <c r="I878" s="166"/>
      <c r="J878" s="166"/>
      <c r="K878" s="166"/>
      <c r="L878" s="166"/>
      <c r="M878" s="166"/>
      <c r="N878" s="166"/>
      <c r="O878" s="166"/>
      <c r="P878" s="166"/>
      <c r="Q878" s="166"/>
      <c r="R878" s="166"/>
      <c r="S878" s="166"/>
      <c r="T878" s="166"/>
      <c r="U878" s="166"/>
      <c r="V878" s="166"/>
      <c r="W878" s="166"/>
      <c r="X878" s="166"/>
      <c r="Y878" s="166"/>
      <c r="Z878" s="166"/>
    </row>
    <row r="879" spans="1:26" ht="12.75" customHeight="1">
      <c r="A879" s="166"/>
      <c r="B879" s="166"/>
      <c r="C879" s="166"/>
      <c r="D879" s="166"/>
      <c r="E879" s="166"/>
      <c r="F879" s="166"/>
      <c r="G879" s="166"/>
      <c r="H879" s="166"/>
      <c r="I879" s="166"/>
      <c r="J879" s="166"/>
      <c r="K879" s="166"/>
      <c r="L879" s="166"/>
      <c r="M879" s="166"/>
      <c r="N879" s="166"/>
      <c r="O879" s="166"/>
      <c r="P879" s="166"/>
      <c r="Q879" s="166"/>
      <c r="R879" s="166"/>
      <c r="S879" s="166"/>
      <c r="T879" s="166"/>
      <c r="U879" s="166"/>
      <c r="V879" s="166"/>
      <c r="W879" s="166"/>
      <c r="X879" s="166"/>
      <c r="Y879" s="166"/>
      <c r="Z879" s="166"/>
    </row>
    <row r="880" spans="1:26" ht="12.75" customHeight="1">
      <c r="A880" s="166"/>
      <c r="B880" s="166"/>
      <c r="C880" s="166"/>
      <c r="D880" s="166"/>
      <c r="E880" s="166"/>
      <c r="F880" s="166"/>
      <c r="G880" s="166"/>
      <c r="H880" s="166"/>
      <c r="I880" s="166"/>
      <c r="J880" s="166"/>
      <c r="K880" s="166"/>
      <c r="L880" s="166"/>
      <c r="M880" s="166"/>
      <c r="N880" s="166"/>
      <c r="O880" s="166"/>
      <c r="P880" s="166"/>
      <c r="Q880" s="166"/>
      <c r="R880" s="166"/>
      <c r="S880" s="166"/>
      <c r="T880" s="166"/>
      <c r="U880" s="166"/>
      <c r="V880" s="166"/>
      <c r="W880" s="166"/>
      <c r="X880" s="166"/>
      <c r="Y880" s="166"/>
      <c r="Z880" s="166"/>
    </row>
    <row r="881" spans="1:26" ht="12.75" customHeight="1">
      <c r="A881" s="166"/>
      <c r="B881" s="166"/>
      <c r="C881" s="166"/>
      <c r="D881" s="166"/>
      <c r="E881" s="166"/>
      <c r="F881" s="166"/>
      <c r="G881" s="166"/>
      <c r="H881" s="166"/>
      <c r="I881" s="166"/>
      <c r="J881" s="166"/>
      <c r="K881" s="166"/>
      <c r="L881" s="166"/>
      <c r="M881" s="166"/>
      <c r="N881" s="166"/>
      <c r="O881" s="166"/>
      <c r="P881" s="166"/>
      <c r="Q881" s="166"/>
      <c r="R881" s="166"/>
      <c r="S881" s="166"/>
      <c r="T881" s="166"/>
      <c r="U881" s="166"/>
      <c r="V881" s="166"/>
      <c r="W881" s="166"/>
      <c r="X881" s="166"/>
      <c r="Y881" s="166"/>
      <c r="Z881" s="166"/>
    </row>
    <row r="882" spans="1:26" ht="12.75" customHeight="1">
      <c r="A882" s="166"/>
      <c r="B882" s="166"/>
      <c r="C882" s="166"/>
      <c r="D882" s="166"/>
      <c r="E882" s="166"/>
      <c r="F882" s="166"/>
      <c r="G882" s="166"/>
      <c r="H882" s="166"/>
      <c r="I882" s="166"/>
      <c r="J882" s="166"/>
      <c r="K882" s="166"/>
      <c r="L882" s="166"/>
      <c r="M882" s="166"/>
      <c r="N882" s="166"/>
      <c r="O882" s="166"/>
      <c r="P882" s="166"/>
      <c r="Q882" s="166"/>
      <c r="R882" s="166"/>
      <c r="S882" s="166"/>
      <c r="T882" s="166"/>
      <c r="U882" s="166"/>
      <c r="V882" s="166"/>
      <c r="W882" s="166"/>
      <c r="X882" s="166"/>
      <c r="Y882" s="166"/>
      <c r="Z882" s="166"/>
    </row>
    <row r="883" spans="1:26" ht="12.75" customHeight="1">
      <c r="A883" s="166"/>
      <c r="B883" s="166"/>
      <c r="C883" s="166"/>
      <c r="D883" s="166"/>
      <c r="E883" s="166"/>
      <c r="F883" s="166"/>
      <c r="G883" s="166"/>
      <c r="H883" s="166"/>
      <c r="I883" s="166"/>
      <c r="J883" s="166"/>
      <c r="K883" s="166"/>
      <c r="L883" s="166"/>
      <c r="M883" s="166"/>
      <c r="N883" s="166"/>
      <c r="O883" s="166"/>
      <c r="P883" s="166"/>
      <c r="Q883" s="166"/>
      <c r="R883" s="166"/>
      <c r="S883" s="166"/>
      <c r="T883" s="166"/>
      <c r="U883" s="166"/>
      <c r="V883" s="166"/>
      <c r="W883" s="166"/>
      <c r="X883" s="166"/>
      <c r="Y883" s="166"/>
      <c r="Z883" s="166"/>
    </row>
    <row r="884" spans="1:26" ht="12.75" customHeight="1">
      <c r="A884" s="166"/>
      <c r="B884" s="166"/>
      <c r="C884" s="166"/>
      <c r="D884" s="166"/>
      <c r="E884" s="166"/>
      <c r="F884" s="166"/>
      <c r="G884" s="166"/>
      <c r="H884" s="166"/>
      <c r="I884" s="166"/>
      <c r="J884" s="166"/>
      <c r="K884" s="166"/>
      <c r="L884" s="166"/>
      <c r="M884" s="166"/>
      <c r="N884" s="166"/>
      <c r="O884" s="166"/>
      <c r="P884" s="166"/>
      <c r="Q884" s="166"/>
      <c r="R884" s="166"/>
      <c r="S884" s="166"/>
      <c r="T884" s="166"/>
      <c r="U884" s="166"/>
      <c r="V884" s="166"/>
      <c r="W884" s="166"/>
      <c r="X884" s="166"/>
      <c r="Y884" s="166"/>
      <c r="Z884" s="166"/>
    </row>
    <row r="885" spans="1:26" ht="12.75" customHeight="1">
      <c r="A885" s="166"/>
      <c r="B885" s="166"/>
      <c r="C885" s="166"/>
      <c r="D885" s="166"/>
      <c r="E885" s="166"/>
      <c r="F885" s="166"/>
      <c r="G885" s="166"/>
      <c r="H885" s="166"/>
      <c r="I885" s="166"/>
      <c r="J885" s="166"/>
      <c r="K885" s="166"/>
      <c r="L885" s="166"/>
      <c r="M885" s="166"/>
      <c r="N885" s="166"/>
      <c r="O885" s="166"/>
      <c r="P885" s="166"/>
      <c r="Q885" s="166"/>
      <c r="R885" s="166"/>
      <c r="S885" s="166"/>
      <c r="T885" s="166"/>
      <c r="U885" s="166"/>
      <c r="V885" s="166"/>
      <c r="W885" s="166"/>
      <c r="X885" s="166"/>
      <c r="Y885" s="166"/>
      <c r="Z885" s="166"/>
    </row>
    <row r="886" spans="1:26" ht="12.75" customHeight="1">
      <c r="A886" s="166"/>
      <c r="B886" s="166"/>
      <c r="C886" s="166"/>
      <c r="D886" s="166"/>
      <c r="E886" s="166"/>
      <c r="F886" s="166"/>
      <c r="G886" s="166"/>
      <c r="H886" s="166"/>
      <c r="I886" s="166"/>
      <c r="J886" s="166"/>
      <c r="K886" s="166"/>
      <c r="L886" s="166"/>
      <c r="M886" s="166"/>
      <c r="N886" s="166"/>
      <c r="O886" s="166"/>
      <c r="P886" s="166"/>
      <c r="Q886" s="166"/>
      <c r="R886" s="166"/>
      <c r="S886" s="166"/>
      <c r="T886" s="166"/>
      <c r="U886" s="166"/>
      <c r="V886" s="166"/>
      <c r="W886" s="166"/>
      <c r="X886" s="166"/>
      <c r="Y886" s="166"/>
      <c r="Z886" s="166"/>
    </row>
    <row r="887" spans="1:26" ht="12.75" customHeight="1">
      <c r="A887" s="166"/>
      <c r="B887" s="166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</row>
    <row r="888" spans="1:26" ht="12.75" customHeight="1">
      <c r="A888" s="166"/>
      <c r="B888" s="166"/>
      <c r="C888" s="166"/>
      <c r="D888" s="166"/>
      <c r="E888" s="166"/>
      <c r="F888" s="166"/>
      <c r="G888" s="166"/>
      <c r="H888" s="166"/>
      <c r="I888" s="166"/>
      <c r="J888" s="166"/>
      <c r="K888" s="166"/>
      <c r="L888" s="166"/>
      <c r="M888" s="166"/>
      <c r="N888" s="166"/>
      <c r="O888" s="166"/>
      <c r="P888" s="166"/>
      <c r="Q888" s="166"/>
      <c r="R888" s="166"/>
      <c r="S888" s="166"/>
      <c r="T888" s="166"/>
      <c r="U888" s="166"/>
      <c r="V888" s="166"/>
      <c r="W888" s="166"/>
      <c r="X888" s="166"/>
      <c r="Y888" s="166"/>
      <c r="Z888" s="166"/>
    </row>
    <row r="889" spans="1:26" ht="12.75" customHeight="1">
      <c r="A889" s="166"/>
      <c r="B889" s="166"/>
      <c r="C889" s="166"/>
      <c r="D889" s="166"/>
      <c r="E889" s="166"/>
      <c r="F889" s="166"/>
      <c r="G889" s="166"/>
      <c r="H889" s="166"/>
      <c r="I889" s="166"/>
      <c r="J889" s="166"/>
      <c r="K889" s="166"/>
      <c r="L889" s="166"/>
      <c r="M889" s="166"/>
      <c r="N889" s="166"/>
      <c r="O889" s="166"/>
      <c r="P889" s="166"/>
      <c r="Q889" s="166"/>
      <c r="R889" s="166"/>
      <c r="S889" s="166"/>
      <c r="T889" s="166"/>
      <c r="U889" s="166"/>
      <c r="V889" s="166"/>
      <c r="W889" s="166"/>
      <c r="X889" s="166"/>
      <c r="Y889" s="166"/>
      <c r="Z889" s="166"/>
    </row>
    <row r="890" spans="1:26" ht="12.75" customHeight="1">
      <c r="A890" s="166"/>
      <c r="B890" s="166"/>
      <c r="C890" s="166"/>
      <c r="D890" s="166"/>
      <c r="E890" s="166"/>
      <c r="F890" s="166"/>
      <c r="G890" s="166"/>
      <c r="H890" s="166"/>
      <c r="I890" s="166"/>
      <c r="J890" s="166"/>
      <c r="K890" s="166"/>
      <c r="L890" s="166"/>
      <c r="M890" s="166"/>
      <c r="N890" s="166"/>
      <c r="O890" s="166"/>
      <c r="P890" s="166"/>
      <c r="Q890" s="166"/>
      <c r="R890" s="166"/>
      <c r="S890" s="166"/>
      <c r="T890" s="166"/>
      <c r="U890" s="166"/>
      <c r="V890" s="166"/>
      <c r="W890" s="166"/>
      <c r="X890" s="166"/>
      <c r="Y890" s="166"/>
      <c r="Z890" s="166"/>
    </row>
    <row r="891" spans="1:26" ht="12.75" customHeight="1">
      <c r="A891" s="166"/>
      <c r="B891" s="166"/>
      <c r="C891" s="166"/>
      <c r="D891" s="166"/>
      <c r="E891" s="166"/>
      <c r="F891" s="166"/>
      <c r="G891" s="166"/>
      <c r="H891" s="166"/>
      <c r="I891" s="166"/>
      <c r="J891" s="166"/>
      <c r="K891" s="166"/>
      <c r="L891" s="166"/>
      <c r="M891" s="166"/>
      <c r="N891" s="166"/>
      <c r="O891" s="166"/>
      <c r="P891" s="166"/>
      <c r="Q891" s="166"/>
      <c r="R891" s="166"/>
      <c r="S891" s="166"/>
      <c r="T891" s="166"/>
      <c r="U891" s="166"/>
      <c r="V891" s="166"/>
      <c r="W891" s="166"/>
      <c r="X891" s="166"/>
      <c r="Y891" s="166"/>
      <c r="Z891" s="166"/>
    </row>
    <row r="892" spans="1:26" ht="12.75" customHeight="1">
      <c r="A892" s="166"/>
      <c r="B892" s="166"/>
      <c r="C892" s="166"/>
      <c r="D892" s="166"/>
      <c r="E892" s="166"/>
      <c r="F892" s="166"/>
      <c r="G892" s="166"/>
      <c r="H892" s="166"/>
      <c r="I892" s="166"/>
      <c r="J892" s="166"/>
      <c r="K892" s="166"/>
      <c r="L892" s="166"/>
      <c r="M892" s="166"/>
      <c r="N892" s="166"/>
      <c r="O892" s="166"/>
      <c r="P892" s="166"/>
      <c r="Q892" s="166"/>
      <c r="R892" s="166"/>
      <c r="S892" s="166"/>
      <c r="T892" s="166"/>
      <c r="U892" s="166"/>
      <c r="V892" s="166"/>
      <c r="W892" s="166"/>
      <c r="X892" s="166"/>
      <c r="Y892" s="166"/>
      <c r="Z892" s="166"/>
    </row>
    <row r="893" spans="1:26" ht="12.75" customHeight="1">
      <c r="A893" s="166"/>
      <c r="B893" s="166"/>
      <c r="C893" s="166"/>
      <c r="D893" s="166"/>
      <c r="E893" s="166"/>
      <c r="F893" s="166"/>
      <c r="G893" s="166"/>
      <c r="H893" s="166"/>
      <c r="I893" s="166"/>
      <c r="J893" s="166"/>
      <c r="K893" s="166"/>
      <c r="L893" s="166"/>
      <c r="M893" s="166"/>
      <c r="N893" s="166"/>
      <c r="O893" s="166"/>
      <c r="P893" s="166"/>
      <c r="Q893" s="166"/>
      <c r="R893" s="166"/>
      <c r="S893" s="166"/>
      <c r="T893" s="166"/>
      <c r="U893" s="166"/>
      <c r="V893" s="166"/>
      <c r="W893" s="166"/>
      <c r="X893" s="166"/>
      <c r="Y893" s="166"/>
      <c r="Z893" s="166"/>
    </row>
    <row r="894" spans="1:26" ht="12.75" customHeight="1">
      <c r="A894" s="166"/>
      <c r="B894" s="166"/>
      <c r="C894" s="166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66"/>
      <c r="O894" s="166"/>
      <c r="P894" s="166"/>
      <c r="Q894" s="166"/>
      <c r="R894" s="166"/>
      <c r="S894" s="166"/>
      <c r="T894" s="166"/>
      <c r="U894" s="166"/>
      <c r="V894" s="166"/>
      <c r="W894" s="166"/>
      <c r="X894" s="166"/>
      <c r="Y894" s="166"/>
      <c r="Z894" s="166"/>
    </row>
    <row r="895" spans="1:26" ht="12.75" customHeight="1">
      <c r="A895" s="166"/>
      <c r="B895" s="166"/>
      <c r="C895" s="166"/>
      <c r="D895" s="166"/>
      <c r="E895" s="166"/>
      <c r="F895" s="166"/>
      <c r="G895" s="166"/>
      <c r="H895" s="166"/>
      <c r="I895" s="166"/>
      <c r="J895" s="166"/>
      <c r="K895" s="166"/>
      <c r="L895" s="166"/>
      <c r="M895" s="166"/>
      <c r="N895" s="166"/>
      <c r="O895" s="166"/>
      <c r="P895" s="166"/>
      <c r="Q895" s="166"/>
      <c r="R895" s="166"/>
      <c r="S895" s="166"/>
      <c r="T895" s="166"/>
      <c r="U895" s="166"/>
      <c r="V895" s="166"/>
      <c r="W895" s="166"/>
      <c r="X895" s="166"/>
      <c r="Y895" s="166"/>
      <c r="Z895" s="166"/>
    </row>
    <row r="896" spans="1:26" ht="12.75" customHeight="1">
      <c r="A896" s="166"/>
      <c r="B896" s="166"/>
      <c r="C896" s="166"/>
      <c r="D896" s="166"/>
      <c r="E896" s="166"/>
      <c r="F896" s="166"/>
      <c r="G896" s="166"/>
      <c r="H896" s="166"/>
      <c r="I896" s="166"/>
      <c r="J896" s="166"/>
      <c r="K896" s="166"/>
      <c r="L896" s="166"/>
      <c r="M896" s="166"/>
      <c r="N896" s="166"/>
      <c r="O896" s="166"/>
      <c r="P896" s="166"/>
      <c r="Q896" s="166"/>
      <c r="R896" s="166"/>
      <c r="S896" s="166"/>
      <c r="T896" s="166"/>
      <c r="U896" s="166"/>
      <c r="V896" s="166"/>
      <c r="W896" s="166"/>
      <c r="X896" s="166"/>
      <c r="Y896" s="166"/>
      <c r="Z896" s="166"/>
    </row>
    <row r="897" spans="1:26" ht="12.75" customHeight="1">
      <c r="A897" s="166"/>
      <c r="B897" s="166"/>
      <c r="C897" s="166"/>
      <c r="D897" s="166"/>
      <c r="E897" s="166"/>
      <c r="F897" s="166"/>
      <c r="G897" s="166"/>
      <c r="H897" s="166"/>
      <c r="I897" s="166"/>
      <c r="J897" s="166"/>
      <c r="K897" s="166"/>
      <c r="L897" s="166"/>
      <c r="M897" s="166"/>
      <c r="N897" s="166"/>
      <c r="O897" s="166"/>
      <c r="P897" s="166"/>
      <c r="Q897" s="166"/>
      <c r="R897" s="166"/>
      <c r="S897" s="166"/>
      <c r="T897" s="166"/>
      <c r="U897" s="166"/>
      <c r="V897" s="166"/>
      <c r="W897" s="166"/>
      <c r="X897" s="166"/>
      <c r="Y897" s="166"/>
      <c r="Z897" s="166"/>
    </row>
    <row r="898" spans="1:26" ht="12.75" customHeight="1">
      <c r="A898" s="166"/>
      <c r="B898" s="166"/>
      <c r="C898" s="166"/>
      <c r="D898" s="166"/>
      <c r="E898" s="166"/>
      <c r="F898" s="166"/>
      <c r="G898" s="166"/>
      <c r="H898" s="166"/>
      <c r="I898" s="166"/>
      <c r="J898" s="166"/>
      <c r="K898" s="166"/>
      <c r="L898" s="166"/>
      <c r="M898" s="166"/>
      <c r="N898" s="166"/>
      <c r="O898" s="166"/>
      <c r="P898" s="166"/>
      <c r="Q898" s="166"/>
      <c r="R898" s="166"/>
      <c r="S898" s="166"/>
      <c r="T898" s="166"/>
      <c r="U898" s="166"/>
      <c r="V898" s="166"/>
      <c r="W898" s="166"/>
      <c r="X898" s="166"/>
      <c r="Y898" s="166"/>
      <c r="Z898" s="166"/>
    </row>
    <row r="899" spans="1:26" ht="12.75" customHeight="1">
      <c r="A899" s="166"/>
      <c r="B899" s="166"/>
      <c r="C899" s="166"/>
      <c r="D899" s="166"/>
      <c r="E899" s="166"/>
      <c r="F899" s="166"/>
      <c r="G899" s="166"/>
      <c r="H899" s="166"/>
      <c r="I899" s="166"/>
      <c r="J899" s="166"/>
      <c r="K899" s="166"/>
      <c r="L899" s="166"/>
      <c r="M899" s="166"/>
      <c r="N899" s="166"/>
      <c r="O899" s="166"/>
      <c r="P899" s="166"/>
      <c r="Q899" s="166"/>
      <c r="R899" s="166"/>
      <c r="S899" s="166"/>
      <c r="T899" s="166"/>
      <c r="U899" s="166"/>
      <c r="V899" s="166"/>
      <c r="W899" s="166"/>
      <c r="X899" s="166"/>
      <c r="Y899" s="166"/>
      <c r="Z899" s="166"/>
    </row>
    <row r="900" spans="1:26" ht="12.75" customHeight="1">
      <c r="A900" s="166"/>
      <c r="B900" s="166"/>
      <c r="C900" s="166"/>
      <c r="D900" s="166"/>
      <c r="E900" s="166"/>
      <c r="F900" s="166"/>
      <c r="G900" s="166"/>
      <c r="H900" s="166"/>
      <c r="I900" s="166"/>
      <c r="J900" s="166"/>
      <c r="K900" s="166"/>
      <c r="L900" s="166"/>
      <c r="M900" s="166"/>
      <c r="N900" s="166"/>
      <c r="O900" s="166"/>
      <c r="P900" s="166"/>
      <c r="Q900" s="166"/>
      <c r="R900" s="166"/>
      <c r="S900" s="166"/>
      <c r="T900" s="166"/>
      <c r="U900" s="166"/>
      <c r="V900" s="166"/>
      <c r="W900" s="166"/>
      <c r="X900" s="166"/>
      <c r="Y900" s="166"/>
      <c r="Z900" s="166"/>
    </row>
    <row r="901" spans="1:26" ht="12.75" customHeight="1">
      <c r="A901" s="166"/>
      <c r="B901" s="166"/>
      <c r="C901" s="166"/>
      <c r="D901" s="166"/>
      <c r="E901" s="166"/>
      <c r="F901" s="166"/>
      <c r="G901" s="166"/>
      <c r="H901" s="166"/>
      <c r="I901" s="166"/>
      <c r="J901" s="166"/>
      <c r="K901" s="166"/>
      <c r="L901" s="166"/>
      <c r="M901" s="166"/>
      <c r="N901" s="166"/>
      <c r="O901" s="166"/>
      <c r="P901" s="166"/>
      <c r="Q901" s="166"/>
      <c r="R901" s="166"/>
      <c r="S901" s="166"/>
      <c r="T901" s="166"/>
      <c r="U901" s="166"/>
      <c r="V901" s="166"/>
      <c r="W901" s="166"/>
      <c r="X901" s="166"/>
      <c r="Y901" s="166"/>
      <c r="Z901" s="166"/>
    </row>
    <row r="902" spans="1:26" ht="12.75" customHeight="1">
      <c r="A902" s="166"/>
      <c r="B902" s="166"/>
      <c r="C902" s="166"/>
      <c r="D902" s="166"/>
      <c r="E902" s="166"/>
      <c r="F902" s="166"/>
      <c r="G902" s="166"/>
      <c r="H902" s="166"/>
      <c r="I902" s="166"/>
      <c r="J902" s="166"/>
      <c r="K902" s="166"/>
      <c r="L902" s="166"/>
      <c r="M902" s="166"/>
      <c r="N902" s="166"/>
      <c r="O902" s="166"/>
      <c r="P902" s="166"/>
      <c r="Q902" s="166"/>
      <c r="R902" s="166"/>
      <c r="S902" s="166"/>
      <c r="T902" s="166"/>
      <c r="U902" s="166"/>
      <c r="V902" s="166"/>
      <c r="W902" s="166"/>
      <c r="X902" s="166"/>
      <c r="Y902" s="166"/>
      <c r="Z902" s="166"/>
    </row>
    <row r="903" spans="1:26" ht="12.75" customHeight="1">
      <c r="A903" s="166"/>
      <c r="B903" s="166"/>
      <c r="C903" s="166"/>
      <c r="D903" s="166"/>
      <c r="E903" s="166"/>
      <c r="F903" s="166"/>
      <c r="G903" s="166"/>
      <c r="H903" s="166"/>
      <c r="I903" s="166"/>
      <c r="J903" s="166"/>
      <c r="K903" s="166"/>
      <c r="L903" s="166"/>
      <c r="M903" s="166"/>
      <c r="N903" s="166"/>
      <c r="O903" s="166"/>
      <c r="P903" s="166"/>
      <c r="Q903" s="166"/>
      <c r="R903" s="166"/>
      <c r="S903" s="166"/>
      <c r="T903" s="166"/>
      <c r="U903" s="166"/>
      <c r="V903" s="166"/>
      <c r="W903" s="166"/>
      <c r="X903" s="166"/>
      <c r="Y903" s="166"/>
      <c r="Z903" s="166"/>
    </row>
    <row r="904" spans="1:26" ht="12.75" customHeight="1">
      <c r="A904" s="166"/>
      <c r="B904" s="166"/>
      <c r="C904" s="166"/>
      <c r="D904" s="166"/>
      <c r="E904" s="166"/>
      <c r="F904" s="166"/>
      <c r="G904" s="166"/>
      <c r="H904" s="166"/>
      <c r="I904" s="166"/>
      <c r="J904" s="166"/>
      <c r="K904" s="166"/>
      <c r="L904" s="166"/>
      <c r="M904" s="166"/>
      <c r="N904" s="166"/>
      <c r="O904" s="166"/>
      <c r="P904" s="166"/>
      <c r="Q904" s="166"/>
      <c r="R904" s="166"/>
      <c r="S904" s="166"/>
      <c r="T904" s="166"/>
      <c r="U904" s="166"/>
      <c r="V904" s="166"/>
      <c r="W904" s="166"/>
      <c r="X904" s="166"/>
      <c r="Y904" s="166"/>
      <c r="Z904" s="166"/>
    </row>
    <row r="905" spans="1:26" ht="12.75" customHeight="1">
      <c r="A905" s="166"/>
      <c r="B905" s="166"/>
      <c r="C905" s="166"/>
      <c r="D905" s="166"/>
      <c r="E905" s="166"/>
      <c r="F905" s="166"/>
      <c r="G905" s="166"/>
      <c r="H905" s="166"/>
      <c r="I905" s="166"/>
      <c r="J905" s="166"/>
      <c r="K905" s="166"/>
      <c r="L905" s="166"/>
      <c r="M905" s="166"/>
      <c r="N905" s="166"/>
      <c r="O905" s="166"/>
      <c r="P905" s="166"/>
      <c r="Q905" s="166"/>
      <c r="R905" s="166"/>
      <c r="S905" s="166"/>
      <c r="T905" s="166"/>
      <c r="U905" s="166"/>
      <c r="V905" s="166"/>
      <c r="W905" s="166"/>
      <c r="X905" s="166"/>
      <c r="Y905" s="166"/>
      <c r="Z905" s="166"/>
    </row>
    <row r="906" spans="1:26" ht="12.75" customHeight="1">
      <c r="A906" s="166"/>
      <c r="B906" s="166"/>
      <c r="C906" s="166"/>
      <c r="D906" s="166"/>
      <c r="E906" s="166"/>
      <c r="F906" s="166"/>
      <c r="G906" s="166"/>
      <c r="H906" s="166"/>
      <c r="I906" s="166"/>
      <c r="J906" s="166"/>
      <c r="K906" s="166"/>
      <c r="L906" s="166"/>
      <c r="M906" s="166"/>
      <c r="N906" s="166"/>
      <c r="O906" s="166"/>
      <c r="P906" s="166"/>
      <c r="Q906" s="166"/>
      <c r="R906" s="166"/>
      <c r="S906" s="166"/>
      <c r="T906" s="166"/>
      <c r="U906" s="166"/>
      <c r="V906" s="166"/>
      <c r="W906" s="166"/>
      <c r="X906" s="166"/>
      <c r="Y906" s="166"/>
      <c r="Z906" s="166"/>
    </row>
    <row r="907" spans="1:26" ht="12.75" customHeight="1">
      <c r="A907" s="166"/>
      <c r="B907" s="166"/>
      <c r="C907" s="166"/>
      <c r="D907" s="166"/>
      <c r="E907" s="166"/>
      <c r="F907" s="166"/>
      <c r="G907" s="166"/>
      <c r="H907" s="166"/>
      <c r="I907" s="166"/>
      <c r="J907" s="166"/>
      <c r="K907" s="166"/>
      <c r="L907" s="166"/>
      <c r="M907" s="166"/>
      <c r="N907" s="166"/>
      <c r="O907" s="166"/>
      <c r="P907" s="166"/>
      <c r="Q907" s="166"/>
      <c r="R907" s="166"/>
      <c r="S907" s="166"/>
      <c r="T907" s="166"/>
      <c r="U907" s="166"/>
      <c r="V907" s="166"/>
      <c r="W907" s="166"/>
      <c r="X907" s="166"/>
      <c r="Y907" s="166"/>
      <c r="Z907" s="166"/>
    </row>
    <row r="908" spans="1:26" ht="12.75" customHeight="1">
      <c r="A908" s="166"/>
      <c r="B908" s="166"/>
      <c r="C908" s="166"/>
      <c r="D908" s="166"/>
      <c r="E908" s="166"/>
      <c r="F908" s="166"/>
      <c r="G908" s="166"/>
      <c r="H908" s="166"/>
      <c r="I908" s="166"/>
      <c r="J908" s="166"/>
      <c r="K908" s="166"/>
      <c r="L908" s="166"/>
      <c r="M908" s="166"/>
      <c r="N908" s="166"/>
      <c r="O908" s="166"/>
      <c r="P908" s="166"/>
      <c r="Q908" s="166"/>
      <c r="R908" s="166"/>
      <c r="S908" s="166"/>
      <c r="T908" s="166"/>
      <c r="U908" s="166"/>
      <c r="V908" s="166"/>
      <c r="W908" s="166"/>
      <c r="X908" s="166"/>
      <c r="Y908" s="166"/>
      <c r="Z908" s="166"/>
    </row>
    <row r="909" spans="1:26" ht="12.75" customHeight="1">
      <c r="A909" s="166"/>
      <c r="B909" s="166"/>
      <c r="C909" s="166"/>
      <c r="D909" s="166"/>
      <c r="E909" s="166"/>
      <c r="F909" s="166"/>
      <c r="G909" s="166"/>
      <c r="H909" s="166"/>
      <c r="I909" s="166"/>
      <c r="J909" s="166"/>
      <c r="K909" s="166"/>
      <c r="L909" s="166"/>
      <c r="M909" s="166"/>
      <c r="N909" s="166"/>
      <c r="O909" s="166"/>
      <c r="P909" s="166"/>
      <c r="Q909" s="166"/>
      <c r="R909" s="166"/>
      <c r="S909" s="166"/>
      <c r="T909" s="166"/>
      <c r="U909" s="166"/>
      <c r="V909" s="166"/>
      <c r="W909" s="166"/>
      <c r="X909" s="166"/>
      <c r="Y909" s="166"/>
      <c r="Z909" s="166"/>
    </row>
    <row r="910" spans="1:26" ht="12.75" customHeight="1">
      <c r="A910" s="166"/>
      <c r="B910" s="166"/>
      <c r="C910" s="166"/>
      <c r="D910" s="166"/>
      <c r="E910" s="166"/>
      <c r="F910" s="166"/>
      <c r="G910" s="166"/>
      <c r="H910" s="166"/>
      <c r="I910" s="166"/>
      <c r="J910" s="166"/>
      <c r="K910" s="166"/>
      <c r="L910" s="166"/>
      <c r="M910" s="166"/>
      <c r="N910" s="166"/>
      <c r="O910" s="166"/>
      <c r="P910" s="166"/>
      <c r="Q910" s="166"/>
      <c r="R910" s="166"/>
      <c r="S910" s="166"/>
      <c r="T910" s="166"/>
      <c r="U910" s="166"/>
      <c r="V910" s="166"/>
      <c r="W910" s="166"/>
      <c r="X910" s="166"/>
      <c r="Y910" s="166"/>
      <c r="Z910" s="166"/>
    </row>
    <row r="911" spans="1:26" ht="12.75" customHeight="1">
      <c r="A911" s="166"/>
      <c r="B911" s="166"/>
      <c r="C911" s="166"/>
      <c r="D911" s="166"/>
      <c r="E911" s="166"/>
      <c r="F911" s="166"/>
      <c r="G911" s="166"/>
      <c r="H911" s="166"/>
      <c r="I911" s="166"/>
      <c r="J911" s="166"/>
      <c r="K911" s="166"/>
      <c r="L911" s="166"/>
      <c r="M911" s="166"/>
      <c r="N911" s="166"/>
      <c r="O911" s="166"/>
      <c r="P911" s="166"/>
      <c r="Q911" s="166"/>
      <c r="R911" s="166"/>
      <c r="S911" s="166"/>
      <c r="T911" s="166"/>
      <c r="U911" s="166"/>
      <c r="V911" s="166"/>
      <c r="W911" s="166"/>
      <c r="X911" s="166"/>
      <c r="Y911" s="166"/>
      <c r="Z911" s="166"/>
    </row>
    <row r="912" spans="1:26" ht="12.75" customHeight="1">
      <c r="A912" s="166"/>
      <c r="B912" s="166"/>
      <c r="C912" s="166"/>
      <c r="D912" s="166"/>
      <c r="E912" s="166"/>
      <c r="F912" s="166"/>
      <c r="G912" s="166"/>
      <c r="H912" s="166"/>
      <c r="I912" s="166"/>
      <c r="J912" s="166"/>
      <c r="K912" s="166"/>
      <c r="L912" s="166"/>
      <c r="M912" s="166"/>
      <c r="N912" s="166"/>
      <c r="O912" s="166"/>
      <c r="P912" s="166"/>
      <c r="Q912" s="166"/>
      <c r="R912" s="166"/>
      <c r="S912" s="166"/>
      <c r="T912" s="166"/>
      <c r="U912" s="166"/>
      <c r="V912" s="166"/>
      <c r="W912" s="166"/>
      <c r="X912" s="166"/>
      <c r="Y912" s="166"/>
      <c r="Z912" s="166"/>
    </row>
    <row r="913" spans="1:26" ht="12.75" customHeight="1">
      <c r="A913" s="166"/>
      <c r="B913" s="166"/>
      <c r="C913" s="166"/>
      <c r="D913" s="166"/>
      <c r="E913" s="166"/>
      <c r="F913" s="166"/>
      <c r="G913" s="166"/>
      <c r="H913" s="166"/>
      <c r="I913" s="166"/>
      <c r="J913" s="166"/>
      <c r="K913" s="166"/>
      <c r="L913" s="166"/>
      <c r="M913" s="166"/>
      <c r="N913" s="166"/>
      <c r="O913" s="166"/>
      <c r="P913" s="166"/>
      <c r="Q913" s="166"/>
      <c r="R913" s="166"/>
      <c r="S913" s="166"/>
      <c r="T913" s="166"/>
      <c r="U913" s="166"/>
      <c r="V913" s="166"/>
      <c r="W913" s="166"/>
      <c r="X913" s="166"/>
      <c r="Y913" s="166"/>
      <c r="Z913" s="166"/>
    </row>
    <row r="914" spans="1:26" ht="12.75" customHeight="1">
      <c r="A914" s="166"/>
      <c r="B914" s="166"/>
      <c r="C914" s="166"/>
      <c r="D914" s="166"/>
      <c r="E914" s="166"/>
      <c r="F914" s="166"/>
      <c r="G914" s="166"/>
      <c r="H914" s="166"/>
      <c r="I914" s="166"/>
      <c r="J914" s="166"/>
      <c r="K914" s="166"/>
      <c r="L914" s="166"/>
      <c r="M914" s="166"/>
      <c r="N914" s="166"/>
      <c r="O914" s="166"/>
      <c r="P914" s="166"/>
      <c r="Q914" s="166"/>
      <c r="R914" s="166"/>
      <c r="S914" s="166"/>
      <c r="T914" s="166"/>
      <c r="U914" s="166"/>
      <c r="V914" s="166"/>
      <c r="W914" s="166"/>
      <c r="X914" s="166"/>
      <c r="Y914" s="166"/>
      <c r="Z914" s="166"/>
    </row>
    <row r="915" spans="1:26" ht="12.75" customHeight="1">
      <c r="A915" s="166"/>
      <c r="B915" s="166"/>
      <c r="C915" s="166"/>
      <c r="D915" s="166"/>
      <c r="E915" s="166"/>
      <c r="F915" s="166"/>
      <c r="G915" s="166"/>
      <c r="H915" s="166"/>
      <c r="I915" s="166"/>
      <c r="J915" s="166"/>
      <c r="K915" s="166"/>
      <c r="L915" s="166"/>
      <c r="M915" s="166"/>
      <c r="N915" s="166"/>
      <c r="O915" s="166"/>
      <c r="P915" s="166"/>
      <c r="Q915" s="166"/>
      <c r="R915" s="166"/>
      <c r="S915" s="166"/>
      <c r="T915" s="166"/>
      <c r="U915" s="166"/>
      <c r="V915" s="166"/>
      <c r="W915" s="166"/>
      <c r="X915" s="166"/>
      <c r="Y915" s="166"/>
      <c r="Z915" s="166"/>
    </row>
    <row r="916" spans="1:26" ht="12.75" customHeight="1">
      <c r="A916" s="166"/>
      <c r="B916" s="166"/>
      <c r="C916" s="166"/>
      <c r="D916" s="166"/>
      <c r="E916" s="166"/>
      <c r="F916" s="166"/>
      <c r="G916" s="166"/>
      <c r="H916" s="166"/>
      <c r="I916" s="166"/>
      <c r="J916" s="166"/>
      <c r="K916" s="166"/>
      <c r="L916" s="166"/>
      <c r="M916" s="166"/>
      <c r="N916" s="166"/>
      <c r="O916" s="166"/>
      <c r="P916" s="166"/>
      <c r="Q916" s="166"/>
      <c r="R916" s="166"/>
      <c r="S916" s="166"/>
      <c r="T916" s="166"/>
      <c r="U916" s="166"/>
      <c r="V916" s="166"/>
      <c r="W916" s="166"/>
      <c r="X916" s="166"/>
      <c r="Y916" s="166"/>
      <c r="Z916" s="166"/>
    </row>
    <row r="917" spans="1:26" ht="12.75" customHeight="1">
      <c r="A917" s="166"/>
      <c r="B917" s="166"/>
      <c r="C917" s="166"/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66"/>
      <c r="O917" s="166"/>
      <c r="P917" s="166"/>
      <c r="Q917" s="166"/>
      <c r="R917" s="166"/>
      <c r="S917" s="166"/>
      <c r="T917" s="166"/>
      <c r="U917" s="166"/>
      <c r="V917" s="166"/>
      <c r="W917" s="166"/>
      <c r="X917" s="166"/>
      <c r="Y917" s="166"/>
      <c r="Z917" s="166"/>
    </row>
    <row r="918" spans="1:26" ht="12.75" customHeight="1">
      <c r="A918" s="166"/>
      <c r="B918" s="166"/>
      <c r="C918" s="166"/>
      <c r="D918" s="166"/>
      <c r="E918" s="166"/>
      <c r="F918" s="166"/>
      <c r="G918" s="166"/>
      <c r="H918" s="166"/>
      <c r="I918" s="166"/>
      <c r="J918" s="166"/>
      <c r="K918" s="166"/>
      <c r="L918" s="166"/>
      <c r="M918" s="166"/>
      <c r="N918" s="166"/>
      <c r="O918" s="166"/>
      <c r="P918" s="166"/>
      <c r="Q918" s="166"/>
      <c r="R918" s="166"/>
      <c r="S918" s="166"/>
      <c r="T918" s="166"/>
      <c r="U918" s="166"/>
      <c r="V918" s="166"/>
      <c r="W918" s="166"/>
      <c r="X918" s="166"/>
      <c r="Y918" s="166"/>
      <c r="Z918" s="166"/>
    </row>
    <row r="919" spans="1:26" ht="12.75" customHeight="1">
      <c r="A919" s="166"/>
      <c r="B919" s="166"/>
      <c r="C919" s="166"/>
      <c r="D919" s="166"/>
      <c r="E919" s="166"/>
      <c r="F919" s="166"/>
      <c r="G919" s="166"/>
      <c r="H919" s="166"/>
      <c r="I919" s="166"/>
      <c r="J919" s="166"/>
      <c r="K919" s="166"/>
      <c r="L919" s="166"/>
      <c r="M919" s="166"/>
      <c r="N919" s="166"/>
      <c r="O919" s="166"/>
      <c r="P919" s="166"/>
      <c r="Q919" s="166"/>
      <c r="R919" s="166"/>
      <c r="S919" s="166"/>
      <c r="T919" s="166"/>
      <c r="U919" s="166"/>
      <c r="V919" s="166"/>
      <c r="W919" s="166"/>
      <c r="X919" s="166"/>
      <c r="Y919" s="166"/>
      <c r="Z919" s="166"/>
    </row>
    <row r="920" spans="1:26" ht="12.75" customHeight="1">
      <c r="A920" s="166"/>
      <c r="B920" s="166"/>
      <c r="C920" s="166"/>
      <c r="D920" s="166"/>
      <c r="E920" s="166"/>
      <c r="F920" s="166"/>
      <c r="G920" s="166"/>
      <c r="H920" s="166"/>
      <c r="I920" s="166"/>
      <c r="J920" s="166"/>
      <c r="K920" s="166"/>
      <c r="L920" s="166"/>
      <c r="M920" s="166"/>
      <c r="N920" s="166"/>
      <c r="O920" s="166"/>
      <c r="P920" s="166"/>
      <c r="Q920" s="166"/>
      <c r="R920" s="166"/>
      <c r="S920" s="166"/>
      <c r="T920" s="166"/>
      <c r="U920" s="166"/>
      <c r="V920" s="166"/>
      <c r="W920" s="166"/>
      <c r="X920" s="166"/>
      <c r="Y920" s="166"/>
      <c r="Z920" s="166"/>
    </row>
    <row r="921" spans="1:26" ht="12.75" customHeight="1">
      <c r="A921" s="166"/>
      <c r="B921" s="166"/>
      <c r="C921" s="166"/>
      <c r="D921" s="166"/>
      <c r="E921" s="166"/>
      <c r="F921" s="166"/>
      <c r="G921" s="166"/>
      <c r="H921" s="166"/>
      <c r="I921" s="166"/>
      <c r="J921" s="166"/>
      <c r="K921" s="166"/>
      <c r="L921" s="166"/>
      <c r="M921" s="166"/>
      <c r="N921" s="166"/>
      <c r="O921" s="166"/>
      <c r="P921" s="166"/>
      <c r="Q921" s="166"/>
      <c r="R921" s="166"/>
      <c r="S921" s="166"/>
      <c r="T921" s="166"/>
      <c r="U921" s="166"/>
      <c r="V921" s="166"/>
      <c r="W921" s="166"/>
      <c r="X921" s="166"/>
      <c r="Y921" s="166"/>
      <c r="Z921" s="166"/>
    </row>
    <row r="922" spans="1:26" ht="12.75" customHeight="1">
      <c r="A922" s="166"/>
      <c r="B922" s="166"/>
      <c r="C922" s="166"/>
      <c r="D922" s="166"/>
      <c r="E922" s="166"/>
      <c r="F922" s="166"/>
      <c r="G922" s="166"/>
      <c r="H922" s="166"/>
      <c r="I922" s="166"/>
      <c r="J922" s="166"/>
      <c r="K922" s="166"/>
      <c r="L922" s="166"/>
      <c r="M922" s="166"/>
      <c r="N922" s="166"/>
      <c r="O922" s="166"/>
      <c r="P922" s="166"/>
      <c r="Q922" s="166"/>
      <c r="R922" s="166"/>
      <c r="S922" s="166"/>
      <c r="T922" s="166"/>
      <c r="U922" s="166"/>
      <c r="V922" s="166"/>
      <c r="W922" s="166"/>
      <c r="X922" s="166"/>
      <c r="Y922" s="166"/>
      <c r="Z922" s="166"/>
    </row>
    <row r="923" spans="1:26" ht="12.75" customHeight="1">
      <c r="A923" s="166"/>
      <c r="B923" s="166"/>
      <c r="C923" s="166"/>
      <c r="D923" s="166"/>
      <c r="E923" s="166"/>
      <c r="F923" s="166"/>
      <c r="G923" s="166"/>
      <c r="H923" s="166"/>
      <c r="I923" s="166"/>
      <c r="J923" s="166"/>
      <c r="K923" s="166"/>
      <c r="L923" s="166"/>
      <c r="M923" s="166"/>
      <c r="N923" s="166"/>
      <c r="O923" s="166"/>
      <c r="P923" s="166"/>
      <c r="Q923" s="166"/>
      <c r="R923" s="166"/>
      <c r="S923" s="166"/>
      <c r="T923" s="166"/>
      <c r="U923" s="166"/>
      <c r="V923" s="166"/>
      <c r="W923" s="166"/>
      <c r="X923" s="166"/>
      <c r="Y923" s="166"/>
      <c r="Z923" s="166"/>
    </row>
    <row r="924" spans="1:26" ht="12.75" customHeight="1">
      <c r="A924" s="166"/>
      <c r="B924" s="166"/>
      <c r="C924" s="166"/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66"/>
      <c r="O924" s="166"/>
      <c r="P924" s="166"/>
      <c r="Q924" s="166"/>
      <c r="R924" s="166"/>
      <c r="S924" s="166"/>
      <c r="T924" s="166"/>
      <c r="U924" s="166"/>
      <c r="V924" s="166"/>
      <c r="W924" s="166"/>
      <c r="X924" s="166"/>
      <c r="Y924" s="166"/>
      <c r="Z924" s="166"/>
    </row>
    <row r="925" spans="1:26" ht="12.75" customHeight="1">
      <c r="A925" s="166"/>
      <c r="B925" s="166"/>
      <c r="C925" s="166"/>
      <c r="D925" s="166"/>
      <c r="E925" s="166"/>
      <c r="F925" s="166"/>
      <c r="G925" s="166"/>
      <c r="H925" s="166"/>
      <c r="I925" s="166"/>
      <c r="J925" s="166"/>
      <c r="K925" s="166"/>
      <c r="L925" s="166"/>
      <c r="M925" s="166"/>
      <c r="N925" s="166"/>
      <c r="O925" s="166"/>
      <c r="P925" s="166"/>
      <c r="Q925" s="166"/>
      <c r="R925" s="166"/>
      <c r="S925" s="166"/>
      <c r="T925" s="166"/>
      <c r="U925" s="166"/>
      <c r="V925" s="166"/>
      <c r="W925" s="166"/>
      <c r="X925" s="166"/>
      <c r="Y925" s="166"/>
      <c r="Z925" s="166"/>
    </row>
    <row r="926" spans="1:26" ht="12.75" customHeight="1">
      <c r="A926" s="166"/>
      <c r="B926" s="166"/>
      <c r="C926" s="166"/>
      <c r="D926" s="166"/>
      <c r="E926" s="166"/>
      <c r="F926" s="166"/>
      <c r="G926" s="166"/>
      <c r="H926" s="166"/>
      <c r="I926" s="166"/>
      <c r="J926" s="166"/>
      <c r="K926" s="166"/>
      <c r="L926" s="166"/>
      <c r="M926" s="166"/>
      <c r="N926" s="166"/>
      <c r="O926" s="166"/>
      <c r="P926" s="166"/>
      <c r="Q926" s="166"/>
      <c r="R926" s="166"/>
      <c r="S926" s="166"/>
      <c r="T926" s="166"/>
      <c r="U926" s="166"/>
      <c r="V926" s="166"/>
      <c r="W926" s="166"/>
      <c r="X926" s="166"/>
      <c r="Y926" s="166"/>
      <c r="Z926" s="166"/>
    </row>
    <row r="927" spans="1:26" ht="12.75" customHeight="1">
      <c r="A927" s="166"/>
      <c r="B927" s="166"/>
      <c r="C927" s="166"/>
      <c r="D927" s="166"/>
      <c r="E927" s="166"/>
      <c r="F927" s="166"/>
      <c r="G927" s="166"/>
      <c r="H927" s="166"/>
      <c r="I927" s="166"/>
      <c r="J927" s="166"/>
      <c r="K927" s="166"/>
      <c r="L927" s="166"/>
      <c r="M927" s="166"/>
      <c r="N927" s="166"/>
      <c r="O927" s="166"/>
      <c r="P927" s="166"/>
      <c r="Q927" s="166"/>
      <c r="R927" s="166"/>
      <c r="S927" s="166"/>
      <c r="T927" s="166"/>
      <c r="U927" s="166"/>
      <c r="V927" s="166"/>
      <c r="W927" s="166"/>
      <c r="X927" s="166"/>
      <c r="Y927" s="166"/>
      <c r="Z927" s="166"/>
    </row>
    <row r="928" spans="1:26" ht="12.75" customHeight="1">
      <c r="A928" s="166"/>
      <c r="B928" s="166"/>
      <c r="C928" s="166"/>
      <c r="D928" s="166"/>
      <c r="E928" s="166"/>
      <c r="F928" s="166"/>
      <c r="G928" s="166"/>
      <c r="H928" s="166"/>
      <c r="I928" s="166"/>
      <c r="J928" s="166"/>
      <c r="K928" s="166"/>
      <c r="L928" s="166"/>
      <c r="M928" s="166"/>
      <c r="N928" s="166"/>
      <c r="O928" s="166"/>
      <c r="P928" s="166"/>
      <c r="Q928" s="166"/>
      <c r="R928" s="166"/>
      <c r="S928" s="166"/>
      <c r="T928" s="166"/>
      <c r="U928" s="166"/>
      <c r="V928" s="166"/>
      <c r="W928" s="166"/>
      <c r="X928" s="166"/>
      <c r="Y928" s="166"/>
      <c r="Z928" s="166"/>
    </row>
    <row r="929" spans="1:26" ht="12.75" customHeight="1">
      <c r="A929" s="166"/>
      <c r="B929" s="166"/>
      <c r="C929" s="166"/>
      <c r="D929" s="166"/>
      <c r="E929" s="166"/>
      <c r="F929" s="166"/>
      <c r="G929" s="166"/>
      <c r="H929" s="166"/>
      <c r="I929" s="166"/>
      <c r="J929" s="166"/>
      <c r="K929" s="166"/>
      <c r="L929" s="166"/>
      <c r="M929" s="166"/>
      <c r="N929" s="166"/>
      <c r="O929" s="166"/>
      <c r="P929" s="166"/>
      <c r="Q929" s="166"/>
      <c r="R929" s="166"/>
      <c r="S929" s="166"/>
      <c r="T929" s="166"/>
      <c r="U929" s="166"/>
      <c r="V929" s="166"/>
      <c r="W929" s="166"/>
      <c r="X929" s="166"/>
      <c r="Y929" s="166"/>
      <c r="Z929" s="166"/>
    </row>
    <row r="930" spans="1:26" ht="12.75" customHeight="1">
      <c r="A930" s="166"/>
      <c r="B930" s="166"/>
      <c r="C930" s="166"/>
      <c r="D930" s="166"/>
      <c r="E930" s="166"/>
      <c r="F930" s="166"/>
      <c r="G930" s="166"/>
      <c r="H930" s="166"/>
      <c r="I930" s="166"/>
      <c r="J930" s="166"/>
      <c r="K930" s="166"/>
      <c r="L930" s="166"/>
      <c r="M930" s="166"/>
      <c r="N930" s="166"/>
      <c r="O930" s="166"/>
      <c r="P930" s="166"/>
      <c r="Q930" s="166"/>
      <c r="R930" s="166"/>
      <c r="S930" s="166"/>
      <c r="T930" s="166"/>
      <c r="U930" s="166"/>
      <c r="V930" s="166"/>
      <c r="W930" s="166"/>
      <c r="X930" s="166"/>
      <c r="Y930" s="166"/>
      <c r="Z930" s="166"/>
    </row>
    <row r="931" spans="1:26" ht="12.75" customHeight="1">
      <c r="A931" s="166"/>
      <c r="B931" s="166"/>
      <c r="C931" s="166"/>
      <c r="D931" s="166"/>
      <c r="E931" s="166"/>
      <c r="F931" s="166"/>
      <c r="G931" s="166"/>
      <c r="H931" s="166"/>
      <c r="I931" s="166"/>
      <c r="J931" s="166"/>
      <c r="K931" s="166"/>
      <c r="L931" s="166"/>
      <c r="M931" s="166"/>
      <c r="N931" s="166"/>
      <c r="O931" s="166"/>
      <c r="P931" s="166"/>
      <c r="Q931" s="166"/>
      <c r="R931" s="166"/>
      <c r="S931" s="166"/>
      <c r="T931" s="166"/>
      <c r="U931" s="166"/>
      <c r="V931" s="166"/>
      <c r="W931" s="166"/>
      <c r="X931" s="166"/>
      <c r="Y931" s="166"/>
      <c r="Z931" s="166"/>
    </row>
    <row r="932" spans="1:26" ht="12.75" customHeight="1">
      <c r="A932" s="166"/>
      <c r="B932" s="166"/>
      <c r="C932" s="166"/>
      <c r="D932" s="166"/>
      <c r="E932" s="166"/>
      <c r="F932" s="166"/>
      <c r="G932" s="166"/>
      <c r="H932" s="166"/>
      <c r="I932" s="166"/>
      <c r="J932" s="166"/>
      <c r="K932" s="166"/>
      <c r="L932" s="166"/>
      <c r="M932" s="166"/>
      <c r="N932" s="166"/>
      <c r="O932" s="166"/>
      <c r="P932" s="166"/>
      <c r="Q932" s="166"/>
      <c r="R932" s="166"/>
      <c r="S932" s="166"/>
      <c r="T932" s="166"/>
      <c r="U932" s="166"/>
      <c r="V932" s="166"/>
      <c r="W932" s="166"/>
      <c r="X932" s="166"/>
      <c r="Y932" s="166"/>
      <c r="Z932" s="166"/>
    </row>
    <row r="933" spans="1:26" ht="12.75" customHeight="1">
      <c r="A933" s="166"/>
      <c r="B933" s="166"/>
      <c r="C933" s="166"/>
      <c r="D933" s="166"/>
      <c r="E933" s="166"/>
      <c r="F933" s="166"/>
      <c r="G933" s="166"/>
      <c r="H933" s="166"/>
      <c r="I933" s="166"/>
      <c r="J933" s="166"/>
      <c r="K933" s="166"/>
      <c r="L933" s="166"/>
      <c r="M933" s="166"/>
      <c r="N933" s="166"/>
      <c r="O933" s="166"/>
      <c r="P933" s="166"/>
      <c r="Q933" s="166"/>
      <c r="R933" s="166"/>
      <c r="S933" s="166"/>
      <c r="T933" s="166"/>
      <c r="U933" s="166"/>
      <c r="V933" s="166"/>
      <c r="W933" s="166"/>
      <c r="X933" s="166"/>
      <c r="Y933" s="166"/>
      <c r="Z933" s="166"/>
    </row>
    <row r="934" spans="1:26" ht="12.75" customHeight="1">
      <c r="A934" s="166"/>
      <c r="B934" s="166"/>
      <c r="C934" s="166"/>
      <c r="D934" s="166"/>
      <c r="E934" s="166"/>
      <c r="F934" s="166"/>
      <c r="G934" s="166"/>
      <c r="H934" s="166"/>
      <c r="I934" s="166"/>
      <c r="J934" s="166"/>
      <c r="K934" s="166"/>
      <c r="L934" s="166"/>
      <c r="M934" s="166"/>
      <c r="N934" s="166"/>
      <c r="O934" s="166"/>
      <c r="P934" s="166"/>
      <c r="Q934" s="166"/>
      <c r="R934" s="166"/>
      <c r="S934" s="166"/>
      <c r="T934" s="166"/>
      <c r="U934" s="166"/>
      <c r="V934" s="166"/>
      <c r="W934" s="166"/>
      <c r="X934" s="166"/>
      <c r="Y934" s="166"/>
      <c r="Z934" s="166"/>
    </row>
    <row r="935" spans="1:26" ht="12.75" customHeight="1">
      <c r="A935" s="166"/>
      <c r="B935" s="166"/>
      <c r="C935" s="166"/>
      <c r="D935" s="166"/>
      <c r="E935" s="166"/>
      <c r="F935" s="166"/>
      <c r="G935" s="166"/>
      <c r="H935" s="166"/>
      <c r="I935" s="166"/>
      <c r="J935" s="166"/>
      <c r="K935" s="166"/>
      <c r="L935" s="166"/>
      <c r="M935" s="166"/>
      <c r="N935" s="166"/>
      <c r="O935" s="166"/>
      <c r="P935" s="166"/>
      <c r="Q935" s="166"/>
      <c r="R935" s="166"/>
      <c r="S935" s="166"/>
      <c r="T935" s="166"/>
      <c r="U935" s="166"/>
      <c r="V935" s="166"/>
      <c r="W935" s="166"/>
      <c r="X935" s="166"/>
      <c r="Y935" s="166"/>
      <c r="Z935" s="166"/>
    </row>
    <row r="936" spans="1:26" ht="12.75" customHeight="1">
      <c r="A936" s="166"/>
      <c r="B936" s="166"/>
      <c r="C936" s="166"/>
      <c r="D936" s="166"/>
      <c r="E936" s="166"/>
      <c r="F936" s="166"/>
      <c r="G936" s="166"/>
      <c r="H936" s="166"/>
      <c r="I936" s="166"/>
      <c r="J936" s="166"/>
      <c r="K936" s="166"/>
      <c r="L936" s="166"/>
      <c r="M936" s="166"/>
      <c r="N936" s="166"/>
      <c r="O936" s="166"/>
      <c r="P936" s="166"/>
      <c r="Q936" s="166"/>
      <c r="R936" s="166"/>
      <c r="S936" s="166"/>
      <c r="T936" s="166"/>
      <c r="U936" s="166"/>
      <c r="V936" s="166"/>
      <c r="W936" s="166"/>
      <c r="X936" s="166"/>
      <c r="Y936" s="166"/>
      <c r="Z936" s="166"/>
    </row>
    <row r="937" spans="1:26" ht="12.75" customHeight="1">
      <c r="A937" s="166"/>
      <c r="B937" s="166"/>
      <c r="C937" s="166"/>
      <c r="D937" s="166"/>
      <c r="E937" s="166"/>
      <c r="F937" s="166"/>
      <c r="G937" s="166"/>
      <c r="H937" s="166"/>
      <c r="I937" s="166"/>
      <c r="J937" s="166"/>
      <c r="K937" s="166"/>
      <c r="L937" s="166"/>
      <c r="M937" s="166"/>
      <c r="N937" s="166"/>
      <c r="O937" s="166"/>
      <c r="P937" s="166"/>
      <c r="Q937" s="166"/>
      <c r="R937" s="166"/>
      <c r="S937" s="166"/>
      <c r="T937" s="166"/>
      <c r="U937" s="166"/>
      <c r="V937" s="166"/>
      <c r="W937" s="166"/>
      <c r="X937" s="166"/>
      <c r="Y937" s="166"/>
      <c r="Z937" s="166"/>
    </row>
    <row r="938" spans="1:26" ht="12.75" customHeight="1">
      <c r="A938" s="166"/>
      <c r="B938" s="166"/>
      <c r="C938" s="166"/>
      <c r="D938" s="166"/>
      <c r="E938" s="166"/>
      <c r="F938" s="166"/>
      <c r="G938" s="166"/>
      <c r="H938" s="166"/>
      <c r="I938" s="166"/>
      <c r="J938" s="166"/>
      <c r="K938" s="166"/>
      <c r="L938" s="166"/>
      <c r="M938" s="166"/>
      <c r="N938" s="166"/>
      <c r="O938" s="166"/>
      <c r="P938" s="166"/>
      <c r="Q938" s="166"/>
      <c r="R938" s="166"/>
      <c r="S938" s="166"/>
      <c r="T938" s="166"/>
      <c r="U938" s="166"/>
      <c r="V938" s="166"/>
      <c r="W938" s="166"/>
      <c r="X938" s="166"/>
      <c r="Y938" s="166"/>
      <c r="Z938" s="166"/>
    </row>
    <row r="939" spans="1:26" ht="12.75" customHeight="1">
      <c r="A939" s="166"/>
      <c r="B939" s="166"/>
      <c r="C939" s="166"/>
      <c r="D939" s="166"/>
      <c r="E939" s="166"/>
      <c r="F939" s="166"/>
      <c r="G939" s="166"/>
      <c r="H939" s="166"/>
      <c r="I939" s="166"/>
      <c r="J939" s="166"/>
      <c r="K939" s="166"/>
      <c r="L939" s="166"/>
      <c r="M939" s="166"/>
      <c r="N939" s="166"/>
      <c r="O939" s="166"/>
      <c r="P939" s="166"/>
      <c r="Q939" s="166"/>
      <c r="R939" s="166"/>
      <c r="S939" s="166"/>
      <c r="T939" s="166"/>
      <c r="U939" s="166"/>
      <c r="V939" s="166"/>
      <c r="W939" s="166"/>
      <c r="X939" s="166"/>
      <c r="Y939" s="166"/>
      <c r="Z939" s="166"/>
    </row>
    <row r="940" spans="1:26" ht="12.75" customHeight="1">
      <c r="A940" s="166"/>
      <c r="B940" s="166"/>
      <c r="C940" s="166"/>
      <c r="D940" s="166"/>
      <c r="E940" s="166"/>
      <c r="F940" s="166"/>
      <c r="G940" s="166"/>
      <c r="H940" s="166"/>
      <c r="I940" s="166"/>
      <c r="J940" s="166"/>
      <c r="K940" s="166"/>
      <c r="L940" s="166"/>
      <c r="M940" s="166"/>
      <c r="N940" s="166"/>
      <c r="O940" s="166"/>
      <c r="P940" s="166"/>
      <c r="Q940" s="166"/>
      <c r="R940" s="166"/>
      <c r="S940" s="166"/>
      <c r="T940" s="166"/>
      <c r="U940" s="166"/>
      <c r="V940" s="166"/>
      <c r="W940" s="166"/>
      <c r="X940" s="166"/>
      <c r="Y940" s="166"/>
      <c r="Z940" s="166"/>
    </row>
    <row r="941" spans="1:26" ht="12.75" customHeight="1">
      <c r="A941" s="166"/>
      <c r="B941" s="166"/>
      <c r="C941" s="166"/>
      <c r="D941" s="166"/>
      <c r="E941" s="166"/>
      <c r="F941" s="166"/>
      <c r="G941" s="166"/>
      <c r="H941" s="166"/>
      <c r="I941" s="166"/>
      <c r="J941" s="166"/>
      <c r="K941" s="166"/>
      <c r="L941" s="166"/>
      <c r="M941" s="166"/>
      <c r="N941" s="166"/>
      <c r="O941" s="166"/>
      <c r="P941" s="166"/>
      <c r="Q941" s="166"/>
      <c r="R941" s="166"/>
      <c r="S941" s="166"/>
      <c r="T941" s="166"/>
      <c r="U941" s="166"/>
      <c r="V941" s="166"/>
      <c r="W941" s="166"/>
      <c r="X941" s="166"/>
      <c r="Y941" s="166"/>
      <c r="Z941" s="166"/>
    </row>
    <row r="942" spans="1:26" ht="12.75" customHeight="1">
      <c r="A942" s="166"/>
      <c r="B942" s="166"/>
      <c r="C942" s="166"/>
      <c r="D942" s="166"/>
      <c r="E942" s="166"/>
      <c r="F942" s="166"/>
      <c r="G942" s="166"/>
      <c r="H942" s="166"/>
      <c r="I942" s="166"/>
      <c r="J942" s="166"/>
      <c r="K942" s="166"/>
      <c r="L942" s="166"/>
      <c r="M942" s="166"/>
      <c r="N942" s="166"/>
      <c r="O942" s="166"/>
      <c r="P942" s="166"/>
      <c r="Q942" s="166"/>
      <c r="R942" s="166"/>
      <c r="S942" s="166"/>
      <c r="T942" s="166"/>
      <c r="U942" s="166"/>
      <c r="V942" s="166"/>
      <c r="W942" s="166"/>
      <c r="X942" s="166"/>
      <c r="Y942" s="166"/>
      <c r="Z942" s="166"/>
    </row>
    <row r="943" spans="1:26" ht="12.75" customHeight="1">
      <c r="A943" s="166"/>
      <c r="B943" s="166"/>
      <c r="C943" s="166"/>
      <c r="D943" s="166"/>
      <c r="E943" s="166"/>
      <c r="F943" s="166"/>
      <c r="G943" s="166"/>
      <c r="H943" s="166"/>
      <c r="I943" s="166"/>
      <c r="J943" s="166"/>
      <c r="K943" s="166"/>
      <c r="L943" s="166"/>
      <c r="M943" s="166"/>
      <c r="N943" s="166"/>
      <c r="O943" s="166"/>
      <c r="P943" s="166"/>
      <c r="Q943" s="166"/>
      <c r="R943" s="166"/>
      <c r="S943" s="166"/>
      <c r="T943" s="166"/>
      <c r="U943" s="166"/>
      <c r="V943" s="166"/>
      <c r="W943" s="166"/>
      <c r="X943" s="166"/>
      <c r="Y943" s="166"/>
      <c r="Z943" s="166"/>
    </row>
    <row r="944" spans="1:26" ht="12.75" customHeight="1">
      <c r="A944" s="166"/>
      <c r="B944" s="166"/>
      <c r="C944" s="166"/>
      <c r="D944" s="166"/>
      <c r="E944" s="166"/>
      <c r="F944" s="166"/>
      <c r="G944" s="166"/>
      <c r="H944" s="166"/>
      <c r="I944" s="166"/>
      <c r="J944" s="166"/>
      <c r="K944" s="166"/>
      <c r="L944" s="166"/>
      <c r="M944" s="166"/>
      <c r="N944" s="166"/>
      <c r="O944" s="166"/>
      <c r="P944" s="166"/>
      <c r="Q944" s="166"/>
      <c r="R944" s="166"/>
      <c r="S944" s="166"/>
      <c r="T944" s="166"/>
      <c r="U944" s="166"/>
      <c r="V944" s="166"/>
      <c r="W944" s="166"/>
      <c r="X944" s="166"/>
      <c r="Y944" s="166"/>
      <c r="Z944" s="166"/>
    </row>
    <row r="945" spans="1:26" ht="12.75" customHeight="1">
      <c r="A945" s="166"/>
      <c r="B945" s="166"/>
      <c r="C945" s="166"/>
      <c r="D945" s="166"/>
      <c r="E945" s="166"/>
      <c r="F945" s="166"/>
      <c r="G945" s="166"/>
      <c r="H945" s="166"/>
      <c r="I945" s="166"/>
      <c r="J945" s="166"/>
      <c r="K945" s="166"/>
      <c r="L945" s="166"/>
      <c r="M945" s="166"/>
      <c r="N945" s="166"/>
      <c r="O945" s="166"/>
      <c r="P945" s="166"/>
      <c r="Q945" s="166"/>
      <c r="R945" s="166"/>
      <c r="S945" s="166"/>
      <c r="T945" s="166"/>
      <c r="U945" s="166"/>
      <c r="V945" s="166"/>
      <c r="W945" s="166"/>
      <c r="X945" s="166"/>
      <c r="Y945" s="166"/>
      <c r="Z945" s="166"/>
    </row>
    <row r="946" spans="1:26" ht="12.75" customHeight="1">
      <c r="A946" s="166"/>
      <c r="B946" s="166"/>
      <c r="C946" s="166"/>
      <c r="D946" s="166"/>
      <c r="E946" s="166"/>
      <c r="F946" s="166"/>
      <c r="G946" s="166"/>
      <c r="H946" s="166"/>
      <c r="I946" s="166"/>
      <c r="J946" s="166"/>
      <c r="K946" s="166"/>
      <c r="L946" s="166"/>
      <c r="M946" s="166"/>
      <c r="N946" s="166"/>
      <c r="O946" s="166"/>
      <c r="P946" s="166"/>
      <c r="Q946" s="166"/>
      <c r="R946" s="166"/>
      <c r="S946" s="166"/>
      <c r="T946" s="166"/>
      <c r="U946" s="166"/>
      <c r="V946" s="166"/>
      <c r="W946" s="166"/>
      <c r="X946" s="166"/>
      <c r="Y946" s="166"/>
      <c r="Z946" s="166"/>
    </row>
    <row r="947" spans="1:26" ht="12.75" customHeight="1">
      <c r="A947" s="166"/>
      <c r="B947" s="166"/>
      <c r="C947" s="166"/>
      <c r="D947" s="166"/>
      <c r="E947" s="166"/>
      <c r="F947" s="166"/>
      <c r="G947" s="166"/>
      <c r="H947" s="166"/>
      <c r="I947" s="166"/>
      <c r="J947" s="166"/>
      <c r="K947" s="166"/>
      <c r="L947" s="166"/>
      <c r="M947" s="166"/>
      <c r="N947" s="166"/>
      <c r="O947" s="166"/>
      <c r="P947" s="166"/>
      <c r="Q947" s="166"/>
      <c r="R947" s="166"/>
      <c r="S947" s="166"/>
      <c r="T947" s="166"/>
      <c r="U947" s="166"/>
      <c r="V947" s="166"/>
      <c r="W947" s="166"/>
      <c r="X947" s="166"/>
      <c r="Y947" s="166"/>
      <c r="Z947" s="166"/>
    </row>
    <row r="948" spans="1:26" ht="12.75" customHeight="1">
      <c r="A948" s="166"/>
      <c r="B948" s="166"/>
      <c r="C948" s="166"/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66"/>
      <c r="O948" s="166"/>
      <c r="P948" s="166"/>
      <c r="Q948" s="166"/>
      <c r="R948" s="166"/>
      <c r="S948" s="166"/>
      <c r="T948" s="166"/>
      <c r="U948" s="166"/>
      <c r="V948" s="166"/>
      <c r="W948" s="166"/>
      <c r="X948" s="166"/>
      <c r="Y948" s="166"/>
      <c r="Z948" s="166"/>
    </row>
    <row r="949" spans="1:26" ht="12.75" customHeight="1">
      <c r="A949" s="166"/>
      <c r="B949" s="166"/>
      <c r="C949" s="166"/>
      <c r="D949" s="166"/>
      <c r="E949" s="166"/>
      <c r="F949" s="166"/>
      <c r="G949" s="166"/>
      <c r="H949" s="166"/>
      <c r="I949" s="166"/>
      <c r="J949" s="166"/>
      <c r="K949" s="166"/>
      <c r="L949" s="166"/>
      <c r="M949" s="166"/>
      <c r="N949" s="166"/>
      <c r="O949" s="166"/>
      <c r="P949" s="166"/>
      <c r="Q949" s="166"/>
      <c r="R949" s="166"/>
      <c r="S949" s="166"/>
      <c r="T949" s="166"/>
      <c r="U949" s="166"/>
      <c r="V949" s="166"/>
      <c r="W949" s="166"/>
      <c r="X949" s="166"/>
      <c r="Y949" s="166"/>
      <c r="Z949" s="166"/>
    </row>
    <row r="950" spans="1:26" ht="12.75" customHeight="1">
      <c r="A950" s="166"/>
      <c r="B950" s="166"/>
      <c r="C950" s="166"/>
      <c r="D950" s="166"/>
      <c r="E950" s="166"/>
      <c r="F950" s="166"/>
      <c r="G950" s="166"/>
      <c r="H950" s="166"/>
      <c r="I950" s="166"/>
      <c r="J950" s="166"/>
      <c r="K950" s="166"/>
      <c r="L950" s="166"/>
      <c r="M950" s="166"/>
      <c r="N950" s="166"/>
      <c r="O950" s="166"/>
      <c r="P950" s="166"/>
      <c r="Q950" s="166"/>
      <c r="R950" s="166"/>
      <c r="S950" s="166"/>
      <c r="T950" s="166"/>
      <c r="U950" s="166"/>
      <c r="V950" s="166"/>
      <c r="W950" s="166"/>
      <c r="X950" s="166"/>
      <c r="Y950" s="166"/>
      <c r="Z950" s="166"/>
    </row>
    <row r="951" spans="1:26" ht="12.75" customHeight="1">
      <c r="A951" s="166"/>
      <c r="B951" s="166"/>
      <c r="C951" s="166"/>
      <c r="D951" s="166"/>
      <c r="E951" s="166"/>
      <c r="F951" s="166"/>
      <c r="G951" s="166"/>
      <c r="H951" s="166"/>
      <c r="I951" s="166"/>
      <c r="J951" s="166"/>
      <c r="K951" s="166"/>
      <c r="L951" s="166"/>
      <c r="M951" s="166"/>
      <c r="N951" s="166"/>
      <c r="O951" s="166"/>
      <c r="P951" s="166"/>
      <c r="Q951" s="166"/>
      <c r="R951" s="166"/>
      <c r="S951" s="166"/>
      <c r="T951" s="166"/>
      <c r="U951" s="166"/>
      <c r="V951" s="166"/>
      <c r="W951" s="166"/>
      <c r="X951" s="166"/>
      <c r="Y951" s="166"/>
      <c r="Z951" s="166"/>
    </row>
    <row r="952" spans="1:26" ht="12.75" customHeight="1">
      <c r="A952" s="166"/>
      <c r="B952" s="166"/>
      <c r="C952" s="166"/>
      <c r="D952" s="166"/>
      <c r="E952" s="166"/>
      <c r="F952" s="166"/>
      <c r="G952" s="166"/>
      <c r="H952" s="166"/>
      <c r="I952" s="166"/>
      <c r="J952" s="166"/>
      <c r="K952" s="166"/>
      <c r="L952" s="166"/>
      <c r="M952" s="166"/>
      <c r="N952" s="166"/>
      <c r="O952" s="166"/>
      <c r="P952" s="166"/>
      <c r="Q952" s="166"/>
      <c r="R952" s="166"/>
      <c r="S952" s="166"/>
      <c r="T952" s="166"/>
      <c r="U952" s="166"/>
      <c r="V952" s="166"/>
      <c r="W952" s="166"/>
      <c r="X952" s="166"/>
      <c r="Y952" s="166"/>
      <c r="Z952" s="166"/>
    </row>
    <row r="953" spans="1:26" ht="12.75" customHeight="1">
      <c r="A953" s="166"/>
      <c r="B953" s="166"/>
      <c r="C953" s="166"/>
      <c r="D953" s="166"/>
      <c r="E953" s="166"/>
      <c r="F953" s="166"/>
      <c r="G953" s="166"/>
      <c r="H953" s="166"/>
      <c r="I953" s="166"/>
      <c r="J953" s="166"/>
      <c r="K953" s="166"/>
      <c r="L953" s="166"/>
      <c r="M953" s="166"/>
      <c r="N953" s="166"/>
      <c r="O953" s="166"/>
      <c r="P953" s="166"/>
      <c r="Q953" s="166"/>
      <c r="R953" s="166"/>
      <c r="S953" s="166"/>
      <c r="T953" s="166"/>
      <c r="U953" s="166"/>
      <c r="V953" s="166"/>
      <c r="W953" s="166"/>
      <c r="X953" s="166"/>
      <c r="Y953" s="166"/>
      <c r="Z953" s="166"/>
    </row>
    <row r="954" spans="1:26" ht="12.75" customHeight="1">
      <c r="A954" s="166"/>
      <c r="B954" s="166"/>
      <c r="C954" s="166"/>
      <c r="D954" s="166"/>
      <c r="E954" s="166"/>
      <c r="F954" s="166"/>
      <c r="G954" s="166"/>
      <c r="H954" s="166"/>
      <c r="I954" s="166"/>
      <c r="J954" s="166"/>
      <c r="K954" s="166"/>
      <c r="L954" s="166"/>
      <c r="M954" s="166"/>
      <c r="N954" s="166"/>
      <c r="O954" s="166"/>
      <c r="P954" s="166"/>
      <c r="Q954" s="166"/>
      <c r="R954" s="166"/>
      <c r="S954" s="166"/>
      <c r="T954" s="166"/>
      <c r="U954" s="166"/>
      <c r="V954" s="166"/>
      <c r="W954" s="166"/>
      <c r="X954" s="166"/>
      <c r="Y954" s="166"/>
      <c r="Z954" s="166"/>
    </row>
    <row r="955" spans="1:26" ht="12.75" customHeight="1">
      <c r="A955" s="166"/>
      <c r="B955" s="166"/>
      <c r="C955" s="166"/>
      <c r="D955" s="166"/>
      <c r="E955" s="166"/>
      <c r="F955" s="166"/>
      <c r="G955" s="166"/>
      <c r="H955" s="166"/>
      <c r="I955" s="166"/>
      <c r="J955" s="166"/>
      <c r="K955" s="166"/>
      <c r="L955" s="166"/>
      <c r="M955" s="166"/>
      <c r="N955" s="166"/>
      <c r="O955" s="166"/>
      <c r="P955" s="166"/>
      <c r="Q955" s="166"/>
      <c r="R955" s="166"/>
      <c r="S955" s="166"/>
      <c r="T955" s="166"/>
      <c r="U955" s="166"/>
      <c r="V955" s="166"/>
      <c r="W955" s="166"/>
      <c r="X955" s="166"/>
      <c r="Y955" s="166"/>
      <c r="Z955" s="166"/>
    </row>
    <row r="956" spans="1:26" ht="12.75" customHeight="1">
      <c r="A956" s="166"/>
      <c r="B956" s="166"/>
      <c r="C956" s="166"/>
      <c r="D956" s="166"/>
      <c r="E956" s="166"/>
      <c r="F956" s="166"/>
      <c r="G956" s="166"/>
      <c r="H956" s="166"/>
      <c r="I956" s="166"/>
      <c r="J956" s="166"/>
      <c r="K956" s="166"/>
      <c r="L956" s="166"/>
      <c r="M956" s="166"/>
      <c r="N956" s="166"/>
      <c r="O956" s="166"/>
      <c r="P956" s="166"/>
      <c r="Q956" s="166"/>
      <c r="R956" s="166"/>
      <c r="S956" s="166"/>
      <c r="T956" s="166"/>
      <c r="U956" s="166"/>
      <c r="V956" s="166"/>
      <c r="W956" s="166"/>
      <c r="X956" s="166"/>
      <c r="Y956" s="166"/>
      <c r="Z956" s="166"/>
    </row>
    <row r="957" spans="1:26" ht="12.75" customHeight="1">
      <c r="A957" s="166"/>
      <c r="B957" s="166"/>
      <c r="C957" s="166"/>
      <c r="D957" s="166"/>
      <c r="E957" s="166"/>
      <c r="F957" s="166"/>
      <c r="G957" s="166"/>
      <c r="H957" s="166"/>
      <c r="I957" s="166"/>
      <c r="J957" s="166"/>
      <c r="K957" s="166"/>
      <c r="L957" s="166"/>
      <c r="M957" s="166"/>
      <c r="N957" s="166"/>
      <c r="O957" s="166"/>
      <c r="P957" s="166"/>
      <c r="Q957" s="166"/>
      <c r="R957" s="166"/>
      <c r="S957" s="166"/>
      <c r="T957" s="166"/>
      <c r="U957" s="166"/>
      <c r="V957" s="166"/>
      <c r="W957" s="166"/>
      <c r="X957" s="166"/>
      <c r="Y957" s="166"/>
      <c r="Z957" s="166"/>
    </row>
    <row r="958" spans="1:26" ht="12.75" customHeight="1">
      <c r="A958" s="166"/>
      <c r="B958" s="166"/>
      <c r="C958" s="166"/>
      <c r="D958" s="166"/>
      <c r="E958" s="166"/>
      <c r="F958" s="166"/>
      <c r="G958" s="166"/>
      <c r="H958" s="166"/>
      <c r="I958" s="166"/>
      <c r="J958" s="166"/>
      <c r="K958" s="166"/>
      <c r="L958" s="166"/>
      <c r="M958" s="166"/>
      <c r="N958" s="166"/>
      <c r="O958" s="166"/>
      <c r="P958" s="166"/>
      <c r="Q958" s="166"/>
      <c r="R958" s="166"/>
      <c r="S958" s="166"/>
      <c r="T958" s="166"/>
      <c r="U958" s="166"/>
      <c r="V958" s="166"/>
      <c r="W958" s="166"/>
      <c r="X958" s="166"/>
      <c r="Y958" s="166"/>
      <c r="Z958" s="166"/>
    </row>
    <row r="959" spans="1:26" ht="12.75" customHeight="1">
      <c r="A959" s="166"/>
      <c r="B959" s="166"/>
      <c r="C959" s="166"/>
      <c r="D959" s="166"/>
      <c r="E959" s="166"/>
      <c r="F959" s="166"/>
      <c r="G959" s="166"/>
      <c r="H959" s="166"/>
      <c r="I959" s="166"/>
      <c r="J959" s="166"/>
      <c r="K959" s="166"/>
      <c r="L959" s="166"/>
      <c r="M959" s="166"/>
      <c r="N959" s="166"/>
      <c r="O959" s="166"/>
      <c r="P959" s="166"/>
      <c r="Q959" s="166"/>
      <c r="R959" s="166"/>
      <c r="S959" s="166"/>
      <c r="T959" s="166"/>
      <c r="U959" s="166"/>
      <c r="V959" s="166"/>
      <c r="W959" s="166"/>
      <c r="X959" s="166"/>
      <c r="Y959" s="166"/>
      <c r="Z959" s="166"/>
    </row>
    <row r="960" spans="1:26" ht="12.75" customHeight="1">
      <c r="A960" s="166"/>
      <c r="B960" s="166"/>
      <c r="C960" s="166"/>
      <c r="D960" s="166"/>
      <c r="E960" s="166"/>
      <c r="F960" s="166"/>
      <c r="G960" s="166"/>
      <c r="H960" s="166"/>
      <c r="I960" s="166"/>
      <c r="J960" s="166"/>
      <c r="K960" s="166"/>
      <c r="L960" s="166"/>
      <c r="M960" s="166"/>
      <c r="N960" s="166"/>
      <c r="O960" s="166"/>
      <c r="P960" s="166"/>
      <c r="Q960" s="166"/>
      <c r="R960" s="166"/>
      <c r="S960" s="166"/>
      <c r="T960" s="166"/>
      <c r="U960" s="166"/>
      <c r="V960" s="166"/>
      <c r="W960" s="166"/>
      <c r="X960" s="166"/>
      <c r="Y960" s="166"/>
      <c r="Z960" s="166"/>
    </row>
    <row r="961" spans="1:26" ht="12.75" customHeight="1">
      <c r="A961" s="166"/>
      <c r="B961" s="166"/>
      <c r="C961" s="166"/>
      <c r="D961" s="166"/>
      <c r="E961" s="166"/>
      <c r="F961" s="166"/>
      <c r="G961" s="166"/>
      <c r="H961" s="166"/>
      <c r="I961" s="166"/>
      <c r="J961" s="166"/>
      <c r="K961" s="166"/>
      <c r="L961" s="166"/>
      <c r="M961" s="166"/>
      <c r="N961" s="166"/>
      <c r="O961" s="166"/>
      <c r="P961" s="166"/>
      <c r="Q961" s="166"/>
      <c r="R961" s="166"/>
      <c r="S961" s="166"/>
      <c r="T961" s="166"/>
      <c r="U961" s="166"/>
      <c r="V961" s="166"/>
      <c r="W961" s="166"/>
      <c r="X961" s="166"/>
      <c r="Y961" s="166"/>
      <c r="Z961" s="166"/>
    </row>
    <row r="962" spans="1:26" ht="12.75" customHeight="1">
      <c r="A962" s="166"/>
      <c r="B962" s="166"/>
      <c r="C962" s="166"/>
      <c r="D962" s="166"/>
      <c r="E962" s="166"/>
      <c r="F962" s="166"/>
      <c r="G962" s="166"/>
      <c r="H962" s="166"/>
      <c r="I962" s="166"/>
      <c r="J962" s="166"/>
      <c r="K962" s="166"/>
      <c r="L962" s="166"/>
      <c r="M962" s="166"/>
      <c r="N962" s="166"/>
      <c r="O962" s="166"/>
      <c r="P962" s="166"/>
      <c r="Q962" s="166"/>
      <c r="R962" s="166"/>
      <c r="S962" s="166"/>
      <c r="T962" s="166"/>
      <c r="U962" s="166"/>
      <c r="V962" s="166"/>
      <c r="W962" s="166"/>
      <c r="X962" s="166"/>
      <c r="Y962" s="166"/>
      <c r="Z962" s="166"/>
    </row>
    <row r="963" spans="1:26" ht="12.75" customHeight="1">
      <c r="A963" s="166"/>
      <c r="B963" s="166"/>
      <c r="C963" s="166"/>
      <c r="D963" s="166"/>
      <c r="E963" s="166"/>
      <c r="F963" s="166"/>
      <c r="G963" s="166"/>
      <c r="H963" s="166"/>
      <c r="I963" s="166"/>
      <c r="J963" s="166"/>
      <c r="K963" s="166"/>
      <c r="L963" s="166"/>
      <c r="M963" s="166"/>
      <c r="N963" s="166"/>
      <c r="O963" s="166"/>
      <c r="P963" s="166"/>
      <c r="Q963" s="166"/>
      <c r="R963" s="166"/>
      <c r="S963" s="166"/>
      <c r="T963" s="166"/>
      <c r="U963" s="166"/>
      <c r="V963" s="166"/>
      <c r="W963" s="166"/>
      <c r="X963" s="166"/>
      <c r="Y963" s="166"/>
      <c r="Z963" s="166"/>
    </row>
    <row r="964" spans="1:26" ht="12.75" customHeight="1">
      <c r="A964" s="166"/>
      <c r="B964" s="166"/>
      <c r="C964" s="166"/>
      <c r="D964" s="166"/>
      <c r="E964" s="166"/>
      <c r="F964" s="166"/>
      <c r="G964" s="166"/>
      <c r="H964" s="166"/>
      <c r="I964" s="166"/>
      <c r="J964" s="166"/>
      <c r="K964" s="166"/>
      <c r="L964" s="166"/>
      <c r="M964" s="166"/>
      <c r="N964" s="166"/>
      <c r="O964" s="166"/>
      <c r="P964" s="166"/>
      <c r="Q964" s="166"/>
      <c r="R964" s="166"/>
      <c r="S964" s="166"/>
      <c r="T964" s="166"/>
      <c r="U964" s="166"/>
      <c r="V964" s="166"/>
      <c r="W964" s="166"/>
      <c r="X964" s="166"/>
      <c r="Y964" s="166"/>
      <c r="Z964" s="166"/>
    </row>
    <row r="965" spans="1:26" ht="12.75" customHeight="1">
      <c r="A965" s="166"/>
      <c r="B965" s="166"/>
      <c r="C965" s="166"/>
      <c r="D965" s="166"/>
      <c r="E965" s="166"/>
      <c r="F965" s="166"/>
      <c r="G965" s="166"/>
      <c r="H965" s="166"/>
      <c r="I965" s="166"/>
      <c r="J965" s="166"/>
      <c r="K965" s="166"/>
      <c r="L965" s="166"/>
      <c r="M965" s="166"/>
      <c r="N965" s="166"/>
      <c r="O965" s="166"/>
      <c r="P965" s="166"/>
      <c r="Q965" s="166"/>
      <c r="R965" s="166"/>
      <c r="S965" s="166"/>
      <c r="T965" s="166"/>
      <c r="U965" s="166"/>
      <c r="V965" s="166"/>
      <c r="W965" s="166"/>
      <c r="X965" s="166"/>
      <c r="Y965" s="166"/>
      <c r="Z965" s="166"/>
    </row>
    <row r="966" spans="1:26" ht="12.75" customHeight="1">
      <c r="A966" s="166"/>
      <c r="B966" s="166"/>
      <c r="C966" s="166"/>
      <c r="D966" s="166"/>
      <c r="E966" s="166"/>
      <c r="F966" s="166"/>
      <c r="G966" s="166"/>
      <c r="H966" s="166"/>
      <c r="I966" s="166"/>
      <c r="J966" s="166"/>
      <c r="K966" s="166"/>
      <c r="L966" s="166"/>
      <c r="M966" s="166"/>
      <c r="N966" s="166"/>
      <c r="O966" s="166"/>
      <c r="P966" s="166"/>
      <c r="Q966" s="166"/>
      <c r="R966" s="166"/>
      <c r="S966" s="166"/>
      <c r="T966" s="166"/>
      <c r="U966" s="166"/>
      <c r="V966" s="166"/>
      <c r="W966" s="166"/>
      <c r="X966" s="166"/>
      <c r="Y966" s="166"/>
      <c r="Z966" s="166"/>
    </row>
    <row r="967" spans="1:26" ht="12.75" customHeight="1">
      <c r="A967" s="166"/>
      <c r="B967" s="166"/>
      <c r="C967" s="166"/>
      <c r="D967" s="166"/>
      <c r="E967" s="166"/>
      <c r="F967" s="166"/>
      <c r="G967" s="166"/>
      <c r="H967" s="166"/>
      <c r="I967" s="166"/>
      <c r="J967" s="166"/>
      <c r="K967" s="166"/>
      <c r="L967" s="166"/>
      <c r="M967" s="166"/>
      <c r="N967" s="166"/>
      <c r="O967" s="166"/>
      <c r="P967" s="166"/>
      <c r="Q967" s="166"/>
      <c r="R967" s="166"/>
      <c r="S967" s="166"/>
      <c r="T967" s="166"/>
      <c r="U967" s="166"/>
      <c r="V967" s="166"/>
      <c r="W967" s="166"/>
      <c r="X967" s="166"/>
      <c r="Y967" s="166"/>
      <c r="Z967" s="166"/>
    </row>
    <row r="968" spans="1:26" ht="12.75" customHeight="1">
      <c r="A968" s="166"/>
      <c r="B968" s="166"/>
      <c r="C968" s="166"/>
      <c r="D968" s="166"/>
      <c r="E968" s="166"/>
      <c r="F968" s="166"/>
      <c r="G968" s="166"/>
      <c r="H968" s="166"/>
      <c r="I968" s="166"/>
      <c r="J968" s="166"/>
      <c r="K968" s="166"/>
      <c r="L968" s="166"/>
      <c r="M968" s="166"/>
      <c r="N968" s="166"/>
      <c r="O968" s="166"/>
      <c r="P968" s="166"/>
      <c r="Q968" s="166"/>
      <c r="R968" s="166"/>
      <c r="S968" s="166"/>
      <c r="T968" s="166"/>
      <c r="U968" s="166"/>
      <c r="V968" s="166"/>
      <c r="W968" s="166"/>
      <c r="X968" s="166"/>
      <c r="Y968" s="166"/>
      <c r="Z968" s="166"/>
    </row>
    <row r="969" spans="1:26" ht="12.75" customHeight="1">
      <c r="A969" s="166"/>
      <c r="B969" s="166"/>
      <c r="C969" s="166"/>
      <c r="D969" s="166"/>
      <c r="E969" s="166"/>
      <c r="F969" s="166"/>
      <c r="G969" s="166"/>
      <c r="H969" s="166"/>
      <c r="I969" s="166"/>
      <c r="J969" s="166"/>
      <c r="K969" s="166"/>
      <c r="L969" s="166"/>
      <c r="M969" s="166"/>
      <c r="N969" s="166"/>
      <c r="O969" s="166"/>
      <c r="P969" s="166"/>
      <c r="Q969" s="166"/>
      <c r="R969" s="166"/>
      <c r="S969" s="166"/>
      <c r="T969" s="166"/>
      <c r="U969" s="166"/>
      <c r="V969" s="166"/>
      <c r="W969" s="166"/>
      <c r="X969" s="166"/>
      <c r="Y969" s="166"/>
      <c r="Z969" s="166"/>
    </row>
    <row r="970" spans="1:26" ht="12.75" customHeight="1">
      <c r="A970" s="166"/>
      <c r="B970" s="166"/>
      <c r="C970" s="166"/>
      <c r="D970" s="166"/>
      <c r="E970" s="166"/>
      <c r="F970" s="166"/>
      <c r="G970" s="166"/>
      <c r="H970" s="166"/>
      <c r="I970" s="166"/>
      <c r="J970" s="166"/>
      <c r="K970" s="166"/>
      <c r="L970" s="166"/>
      <c r="M970" s="166"/>
      <c r="N970" s="166"/>
      <c r="O970" s="166"/>
      <c r="P970" s="166"/>
      <c r="Q970" s="166"/>
      <c r="R970" s="166"/>
      <c r="S970" s="166"/>
      <c r="T970" s="166"/>
      <c r="U970" s="166"/>
      <c r="V970" s="166"/>
      <c r="W970" s="166"/>
      <c r="X970" s="166"/>
      <c r="Y970" s="166"/>
      <c r="Z970" s="166"/>
    </row>
    <row r="971" spans="1:26" ht="12.75" customHeight="1">
      <c r="A971" s="166"/>
      <c r="B971" s="166"/>
      <c r="C971" s="166"/>
      <c r="D971" s="166"/>
      <c r="E971" s="166"/>
      <c r="F971" s="166"/>
      <c r="G971" s="166"/>
      <c r="H971" s="166"/>
      <c r="I971" s="166"/>
      <c r="J971" s="166"/>
      <c r="K971" s="166"/>
      <c r="L971" s="166"/>
      <c r="M971" s="166"/>
      <c r="N971" s="166"/>
      <c r="O971" s="166"/>
      <c r="P971" s="166"/>
      <c r="Q971" s="166"/>
      <c r="R971" s="166"/>
      <c r="S971" s="166"/>
      <c r="T971" s="166"/>
      <c r="U971" s="166"/>
      <c r="V971" s="166"/>
      <c r="W971" s="166"/>
      <c r="X971" s="166"/>
      <c r="Y971" s="166"/>
      <c r="Z971" s="166"/>
    </row>
    <row r="972" spans="1:26" ht="12.75" customHeight="1">
      <c r="A972" s="166"/>
      <c r="B972" s="166"/>
      <c r="C972" s="166"/>
      <c r="D972" s="166"/>
      <c r="E972" s="166"/>
      <c r="F972" s="166"/>
      <c r="G972" s="166"/>
      <c r="H972" s="166"/>
      <c r="I972" s="166"/>
      <c r="J972" s="166"/>
      <c r="K972" s="166"/>
      <c r="L972" s="166"/>
      <c r="M972" s="166"/>
      <c r="N972" s="166"/>
      <c r="O972" s="166"/>
      <c r="P972" s="166"/>
      <c r="Q972" s="166"/>
      <c r="R972" s="166"/>
      <c r="S972" s="166"/>
      <c r="T972" s="166"/>
      <c r="U972" s="166"/>
      <c r="V972" s="166"/>
      <c r="W972" s="166"/>
      <c r="X972" s="166"/>
      <c r="Y972" s="166"/>
      <c r="Z972" s="166"/>
    </row>
    <row r="973" spans="1:26" ht="12.75" customHeight="1">
      <c r="A973" s="166"/>
      <c r="B973" s="166"/>
      <c r="C973" s="166"/>
      <c r="D973" s="166"/>
      <c r="E973" s="166"/>
      <c r="F973" s="166"/>
      <c r="G973" s="166"/>
      <c r="H973" s="166"/>
      <c r="I973" s="166"/>
      <c r="J973" s="166"/>
      <c r="K973" s="166"/>
      <c r="L973" s="166"/>
      <c r="M973" s="166"/>
      <c r="N973" s="166"/>
      <c r="O973" s="166"/>
      <c r="P973" s="166"/>
      <c r="Q973" s="166"/>
      <c r="R973" s="166"/>
      <c r="S973" s="166"/>
      <c r="T973" s="166"/>
      <c r="U973" s="166"/>
      <c r="V973" s="166"/>
      <c r="W973" s="166"/>
      <c r="X973" s="166"/>
      <c r="Y973" s="166"/>
      <c r="Z973" s="166"/>
    </row>
    <row r="974" spans="1:26" ht="12.75" customHeight="1">
      <c r="A974" s="166"/>
      <c r="B974" s="166"/>
      <c r="C974" s="166"/>
      <c r="D974" s="166"/>
      <c r="E974" s="166"/>
      <c r="F974" s="166"/>
      <c r="G974" s="166"/>
      <c r="H974" s="166"/>
      <c r="I974" s="166"/>
      <c r="J974" s="166"/>
      <c r="K974" s="166"/>
      <c r="L974" s="166"/>
      <c r="M974" s="166"/>
      <c r="N974" s="166"/>
      <c r="O974" s="166"/>
      <c r="P974" s="166"/>
      <c r="Q974" s="166"/>
      <c r="R974" s="166"/>
      <c r="S974" s="166"/>
      <c r="T974" s="166"/>
      <c r="U974" s="166"/>
      <c r="V974" s="166"/>
      <c r="W974" s="166"/>
      <c r="X974" s="166"/>
      <c r="Y974" s="166"/>
      <c r="Z974" s="166"/>
    </row>
    <row r="975" spans="1:26" ht="12.75" customHeight="1">
      <c r="A975" s="166"/>
      <c r="B975" s="166"/>
      <c r="C975" s="166"/>
      <c r="D975" s="166"/>
      <c r="E975" s="166"/>
      <c r="F975" s="166"/>
      <c r="G975" s="166"/>
      <c r="H975" s="166"/>
      <c r="I975" s="166"/>
      <c r="J975" s="166"/>
      <c r="K975" s="166"/>
      <c r="L975" s="166"/>
      <c r="M975" s="166"/>
      <c r="N975" s="166"/>
      <c r="O975" s="166"/>
      <c r="P975" s="166"/>
      <c r="Q975" s="166"/>
      <c r="R975" s="166"/>
      <c r="S975" s="166"/>
      <c r="T975" s="166"/>
      <c r="U975" s="166"/>
      <c r="V975" s="166"/>
      <c r="W975" s="166"/>
      <c r="X975" s="166"/>
      <c r="Y975" s="166"/>
      <c r="Z975" s="166"/>
    </row>
    <row r="976" spans="1:26" ht="12.75" customHeight="1">
      <c r="A976" s="166"/>
      <c r="B976" s="166"/>
      <c r="C976" s="166"/>
      <c r="D976" s="166"/>
      <c r="E976" s="166"/>
      <c r="F976" s="166"/>
      <c r="G976" s="166"/>
      <c r="H976" s="166"/>
      <c r="I976" s="166"/>
      <c r="J976" s="166"/>
      <c r="K976" s="166"/>
      <c r="L976" s="166"/>
      <c r="M976" s="166"/>
      <c r="N976" s="166"/>
      <c r="O976" s="166"/>
      <c r="P976" s="166"/>
      <c r="Q976" s="166"/>
      <c r="R976" s="166"/>
      <c r="S976" s="166"/>
      <c r="T976" s="166"/>
      <c r="U976" s="166"/>
      <c r="V976" s="166"/>
      <c r="W976" s="166"/>
      <c r="X976" s="166"/>
      <c r="Y976" s="166"/>
      <c r="Z976" s="166"/>
    </row>
    <row r="977" spans="1:26" ht="12.75" customHeight="1">
      <c r="A977" s="166"/>
      <c r="B977" s="166"/>
      <c r="C977" s="166"/>
      <c r="D977" s="166"/>
      <c r="E977" s="166"/>
      <c r="F977" s="166"/>
      <c r="G977" s="166"/>
      <c r="H977" s="166"/>
      <c r="I977" s="166"/>
      <c r="J977" s="166"/>
      <c r="K977" s="166"/>
      <c r="L977" s="166"/>
      <c r="M977" s="166"/>
      <c r="N977" s="166"/>
      <c r="O977" s="166"/>
      <c r="P977" s="166"/>
      <c r="Q977" s="166"/>
      <c r="R977" s="166"/>
      <c r="S977" s="166"/>
      <c r="T977" s="166"/>
      <c r="U977" s="166"/>
      <c r="V977" s="166"/>
      <c r="W977" s="166"/>
      <c r="X977" s="166"/>
      <c r="Y977" s="166"/>
      <c r="Z977" s="166"/>
    </row>
    <row r="978" spans="1:26" ht="12.75" customHeight="1">
      <c r="A978" s="166"/>
      <c r="B978" s="166"/>
      <c r="C978" s="166"/>
      <c r="D978" s="166"/>
      <c r="E978" s="166"/>
      <c r="F978" s="166"/>
      <c r="G978" s="166"/>
      <c r="H978" s="166"/>
      <c r="I978" s="166"/>
      <c r="J978" s="166"/>
      <c r="K978" s="166"/>
      <c r="L978" s="166"/>
      <c r="M978" s="166"/>
      <c r="N978" s="166"/>
      <c r="O978" s="166"/>
      <c r="P978" s="166"/>
      <c r="Q978" s="166"/>
      <c r="R978" s="166"/>
      <c r="S978" s="166"/>
      <c r="T978" s="166"/>
      <c r="U978" s="166"/>
      <c r="V978" s="166"/>
      <c r="W978" s="166"/>
      <c r="X978" s="166"/>
      <c r="Y978" s="166"/>
      <c r="Z978" s="166"/>
    </row>
    <row r="979" spans="1:26" ht="12.75" customHeight="1">
      <c r="A979" s="166"/>
      <c r="B979" s="166"/>
      <c r="C979" s="166"/>
      <c r="D979" s="166"/>
      <c r="E979" s="166"/>
      <c r="F979" s="166"/>
      <c r="G979" s="166"/>
      <c r="H979" s="166"/>
      <c r="I979" s="166"/>
      <c r="J979" s="166"/>
      <c r="K979" s="166"/>
      <c r="L979" s="166"/>
      <c r="M979" s="166"/>
      <c r="N979" s="166"/>
      <c r="O979" s="166"/>
      <c r="P979" s="166"/>
      <c r="Q979" s="166"/>
      <c r="R979" s="166"/>
      <c r="S979" s="166"/>
      <c r="T979" s="166"/>
      <c r="U979" s="166"/>
      <c r="V979" s="166"/>
      <c r="W979" s="166"/>
      <c r="X979" s="166"/>
      <c r="Y979" s="166"/>
      <c r="Z979" s="166"/>
    </row>
    <row r="980" spans="1:26" ht="12.75" customHeight="1">
      <c r="A980" s="166"/>
      <c r="B980" s="166"/>
      <c r="C980" s="166"/>
      <c r="D980" s="166"/>
      <c r="E980" s="166"/>
      <c r="F980" s="166"/>
      <c r="G980" s="166"/>
      <c r="H980" s="166"/>
      <c r="I980" s="166"/>
      <c r="J980" s="166"/>
      <c r="K980" s="166"/>
      <c r="L980" s="166"/>
      <c r="M980" s="166"/>
      <c r="N980" s="166"/>
      <c r="O980" s="166"/>
      <c r="P980" s="166"/>
      <c r="Q980" s="166"/>
      <c r="R980" s="166"/>
      <c r="S980" s="166"/>
      <c r="T980" s="166"/>
      <c r="U980" s="166"/>
      <c r="V980" s="166"/>
      <c r="W980" s="166"/>
      <c r="X980" s="166"/>
      <c r="Y980" s="166"/>
      <c r="Z980" s="166"/>
    </row>
    <row r="981" spans="1:26" ht="12.75" customHeight="1">
      <c r="A981" s="166"/>
      <c r="B981" s="166"/>
      <c r="C981" s="166"/>
      <c r="D981" s="166"/>
      <c r="E981" s="166"/>
      <c r="F981" s="166"/>
      <c r="G981" s="166"/>
      <c r="H981" s="166"/>
      <c r="I981" s="166"/>
      <c r="J981" s="166"/>
      <c r="K981" s="166"/>
      <c r="L981" s="166"/>
      <c r="M981" s="166"/>
      <c r="N981" s="166"/>
      <c r="O981" s="166"/>
      <c r="P981" s="166"/>
      <c r="Q981" s="166"/>
      <c r="R981" s="166"/>
      <c r="S981" s="166"/>
      <c r="T981" s="166"/>
      <c r="U981" s="166"/>
      <c r="V981" s="166"/>
      <c r="W981" s="166"/>
      <c r="X981" s="166"/>
      <c r="Y981" s="166"/>
      <c r="Z981" s="166"/>
    </row>
    <row r="982" spans="1:26" ht="12.75" customHeight="1">
      <c r="A982" s="166"/>
      <c r="B982" s="166"/>
      <c r="C982" s="166"/>
      <c r="D982" s="166"/>
      <c r="E982" s="166"/>
      <c r="F982" s="166"/>
      <c r="G982" s="166"/>
      <c r="H982" s="166"/>
      <c r="I982" s="166"/>
      <c r="J982" s="166"/>
      <c r="K982" s="166"/>
      <c r="L982" s="166"/>
      <c r="M982" s="166"/>
      <c r="N982" s="166"/>
      <c r="O982" s="166"/>
      <c r="P982" s="166"/>
      <c r="Q982" s="166"/>
      <c r="R982" s="166"/>
      <c r="S982" s="166"/>
      <c r="T982" s="166"/>
      <c r="U982" s="166"/>
      <c r="V982" s="166"/>
      <c r="W982" s="166"/>
      <c r="X982" s="166"/>
      <c r="Y982" s="166"/>
      <c r="Z982" s="166"/>
    </row>
    <row r="983" spans="1:26" ht="12.75" customHeight="1">
      <c r="A983" s="166"/>
      <c r="B983" s="166"/>
      <c r="C983" s="166"/>
      <c r="D983" s="166"/>
      <c r="E983" s="166"/>
      <c r="F983" s="166"/>
      <c r="G983" s="166"/>
      <c r="H983" s="166"/>
      <c r="I983" s="166"/>
      <c r="J983" s="166"/>
      <c r="K983" s="166"/>
      <c r="L983" s="166"/>
      <c r="M983" s="166"/>
      <c r="N983" s="166"/>
      <c r="O983" s="166"/>
      <c r="P983" s="166"/>
      <c r="Q983" s="166"/>
      <c r="R983" s="166"/>
      <c r="S983" s="166"/>
      <c r="T983" s="166"/>
      <c r="U983" s="166"/>
      <c r="V983" s="166"/>
      <c r="W983" s="166"/>
      <c r="X983" s="166"/>
      <c r="Y983" s="166"/>
      <c r="Z983" s="166"/>
    </row>
    <row r="984" spans="1:26" ht="12.75" customHeight="1">
      <c r="A984" s="166"/>
      <c r="B984" s="166"/>
      <c r="C984" s="166"/>
      <c r="D984" s="166"/>
      <c r="E984" s="166"/>
      <c r="F984" s="166"/>
      <c r="G984" s="166"/>
      <c r="H984" s="166"/>
      <c r="I984" s="166"/>
      <c r="J984" s="166"/>
      <c r="K984" s="166"/>
      <c r="L984" s="166"/>
      <c r="M984" s="166"/>
      <c r="N984" s="166"/>
      <c r="O984" s="166"/>
      <c r="P984" s="166"/>
      <c r="Q984" s="166"/>
      <c r="R984" s="166"/>
      <c r="S984" s="166"/>
      <c r="T984" s="166"/>
      <c r="U984" s="166"/>
      <c r="V984" s="166"/>
      <c r="W984" s="166"/>
      <c r="X984" s="166"/>
      <c r="Y984" s="166"/>
      <c r="Z984" s="166"/>
    </row>
    <row r="985" spans="1:26" ht="12.75" customHeight="1">
      <c r="A985" s="166"/>
      <c r="B985" s="166"/>
      <c r="C985" s="166"/>
      <c r="D985" s="166"/>
      <c r="E985" s="166"/>
      <c r="F985" s="166"/>
      <c r="G985" s="166"/>
      <c r="H985" s="166"/>
      <c r="I985" s="166"/>
      <c r="J985" s="166"/>
      <c r="K985" s="166"/>
      <c r="L985" s="166"/>
      <c r="M985" s="166"/>
      <c r="N985" s="166"/>
      <c r="O985" s="166"/>
      <c r="P985" s="166"/>
      <c r="Q985" s="166"/>
      <c r="R985" s="166"/>
      <c r="S985" s="166"/>
      <c r="T985" s="166"/>
      <c r="U985" s="166"/>
      <c r="V985" s="166"/>
      <c r="W985" s="166"/>
      <c r="X985" s="166"/>
      <c r="Y985" s="166"/>
      <c r="Z985" s="166"/>
    </row>
    <row r="986" spans="1:26" ht="12.75" customHeight="1">
      <c r="A986" s="166"/>
      <c r="B986" s="166"/>
      <c r="C986" s="166"/>
      <c r="D986" s="166"/>
      <c r="E986" s="166"/>
      <c r="F986" s="166"/>
      <c r="G986" s="166"/>
      <c r="H986" s="166"/>
      <c r="I986" s="166"/>
      <c r="J986" s="166"/>
      <c r="K986" s="166"/>
      <c r="L986" s="166"/>
      <c r="M986" s="166"/>
      <c r="N986" s="166"/>
      <c r="O986" s="166"/>
      <c r="P986" s="166"/>
      <c r="Q986" s="166"/>
      <c r="R986" s="166"/>
      <c r="S986" s="166"/>
      <c r="T986" s="166"/>
      <c r="U986" s="166"/>
      <c r="V986" s="166"/>
      <c r="W986" s="166"/>
      <c r="X986" s="166"/>
      <c r="Y986" s="166"/>
      <c r="Z986" s="166"/>
    </row>
    <row r="987" spans="1:26" ht="12.75" customHeight="1">
      <c r="A987" s="166"/>
      <c r="B987" s="166"/>
      <c r="C987" s="166"/>
      <c r="D987" s="166"/>
      <c r="E987" s="166"/>
      <c r="F987" s="166"/>
      <c r="G987" s="166"/>
      <c r="H987" s="166"/>
      <c r="I987" s="166"/>
      <c r="J987" s="166"/>
      <c r="K987" s="166"/>
      <c r="L987" s="166"/>
      <c r="M987" s="166"/>
      <c r="N987" s="166"/>
      <c r="O987" s="166"/>
      <c r="P987" s="166"/>
      <c r="Q987" s="166"/>
      <c r="R987" s="166"/>
      <c r="S987" s="166"/>
      <c r="T987" s="166"/>
      <c r="U987" s="166"/>
      <c r="V987" s="166"/>
      <c r="W987" s="166"/>
      <c r="X987" s="166"/>
      <c r="Y987" s="166"/>
      <c r="Z987" s="166"/>
    </row>
    <row r="988" spans="1:26" ht="12.75" customHeight="1">
      <c r="A988" s="166"/>
      <c r="B988" s="166"/>
      <c r="C988" s="166"/>
      <c r="D988" s="166"/>
      <c r="E988" s="166"/>
      <c r="F988" s="166"/>
      <c r="G988" s="166"/>
      <c r="H988" s="166"/>
      <c r="I988" s="166"/>
      <c r="J988" s="166"/>
      <c r="K988" s="166"/>
      <c r="L988" s="166"/>
      <c r="M988" s="166"/>
      <c r="N988" s="166"/>
      <c r="O988" s="166"/>
      <c r="P988" s="166"/>
      <c r="Q988" s="166"/>
      <c r="R988" s="166"/>
      <c r="S988" s="166"/>
      <c r="T988" s="166"/>
      <c r="U988" s="166"/>
      <c r="V988" s="166"/>
      <c r="W988" s="166"/>
      <c r="X988" s="166"/>
      <c r="Y988" s="166"/>
      <c r="Z988" s="166"/>
    </row>
    <row r="989" spans="1:26" ht="12.75" customHeight="1">
      <c r="A989" s="166"/>
      <c r="B989" s="166"/>
      <c r="C989" s="166"/>
      <c r="D989" s="166"/>
      <c r="E989" s="166"/>
      <c r="F989" s="166"/>
      <c r="G989" s="166"/>
      <c r="H989" s="166"/>
      <c r="I989" s="166"/>
      <c r="J989" s="166"/>
      <c r="K989" s="166"/>
      <c r="L989" s="166"/>
      <c r="M989" s="166"/>
      <c r="N989" s="166"/>
      <c r="O989" s="166"/>
      <c r="P989" s="166"/>
      <c r="Q989" s="166"/>
      <c r="R989" s="166"/>
      <c r="S989" s="166"/>
      <c r="T989" s="166"/>
      <c r="U989" s="166"/>
      <c r="V989" s="166"/>
      <c r="W989" s="166"/>
      <c r="X989" s="166"/>
      <c r="Y989" s="166"/>
      <c r="Z989" s="166"/>
    </row>
    <row r="990" spans="1:26" ht="12.75" customHeight="1">
      <c r="A990" s="166"/>
      <c r="B990" s="166"/>
      <c r="C990" s="166"/>
      <c r="D990" s="166"/>
      <c r="E990" s="166"/>
      <c r="F990" s="166"/>
      <c r="G990" s="166"/>
      <c r="H990" s="166"/>
      <c r="I990" s="166"/>
      <c r="J990" s="166"/>
      <c r="K990" s="166"/>
      <c r="L990" s="166"/>
      <c r="M990" s="166"/>
      <c r="N990" s="166"/>
      <c r="O990" s="166"/>
      <c r="P990" s="166"/>
      <c r="Q990" s="166"/>
      <c r="R990" s="166"/>
      <c r="S990" s="166"/>
      <c r="T990" s="166"/>
      <c r="U990" s="166"/>
      <c r="V990" s="166"/>
      <c r="W990" s="166"/>
      <c r="X990" s="166"/>
      <c r="Y990" s="166"/>
      <c r="Z990" s="166"/>
    </row>
    <row r="991" spans="1:26" ht="12.75" customHeight="1">
      <c r="A991" s="166"/>
      <c r="B991" s="166"/>
      <c r="C991" s="166"/>
      <c r="D991" s="166"/>
      <c r="E991" s="166"/>
      <c r="F991" s="166"/>
      <c r="G991" s="166"/>
      <c r="H991" s="166"/>
      <c r="I991" s="166"/>
      <c r="J991" s="166"/>
      <c r="K991" s="166"/>
      <c r="L991" s="166"/>
      <c r="M991" s="166"/>
      <c r="N991" s="166"/>
      <c r="O991" s="166"/>
      <c r="P991" s="166"/>
      <c r="Q991" s="166"/>
      <c r="R991" s="166"/>
      <c r="S991" s="166"/>
      <c r="T991" s="166"/>
      <c r="U991" s="166"/>
      <c r="V991" s="166"/>
      <c r="W991" s="166"/>
      <c r="X991" s="166"/>
      <c r="Y991" s="166"/>
      <c r="Z991" s="166"/>
    </row>
    <row r="992" spans="1:26" ht="12.75" customHeight="1">
      <c r="A992" s="166"/>
      <c r="B992" s="166"/>
      <c r="C992" s="166"/>
      <c r="D992" s="166"/>
      <c r="E992" s="166"/>
      <c r="F992" s="166"/>
      <c r="G992" s="166"/>
      <c r="H992" s="166"/>
      <c r="I992" s="166"/>
      <c r="J992" s="166"/>
      <c r="K992" s="166"/>
      <c r="L992" s="166"/>
      <c r="M992" s="166"/>
      <c r="N992" s="166"/>
      <c r="O992" s="166"/>
      <c r="P992" s="166"/>
      <c r="Q992" s="166"/>
      <c r="R992" s="166"/>
      <c r="S992" s="166"/>
      <c r="T992" s="166"/>
      <c r="U992" s="166"/>
      <c r="V992" s="166"/>
      <c r="W992" s="166"/>
      <c r="X992" s="166"/>
      <c r="Y992" s="166"/>
      <c r="Z992" s="166"/>
    </row>
    <row r="993" spans="1:26" ht="12.75" customHeight="1">
      <c r="A993" s="166"/>
      <c r="B993" s="166"/>
      <c r="C993" s="166"/>
      <c r="D993" s="166"/>
      <c r="E993" s="166"/>
      <c r="F993" s="166"/>
      <c r="G993" s="166"/>
      <c r="H993" s="166"/>
      <c r="I993" s="166"/>
      <c r="J993" s="166"/>
      <c r="K993" s="166"/>
      <c r="L993" s="166"/>
      <c r="M993" s="166"/>
      <c r="N993" s="166"/>
      <c r="O993" s="166"/>
      <c r="P993" s="166"/>
      <c r="Q993" s="166"/>
      <c r="R993" s="166"/>
      <c r="S993" s="166"/>
      <c r="T993" s="166"/>
      <c r="U993" s="166"/>
      <c r="V993" s="166"/>
      <c r="W993" s="166"/>
      <c r="X993" s="166"/>
      <c r="Y993" s="166"/>
      <c r="Z993" s="166"/>
    </row>
    <row r="994" spans="1:26" ht="12.75" customHeight="1">
      <c r="A994" s="166"/>
      <c r="B994" s="166"/>
      <c r="C994" s="166"/>
      <c r="D994" s="166"/>
      <c r="E994" s="166"/>
      <c r="F994" s="166"/>
      <c r="G994" s="166"/>
      <c r="H994" s="166"/>
      <c r="I994" s="166"/>
      <c r="J994" s="166"/>
      <c r="K994" s="166"/>
      <c r="L994" s="166"/>
      <c r="M994" s="166"/>
      <c r="N994" s="166"/>
      <c r="O994" s="166"/>
      <c r="P994" s="166"/>
      <c r="Q994" s="166"/>
      <c r="R994" s="166"/>
      <c r="S994" s="166"/>
      <c r="T994" s="166"/>
      <c r="U994" s="166"/>
      <c r="V994" s="166"/>
      <c r="W994" s="166"/>
      <c r="X994" s="166"/>
      <c r="Y994" s="166"/>
      <c r="Z994" s="166"/>
    </row>
    <row r="995" spans="1:26" ht="12.75" customHeight="1">
      <c r="A995" s="166"/>
      <c r="B995" s="166"/>
      <c r="C995" s="166"/>
      <c r="D995" s="166"/>
      <c r="E995" s="166"/>
      <c r="F995" s="166"/>
      <c r="G995" s="166"/>
      <c r="H995" s="166"/>
      <c r="I995" s="166"/>
      <c r="J995" s="166"/>
      <c r="K995" s="166"/>
      <c r="L995" s="166"/>
      <c r="M995" s="166"/>
      <c r="N995" s="166"/>
      <c r="O995" s="166"/>
      <c r="P995" s="166"/>
      <c r="Q995" s="166"/>
      <c r="R995" s="166"/>
      <c r="S995" s="166"/>
      <c r="T995" s="166"/>
      <c r="U995" s="166"/>
      <c r="V995" s="166"/>
      <c r="W995" s="166"/>
      <c r="X995" s="166"/>
      <c r="Y995" s="166"/>
      <c r="Z995" s="166"/>
    </row>
    <row r="996" spans="1:26" ht="12.75" customHeight="1">
      <c r="A996" s="166"/>
      <c r="B996" s="166"/>
      <c r="C996" s="166"/>
      <c r="D996" s="166"/>
      <c r="E996" s="166"/>
      <c r="F996" s="166"/>
      <c r="G996" s="166"/>
      <c r="H996" s="166"/>
      <c r="I996" s="166"/>
      <c r="J996" s="166"/>
      <c r="K996" s="166"/>
      <c r="L996" s="166"/>
      <c r="M996" s="166"/>
      <c r="N996" s="166"/>
      <c r="O996" s="166"/>
      <c r="P996" s="166"/>
      <c r="Q996" s="166"/>
      <c r="R996" s="166"/>
      <c r="S996" s="166"/>
      <c r="T996" s="166"/>
      <c r="U996" s="166"/>
      <c r="V996" s="166"/>
      <c r="W996" s="166"/>
      <c r="X996" s="166"/>
      <c r="Y996" s="166"/>
      <c r="Z996" s="166"/>
    </row>
    <row r="997" spans="1:26" ht="12.75" customHeight="1">
      <c r="A997" s="166"/>
      <c r="B997" s="166"/>
      <c r="C997" s="166"/>
      <c r="D997" s="166"/>
      <c r="E997" s="166"/>
      <c r="F997" s="166"/>
      <c r="G997" s="166"/>
      <c r="H997" s="166"/>
      <c r="I997" s="166"/>
      <c r="J997" s="166"/>
      <c r="K997" s="166"/>
      <c r="L997" s="166"/>
      <c r="M997" s="166"/>
      <c r="N997" s="166"/>
      <c r="O997" s="166"/>
      <c r="P997" s="166"/>
      <c r="Q997" s="166"/>
      <c r="R997" s="166"/>
      <c r="S997" s="166"/>
      <c r="T997" s="166"/>
      <c r="U997" s="166"/>
      <c r="V997" s="166"/>
      <c r="W997" s="166"/>
      <c r="X997" s="166"/>
      <c r="Y997" s="166"/>
      <c r="Z997" s="166"/>
    </row>
    <row r="998" spans="1:26" ht="12.75" customHeight="1">
      <c r="A998" s="166"/>
      <c r="B998" s="166"/>
      <c r="C998" s="166"/>
      <c r="D998" s="166"/>
      <c r="E998" s="166"/>
      <c r="F998" s="166"/>
      <c r="G998" s="166"/>
      <c r="H998" s="166"/>
      <c r="I998" s="166"/>
      <c r="J998" s="166"/>
      <c r="K998" s="166"/>
      <c r="L998" s="166"/>
      <c r="M998" s="166"/>
      <c r="N998" s="166"/>
      <c r="O998" s="166"/>
      <c r="P998" s="166"/>
      <c r="Q998" s="166"/>
      <c r="R998" s="166"/>
      <c r="S998" s="166"/>
      <c r="T998" s="166"/>
      <c r="U998" s="166"/>
      <c r="V998" s="166"/>
      <c r="W998" s="166"/>
      <c r="X998" s="166"/>
      <c r="Y998" s="166"/>
      <c r="Z998" s="166"/>
    </row>
    <row r="999" spans="1:26" ht="12.75" customHeight="1">
      <c r="A999" s="166"/>
      <c r="B999" s="166"/>
      <c r="C999" s="166"/>
      <c r="D999" s="166"/>
      <c r="E999" s="166"/>
      <c r="F999" s="166"/>
      <c r="G999" s="166"/>
      <c r="H999" s="166"/>
      <c r="I999" s="166"/>
      <c r="J999" s="166"/>
      <c r="K999" s="166"/>
      <c r="L999" s="166"/>
      <c r="M999" s="166"/>
      <c r="N999" s="166"/>
      <c r="O999" s="166"/>
      <c r="P999" s="166"/>
      <c r="Q999" s="166"/>
      <c r="R999" s="166"/>
      <c r="S999" s="166"/>
      <c r="T999" s="166"/>
      <c r="U999" s="166"/>
      <c r="V999" s="166"/>
      <c r="W999" s="166"/>
      <c r="X999" s="166"/>
      <c r="Y999" s="166"/>
      <c r="Z999" s="166"/>
    </row>
    <row r="1000" spans="1:26" ht="12.75" customHeight="1">
      <c r="A1000" s="166"/>
      <c r="B1000" s="166"/>
      <c r="C1000" s="166"/>
      <c r="D1000" s="166"/>
      <c r="E1000" s="166"/>
      <c r="F1000" s="166"/>
      <c r="G1000" s="166"/>
      <c r="H1000" s="166"/>
      <c r="I1000" s="166"/>
      <c r="J1000" s="166"/>
      <c r="K1000" s="166"/>
      <c r="L1000" s="166"/>
      <c r="M1000" s="166"/>
      <c r="N1000" s="166"/>
      <c r="O1000" s="166"/>
      <c r="P1000" s="166"/>
      <c r="Q1000" s="166"/>
      <c r="R1000" s="166"/>
      <c r="S1000" s="166"/>
      <c r="T1000" s="166"/>
      <c r="U1000" s="166"/>
      <c r="V1000" s="166"/>
      <c r="W1000" s="166"/>
      <c r="X1000" s="166"/>
      <c r="Y1000" s="166"/>
      <c r="Z1000" s="166"/>
    </row>
  </sheetData>
  <autoFilter ref="K2:N33" xr:uid="{00000000-0009-0000-0000-000007000000}"/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2.5703125" defaultRowHeight="15" customHeight="1"/>
  <cols>
    <col min="1" max="1" width="8.85546875" customWidth="1"/>
    <col min="2" max="2" width="15.42578125" customWidth="1"/>
    <col min="3" max="3" width="6.5703125" customWidth="1"/>
    <col min="4" max="9" width="12.28515625" customWidth="1"/>
    <col min="10" max="10" width="8.85546875" customWidth="1"/>
    <col min="11" max="11" width="23" customWidth="1"/>
    <col min="12" max="12" width="14.140625" customWidth="1"/>
    <col min="13" max="13" width="16.7109375" customWidth="1"/>
    <col min="14" max="14" width="25.42578125" customWidth="1"/>
    <col min="15" max="26" width="8.5703125" customWidth="1"/>
  </cols>
  <sheetData>
    <row r="1" spans="1:26" ht="12.7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</row>
    <row r="2" spans="1:26" ht="12.75" customHeight="1">
      <c r="A2" s="166"/>
      <c r="B2" s="167" t="s">
        <v>1902</v>
      </c>
      <c r="C2" s="167" t="s">
        <v>1903</v>
      </c>
      <c r="D2" s="167" t="s">
        <v>1904</v>
      </c>
      <c r="E2" s="167" t="s">
        <v>1905</v>
      </c>
      <c r="F2" s="167" t="s">
        <v>1906</v>
      </c>
      <c r="G2" s="167" t="s">
        <v>1907</v>
      </c>
      <c r="H2" s="167" t="s">
        <v>1908</v>
      </c>
      <c r="I2" s="167" t="s">
        <v>1909</v>
      </c>
      <c r="J2" s="166"/>
      <c r="K2" s="167" t="s">
        <v>1910</v>
      </c>
      <c r="L2" s="167" t="s">
        <v>1889</v>
      </c>
      <c r="M2" s="167" t="s">
        <v>1897</v>
      </c>
      <c r="N2" s="167" t="s">
        <v>1911</v>
      </c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66"/>
    </row>
    <row r="3" spans="1:26" ht="12.75" customHeight="1">
      <c r="A3" s="166"/>
      <c r="B3" s="167" t="s">
        <v>1987</v>
      </c>
      <c r="C3" s="167">
        <v>5</v>
      </c>
      <c r="D3" s="167" t="s">
        <v>2044</v>
      </c>
      <c r="E3" s="167"/>
      <c r="F3" s="167"/>
      <c r="G3" s="167"/>
      <c r="H3" s="167"/>
      <c r="I3" s="167"/>
      <c r="J3" s="166"/>
      <c r="K3" s="167" t="s">
        <v>2045</v>
      </c>
      <c r="L3" s="167"/>
      <c r="M3" s="167" t="s">
        <v>2046</v>
      </c>
      <c r="N3" s="167" t="s">
        <v>859</v>
      </c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166"/>
      <c r="Z3" s="166"/>
    </row>
    <row r="4" spans="1:26" ht="12.75" customHeight="1">
      <c r="A4" s="166"/>
      <c r="B4" s="167" t="s">
        <v>2047</v>
      </c>
      <c r="C4" s="167">
        <v>15</v>
      </c>
      <c r="D4" s="167" t="s">
        <v>336</v>
      </c>
      <c r="E4" s="167" t="s">
        <v>336</v>
      </c>
      <c r="F4" s="167" t="s">
        <v>2048</v>
      </c>
      <c r="G4" s="167"/>
      <c r="H4" s="167"/>
      <c r="I4" s="167"/>
      <c r="J4" s="166"/>
      <c r="K4" s="167" t="s">
        <v>2049</v>
      </c>
      <c r="L4" s="167"/>
      <c r="M4" s="167"/>
      <c r="N4" s="167" t="s">
        <v>2050</v>
      </c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</row>
    <row r="5" spans="1:26" ht="12.75" customHeight="1">
      <c r="A5" s="166"/>
      <c r="B5" s="167" t="s">
        <v>1987</v>
      </c>
      <c r="C5" s="167">
        <v>15</v>
      </c>
      <c r="D5" s="167" t="s">
        <v>2051</v>
      </c>
      <c r="E5" s="167" t="s">
        <v>2044</v>
      </c>
      <c r="F5" s="167"/>
      <c r="G5" s="167"/>
      <c r="H5" s="167"/>
      <c r="I5" s="167"/>
      <c r="J5" s="166"/>
      <c r="K5" s="167" t="s">
        <v>2052</v>
      </c>
      <c r="L5" s="167"/>
      <c r="M5" s="167"/>
      <c r="N5" s="167" t="s">
        <v>847</v>
      </c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</row>
    <row r="6" spans="1:26" ht="12.75" customHeight="1">
      <c r="A6" s="166"/>
      <c r="B6" s="167" t="s">
        <v>2053</v>
      </c>
      <c r="C6" s="167">
        <v>19</v>
      </c>
      <c r="D6" s="167" t="s">
        <v>320</v>
      </c>
      <c r="E6" s="167" t="s">
        <v>778</v>
      </c>
      <c r="F6" s="167" t="s">
        <v>761</v>
      </c>
      <c r="G6" s="167"/>
      <c r="H6" s="167"/>
      <c r="I6" s="167"/>
      <c r="J6" s="166"/>
      <c r="K6" s="167" t="s">
        <v>2054</v>
      </c>
      <c r="L6" s="167"/>
      <c r="M6" s="167" t="s">
        <v>2055</v>
      </c>
      <c r="N6" s="167" t="s">
        <v>2056</v>
      </c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</row>
    <row r="7" spans="1:26" ht="12.75" customHeight="1">
      <c r="A7" s="166"/>
      <c r="B7" s="167" t="s">
        <v>1987</v>
      </c>
      <c r="C7" s="167">
        <v>20</v>
      </c>
      <c r="D7" s="167" t="s">
        <v>2057</v>
      </c>
      <c r="E7" s="167" t="s">
        <v>2057</v>
      </c>
      <c r="F7" s="167" t="s">
        <v>2058</v>
      </c>
      <c r="G7" s="167"/>
      <c r="H7" s="167"/>
      <c r="I7" s="167"/>
      <c r="J7" s="166"/>
      <c r="K7" s="167"/>
      <c r="L7" s="167"/>
      <c r="M7" s="167"/>
      <c r="N7" s="167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</row>
    <row r="8" spans="1:26" ht="12.75" customHeight="1">
      <c r="A8" s="166"/>
      <c r="B8" s="167" t="s">
        <v>2059</v>
      </c>
      <c r="C8" s="167">
        <v>24</v>
      </c>
      <c r="D8" s="167" t="s">
        <v>416</v>
      </c>
      <c r="E8" s="167" t="s">
        <v>783</v>
      </c>
      <c r="F8" s="167" t="s">
        <v>369</v>
      </c>
      <c r="G8" s="167" t="s">
        <v>785</v>
      </c>
      <c r="H8" s="167"/>
      <c r="I8" s="167"/>
      <c r="J8" s="166"/>
      <c r="K8" s="167"/>
      <c r="L8" s="167"/>
      <c r="M8" s="167"/>
      <c r="N8" s="167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</row>
    <row r="9" spans="1:26" ht="12.75" customHeight="1">
      <c r="A9" s="166"/>
      <c r="B9" s="167" t="s">
        <v>2060</v>
      </c>
      <c r="C9" s="167">
        <v>25</v>
      </c>
      <c r="D9" s="167" t="s">
        <v>715</v>
      </c>
      <c r="E9" s="167" t="s">
        <v>242</v>
      </c>
      <c r="F9" s="167" t="s">
        <v>804</v>
      </c>
      <c r="G9" s="167"/>
      <c r="H9" s="167"/>
      <c r="I9" s="167"/>
      <c r="J9" s="166"/>
      <c r="K9" s="167"/>
      <c r="L9" s="167"/>
      <c r="M9" s="167"/>
      <c r="N9" s="167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</row>
    <row r="10" spans="1:26" ht="12.75" customHeight="1">
      <c r="A10" s="166"/>
      <c r="B10" s="167" t="s">
        <v>2061</v>
      </c>
      <c r="C10" s="167">
        <v>29</v>
      </c>
      <c r="D10" s="167" t="s">
        <v>802</v>
      </c>
      <c r="E10" s="167" t="s">
        <v>655</v>
      </c>
      <c r="F10" s="167" t="s">
        <v>804</v>
      </c>
      <c r="G10" s="167"/>
      <c r="H10" s="167"/>
      <c r="I10" s="167"/>
      <c r="J10" s="166"/>
      <c r="K10" s="167"/>
      <c r="L10" s="167"/>
      <c r="M10" s="167"/>
      <c r="N10" s="167"/>
      <c r="O10" s="166"/>
      <c r="P10" s="166"/>
      <c r="Q10" s="166"/>
      <c r="R10" s="166"/>
      <c r="S10" s="166"/>
      <c r="T10" s="166"/>
      <c r="U10" s="166"/>
      <c r="V10" s="166"/>
      <c r="W10" s="166"/>
      <c r="X10" s="166"/>
      <c r="Y10" s="166"/>
      <c r="Z10" s="166"/>
    </row>
    <row r="11" spans="1:26" ht="12.75" customHeight="1">
      <c r="A11" s="166"/>
      <c r="B11" s="167" t="s">
        <v>2062</v>
      </c>
      <c r="C11" s="167">
        <v>31</v>
      </c>
      <c r="D11" s="167" t="s">
        <v>811</v>
      </c>
      <c r="E11" s="167" t="s">
        <v>750</v>
      </c>
      <c r="F11" s="167" t="s">
        <v>718</v>
      </c>
      <c r="G11" s="167" t="s">
        <v>751</v>
      </c>
      <c r="H11" s="167"/>
      <c r="I11" s="167"/>
      <c r="J11" s="166"/>
      <c r="K11" s="167"/>
      <c r="L11" s="167"/>
      <c r="M11" s="167"/>
      <c r="N11" s="167"/>
      <c r="O11" s="166"/>
      <c r="P11" s="166"/>
      <c r="Q11" s="166"/>
      <c r="R11" s="166"/>
      <c r="S11" s="166"/>
      <c r="T11" s="166"/>
      <c r="U11" s="166"/>
      <c r="V11" s="166"/>
      <c r="W11" s="166"/>
      <c r="X11" s="166"/>
      <c r="Y11" s="166"/>
      <c r="Z11" s="166"/>
    </row>
    <row r="12" spans="1:26" ht="12.75" customHeight="1">
      <c r="A12" s="166"/>
      <c r="B12" s="167" t="s">
        <v>1987</v>
      </c>
      <c r="C12" s="167">
        <v>31</v>
      </c>
      <c r="D12" s="167" t="s">
        <v>2063</v>
      </c>
      <c r="E12" s="167" t="s">
        <v>2063</v>
      </c>
      <c r="F12" s="167" t="s">
        <v>2058</v>
      </c>
      <c r="G12" s="167"/>
      <c r="H12" s="167"/>
      <c r="I12" s="167"/>
      <c r="J12" s="166"/>
      <c r="K12" s="167"/>
      <c r="L12" s="167"/>
      <c r="M12" s="167"/>
      <c r="N12" s="167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</row>
    <row r="13" spans="1:26" ht="12.75" customHeight="1">
      <c r="A13" s="166"/>
      <c r="B13" s="167" t="s">
        <v>2064</v>
      </c>
      <c r="C13" s="167">
        <v>33</v>
      </c>
      <c r="D13" s="167" t="s">
        <v>818</v>
      </c>
      <c r="E13" s="167" t="s">
        <v>855</v>
      </c>
      <c r="F13" s="167" t="s">
        <v>735</v>
      </c>
      <c r="G13" s="167" t="s">
        <v>668</v>
      </c>
      <c r="H13" s="167" t="s">
        <v>819</v>
      </c>
      <c r="I13" s="167"/>
      <c r="J13" s="166"/>
      <c r="K13" s="167"/>
      <c r="L13" s="167"/>
      <c r="M13" s="167"/>
      <c r="N13" s="167"/>
      <c r="O13" s="166"/>
      <c r="P13" s="166"/>
      <c r="Q13" s="166"/>
      <c r="R13" s="166"/>
      <c r="S13" s="166"/>
      <c r="T13" s="166"/>
      <c r="U13" s="166"/>
      <c r="V13" s="166"/>
      <c r="W13" s="166"/>
      <c r="X13" s="166"/>
      <c r="Y13" s="166"/>
      <c r="Z13" s="166"/>
    </row>
    <row r="14" spans="1:26" ht="12.75" customHeight="1">
      <c r="A14" s="166"/>
      <c r="B14" s="167" t="s">
        <v>1987</v>
      </c>
      <c r="C14" s="167">
        <v>34</v>
      </c>
      <c r="D14" s="167" t="s">
        <v>855</v>
      </c>
      <c r="E14" s="167" t="s">
        <v>2065</v>
      </c>
      <c r="F14" s="167" t="s">
        <v>2065</v>
      </c>
      <c r="G14" s="167" t="s">
        <v>2058</v>
      </c>
      <c r="H14" s="167"/>
      <c r="I14" s="167"/>
      <c r="J14" s="166"/>
      <c r="K14" s="167"/>
      <c r="L14" s="167"/>
      <c r="M14" s="167"/>
      <c r="N14" s="167"/>
      <c r="O14" s="166"/>
      <c r="P14" s="166"/>
      <c r="Q14" s="166"/>
      <c r="R14" s="166"/>
      <c r="S14" s="166"/>
      <c r="T14" s="166"/>
      <c r="U14" s="166"/>
      <c r="V14" s="166"/>
      <c r="W14" s="166"/>
      <c r="X14" s="166"/>
      <c r="Y14" s="166"/>
      <c r="Z14" s="166"/>
    </row>
    <row r="15" spans="1:26" ht="12.75" customHeight="1">
      <c r="A15" s="166"/>
      <c r="B15" s="167" t="s">
        <v>2060</v>
      </c>
      <c r="C15" s="167">
        <v>39</v>
      </c>
      <c r="D15" s="167" t="s">
        <v>715</v>
      </c>
      <c r="E15" s="167" t="s">
        <v>568</v>
      </c>
      <c r="F15" s="167" t="s">
        <v>804</v>
      </c>
      <c r="G15" s="167"/>
      <c r="H15" s="167"/>
      <c r="I15" s="167"/>
      <c r="J15" s="166"/>
      <c r="K15" s="167"/>
      <c r="L15" s="167"/>
      <c r="M15" s="167"/>
      <c r="N15" s="167"/>
      <c r="O15" s="166"/>
      <c r="P15" s="166"/>
      <c r="Q15" s="166"/>
      <c r="R15" s="166"/>
      <c r="S15" s="166"/>
      <c r="T15" s="166"/>
      <c r="U15" s="166"/>
      <c r="V15" s="166"/>
      <c r="W15" s="166"/>
      <c r="X15" s="166"/>
      <c r="Y15" s="166"/>
      <c r="Z15" s="166"/>
    </row>
    <row r="16" spans="1:26" ht="12.75" customHeight="1">
      <c r="A16" s="166"/>
      <c r="B16" s="167" t="s">
        <v>2066</v>
      </c>
      <c r="C16" s="167">
        <v>42</v>
      </c>
      <c r="D16" s="167" t="s">
        <v>832</v>
      </c>
      <c r="E16" s="167" t="s">
        <v>582</v>
      </c>
      <c r="F16" s="167" t="s">
        <v>825</v>
      </c>
      <c r="G16" s="167" t="s">
        <v>826</v>
      </c>
      <c r="H16" s="167"/>
      <c r="I16" s="167"/>
      <c r="J16" s="166"/>
      <c r="K16" s="167"/>
      <c r="L16" s="167"/>
      <c r="M16" s="167"/>
      <c r="N16" s="167"/>
      <c r="O16" s="166"/>
      <c r="P16" s="166"/>
      <c r="Q16" s="166"/>
      <c r="R16" s="166"/>
      <c r="S16" s="166"/>
      <c r="T16" s="166"/>
      <c r="U16" s="166"/>
      <c r="V16" s="166"/>
      <c r="W16" s="166"/>
      <c r="X16" s="166"/>
      <c r="Y16" s="166"/>
      <c r="Z16" s="166"/>
    </row>
    <row r="17" spans="1:26" ht="12.75" customHeight="1">
      <c r="A17" s="166"/>
      <c r="B17" s="167" t="s">
        <v>2067</v>
      </c>
      <c r="C17" s="167">
        <v>43</v>
      </c>
      <c r="D17" s="167" t="s">
        <v>715</v>
      </c>
      <c r="E17" s="167" t="s">
        <v>568</v>
      </c>
      <c r="F17" s="167" t="s">
        <v>796</v>
      </c>
      <c r="G17" s="167"/>
      <c r="H17" s="167"/>
      <c r="I17" s="167"/>
      <c r="J17" s="166"/>
      <c r="K17" s="167"/>
      <c r="L17" s="167"/>
      <c r="M17" s="167"/>
      <c r="N17" s="167"/>
      <c r="O17" s="166"/>
      <c r="P17" s="166"/>
      <c r="Q17" s="166"/>
      <c r="R17" s="166"/>
      <c r="S17" s="166"/>
      <c r="T17" s="166"/>
      <c r="U17" s="166"/>
      <c r="V17" s="166"/>
      <c r="W17" s="166"/>
      <c r="X17" s="166"/>
      <c r="Y17" s="166"/>
      <c r="Z17" s="166"/>
    </row>
    <row r="18" spans="1:26" ht="12.75" customHeight="1">
      <c r="A18" s="166"/>
      <c r="B18" s="167" t="s">
        <v>2068</v>
      </c>
      <c r="C18" s="167">
        <v>44</v>
      </c>
      <c r="D18" s="167" t="s">
        <v>715</v>
      </c>
      <c r="E18" s="167" t="s">
        <v>568</v>
      </c>
      <c r="F18" s="167" t="s">
        <v>804</v>
      </c>
      <c r="G18" s="167" t="s">
        <v>804</v>
      </c>
      <c r="H18" s="167" t="s">
        <v>715</v>
      </c>
      <c r="I18" s="167" t="s">
        <v>245</v>
      </c>
      <c r="J18" s="166"/>
      <c r="K18" s="167"/>
      <c r="L18" s="167"/>
      <c r="M18" s="167"/>
      <c r="N18" s="167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6"/>
    </row>
    <row r="19" spans="1:26" ht="12.75" customHeight="1">
      <c r="A19" s="166"/>
      <c r="B19" s="167" t="s">
        <v>2069</v>
      </c>
      <c r="C19" s="167">
        <v>46</v>
      </c>
      <c r="D19" s="167" t="s">
        <v>874</v>
      </c>
      <c r="E19" s="167" t="s">
        <v>828</v>
      </c>
      <c r="F19" s="167" t="s">
        <v>866</v>
      </c>
      <c r="G19" s="167" t="s">
        <v>830</v>
      </c>
      <c r="H19" s="167" t="s">
        <v>672</v>
      </c>
      <c r="I19" s="167"/>
      <c r="J19" s="166"/>
      <c r="K19" s="167"/>
      <c r="L19" s="167"/>
      <c r="M19" s="167"/>
      <c r="N19" s="167"/>
      <c r="O19" s="166"/>
      <c r="P19" s="166"/>
      <c r="Q19" s="166"/>
      <c r="R19" s="166"/>
      <c r="S19" s="166"/>
      <c r="T19" s="166"/>
      <c r="U19" s="166"/>
      <c r="V19" s="166"/>
      <c r="W19" s="166"/>
      <c r="X19" s="166"/>
      <c r="Y19" s="166"/>
      <c r="Z19" s="166"/>
    </row>
    <row r="20" spans="1:26" ht="12.75" customHeight="1">
      <c r="A20" s="166"/>
      <c r="B20" s="167" t="s">
        <v>2070</v>
      </c>
      <c r="C20" s="167">
        <v>45</v>
      </c>
      <c r="D20" s="167" t="s">
        <v>819</v>
      </c>
      <c r="E20" s="167" t="s">
        <v>767</v>
      </c>
      <c r="F20" s="167" t="s">
        <v>791</v>
      </c>
      <c r="G20" s="167" t="s">
        <v>369</v>
      </c>
      <c r="H20" s="167" t="s">
        <v>739</v>
      </c>
      <c r="I20" s="167"/>
      <c r="J20" s="166"/>
      <c r="K20" s="167"/>
      <c r="L20" s="167"/>
      <c r="M20" s="167"/>
      <c r="N20" s="167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</row>
    <row r="21" spans="1:26" ht="12.75" customHeight="1">
      <c r="A21" s="166"/>
      <c r="B21" s="167" t="s">
        <v>2071</v>
      </c>
      <c r="C21" s="167">
        <v>49</v>
      </c>
      <c r="D21" s="167" t="s">
        <v>715</v>
      </c>
      <c r="E21" s="167" t="s">
        <v>817</v>
      </c>
      <c r="F21" s="167" t="s">
        <v>731</v>
      </c>
      <c r="G21" s="167" t="s">
        <v>830</v>
      </c>
      <c r="H21" s="167" t="s">
        <v>857</v>
      </c>
      <c r="I21" s="167"/>
      <c r="J21" s="166"/>
      <c r="K21" s="167"/>
      <c r="L21" s="167"/>
      <c r="M21" s="167"/>
      <c r="N21" s="167"/>
      <c r="O21" s="166"/>
      <c r="P21" s="166"/>
      <c r="Q21" s="166"/>
      <c r="R21" s="166"/>
      <c r="S21" s="166"/>
      <c r="T21" s="166"/>
      <c r="U21" s="166"/>
      <c r="V21" s="166"/>
      <c r="W21" s="166"/>
      <c r="X21" s="166"/>
      <c r="Y21" s="166"/>
      <c r="Z21" s="166"/>
    </row>
    <row r="22" spans="1:26" ht="12.75" customHeight="1">
      <c r="A22" s="166"/>
      <c r="B22" s="167" t="s">
        <v>2072</v>
      </c>
      <c r="C22" s="167">
        <v>51</v>
      </c>
      <c r="D22" s="167" t="s">
        <v>853</v>
      </c>
      <c r="E22" s="167" t="s">
        <v>850</v>
      </c>
      <c r="F22" s="167" t="s">
        <v>850</v>
      </c>
      <c r="G22" s="167" t="s">
        <v>2073</v>
      </c>
      <c r="H22" s="167" t="s">
        <v>853</v>
      </c>
      <c r="I22" s="167"/>
      <c r="J22" s="166"/>
      <c r="K22" s="167"/>
      <c r="L22" s="167"/>
      <c r="M22" s="167"/>
      <c r="N22" s="167"/>
      <c r="O22" s="166"/>
      <c r="P22" s="166"/>
      <c r="Q22" s="166"/>
      <c r="R22" s="166"/>
      <c r="S22" s="166"/>
      <c r="T22" s="166"/>
      <c r="U22" s="166"/>
      <c r="V22" s="166"/>
      <c r="W22" s="166"/>
      <c r="X22" s="166"/>
      <c r="Y22" s="166"/>
      <c r="Z22" s="166"/>
    </row>
    <row r="23" spans="1:26" ht="12.75" customHeight="1">
      <c r="A23" s="166"/>
      <c r="B23" s="167" t="s">
        <v>2074</v>
      </c>
      <c r="C23" s="167">
        <v>53</v>
      </c>
      <c r="D23" s="167" t="s">
        <v>862</v>
      </c>
      <c r="E23" s="167" t="s">
        <v>866</v>
      </c>
      <c r="F23" s="167" t="s">
        <v>862</v>
      </c>
      <c r="G23" s="167" t="s">
        <v>866</v>
      </c>
      <c r="H23" s="167" t="s">
        <v>868</v>
      </c>
      <c r="I23" s="167"/>
      <c r="J23" s="166"/>
      <c r="K23" s="167"/>
      <c r="L23" s="167"/>
      <c r="M23" s="167"/>
      <c r="N23" s="167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</row>
    <row r="24" spans="1:26" ht="12.75" customHeight="1">
      <c r="A24" s="166"/>
      <c r="B24" s="167" t="s">
        <v>2075</v>
      </c>
      <c r="C24" s="167">
        <v>55</v>
      </c>
      <c r="D24" s="167" t="s">
        <v>876</v>
      </c>
      <c r="E24" s="167" t="s">
        <v>819</v>
      </c>
      <c r="F24" s="167" t="s">
        <v>672</v>
      </c>
      <c r="G24" s="167" t="s">
        <v>815</v>
      </c>
      <c r="H24" s="167" t="s">
        <v>878</v>
      </c>
      <c r="I24" s="167"/>
      <c r="J24" s="166"/>
      <c r="K24" s="167"/>
      <c r="L24" s="167"/>
      <c r="M24" s="167"/>
      <c r="N24" s="167"/>
      <c r="O24" s="166"/>
      <c r="P24" s="166"/>
      <c r="Q24" s="166"/>
      <c r="R24" s="166"/>
      <c r="S24" s="166"/>
      <c r="T24" s="166"/>
      <c r="U24" s="166"/>
      <c r="V24" s="166"/>
      <c r="W24" s="166"/>
      <c r="X24" s="166"/>
      <c r="Y24" s="166"/>
      <c r="Z24" s="166"/>
    </row>
    <row r="25" spans="1:26" ht="12.75" customHeight="1">
      <c r="A25" s="166"/>
      <c r="B25" s="167" t="s">
        <v>2076</v>
      </c>
      <c r="C25" s="167">
        <v>58</v>
      </c>
      <c r="D25" s="167" t="s">
        <v>800</v>
      </c>
      <c r="E25" s="167" t="s">
        <v>335</v>
      </c>
      <c r="F25" s="167" t="s">
        <v>828</v>
      </c>
      <c r="G25" s="167" t="s">
        <v>728</v>
      </c>
      <c r="H25" s="167" t="s">
        <v>493</v>
      </c>
      <c r="I25" s="167" t="s">
        <v>840</v>
      </c>
      <c r="J25" s="166"/>
      <c r="K25" s="167"/>
      <c r="L25" s="167"/>
      <c r="M25" s="167"/>
      <c r="N25" s="167"/>
      <c r="O25" s="166"/>
      <c r="P25" s="166"/>
      <c r="Q25" s="166"/>
      <c r="R25" s="166"/>
      <c r="S25" s="166"/>
      <c r="T25" s="166"/>
      <c r="U25" s="166"/>
      <c r="V25" s="166"/>
      <c r="W25" s="166"/>
      <c r="X25" s="166"/>
      <c r="Y25" s="166"/>
      <c r="Z25" s="166"/>
    </row>
    <row r="26" spans="1:26" ht="12.75" customHeight="1">
      <c r="A26" s="166"/>
      <c r="B26" s="166"/>
      <c r="C26" s="166"/>
      <c r="D26" s="166"/>
      <c r="E26" s="166"/>
      <c r="F26" s="166"/>
      <c r="G26" s="166"/>
      <c r="H26" s="166"/>
      <c r="I26" s="166"/>
      <c r="J26" s="166"/>
      <c r="K26" s="167"/>
      <c r="L26" s="167"/>
      <c r="M26" s="167"/>
      <c r="N26" s="167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</row>
    <row r="27" spans="1:26" ht="12.75" customHeight="1">
      <c r="A27" s="166"/>
      <c r="B27" s="166"/>
      <c r="C27" s="166"/>
      <c r="D27" s="166"/>
      <c r="E27" s="166"/>
      <c r="F27" s="166"/>
      <c r="G27" s="166"/>
      <c r="H27" s="166"/>
      <c r="I27" s="166"/>
      <c r="J27" s="166"/>
      <c r="K27" s="167"/>
      <c r="L27" s="167"/>
      <c r="M27" s="167"/>
      <c r="N27" s="167"/>
      <c r="O27" s="166"/>
      <c r="P27" s="166"/>
      <c r="Q27" s="166"/>
      <c r="R27" s="166"/>
      <c r="S27" s="166"/>
      <c r="T27" s="166"/>
      <c r="U27" s="166"/>
      <c r="V27" s="166"/>
      <c r="W27" s="166"/>
      <c r="X27" s="166"/>
      <c r="Y27" s="166"/>
      <c r="Z27" s="166"/>
    </row>
    <row r="28" spans="1:26" ht="12.75" customHeight="1">
      <c r="A28" s="166"/>
      <c r="B28" s="166"/>
      <c r="C28" s="166"/>
      <c r="D28" s="166"/>
      <c r="E28" s="166"/>
      <c r="F28" s="166"/>
      <c r="G28" s="166"/>
      <c r="H28" s="166"/>
      <c r="I28" s="166"/>
      <c r="J28" s="166"/>
      <c r="K28" s="167"/>
      <c r="L28" s="167"/>
      <c r="M28" s="167"/>
      <c r="N28" s="167"/>
      <c r="O28" s="166"/>
      <c r="P28" s="166"/>
      <c r="Q28" s="166"/>
      <c r="R28" s="166"/>
      <c r="S28" s="166"/>
      <c r="T28" s="166"/>
      <c r="U28" s="166"/>
      <c r="V28" s="166"/>
      <c r="W28" s="166"/>
      <c r="X28" s="166"/>
      <c r="Y28" s="166"/>
      <c r="Z28" s="166"/>
    </row>
    <row r="29" spans="1:26" ht="12.75" customHeight="1">
      <c r="A29" s="166"/>
      <c r="B29" s="166"/>
      <c r="C29" s="166"/>
      <c r="D29" s="166"/>
      <c r="E29" s="166"/>
      <c r="F29" s="166"/>
      <c r="G29" s="166"/>
      <c r="H29" s="166"/>
      <c r="I29" s="166"/>
      <c r="J29" s="166"/>
      <c r="K29" s="167"/>
      <c r="L29" s="167"/>
      <c r="M29" s="167"/>
      <c r="N29" s="167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</row>
    <row r="30" spans="1:26" ht="12.75" customHeight="1">
      <c r="A30" s="166"/>
      <c r="B30" s="166"/>
      <c r="C30" s="166"/>
      <c r="D30" s="166"/>
      <c r="E30" s="166"/>
      <c r="F30" s="166"/>
      <c r="G30" s="166"/>
      <c r="H30" s="166"/>
      <c r="I30" s="166"/>
      <c r="J30" s="166"/>
      <c r="K30" s="167"/>
      <c r="L30" s="167"/>
      <c r="M30" s="167"/>
      <c r="N30" s="167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</row>
    <row r="31" spans="1:26" ht="12.75" customHeight="1">
      <c r="A31" s="166"/>
      <c r="B31" s="166"/>
      <c r="C31" s="166"/>
      <c r="D31" s="166"/>
      <c r="E31" s="166"/>
      <c r="F31" s="166"/>
      <c r="G31" s="166"/>
      <c r="H31" s="166"/>
      <c r="I31" s="166"/>
      <c r="J31" s="166"/>
      <c r="K31" s="167"/>
      <c r="L31" s="167"/>
      <c r="M31" s="167"/>
      <c r="N31" s="167"/>
      <c r="O31" s="166"/>
      <c r="P31" s="166"/>
      <c r="Q31" s="166"/>
      <c r="R31" s="166"/>
      <c r="S31" s="166"/>
      <c r="T31" s="166"/>
      <c r="U31" s="166"/>
      <c r="V31" s="166"/>
      <c r="W31" s="166"/>
      <c r="X31" s="166"/>
      <c r="Y31" s="166"/>
      <c r="Z31" s="166"/>
    </row>
    <row r="32" spans="1:26" ht="12.75" customHeight="1">
      <c r="A32" s="166"/>
      <c r="B32" s="166"/>
      <c r="C32" s="166"/>
      <c r="D32" s="166"/>
      <c r="E32" s="166"/>
      <c r="F32" s="166"/>
      <c r="G32" s="166"/>
      <c r="H32" s="166"/>
      <c r="I32" s="166"/>
      <c r="J32" s="166"/>
      <c r="K32" s="167"/>
      <c r="L32" s="167"/>
      <c r="M32" s="167"/>
      <c r="N32" s="167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</row>
    <row r="33" spans="1:26" ht="12.75" customHeight="1">
      <c r="A33" s="166"/>
      <c r="B33" s="166"/>
      <c r="C33" s="166"/>
      <c r="D33" s="166"/>
      <c r="E33" s="166"/>
      <c r="F33" s="166"/>
      <c r="G33" s="166"/>
      <c r="H33" s="166"/>
      <c r="I33" s="166"/>
      <c r="J33" s="166"/>
      <c r="K33" s="167"/>
      <c r="L33" s="167"/>
      <c r="M33" s="167"/>
      <c r="N33" s="167"/>
      <c r="O33" s="166"/>
      <c r="P33" s="166"/>
      <c r="Q33" s="166"/>
      <c r="R33" s="166"/>
      <c r="S33" s="166"/>
      <c r="T33" s="166"/>
      <c r="U33" s="166"/>
      <c r="V33" s="166"/>
      <c r="W33" s="166"/>
      <c r="X33" s="166"/>
      <c r="Y33" s="166"/>
      <c r="Z33" s="166"/>
    </row>
    <row r="34" spans="1:26" ht="12.75" customHeight="1">
      <c r="A34" s="166"/>
      <c r="B34" s="166"/>
      <c r="C34" s="166"/>
      <c r="D34" s="166"/>
      <c r="E34" s="166"/>
      <c r="F34" s="166"/>
      <c r="G34" s="166"/>
      <c r="H34" s="166"/>
      <c r="I34" s="166"/>
      <c r="J34" s="166"/>
      <c r="K34" s="167"/>
      <c r="L34" s="167"/>
      <c r="M34" s="167"/>
      <c r="N34" s="167"/>
      <c r="O34" s="166"/>
      <c r="P34" s="166"/>
      <c r="Q34" s="166"/>
      <c r="R34" s="166"/>
      <c r="S34" s="166"/>
      <c r="T34" s="166"/>
      <c r="U34" s="166"/>
      <c r="V34" s="166"/>
      <c r="W34" s="166"/>
      <c r="X34" s="166"/>
      <c r="Y34" s="166"/>
      <c r="Z34" s="166"/>
    </row>
    <row r="35" spans="1:26" ht="12.75" customHeight="1">
      <c r="A35" s="166"/>
      <c r="B35" s="166"/>
      <c r="C35" s="166"/>
      <c r="D35" s="166"/>
      <c r="E35" s="166"/>
      <c r="F35" s="166"/>
      <c r="G35" s="166"/>
      <c r="H35" s="166"/>
      <c r="I35" s="166"/>
      <c r="J35" s="166"/>
      <c r="K35" s="167"/>
      <c r="L35" s="167"/>
      <c r="M35" s="167"/>
      <c r="N35" s="167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Z35" s="166"/>
    </row>
    <row r="36" spans="1:26" ht="12.75" customHeight="1">
      <c r="A36" s="166"/>
      <c r="B36" s="166"/>
      <c r="C36" s="166"/>
      <c r="D36" s="166"/>
      <c r="E36" s="166"/>
      <c r="F36" s="166"/>
      <c r="G36" s="166"/>
      <c r="H36" s="166"/>
      <c r="I36" s="166"/>
      <c r="J36" s="166"/>
      <c r="K36" s="167"/>
      <c r="L36" s="167"/>
      <c r="M36" s="167"/>
      <c r="N36" s="167"/>
      <c r="O36" s="166"/>
      <c r="P36" s="166"/>
      <c r="Q36" s="166"/>
      <c r="R36" s="166"/>
      <c r="S36" s="166"/>
      <c r="T36" s="166"/>
      <c r="U36" s="166"/>
      <c r="V36" s="166"/>
      <c r="W36" s="166"/>
      <c r="X36" s="166"/>
      <c r="Y36" s="166"/>
      <c r="Z36" s="166"/>
    </row>
    <row r="37" spans="1:26" ht="12.75" customHeight="1">
      <c r="A37" s="166"/>
      <c r="B37" s="166"/>
      <c r="C37" s="166"/>
      <c r="D37" s="166"/>
      <c r="E37" s="166"/>
      <c r="F37" s="166"/>
      <c r="G37" s="166"/>
      <c r="H37" s="166"/>
      <c r="I37" s="166"/>
      <c r="J37" s="166"/>
      <c r="K37" s="167"/>
      <c r="L37" s="167"/>
      <c r="M37" s="167"/>
      <c r="N37" s="167"/>
      <c r="O37" s="166"/>
      <c r="P37" s="166"/>
      <c r="Q37" s="166"/>
      <c r="R37" s="166"/>
      <c r="S37" s="166"/>
      <c r="T37" s="166"/>
      <c r="U37" s="166"/>
      <c r="V37" s="166"/>
      <c r="W37" s="166"/>
      <c r="X37" s="166"/>
      <c r="Y37" s="166"/>
      <c r="Z37" s="166"/>
    </row>
    <row r="38" spans="1:26" ht="12.75" customHeight="1">
      <c r="A38" s="166"/>
      <c r="B38" s="166"/>
      <c r="C38" s="166"/>
      <c r="D38" s="166"/>
      <c r="E38" s="166"/>
      <c r="F38" s="166"/>
      <c r="G38" s="166"/>
      <c r="H38" s="166"/>
      <c r="I38" s="166"/>
      <c r="J38" s="166"/>
      <c r="K38" s="167"/>
      <c r="L38" s="167"/>
      <c r="M38" s="167"/>
      <c r="N38" s="167"/>
      <c r="O38" s="166"/>
      <c r="P38" s="166"/>
      <c r="Q38" s="166"/>
      <c r="R38" s="166"/>
      <c r="S38" s="166"/>
      <c r="T38" s="166"/>
      <c r="U38" s="166"/>
      <c r="V38" s="166"/>
      <c r="W38" s="166"/>
      <c r="X38" s="166"/>
      <c r="Y38" s="166"/>
      <c r="Z38" s="166"/>
    </row>
    <row r="39" spans="1:26" ht="12.75" customHeight="1">
      <c r="A39" s="166"/>
      <c r="B39" s="166"/>
      <c r="C39" s="166"/>
      <c r="D39" s="166"/>
      <c r="E39" s="166"/>
      <c r="F39" s="166"/>
      <c r="G39" s="166"/>
      <c r="H39" s="166"/>
      <c r="I39" s="166"/>
      <c r="J39" s="166"/>
      <c r="K39" s="167"/>
      <c r="L39" s="167"/>
      <c r="M39" s="167"/>
      <c r="N39" s="167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</row>
    <row r="40" spans="1:26" ht="12.75" customHeight="1">
      <c r="A40" s="166"/>
      <c r="B40" s="166"/>
      <c r="C40" s="166"/>
      <c r="D40" s="166"/>
      <c r="E40" s="166"/>
      <c r="F40" s="166"/>
      <c r="G40" s="166"/>
      <c r="H40" s="166"/>
      <c r="I40" s="166"/>
      <c r="J40" s="166"/>
      <c r="K40" s="167"/>
      <c r="L40" s="167"/>
      <c r="M40" s="167"/>
      <c r="N40" s="167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</row>
    <row r="41" spans="1:26" ht="12.75" customHeight="1">
      <c r="A41" s="166"/>
      <c r="B41" s="166"/>
      <c r="C41" s="166"/>
      <c r="D41" s="166"/>
      <c r="E41" s="166"/>
      <c r="F41" s="166"/>
      <c r="G41" s="166"/>
      <c r="H41" s="166"/>
      <c r="I41" s="166"/>
      <c r="J41" s="166"/>
      <c r="K41" s="167"/>
      <c r="L41" s="167"/>
      <c r="M41" s="167"/>
      <c r="N41" s="167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</row>
    <row r="42" spans="1:26" ht="12.75" customHeight="1">
      <c r="A42" s="166"/>
      <c r="B42" s="166"/>
      <c r="C42" s="166"/>
      <c r="D42" s="166"/>
      <c r="E42" s="166"/>
      <c r="F42" s="166"/>
      <c r="G42" s="166"/>
      <c r="H42" s="166"/>
      <c r="I42" s="166"/>
      <c r="J42" s="166"/>
      <c r="K42" s="167"/>
      <c r="L42" s="167"/>
      <c r="M42" s="167"/>
      <c r="N42" s="167"/>
      <c r="O42" s="166"/>
      <c r="P42" s="166"/>
      <c r="Q42" s="166"/>
      <c r="R42" s="166"/>
      <c r="S42" s="166"/>
      <c r="T42" s="166"/>
      <c r="U42" s="166"/>
      <c r="V42" s="166"/>
      <c r="W42" s="166"/>
      <c r="X42" s="166"/>
      <c r="Y42" s="166"/>
      <c r="Z42" s="166"/>
    </row>
    <row r="43" spans="1:26" ht="12.75" customHeight="1">
      <c r="A43" s="166"/>
      <c r="B43" s="166"/>
      <c r="C43" s="166"/>
      <c r="D43" s="166"/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166"/>
      <c r="P43" s="166"/>
      <c r="Q43" s="166"/>
      <c r="R43" s="166"/>
      <c r="S43" s="166"/>
      <c r="T43" s="166"/>
      <c r="U43" s="166"/>
      <c r="V43" s="166"/>
      <c r="W43" s="166"/>
      <c r="X43" s="166"/>
      <c r="Y43" s="166"/>
      <c r="Z43" s="166"/>
    </row>
    <row r="44" spans="1:26" ht="12.75" customHeight="1">
      <c r="A44" s="166"/>
      <c r="B44" s="166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/>
      <c r="Z44" s="166"/>
    </row>
    <row r="45" spans="1:26" ht="12.75" customHeight="1">
      <c r="A45" s="166"/>
      <c r="B45" s="166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</row>
    <row r="46" spans="1:26" ht="12.75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</row>
    <row r="47" spans="1:26" ht="12.75" customHeight="1">
      <c r="A47" s="166"/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</row>
    <row r="48" spans="1:26" ht="12.75" customHeight="1">
      <c r="A48" s="166"/>
      <c r="B48" s="16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</row>
    <row r="49" spans="1:26" ht="12.75" customHeight="1">
      <c r="A49" s="166"/>
      <c r="B49" s="166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</row>
    <row r="50" spans="1:26" ht="12.75" customHeight="1">
      <c r="A50" s="166"/>
      <c r="B50" s="166"/>
      <c r="C50" s="166"/>
      <c r="D50" s="166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6"/>
    </row>
    <row r="51" spans="1:26" ht="12.75" customHeight="1">
      <c r="A51" s="166"/>
      <c r="B51" s="166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</row>
    <row r="52" spans="1:26" ht="12.75" customHeight="1">
      <c r="A52" s="166"/>
      <c r="B52" s="166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</row>
    <row r="53" spans="1:26" ht="12.75" customHeight="1">
      <c r="A53" s="166"/>
      <c r="B53" s="166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</row>
    <row r="54" spans="1:26" ht="12.75" customHeight="1">
      <c r="A54" s="166"/>
      <c r="B54" s="166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</row>
    <row r="55" spans="1:26" ht="12.75" customHeight="1">
      <c r="A55" s="166"/>
      <c r="B55" s="166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</row>
    <row r="56" spans="1:26" ht="12.75" customHeight="1">
      <c r="A56" s="166"/>
      <c r="B56" s="166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</row>
    <row r="57" spans="1:26" ht="12.75" customHeight="1">
      <c r="A57" s="166"/>
      <c r="B57" s="166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</row>
    <row r="58" spans="1:26" ht="12.75" customHeight="1">
      <c r="A58" s="166"/>
      <c r="B58" s="166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</row>
    <row r="59" spans="1:26" ht="12.75" customHeight="1">
      <c r="A59" s="166"/>
      <c r="B59" s="166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</row>
    <row r="60" spans="1:26" ht="12.75" customHeight="1">
      <c r="A60" s="166"/>
      <c r="B60" s="166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</row>
    <row r="61" spans="1:26" ht="12.75" customHeight="1">
      <c r="A61" s="166"/>
      <c r="B61" s="166"/>
      <c r="C61" s="166"/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  <c r="U61" s="166"/>
      <c r="V61" s="166"/>
      <c r="W61" s="166"/>
      <c r="X61" s="166"/>
      <c r="Y61" s="166"/>
      <c r="Z61" s="166"/>
    </row>
    <row r="62" spans="1:26" ht="12.75" customHeight="1">
      <c r="A62" s="166"/>
      <c r="B62" s="166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</row>
    <row r="63" spans="1:26" ht="12.75" customHeight="1">
      <c r="A63" s="166"/>
      <c r="B63" s="166"/>
      <c r="C63" s="166"/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166"/>
      <c r="Q63" s="166"/>
      <c r="R63" s="166"/>
      <c r="S63" s="166"/>
      <c r="T63" s="166"/>
      <c r="U63" s="166"/>
      <c r="V63" s="166"/>
      <c r="W63" s="166"/>
      <c r="X63" s="166"/>
      <c r="Y63" s="166"/>
      <c r="Z63" s="166"/>
    </row>
    <row r="64" spans="1:26" ht="12.75" customHeight="1">
      <c r="A64" s="166"/>
      <c r="B64" s="166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</row>
    <row r="65" spans="1:26" ht="12.75" customHeight="1">
      <c r="A65" s="166"/>
      <c r="B65" s="166"/>
      <c r="C65" s="166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6"/>
      <c r="Q65" s="166"/>
      <c r="R65" s="166"/>
      <c r="S65" s="166"/>
      <c r="T65" s="166"/>
      <c r="U65" s="166"/>
      <c r="V65" s="166"/>
      <c r="W65" s="166"/>
      <c r="X65" s="166"/>
      <c r="Y65" s="166"/>
      <c r="Z65" s="166"/>
    </row>
    <row r="66" spans="1:26" ht="12.75" customHeight="1">
      <c r="A66" s="166"/>
      <c r="B66" s="166"/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  <c r="Z66" s="166"/>
    </row>
    <row r="67" spans="1:26" ht="12.75" customHeight="1">
      <c r="A67" s="166"/>
      <c r="B67" s="166"/>
      <c r="C67" s="166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6"/>
      <c r="Q67" s="166"/>
      <c r="R67" s="166"/>
      <c r="S67" s="166"/>
      <c r="T67" s="166"/>
      <c r="U67" s="166"/>
      <c r="V67" s="166"/>
      <c r="W67" s="166"/>
      <c r="X67" s="166"/>
      <c r="Y67" s="166"/>
      <c r="Z67" s="166"/>
    </row>
    <row r="68" spans="1:26" ht="12.75" customHeight="1">
      <c r="A68" s="166"/>
      <c r="B68" s="166"/>
      <c r="C68" s="166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6"/>
      <c r="Q68" s="166"/>
      <c r="R68" s="166"/>
      <c r="S68" s="166"/>
      <c r="T68" s="166"/>
      <c r="U68" s="166"/>
      <c r="V68" s="166"/>
      <c r="W68" s="166"/>
      <c r="X68" s="166"/>
      <c r="Y68" s="166"/>
      <c r="Z68" s="166"/>
    </row>
    <row r="69" spans="1:26" ht="12.75" customHeight="1">
      <c r="A69" s="166"/>
      <c r="B69" s="166"/>
      <c r="C69" s="166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166"/>
      <c r="Q69" s="166"/>
      <c r="R69" s="166"/>
      <c r="S69" s="166"/>
      <c r="T69" s="166"/>
      <c r="U69" s="166"/>
      <c r="V69" s="166"/>
      <c r="W69" s="166"/>
      <c r="X69" s="166"/>
      <c r="Y69" s="166"/>
      <c r="Z69" s="166"/>
    </row>
    <row r="70" spans="1:26" ht="12.75" customHeight="1">
      <c r="A70" s="166"/>
      <c r="B70" s="166"/>
      <c r="C70" s="166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</row>
    <row r="71" spans="1:26" ht="12.75" customHeight="1">
      <c r="A71" s="166"/>
      <c r="B71" s="166"/>
      <c r="C71" s="166"/>
      <c r="D71" s="166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166"/>
      <c r="Q71" s="166"/>
      <c r="R71" s="166"/>
      <c r="S71" s="166"/>
      <c r="T71" s="166"/>
      <c r="U71" s="166"/>
      <c r="V71" s="166"/>
      <c r="W71" s="166"/>
      <c r="X71" s="166"/>
      <c r="Y71" s="166"/>
      <c r="Z71" s="166"/>
    </row>
    <row r="72" spans="1:26" ht="12.75" customHeight="1">
      <c r="A72" s="166"/>
      <c r="B72" s="166"/>
      <c r="C72" s="166"/>
      <c r="D72" s="166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66"/>
      <c r="V72" s="166"/>
      <c r="W72" s="166"/>
      <c r="X72" s="166"/>
      <c r="Y72" s="166"/>
      <c r="Z72" s="166"/>
    </row>
    <row r="73" spans="1:26" ht="12.75" customHeight="1">
      <c r="A73" s="166"/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166"/>
      <c r="R73" s="166"/>
      <c r="S73" s="166"/>
      <c r="T73" s="166"/>
      <c r="U73" s="166"/>
      <c r="V73" s="166"/>
      <c r="W73" s="166"/>
      <c r="X73" s="166"/>
      <c r="Y73" s="166"/>
      <c r="Z73" s="166"/>
    </row>
    <row r="74" spans="1:26" ht="12.75" customHeight="1">
      <c r="A74" s="166"/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</row>
    <row r="75" spans="1:26" ht="12.75" customHeight="1">
      <c r="A75" s="166"/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6"/>
      <c r="W75" s="166"/>
      <c r="X75" s="166"/>
      <c r="Y75" s="166"/>
      <c r="Z75" s="166"/>
    </row>
    <row r="76" spans="1:26" ht="12.75" customHeight="1">
      <c r="A76" s="166"/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/>
      <c r="V76" s="166"/>
      <c r="W76" s="166"/>
      <c r="X76" s="166"/>
      <c r="Y76" s="166"/>
      <c r="Z76" s="166"/>
    </row>
    <row r="77" spans="1:26" ht="12.75" customHeight="1">
      <c r="A77" s="166"/>
      <c r="B77" s="166"/>
      <c r="C77" s="166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66"/>
      <c r="Q77" s="166"/>
      <c r="R77" s="166"/>
      <c r="S77" s="166"/>
      <c r="T77" s="166"/>
      <c r="U77" s="166"/>
      <c r="V77" s="166"/>
      <c r="W77" s="166"/>
      <c r="X77" s="166"/>
      <c r="Y77" s="166"/>
      <c r="Z77" s="166"/>
    </row>
    <row r="78" spans="1:26" ht="12.75" customHeight="1">
      <c r="A78" s="166"/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/>
      <c r="S78" s="166"/>
      <c r="T78" s="166"/>
      <c r="U78" s="166"/>
      <c r="V78" s="166"/>
      <c r="W78" s="166"/>
      <c r="X78" s="166"/>
      <c r="Y78" s="166"/>
      <c r="Z78" s="166"/>
    </row>
    <row r="79" spans="1:26" ht="12.75" customHeight="1">
      <c r="A79" s="166"/>
      <c r="B79" s="166"/>
      <c r="C79" s="166"/>
      <c r="D79" s="166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66"/>
      <c r="Q79" s="166"/>
      <c r="R79" s="166"/>
      <c r="S79" s="166"/>
      <c r="T79" s="166"/>
      <c r="U79" s="166"/>
      <c r="V79" s="166"/>
      <c r="W79" s="166"/>
      <c r="X79" s="166"/>
      <c r="Y79" s="166"/>
      <c r="Z79" s="166"/>
    </row>
    <row r="80" spans="1:26" ht="12.75" customHeight="1">
      <c r="A80" s="166"/>
      <c r="B80" s="166"/>
      <c r="C80" s="166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66"/>
      <c r="Q80" s="166"/>
      <c r="R80" s="166"/>
      <c r="S80" s="166"/>
      <c r="T80" s="166"/>
      <c r="U80" s="166"/>
      <c r="V80" s="166"/>
      <c r="W80" s="166"/>
      <c r="X80" s="166"/>
      <c r="Y80" s="166"/>
      <c r="Z80" s="166"/>
    </row>
    <row r="81" spans="1:26" ht="12.75" customHeight="1">
      <c r="A81" s="166"/>
      <c r="B81" s="166"/>
      <c r="C81" s="166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66"/>
      <c r="Q81" s="166"/>
      <c r="R81" s="166"/>
      <c r="S81" s="166"/>
      <c r="T81" s="166"/>
      <c r="U81" s="166"/>
      <c r="V81" s="166"/>
      <c r="W81" s="166"/>
      <c r="X81" s="166"/>
      <c r="Y81" s="166"/>
      <c r="Z81" s="166"/>
    </row>
    <row r="82" spans="1:26" ht="12.75" customHeight="1">
      <c r="A82" s="166"/>
      <c r="B82" s="166"/>
      <c r="C82" s="166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66"/>
      <c r="Q82" s="166"/>
      <c r="R82" s="166"/>
      <c r="S82" s="166"/>
      <c r="T82" s="166"/>
      <c r="U82" s="166"/>
      <c r="V82" s="166"/>
      <c r="W82" s="166"/>
      <c r="X82" s="166"/>
      <c r="Y82" s="166"/>
      <c r="Z82" s="166"/>
    </row>
    <row r="83" spans="1:26" ht="12.75" customHeight="1">
      <c r="A83" s="166"/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6"/>
      <c r="Q83" s="166"/>
      <c r="R83" s="166"/>
      <c r="S83" s="166"/>
      <c r="T83" s="166"/>
      <c r="U83" s="166"/>
      <c r="V83" s="166"/>
      <c r="W83" s="166"/>
      <c r="X83" s="166"/>
      <c r="Y83" s="166"/>
      <c r="Z83" s="166"/>
    </row>
    <row r="84" spans="1:26" ht="12.75" customHeight="1">
      <c r="A84" s="166"/>
      <c r="B84" s="166"/>
      <c r="C84" s="166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66"/>
      <c r="Q84" s="166"/>
      <c r="R84" s="166"/>
      <c r="S84" s="166"/>
      <c r="T84" s="166"/>
      <c r="U84" s="166"/>
      <c r="V84" s="166"/>
      <c r="W84" s="166"/>
      <c r="X84" s="166"/>
      <c r="Y84" s="166"/>
      <c r="Z84" s="166"/>
    </row>
    <row r="85" spans="1:26" ht="12.75" customHeight="1">
      <c r="A85" s="166"/>
      <c r="B85" s="166"/>
      <c r="C85" s="166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6"/>
      <c r="Q85" s="166"/>
      <c r="R85" s="166"/>
      <c r="S85" s="166"/>
      <c r="T85" s="166"/>
      <c r="U85" s="166"/>
      <c r="V85" s="166"/>
      <c r="W85" s="166"/>
      <c r="X85" s="166"/>
      <c r="Y85" s="166"/>
      <c r="Z85" s="166"/>
    </row>
    <row r="86" spans="1:26" ht="12.75" customHeight="1">
      <c r="A86" s="166"/>
      <c r="B86" s="166"/>
      <c r="C86" s="166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66"/>
      <c r="Q86" s="166"/>
      <c r="R86" s="166"/>
      <c r="S86" s="166"/>
      <c r="T86" s="166"/>
      <c r="U86" s="166"/>
      <c r="V86" s="166"/>
      <c r="W86" s="166"/>
      <c r="X86" s="166"/>
      <c r="Y86" s="166"/>
      <c r="Z86" s="166"/>
    </row>
    <row r="87" spans="1:26" ht="12.75" customHeight="1">
      <c r="A87" s="166"/>
      <c r="B87" s="166"/>
      <c r="C87" s="166"/>
      <c r="D87" s="166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166"/>
      <c r="Q87" s="166"/>
      <c r="R87" s="166"/>
      <c r="S87" s="166"/>
      <c r="T87" s="166"/>
      <c r="U87" s="166"/>
      <c r="V87" s="166"/>
      <c r="W87" s="166"/>
      <c r="X87" s="166"/>
      <c r="Y87" s="166"/>
      <c r="Z87" s="166"/>
    </row>
    <row r="88" spans="1:26" ht="12.75" customHeight="1">
      <c r="A88" s="166"/>
      <c r="B88" s="166"/>
      <c r="C88" s="166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6"/>
      <c r="R88" s="166"/>
      <c r="S88" s="166"/>
      <c r="T88" s="166"/>
      <c r="U88" s="166"/>
      <c r="V88" s="166"/>
      <c r="W88" s="166"/>
      <c r="X88" s="166"/>
      <c r="Y88" s="166"/>
      <c r="Z88" s="166"/>
    </row>
    <row r="89" spans="1:26" ht="12.75" customHeight="1">
      <c r="A89" s="166"/>
      <c r="B89" s="166"/>
      <c r="C89" s="166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166"/>
      <c r="Q89" s="166"/>
      <c r="R89" s="166"/>
      <c r="S89" s="166"/>
      <c r="T89" s="166"/>
      <c r="U89" s="166"/>
      <c r="V89" s="166"/>
      <c r="W89" s="166"/>
      <c r="X89" s="166"/>
      <c r="Y89" s="166"/>
      <c r="Z89" s="166"/>
    </row>
    <row r="90" spans="1:26" ht="12.75" customHeight="1">
      <c r="A90" s="166"/>
      <c r="B90" s="166"/>
      <c r="C90" s="166"/>
      <c r="D90" s="166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166"/>
      <c r="Q90" s="166"/>
      <c r="R90" s="166"/>
      <c r="S90" s="166"/>
      <c r="T90" s="166"/>
      <c r="U90" s="166"/>
      <c r="V90" s="166"/>
      <c r="W90" s="166"/>
      <c r="X90" s="166"/>
      <c r="Y90" s="166"/>
      <c r="Z90" s="166"/>
    </row>
    <row r="91" spans="1:26" ht="12.75" customHeight="1">
      <c r="A91" s="166"/>
      <c r="B91" s="166"/>
      <c r="C91" s="166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</row>
    <row r="92" spans="1:26" ht="12.75" customHeight="1">
      <c r="A92" s="166"/>
      <c r="B92" s="166"/>
      <c r="C92" s="166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66"/>
      <c r="Q92" s="166"/>
      <c r="R92" s="166"/>
      <c r="S92" s="166"/>
      <c r="T92" s="166"/>
      <c r="U92" s="166"/>
      <c r="V92" s="166"/>
      <c r="W92" s="166"/>
      <c r="X92" s="166"/>
      <c r="Y92" s="166"/>
      <c r="Z92" s="166"/>
    </row>
    <row r="93" spans="1:26" ht="12.75" customHeight="1">
      <c r="A93" s="166"/>
      <c r="B93" s="166"/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6"/>
      <c r="Q93" s="166"/>
      <c r="R93" s="166"/>
      <c r="S93" s="166"/>
      <c r="T93" s="166"/>
      <c r="U93" s="166"/>
      <c r="V93" s="166"/>
      <c r="W93" s="166"/>
      <c r="X93" s="166"/>
      <c r="Y93" s="166"/>
      <c r="Z93" s="166"/>
    </row>
    <row r="94" spans="1:26" ht="12.75" customHeight="1">
      <c r="A94" s="166"/>
      <c r="B94" s="166"/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</row>
    <row r="95" spans="1:26" ht="12.75" customHeight="1">
      <c r="A95" s="166"/>
      <c r="B95" s="166"/>
      <c r="C95" s="166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66"/>
      <c r="S95" s="166"/>
      <c r="T95" s="166"/>
      <c r="U95" s="166"/>
      <c r="V95" s="166"/>
      <c r="W95" s="166"/>
      <c r="X95" s="166"/>
      <c r="Y95" s="166"/>
      <c r="Z95" s="166"/>
    </row>
    <row r="96" spans="1:26" ht="12.75" customHeight="1">
      <c r="A96" s="166"/>
      <c r="B96" s="166"/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66"/>
      <c r="Q96" s="166"/>
      <c r="R96" s="166"/>
      <c r="S96" s="166"/>
      <c r="T96" s="166"/>
      <c r="U96" s="166"/>
      <c r="V96" s="166"/>
      <c r="W96" s="166"/>
      <c r="X96" s="166"/>
      <c r="Y96" s="166"/>
      <c r="Z96" s="166"/>
    </row>
    <row r="97" spans="1:26" ht="12.75" customHeight="1">
      <c r="A97" s="166"/>
      <c r="B97" s="166"/>
      <c r="C97" s="166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66"/>
      <c r="Q97" s="166"/>
      <c r="R97" s="166"/>
      <c r="S97" s="166"/>
      <c r="T97" s="166"/>
      <c r="U97" s="166"/>
      <c r="V97" s="166"/>
      <c r="W97" s="166"/>
      <c r="X97" s="166"/>
      <c r="Y97" s="166"/>
      <c r="Z97" s="166"/>
    </row>
    <row r="98" spans="1:26" ht="12.75" customHeight="1">
      <c r="A98" s="166"/>
      <c r="B98" s="166"/>
      <c r="C98" s="166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66"/>
      <c r="Q98" s="166"/>
      <c r="R98" s="166"/>
      <c r="S98" s="166"/>
      <c r="T98" s="166"/>
      <c r="U98" s="166"/>
      <c r="V98" s="166"/>
      <c r="W98" s="166"/>
      <c r="X98" s="166"/>
      <c r="Y98" s="166"/>
      <c r="Z98" s="166"/>
    </row>
    <row r="99" spans="1:26" ht="12.75" customHeight="1">
      <c r="A99" s="166"/>
      <c r="B99" s="166"/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66"/>
      <c r="Q99" s="166"/>
      <c r="R99" s="166"/>
      <c r="S99" s="166"/>
      <c r="T99" s="166"/>
      <c r="U99" s="166"/>
      <c r="V99" s="166"/>
      <c r="W99" s="166"/>
      <c r="X99" s="166"/>
      <c r="Y99" s="166"/>
      <c r="Z99" s="166"/>
    </row>
    <row r="100" spans="1:26" ht="12.75" customHeight="1">
      <c r="A100" s="166"/>
      <c r="B100" s="166"/>
      <c r="C100" s="166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66"/>
      <c r="Q100" s="166"/>
      <c r="R100" s="166"/>
      <c r="S100" s="166"/>
      <c r="T100" s="166"/>
      <c r="U100" s="166"/>
      <c r="V100" s="166"/>
      <c r="W100" s="166"/>
      <c r="X100" s="166"/>
      <c r="Y100" s="166"/>
      <c r="Z100" s="166"/>
    </row>
    <row r="101" spans="1:26" ht="12.75" customHeight="1">
      <c r="A101" s="166"/>
      <c r="B101" s="166"/>
      <c r="C101" s="166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66"/>
      <c r="Q101" s="166"/>
      <c r="R101" s="166"/>
      <c r="S101" s="166"/>
      <c r="T101" s="166"/>
      <c r="U101" s="166"/>
      <c r="V101" s="166"/>
      <c r="W101" s="166"/>
      <c r="X101" s="166"/>
      <c r="Y101" s="166"/>
      <c r="Z101" s="166"/>
    </row>
    <row r="102" spans="1:26" ht="12.75" customHeight="1">
      <c r="A102" s="166"/>
      <c r="B102" s="166"/>
      <c r="C102" s="166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66"/>
      <c r="Q102" s="166"/>
      <c r="R102" s="166"/>
      <c r="S102" s="166"/>
      <c r="T102" s="166"/>
      <c r="U102" s="166"/>
      <c r="V102" s="166"/>
      <c r="W102" s="166"/>
      <c r="X102" s="166"/>
      <c r="Y102" s="166"/>
      <c r="Z102" s="166"/>
    </row>
    <row r="103" spans="1:26" ht="12.75" customHeight="1">
      <c r="A103" s="166"/>
      <c r="B103" s="166"/>
      <c r="C103" s="166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66"/>
      <c r="Q103" s="166"/>
      <c r="R103" s="166"/>
      <c r="S103" s="166"/>
      <c r="T103" s="166"/>
      <c r="U103" s="166"/>
      <c r="V103" s="166"/>
      <c r="W103" s="166"/>
      <c r="X103" s="166"/>
      <c r="Y103" s="166"/>
      <c r="Z103" s="166"/>
    </row>
    <row r="104" spans="1:26" ht="12.75" customHeight="1">
      <c r="A104" s="166"/>
      <c r="B104" s="166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</row>
    <row r="105" spans="1:26" ht="12.75" customHeight="1">
      <c r="A105" s="166"/>
      <c r="B105" s="166"/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</row>
    <row r="106" spans="1:26" ht="12.75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</row>
    <row r="107" spans="1:26" ht="12.75" customHeight="1">
      <c r="A107" s="166"/>
      <c r="B107" s="166"/>
      <c r="C107" s="166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  <c r="P107" s="166"/>
      <c r="Q107" s="166"/>
      <c r="R107" s="166"/>
      <c r="S107" s="166"/>
      <c r="T107" s="166"/>
      <c r="U107" s="166"/>
      <c r="V107" s="166"/>
      <c r="W107" s="166"/>
      <c r="X107" s="166"/>
      <c r="Y107" s="166"/>
      <c r="Z107" s="166"/>
    </row>
    <row r="108" spans="1:26" ht="12.75" customHeight="1">
      <c r="A108" s="166"/>
      <c r="B108" s="166"/>
      <c r="C108" s="166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  <c r="P108" s="166"/>
      <c r="Q108" s="166"/>
      <c r="R108" s="166"/>
      <c r="S108" s="166"/>
      <c r="T108" s="166"/>
      <c r="U108" s="166"/>
      <c r="V108" s="166"/>
      <c r="W108" s="166"/>
      <c r="X108" s="166"/>
      <c r="Y108" s="166"/>
      <c r="Z108" s="166"/>
    </row>
    <row r="109" spans="1:26" ht="12.75" customHeight="1">
      <c r="A109" s="166"/>
      <c r="B109" s="166"/>
      <c r="C109" s="166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  <c r="P109" s="166"/>
      <c r="Q109" s="166"/>
      <c r="R109" s="166"/>
      <c r="S109" s="166"/>
      <c r="T109" s="166"/>
      <c r="U109" s="166"/>
      <c r="V109" s="166"/>
      <c r="W109" s="166"/>
      <c r="X109" s="166"/>
      <c r="Y109" s="166"/>
      <c r="Z109" s="166"/>
    </row>
    <row r="110" spans="1:26" ht="12.75" customHeight="1">
      <c r="A110" s="166"/>
      <c r="B110" s="166"/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P110" s="166"/>
      <c r="Q110" s="166"/>
      <c r="R110" s="166"/>
      <c r="S110" s="166"/>
      <c r="T110" s="166"/>
      <c r="U110" s="166"/>
      <c r="V110" s="166"/>
      <c r="W110" s="166"/>
      <c r="X110" s="166"/>
      <c r="Y110" s="166"/>
      <c r="Z110" s="166"/>
    </row>
    <row r="111" spans="1:26" ht="12.75" customHeight="1">
      <c r="A111" s="166"/>
      <c r="B111" s="166"/>
      <c r="C111" s="166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  <c r="P111" s="166"/>
      <c r="Q111" s="166"/>
      <c r="R111" s="166"/>
      <c r="S111" s="166"/>
      <c r="T111" s="166"/>
      <c r="U111" s="166"/>
      <c r="V111" s="166"/>
      <c r="W111" s="166"/>
      <c r="X111" s="166"/>
      <c r="Y111" s="166"/>
      <c r="Z111" s="166"/>
    </row>
    <row r="112" spans="1:26" ht="12.75" customHeight="1">
      <c r="A112" s="166"/>
      <c r="B112" s="166"/>
      <c r="C112" s="166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66"/>
      <c r="Q112" s="166"/>
      <c r="R112" s="166"/>
      <c r="S112" s="166"/>
      <c r="T112" s="166"/>
      <c r="U112" s="166"/>
      <c r="V112" s="166"/>
      <c r="W112" s="166"/>
      <c r="X112" s="166"/>
      <c r="Y112" s="166"/>
      <c r="Z112" s="166"/>
    </row>
    <row r="113" spans="1:26" ht="12.75" customHeight="1">
      <c r="A113" s="166"/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66"/>
      <c r="Q113" s="166"/>
      <c r="R113" s="166"/>
      <c r="S113" s="166"/>
      <c r="T113" s="166"/>
      <c r="U113" s="166"/>
      <c r="V113" s="166"/>
      <c r="W113" s="166"/>
      <c r="X113" s="166"/>
      <c r="Y113" s="166"/>
      <c r="Z113" s="166"/>
    </row>
    <row r="114" spans="1:26" ht="12.75" customHeight="1">
      <c r="A114" s="166"/>
      <c r="B114" s="166"/>
      <c r="C114" s="166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66"/>
      <c r="Q114" s="166"/>
      <c r="R114" s="166"/>
      <c r="S114" s="166"/>
      <c r="T114" s="166"/>
      <c r="U114" s="166"/>
      <c r="V114" s="166"/>
      <c r="W114" s="166"/>
      <c r="X114" s="166"/>
      <c r="Y114" s="166"/>
      <c r="Z114" s="166"/>
    </row>
    <row r="115" spans="1:26" ht="12.75" customHeight="1">
      <c r="A115" s="166"/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</row>
    <row r="116" spans="1:26" ht="12.75" customHeight="1">
      <c r="A116" s="166"/>
      <c r="B116" s="166"/>
      <c r="C116" s="166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P116" s="166"/>
      <c r="Q116" s="166"/>
      <c r="R116" s="166"/>
      <c r="S116" s="166"/>
      <c r="T116" s="166"/>
      <c r="U116" s="166"/>
      <c r="V116" s="166"/>
      <c r="W116" s="166"/>
      <c r="X116" s="166"/>
      <c r="Y116" s="166"/>
      <c r="Z116" s="166"/>
    </row>
    <row r="117" spans="1:26" ht="12.75" customHeight="1">
      <c r="A117" s="166"/>
      <c r="B117" s="166"/>
      <c r="C117" s="166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P117" s="166"/>
      <c r="Q117" s="166"/>
      <c r="R117" s="166"/>
      <c r="S117" s="166"/>
      <c r="T117" s="166"/>
      <c r="U117" s="166"/>
      <c r="V117" s="166"/>
      <c r="W117" s="166"/>
      <c r="X117" s="166"/>
      <c r="Y117" s="166"/>
      <c r="Z117" s="166"/>
    </row>
    <row r="118" spans="1:26" ht="12.75" customHeight="1">
      <c r="A118" s="166"/>
      <c r="B118" s="166"/>
      <c r="C118" s="166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P118" s="166"/>
      <c r="Q118" s="166"/>
      <c r="R118" s="166"/>
      <c r="S118" s="166"/>
      <c r="T118" s="166"/>
      <c r="U118" s="166"/>
      <c r="V118" s="166"/>
      <c r="W118" s="166"/>
      <c r="X118" s="166"/>
      <c r="Y118" s="166"/>
      <c r="Z118" s="166"/>
    </row>
    <row r="119" spans="1:26" ht="12.75" customHeight="1">
      <c r="A119" s="166"/>
      <c r="B119" s="166"/>
      <c r="C119" s="166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P119" s="166"/>
      <c r="Q119" s="166"/>
      <c r="R119" s="166"/>
      <c r="S119" s="166"/>
      <c r="T119" s="166"/>
      <c r="U119" s="166"/>
      <c r="V119" s="166"/>
      <c r="W119" s="166"/>
      <c r="X119" s="166"/>
      <c r="Y119" s="166"/>
      <c r="Z119" s="166"/>
    </row>
    <row r="120" spans="1:26" ht="12.75" customHeight="1">
      <c r="A120" s="166"/>
      <c r="B120" s="166"/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66"/>
      <c r="Q120" s="166"/>
      <c r="R120" s="166"/>
      <c r="S120" s="166"/>
      <c r="T120" s="166"/>
      <c r="U120" s="166"/>
      <c r="V120" s="166"/>
      <c r="W120" s="166"/>
      <c r="X120" s="166"/>
      <c r="Y120" s="166"/>
      <c r="Z120" s="166"/>
    </row>
    <row r="121" spans="1:26" ht="12.75" customHeight="1">
      <c r="A121" s="166"/>
      <c r="B121" s="166"/>
      <c r="C121" s="166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P121" s="166"/>
      <c r="Q121" s="166"/>
      <c r="R121" s="166"/>
      <c r="S121" s="166"/>
      <c r="T121" s="166"/>
      <c r="U121" s="166"/>
      <c r="V121" s="166"/>
      <c r="W121" s="166"/>
      <c r="X121" s="166"/>
      <c r="Y121" s="166"/>
      <c r="Z121" s="166"/>
    </row>
    <row r="122" spans="1:26" ht="12.75" customHeight="1">
      <c r="A122" s="166"/>
      <c r="B122" s="166"/>
      <c r="C122" s="166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P122" s="166"/>
      <c r="Q122" s="166"/>
      <c r="R122" s="166"/>
      <c r="S122" s="166"/>
      <c r="T122" s="166"/>
      <c r="U122" s="166"/>
      <c r="V122" s="166"/>
      <c r="W122" s="166"/>
      <c r="X122" s="166"/>
      <c r="Y122" s="166"/>
      <c r="Z122" s="166"/>
    </row>
    <row r="123" spans="1:26" ht="12.75" customHeight="1">
      <c r="A123" s="166"/>
      <c r="B123" s="166"/>
      <c r="C123" s="166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166"/>
      <c r="Q123" s="166"/>
      <c r="R123" s="166"/>
      <c r="S123" s="166"/>
      <c r="T123" s="166"/>
      <c r="U123" s="166"/>
      <c r="V123" s="166"/>
      <c r="W123" s="166"/>
      <c r="X123" s="166"/>
      <c r="Y123" s="166"/>
      <c r="Z123" s="166"/>
    </row>
    <row r="124" spans="1:26" ht="12.75" customHeight="1">
      <c r="A124" s="166"/>
      <c r="B124" s="166"/>
      <c r="C124" s="166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66"/>
      <c r="Q124" s="166"/>
      <c r="R124" s="166"/>
      <c r="S124" s="166"/>
      <c r="T124" s="166"/>
      <c r="U124" s="166"/>
      <c r="V124" s="166"/>
      <c r="W124" s="166"/>
      <c r="X124" s="166"/>
      <c r="Y124" s="166"/>
      <c r="Z124" s="166"/>
    </row>
    <row r="125" spans="1:26" ht="12.75" customHeight="1">
      <c r="A125" s="166"/>
      <c r="B125" s="166"/>
      <c r="C125" s="166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66"/>
      <c r="Q125" s="166"/>
      <c r="R125" s="166"/>
      <c r="S125" s="166"/>
      <c r="T125" s="166"/>
      <c r="U125" s="166"/>
      <c r="V125" s="166"/>
      <c r="W125" s="166"/>
      <c r="X125" s="166"/>
      <c r="Y125" s="166"/>
      <c r="Z125" s="166"/>
    </row>
    <row r="126" spans="1:26" ht="12.75" customHeight="1">
      <c r="A126" s="166"/>
      <c r="B126" s="166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6"/>
      <c r="X126" s="166"/>
      <c r="Y126" s="166"/>
      <c r="Z126" s="166"/>
    </row>
    <row r="127" spans="1:26" ht="12.75" customHeight="1">
      <c r="A127" s="166"/>
      <c r="B127" s="166"/>
      <c r="C127" s="166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66"/>
      <c r="Q127" s="166"/>
      <c r="R127" s="166"/>
      <c r="S127" s="166"/>
      <c r="T127" s="166"/>
      <c r="U127" s="166"/>
      <c r="V127" s="166"/>
      <c r="W127" s="166"/>
      <c r="X127" s="166"/>
      <c r="Y127" s="166"/>
      <c r="Z127" s="166"/>
    </row>
    <row r="128" spans="1:26" ht="12.75" customHeight="1">
      <c r="A128" s="166"/>
      <c r="B128" s="166"/>
      <c r="C128" s="166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66"/>
      <c r="Q128" s="166"/>
      <c r="R128" s="166"/>
      <c r="S128" s="166"/>
      <c r="T128" s="166"/>
      <c r="U128" s="166"/>
      <c r="V128" s="166"/>
      <c r="W128" s="166"/>
      <c r="X128" s="166"/>
      <c r="Y128" s="166"/>
      <c r="Z128" s="166"/>
    </row>
    <row r="129" spans="1:26" ht="12.75" customHeight="1">
      <c r="A129" s="166"/>
      <c r="B129" s="166"/>
      <c r="C129" s="166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66"/>
      <c r="Q129" s="166"/>
      <c r="R129" s="166"/>
      <c r="S129" s="166"/>
      <c r="T129" s="166"/>
      <c r="U129" s="166"/>
      <c r="V129" s="166"/>
      <c r="W129" s="166"/>
      <c r="X129" s="166"/>
      <c r="Y129" s="166"/>
      <c r="Z129" s="166"/>
    </row>
    <row r="130" spans="1:26" ht="12.75" customHeight="1">
      <c r="A130" s="166"/>
      <c r="B130" s="166"/>
      <c r="C130" s="166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66"/>
      <c r="Q130" s="166"/>
      <c r="R130" s="166"/>
      <c r="S130" s="166"/>
      <c r="T130" s="166"/>
      <c r="U130" s="166"/>
      <c r="V130" s="166"/>
      <c r="W130" s="166"/>
      <c r="X130" s="166"/>
      <c r="Y130" s="166"/>
      <c r="Z130" s="166"/>
    </row>
    <row r="131" spans="1:26" ht="12.75" customHeight="1">
      <c r="A131" s="166"/>
      <c r="B131" s="166"/>
      <c r="C131" s="166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66"/>
      <c r="Q131" s="166"/>
      <c r="R131" s="166"/>
      <c r="S131" s="166"/>
      <c r="T131" s="166"/>
      <c r="U131" s="166"/>
      <c r="V131" s="166"/>
      <c r="W131" s="166"/>
      <c r="X131" s="166"/>
      <c r="Y131" s="166"/>
      <c r="Z131" s="166"/>
    </row>
    <row r="132" spans="1:26" ht="12.75" customHeight="1">
      <c r="A132" s="166"/>
      <c r="B132" s="166"/>
      <c r="C132" s="166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P132" s="166"/>
      <c r="Q132" s="166"/>
      <c r="R132" s="166"/>
      <c r="S132" s="166"/>
      <c r="T132" s="166"/>
      <c r="U132" s="166"/>
      <c r="V132" s="166"/>
      <c r="W132" s="166"/>
      <c r="X132" s="166"/>
      <c r="Y132" s="166"/>
      <c r="Z132" s="166"/>
    </row>
    <row r="133" spans="1:26" ht="12.75" customHeight="1">
      <c r="A133" s="166"/>
      <c r="B133" s="166"/>
      <c r="C133" s="166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P133" s="166"/>
      <c r="Q133" s="166"/>
      <c r="R133" s="166"/>
      <c r="S133" s="166"/>
      <c r="T133" s="166"/>
      <c r="U133" s="166"/>
      <c r="V133" s="166"/>
      <c r="W133" s="166"/>
      <c r="X133" s="166"/>
      <c r="Y133" s="166"/>
      <c r="Z133" s="166"/>
    </row>
    <row r="134" spans="1:26" ht="12.75" customHeight="1">
      <c r="A134" s="166"/>
      <c r="B134" s="166"/>
      <c r="C134" s="166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P134" s="166"/>
      <c r="Q134" s="166"/>
      <c r="R134" s="166"/>
      <c r="S134" s="166"/>
      <c r="T134" s="166"/>
      <c r="U134" s="166"/>
      <c r="V134" s="166"/>
      <c r="W134" s="166"/>
      <c r="X134" s="166"/>
      <c r="Y134" s="166"/>
      <c r="Z134" s="166"/>
    </row>
    <row r="135" spans="1:26" ht="12.75" customHeight="1">
      <c r="A135" s="166"/>
      <c r="B135" s="166"/>
      <c r="C135" s="166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166"/>
      <c r="Q135" s="166"/>
      <c r="R135" s="166"/>
      <c r="S135" s="166"/>
      <c r="T135" s="166"/>
      <c r="U135" s="166"/>
      <c r="V135" s="166"/>
      <c r="W135" s="166"/>
      <c r="X135" s="166"/>
      <c r="Y135" s="166"/>
      <c r="Z135" s="166"/>
    </row>
    <row r="136" spans="1:26" ht="12.75" customHeight="1">
      <c r="A136" s="166"/>
      <c r="B136" s="166"/>
      <c r="C136" s="166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  <c r="P136" s="166"/>
      <c r="Q136" s="166"/>
      <c r="R136" s="166"/>
      <c r="S136" s="166"/>
      <c r="T136" s="166"/>
      <c r="U136" s="166"/>
      <c r="V136" s="166"/>
      <c r="W136" s="166"/>
      <c r="X136" s="166"/>
      <c r="Y136" s="166"/>
      <c r="Z136" s="166"/>
    </row>
    <row r="137" spans="1:26" ht="12.75" customHeight="1">
      <c r="A137" s="166"/>
      <c r="B137" s="166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6"/>
      <c r="Q137" s="166"/>
      <c r="R137" s="166"/>
      <c r="S137" s="166"/>
      <c r="T137" s="166"/>
      <c r="U137" s="166"/>
      <c r="V137" s="166"/>
      <c r="W137" s="166"/>
      <c r="X137" s="166"/>
      <c r="Y137" s="166"/>
      <c r="Z137" s="166"/>
    </row>
    <row r="138" spans="1:26" ht="12.75" customHeight="1">
      <c r="A138" s="166"/>
      <c r="B138" s="166"/>
      <c r="C138" s="166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</row>
    <row r="139" spans="1:26" ht="12.75" customHeight="1">
      <c r="A139" s="166"/>
      <c r="B139" s="166"/>
      <c r="C139" s="166"/>
      <c r="D139" s="166"/>
      <c r="E139" s="166"/>
      <c r="F139" s="166"/>
      <c r="G139" s="166"/>
      <c r="H139" s="166"/>
      <c r="I139" s="166"/>
      <c r="J139" s="166"/>
      <c r="K139" s="166"/>
      <c r="L139" s="166"/>
      <c r="M139" s="166"/>
      <c r="N139" s="166"/>
      <c r="O139" s="166"/>
      <c r="P139" s="166"/>
      <c r="Q139" s="166"/>
      <c r="R139" s="166"/>
      <c r="S139" s="166"/>
      <c r="T139" s="166"/>
      <c r="U139" s="166"/>
      <c r="V139" s="166"/>
      <c r="W139" s="166"/>
      <c r="X139" s="166"/>
      <c r="Y139" s="166"/>
      <c r="Z139" s="166"/>
    </row>
    <row r="140" spans="1:26" ht="12.75" customHeight="1">
      <c r="A140" s="166"/>
      <c r="B140" s="166"/>
      <c r="C140" s="166"/>
      <c r="D140" s="166"/>
      <c r="E140" s="166"/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166"/>
      <c r="Q140" s="166"/>
      <c r="R140" s="166"/>
      <c r="S140" s="166"/>
      <c r="T140" s="166"/>
      <c r="U140" s="166"/>
      <c r="V140" s="166"/>
      <c r="W140" s="166"/>
      <c r="X140" s="166"/>
      <c r="Y140" s="166"/>
      <c r="Z140" s="166"/>
    </row>
    <row r="141" spans="1:26" ht="12.75" customHeight="1">
      <c r="A141" s="166"/>
      <c r="B141" s="166"/>
      <c r="C141" s="166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166"/>
      <c r="Q141" s="166"/>
      <c r="R141" s="166"/>
      <c r="S141" s="166"/>
      <c r="T141" s="166"/>
      <c r="U141" s="166"/>
      <c r="V141" s="166"/>
      <c r="W141" s="166"/>
      <c r="X141" s="166"/>
      <c r="Y141" s="166"/>
      <c r="Z141" s="166"/>
    </row>
    <row r="142" spans="1:26" ht="12.75" customHeight="1">
      <c r="A142" s="166"/>
      <c r="B142" s="166"/>
      <c r="C142" s="166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</row>
    <row r="143" spans="1:26" ht="12.75" customHeight="1">
      <c r="A143" s="166"/>
      <c r="B143" s="166"/>
      <c r="C143" s="166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66"/>
      <c r="Q143" s="166"/>
      <c r="R143" s="166"/>
      <c r="S143" s="166"/>
      <c r="T143" s="166"/>
      <c r="U143" s="166"/>
      <c r="V143" s="166"/>
      <c r="W143" s="166"/>
      <c r="X143" s="166"/>
      <c r="Y143" s="166"/>
      <c r="Z143" s="166"/>
    </row>
    <row r="144" spans="1:26" ht="12.75" customHeight="1">
      <c r="A144" s="166"/>
      <c r="B144" s="166"/>
      <c r="C144" s="166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</row>
    <row r="145" spans="1:26" ht="12.75" customHeight="1">
      <c r="A145" s="166"/>
      <c r="B145" s="166"/>
      <c r="C145" s="166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66"/>
      <c r="Q145" s="166"/>
      <c r="R145" s="166"/>
      <c r="S145" s="166"/>
      <c r="T145" s="166"/>
      <c r="U145" s="166"/>
      <c r="V145" s="166"/>
      <c r="W145" s="166"/>
      <c r="X145" s="166"/>
      <c r="Y145" s="166"/>
      <c r="Z145" s="166"/>
    </row>
    <row r="146" spans="1:26" ht="12.75" customHeight="1">
      <c r="A146" s="166"/>
      <c r="B146" s="166"/>
      <c r="C146" s="166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  <c r="P146" s="166"/>
      <c r="Q146" s="166"/>
      <c r="R146" s="166"/>
      <c r="S146" s="166"/>
      <c r="T146" s="166"/>
      <c r="U146" s="166"/>
      <c r="V146" s="166"/>
      <c r="W146" s="166"/>
      <c r="X146" s="166"/>
      <c r="Y146" s="166"/>
      <c r="Z146" s="166"/>
    </row>
    <row r="147" spans="1:26" ht="12.75" customHeight="1">
      <c r="A147" s="166"/>
      <c r="B147" s="166"/>
      <c r="C147" s="166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  <c r="P147" s="166"/>
      <c r="Q147" s="166"/>
      <c r="R147" s="166"/>
      <c r="S147" s="166"/>
      <c r="T147" s="166"/>
      <c r="U147" s="166"/>
      <c r="V147" s="166"/>
      <c r="W147" s="166"/>
      <c r="X147" s="166"/>
      <c r="Y147" s="166"/>
      <c r="Z147" s="166"/>
    </row>
    <row r="148" spans="1:26" ht="12.75" customHeight="1">
      <c r="A148" s="166"/>
      <c r="B148" s="166"/>
      <c r="C148" s="166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66"/>
      <c r="Q148" s="166"/>
      <c r="R148" s="166"/>
      <c r="S148" s="166"/>
      <c r="T148" s="166"/>
      <c r="U148" s="166"/>
      <c r="V148" s="166"/>
      <c r="W148" s="166"/>
      <c r="X148" s="166"/>
      <c r="Y148" s="166"/>
      <c r="Z148" s="166"/>
    </row>
    <row r="149" spans="1:26" ht="12.75" customHeight="1">
      <c r="A149" s="166"/>
      <c r="B149" s="166"/>
      <c r="C149" s="166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6"/>
      <c r="P149" s="166"/>
      <c r="Q149" s="166"/>
      <c r="R149" s="166"/>
      <c r="S149" s="166"/>
      <c r="T149" s="166"/>
      <c r="U149" s="166"/>
      <c r="V149" s="166"/>
      <c r="W149" s="166"/>
      <c r="X149" s="166"/>
      <c r="Y149" s="166"/>
      <c r="Z149" s="166"/>
    </row>
    <row r="150" spans="1:26" ht="12.75" customHeight="1">
      <c r="A150" s="166"/>
      <c r="B150" s="166"/>
      <c r="C150" s="166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6"/>
      <c r="P150" s="166"/>
      <c r="Q150" s="166"/>
      <c r="R150" s="166"/>
      <c r="S150" s="166"/>
      <c r="T150" s="166"/>
      <c r="U150" s="166"/>
      <c r="V150" s="166"/>
      <c r="W150" s="166"/>
      <c r="X150" s="166"/>
      <c r="Y150" s="166"/>
      <c r="Z150" s="166"/>
    </row>
    <row r="151" spans="1:26" ht="12.75" customHeight="1">
      <c r="A151" s="166"/>
      <c r="B151" s="166"/>
      <c r="C151" s="166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  <c r="P151" s="166"/>
      <c r="Q151" s="166"/>
      <c r="R151" s="166"/>
      <c r="S151" s="166"/>
      <c r="T151" s="166"/>
      <c r="U151" s="166"/>
      <c r="V151" s="166"/>
      <c r="W151" s="166"/>
      <c r="X151" s="166"/>
      <c r="Y151" s="166"/>
      <c r="Z151" s="166"/>
    </row>
    <row r="152" spans="1:26" ht="12.75" customHeight="1">
      <c r="A152" s="166"/>
      <c r="B152" s="166"/>
      <c r="C152" s="166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</row>
    <row r="153" spans="1:26" ht="12.75" customHeight="1">
      <c r="A153" s="166"/>
      <c r="B153" s="166"/>
      <c r="C153" s="166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  <c r="P153" s="166"/>
      <c r="Q153" s="166"/>
      <c r="R153" s="166"/>
      <c r="S153" s="166"/>
      <c r="T153" s="166"/>
      <c r="U153" s="166"/>
      <c r="V153" s="166"/>
      <c r="W153" s="166"/>
      <c r="X153" s="166"/>
      <c r="Y153" s="166"/>
      <c r="Z153" s="166"/>
    </row>
    <row r="154" spans="1:26" ht="12.75" customHeight="1">
      <c r="A154" s="166"/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</row>
    <row r="155" spans="1:26" ht="12.75" customHeight="1">
      <c r="A155" s="166"/>
      <c r="B155" s="166"/>
      <c r="C155" s="166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6"/>
      <c r="P155" s="166"/>
      <c r="Q155" s="166"/>
      <c r="R155" s="166"/>
      <c r="S155" s="166"/>
      <c r="T155" s="166"/>
      <c r="U155" s="166"/>
      <c r="V155" s="166"/>
      <c r="W155" s="166"/>
      <c r="X155" s="166"/>
      <c r="Y155" s="166"/>
      <c r="Z155" s="166"/>
    </row>
    <row r="156" spans="1:26" ht="12.75" customHeight="1">
      <c r="A156" s="166"/>
      <c r="B156" s="166"/>
      <c r="C156" s="166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  <c r="P156" s="166"/>
      <c r="Q156" s="166"/>
      <c r="R156" s="166"/>
      <c r="S156" s="166"/>
      <c r="T156" s="166"/>
      <c r="U156" s="166"/>
      <c r="V156" s="166"/>
      <c r="W156" s="166"/>
      <c r="X156" s="166"/>
      <c r="Y156" s="166"/>
      <c r="Z156" s="166"/>
    </row>
    <row r="157" spans="1:26" ht="12.75" customHeight="1">
      <c r="A157" s="166"/>
      <c r="B157" s="166"/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6"/>
      <c r="W157" s="166"/>
      <c r="X157" s="166"/>
      <c r="Y157" s="166"/>
      <c r="Z157" s="166"/>
    </row>
    <row r="158" spans="1:26" ht="12.75" customHeight="1">
      <c r="A158" s="166"/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</row>
    <row r="159" spans="1:26" ht="12.75" customHeight="1">
      <c r="A159" s="166"/>
      <c r="B159" s="166"/>
      <c r="C159" s="166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</row>
    <row r="160" spans="1:26" ht="12.75" customHeight="1">
      <c r="A160" s="166"/>
      <c r="B160" s="166"/>
      <c r="C160" s="166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6"/>
      <c r="P160" s="166"/>
      <c r="Q160" s="166"/>
      <c r="R160" s="166"/>
      <c r="S160" s="166"/>
      <c r="T160" s="166"/>
      <c r="U160" s="166"/>
      <c r="V160" s="166"/>
      <c r="W160" s="166"/>
      <c r="X160" s="166"/>
      <c r="Y160" s="166"/>
      <c r="Z160" s="166"/>
    </row>
    <row r="161" spans="1:26" ht="12.75" customHeight="1">
      <c r="A161" s="166"/>
      <c r="B161" s="166"/>
      <c r="C161" s="166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6"/>
      <c r="P161" s="166"/>
      <c r="Q161" s="166"/>
      <c r="R161" s="166"/>
      <c r="S161" s="166"/>
      <c r="T161" s="166"/>
      <c r="U161" s="166"/>
      <c r="V161" s="166"/>
      <c r="W161" s="166"/>
      <c r="X161" s="166"/>
      <c r="Y161" s="166"/>
      <c r="Z161" s="166"/>
    </row>
    <row r="162" spans="1:26" ht="12.75" customHeight="1">
      <c r="A162" s="166"/>
      <c r="B162" s="166"/>
      <c r="C162" s="166"/>
      <c r="D162" s="166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6"/>
      <c r="P162" s="166"/>
      <c r="Q162" s="166"/>
      <c r="R162" s="166"/>
      <c r="S162" s="166"/>
      <c r="T162" s="166"/>
      <c r="U162" s="166"/>
      <c r="V162" s="166"/>
      <c r="W162" s="166"/>
      <c r="X162" s="166"/>
      <c r="Y162" s="166"/>
      <c r="Z162" s="166"/>
    </row>
    <row r="163" spans="1:26" ht="12.75" customHeight="1">
      <c r="A163" s="166"/>
      <c r="B163" s="166"/>
      <c r="C163" s="166"/>
      <c r="D163" s="166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P163" s="166"/>
      <c r="Q163" s="166"/>
      <c r="R163" s="166"/>
      <c r="S163" s="166"/>
      <c r="T163" s="166"/>
      <c r="U163" s="166"/>
      <c r="V163" s="166"/>
      <c r="W163" s="166"/>
      <c r="X163" s="166"/>
      <c r="Y163" s="166"/>
      <c r="Z163" s="166"/>
    </row>
    <row r="164" spans="1:26" ht="12.75" customHeight="1">
      <c r="A164" s="166"/>
      <c r="B164" s="166"/>
      <c r="C164" s="166"/>
      <c r="D164" s="166"/>
      <c r="E164" s="166"/>
      <c r="F164" s="166"/>
      <c r="G164" s="166"/>
      <c r="H164" s="166"/>
      <c r="I164" s="166"/>
      <c r="J164" s="166"/>
      <c r="K164" s="166"/>
      <c r="L164" s="166"/>
      <c r="M164" s="166"/>
      <c r="N164" s="166"/>
      <c r="O164" s="166"/>
      <c r="P164" s="166"/>
      <c r="Q164" s="166"/>
      <c r="R164" s="166"/>
      <c r="S164" s="166"/>
      <c r="T164" s="166"/>
      <c r="U164" s="166"/>
      <c r="V164" s="166"/>
      <c r="W164" s="166"/>
      <c r="X164" s="166"/>
      <c r="Y164" s="166"/>
      <c r="Z164" s="166"/>
    </row>
    <row r="165" spans="1:26" ht="12.75" customHeight="1">
      <c r="A165" s="166"/>
      <c r="B165" s="166"/>
      <c r="C165" s="166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</row>
    <row r="166" spans="1:26" ht="12.75" customHeight="1">
      <c r="A166" s="166"/>
      <c r="B166" s="166"/>
      <c r="C166" s="166"/>
      <c r="D166" s="166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P166" s="166"/>
      <c r="Q166" s="166"/>
      <c r="R166" s="166"/>
      <c r="S166" s="166"/>
      <c r="T166" s="166"/>
      <c r="U166" s="166"/>
      <c r="V166" s="166"/>
      <c r="W166" s="166"/>
      <c r="X166" s="166"/>
      <c r="Y166" s="166"/>
      <c r="Z166" s="166"/>
    </row>
    <row r="167" spans="1:26" ht="12.75" customHeight="1">
      <c r="A167" s="166"/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</row>
    <row r="168" spans="1:26" ht="12.75" customHeight="1">
      <c r="A168" s="166"/>
      <c r="B168" s="166"/>
      <c r="C168" s="166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66"/>
      <c r="Q168" s="166"/>
      <c r="R168" s="166"/>
      <c r="S168" s="166"/>
      <c r="T168" s="166"/>
      <c r="U168" s="166"/>
      <c r="V168" s="166"/>
      <c r="W168" s="166"/>
      <c r="X168" s="166"/>
      <c r="Y168" s="166"/>
      <c r="Z168" s="166"/>
    </row>
    <row r="169" spans="1:26" ht="12.75" customHeight="1">
      <c r="A169" s="166"/>
      <c r="B169" s="166"/>
      <c r="C169" s="166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66"/>
      <c r="Q169" s="166"/>
      <c r="R169" s="166"/>
      <c r="S169" s="166"/>
      <c r="T169" s="166"/>
      <c r="U169" s="166"/>
      <c r="V169" s="166"/>
      <c r="W169" s="166"/>
      <c r="X169" s="166"/>
      <c r="Y169" s="166"/>
      <c r="Z169" s="166"/>
    </row>
    <row r="170" spans="1:26" ht="12.75" customHeight="1">
      <c r="A170" s="166"/>
      <c r="B170" s="166"/>
      <c r="C170" s="166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  <c r="P170" s="166"/>
      <c r="Q170" s="166"/>
      <c r="R170" s="166"/>
      <c r="S170" s="166"/>
      <c r="T170" s="166"/>
      <c r="U170" s="166"/>
      <c r="V170" s="166"/>
      <c r="W170" s="166"/>
      <c r="X170" s="166"/>
      <c r="Y170" s="166"/>
      <c r="Z170" s="166"/>
    </row>
    <row r="171" spans="1:26" ht="12.75" customHeight="1">
      <c r="A171" s="166"/>
      <c r="B171" s="166"/>
      <c r="C171" s="166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66"/>
      <c r="O171" s="166"/>
      <c r="P171" s="166"/>
      <c r="Q171" s="166"/>
      <c r="R171" s="166"/>
      <c r="S171" s="166"/>
      <c r="T171" s="166"/>
      <c r="U171" s="166"/>
      <c r="V171" s="166"/>
      <c r="W171" s="166"/>
      <c r="X171" s="166"/>
      <c r="Y171" s="166"/>
      <c r="Z171" s="166"/>
    </row>
    <row r="172" spans="1:26" ht="12.75" customHeight="1">
      <c r="A172" s="166"/>
      <c r="B172" s="166"/>
      <c r="C172" s="166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  <c r="P172" s="166"/>
      <c r="Q172" s="166"/>
      <c r="R172" s="166"/>
      <c r="S172" s="166"/>
      <c r="T172" s="166"/>
      <c r="U172" s="166"/>
      <c r="V172" s="166"/>
      <c r="W172" s="166"/>
      <c r="X172" s="166"/>
      <c r="Y172" s="166"/>
      <c r="Z172" s="166"/>
    </row>
    <row r="173" spans="1:26" ht="12.75" customHeight="1">
      <c r="A173" s="166"/>
      <c r="B173" s="166"/>
      <c r="C173" s="166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66"/>
      <c r="O173" s="166"/>
      <c r="P173" s="166"/>
      <c r="Q173" s="166"/>
      <c r="R173" s="166"/>
      <c r="S173" s="166"/>
      <c r="T173" s="166"/>
      <c r="U173" s="166"/>
      <c r="V173" s="166"/>
      <c r="W173" s="166"/>
      <c r="X173" s="166"/>
      <c r="Y173" s="166"/>
      <c r="Z173" s="166"/>
    </row>
    <row r="174" spans="1:26" ht="12.75" customHeight="1">
      <c r="A174" s="166"/>
      <c r="B174" s="166"/>
      <c r="C174" s="166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66"/>
      <c r="O174" s="166"/>
      <c r="P174" s="166"/>
      <c r="Q174" s="166"/>
      <c r="R174" s="166"/>
      <c r="S174" s="166"/>
      <c r="T174" s="166"/>
      <c r="U174" s="166"/>
      <c r="V174" s="166"/>
      <c r="W174" s="166"/>
      <c r="X174" s="166"/>
      <c r="Y174" s="166"/>
      <c r="Z174" s="166"/>
    </row>
    <row r="175" spans="1:26" ht="12.75" customHeight="1">
      <c r="A175" s="166"/>
      <c r="B175" s="166"/>
      <c r="C175" s="166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66"/>
      <c r="O175" s="166"/>
      <c r="P175" s="166"/>
      <c r="Q175" s="166"/>
      <c r="R175" s="166"/>
      <c r="S175" s="166"/>
      <c r="T175" s="166"/>
      <c r="U175" s="166"/>
      <c r="V175" s="166"/>
      <c r="W175" s="166"/>
      <c r="X175" s="166"/>
      <c r="Y175" s="166"/>
      <c r="Z175" s="166"/>
    </row>
    <row r="176" spans="1:26" ht="12.75" customHeight="1">
      <c r="A176" s="166"/>
      <c r="B176" s="166"/>
      <c r="C176" s="166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66"/>
      <c r="O176" s="166"/>
      <c r="P176" s="166"/>
      <c r="Q176" s="166"/>
      <c r="R176" s="166"/>
      <c r="S176" s="166"/>
      <c r="T176" s="166"/>
      <c r="U176" s="166"/>
      <c r="V176" s="166"/>
      <c r="W176" s="166"/>
      <c r="X176" s="166"/>
      <c r="Y176" s="166"/>
      <c r="Z176" s="166"/>
    </row>
    <row r="177" spans="1:26" ht="12.75" customHeight="1">
      <c r="A177" s="166"/>
      <c r="B177" s="166"/>
      <c r="C177" s="166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66"/>
      <c r="O177" s="166"/>
      <c r="P177" s="166"/>
      <c r="Q177" s="166"/>
      <c r="R177" s="166"/>
      <c r="S177" s="166"/>
      <c r="T177" s="166"/>
      <c r="U177" s="166"/>
      <c r="V177" s="166"/>
      <c r="W177" s="166"/>
      <c r="X177" s="166"/>
      <c r="Y177" s="166"/>
      <c r="Z177" s="166"/>
    </row>
    <row r="178" spans="1:26" ht="12.75" customHeight="1">
      <c r="A178" s="166"/>
      <c r="B178" s="166"/>
      <c r="C178" s="166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6"/>
      <c r="T178" s="166"/>
      <c r="U178" s="166"/>
      <c r="V178" s="166"/>
      <c r="W178" s="166"/>
      <c r="X178" s="166"/>
      <c r="Y178" s="166"/>
      <c r="Z178" s="166"/>
    </row>
    <row r="179" spans="1:26" ht="12.75" customHeight="1">
      <c r="A179" s="166"/>
      <c r="B179" s="166"/>
      <c r="C179" s="166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66"/>
      <c r="Q179" s="166"/>
      <c r="R179" s="166"/>
      <c r="S179" s="166"/>
      <c r="T179" s="166"/>
      <c r="U179" s="166"/>
      <c r="V179" s="166"/>
      <c r="W179" s="166"/>
      <c r="X179" s="166"/>
      <c r="Y179" s="166"/>
      <c r="Z179" s="166"/>
    </row>
    <row r="180" spans="1:26" ht="12.75" customHeight="1">
      <c r="A180" s="166"/>
      <c r="B180" s="166"/>
      <c r="C180" s="166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66"/>
      <c r="Q180" s="166"/>
      <c r="R180" s="166"/>
      <c r="S180" s="166"/>
      <c r="T180" s="166"/>
      <c r="U180" s="166"/>
      <c r="V180" s="166"/>
      <c r="W180" s="166"/>
      <c r="X180" s="166"/>
      <c r="Y180" s="166"/>
      <c r="Z180" s="166"/>
    </row>
    <row r="181" spans="1:26" ht="12.75" customHeight="1">
      <c r="A181" s="166"/>
      <c r="B181" s="166"/>
      <c r="C181" s="166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66"/>
      <c r="Q181" s="166"/>
      <c r="R181" s="166"/>
      <c r="S181" s="166"/>
      <c r="T181" s="166"/>
      <c r="U181" s="166"/>
      <c r="V181" s="166"/>
      <c r="W181" s="166"/>
      <c r="X181" s="166"/>
      <c r="Y181" s="166"/>
      <c r="Z181" s="166"/>
    </row>
    <row r="182" spans="1:26" ht="12.75" customHeight="1">
      <c r="A182" s="166"/>
      <c r="B182" s="166"/>
      <c r="C182" s="166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6"/>
      <c r="T182" s="166"/>
      <c r="U182" s="166"/>
      <c r="V182" s="166"/>
      <c r="W182" s="166"/>
      <c r="X182" s="166"/>
      <c r="Y182" s="166"/>
      <c r="Z182" s="166"/>
    </row>
    <row r="183" spans="1:26" ht="12.75" customHeight="1">
      <c r="A183" s="166"/>
      <c r="B183" s="166"/>
      <c r="C183" s="166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66"/>
      <c r="Q183" s="166"/>
      <c r="R183" s="166"/>
      <c r="S183" s="166"/>
      <c r="T183" s="166"/>
      <c r="U183" s="166"/>
      <c r="V183" s="166"/>
      <c r="W183" s="166"/>
      <c r="X183" s="166"/>
      <c r="Y183" s="166"/>
      <c r="Z183" s="166"/>
    </row>
    <row r="184" spans="1:26" ht="12.75" customHeight="1">
      <c r="A184" s="166"/>
      <c r="B184" s="166"/>
      <c r="C184" s="166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66"/>
      <c r="Q184" s="166"/>
      <c r="R184" s="166"/>
      <c r="S184" s="166"/>
      <c r="T184" s="166"/>
      <c r="U184" s="166"/>
      <c r="V184" s="166"/>
      <c r="W184" s="166"/>
      <c r="X184" s="166"/>
      <c r="Y184" s="166"/>
      <c r="Z184" s="166"/>
    </row>
    <row r="185" spans="1:26" ht="12.75" customHeight="1">
      <c r="A185" s="166"/>
      <c r="B185" s="166"/>
      <c r="C185" s="166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66"/>
      <c r="Q185" s="166"/>
      <c r="R185" s="166"/>
      <c r="S185" s="166"/>
      <c r="T185" s="166"/>
      <c r="U185" s="166"/>
      <c r="V185" s="166"/>
      <c r="W185" s="166"/>
      <c r="X185" s="166"/>
      <c r="Y185" s="166"/>
      <c r="Z185" s="166"/>
    </row>
    <row r="186" spans="1:26" ht="12.75" customHeight="1">
      <c r="A186" s="166"/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6"/>
      <c r="T186" s="166"/>
      <c r="U186" s="166"/>
      <c r="V186" s="166"/>
      <c r="W186" s="166"/>
      <c r="X186" s="166"/>
      <c r="Y186" s="166"/>
      <c r="Z186" s="166"/>
    </row>
    <row r="187" spans="1:26" ht="12.75" customHeight="1">
      <c r="A187" s="166"/>
      <c r="B187" s="166"/>
      <c r="C187" s="166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66"/>
      <c r="Q187" s="166"/>
      <c r="R187" s="166"/>
      <c r="S187" s="166"/>
      <c r="T187" s="166"/>
      <c r="U187" s="166"/>
      <c r="V187" s="166"/>
      <c r="W187" s="166"/>
      <c r="X187" s="166"/>
      <c r="Y187" s="166"/>
      <c r="Z187" s="166"/>
    </row>
    <row r="188" spans="1:26" ht="12.75" customHeight="1">
      <c r="A188" s="166"/>
      <c r="B188" s="166"/>
      <c r="C188" s="166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  <c r="P188" s="166"/>
      <c r="Q188" s="166"/>
      <c r="R188" s="166"/>
      <c r="S188" s="166"/>
      <c r="T188" s="166"/>
      <c r="U188" s="166"/>
      <c r="V188" s="166"/>
      <c r="W188" s="166"/>
      <c r="X188" s="166"/>
      <c r="Y188" s="166"/>
      <c r="Z188" s="166"/>
    </row>
    <row r="189" spans="1:26" ht="12.75" customHeight="1">
      <c r="A189" s="166"/>
      <c r="B189" s="166"/>
      <c r="C189" s="166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66"/>
      <c r="O189" s="166"/>
      <c r="P189" s="166"/>
      <c r="Q189" s="166"/>
      <c r="R189" s="166"/>
      <c r="S189" s="166"/>
      <c r="T189" s="166"/>
      <c r="U189" s="166"/>
      <c r="V189" s="166"/>
      <c r="W189" s="166"/>
      <c r="X189" s="166"/>
      <c r="Y189" s="166"/>
      <c r="Z189" s="166"/>
    </row>
    <row r="190" spans="1:26" ht="12.75" customHeight="1">
      <c r="A190" s="166"/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6"/>
      <c r="T190" s="166"/>
      <c r="U190" s="166"/>
      <c r="V190" s="166"/>
      <c r="W190" s="166"/>
      <c r="X190" s="166"/>
      <c r="Y190" s="166"/>
      <c r="Z190" s="166"/>
    </row>
    <row r="191" spans="1:26" ht="12.75" customHeight="1">
      <c r="A191" s="166"/>
      <c r="B191" s="166"/>
      <c r="C191" s="166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66"/>
      <c r="O191" s="166"/>
      <c r="P191" s="166"/>
      <c r="Q191" s="166"/>
      <c r="R191" s="166"/>
      <c r="S191" s="166"/>
      <c r="T191" s="166"/>
      <c r="U191" s="166"/>
      <c r="V191" s="166"/>
      <c r="W191" s="166"/>
      <c r="X191" s="166"/>
      <c r="Y191" s="166"/>
      <c r="Z191" s="166"/>
    </row>
    <row r="192" spans="1:26" ht="12.75" customHeight="1">
      <c r="A192" s="166"/>
      <c r="B192" s="166"/>
      <c r="C192" s="166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66"/>
      <c r="O192" s="166"/>
      <c r="P192" s="166"/>
      <c r="Q192" s="166"/>
      <c r="R192" s="166"/>
      <c r="S192" s="166"/>
      <c r="T192" s="166"/>
      <c r="U192" s="166"/>
      <c r="V192" s="166"/>
      <c r="W192" s="166"/>
      <c r="X192" s="166"/>
      <c r="Y192" s="166"/>
      <c r="Z192" s="166"/>
    </row>
    <row r="193" spans="1:26" ht="12.75" customHeight="1">
      <c r="A193" s="166"/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6"/>
      <c r="W193" s="166"/>
      <c r="X193" s="166"/>
      <c r="Y193" s="166"/>
      <c r="Z193" s="166"/>
    </row>
    <row r="194" spans="1:26" ht="12.75" customHeight="1">
      <c r="A194" s="166"/>
      <c r="B194" s="166"/>
      <c r="C194" s="166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6"/>
      <c r="T194" s="166"/>
      <c r="U194" s="166"/>
      <c r="V194" s="166"/>
      <c r="W194" s="166"/>
      <c r="X194" s="166"/>
      <c r="Y194" s="166"/>
      <c r="Z194" s="166"/>
    </row>
    <row r="195" spans="1:26" ht="12.75" customHeight="1">
      <c r="A195" s="166"/>
      <c r="B195" s="166"/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P195" s="166"/>
      <c r="Q195" s="166"/>
      <c r="R195" s="166"/>
      <c r="S195" s="166"/>
      <c r="T195" s="166"/>
      <c r="U195" s="166"/>
      <c r="V195" s="166"/>
      <c r="W195" s="166"/>
      <c r="X195" s="166"/>
      <c r="Y195" s="166"/>
      <c r="Z195" s="166"/>
    </row>
    <row r="196" spans="1:26" ht="12.75" customHeight="1">
      <c r="A196" s="166"/>
      <c r="B196" s="166"/>
      <c r="C196" s="166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66"/>
      <c r="O196" s="166"/>
      <c r="P196" s="166"/>
      <c r="Q196" s="166"/>
      <c r="R196" s="166"/>
      <c r="S196" s="166"/>
      <c r="T196" s="166"/>
      <c r="U196" s="166"/>
      <c r="V196" s="166"/>
      <c r="W196" s="166"/>
      <c r="X196" s="166"/>
      <c r="Y196" s="166"/>
      <c r="Z196" s="166"/>
    </row>
    <row r="197" spans="1:26" ht="12.75" customHeight="1">
      <c r="A197" s="166"/>
      <c r="B197" s="166"/>
      <c r="C197" s="166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66"/>
      <c r="O197" s="166"/>
      <c r="P197" s="166"/>
      <c r="Q197" s="166"/>
      <c r="R197" s="166"/>
      <c r="S197" s="166"/>
      <c r="T197" s="166"/>
      <c r="U197" s="166"/>
      <c r="V197" s="166"/>
      <c r="W197" s="166"/>
      <c r="X197" s="166"/>
      <c r="Y197" s="166"/>
      <c r="Z197" s="166"/>
    </row>
    <row r="198" spans="1:26" ht="12.75" customHeight="1">
      <c r="A198" s="166"/>
      <c r="B198" s="166"/>
      <c r="C198" s="166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</row>
    <row r="199" spans="1:26" ht="12.75" customHeight="1">
      <c r="A199" s="166"/>
      <c r="B199" s="166"/>
      <c r="C199" s="166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</row>
    <row r="200" spans="1:26" ht="12.75" customHeight="1">
      <c r="A200" s="166"/>
      <c r="B200" s="166"/>
      <c r="C200" s="166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66"/>
      <c r="O200" s="166"/>
      <c r="P200" s="166"/>
      <c r="Q200" s="166"/>
      <c r="R200" s="166"/>
      <c r="S200" s="166"/>
      <c r="T200" s="166"/>
      <c r="U200" s="166"/>
      <c r="V200" s="166"/>
      <c r="W200" s="166"/>
      <c r="X200" s="166"/>
      <c r="Y200" s="166"/>
      <c r="Z200" s="166"/>
    </row>
    <row r="201" spans="1:26" ht="12.75" customHeight="1">
      <c r="A201" s="166"/>
      <c r="B201" s="166"/>
      <c r="C201" s="166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66"/>
      <c r="O201" s="166"/>
      <c r="P201" s="166"/>
      <c r="Q201" s="166"/>
      <c r="R201" s="166"/>
      <c r="S201" s="166"/>
      <c r="T201" s="166"/>
      <c r="U201" s="166"/>
      <c r="V201" s="166"/>
      <c r="W201" s="166"/>
      <c r="X201" s="166"/>
      <c r="Y201" s="166"/>
      <c r="Z201" s="166"/>
    </row>
    <row r="202" spans="1:26" ht="12.75" customHeight="1">
      <c r="A202" s="166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</row>
    <row r="203" spans="1:26" ht="12.75" customHeight="1">
      <c r="A203" s="166"/>
      <c r="B203" s="166"/>
      <c r="C203" s="166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6"/>
      <c r="P203" s="166"/>
      <c r="Q203" s="166"/>
      <c r="R203" s="166"/>
      <c r="S203" s="166"/>
      <c r="T203" s="166"/>
      <c r="U203" s="166"/>
      <c r="V203" s="166"/>
      <c r="W203" s="166"/>
      <c r="X203" s="166"/>
      <c r="Y203" s="166"/>
      <c r="Z203" s="166"/>
    </row>
    <row r="204" spans="1:26" ht="12.75" customHeight="1">
      <c r="A204" s="166"/>
      <c r="B204" s="166"/>
      <c r="C204" s="166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6"/>
      <c r="P204" s="166"/>
      <c r="Q204" s="166"/>
      <c r="R204" s="166"/>
      <c r="S204" s="166"/>
      <c r="T204" s="166"/>
      <c r="U204" s="166"/>
      <c r="V204" s="166"/>
      <c r="W204" s="166"/>
      <c r="X204" s="166"/>
      <c r="Y204" s="166"/>
      <c r="Z204" s="166"/>
    </row>
    <row r="205" spans="1:26" ht="12.75" customHeight="1">
      <c r="A205" s="166"/>
      <c r="B205" s="166"/>
      <c r="C205" s="166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66"/>
      <c r="O205" s="166"/>
      <c r="P205" s="166"/>
      <c r="Q205" s="166"/>
      <c r="R205" s="166"/>
      <c r="S205" s="166"/>
      <c r="T205" s="166"/>
      <c r="U205" s="166"/>
      <c r="V205" s="166"/>
      <c r="W205" s="166"/>
      <c r="X205" s="166"/>
      <c r="Y205" s="166"/>
      <c r="Z205" s="166"/>
    </row>
    <row r="206" spans="1:26" ht="12.75" customHeight="1">
      <c r="A206" s="166"/>
      <c r="B206" s="166"/>
      <c r="C206" s="166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66"/>
      <c r="O206" s="166"/>
      <c r="P206" s="166"/>
      <c r="Q206" s="166"/>
      <c r="R206" s="166"/>
      <c r="S206" s="166"/>
      <c r="T206" s="166"/>
      <c r="U206" s="166"/>
      <c r="V206" s="166"/>
      <c r="W206" s="166"/>
      <c r="X206" s="166"/>
      <c r="Y206" s="166"/>
      <c r="Z206" s="166"/>
    </row>
    <row r="207" spans="1:26" ht="12.75" customHeight="1">
      <c r="A207" s="166"/>
      <c r="B207" s="166"/>
      <c r="C207" s="166"/>
      <c r="D207" s="166"/>
      <c r="E207" s="166"/>
      <c r="F207" s="166"/>
      <c r="G207" s="166"/>
      <c r="H207" s="166"/>
      <c r="I207" s="166"/>
      <c r="J207" s="166"/>
      <c r="K207" s="166"/>
      <c r="L207" s="166"/>
      <c r="M207" s="166"/>
      <c r="N207" s="166"/>
      <c r="O207" s="166"/>
      <c r="P207" s="166"/>
      <c r="Q207" s="166"/>
      <c r="R207" s="166"/>
      <c r="S207" s="166"/>
      <c r="T207" s="166"/>
      <c r="U207" s="166"/>
      <c r="V207" s="166"/>
      <c r="W207" s="166"/>
      <c r="X207" s="166"/>
      <c r="Y207" s="166"/>
      <c r="Z207" s="166"/>
    </row>
    <row r="208" spans="1:26" ht="12.75" customHeight="1">
      <c r="A208" s="166"/>
      <c r="B208" s="166"/>
      <c r="C208" s="166"/>
      <c r="D208" s="166"/>
      <c r="E208" s="166"/>
      <c r="F208" s="166"/>
      <c r="G208" s="166"/>
      <c r="H208" s="166"/>
      <c r="I208" s="166"/>
      <c r="J208" s="166"/>
      <c r="K208" s="166"/>
      <c r="L208" s="166"/>
      <c r="M208" s="166"/>
      <c r="N208" s="166"/>
      <c r="O208" s="166"/>
      <c r="P208" s="166"/>
      <c r="Q208" s="166"/>
      <c r="R208" s="166"/>
      <c r="S208" s="166"/>
      <c r="T208" s="166"/>
      <c r="U208" s="166"/>
      <c r="V208" s="166"/>
      <c r="W208" s="166"/>
      <c r="X208" s="166"/>
      <c r="Y208" s="166"/>
      <c r="Z208" s="166"/>
    </row>
    <row r="209" spans="1:26" ht="12.75" customHeight="1">
      <c r="A209" s="166"/>
      <c r="B209" s="166"/>
      <c r="C209" s="166"/>
      <c r="D209" s="166"/>
      <c r="E209" s="166"/>
      <c r="F209" s="166"/>
      <c r="G209" s="166"/>
      <c r="H209" s="166"/>
      <c r="I209" s="166"/>
      <c r="J209" s="166"/>
      <c r="K209" s="166"/>
      <c r="L209" s="166"/>
      <c r="M209" s="166"/>
      <c r="N209" s="166"/>
      <c r="O209" s="166"/>
      <c r="P209" s="166"/>
      <c r="Q209" s="166"/>
      <c r="R209" s="166"/>
      <c r="S209" s="166"/>
      <c r="T209" s="166"/>
      <c r="U209" s="166"/>
      <c r="V209" s="166"/>
      <c r="W209" s="166"/>
      <c r="X209" s="166"/>
      <c r="Y209" s="166"/>
      <c r="Z209" s="166"/>
    </row>
    <row r="210" spans="1:26" ht="12.75" customHeight="1">
      <c r="A210" s="166"/>
      <c r="B210" s="166"/>
      <c r="C210" s="166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66"/>
      <c r="O210" s="166"/>
      <c r="P210" s="166"/>
      <c r="Q210" s="166"/>
      <c r="R210" s="166"/>
      <c r="S210" s="166"/>
      <c r="T210" s="166"/>
      <c r="U210" s="166"/>
      <c r="V210" s="166"/>
      <c r="W210" s="166"/>
      <c r="X210" s="166"/>
      <c r="Y210" s="166"/>
      <c r="Z210" s="166"/>
    </row>
    <row r="211" spans="1:26" ht="12.75" customHeight="1">
      <c r="A211" s="166"/>
      <c r="B211" s="166"/>
      <c r="C211" s="166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66"/>
      <c r="O211" s="166"/>
      <c r="P211" s="166"/>
      <c r="Q211" s="166"/>
      <c r="R211" s="166"/>
      <c r="S211" s="166"/>
      <c r="T211" s="166"/>
      <c r="U211" s="166"/>
      <c r="V211" s="166"/>
      <c r="W211" s="166"/>
      <c r="X211" s="166"/>
      <c r="Y211" s="166"/>
      <c r="Z211" s="166"/>
    </row>
    <row r="212" spans="1:26" ht="12.75" customHeight="1">
      <c r="A212" s="166"/>
      <c r="B212" s="166"/>
      <c r="C212" s="166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P212" s="166"/>
      <c r="Q212" s="166"/>
      <c r="R212" s="166"/>
      <c r="S212" s="166"/>
      <c r="T212" s="166"/>
      <c r="U212" s="166"/>
      <c r="V212" s="166"/>
      <c r="W212" s="166"/>
      <c r="X212" s="166"/>
      <c r="Y212" s="166"/>
      <c r="Z212" s="166"/>
    </row>
    <row r="213" spans="1:26" ht="12.75" customHeight="1">
      <c r="A213" s="166"/>
      <c r="B213" s="166"/>
      <c r="C213" s="166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66"/>
      <c r="O213" s="166"/>
      <c r="P213" s="166"/>
      <c r="Q213" s="166"/>
      <c r="R213" s="166"/>
      <c r="S213" s="166"/>
      <c r="T213" s="166"/>
      <c r="U213" s="166"/>
      <c r="V213" s="166"/>
      <c r="W213" s="166"/>
      <c r="X213" s="166"/>
      <c r="Y213" s="166"/>
      <c r="Z213" s="166"/>
    </row>
    <row r="214" spans="1:26" ht="12.75" customHeight="1">
      <c r="A214" s="166"/>
      <c r="B214" s="166"/>
      <c r="C214" s="166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66"/>
      <c r="O214" s="166"/>
      <c r="P214" s="166"/>
      <c r="Q214" s="166"/>
      <c r="R214" s="166"/>
      <c r="S214" s="166"/>
      <c r="T214" s="166"/>
      <c r="U214" s="166"/>
      <c r="V214" s="166"/>
      <c r="W214" s="166"/>
      <c r="X214" s="166"/>
      <c r="Y214" s="166"/>
      <c r="Z214" s="166"/>
    </row>
    <row r="215" spans="1:26" ht="12.75" customHeight="1">
      <c r="A215" s="166"/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66"/>
      <c r="Q215" s="166"/>
      <c r="R215" s="166"/>
      <c r="S215" s="166"/>
      <c r="T215" s="166"/>
      <c r="U215" s="166"/>
      <c r="V215" s="166"/>
      <c r="W215" s="166"/>
      <c r="X215" s="166"/>
      <c r="Y215" s="166"/>
      <c r="Z215" s="166"/>
    </row>
    <row r="216" spans="1:26" ht="12.75" customHeight="1">
      <c r="A216" s="166"/>
      <c r="B216" s="166"/>
      <c r="C216" s="166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66"/>
      <c r="O216" s="166"/>
      <c r="P216" s="166"/>
      <c r="Q216" s="166"/>
      <c r="R216" s="166"/>
      <c r="S216" s="166"/>
      <c r="T216" s="166"/>
      <c r="U216" s="166"/>
      <c r="V216" s="166"/>
      <c r="W216" s="166"/>
      <c r="X216" s="166"/>
      <c r="Y216" s="166"/>
      <c r="Z216" s="166"/>
    </row>
    <row r="217" spans="1:26" ht="12.75" customHeight="1">
      <c r="A217" s="166"/>
      <c r="B217" s="166"/>
      <c r="C217" s="166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66"/>
      <c r="O217" s="166"/>
      <c r="P217" s="166"/>
      <c r="Q217" s="166"/>
      <c r="R217" s="166"/>
      <c r="S217" s="166"/>
      <c r="T217" s="166"/>
      <c r="U217" s="166"/>
      <c r="V217" s="166"/>
      <c r="W217" s="166"/>
      <c r="X217" s="166"/>
      <c r="Y217" s="166"/>
      <c r="Z217" s="166"/>
    </row>
    <row r="218" spans="1:26" ht="12.75" customHeight="1">
      <c r="A218" s="166"/>
      <c r="B218" s="166"/>
      <c r="C218" s="166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66"/>
      <c r="O218" s="166"/>
      <c r="P218" s="166"/>
      <c r="Q218" s="166"/>
      <c r="R218" s="166"/>
      <c r="S218" s="166"/>
      <c r="T218" s="166"/>
      <c r="U218" s="166"/>
      <c r="V218" s="166"/>
      <c r="W218" s="166"/>
      <c r="X218" s="166"/>
      <c r="Y218" s="166"/>
      <c r="Z218" s="166"/>
    </row>
    <row r="219" spans="1:26" ht="12.75" customHeight="1">
      <c r="A219" s="166"/>
      <c r="B219" s="166"/>
      <c r="C219" s="166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66"/>
      <c r="O219" s="166"/>
      <c r="P219" s="166"/>
      <c r="Q219" s="166"/>
      <c r="R219" s="166"/>
      <c r="S219" s="166"/>
      <c r="T219" s="166"/>
      <c r="U219" s="166"/>
      <c r="V219" s="166"/>
      <c r="W219" s="166"/>
      <c r="X219" s="166"/>
      <c r="Y219" s="166"/>
      <c r="Z219" s="166"/>
    </row>
    <row r="220" spans="1:26" ht="12.75" customHeight="1">
      <c r="A220" s="166"/>
      <c r="B220" s="166"/>
      <c r="C220" s="166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66"/>
      <c r="O220" s="166"/>
      <c r="P220" s="166"/>
      <c r="Q220" s="166"/>
      <c r="R220" s="166"/>
      <c r="S220" s="166"/>
      <c r="T220" s="166"/>
      <c r="U220" s="166"/>
      <c r="V220" s="166"/>
      <c r="W220" s="166"/>
      <c r="X220" s="166"/>
      <c r="Y220" s="166"/>
      <c r="Z220" s="166"/>
    </row>
    <row r="221" spans="1:26" ht="12.75" customHeight="1">
      <c r="A221" s="166"/>
      <c r="B221" s="166"/>
      <c r="C221" s="166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6"/>
      <c r="P221" s="166"/>
      <c r="Q221" s="166"/>
      <c r="R221" s="166"/>
      <c r="S221" s="166"/>
      <c r="T221" s="166"/>
      <c r="U221" s="166"/>
      <c r="V221" s="166"/>
      <c r="W221" s="166"/>
      <c r="X221" s="166"/>
      <c r="Y221" s="166"/>
      <c r="Z221" s="166"/>
    </row>
    <row r="222" spans="1:26" ht="12.75" customHeight="1">
      <c r="A222" s="166"/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6"/>
      <c r="Y222" s="166"/>
      <c r="Z222" s="166"/>
    </row>
    <row r="223" spans="1:26" ht="12.75" customHeight="1">
      <c r="A223" s="166"/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P223" s="166"/>
      <c r="Q223" s="166"/>
      <c r="R223" s="166"/>
      <c r="S223" s="166"/>
      <c r="T223" s="166"/>
      <c r="U223" s="166"/>
      <c r="V223" s="166"/>
      <c r="W223" s="166"/>
      <c r="X223" s="166"/>
      <c r="Y223" s="166"/>
      <c r="Z223" s="166"/>
    </row>
    <row r="224" spans="1:26" ht="12.75" customHeight="1">
      <c r="A224" s="166"/>
      <c r="B224" s="166"/>
      <c r="C224" s="166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6"/>
      <c r="P224" s="166"/>
      <c r="Q224" s="166"/>
      <c r="R224" s="166"/>
      <c r="S224" s="166"/>
      <c r="T224" s="166"/>
      <c r="U224" s="166"/>
      <c r="V224" s="166"/>
      <c r="W224" s="166"/>
      <c r="X224" s="166"/>
      <c r="Y224" s="166"/>
      <c r="Z224" s="166"/>
    </row>
    <row r="225" spans="1:26" ht="12.75" customHeight="1">
      <c r="A225" s="166"/>
      <c r="B225" s="166"/>
      <c r="C225" s="166"/>
      <c r="D225" s="166"/>
      <c r="E225" s="166"/>
      <c r="F225" s="166"/>
      <c r="G225" s="166"/>
      <c r="H225" s="166"/>
      <c r="I225" s="166"/>
      <c r="J225" s="166"/>
      <c r="K225" s="166"/>
      <c r="L225" s="166"/>
      <c r="M225" s="166"/>
      <c r="N225" s="166"/>
      <c r="O225" s="166"/>
      <c r="P225" s="166"/>
      <c r="Q225" s="166"/>
      <c r="R225" s="166"/>
      <c r="S225" s="166"/>
      <c r="T225" s="166"/>
      <c r="U225" s="166"/>
      <c r="V225" s="166"/>
      <c r="W225" s="166"/>
      <c r="X225" s="166"/>
      <c r="Y225" s="166"/>
      <c r="Z225" s="166"/>
    </row>
    <row r="226" spans="1:26" ht="12.75" customHeight="1">
      <c r="A226" s="166"/>
      <c r="B226" s="166"/>
      <c r="C226" s="166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166"/>
      <c r="P226" s="166"/>
      <c r="Q226" s="166"/>
      <c r="R226" s="166"/>
      <c r="S226" s="166"/>
      <c r="T226" s="166"/>
      <c r="U226" s="166"/>
      <c r="V226" s="166"/>
      <c r="W226" s="166"/>
      <c r="X226" s="166"/>
      <c r="Y226" s="166"/>
      <c r="Z226" s="166"/>
    </row>
    <row r="227" spans="1:26" ht="12.75" customHeight="1">
      <c r="A227" s="166"/>
      <c r="B227" s="166"/>
      <c r="C227" s="166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6"/>
      <c r="P227" s="166"/>
      <c r="Q227" s="166"/>
      <c r="R227" s="166"/>
      <c r="S227" s="166"/>
      <c r="T227" s="166"/>
      <c r="U227" s="166"/>
      <c r="V227" s="166"/>
      <c r="W227" s="166"/>
      <c r="X227" s="166"/>
      <c r="Y227" s="166"/>
      <c r="Z227" s="166"/>
    </row>
    <row r="228" spans="1:26" ht="12.75" customHeight="1">
      <c r="A228" s="166"/>
      <c r="B228" s="166"/>
      <c r="C228" s="166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166"/>
      <c r="P228" s="166"/>
      <c r="Q228" s="166"/>
      <c r="R228" s="166"/>
      <c r="S228" s="166"/>
      <c r="T228" s="166"/>
      <c r="U228" s="166"/>
      <c r="V228" s="166"/>
      <c r="W228" s="166"/>
      <c r="X228" s="166"/>
      <c r="Y228" s="166"/>
      <c r="Z228" s="166"/>
    </row>
    <row r="229" spans="1:26" ht="12.75" customHeight="1">
      <c r="A229" s="166"/>
      <c r="B229" s="166"/>
      <c r="C229" s="166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6"/>
      <c r="P229" s="166"/>
      <c r="Q229" s="166"/>
      <c r="R229" s="166"/>
      <c r="S229" s="166"/>
      <c r="T229" s="166"/>
      <c r="U229" s="166"/>
      <c r="V229" s="166"/>
      <c r="W229" s="166"/>
      <c r="X229" s="166"/>
      <c r="Y229" s="166"/>
      <c r="Z229" s="166"/>
    </row>
    <row r="230" spans="1:26" ht="12.75" customHeight="1">
      <c r="A230" s="166"/>
      <c r="B230" s="166"/>
      <c r="C230" s="166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166"/>
      <c r="Q230" s="166"/>
      <c r="R230" s="166"/>
      <c r="S230" s="166"/>
      <c r="T230" s="166"/>
      <c r="U230" s="166"/>
      <c r="V230" s="166"/>
      <c r="W230" s="166"/>
      <c r="X230" s="166"/>
      <c r="Y230" s="166"/>
      <c r="Z230" s="166"/>
    </row>
    <row r="231" spans="1:26" ht="12.75" customHeight="1">
      <c r="A231" s="166"/>
      <c r="B231" s="166"/>
      <c r="C231" s="166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P231" s="166"/>
      <c r="Q231" s="166"/>
      <c r="R231" s="166"/>
      <c r="S231" s="166"/>
      <c r="T231" s="166"/>
      <c r="U231" s="166"/>
      <c r="V231" s="166"/>
      <c r="W231" s="166"/>
      <c r="X231" s="166"/>
      <c r="Y231" s="166"/>
      <c r="Z231" s="166"/>
    </row>
    <row r="232" spans="1:26" ht="12.75" customHeight="1">
      <c r="A232" s="166"/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</row>
    <row r="233" spans="1:26" ht="12.75" customHeight="1">
      <c r="A233" s="166"/>
      <c r="B233" s="166"/>
      <c r="C233" s="166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P233" s="166"/>
      <c r="Q233" s="166"/>
      <c r="R233" s="166"/>
      <c r="S233" s="166"/>
      <c r="T233" s="166"/>
      <c r="U233" s="166"/>
      <c r="V233" s="166"/>
      <c r="W233" s="166"/>
      <c r="X233" s="166"/>
      <c r="Y233" s="166"/>
      <c r="Z233" s="166"/>
    </row>
    <row r="234" spans="1:26" ht="12.75" customHeight="1">
      <c r="A234" s="166"/>
      <c r="B234" s="166"/>
      <c r="C234" s="166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P234" s="166"/>
      <c r="Q234" s="166"/>
      <c r="R234" s="166"/>
      <c r="S234" s="166"/>
      <c r="T234" s="166"/>
      <c r="U234" s="166"/>
      <c r="V234" s="166"/>
      <c r="W234" s="166"/>
      <c r="X234" s="166"/>
      <c r="Y234" s="166"/>
      <c r="Z234" s="166"/>
    </row>
    <row r="235" spans="1:26" ht="12.75" customHeight="1">
      <c r="A235" s="166"/>
      <c r="B235" s="166"/>
      <c r="C235" s="166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166"/>
      <c r="Q235" s="166"/>
      <c r="R235" s="166"/>
      <c r="S235" s="166"/>
      <c r="T235" s="166"/>
      <c r="U235" s="166"/>
      <c r="V235" s="166"/>
      <c r="W235" s="166"/>
      <c r="X235" s="166"/>
      <c r="Y235" s="166"/>
      <c r="Z235" s="166"/>
    </row>
    <row r="236" spans="1:26" ht="12.75" customHeight="1">
      <c r="A236" s="166"/>
      <c r="B236" s="166"/>
      <c r="C236" s="166"/>
      <c r="D236" s="166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166"/>
      <c r="Q236" s="166"/>
      <c r="R236" s="166"/>
      <c r="S236" s="166"/>
      <c r="T236" s="166"/>
      <c r="U236" s="166"/>
      <c r="V236" s="166"/>
      <c r="W236" s="166"/>
      <c r="X236" s="166"/>
      <c r="Y236" s="166"/>
      <c r="Z236" s="166"/>
    </row>
    <row r="237" spans="1:26" ht="12.75" customHeight="1">
      <c r="A237" s="166"/>
      <c r="B237" s="16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P237" s="166"/>
      <c r="Q237" s="166"/>
      <c r="R237" s="166"/>
      <c r="S237" s="166"/>
      <c r="T237" s="166"/>
      <c r="U237" s="166"/>
      <c r="V237" s="166"/>
      <c r="W237" s="166"/>
      <c r="X237" s="166"/>
      <c r="Y237" s="166"/>
      <c r="Z237" s="166"/>
    </row>
    <row r="238" spans="1:26" ht="12.75" customHeight="1">
      <c r="A238" s="166"/>
      <c r="B238" s="166"/>
      <c r="C238" s="166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166"/>
      <c r="P238" s="166"/>
      <c r="Q238" s="166"/>
      <c r="R238" s="166"/>
      <c r="S238" s="166"/>
      <c r="T238" s="166"/>
      <c r="U238" s="166"/>
      <c r="V238" s="166"/>
      <c r="W238" s="166"/>
      <c r="X238" s="166"/>
      <c r="Y238" s="166"/>
      <c r="Z238" s="166"/>
    </row>
    <row r="239" spans="1:26" ht="12.75" customHeight="1">
      <c r="A239" s="166"/>
      <c r="B239" s="166"/>
      <c r="C239" s="166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166"/>
      <c r="P239" s="166"/>
      <c r="Q239" s="166"/>
      <c r="R239" s="166"/>
      <c r="S239" s="166"/>
      <c r="T239" s="166"/>
      <c r="U239" s="166"/>
      <c r="V239" s="166"/>
      <c r="W239" s="166"/>
      <c r="X239" s="166"/>
      <c r="Y239" s="166"/>
      <c r="Z239" s="166"/>
    </row>
    <row r="240" spans="1:26" ht="12.75" customHeight="1">
      <c r="A240" s="166"/>
      <c r="B240" s="166"/>
      <c r="C240" s="166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166"/>
      <c r="P240" s="166"/>
      <c r="Q240" s="166"/>
      <c r="R240" s="166"/>
      <c r="S240" s="166"/>
      <c r="T240" s="166"/>
      <c r="U240" s="166"/>
      <c r="V240" s="166"/>
      <c r="W240" s="166"/>
      <c r="X240" s="166"/>
      <c r="Y240" s="166"/>
      <c r="Z240" s="166"/>
    </row>
    <row r="241" spans="1:26" ht="12.75" customHeight="1">
      <c r="A241" s="166"/>
      <c r="B241" s="166"/>
      <c r="C241" s="166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166"/>
      <c r="P241" s="166"/>
      <c r="Q241" s="166"/>
      <c r="R241" s="166"/>
      <c r="S241" s="166"/>
      <c r="T241" s="166"/>
      <c r="U241" s="166"/>
      <c r="V241" s="166"/>
      <c r="W241" s="166"/>
      <c r="X241" s="166"/>
      <c r="Y241" s="166"/>
      <c r="Z241" s="166"/>
    </row>
    <row r="242" spans="1:26" ht="12.75" customHeight="1">
      <c r="A242" s="166"/>
      <c r="B242" s="166"/>
      <c r="C242" s="166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6"/>
      <c r="P242" s="166"/>
      <c r="Q242" s="166"/>
      <c r="R242" s="166"/>
      <c r="S242" s="166"/>
      <c r="T242" s="166"/>
      <c r="U242" s="166"/>
      <c r="V242" s="166"/>
      <c r="W242" s="166"/>
      <c r="X242" s="166"/>
      <c r="Y242" s="166"/>
      <c r="Z242" s="166"/>
    </row>
    <row r="243" spans="1:26" ht="12.75" customHeight="1">
      <c r="A243" s="166"/>
      <c r="B243" s="166"/>
      <c r="C243" s="166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166"/>
      <c r="P243" s="166"/>
      <c r="Q243" s="166"/>
      <c r="R243" s="166"/>
      <c r="S243" s="166"/>
      <c r="T243" s="166"/>
      <c r="U243" s="166"/>
      <c r="V243" s="166"/>
      <c r="W243" s="166"/>
      <c r="X243" s="166"/>
      <c r="Y243" s="166"/>
      <c r="Z243" s="166"/>
    </row>
    <row r="244" spans="1:26" ht="12.75" customHeight="1">
      <c r="A244" s="166"/>
      <c r="B244" s="166"/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66"/>
      <c r="Q244" s="166"/>
      <c r="R244" s="166"/>
      <c r="S244" s="166"/>
      <c r="T244" s="166"/>
      <c r="U244" s="166"/>
      <c r="V244" s="166"/>
      <c r="W244" s="166"/>
      <c r="X244" s="166"/>
      <c r="Y244" s="166"/>
      <c r="Z244" s="166"/>
    </row>
    <row r="245" spans="1:26" ht="12.75" customHeight="1">
      <c r="A245" s="166"/>
      <c r="B245" s="166"/>
      <c r="C245" s="166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166"/>
      <c r="P245" s="166"/>
      <c r="Q245" s="166"/>
      <c r="R245" s="166"/>
      <c r="S245" s="166"/>
      <c r="T245" s="166"/>
      <c r="U245" s="166"/>
      <c r="V245" s="166"/>
      <c r="W245" s="166"/>
      <c r="X245" s="166"/>
      <c r="Y245" s="166"/>
      <c r="Z245" s="166"/>
    </row>
    <row r="246" spans="1:26" ht="12.75" customHeight="1">
      <c r="A246" s="166"/>
      <c r="B246" s="166"/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166"/>
      <c r="Q246" s="166"/>
      <c r="R246" s="166"/>
      <c r="S246" s="166"/>
      <c r="T246" s="166"/>
      <c r="U246" s="166"/>
      <c r="V246" s="166"/>
      <c r="W246" s="166"/>
      <c r="X246" s="166"/>
      <c r="Y246" s="166"/>
      <c r="Z246" s="166"/>
    </row>
    <row r="247" spans="1:26" ht="12.75" customHeight="1">
      <c r="A247" s="166"/>
      <c r="B247" s="166"/>
      <c r="C247" s="166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166"/>
      <c r="P247" s="166"/>
      <c r="Q247" s="166"/>
      <c r="R247" s="166"/>
      <c r="S247" s="166"/>
      <c r="T247" s="166"/>
      <c r="U247" s="166"/>
      <c r="V247" s="166"/>
      <c r="W247" s="166"/>
      <c r="X247" s="166"/>
      <c r="Y247" s="166"/>
      <c r="Z247" s="166"/>
    </row>
    <row r="248" spans="1:26" ht="12.75" customHeight="1">
      <c r="A248" s="166"/>
      <c r="B248" s="166"/>
      <c r="C248" s="166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166"/>
      <c r="P248" s="166"/>
      <c r="Q248" s="166"/>
      <c r="R248" s="166"/>
      <c r="S248" s="166"/>
      <c r="T248" s="166"/>
      <c r="U248" s="166"/>
      <c r="V248" s="166"/>
      <c r="W248" s="166"/>
      <c r="X248" s="166"/>
      <c r="Y248" s="166"/>
      <c r="Z248" s="166"/>
    </row>
    <row r="249" spans="1:26" ht="12.75" customHeight="1">
      <c r="A249" s="166"/>
      <c r="B249" s="166"/>
      <c r="C249" s="166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166"/>
      <c r="P249" s="166"/>
      <c r="Q249" s="166"/>
      <c r="R249" s="166"/>
      <c r="S249" s="166"/>
      <c r="T249" s="166"/>
      <c r="U249" s="166"/>
      <c r="V249" s="166"/>
      <c r="W249" s="166"/>
      <c r="X249" s="166"/>
      <c r="Y249" s="166"/>
      <c r="Z249" s="166"/>
    </row>
    <row r="250" spans="1:26" ht="12.75" customHeight="1">
      <c r="A250" s="166"/>
      <c r="B250" s="166"/>
      <c r="C250" s="166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166"/>
      <c r="P250" s="166"/>
      <c r="Q250" s="166"/>
      <c r="R250" s="166"/>
      <c r="S250" s="166"/>
      <c r="T250" s="166"/>
      <c r="U250" s="166"/>
      <c r="V250" s="166"/>
      <c r="W250" s="166"/>
      <c r="X250" s="166"/>
      <c r="Y250" s="166"/>
      <c r="Z250" s="166"/>
    </row>
    <row r="251" spans="1:26" ht="12.75" customHeight="1">
      <c r="A251" s="166"/>
      <c r="B251" s="166"/>
      <c r="C251" s="166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166"/>
      <c r="P251" s="166"/>
      <c r="Q251" s="166"/>
      <c r="R251" s="166"/>
      <c r="S251" s="166"/>
      <c r="T251" s="166"/>
      <c r="U251" s="166"/>
      <c r="V251" s="166"/>
      <c r="W251" s="166"/>
      <c r="X251" s="166"/>
      <c r="Y251" s="166"/>
      <c r="Z251" s="166"/>
    </row>
    <row r="252" spans="1:26" ht="12.75" customHeight="1">
      <c r="A252" s="166"/>
      <c r="B252" s="166"/>
      <c r="C252" s="166"/>
      <c r="D252" s="166"/>
      <c r="E252" s="166"/>
      <c r="F252" s="166"/>
      <c r="G252" s="166"/>
      <c r="H252" s="166"/>
      <c r="I252" s="166"/>
      <c r="J252" s="166"/>
      <c r="K252" s="166"/>
      <c r="L252" s="166"/>
      <c r="M252" s="166"/>
      <c r="N252" s="166"/>
      <c r="O252" s="166"/>
      <c r="P252" s="166"/>
      <c r="Q252" s="166"/>
      <c r="R252" s="166"/>
      <c r="S252" s="166"/>
      <c r="T252" s="166"/>
      <c r="U252" s="166"/>
      <c r="V252" s="166"/>
      <c r="W252" s="166"/>
      <c r="X252" s="166"/>
      <c r="Y252" s="166"/>
      <c r="Z252" s="166"/>
    </row>
    <row r="253" spans="1:26" ht="12.75" customHeight="1">
      <c r="A253" s="166"/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166"/>
      <c r="Q253" s="166"/>
      <c r="R253" s="166"/>
      <c r="S253" s="166"/>
      <c r="T253" s="166"/>
      <c r="U253" s="166"/>
      <c r="V253" s="166"/>
      <c r="W253" s="166"/>
      <c r="X253" s="166"/>
      <c r="Y253" s="166"/>
      <c r="Z253" s="166"/>
    </row>
    <row r="254" spans="1:26" ht="12.75" customHeight="1">
      <c r="A254" s="166"/>
      <c r="B254" s="166"/>
      <c r="C254" s="166"/>
      <c r="D254" s="166"/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166"/>
      <c r="P254" s="166"/>
      <c r="Q254" s="166"/>
      <c r="R254" s="166"/>
      <c r="S254" s="166"/>
      <c r="T254" s="166"/>
      <c r="U254" s="166"/>
      <c r="V254" s="166"/>
      <c r="W254" s="166"/>
      <c r="X254" s="166"/>
      <c r="Y254" s="166"/>
      <c r="Z254" s="166"/>
    </row>
    <row r="255" spans="1:26" ht="12.75" customHeight="1">
      <c r="A255" s="166"/>
      <c r="B255" s="166"/>
      <c r="C255" s="166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166"/>
      <c r="Q255" s="166"/>
      <c r="R255" s="166"/>
      <c r="S255" s="166"/>
      <c r="T255" s="166"/>
      <c r="U255" s="166"/>
      <c r="V255" s="166"/>
      <c r="W255" s="166"/>
      <c r="X255" s="166"/>
      <c r="Y255" s="166"/>
      <c r="Z255" s="166"/>
    </row>
    <row r="256" spans="1:26" ht="12.75" customHeight="1">
      <c r="A256" s="166"/>
      <c r="B256" s="166"/>
      <c r="C256" s="166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6"/>
      <c r="P256" s="166"/>
      <c r="Q256" s="166"/>
      <c r="R256" s="166"/>
      <c r="S256" s="166"/>
      <c r="T256" s="166"/>
      <c r="U256" s="166"/>
      <c r="V256" s="166"/>
      <c r="W256" s="166"/>
      <c r="X256" s="166"/>
      <c r="Y256" s="166"/>
      <c r="Z256" s="166"/>
    </row>
    <row r="257" spans="1:26" ht="12.75" customHeight="1">
      <c r="A257" s="166"/>
      <c r="B257" s="166"/>
      <c r="C257" s="166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6"/>
      <c r="P257" s="166"/>
      <c r="Q257" s="166"/>
      <c r="R257" s="166"/>
      <c r="S257" s="166"/>
      <c r="T257" s="166"/>
      <c r="U257" s="166"/>
      <c r="V257" s="166"/>
      <c r="W257" s="166"/>
      <c r="X257" s="166"/>
      <c r="Y257" s="166"/>
      <c r="Z257" s="166"/>
    </row>
    <row r="258" spans="1:26" ht="12.75" customHeight="1">
      <c r="A258" s="166"/>
      <c r="B258" s="166"/>
      <c r="C258" s="166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6"/>
      <c r="P258" s="166"/>
      <c r="Q258" s="166"/>
      <c r="R258" s="166"/>
      <c r="S258" s="166"/>
      <c r="T258" s="166"/>
      <c r="U258" s="166"/>
      <c r="V258" s="166"/>
      <c r="W258" s="166"/>
      <c r="X258" s="166"/>
      <c r="Y258" s="166"/>
      <c r="Z258" s="166"/>
    </row>
    <row r="259" spans="1:26" ht="12.75" customHeight="1">
      <c r="A259" s="166"/>
      <c r="B259" s="166"/>
      <c r="C259" s="166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6"/>
      <c r="P259" s="166"/>
      <c r="Q259" s="166"/>
      <c r="R259" s="166"/>
      <c r="S259" s="166"/>
      <c r="T259" s="166"/>
      <c r="U259" s="166"/>
      <c r="V259" s="166"/>
      <c r="W259" s="166"/>
      <c r="X259" s="166"/>
      <c r="Y259" s="166"/>
      <c r="Z259" s="166"/>
    </row>
    <row r="260" spans="1:26" ht="12.75" customHeight="1">
      <c r="A260" s="166"/>
      <c r="B260" s="166"/>
      <c r="C260" s="166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6"/>
      <c r="P260" s="166"/>
      <c r="Q260" s="166"/>
      <c r="R260" s="166"/>
      <c r="S260" s="166"/>
      <c r="T260" s="166"/>
      <c r="U260" s="166"/>
      <c r="V260" s="166"/>
      <c r="W260" s="166"/>
      <c r="X260" s="166"/>
      <c r="Y260" s="166"/>
      <c r="Z260" s="166"/>
    </row>
    <row r="261" spans="1:26" ht="12.75" customHeight="1">
      <c r="A261" s="166"/>
      <c r="B261" s="166"/>
      <c r="C261" s="166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6"/>
      <c r="P261" s="166"/>
      <c r="Q261" s="166"/>
      <c r="R261" s="166"/>
      <c r="S261" s="166"/>
      <c r="T261" s="166"/>
      <c r="U261" s="166"/>
      <c r="V261" s="166"/>
      <c r="W261" s="166"/>
      <c r="X261" s="166"/>
      <c r="Y261" s="166"/>
      <c r="Z261" s="166"/>
    </row>
    <row r="262" spans="1:26" ht="12.75" customHeight="1">
      <c r="A262" s="166"/>
      <c r="B262" s="166"/>
      <c r="C262" s="166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P262" s="166"/>
      <c r="Q262" s="166"/>
      <c r="R262" s="166"/>
      <c r="S262" s="166"/>
      <c r="T262" s="166"/>
      <c r="U262" s="166"/>
      <c r="V262" s="166"/>
      <c r="W262" s="166"/>
      <c r="X262" s="166"/>
      <c r="Y262" s="166"/>
      <c r="Z262" s="166"/>
    </row>
    <row r="263" spans="1:26" ht="12.75" customHeight="1">
      <c r="A263" s="166"/>
      <c r="B263" s="166"/>
      <c r="C263" s="166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P263" s="166"/>
      <c r="Q263" s="166"/>
      <c r="R263" s="166"/>
      <c r="S263" s="166"/>
      <c r="T263" s="166"/>
      <c r="U263" s="166"/>
      <c r="V263" s="166"/>
      <c r="W263" s="166"/>
      <c r="X263" s="166"/>
      <c r="Y263" s="166"/>
      <c r="Z263" s="166"/>
    </row>
    <row r="264" spans="1:26" ht="12.75" customHeight="1">
      <c r="A264" s="166"/>
      <c r="B264" s="166"/>
      <c r="C264" s="166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6"/>
      <c r="P264" s="166"/>
      <c r="Q264" s="166"/>
      <c r="R264" s="166"/>
      <c r="S264" s="166"/>
      <c r="T264" s="166"/>
      <c r="U264" s="166"/>
      <c r="V264" s="166"/>
      <c r="W264" s="166"/>
      <c r="X264" s="166"/>
      <c r="Y264" s="166"/>
      <c r="Z264" s="166"/>
    </row>
    <row r="265" spans="1:26" ht="12.75" customHeight="1">
      <c r="A265" s="166"/>
      <c r="B265" s="166"/>
      <c r="C265" s="166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66"/>
      <c r="O265" s="166"/>
      <c r="P265" s="166"/>
      <c r="Q265" s="166"/>
      <c r="R265" s="166"/>
      <c r="S265" s="166"/>
      <c r="T265" s="166"/>
      <c r="U265" s="166"/>
      <c r="V265" s="166"/>
      <c r="W265" s="166"/>
      <c r="X265" s="166"/>
      <c r="Y265" s="166"/>
      <c r="Z265" s="166"/>
    </row>
    <row r="266" spans="1:26" ht="12.75" customHeight="1">
      <c r="A266" s="166"/>
      <c r="B266" s="166"/>
      <c r="C266" s="166"/>
      <c r="D266" s="166"/>
      <c r="E266" s="166"/>
      <c r="F266" s="166"/>
      <c r="G266" s="166"/>
      <c r="H266" s="166"/>
      <c r="I266" s="166"/>
      <c r="J266" s="166"/>
      <c r="K266" s="166"/>
      <c r="L266" s="166"/>
      <c r="M266" s="166"/>
      <c r="N266" s="166"/>
      <c r="O266" s="166"/>
      <c r="P266" s="166"/>
      <c r="Q266" s="166"/>
      <c r="R266" s="166"/>
      <c r="S266" s="166"/>
      <c r="T266" s="166"/>
      <c r="U266" s="166"/>
      <c r="V266" s="166"/>
      <c r="W266" s="166"/>
      <c r="X266" s="166"/>
      <c r="Y266" s="166"/>
      <c r="Z266" s="166"/>
    </row>
    <row r="267" spans="1:26" ht="12.75" customHeight="1">
      <c r="A267" s="166"/>
      <c r="B267" s="166"/>
      <c r="C267" s="166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P267" s="166"/>
      <c r="Q267" s="166"/>
      <c r="R267" s="166"/>
      <c r="S267" s="166"/>
      <c r="T267" s="166"/>
      <c r="U267" s="166"/>
      <c r="V267" s="166"/>
      <c r="W267" s="166"/>
      <c r="X267" s="166"/>
      <c r="Y267" s="166"/>
      <c r="Z267" s="166"/>
    </row>
    <row r="268" spans="1:26" ht="12.75" customHeight="1">
      <c r="A268" s="166"/>
      <c r="B268" s="166"/>
      <c r="C268" s="166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166"/>
      <c r="Q268" s="166"/>
      <c r="R268" s="166"/>
      <c r="S268" s="166"/>
      <c r="T268" s="166"/>
      <c r="U268" s="166"/>
      <c r="V268" s="166"/>
      <c r="W268" s="166"/>
      <c r="X268" s="166"/>
      <c r="Y268" s="166"/>
      <c r="Z268" s="166"/>
    </row>
    <row r="269" spans="1:26" ht="12.75" customHeight="1">
      <c r="A269" s="166"/>
      <c r="B269" s="166"/>
      <c r="C269" s="166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P269" s="166"/>
      <c r="Q269" s="166"/>
      <c r="R269" s="166"/>
      <c r="S269" s="166"/>
      <c r="T269" s="166"/>
      <c r="U269" s="166"/>
      <c r="V269" s="166"/>
      <c r="W269" s="166"/>
      <c r="X269" s="166"/>
      <c r="Y269" s="166"/>
      <c r="Z269" s="166"/>
    </row>
    <row r="270" spans="1:26" ht="12.75" customHeight="1">
      <c r="A270" s="166"/>
      <c r="B270" s="166"/>
      <c r="C270" s="166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P270" s="166"/>
      <c r="Q270" s="166"/>
      <c r="R270" s="166"/>
      <c r="S270" s="166"/>
      <c r="T270" s="166"/>
      <c r="U270" s="166"/>
      <c r="V270" s="166"/>
      <c r="W270" s="166"/>
      <c r="X270" s="166"/>
      <c r="Y270" s="166"/>
      <c r="Z270" s="166"/>
    </row>
    <row r="271" spans="1:26" ht="12.75" customHeight="1">
      <c r="A271" s="166"/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</row>
    <row r="272" spans="1:26" ht="12.75" customHeight="1">
      <c r="A272" s="166"/>
      <c r="B272" s="166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  <c r="S272" s="166"/>
      <c r="T272" s="166"/>
      <c r="U272" s="166"/>
      <c r="V272" s="166"/>
      <c r="W272" s="166"/>
      <c r="X272" s="166"/>
      <c r="Y272" s="166"/>
      <c r="Z272" s="166"/>
    </row>
    <row r="273" spans="1:26" ht="12.75" customHeight="1">
      <c r="A273" s="166"/>
      <c r="B273" s="166"/>
      <c r="C273" s="166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166"/>
      <c r="Q273" s="166"/>
      <c r="R273" s="166"/>
      <c r="S273" s="166"/>
      <c r="T273" s="166"/>
      <c r="U273" s="166"/>
      <c r="V273" s="166"/>
      <c r="W273" s="166"/>
      <c r="X273" s="166"/>
      <c r="Y273" s="166"/>
      <c r="Z273" s="166"/>
    </row>
    <row r="274" spans="1:26" ht="12.75" customHeight="1">
      <c r="A274" s="166"/>
      <c r="B274" s="166"/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P274" s="166"/>
      <c r="Q274" s="166"/>
      <c r="R274" s="166"/>
      <c r="S274" s="166"/>
      <c r="T274" s="166"/>
      <c r="U274" s="166"/>
      <c r="V274" s="166"/>
      <c r="W274" s="166"/>
      <c r="X274" s="166"/>
      <c r="Y274" s="166"/>
      <c r="Z274" s="166"/>
    </row>
    <row r="275" spans="1:26" ht="12.75" customHeight="1">
      <c r="A275" s="166"/>
      <c r="B275" s="166"/>
      <c r="C275" s="166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66"/>
      <c r="O275" s="166"/>
      <c r="P275" s="166"/>
      <c r="Q275" s="166"/>
      <c r="R275" s="166"/>
      <c r="S275" s="166"/>
      <c r="T275" s="166"/>
      <c r="U275" s="166"/>
      <c r="V275" s="166"/>
      <c r="W275" s="166"/>
      <c r="X275" s="166"/>
      <c r="Y275" s="166"/>
      <c r="Z275" s="166"/>
    </row>
    <row r="276" spans="1:26" ht="12.75" customHeight="1">
      <c r="A276" s="166"/>
      <c r="B276" s="166"/>
      <c r="C276" s="166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</row>
    <row r="277" spans="1:26" ht="12.75" customHeight="1">
      <c r="A277" s="166"/>
      <c r="B277" s="166"/>
      <c r="C277" s="166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</row>
    <row r="278" spans="1:26" ht="12.75" customHeight="1">
      <c r="A278" s="166"/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</row>
    <row r="279" spans="1:26" ht="12.75" customHeight="1">
      <c r="A279" s="166"/>
      <c r="B279" s="166"/>
      <c r="C279" s="166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166"/>
      <c r="Q279" s="166"/>
      <c r="R279" s="166"/>
      <c r="S279" s="166"/>
      <c r="T279" s="166"/>
      <c r="U279" s="166"/>
      <c r="V279" s="166"/>
      <c r="W279" s="166"/>
      <c r="X279" s="166"/>
      <c r="Y279" s="166"/>
      <c r="Z279" s="166"/>
    </row>
    <row r="280" spans="1:26" ht="12.75" customHeight="1">
      <c r="A280" s="166"/>
      <c r="B280" s="166"/>
      <c r="C280" s="166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P280" s="166"/>
      <c r="Q280" s="166"/>
      <c r="R280" s="166"/>
      <c r="S280" s="166"/>
      <c r="T280" s="166"/>
      <c r="U280" s="166"/>
      <c r="V280" s="166"/>
      <c r="W280" s="166"/>
      <c r="X280" s="166"/>
      <c r="Y280" s="166"/>
      <c r="Z280" s="166"/>
    </row>
    <row r="281" spans="1:26" ht="12.75" customHeight="1">
      <c r="A281" s="166"/>
      <c r="B281" s="166"/>
      <c r="C281" s="166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166"/>
      <c r="P281" s="166"/>
      <c r="Q281" s="166"/>
      <c r="R281" s="166"/>
      <c r="S281" s="166"/>
      <c r="T281" s="166"/>
      <c r="U281" s="166"/>
      <c r="V281" s="166"/>
      <c r="W281" s="166"/>
      <c r="X281" s="166"/>
      <c r="Y281" s="166"/>
      <c r="Z281" s="166"/>
    </row>
    <row r="282" spans="1:26" ht="12.75" customHeight="1">
      <c r="A282" s="166"/>
      <c r="B282" s="166"/>
      <c r="C282" s="166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166"/>
      <c r="P282" s="166"/>
      <c r="Q282" s="166"/>
      <c r="R282" s="166"/>
      <c r="S282" s="166"/>
      <c r="T282" s="166"/>
      <c r="U282" s="166"/>
      <c r="V282" s="166"/>
      <c r="W282" s="166"/>
      <c r="X282" s="166"/>
      <c r="Y282" s="166"/>
      <c r="Z282" s="166"/>
    </row>
    <row r="283" spans="1:26" ht="12.75" customHeight="1">
      <c r="A283" s="166"/>
      <c r="B283" s="166"/>
      <c r="C283" s="166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166"/>
      <c r="P283" s="166"/>
      <c r="Q283" s="166"/>
      <c r="R283" s="166"/>
      <c r="S283" s="166"/>
      <c r="T283" s="166"/>
      <c r="U283" s="166"/>
      <c r="V283" s="166"/>
      <c r="W283" s="166"/>
      <c r="X283" s="166"/>
      <c r="Y283" s="166"/>
      <c r="Z283" s="166"/>
    </row>
    <row r="284" spans="1:26" ht="12.75" customHeight="1">
      <c r="A284" s="166"/>
      <c r="B284" s="166"/>
      <c r="C284" s="166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166"/>
      <c r="P284" s="166"/>
      <c r="Q284" s="166"/>
      <c r="R284" s="166"/>
      <c r="S284" s="166"/>
      <c r="T284" s="166"/>
      <c r="U284" s="166"/>
      <c r="V284" s="166"/>
      <c r="W284" s="166"/>
      <c r="X284" s="166"/>
      <c r="Y284" s="166"/>
      <c r="Z284" s="166"/>
    </row>
    <row r="285" spans="1:26" ht="12.75" customHeight="1">
      <c r="A285" s="166"/>
      <c r="B285" s="166"/>
      <c r="C285" s="166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166"/>
      <c r="P285" s="166"/>
      <c r="Q285" s="166"/>
      <c r="R285" s="166"/>
      <c r="S285" s="166"/>
      <c r="T285" s="166"/>
      <c r="U285" s="166"/>
      <c r="V285" s="166"/>
      <c r="W285" s="166"/>
      <c r="X285" s="166"/>
      <c r="Y285" s="166"/>
      <c r="Z285" s="166"/>
    </row>
    <row r="286" spans="1:26" ht="12.75" customHeight="1">
      <c r="A286" s="166"/>
      <c r="B286" s="166"/>
      <c r="C286" s="166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P286" s="166"/>
      <c r="Q286" s="166"/>
      <c r="R286" s="166"/>
      <c r="S286" s="166"/>
      <c r="T286" s="166"/>
      <c r="U286" s="166"/>
      <c r="V286" s="166"/>
      <c r="W286" s="166"/>
      <c r="X286" s="166"/>
      <c r="Y286" s="166"/>
      <c r="Z286" s="166"/>
    </row>
    <row r="287" spans="1:26" ht="12.75" customHeight="1">
      <c r="A287" s="166"/>
      <c r="B287" s="166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  <c r="S287" s="166"/>
      <c r="T287" s="166"/>
      <c r="U287" s="166"/>
      <c r="V287" s="166"/>
      <c r="W287" s="166"/>
      <c r="X287" s="166"/>
      <c r="Y287" s="166"/>
      <c r="Z287" s="166"/>
    </row>
    <row r="288" spans="1:26" ht="12.75" customHeight="1">
      <c r="A288" s="166"/>
      <c r="B288" s="166"/>
      <c r="C288" s="166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166"/>
      <c r="P288" s="166"/>
      <c r="Q288" s="166"/>
      <c r="R288" s="166"/>
      <c r="S288" s="166"/>
      <c r="T288" s="166"/>
      <c r="U288" s="166"/>
      <c r="V288" s="166"/>
      <c r="W288" s="166"/>
      <c r="X288" s="166"/>
      <c r="Y288" s="166"/>
      <c r="Z288" s="166"/>
    </row>
    <row r="289" spans="1:26" ht="12.75" customHeight="1">
      <c r="A289" s="166"/>
      <c r="B289" s="166"/>
      <c r="C289" s="166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166"/>
      <c r="P289" s="166"/>
      <c r="Q289" s="166"/>
      <c r="R289" s="166"/>
      <c r="S289" s="166"/>
      <c r="T289" s="166"/>
      <c r="U289" s="166"/>
      <c r="V289" s="166"/>
      <c r="W289" s="166"/>
      <c r="X289" s="166"/>
      <c r="Y289" s="166"/>
      <c r="Z289" s="166"/>
    </row>
    <row r="290" spans="1:26" ht="12.75" customHeight="1">
      <c r="A290" s="166"/>
      <c r="B290" s="166"/>
      <c r="C290" s="166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166"/>
      <c r="P290" s="166"/>
      <c r="Q290" s="166"/>
      <c r="R290" s="166"/>
      <c r="S290" s="166"/>
      <c r="T290" s="166"/>
      <c r="U290" s="166"/>
      <c r="V290" s="166"/>
      <c r="W290" s="166"/>
      <c r="X290" s="166"/>
      <c r="Y290" s="166"/>
      <c r="Z290" s="166"/>
    </row>
    <row r="291" spans="1:26" ht="12.75" customHeight="1">
      <c r="A291" s="166"/>
      <c r="B291" s="166"/>
      <c r="C291" s="166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166"/>
      <c r="P291" s="166"/>
      <c r="Q291" s="166"/>
      <c r="R291" s="166"/>
      <c r="S291" s="166"/>
      <c r="T291" s="166"/>
      <c r="U291" s="166"/>
      <c r="V291" s="166"/>
      <c r="W291" s="166"/>
      <c r="X291" s="166"/>
      <c r="Y291" s="166"/>
      <c r="Z291" s="166"/>
    </row>
    <row r="292" spans="1:26" ht="12.75" customHeight="1">
      <c r="A292" s="166"/>
      <c r="B292" s="166"/>
      <c r="C292" s="166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P292" s="166"/>
      <c r="Q292" s="166"/>
      <c r="R292" s="166"/>
      <c r="S292" s="166"/>
      <c r="T292" s="166"/>
      <c r="U292" s="166"/>
      <c r="V292" s="166"/>
      <c r="W292" s="166"/>
      <c r="X292" s="166"/>
      <c r="Y292" s="166"/>
      <c r="Z292" s="166"/>
    </row>
    <row r="293" spans="1:26" ht="12.75" customHeight="1">
      <c r="A293" s="166"/>
      <c r="B293" s="166"/>
      <c r="C293" s="166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66"/>
      <c r="O293" s="166"/>
      <c r="P293" s="166"/>
      <c r="Q293" s="166"/>
      <c r="R293" s="166"/>
      <c r="S293" s="166"/>
      <c r="T293" s="166"/>
      <c r="U293" s="166"/>
      <c r="V293" s="166"/>
      <c r="W293" s="166"/>
      <c r="X293" s="166"/>
      <c r="Y293" s="166"/>
      <c r="Z293" s="166"/>
    </row>
    <row r="294" spans="1:26" ht="12.75" customHeight="1">
      <c r="A294" s="166"/>
      <c r="B294" s="166"/>
      <c r="C294" s="166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66"/>
      <c r="O294" s="166"/>
      <c r="P294" s="166"/>
      <c r="Q294" s="166"/>
      <c r="R294" s="166"/>
      <c r="S294" s="166"/>
      <c r="T294" s="166"/>
      <c r="U294" s="166"/>
      <c r="V294" s="166"/>
      <c r="W294" s="166"/>
      <c r="X294" s="166"/>
      <c r="Y294" s="166"/>
      <c r="Z294" s="166"/>
    </row>
    <row r="295" spans="1:26" ht="12.75" customHeight="1">
      <c r="A295" s="166"/>
      <c r="B295" s="166"/>
      <c r="C295" s="166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66"/>
      <c r="O295" s="166"/>
      <c r="P295" s="166"/>
      <c r="Q295" s="166"/>
      <c r="R295" s="166"/>
      <c r="S295" s="166"/>
      <c r="T295" s="166"/>
      <c r="U295" s="166"/>
      <c r="V295" s="166"/>
      <c r="W295" s="166"/>
      <c r="X295" s="166"/>
      <c r="Y295" s="166"/>
      <c r="Z295" s="166"/>
    </row>
    <row r="296" spans="1:26" ht="12.75" customHeight="1">
      <c r="A296" s="166"/>
      <c r="B296" s="166"/>
      <c r="C296" s="166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66"/>
      <c r="O296" s="166"/>
      <c r="P296" s="166"/>
      <c r="Q296" s="166"/>
      <c r="R296" s="166"/>
      <c r="S296" s="166"/>
      <c r="T296" s="166"/>
      <c r="U296" s="166"/>
      <c r="V296" s="166"/>
      <c r="W296" s="166"/>
      <c r="X296" s="166"/>
      <c r="Y296" s="166"/>
      <c r="Z296" s="166"/>
    </row>
    <row r="297" spans="1:26" ht="12.75" customHeight="1">
      <c r="A297" s="166"/>
      <c r="B297" s="166"/>
      <c r="C297" s="166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166"/>
      <c r="P297" s="166"/>
      <c r="Q297" s="166"/>
      <c r="R297" s="166"/>
      <c r="S297" s="166"/>
      <c r="T297" s="166"/>
      <c r="U297" s="166"/>
      <c r="V297" s="166"/>
      <c r="W297" s="166"/>
      <c r="X297" s="166"/>
      <c r="Y297" s="166"/>
      <c r="Z297" s="166"/>
    </row>
    <row r="298" spans="1:26" ht="12.75" customHeight="1">
      <c r="A298" s="166"/>
      <c r="B298" s="166"/>
      <c r="C298" s="166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P298" s="166"/>
      <c r="Q298" s="166"/>
      <c r="R298" s="166"/>
      <c r="S298" s="166"/>
      <c r="T298" s="166"/>
      <c r="U298" s="166"/>
      <c r="V298" s="166"/>
      <c r="W298" s="166"/>
      <c r="X298" s="166"/>
      <c r="Y298" s="166"/>
      <c r="Z298" s="166"/>
    </row>
    <row r="299" spans="1:26" ht="12.75" customHeight="1">
      <c r="A299" s="166"/>
      <c r="B299" s="166"/>
      <c r="C299" s="166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166"/>
      <c r="P299" s="166"/>
      <c r="Q299" s="166"/>
      <c r="R299" s="166"/>
      <c r="S299" s="166"/>
      <c r="T299" s="166"/>
      <c r="U299" s="166"/>
      <c r="V299" s="166"/>
      <c r="W299" s="166"/>
      <c r="X299" s="166"/>
      <c r="Y299" s="166"/>
      <c r="Z299" s="166"/>
    </row>
    <row r="300" spans="1:26" ht="12.75" customHeight="1">
      <c r="A300" s="166"/>
      <c r="B300" s="166"/>
      <c r="C300" s="166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166"/>
      <c r="P300" s="166"/>
      <c r="Q300" s="166"/>
      <c r="R300" s="166"/>
      <c r="S300" s="166"/>
      <c r="T300" s="166"/>
      <c r="U300" s="166"/>
      <c r="V300" s="166"/>
      <c r="W300" s="166"/>
      <c r="X300" s="166"/>
      <c r="Y300" s="166"/>
      <c r="Z300" s="166"/>
    </row>
    <row r="301" spans="1:26" ht="12.75" customHeight="1">
      <c r="A301" s="166"/>
      <c r="B301" s="166"/>
      <c r="C301" s="166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P301" s="166"/>
      <c r="Q301" s="166"/>
      <c r="R301" s="166"/>
      <c r="S301" s="166"/>
      <c r="T301" s="166"/>
      <c r="U301" s="166"/>
      <c r="V301" s="166"/>
      <c r="W301" s="166"/>
      <c r="X301" s="166"/>
      <c r="Y301" s="166"/>
      <c r="Z301" s="166"/>
    </row>
    <row r="302" spans="1:26" ht="12.75" customHeight="1">
      <c r="A302" s="166"/>
      <c r="B302" s="166"/>
      <c r="C302" s="166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P302" s="166"/>
      <c r="Q302" s="166"/>
      <c r="R302" s="166"/>
      <c r="S302" s="166"/>
      <c r="T302" s="166"/>
      <c r="U302" s="166"/>
      <c r="V302" s="166"/>
      <c r="W302" s="166"/>
      <c r="X302" s="166"/>
      <c r="Y302" s="166"/>
      <c r="Z302" s="166"/>
    </row>
    <row r="303" spans="1:26" ht="12.75" customHeight="1">
      <c r="A303" s="166"/>
      <c r="B303" s="166"/>
      <c r="C303" s="166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P303" s="166"/>
      <c r="Q303" s="166"/>
      <c r="R303" s="166"/>
      <c r="S303" s="166"/>
      <c r="T303" s="166"/>
      <c r="U303" s="166"/>
      <c r="V303" s="166"/>
      <c r="W303" s="166"/>
      <c r="X303" s="166"/>
      <c r="Y303" s="166"/>
      <c r="Z303" s="166"/>
    </row>
    <row r="304" spans="1:26" ht="12.75" customHeight="1">
      <c r="A304" s="166"/>
      <c r="B304" s="166"/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66"/>
      <c r="R304" s="166"/>
      <c r="S304" s="166"/>
      <c r="T304" s="166"/>
      <c r="U304" s="166"/>
      <c r="V304" s="166"/>
      <c r="W304" s="166"/>
      <c r="X304" s="166"/>
      <c r="Y304" s="166"/>
      <c r="Z304" s="166"/>
    </row>
    <row r="305" spans="1:26" ht="12.75" customHeight="1">
      <c r="A305" s="166"/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66"/>
      <c r="R305" s="166"/>
      <c r="S305" s="166"/>
      <c r="T305" s="166"/>
      <c r="U305" s="166"/>
      <c r="V305" s="166"/>
      <c r="W305" s="166"/>
      <c r="X305" s="166"/>
      <c r="Y305" s="166"/>
      <c r="Z305" s="166"/>
    </row>
    <row r="306" spans="1:26" ht="12.75" customHeight="1">
      <c r="A306" s="166"/>
      <c r="B306" s="166"/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66"/>
      <c r="R306" s="166"/>
      <c r="S306" s="166"/>
      <c r="T306" s="166"/>
      <c r="U306" s="166"/>
      <c r="V306" s="166"/>
      <c r="W306" s="166"/>
      <c r="X306" s="166"/>
      <c r="Y306" s="166"/>
      <c r="Z306" s="166"/>
    </row>
    <row r="307" spans="1:26" ht="12.75" customHeight="1">
      <c r="A307" s="166"/>
      <c r="B307" s="166"/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66"/>
      <c r="Q307" s="166"/>
      <c r="R307" s="166"/>
      <c r="S307" s="166"/>
      <c r="T307" s="166"/>
      <c r="U307" s="166"/>
      <c r="V307" s="166"/>
      <c r="W307" s="166"/>
      <c r="X307" s="166"/>
      <c r="Y307" s="166"/>
      <c r="Z307" s="166"/>
    </row>
    <row r="308" spans="1:26" ht="12.75" customHeight="1">
      <c r="A308" s="166"/>
      <c r="B308" s="166"/>
      <c r="C308" s="166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66"/>
      <c r="R308" s="166"/>
      <c r="S308" s="166"/>
      <c r="T308" s="166"/>
      <c r="U308" s="166"/>
      <c r="V308" s="166"/>
      <c r="W308" s="166"/>
      <c r="X308" s="166"/>
      <c r="Y308" s="166"/>
      <c r="Z308" s="166"/>
    </row>
    <row r="309" spans="1:26" ht="12.75" customHeight="1">
      <c r="A309" s="166"/>
      <c r="B309" s="166"/>
      <c r="C309" s="166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66"/>
      <c r="R309" s="166"/>
      <c r="S309" s="166"/>
      <c r="T309" s="166"/>
      <c r="U309" s="166"/>
      <c r="V309" s="166"/>
      <c r="W309" s="166"/>
      <c r="X309" s="166"/>
      <c r="Y309" s="166"/>
      <c r="Z309" s="166"/>
    </row>
    <row r="310" spans="1:26" ht="12.75" customHeight="1">
      <c r="A310" s="166"/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</row>
    <row r="311" spans="1:26" ht="12.75" customHeight="1">
      <c r="A311" s="166"/>
      <c r="B311" s="166"/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66"/>
      <c r="R311" s="166"/>
      <c r="S311" s="166"/>
      <c r="T311" s="166"/>
      <c r="U311" s="166"/>
      <c r="V311" s="166"/>
      <c r="W311" s="166"/>
      <c r="X311" s="166"/>
      <c r="Y311" s="166"/>
      <c r="Z311" s="166"/>
    </row>
    <row r="312" spans="1:26" ht="12.75" customHeight="1">
      <c r="A312" s="166"/>
      <c r="B312" s="166"/>
      <c r="C312" s="166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66"/>
      <c r="R312" s="166"/>
      <c r="S312" s="166"/>
      <c r="T312" s="166"/>
      <c r="U312" s="166"/>
      <c r="V312" s="166"/>
      <c r="W312" s="166"/>
      <c r="X312" s="166"/>
      <c r="Y312" s="166"/>
      <c r="Z312" s="166"/>
    </row>
    <row r="313" spans="1:26" ht="12.75" customHeight="1">
      <c r="A313" s="166"/>
      <c r="B313" s="166"/>
      <c r="C313" s="166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66"/>
      <c r="Q313" s="166"/>
      <c r="R313" s="166"/>
      <c r="S313" s="166"/>
      <c r="T313" s="166"/>
      <c r="U313" s="166"/>
      <c r="V313" s="166"/>
      <c r="W313" s="166"/>
      <c r="X313" s="166"/>
      <c r="Y313" s="166"/>
      <c r="Z313" s="166"/>
    </row>
    <row r="314" spans="1:26" ht="12.75" customHeight="1">
      <c r="A314" s="166"/>
      <c r="B314" s="166"/>
      <c r="C314" s="166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66"/>
      <c r="R314" s="166"/>
      <c r="S314" s="166"/>
      <c r="T314" s="166"/>
      <c r="U314" s="166"/>
      <c r="V314" s="166"/>
      <c r="W314" s="166"/>
      <c r="X314" s="166"/>
      <c r="Y314" s="166"/>
      <c r="Z314" s="166"/>
    </row>
    <row r="315" spans="1:26" ht="12.75" customHeight="1">
      <c r="A315" s="166"/>
      <c r="B315" s="166"/>
      <c r="C315" s="166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66"/>
      <c r="R315" s="166"/>
      <c r="S315" s="166"/>
      <c r="T315" s="166"/>
      <c r="U315" s="166"/>
      <c r="V315" s="166"/>
      <c r="W315" s="166"/>
      <c r="X315" s="166"/>
      <c r="Y315" s="166"/>
      <c r="Z315" s="166"/>
    </row>
    <row r="316" spans="1:26" ht="12.75" customHeight="1">
      <c r="A316" s="166"/>
      <c r="B316" s="166"/>
      <c r="C316" s="166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66"/>
      <c r="O316" s="166"/>
      <c r="P316" s="166"/>
      <c r="Q316" s="166"/>
      <c r="R316" s="166"/>
      <c r="S316" s="166"/>
      <c r="T316" s="166"/>
      <c r="U316" s="166"/>
      <c r="V316" s="166"/>
      <c r="W316" s="166"/>
      <c r="X316" s="166"/>
      <c r="Y316" s="166"/>
      <c r="Z316" s="166"/>
    </row>
    <row r="317" spans="1:26" ht="12.75" customHeight="1">
      <c r="A317" s="166"/>
      <c r="B317" s="166"/>
      <c r="C317" s="166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66"/>
      <c r="O317" s="166"/>
      <c r="P317" s="166"/>
      <c r="Q317" s="166"/>
      <c r="R317" s="166"/>
      <c r="S317" s="166"/>
      <c r="T317" s="166"/>
      <c r="U317" s="166"/>
      <c r="V317" s="166"/>
      <c r="W317" s="166"/>
      <c r="X317" s="166"/>
      <c r="Y317" s="166"/>
      <c r="Z317" s="166"/>
    </row>
    <row r="318" spans="1:26" ht="12.75" customHeight="1">
      <c r="A318" s="166"/>
      <c r="B318" s="166"/>
      <c r="C318" s="166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66"/>
      <c r="Q318" s="166"/>
      <c r="R318" s="166"/>
      <c r="S318" s="166"/>
      <c r="T318" s="166"/>
      <c r="U318" s="166"/>
      <c r="V318" s="166"/>
      <c r="W318" s="166"/>
      <c r="X318" s="166"/>
      <c r="Y318" s="166"/>
      <c r="Z318" s="166"/>
    </row>
    <row r="319" spans="1:26" ht="12.75" customHeight="1">
      <c r="A319" s="166"/>
      <c r="B319" s="166"/>
      <c r="C319" s="166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66"/>
      <c r="Q319" s="166"/>
      <c r="R319" s="166"/>
      <c r="S319" s="166"/>
      <c r="T319" s="166"/>
      <c r="U319" s="166"/>
      <c r="V319" s="166"/>
      <c r="W319" s="166"/>
      <c r="X319" s="166"/>
      <c r="Y319" s="166"/>
      <c r="Z319" s="166"/>
    </row>
    <row r="320" spans="1:26" ht="12.75" customHeight="1">
      <c r="A320" s="166"/>
      <c r="B320" s="166"/>
      <c r="C320" s="166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66"/>
      <c r="O320" s="166"/>
      <c r="P320" s="166"/>
      <c r="Q320" s="166"/>
      <c r="R320" s="166"/>
      <c r="S320" s="166"/>
      <c r="T320" s="166"/>
      <c r="U320" s="166"/>
      <c r="V320" s="166"/>
      <c r="W320" s="166"/>
      <c r="X320" s="166"/>
      <c r="Y320" s="166"/>
      <c r="Z320" s="166"/>
    </row>
    <row r="321" spans="1:26" ht="12.75" customHeight="1">
      <c r="A321" s="166"/>
      <c r="B321" s="166"/>
      <c r="C321" s="166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66"/>
      <c r="O321" s="166"/>
      <c r="P321" s="166"/>
      <c r="Q321" s="166"/>
      <c r="R321" s="166"/>
      <c r="S321" s="166"/>
      <c r="T321" s="166"/>
      <c r="U321" s="166"/>
      <c r="V321" s="166"/>
      <c r="W321" s="166"/>
      <c r="X321" s="166"/>
      <c r="Y321" s="166"/>
      <c r="Z321" s="166"/>
    </row>
    <row r="322" spans="1:26" ht="12.75" customHeight="1">
      <c r="A322" s="166"/>
      <c r="B322" s="166"/>
      <c r="C322" s="166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66"/>
      <c r="O322" s="166"/>
      <c r="P322" s="166"/>
      <c r="Q322" s="166"/>
      <c r="R322" s="166"/>
      <c r="S322" s="166"/>
      <c r="T322" s="166"/>
      <c r="U322" s="166"/>
      <c r="V322" s="166"/>
      <c r="W322" s="166"/>
      <c r="X322" s="166"/>
      <c r="Y322" s="166"/>
      <c r="Z322" s="166"/>
    </row>
    <row r="323" spans="1:26" ht="12.75" customHeight="1">
      <c r="A323" s="166"/>
      <c r="B323" s="166"/>
      <c r="C323" s="166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66"/>
      <c r="O323" s="166"/>
      <c r="P323" s="166"/>
      <c r="Q323" s="166"/>
      <c r="R323" s="166"/>
      <c r="S323" s="166"/>
      <c r="T323" s="166"/>
      <c r="U323" s="166"/>
      <c r="V323" s="166"/>
      <c r="W323" s="166"/>
      <c r="X323" s="166"/>
      <c r="Y323" s="166"/>
      <c r="Z323" s="166"/>
    </row>
    <row r="324" spans="1:26" ht="12.75" customHeight="1">
      <c r="A324" s="166"/>
      <c r="B324" s="166"/>
      <c r="C324" s="166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66"/>
      <c r="O324" s="166"/>
      <c r="P324" s="166"/>
      <c r="Q324" s="166"/>
      <c r="R324" s="166"/>
      <c r="S324" s="166"/>
      <c r="T324" s="166"/>
      <c r="U324" s="166"/>
      <c r="V324" s="166"/>
      <c r="W324" s="166"/>
      <c r="X324" s="166"/>
      <c r="Y324" s="166"/>
      <c r="Z324" s="166"/>
    </row>
    <row r="325" spans="1:26" ht="12.75" customHeight="1">
      <c r="A325" s="166"/>
      <c r="B325" s="166"/>
      <c r="C325" s="166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66"/>
      <c r="O325" s="166"/>
      <c r="P325" s="166"/>
      <c r="Q325" s="166"/>
      <c r="R325" s="166"/>
      <c r="S325" s="166"/>
      <c r="T325" s="166"/>
      <c r="U325" s="166"/>
      <c r="V325" s="166"/>
      <c r="W325" s="166"/>
      <c r="X325" s="166"/>
      <c r="Y325" s="166"/>
      <c r="Z325" s="166"/>
    </row>
    <row r="326" spans="1:26" ht="12.75" customHeight="1">
      <c r="A326" s="166"/>
      <c r="B326" s="166"/>
      <c r="C326" s="166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66"/>
      <c r="O326" s="166"/>
      <c r="P326" s="166"/>
      <c r="Q326" s="166"/>
      <c r="R326" s="166"/>
      <c r="S326" s="166"/>
      <c r="T326" s="166"/>
      <c r="U326" s="166"/>
      <c r="V326" s="166"/>
      <c r="W326" s="166"/>
      <c r="X326" s="166"/>
      <c r="Y326" s="166"/>
      <c r="Z326" s="166"/>
    </row>
    <row r="327" spans="1:26" ht="12.75" customHeight="1">
      <c r="A327" s="166"/>
      <c r="B327" s="166"/>
      <c r="C327" s="166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66"/>
      <c r="O327" s="166"/>
      <c r="P327" s="166"/>
      <c r="Q327" s="166"/>
      <c r="R327" s="166"/>
      <c r="S327" s="166"/>
      <c r="T327" s="166"/>
      <c r="U327" s="166"/>
      <c r="V327" s="166"/>
      <c r="W327" s="166"/>
      <c r="X327" s="166"/>
      <c r="Y327" s="166"/>
      <c r="Z327" s="166"/>
    </row>
    <row r="328" spans="1:26" ht="12.75" customHeight="1">
      <c r="A328" s="166"/>
      <c r="B328" s="166"/>
      <c r="C328" s="166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66"/>
      <c r="O328" s="166"/>
      <c r="P328" s="166"/>
      <c r="Q328" s="166"/>
      <c r="R328" s="166"/>
      <c r="S328" s="166"/>
      <c r="T328" s="166"/>
      <c r="U328" s="166"/>
      <c r="V328" s="166"/>
      <c r="W328" s="166"/>
      <c r="X328" s="166"/>
      <c r="Y328" s="166"/>
      <c r="Z328" s="166"/>
    </row>
    <row r="329" spans="1:26" ht="12.75" customHeight="1">
      <c r="A329" s="166"/>
      <c r="B329" s="166"/>
      <c r="C329" s="166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66"/>
      <c r="O329" s="166"/>
      <c r="P329" s="166"/>
      <c r="Q329" s="166"/>
      <c r="R329" s="166"/>
      <c r="S329" s="166"/>
      <c r="T329" s="166"/>
      <c r="U329" s="166"/>
      <c r="V329" s="166"/>
      <c r="W329" s="166"/>
      <c r="X329" s="166"/>
      <c r="Y329" s="166"/>
      <c r="Z329" s="166"/>
    </row>
    <row r="330" spans="1:26" ht="12.75" customHeight="1">
      <c r="A330" s="166"/>
      <c r="B330" s="166"/>
      <c r="C330" s="166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66"/>
      <c r="O330" s="166"/>
      <c r="P330" s="166"/>
      <c r="Q330" s="166"/>
      <c r="R330" s="166"/>
      <c r="S330" s="166"/>
      <c r="T330" s="166"/>
      <c r="U330" s="166"/>
      <c r="V330" s="166"/>
      <c r="W330" s="166"/>
      <c r="X330" s="166"/>
      <c r="Y330" s="166"/>
      <c r="Z330" s="166"/>
    </row>
    <row r="331" spans="1:26" ht="12.75" customHeight="1">
      <c r="A331" s="166"/>
      <c r="B331" s="166"/>
      <c r="C331" s="166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66"/>
      <c r="O331" s="166"/>
      <c r="P331" s="166"/>
      <c r="Q331" s="166"/>
      <c r="R331" s="166"/>
      <c r="S331" s="166"/>
      <c r="T331" s="166"/>
      <c r="U331" s="166"/>
      <c r="V331" s="166"/>
      <c r="W331" s="166"/>
      <c r="X331" s="166"/>
      <c r="Y331" s="166"/>
      <c r="Z331" s="166"/>
    </row>
    <row r="332" spans="1:26" ht="12.75" customHeight="1">
      <c r="A332" s="166"/>
      <c r="B332" s="166"/>
      <c r="C332" s="166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66"/>
      <c r="O332" s="166"/>
      <c r="P332" s="166"/>
      <c r="Q332" s="166"/>
      <c r="R332" s="166"/>
      <c r="S332" s="166"/>
      <c r="T332" s="166"/>
      <c r="U332" s="166"/>
      <c r="V332" s="166"/>
      <c r="W332" s="166"/>
      <c r="X332" s="166"/>
      <c r="Y332" s="166"/>
      <c r="Z332" s="166"/>
    </row>
    <row r="333" spans="1:26" ht="12.75" customHeight="1">
      <c r="A333" s="166"/>
      <c r="B333" s="166"/>
      <c r="C333" s="166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66"/>
      <c r="O333" s="166"/>
      <c r="P333" s="166"/>
      <c r="Q333" s="166"/>
      <c r="R333" s="166"/>
      <c r="S333" s="166"/>
      <c r="T333" s="166"/>
      <c r="U333" s="166"/>
      <c r="V333" s="166"/>
      <c r="W333" s="166"/>
      <c r="X333" s="166"/>
      <c r="Y333" s="166"/>
      <c r="Z333" s="166"/>
    </row>
    <row r="334" spans="1:26" ht="12.75" customHeight="1">
      <c r="A334" s="166"/>
      <c r="B334" s="166"/>
      <c r="C334" s="166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66"/>
      <c r="O334" s="166"/>
      <c r="P334" s="166"/>
      <c r="Q334" s="166"/>
      <c r="R334" s="166"/>
      <c r="S334" s="166"/>
      <c r="T334" s="166"/>
      <c r="U334" s="166"/>
      <c r="V334" s="166"/>
      <c r="W334" s="166"/>
      <c r="X334" s="166"/>
      <c r="Y334" s="166"/>
      <c r="Z334" s="166"/>
    </row>
    <row r="335" spans="1:26" ht="12.75" customHeight="1">
      <c r="A335" s="166"/>
      <c r="B335" s="166"/>
      <c r="C335" s="166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66"/>
      <c r="O335" s="166"/>
      <c r="P335" s="166"/>
      <c r="Q335" s="166"/>
      <c r="R335" s="166"/>
      <c r="S335" s="166"/>
      <c r="T335" s="166"/>
      <c r="U335" s="166"/>
      <c r="V335" s="166"/>
      <c r="W335" s="166"/>
      <c r="X335" s="166"/>
      <c r="Y335" s="166"/>
      <c r="Z335" s="166"/>
    </row>
    <row r="336" spans="1:26" ht="12.75" customHeight="1">
      <c r="A336" s="166"/>
      <c r="B336" s="166"/>
      <c r="C336" s="166"/>
      <c r="D336" s="166"/>
      <c r="E336" s="166"/>
      <c r="F336" s="166"/>
      <c r="G336" s="166"/>
      <c r="H336" s="166"/>
      <c r="I336" s="166"/>
      <c r="J336" s="166"/>
      <c r="K336" s="166"/>
      <c r="L336" s="166"/>
      <c r="M336" s="166"/>
      <c r="N336" s="166"/>
      <c r="O336" s="166"/>
      <c r="P336" s="166"/>
      <c r="Q336" s="166"/>
      <c r="R336" s="166"/>
      <c r="S336" s="166"/>
      <c r="T336" s="166"/>
      <c r="U336" s="166"/>
      <c r="V336" s="166"/>
      <c r="W336" s="166"/>
      <c r="X336" s="166"/>
      <c r="Y336" s="166"/>
      <c r="Z336" s="166"/>
    </row>
    <row r="337" spans="1:26" ht="12.75" customHeight="1">
      <c r="A337" s="166"/>
      <c r="B337" s="166"/>
      <c r="C337" s="166"/>
      <c r="D337" s="166"/>
      <c r="E337" s="166"/>
      <c r="F337" s="166"/>
      <c r="G337" s="166"/>
      <c r="H337" s="166"/>
      <c r="I337" s="166"/>
      <c r="J337" s="166"/>
      <c r="K337" s="166"/>
      <c r="L337" s="166"/>
      <c r="M337" s="166"/>
      <c r="N337" s="166"/>
      <c r="O337" s="166"/>
      <c r="P337" s="166"/>
      <c r="Q337" s="166"/>
      <c r="R337" s="166"/>
      <c r="S337" s="166"/>
      <c r="T337" s="166"/>
      <c r="U337" s="166"/>
      <c r="V337" s="166"/>
      <c r="W337" s="166"/>
      <c r="X337" s="166"/>
      <c r="Y337" s="166"/>
      <c r="Z337" s="166"/>
    </row>
    <row r="338" spans="1:26" ht="12.75" customHeight="1">
      <c r="A338" s="166"/>
      <c r="B338" s="166"/>
      <c r="C338" s="166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66"/>
      <c r="O338" s="166"/>
      <c r="P338" s="166"/>
      <c r="Q338" s="166"/>
      <c r="R338" s="166"/>
      <c r="S338" s="166"/>
      <c r="T338" s="166"/>
      <c r="U338" s="166"/>
      <c r="V338" s="166"/>
      <c r="W338" s="166"/>
      <c r="X338" s="166"/>
      <c r="Y338" s="166"/>
      <c r="Z338" s="166"/>
    </row>
    <row r="339" spans="1:26" ht="12.75" customHeight="1">
      <c r="A339" s="166"/>
      <c r="B339" s="166"/>
      <c r="C339" s="166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66"/>
      <c r="O339" s="166"/>
      <c r="P339" s="166"/>
      <c r="Q339" s="166"/>
      <c r="R339" s="166"/>
      <c r="S339" s="166"/>
      <c r="T339" s="166"/>
      <c r="U339" s="166"/>
      <c r="V339" s="166"/>
      <c r="W339" s="166"/>
      <c r="X339" s="166"/>
      <c r="Y339" s="166"/>
      <c r="Z339" s="166"/>
    </row>
    <row r="340" spans="1:26" ht="12.75" customHeight="1">
      <c r="A340" s="166"/>
      <c r="B340" s="166"/>
      <c r="C340" s="166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66"/>
      <c r="O340" s="166"/>
      <c r="P340" s="166"/>
      <c r="Q340" s="166"/>
      <c r="R340" s="166"/>
      <c r="S340" s="166"/>
      <c r="T340" s="166"/>
      <c r="U340" s="166"/>
      <c r="V340" s="166"/>
      <c r="W340" s="166"/>
      <c r="X340" s="166"/>
      <c r="Y340" s="166"/>
      <c r="Z340" s="166"/>
    </row>
    <row r="341" spans="1:26" ht="12.75" customHeight="1">
      <c r="A341" s="166"/>
      <c r="B341" s="166"/>
      <c r="C341" s="166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66"/>
      <c r="O341" s="166"/>
      <c r="P341" s="166"/>
      <c r="Q341" s="166"/>
      <c r="R341" s="166"/>
      <c r="S341" s="166"/>
      <c r="T341" s="166"/>
      <c r="U341" s="166"/>
      <c r="V341" s="166"/>
      <c r="W341" s="166"/>
      <c r="X341" s="166"/>
      <c r="Y341" s="166"/>
      <c r="Z341" s="166"/>
    </row>
    <row r="342" spans="1:26" ht="12.75" customHeight="1">
      <c r="A342" s="166"/>
      <c r="B342" s="166"/>
      <c r="C342" s="166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66"/>
      <c r="O342" s="166"/>
      <c r="P342" s="166"/>
      <c r="Q342" s="166"/>
      <c r="R342" s="166"/>
      <c r="S342" s="166"/>
      <c r="T342" s="166"/>
      <c r="U342" s="166"/>
      <c r="V342" s="166"/>
      <c r="W342" s="166"/>
      <c r="X342" s="166"/>
      <c r="Y342" s="166"/>
      <c r="Z342" s="166"/>
    </row>
    <row r="343" spans="1:26" ht="12.75" customHeight="1">
      <c r="A343" s="166"/>
      <c r="B343" s="166"/>
      <c r="C343" s="166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66"/>
      <c r="O343" s="166"/>
      <c r="P343" s="166"/>
      <c r="Q343" s="166"/>
      <c r="R343" s="166"/>
      <c r="S343" s="166"/>
      <c r="T343" s="166"/>
      <c r="U343" s="166"/>
      <c r="V343" s="166"/>
      <c r="W343" s="166"/>
      <c r="X343" s="166"/>
      <c r="Y343" s="166"/>
      <c r="Z343" s="166"/>
    </row>
    <row r="344" spans="1:26" ht="12.75" customHeight="1">
      <c r="A344" s="166"/>
      <c r="B344" s="166"/>
      <c r="C344" s="166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66"/>
      <c r="O344" s="166"/>
      <c r="P344" s="166"/>
      <c r="Q344" s="166"/>
      <c r="R344" s="166"/>
      <c r="S344" s="166"/>
      <c r="T344" s="166"/>
      <c r="U344" s="166"/>
      <c r="V344" s="166"/>
      <c r="W344" s="166"/>
      <c r="X344" s="166"/>
      <c r="Y344" s="166"/>
      <c r="Z344" s="166"/>
    </row>
    <row r="345" spans="1:26" ht="12.75" customHeight="1">
      <c r="A345" s="166"/>
      <c r="B345" s="166"/>
      <c r="C345" s="166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66"/>
      <c r="O345" s="166"/>
      <c r="P345" s="166"/>
      <c r="Q345" s="166"/>
      <c r="R345" s="166"/>
      <c r="S345" s="166"/>
      <c r="T345" s="166"/>
      <c r="U345" s="166"/>
      <c r="V345" s="166"/>
      <c r="W345" s="166"/>
      <c r="X345" s="166"/>
      <c r="Y345" s="166"/>
      <c r="Z345" s="166"/>
    </row>
    <row r="346" spans="1:26" ht="12.75" customHeight="1">
      <c r="A346" s="166"/>
      <c r="B346" s="166"/>
      <c r="C346" s="166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66"/>
      <c r="O346" s="166"/>
      <c r="P346" s="166"/>
      <c r="Q346" s="166"/>
      <c r="R346" s="166"/>
      <c r="S346" s="166"/>
      <c r="T346" s="166"/>
      <c r="U346" s="166"/>
      <c r="V346" s="166"/>
      <c r="W346" s="166"/>
      <c r="X346" s="166"/>
      <c r="Y346" s="166"/>
      <c r="Z346" s="166"/>
    </row>
    <row r="347" spans="1:26" ht="12.75" customHeight="1">
      <c r="A347" s="166"/>
      <c r="B347" s="166"/>
      <c r="C347" s="166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66"/>
      <c r="O347" s="166"/>
      <c r="P347" s="166"/>
      <c r="Q347" s="166"/>
      <c r="R347" s="166"/>
      <c r="S347" s="166"/>
      <c r="T347" s="166"/>
      <c r="U347" s="166"/>
      <c r="V347" s="166"/>
      <c r="W347" s="166"/>
      <c r="X347" s="166"/>
      <c r="Y347" s="166"/>
      <c r="Z347" s="166"/>
    </row>
    <row r="348" spans="1:26" ht="12.75" customHeight="1">
      <c r="A348" s="166"/>
      <c r="B348" s="166"/>
      <c r="C348" s="166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66"/>
      <c r="O348" s="166"/>
      <c r="P348" s="166"/>
      <c r="Q348" s="166"/>
      <c r="R348" s="166"/>
      <c r="S348" s="166"/>
      <c r="T348" s="166"/>
      <c r="U348" s="166"/>
      <c r="V348" s="166"/>
      <c r="W348" s="166"/>
      <c r="X348" s="166"/>
      <c r="Y348" s="166"/>
      <c r="Z348" s="166"/>
    </row>
    <row r="349" spans="1:26" ht="12.75" customHeight="1">
      <c r="A349" s="166"/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</row>
    <row r="350" spans="1:26" ht="12.75" customHeight="1">
      <c r="A350" s="166"/>
      <c r="B350" s="166"/>
      <c r="C350" s="166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66"/>
      <c r="O350" s="166"/>
      <c r="P350" s="166"/>
      <c r="Q350" s="166"/>
      <c r="R350" s="166"/>
      <c r="S350" s="166"/>
      <c r="T350" s="166"/>
      <c r="U350" s="166"/>
      <c r="V350" s="166"/>
      <c r="W350" s="166"/>
      <c r="X350" s="166"/>
      <c r="Y350" s="166"/>
      <c r="Z350" s="166"/>
    </row>
    <row r="351" spans="1:26" ht="12.75" customHeight="1">
      <c r="A351" s="166"/>
      <c r="B351" s="166"/>
      <c r="C351" s="166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66"/>
      <c r="O351" s="166"/>
      <c r="P351" s="166"/>
      <c r="Q351" s="166"/>
      <c r="R351" s="166"/>
      <c r="S351" s="166"/>
      <c r="T351" s="166"/>
      <c r="U351" s="166"/>
      <c r="V351" s="166"/>
      <c r="W351" s="166"/>
      <c r="X351" s="166"/>
      <c r="Y351" s="166"/>
      <c r="Z351" s="166"/>
    </row>
    <row r="352" spans="1:26" ht="12.75" customHeight="1">
      <c r="A352" s="166"/>
      <c r="B352" s="166"/>
      <c r="C352" s="166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66"/>
      <c r="O352" s="166"/>
      <c r="P352" s="166"/>
      <c r="Q352" s="166"/>
      <c r="R352" s="166"/>
      <c r="S352" s="166"/>
      <c r="T352" s="166"/>
      <c r="U352" s="166"/>
      <c r="V352" s="166"/>
      <c r="W352" s="166"/>
      <c r="X352" s="166"/>
      <c r="Y352" s="166"/>
      <c r="Z352" s="166"/>
    </row>
    <row r="353" spans="1:26" ht="12.75" customHeight="1">
      <c r="A353" s="166"/>
      <c r="B353" s="166"/>
      <c r="C353" s="166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66"/>
      <c r="O353" s="166"/>
      <c r="P353" s="166"/>
      <c r="Q353" s="166"/>
      <c r="R353" s="166"/>
      <c r="S353" s="166"/>
      <c r="T353" s="166"/>
      <c r="U353" s="166"/>
      <c r="V353" s="166"/>
      <c r="W353" s="166"/>
      <c r="X353" s="166"/>
      <c r="Y353" s="166"/>
      <c r="Z353" s="166"/>
    </row>
    <row r="354" spans="1:26" ht="12.75" customHeight="1">
      <c r="A354" s="166"/>
      <c r="B354" s="166"/>
      <c r="C354" s="166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66"/>
      <c r="O354" s="166"/>
      <c r="P354" s="166"/>
      <c r="Q354" s="166"/>
      <c r="R354" s="166"/>
      <c r="S354" s="166"/>
      <c r="T354" s="166"/>
      <c r="U354" s="166"/>
      <c r="V354" s="166"/>
      <c r="W354" s="166"/>
      <c r="X354" s="166"/>
      <c r="Y354" s="166"/>
      <c r="Z354" s="166"/>
    </row>
    <row r="355" spans="1:26" ht="12.75" customHeight="1">
      <c r="A355" s="166"/>
      <c r="B355" s="166"/>
      <c r="C355" s="166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66"/>
      <c r="O355" s="166"/>
      <c r="P355" s="166"/>
      <c r="Q355" s="166"/>
      <c r="R355" s="166"/>
      <c r="S355" s="166"/>
      <c r="T355" s="166"/>
      <c r="U355" s="166"/>
      <c r="V355" s="166"/>
      <c r="W355" s="166"/>
      <c r="X355" s="166"/>
      <c r="Y355" s="166"/>
      <c r="Z355" s="166"/>
    </row>
    <row r="356" spans="1:26" ht="12.75" customHeight="1">
      <c r="A356" s="166"/>
      <c r="B356" s="166"/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66"/>
      <c r="O356" s="166"/>
      <c r="P356" s="166"/>
      <c r="Q356" s="166"/>
      <c r="R356" s="166"/>
      <c r="S356" s="166"/>
      <c r="T356" s="166"/>
      <c r="U356" s="166"/>
      <c r="V356" s="166"/>
      <c r="W356" s="166"/>
      <c r="X356" s="166"/>
      <c r="Y356" s="166"/>
      <c r="Z356" s="166"/>
    </row>
    <row r="357" spans="1:26" ht="12.75" customHeight="1">
      <c r="A357" s="166"/>
      <c r="B357" s="166"/>
      <c r="C357" s="166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66"/>
      <c r="O357" s="166"/>
      <c r="P357" s="166"/>
      <c r="Q357" s="166"/>
      <c r="R357" s="166"/>
      <c r="S357" s="166"/>
      <c r="T357" s="166"/>
      <c r="U357" s="166"/>
      <c r="V357" s="166"/>
      <c r="W357" s="166"/>
      <c r="X357" s="166"/>
      <c r="Y357" s="166"/>
      <c r="Z357" s="166"/>
    </row>
    <row r="358" spans="1:26" ht="12.75" customHeight="1">
      <c r="A358" s="166"/>
      <c r="B358" s="166"/>
      <c r="C358" s="166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66"/>
      <c r="O358" s="166"/>
      <c r="P358" s="166"/>
      <c r="Q358" s="166"/>
      <c r="R358" s="166"/>
      <c r="S358" s="166"/>
      <c r="T358" s="166"/>
      <c r="U358" s="166"/>
      <c r="V358" s="166"/>
      <c r="W358" s="166"/>
      <c r="X358" s="166"/>
      <c r="Y358" s="166"/>
      <c r="Z358" s="166"/>
    </row>
    <row r="359" spans="1:26" ht="12.75" customHeight="1">
      <c r="A359" s="166"/>
      <c r="B359" s="166"/>
      <c r="C359" s="166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66"/>
      <c r="O359" s="166"/>
      <c r="P359" s="166"/>
      <c r="Q359" s="166"/>
      <c r="R359" s="166"/>
      <c r="S359" s="166"/>
      <c r="T359" s="166"/>
      <c r="U359" s="166"/>
      <c r="V359" s="166"/>
      <c r="W359" s="166"/>
      <c r="X359" s="166"/>
      <c r="Y359" s="166"/>
      <c r="Z359" s="166"/>
    </row>
    <row r="360" spans="1:26" ht="12.75" customHeight="1">
      <c r="A360" s="166"/>
      <c r="B360" s="166"/>
      <c r="C360" s="166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66"/>
      <c r="O360" s="166"/>
      <c r="P360" s="166"/>
      <c r="Q360" s="166"/>
      <c r="R360" s="166"/>
      <c r="S360" s="166"/>
      <c r="T360" s="166"/>
      <c r="U360" s="166"/>
      <c r="V360" s="166"/>
      <c r="W360" s="166"/>
      <c r="X360" s="166"/>
      <c r="Y360" s="166"/>
      <c r="Z360" s="166"/>
    </row>
    <row r="361" spans="1:26" ht="12.75" customHeight="1">
      <c r="A361" s="166"/>
      <c r="B361" s="166"/>
      <c r="C361" s="166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66"/>
      <c r="O361" s="166"/>
      <c r="P361" s="166"/>
      <c r="Q361" s="166"/>
      <c r="R361" s="166"/>
      <c r="S361" s="166"/>
      <c r="T361" s="166"/>
      <c r="U361" s="166"/>
      <c r="V361" s="166"/>
      <c r="W361" s="166"/>
      <c r="X361" s="166"/>
      <c r="Y361" s="166"/>
      <c r="Z361" s="166"/>
    </row>
    <row r="362" spans="1:26" ht="12.75" customHeight="1">
      <c r="A362" s="166"/>
      <c r="B362" s="166"/>
      <c r="C362" s="166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66"/>
      <c r="O362" s="166"/>
      <c r="P362" s="166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</row>
    <row r="363" spans="1:26" ht="12.75" customHeight="1">
      <c r="A363" s="166"/>
      <c r="B363" s="166"/>
      <c r="C363" s="166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66"/>
      <c r="O363" s="166"/>
      <c r="P363" s="166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</row>
    <row r="364" spans="1:26" ht="12.75" customHeight="1">
      <c r="A364" s="166"/>
      <c r="B364" s="166"/>
      <c r="C364" s="166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66"/>
      <c r="O364" s="166"/>
      <c r="P364" s="166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</row>
    <row r="365" spans="1:26" ht="12.75" customHeight="1">
      <c r="A365" s="166"/>
      <c r="B365" s="166"/>
      <c r="C365" s="166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66"/>
      <c r="O365" s="166"/>
      <c r="P365" s="166"/>
      <c r="Q365" s="166"/>
      <c r="R365" s="166"/>
      <c r="S365" s="166"/>
      <c r="T365" s="166"/>
      <c r="U365" s="166"/>
      <c r="V365" s="166"/>
      <c r="W365" s="166"/>
      <c r="X365" s="166"/>
      <c r="Y365" s="166"/>
      <c r="Z365" s="166"/>
    </row>
    <row r="366" spans="1:26" ht="12.75" customHeight="1">
      <c r="A366" s="166"/>
      <c r="B366" s="166"/>
      <c r="C366" s="166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66"/>
      <c r="O366" s="166"/>
      <c r="P366" s="166"/>
      <c r="Q366" s="166"/>
      <c r="R366" s="166"/>
      <c r="S366" s="166"/>
      <c r="T366" s="166"/>
      <c r="U366" s="166"/>
      <c r="V366" s="166"/>
      <c r="W366" s="166"/>
      <c r="X366" s="166"/>
      <c r="Y366" s="166"/>
      <c r="Z366" s="166"/>
    </row>
    <row r="367" spans="1:26" ht="12.75" customHeight="1">
      <c r="A367" s="166"/>
      <c r="B367" s="166"/>
      <c r="C367" s="166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66"/>
      <c r="O367" s="166"/>
      <c r="P367" s="166"/>
      <c r="Q367" s="166"/>
      <c r="R367" s="166"/>
      <c r="S367" s="166"/>
      <c r="T367" s="166"/>
      <c r="U367" s="166"/>
      <c r="V367" s="166"/>
      <c r="W367" s="166"/>
      <c r="X367" s="166"/>
      <c r="Y367" s="166"/>
      <c r="Z367" s="166"/>
    </row>
    <row r="368" spans="1:26" ht="12.75" customHeight="1">
      <c r="A368" s="166"/>
      <c r="B368" s="166"/>
      <c r="C368" s="166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66"/>
      <c r="O368" s="166"/>
      <c r="P368" s="166"/>
      <c r="Q368" s="166"/>
      <c r="R368" s="166"/>
      <c r="S368" s="166"/>
      <c r="T368" s="166"/>
      <c r="U368" s="166"/>
      <c r="V368" s="166"/>
      <c r="W368" s="166"/>
      <c r="X368" s="166"/>
      <c r="Y368" s="166"/>
      <c r="Z368" s="166"/>
    </row>
    <row r="369" spans="1:26" ht="12.75" customHeight="1">
      <c r="A369" s="166"/>
      <c r="B369" s="166"/>
      <c r="C369" s="166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66"/>
      <c r="O369" s="166"/>
      <c r="P369" s="166"/>
      <c r="Q369" s="166"/>
      <c r="R369" s="166"/>
      <c r="S369" s="166"/>
      <c r="T369" s="166"/>
      <c r="U369" s="166"/>
      <c r="V369" s="166"/>
      <c r="W369" s="166"/>
      <c r="X369" s="166"/>
      <c r="Y369" s="166"/>
      <c r="Z369" s="166"/>
    </row>
    <row r="370" spans="1:26" ht="12.75" customHeight="1">
      <c r="A370" s="166"/>
      <c r="B370" s="166"/>
      <c r="C370" s="166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66"/>
      <c r="O370" s="166"/>
      <c r="P370" s="166"/>
      <c r="Q370" s="166"/>
      <c r="R370" s="166"/>
      <c r="S370" s="166"/>
      <c r="T370" s="166"/>
      <c r="U370" s="166"/>
      <c r="V370" s="166"/>
      <c r="W370" s="166"/>
      <c r="X370" s="166"/>
      <c r="Y370" s="166"/>
      <c r="Z370" s="166"/>
    </row>
    <row r="371" spans="1:26" ht="12.75" customHeight="1">
      <c r="A371" s="166"/>
      <c r="B371" s="166"/>
      <c r="C371" s="166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66"/>
      <c r="O371" s="166"/>
      <c r="P371" s="166"/>
      <c r="Q371" s="166"/>
      <c r="R371" s="166"/>
      <c r="S371" s="166"/>
      <c r="T371" s="166"/>
      <c r="U371" s="166"/>
      <c r="V371" s="166"/>
      <c r="W371" s="166"/>
      <c r="X371" s="166"/>
      <c r="Y371" s="166"/>
      <c r="Z371" s="166"/>
    </row>
    <row r="372" spans="1:26" ht="12.75" customHeight="1">
      <c r="A372" s="166"/>
      <c r="B372" s="166"/>
      <c r="C372" s="166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66"/>
      <c r="O372" s="166"/>
      <c r="P372" s="166"/>
      <c r="Q372" s="166"/>
      <c r="R372" s="166"/>
      <c r="S372" s="166"/>
      <c r="T372" s="166"/>
      <c r="U372" s="166"/>
      <c r="V372" s="166"/>
      <c r="W372" s="166"/>
      <c r="X372" s="166"/>
      <c r="Y372" s="166"/>
      <c r="Z372" s="166"/>
    </row>
    <row r="373" spans="1:26" ht="12.75" customHeight="1">
      <c r="A373" s="166"/>
      <c r="B373" s="166"/>
      <c r="C373" s="166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66"/>
      <c r="O373" s="166"/>
      <c r="P373" s="166"/>
      <c r="Q373" s="166"/>
      <c r="R373" s="166"/>
      <c r="S373" s="166"/>
      <c r="T373" s="166"/>
      <c r="U373" s="166"/>
      <c r="V373" s="166"/>
      <c r="W373" s="166"/>
      <c r="X373" s="166"/>
      <c r="Y373" s="166"/>
      <c r="Z373" s="166"/>
    </row>
    <row r="374" spans="1:26" ht="12.75" customHeight="1">
      <c r="A374" s="166"/>
      <c r="B374" s="166"/>
      <c r="C374" s="166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66"/>
      <c r="O374" s="166"/>
      <c r="P374" s="166"/>
      <c r="Q374" s="166"/>
      <c r="R374" s="166"/>
      <c r="S374" s="166"/>
      <c r="T374" s="166"/>
      <c r="U374" s="166"/>
      <c r="V374" s="166"/>
      <c r="W374" s="166"/>
      <c r="X374" s="166"/>
      <c r="Y374" s="166"/>
      <c r="Z374" s="166"/>
    </row>
    <row r="375" spans="1:26" ht="12.75" customHeight="1">
      <c r="A375" s="166"/>
      <c r="B375" s="166"/>
      <c r="C375" s="166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66"/>
      <c r="O375" s="166"/>
      <c r="P375" s="166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</row>
    <row r="376" spans="1:26" ht="12.75" customHeight="1">
      <c r="A376" s="166"/>
      <c r="B376" s="166"/>
      <c r="C376" s="166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66"/>
      <c r="O376" s="166"/>
      <c r="P376" s="166"/>
      <c r="Q376" s="166"/>
      <c r="R376" s="166"/>
      <c r="S376" s="166"/>
      <c r="T376" s="166"/>
      <c r="U376" s="166"/>
      <c r="V376" s="166"/>
      <c r="W376" s="166"/>
      <c r="X376" s="166"/>
      <c r="Y376" s="166"/>
      <c r="Z376" s="166"/>
    </row>
    <row r="377" spans="1:26" ht="12.75" customHeight="1">
      <c r="A377" s="166"/>
      <c r="B377" s="166"/>
      <c r="C377" s="166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66"/>
      <c r="O377" s="166"/>
      <c r="P377" s="166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</row>
    <row r="378" spans="1:26" ht="12.75" customHeight="1">
      <c r="A378" s="166"/>
      <c r="B378" s="166"/>
      <c r="C378" s="166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66"/>
      <c r="O378" s="166"/>
      <c r="P378" s="166"/>
      <c r="Q378" s="166"/>
      <c r="R378" s="166"/>
      <c r="S378" s="166"/>
      <c r="T378" s="166"/>
      <c r="U378" s="166"/>
      <c r="V378" s="166"/>
      <c r="W378" s="166"/>
      <c r="X378" s="166"/>
      <c r="Y378" s="166"/>
      <c r="Z378" s="166"/>
    </row>
    <row r="379" spans="1:26" ht="12.75" customHeight="1">
      <c r="A379" s="166"/>
      <c r="B379" s="166"/>
      <c r="C379" s="166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66"/>
      <c r="O379" s="166"/>
      <c r="P379" s="166"/>
      <c r="Q379" s="166"/>
      <c r="R379" s="166"/>
      <c r="S379" s="166"/>
      <c r="T379" s="166"/>
      <c r="U379" s="166"/>
      <c r="V379" s="166"/>
      <c r="W379" s="166"/>
      <c r="X379" s="166"/>
      <c r="Y379" s="166"/>
      <c r="Z379" s="166"/>
    </row>
    <row r="380" spans="1:26" ht="12.75" customHeight="1">
      <c r="A380" s="166"/>
      <c r="B380" s="166"/>
      <c r="C380" s="166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66"/>
      <c r="O380" s="166"/>
      <c r="P380" s="166"/>
      <c r="Q380" s="166"/>
      <c r="R380" s="166"/>
      <c r="S380" s="166"/>
      <c r="T380" s="166"/>
      <c r="U380" s="166"/>
      <c r="V380" s="166"/>
      <c r="W380" s="166"/>
      <c r="X380" s="166"/>
      <c r="Y380" s="166"/>
      <c r="Z380" s="166"/>
    </row>
    <row r="381" spans="1:26" ht="12.75" customHeight="1">
      <c r="A381" s="166"/>
      <c r="B381" s="166"/>
      <c r="C381" s="166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66"/>
      <c r="O381" s="166"/>
      <c r="P381" s="166"/>
      <c r="Q381" s="166"/>
      <c r="R381" s="166"/>
      <c r="S381" s="166"/>
      <c r="T381" s="166"/>
      <c r="U381" s="166"/>
      <c r="V381" s="166"/>
      <c r="W381" s="166"/>
      <c r="X381" s="166"/>
      <c r="Y381" s="166"/>
      <c r="Z381" s="166"/>
    </row>
    <row r="382" spans="1:26" ht="12.75" customHeight="1">
      <c r="A382" s="166"/>
      <c r="B382" s="166"/>
      <c r="C382" s="166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66"/>
      <c r="O382" s="166"/>
      <c r="P382" s="166"/>
      <c r="Q382" s="166"/>
      <c r="R382" s="166"/>
      <c r="S382" s="166"/>
      <c r="T382" s="166"/>
      <c r="U382" s="166"/>
      <c r="V382" s="166"/>
      <c r="W382" s="166"/>
      <c r="X382" s="166"/>
      <c r="Y382" s="166"/>
      <c r="Z382" s="166"/>
    </row>
    <row r="383" spans="1:26" ht="12.75" customHeight="1">
      <c r="A383" s="166"/>
      <c r="B383" s="166"/>
      <c r="C383" s="166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66"/>
      <c r="O383" s="166"/>
      <c r="P383" s="166"/>
      <c r="Q383" s="166"/>
      <c r="R383" s="166"/>
      <c r="S383" s="166"/>
      <c r="T383" s="166"/>
      <c r="U383" s="166"/>
      <c r="V383" s="166"/>
      <c r="W383" s="166"/>
      <c r="X383" s="166"/>
      <c r="Y383" s="166"/>
      <c r="Z383" s="166"/>
    </row>
    <row r="384" spans="1:26" ht="12.75" customHeight="1">
      <c r="A384" s="166"/>
      <c r="B384" s="166"/>
      <c r="C384" s="166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66"/>
      <c r="O384" s="166"/>
      <c r="P384" s="166"/>
      <c r="Q384" s="166"/>
      <c r="R384" s="166"/>
      <c r="S384" s="166"/>
      <c r="T384" s="166"/>
      <c r="U384" s="166"/>
      <c r="V384" s="166"/>
      <c r="W384" s="166"/>
      <c r="X384" s="166"/>
      <c r="Y384" s="166"/>
      <c r="Z384" s="166"/>
    </row>
    <row r="385" spans="1:26" ht="12.75" customHeight="1">
      <c r="A385" s="166"/>
      <c r="B385" s="166"/>
      <c r="C385" s="166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66"/>
      <c r="O385" s="166"/>
      <c r="P385" s="166"/>
      <c r="Q385" s="166"/>
      <c r="R385" s="166"/>
      <c r="S385" s="166"/>
      <c r="T385" s="166"/>
      <c r="U385" s="166"/>
      <c r="V385" s="166"/>
      <c r="W385" s="166"/>
      <c r="X385" s="166"/>
      <c r="Y385" s="166"/>
      <c r="Z385" s="166"/>
    </row>
    <row r="386" spans="1:26" ht="12.75" customHeight="1">
      <c r="A386" s="166"/>
      <c r="B386" s="166"/>
      <c r="C386" s="166"/>
      <c r="D386" s="166"/>
      <c r="E386" s="166"/>
      <c r="F386" s="166"/>
      <c r="G386" s="166"/>
      <c r="H386" s="166"/>
      <c r="I386" s="166"/>
      <c r="J386" s="166"/>
      <c r="K386" s="166"/>
      <c r="L386" s="166"/>
      <c r="M386" s="166"/>
      <c r="N386" s="166"/>
      <c r="O386" s="166"/>
      <c r="P386" s="166"/>
      <c r="Q386" s="166"/>
      <c r="R386" s="166"/>
      <c r="S386" s="166"/>
      <c r="T386" s="166"/>
      <c r="U386" s="166"/>
      <c r="V386" s="166"/>
      <c r="W386" s="166"/>
      <c r="X386" s="166"/>
      <c r="Y386" s="166"/>
      <c r="Z386" s="166"/>
    </row>
    <row r="387" spans="1:26" ht="12.75" customHeight="1">
      <c r="A387" s="166"/>
      <c r="B387" s="166"/>
      <c r="C387" s="166"/>
      <c r="D387" s="166"/>
      <c r="E387" s="166"/>
      <c r="F387" s="166"/>
      <c r="G387" s="166"/>
      <c r="H387" s="166"/>
      <c r="I387" s="166"/>
      <c r="J387" s="166"/>
      <c r="K387" s="166"/>
      <c r="L387" s="166"/>
      <c r="M387" s="166"/>
      <c r="N387" s="166"/>
      <c r="O387" s="166"/>
      <c r="P387" s="166"/>
      <c r="Q387" s="166"/>
      <c r="R387" s="166"/>
      <c r="S387" s="166"/>
      <c r="T387" s="166"/>
      <c r="U387" s="166"/>
      <c r="V387" s="166"/>
      <c r="W387" s="166"/>
      <c r="X387" s="166"/>
      <c r="Y387" s="166"/>
      <c r="Z387" s="166"/>
    </row>
    <row r="388" spans="1:26" ht="12.75" customHeight="1">
      <c r="A388" s="166"/>
      <c r="B388" s="166"/>
      <c r="C388" s="166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P388" s="166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</row>
    <row r="389" spans="1:26" ht="12.75" customHeight="1">
      <c r="A389" s="166"/>
      <c r="B389" s="166"/>
      <c r="C389" s="166"/>
      <c r="D389" s="166"/>
      <c r="E389" s="166"/>
      <c r="F389" s="166"/>
      <c r="G389" s="166"/>
      <c r="H389" s="166"/>
      <c r="I389" s="166"/>
      <c r="J389" s="166"/>
      <c r="K389" s="166"/>
      <c r="L389" s="166"/>
      <c r="M389" s="166"/>
      <c r="N389" s="166"/>
      <c r="O389" s="166"/>
      <c r="P389" s="166"/>
      <c r="Q389" s="166"/>
      <c r="R389" s="166"/>
      <c r="S389" s="166"/>
      <c r="T389" s="166"/>
      <c r="U389" s="166"/>
      <c r="V389" s="166"/>
      <c r="W389" s="166"/>
      <c r="X389" s="166"/>
      <c r="Y389" s="166"/>
      <c r="Z389" s="166"/>
    </row>
    <row r="390" spans="1:26" ht="12.75" customHeight="1">
      <c r="A390" s="166"/>
      <c r="B390" s="166"/>
      <c r="C390" s="166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66"/>
      <c r="O390" s="166"/>
      <c r="P390" s="166"/>
      <c r="Q390" s="166"/>
      <c r="R390" s="166"/>
      <c r="S390" s="166"/>
      <c r="T390" s="166"/>
      <c r="U390" s="166"/>
      <c r="V390" s="166"/>
      <c r="W390" s="166"/>
      <c r="X390" s="166"/>
      <c r="Y390" s="166"/>
      <c r="Z390" s="166"/>
    </row>
    <row r="391" spans="1:26" ht="12.75" customHeight="1">
      <c r="A391" s="166"/>
      <c r="B391" s="166"/>
      <c r="C391" s="166"/>
      <c r="D391" s="166"/>
      <c r="E391" s="166"/>
      <c r="F391" s="166"/>
      <c r="G391" s="166"/>
      <c r="H391" s="166"/>
      <c r="I391" s="166"/>
      <c r="J391" s="166"/>
      <c r="K391" s="166"/>
      <c r="L391" s="166"/>
      <c r="M391" s="166"/>
      <c r="N391" s="166"/>
      <c r="O391" s="166"/>
      <c r="P391" s="166"/>
      <c r="Q391" s="166"/>
      <c r="R391" s="166"/>
      <c r="S391" s="166"/>
      <c r="T391" s="166"/>
      <c r="U391" s="166"/>
      <c r="V391" s="166"/>
      <c r="W391" s="166"/>
      <c r="X391" s="166"/>
      <c r="Y391" s="166"/>
      <c r="Z391" s="166"/>
    </row>
    <row r="392" spans="1:26" ht="12.75" customHeight="1">
      <c r="A392" s="166"/>
      <c r="B392" s="166"/>
      <c r="C392" s="166"/>
      <c r="D392" s="166"/>
      <c r="E392" s="166"/>
      <c r="F392" s="166"/>
      <c r="G392" s="166"/>
      <c r="H392" s="166"/>
      <c r="I392" s="166"/>
      <c r="J392" s="166"/>
      <c r="K392" s="166"/>
      <c r="L392" s="166"/>
      <c r="M392" s="166"/>
      <c r="N392" s="166"/>
      <c r="O392" s="166"/>
      <c r="P392" s="166"/>
      <c r="Q392" s="166"/>
      <c r="R392" s="166"/>
      <c r="S392" s="166"/>
      <c r="T392" s="166"/>
      <c r="U392" s="166"/>
      <c r="V392" s="166"/>
      <c r="W392" s="166"/>
      <c r="X392" s="166"/>
      <c r="Y392" s="166"/>
      <c r="Z392" s="166"/>
    </row>
    <row r="393" spans="1:26" ht="12.75" customHeight="1">
      <c r="A393" s="166"/>
      <c r="B393" s="166"/>
      <c r="C393" s="166"/>
      <c r="D393" s="166"/>
      <c r="E393" s="166"/>
      <c r="F393" s="166"/>
      <c r="G393" s="166"/>
      <c r="H393" s="166"/>
      <c r="I393" s="166"/>
      <c r="J393" s="166"/>
      <c r="K393" s="166"/>
      <c r="L393" s="166"/>
      <c r="M393" s="166"/>
      <c r="N393" s="166"/>
      <c r="O393" s="166"/>
      <c r="P393" s="166"/>
      <c r="Q393" s="166"/>
      <c r="R393" s="166"/>
      <c r="S393" s="166"/>
      <c r="T393" s="166"/>
      <c r="U393" s="166"/>
      <c r="V393" s="166"/>
      <c r="W393" s="166"/>
      <c r="X393" s="166"/>
      <c r="Y393" s="166"/>
      <c r="Z393" s="166"/>
    </row>
    <row r="394" spans="1:26" ht="12.75" customHeight="1">
      <c r="A394" s="166"/>
      <c r="B394" s="166"/>
      <c r="C394" s="166"/>
      <c r="D394" s="166"/>
      <c r="E394" s="166"/>
      <c r="F394" s="166"/>
      <c r="G394" s="166"/>
      <c r="H394" s="166"/>
      <c r="I394" s="166"/>
      <c r="J394" s="166"/>
      <c r="K394" s="166"/>
      <c r="L394" s="166"/>
      <c r="M394" s="166"/>
      <c r="N394" s="166"/>
      <c r="O394" s="166"/>
      <c r="P394" s="166"/>
      <c r="Q394" s="166"/>
      <c r="R394" s="166"/>
      <c r="S394" s="166"/>
      <c r="T394" s="166"/>
      <c r="U394" s="166"/>
      <c r="V394" s="166"/>
      <c r="W394" s="166"/>
      <c r="X394" s="166"/>
      <c r="Y394" s="166"/>
      <c r="Z394" s="166"/>
    </row>
    <row r="395" spans="1:26" ht="12.75" customHeight="1">
      <c r="A395" s="166"/>
      <c r="B395" s="166"/>
      <c r="C395" s="166"/>
      <c r="D395" s="166"/>
      <c r="E395" s="166"/>
      <c r="F395" s="166"/>
      <c r="G395" s="166"/>
      <c r="H395" s="166"/>
      <c r="I395" s="166"/>
      <c r="J395" s="166"/>
      <c r="K395" s="166"/>
      <c r="L395" s="166"/>
      <c r="M395" s="166"/>
      <c r="N395" s="166"/>
      <c r="O395" s="166"/>
      <c r="P395" s="166"/>
      <c r="Q395" s="166"/>
      <c r="R395" s="166"/>
      <c r="S395" s="166"/>
      <c r="T395" s="166"/>
      <c r="U395" s="166"/>
      <c r="V395" s="166"/>
      <c r="W395" s="166"/>
      <c r="X395" s="166"/>
      <c r="Y395" s="166"/>
      <c r="Z395" s="166"/>
    </row>
    <row r="396" spans="1:26" ht="12.75" customHeight="1">
      <c r="A396" s="166"/>
      <c r="B396" s="166"/>
      <c r="C396" s="166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66"/>
      <c r="O396" s="166"/>
      <c r="P396" s="166"/>
      <c r="Q396" s="166"/>
      <c r="R396" s="166"/>
      <c r="S396" s="166"/>
      <c r="T396" s="166"/>
      <c r="U396" s="166"/>
      <c r="V396" s="166"/>
      <c r="W396" s="166"/>
      <c r="X396" s="166"/>
      <c r="Y396" s="166"/>
      <c r="Z396" s="166"/>
    </row>
    <row r="397" spans="1:26" ht="12.75" customHeight="1">
      <c r="A397" s="166"/>
      <c r="B397" s="166"/>
      <c r="C397" s="166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66"/>
      <c r="O397" s="166"/>
      <c r="P397" s="166"/>
      <c r="Q397" s="166"/>
      <c r="R397" s="166"/>
      <c r="S397" s="166"/>
      <c r="T397" s="166"/>
      <c r="U397" s="166"/>
      <c r="V397" s="166"/>
      <c r="W397" s="166"/>
      <c r="X397" s="166"/>
      <c r="Y397" s="166"/>
      <c r="Z397" s="166"/>
    </row>
    <row r="398" spans="1:26" ht="12.75" customHeight="1">
      <c r="A398" s="166"/>
      <c r="B398" s="166"/>
      <c r="C398" s="166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66"/>
      <c r="O398" s="166"/>
      <c r="P398" s="166"/>
      <c r="Q398" s="166"/>
      <c r="R398" s="166"/>
      <c r="S398" s="166"/>
      <c r="T398" s="166"/>
      <c r="U398" s="166"/>
      <c r="V398" s="166"/>
      <c r="W398" s="166"/>
      <c r="X398" s="166"/>
      <c r="Y398" s="166"/>
      <c r="Z398" s="166"/>
    </row>
    <row r="399" spans="1:26" ht="12.75" customHeight="1">
      <c r="A399" s="166"/>
      <c r="B399" s="166"/>
      <c r="C399" s="166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66"/>
      <c r="O399" s="166"/>
      <c r="P399" s="166"/>
      <c r="Q399" s="166"/>
      <c r="R399" s="166"/>
      <c r="S399" s="166"/>
      <c r="T399" s="166"/>
      <c r="U399" s="166"/>
      <c r="V399" s="166"/>
      <c r="W399" s="166"/>
      <c r="X399" s="166"/>
      <c r="Y399" s="166"/>
      <c r="Z399" s="166"/>
    </row>
    <row r="400" spans="1:26" ht="12.75" customHeight="1">
      <c r="A400" s="166"/>
      <c r="B400" s="166"/>
      <c r="C400" s="166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66"/>
      <c r="O400" s="166"/>
      <c r="P400" s="166"/>
      <c r="Q400" s="166"/>
      <c r="R400" s="166"/>
      <c r="S400" s="166"/>
      <c r="T400" s="166"/>
      <c r="U400" s="166"/>
      <c r="V400" s="166"/>
      <c r="W400" s="166"/>
      <c r="X400" s="166"/>
      <c r="Y400" s="166"/>
      <c r="Z400" s="166"/>
    </row>
    <row r="401" spans="1:26" ht="12.75" customHeight="1">
      <c r="A401" s="166"/>
      <c r="B401" s="166"/>
      <c r="C401" s="166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66"/>
      <c r="O401" s="166"/>
      <c r="P401" s="166"/>
      <c r="Q401" s="166"/>
      <c r="R401" s="166"/>
      <c r="S401" s="166"/>
      <c r="T401" s="166"/>
      <c r="U401" s="166"/>
      <c r="V401" s="166"/>
      <c r="W401" s="166"/>
      <c r="X401" s="166"/>
      <c r="Y401" s="166"/>
      <c r="Z401" s="166"/>
    </row>
    <row r="402" spans="1:26" ht="12.75" customHeight="1">
      <c r="A402" s="166"/>
      <c r="B402" s="166"/>
      <c r="C402" s="166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66"/>
      <c r="O402" s="166"/>
      <c r="P402" s="166"/>
      <c r="Q402" s="166"/>
      <c r="R402" s="166"/>
      <c r="S402" s="166"/>
      <c r="T402" s="166"/>
      <c r="U402" s="166"/>
      <c r="V402" s="166"/>
      <c r="W402" s="166"/>
      <c r="X402" s="166"/>
      <c r="Y402" s="166"/>
      <c r="Z402" s="166"/>
    </row>
    <row r="403" spans="1:26" ht="12.75" customHeight="1">
      <c r="A403" s="166"/>
      <c r="B403" s="166"/>
      <c r="C403" s="166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66"/>
      <c r="O403" s="166"/>
      <c r="P403" s="166"/>
      <c r="Q403" s="166"/>
      <c r="R403" s="166"/>
      <c r="S403" s="166"/>
      <c r="T403" s="166"/>
      <c r="U403" s="166"/>
      <c r="V403" s="166"/>
      <c r="W403" s="166"/>
      <c r="X403" s="166"/>
      <c r="Y403" s="166"/>
      <c r="Z403" s="166"/>
    </row>
    <row r="404" spans="1:26" ht="12.75" customHeight="1">
      <c r="A404" s="166"/>
      <c r="B404" s="166"/>
      <c r="C404" s="166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66"/>
      <c r="O404" s="166"/>
      <c r="P404" s="166"/>
      <c r="Q404" s="166"/>
      <c r="R404" s="166"/>
      <c r="S404" s="166"/>
      <c r="T404" s="166"/>
      <c r="U404" s="166"/>
      <c r="V404" s="166"/>
      <c r="W404" s="166"/>
      <c r="X404" s="166"/>
      <c r="Y404" s="166"/>
      <c r="Z404" s="166"/>
    </row>
    <row r="405" spans="1:26" ht="12.75" customHeight="1">
      <c r="A405" s="166"/>
      <c r="B405" s="166"/>
      <c r="C405" s="166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66"/>
      <c r="O405" s="166"/>
      <c r="P405" s="166"/>
      <c r="Q405" s="166"/>
      <c r="R405" s="166"/>
      <c r="S405" s="166"/>
      <c r="T405" s="166"/>
      <c r="U405" s="166"/>
      <c r="V405" s="166"/>
      <c r="W405" s="166"/>
      <c r="X405" s="166"/>
      <c r="Y405" s="166"/>
      <c r="Z405" s="166"/>
    </row>
    <row r="406" spans="1:26" ht="12.75" customHeight="1">
      <c r="A406" s="166"/>
      <c r="B406" s="166"/>
      <c r="C406" s="166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66"/>
      <c r="O406" s="166"/>
      <c r="P406" s="166"/>
      <c r="Q406" s="166"/>
      <c r="R406" s="166"/>
      <c r="S406" s="166"/>
      <c r="T406" s="166"/>
      <c r="U406" s="166"/>
      <c r="V406" s="166"/>
      <c r="W406" s="166"/>
      <c r="X406" s="166"/>
      <c r="Y406" s="166"/>
      <c r="Z406" s="166"/>
    </row>
    <row r="407" spans="1:26" ht="12.75" customHeight="1">
      <c r="A407" s="166"/>
      <c r="B407" s="166"/>
      <c r="C407" s="166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66"/>
      <c r="O407" s="166"/>
      <c r="P407" s="166"/>
      <c r="Q407" s="166"/>
      <c r="R407" s="166"/>
      <c r="S407" s="166"/>
      <c r="T407" s="166"/>
      <c r="U407" s="166"/>
      <c r="V407" s="166"/>
      <c r="W407" s="166"/>
      <c r="X407" s="166"/>
      <c r="Y407" s="166"/>
      <c r="Z407" s="166"/>
    </row>
    <row r="408" spans="1:26" ht="12.75" customHeight="1">
      <c r="A408" s="166"/>
      <c r="B408" s="166"/>
      <c r="C408" s="166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66"/>
      <c r="O408" s="166"/>
      <c r="P408" s="166"/>
      <c r="Q408" s="166"/>
      <c r="R408" s="166"/>
      <c r="S408" s="166"/>
      <c r="T408" s="166"/>
      <c r="U408" s="166"/>
      <c r="V408" s="166"/>
      <c r="W408" s="166"/>
      <c r="X408" s="166"/>
      <c r="Y408" s="166"/>
      <c r="Z408" s="166"/>
    </row>
    <row r="409" spans="1:26" ht="12.75" customHeight="1">
      <c r="A409" s="166"/>
      <c r="B409" s="166"/>
      <c r="C409" s="166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66"/>
      <c r="O409" s="166"/>
      <c r="P409" s="166"/>
      <c r="Q409" s="166"/>
      <c r="R409" s="166"/>
      <c r="S409" s="166"/>
      <c r="T409" s="166"/>
      <c r="U409" s="166"/>
      <c r="V409" s="166"/>
      <c r="W409" s="166"/>
      <c r="X409" s="166"/>
      <c r="Y409" s="166"/>
      <c r="Z409" s="166"/>
    </row>
    <row r="410" spans="1:26" ht="12.75" customHeight="1">
      <c r="A410" s="166"/>
      <c r="B410" s="166"/>
      <c r="C410" s="166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P410" s="166"/>
      <c r="Q410" s="166"/>
      <c r="R410" s="166"/>
      <c r="S410" s="166"/>
      <c r="T410" s="166"/>
      <c r="U410" s="166"/>
      <c r="V410" s="166"/>
      <c r="W410" s="166"/>
      <c r="X410" s="166"/>
      <c r="Y410" s="166"/>
      <c r="Z410" s="166"/>
    </row>
    <row r="411" spans="1:26" ht="12.75" customHeight="1">
      <c r="A411" s="166"/>
      <c r="B411" s="166"/>
      <c r="C411" s="166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66"/>
      <c r="O411" s="166"/>
      <c r="P411" s="166"/>
      <c r="Q411" s="166"/>
      <c r="R411" s="166"/>
      <c r="S411" s="166"/>
      <c r="T411" s="166"/>
      <c r="U411" s="166"/>
      <c r="V411" s="166"/>
      <c r="W411" s="166"/>
      <c r="X411" s="166"/>
      <c r="Y411" s="166"/>
      <c r="Z411" s="166"/>
    </row>
    <row r="412" spans="1:26" ht="12.75" customHeight="1">
      <c r="A412" s="166"/>
      <c r="B412" s="166"/>
      <c r="C412" s="166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66"/>
      <c r="O412" s="166"/>
      <c r="P412" s="166"/>
      <c r="Q412" s="166"/>
      <c r="R412" s="166"/>
      <c r="S412" s="166"/>
      <c r="T412" s="166"/>
      <c r="U412" s="166"/>
      <c r="V412" s="166"/>
      <c r="W412" s="166"/>
      <c r="X412" s="166"/>
      <c r="Y412" s="166"/>
      <c r="Z412" s="166"/>
    </row>
    <row r="413" spans="1:26" ht="12.75" customHeight="1">
      <c r="A413" s="166"/>
      <c r="B413" s="166"/>
      <c r="C413" s="166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66"/>
      <c r="O413" s="166"/>
      <c r="P413" s="166"/>
      <c r="Q413" s="166"/>
      <c r="R413" s="166"/>
      <c r="S413" s="166"/>
      <c r="T413" s="166"/>
      <c r="U413" s="166"/>
      <c r="V413" s="166"/>
      <c r="W413" s="166"/>
      <c r="X413" s="166"/>
      <c r="Y413" s="166"/>
      <c r="Z413" s="166"/>
    </row>
    <row r="414" spans="1:26" ht="12.75" customHeight="1">
      <c r="A414" s="166"/>
      <c r="B414" s="166"/>
      <c r="C414" s="166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66"/>
      <c r="O414" s="166"/>
      <c r="P414" s="166"/>
      <c r="Q414" s="166"/>
      <c r="R414" s="166"/>
      <c r="S414" s="166"/>
      <c r="T414" s="166"/>
      <c r="U414" s="166"/>
      <c r="V414" s="166"/>
      <c r="W414" s="166"/>
      <c r="X414" s="166"/>
      <c r="Y414" s="166"/>
      <c r="Z414" s="166"/>
    </row>
    <row r="415" spans="1:26" ht="12.75" customHeight="1">
      <c r="A415" s="166"/>
      <c r="B415" s="166"/>
      <c r="C415" s="166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66"/>
      <c r="O415" s="166"/>
      <c r="P415" s="166"/>
      <c r="Q415" s="166"/>
      <c r="R415" s="166"/>
      <c r="S415" s="166"/>
      <c r="T415" s="166"/>
      <c r="U415" s="166"/>
      <c r="V415" s="166"/>
      <c r="W415" s="166"/>
      <c r="X415" s="166"/>
      <c r="Y415" s="166"/>
      <c r="Z415" s="166"/>
    </row>
    <row r="416" spans="1:26" ht="12.75" customHeight="1">
      <c r="A416" s="166"/>
      <c r="B416" s="166"/>
      <c r="C416" s="166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66"/>
      <c r="O416" s="166"/>
      <c r="P416" s="166"/>
      <c r="Q416" s="166"/>
      <c r="R416" s="166"/>
      <c r="S416" s="166"/>
      <c r="T416" s="166"/>
      <c r="U416" s="166"/>
      <c r="V416" s="166"/>
      <c r="W416" s="166"/>
      <c r="X416" s="166"/>
      <c r="Y416" s="166"/>
      <c r="Z416" s="166"/>
    </row>
    <row r="417" spans="1:26" ht="12.75" customHeight="1">
      <c r="A417" s="166"/>
      <c r="B417" s="166"/>
      <c r="C417" s="166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66"/>
      <c r="O417" s="166"/>
      <c r="P417" s="166"/>
      <c r="Q417" s="166"/>
      <c r="R417" s="166"/>
      <c r="S417" s="166"/>
      <c r="T417" s="166"/>
      <c r="U417" s="166"/>
      <c r="V417" s="166"/>
      <c r="W417" s="166"/>
      <c r="X417" s="166"/>
      <c r="Y417" s="166"/>
      <c r="Z417" s="166"/>
    </row>
    <row r="418" spans="1:26" ht="12.75" customHeight="1">
      <c r="A418" s="166"/>
      <c r="B418" s="166"/>
      <c r="C418" s="166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66"/>
      <c r="O418" s="166"/>
      <c r="P418" s="166"/>
      <c r="Q418" s="166"/>
      <c r="R418" s="166"/>
      <c r="S418" s="166"/>
      <c r="T418" s="166"/>
      <c r="U418" s="166"/>
      <c r="V418" s="166"/>
      <c r="W418" s="166"/>
      <c r="X418" s="166"/>
      <c r="Y418" s="166"/>
      <c r="Z418" s="166"/>
    </row>
    <row r="419" spans="1:26" ht="12.75" customHeight="1">
      <c r="A419" s="166"/>
      <c r="B419" s="166"/>
      <c r="C419" s="166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66"/>
      <c r="O419" s="166"/>
      <c r="P419" s="166"/>
      <c r="Q419" s="166"/>
      <c r="R419" s="166"/>
      <c r="S419" s="166"/>
      <c r="T419" s="166"/>
      <c r="U419" s="166"/>
      <c r="V419" s="166"/>
      <c r="W419" s="166"/>
      <c r="X419" s="166"/>
      <c r="Y419" s="166"/>
      <c r="Z419" s="166"/>
    </row>
    <row r="420" spans="1:26" ht="12.75" customHeight="1">
      <c r="A420" s="166"/>
      <c r="B420" s="166"/>
      <c r="C420" s="166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66"/>
      <c r="O420" s="166"/>
      <c r="P420" s="166"/>
      <c r="Q420" s="166"/>
      <c r="R420" s="166"/>
      <c r="S420" s="166"/>
      <c r="T420" s="166"/>
      <c r="U420" s="166"/>
      <c r="V420" s="166"/>
      <c r="W420" s="166"/>
      <c r="X420" s="166"/>
      <c r="Y420" s="166"/>
      <c r="Z420" s="166"/>
    </row>
    <row r="421" spans="1:26" ht="12.75" customHeight="1">
      <c r="A421" s="166"/>
      <c r="B421" s="166"/>
      <c r="C421" s="166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66"/>
      <c r="O421" s="166"/>
      <c r="P421" s="166"/>
      <c r="Q421" s="166"/>
      <c r="R421" s="166"/>
      <c r="S421" s="166"/>
      <c r="T421" s="166"/>
      <c r="U421" s="166"/>
      <c r="V421" s="166"/>
      <c r="W421" s="166"/>
      <c r="X421" s="166"/>
      <c r="Y421" s="166"/>
      <c r="Z421" s="166"/>
    </row>
    <row r="422" spans="1:26" ht="12.75" customHeight="1">
      <c r="A422" s="166"/>
      <c r="B422" s="166"/>
      <c r="C422" s="166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66"/>
      <c r="O422" s="166"/>
      <c r="P422" s="166"/>
      <c r="Q422" s="166"/>
      <c r="R422" s="166"/>
      <c r="S422" s="166"/>
      <c r="T422" s="166"/>
      <c r="U422" s="166"/>
      <c r="V422" s="166"/>
      <c r="W422" s="166"/>
      <c r="X422" s="166"/>
      <c r="Y422" s="166"/>
      <c r="Z422" s="166"/>
    </row>
    <row r="423" spans="1:26" ht="12.75" customHeight="1">
      <c r="A423" s="166"/>
      <c r="B423" s="166"/>
      <c r="C423" s="166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66"/>
      <c r="O423" s="166"/>
      <c r="P423" s="166"/>
      <c r="Q423" s="166"/>
      <c r="R423" s="166"/>
      <c r="S423" s="166"/>
      <c r="T423" s="166"/>
      <c r="U423" s="166"/>
      <c r="V423" s="166"/>
      <c r="W423" s="166"/>
      <c r="X423" s="166"/>
      <c r="Y423" s="166"/>
      <c r="Z423" s="166"/>
    </row>
    <row r="424" spans="1:26" ht="12.75" customHeight="1">
      <c r="A424" s="166"/>
      <c r="B424" s="166"/>
      <c r="C424" s="166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66"/>
      <c r="O424" s="166"/>
      <c r="P424" s="166"/>
      <c r="Q424" s="166"/>
      <c r="R424" s="166"/>
      <c r="S424" s="166"/>
      <c r="T424" s="166"/>
      <c r="U424" s="166"/>
      <c r="V424" s="166"/>
      <c r="W424" s="166"/>
      <c r="X424" s="166"/>
      <c r="Y424" s="166"/>
      <c r="Z424" s="166"/>
    </row>
    <row r="425" spans="1:26" ht="12.75" customHeight="1">
      <c r="A425" s="166"/>
      <c r="B425" s="166"/>
      <c r="C425" s="166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66"/>
      <c r="O425" s="166"/>
      <c r="P425" s="166"/>
      <c r="Q425" s="166"/>
      <c r="R425" s="166"/>
      <c r="S425" s="166"/>
      <c r="T425" s="166"/>
      <c r="U425" s="166"/>
      <c r="V425" s="166"/>
      <c r="W425" s="166"/>
      <c r="X425" s="166"/>
      <c r="Y425" s="166"/>
      <c r="Z425" s="166"/>
    </row>
    <row r="426" spans="1:26" ht="12.75" customHeight="1">
      <c r="A426" s="166"/>
      <c r="B426" s="166"/>
      <c r="C426" s="166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66"/>
      <c r="O426" s="166"/>
      <c r="P426" s="166"/>
      <c r="Q426" s="166"/>
      <c r="R426" s="166"/>
      <c r="S426" s="166"/>
      <c r="T426" s="166"/>
      <c r="U426" s="166"/>
      <c r="V426" s="166"/>
      <c r="W426" s="166"/>
      <c r="X426" s="166"/>
      <c r="Y426" s="166"/>
      <c r="Z426" s="166"/>
    </row>
    <row r="427" spans="1:26" ht="12.75" customHeight="1">
      <c r="A427" s="166"/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</row>
    <row r="428" spans="1:26" ht="12.75" customHeight="1">
      <c r="A428" s="166"/>
      <c r="B428" s="166"/>
      <c r="C428" s="166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66"/>
      <c r="O428" s="166"/>
      <c r="P428" s="166"/>
      <c r="Q428" s="166"/>
      <c r="R428" s="166"/>
      <c r="S428" s="166"/>
      <c r="T428" s="166"/>
      <c r="U428" s="166"/>
      <c r="V428" s="166"/>
      <c r="W428" s="166"/>
      <c r="X428" s="166"/>
      <c r="Y428" s="166"/>
      <c r="Z428" s="166"/>
    </row>
    <row r="429" spans="1:26" ht="12.75" customHeight="1">
      <c r="A429" s="166"/>
      <c r="B429" s="166"/>
      <c r="C429" s="166"/>
      <c r="D429" s="166"/>
      <c r="E429" s="166"/>
      <c r="F429" s="166"/>
      <c r="G429" s="166"/>
      <c r="H429" s="166"/>
      <c r="I429" s="166"/>
      <c r="J429" s="166"/>
      <c r="K429" s="166"/>
      <c r="L429" s="166"/>
      <c r="M429" s="166"/>
      <c r="N429" s="166"/>
      <c r="O429" s="166"/>
      <c r="P429" s="166"/>
      <c r="Q429" s="166"/>
      <c r="R429" s="166"/>
      <c r="S429" s="166"/>
      <c r="T429" s="166"/>
      <c r="U429" s="166"/>
      <c r="V429" s="166"/>
      <c r="W429" s="166"/>
      <c r="X429" s="166"/>
      <c r="Y429" s="166"/>
      <c r="Z429" s="166"/>
    </row>
    <row r="430" spans="1:26" ht="12.75" customHeight="1">
      <c r="A430" s="166"/>
      <c r="B430" s="166"/>
      <c r="C430" s="166"/>
      <c r="D430" s="166"/>
      <c r="E430" s="166"/>
      <c r="F430" s="166"/>
      <c r="G430" s="166"/>
      <c r="H430" s="166"/>
      <c r="I430" s="166"/>
      <c r="J430" s="166"/>
      <c r="K430" s="166"/>
      <c r="L430" s="166"/>
      <c r="M430" s="166"/>
      <c r="N430" s="166"/>
      <c r="O430" s="166"/>
      <c r="P430" s="166"/>
      <c r="Q430" s="166"/>
      <c r="R430" s="166"/>
      <c r="S430" s="166"/>
      <c r="T430" s="166"/>
      <c r="U430" s="166"/>
      <c r="V430" s="166"/>
      <c r="W430" s="166"/>
      <c r="X430" s="166"/>
      <c r="Y430" s="166"/>
      <c r="Z430" s="166"/>
    </row>
    <row r="431" spans="1:26" ht="12.75" customHeight="1">
      <c r="A431" s="166"/>
      <c r="B431" s="166"/>
      <c r="C431" s="166"/>
      <c r="D431" s="166"/>
      <c r="E431" s="166"/>
      <c r="F431" s="166"/>
      <c r="G431" s="166"/>
      <c r="H431" s="166"/>
      <c r="I431" s="166"/>
      <c r="J431" s="166"/>
      <c r="K431" s="166"/>
      <c r="L431" s="166"/>
      <c r="M431" s="166"/>
      <c r="N431" s="166"/>
      <c r="O431" s="166"/>
      <c r="P431" s="166"/>
      <c r="Q431" s="166"/>
      <c r="R431" s="166"/>
      <c r="S431" s="166"/>
      <c r="T431" s="166"/>
      <c r="U431" s="166"/>
      <c r="V431" s="166"/>
      <c r="W431" s="166"/>
      <c r="X431" s="166"/>
      <c r="Y431" s="166"/>
      <c r="Z431" s="166"/>
    </row>
    <row r="432" spans="1:26" ht="12.75" customHeight="1">
      <c r="A432" s="166"/>
      <c r="B432" s="166"/>
      <c r="C432" s="166"/>
      <c r="D432" s="166"/>
      <c r="E432" s="166"/>
      <c r="F432" s="166"/>
      <c r="G432" s="166"/>
      <c r="H432" s="166"/>
      <c r="I432" s="166"/>
      <c r="J432" s="166"/>
      <c r="K432" s="166"/>
      <c r="L432" s="166"/>
      <c r="M432" s="166"/>
      <c r="N432" s="166"/>
      <c r="O432" s="166"/>
      <c r="P432" s="166"/>
      <c r="Q432" s="166"/>
      <c r="R432" s="166"/>
      <c r="S432" s="166"/>
      <c r="T432" s="166"/>
      <c r="U432" s="166"/>
      <c r="V432" s="166"/>
      <c r="W432" s="166"/>
      <c r="X432" s="166"/>
      <c r="Y432" s="166"/>
      <c r="Z432" s="166"/>
    </row>
    <row r="433" spans="1:26" ht="12.75" customHeight="1">
      <c r="A433" s="166"/>
      <c r="B433" s="166"/>
      <c r="C433" s="166"/>
      <c r="D433" s="166"/>
      <c r="E433" s="166"/>
      <c r="F433" s="166"/>
      <c r="G433" s="166"/>
      <c r="H433" s="166"/>
      <c r="I433" s="166"/>
      <c r="J433" s="166"/>
      <c r="K433" s="166"/>
      <c r="L433" s="166"/>
      <c r="M433" s="166"/>
      <c r="N433" s="166"/>
      <c r="O433" s="166"/>
      <c r="P433" s="166"/>
      <c r="Q433" s="166"/>
      <c r="R433" s="166"/>
      <c r="S433" s="166"/>
      <c r="T433" s="166"/>
      <c r="U433" s="166"/>
      <c r="V433" s="166"/>
      <c r="W433" s="166"/>
      <c r="X433" s="166"/>
      <c r="Y433" s="166"/>
      <c r="Z433" s="166"/>
    </row>
    <row r="434" spans="1:26" ht="12.75" customHeight="1">
      <c r="A434" s="166"/>
      <c r="B434" s="166"/>
      <c r="C434" s="166"/>
      <c r="D434" s="166"/>
      <c r="E434" s="166"/>
      <c r="F434" s="166"/>
      <c r="G434" s="166"/>
      <c r="H434" s="166"/>
      <c r="I434" s="166"/>
      <c r="J434" s="166"/>
      <c r="K434" s="166"/>
      <c r="L434" s="166"/>
      <c r="M434" s="166"/>
      <c r="N434" s="166"/>
      <c r="O434" s="166"/>
      <c r="P434" s="166"/>
      <c r="Q434" s="166"/>
      <c r="R434" s="166"/>
      <c r="S434" s="166"/>
      <c r="T434" s="166"/>
      <c r="U434" s="166"/>
      <c r="V434" s="166"/>
      <c r="W434" s="166"/>
      <c r="X434" s="166"/>
      <c r="Y434" s="166"/>
      <c r="Z434" s="166"/>
    </row>
    <row r="435" spans="1:26" ht="12.75" customHeight="1">
      <c r="A435" s="166"/>
      <c r="B435" s="166"/>
      <c r="C435" s="166"/>
      <c r="D435" s="166"/>
      <c r="E435" s="166"/>
      <c r="F435" s="166"/>
      <c r="G435" s="166"/>
      <c r="H435" s="166"/>
      <c r="I435" s="166"/>
      <c r="J435" s="166"/>
      <c r="K435" s="166"/>
      <c r="L435" s="166"/>
      <c r="M435" s="166"/>
      <c r="N435" s="166"/>
      <c r="O435" s="166"/>
      <c r="P435" s="166"/>
      <c r="Q435" s="166"/>
      <c r="R435" s="166"/>
      <c r="S435" s="166"/>
      <c r="T435" s="166"/>
      <c r="U435" s="166"/>
      <c r="V435" s="166"/>
      <c r="W435" s="166"/>
      <c r="X435" s="166"/>
      <c r="Y435" s="166"/>
      <c r="Z435" s="166"/>
    </row>
    <row r="436" spans="1:26" ht="12.75" customHeight="1">
      <c r="A436" s="166"/>
      <c r="B436" s="166"/>
      <c r="C436" s="166"/>
      <c r="D436" s="166"/>
      <c r="E436" s="166"/>
      <c r="F436" s="166"/>
      <c r="G436" s="166"/>
      <c r="H436" s="166"/>
      <c r="I436" s="166"/>
      <c r="J436" s="166"/>
      <c r="K436" s="166"/>
      <c r="L436" s="166"/>
      <c r="M436" s="166"/>
      <c r="N436" s="166"/>
      <c r="O436" s="166"/>
      <c r="P436" s="166"/>
      <c r="Q436" s="166"/>
      <c r="R436" s="166"/>
      <c r="S436" s="166"/>
      <c r="T436" s="166"/>
      <c r="U436" s="166"/>
      <c r="V436" s="166"/>
      <c r="W436" s="166"/>
      <c r="X436" s="166"/>
      <c r="Y436" s="166"/>
      <c r="Z436" s="166"/>
    </row>
    <row r="437" spans="1:26" ht="12.75" customHeight="1">
      <c r="A437" s="166"/>
      <c r="B437" s="166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</row>
    <row r="438" spans="1:26" ht="12.75" customHeight="1">
      <c r="A438" s="166"/>
      <c r="B438" s="166"/>
      <c r="C438" s="166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66"/>
      <c r="O438" s="166"/>
      <c r="P438" s="166"/>
      <c r="Q438" s="166"/>
      <c r="R438" s="166"/>
      <c r="S438" s="166"/>
      <c r="T438" s="166"/>
      <c r="U438" s="166"/>
      <c r="V438" s="166"/>
      <c r="W438" s="166"/>
      <c r="X438" s="166"/>
      <c r="Y438" s="166"/>
      <c r="Z438" s="166"/>
    </row>
    <row r="439" spans="1:26" ht="12.75" customHeight="1">
      <c r="A439" s="166"/>
      <c r="B439" s="166"/>
      <c r="C439" s="166"/>
      <c r="D439" s="166"/>
      <c r="E439" s="166"/>
      <c r="F439" s="166"/>
      <c r="G439" s="166"/>
      <c r="H439" s="166"/>
      <c r="I439" s="166"/>
      <c r="J439" s="166"/>
      <c r="K439" s="166"/>
      <c r="L439" s="166"/>
      <c r="M439" s="166"/>
      <c r="N439" s="166"/>
      <c r="O439" s="166"/>
      <c r="P439" s="166"/>
      <c r="Q439" s="166"/>
      <c r="R439" s="166"/>
      <c r="S439" s="166"/>
      <c r="T439" s="166"/>
      <c r="U439" s="166"/>
      <c r="V439" s="166"/>
      <c r="W439" s="166"/>
      <c r="X439" s="166"/>
      <c r="Y439" s="166"/>
      <c r="Z439" s="166"/>
    </row>
    <row r="440" spans="1:26" ht="12.75" customHeight="1">
      <c r="A440" s="166"/>
      <c r="B440" s="166"/>
      <c r="C440" s="166"/>
      <c r="D440" s="166"/>
      <c r="E440" s="166"/>
      <c r="F440" s="166"/>
      <c r="G440" s="166"/>
      <c r="H440" s="166"/>
      <c r="I440" s="166"/>
      <c r="J440" s="166"/>
      <c r="K440" s="166"/>
      <c r="L440" s="166"/>
      <c r="M440" s="166"/>
      <c r="N440" s="166"/>
      <c r="O440" s="166"/>
      <c r="P440" s="166"/>
      <c r="Q440" s="166"/>
      <c r="R440" s="166"/>
      <c r="S440" s="166"/>
      <c r="T440" s="166"/>
      <c r="U440" s="166"/>
      <c r="V440" s="166"/>
      <c r="W440" s="166"/>
      <c r="X440" s="166"/>
      <c r="Y440" s="166"/>
      <c r="Z440" s="166"/>
    </row>
    <row r="441" spans="1:26" ht="12.75" customHeight="1">
      <c r="A441" s="166"/>
      <c r="B441" s="166"/>
      <c r="C441" s="166"/>
      <c r="D441" s="166"/>
      <c r="E441" s="166"/>
      <c r="F441" s="166"/>
      <c r="G441" s="166"/>
      <c r="H441" s="166"/>
      <c r="I441" s="166"/>
      <c r="J441" s="166"/>
      <c r="K441" s="166"/>
      <c r="L441" s="166"/>
      <c r="M441" s="166"/>
      <c r="N441" s="166"/>
      <c r="O441" s="166"/>
      <c r="P441" s="166"/>
      <c r="Q441" s="166"/>
      <c r="R441" s="166"/>
      <c r="S441" s="166"/>
      <c r="T441" s="166"/>
      <c r="U441" s="166"/>
      <c r="V441" s="166"/>
      <c r="W441" s="166"/>
      <c r="X441" s="166"/>
      <c r="Y441" s="166"/>
      <c r="Z441" s="166"/>
    </row>
    <row r="442" spans="1:26" ht="12.75" customHeight="1">
      <c r="A442" s="166"/>
      <c r="B442" s="166"/>
      <c r="C442" s="166"/>
      <c r="D442" s="166"/>
      <c r="E442" s="166"/>
      <c r="F442" s="166"/>
      <c r="G442" s="166"/>
      <c r="H442" s="166"/>
      <c r="I442" s="166"/>
      <c r="J442" s="166"/>
      <c r="K442" s="166"/>
      <c r="L442" s="166"/>
      <c r="M442" s="166"/>
      <c r="N442" s="166"/>
      <c r="O442" s="166"/>
      <c r="P442" s="166"/>
      <c r="Q442" s="166"/>
      <c r="R442" s="166"/>
      <c r="S442" s="166"/>
      <c r="T442" s="166"/>
      <c r="U442" s="166"/>
      <c r="V442" s="166"/>
      <c r="W442" s="166"/>
      <c r="X442" s="166"/>
      <c r="Y442" s="166"/>
      <c r="Z442" s="166"/>
    </row>
    <row r="443" spans="1:26" ht="12.75" customHeight="1">
      <c r="A443" s="166"/>
      <c r="B443" s="166"/>
      <c r="C443" s="166"/>
      <c r="D443" s="166"/>
      <c r="E443" s="166"/>
      <c r="F443" s="166"/>
      <c r="G443" s="166"/>
      <c r="H443" s="166"/>
      <c r="I443" s="166"/>
      <c r="J443" s="166"/>
      <c r="K443" s="166"/>
      <c r="L443" s="166"/>
      <c r="M443" s="166"/>
      <c r="N443" s="166"/>
      <c r="O443" s="166"/>
      <c r="P443" s="166"/>
      <c r="Q443" s="166"/>
      <c r="R443" s="166"/>
      <c r="S443" s="166"/>
      <c r="T443" s="166"/>
      <c r="U443" s="166"/>
      <c r="V443" s="166"/>
      <c r="W443" s="166"/>
      <c r="X443" s="166"/>
      <c r="Y443" s="166"/>
      <c r="Z443" s="166"/>
    </row>
    <row r="444" spans="1:26" ht="12.75" customHeight="1">
      <c r="A444" s="166"/>
      <c r="B444" s="166"/>
      <c r="C444" s="166"/>
      <c r="D444" s="166"/>
      <c r="E444" s="166"/>
      <c r="F444" s="166"/>
      <c r="G444" s="166"/>
      <c r="H444" s="166"/>
      <c r="I444" s="166"/>
      <c r="J444" s="166"/>
      <c r="K444" s="166"/>
      <c r="L444" s="166"/>
      <c r="M444" s="166"/>
      <c r="N444" s="166"/>
      <c r="O444" s="166"/>
      <c r="P444" s="166"/>
      <c r="Q444" s="166"/>
      <c r="R444" s="166"/>
      <c r="S444" s="166"/>
      <c r="T444" s="166"/>
      <c r="U444" s="166"/>
      <c r="V444" s="166"/>
      <c r="W444" s="166"/>
      <c r="X444" s="166"/>
      <c r="Y444" s="166"/>
      <c r="Z444" s="166"/>
    </row>
    <row r="445" spans="1:26" ht="12.75" customHeight="1">
      <c r="A445" s="166"/>
      <c r="B445" s="166"/>
      <c r="C445" s="166"/>
      <c r="D445" s="166"/>
      <c r="E445" s="166"/>
      <c r="F445" s="166"/>
      <c r="G445" s="166"/>
      <c r="H445" s="166"/>
      <c r="I445" s="166"/>
      <c r="J445" s="166"/>
      <c r="K445" s="166"/>
      <c r="L445" s="166"/>
      <c r="M445" s="166"/>
      <c r="N445" s="166"/>
      <c r="O445" s="166"/>
      <c r="P445" s="166"/>
      <c r="Q445" s="166"/>
      <c r="R445" s="166"/>
      <c r="S445" s="166"/>
      <c r="T445" s="166"/>
      <c r="U445" s="166"/>
      <c r="V445" s="166"/>
      <c r="W445" s="166"/>
      <c r="X445" s="166"/>
      <c r="Y445" s="166"/>
      <c r="Z445" s="166"/>
    </row>
    <row r="446" spans="1:26" ht="12.75" customHeight="1">
      <c r="A446" s="166"/>
      <c r="B446" s="166"/>
      <c r="C446" s="166"/>
      <c r="D446" s="166"/>
      <c r="E446" s="166"/>
      <c r="F446" s="166"/>
      <c r="G446" s="166"/>
      <c r="H446" s="166"/>
      <c r="I446" s="166"/>
      <c r="J446" s="166"/>
      <c r="K446" s="166"/>
      <c r="L446" s="166"/>
      <c r="M446" s="166"/>
      <c r="N446" s="166"/>
      <c r="O446" s="166"/>
      <c r="P446" s="166"/>
      <c r="Q446" s="166"/>
      <c r="R446" s="166"/>
      <c r="S446" s="166"/>
      <c r="T446" s="166"/>
      <c r="U446" s="166"/>
      <c r="V446" s="166"/>
      <c r="W446" s="166"/>
      <c r="X446" s="166"/>
      <c r="Y446" s="166"/>
      <c r="Z446" s="166"/>
    </row>
    <row r="447" spans="1:26" ht="12.75" customHeight="1">
      <c r="A447" s="166"/>
      <c r="B447" s="166"/>
      <c r="C447" s="166"/>
      <c r="D447" s="166"/>
      <c r="E447" s="166"/>
      <c r="F447" s="166"/>
      <c r="G447" s="166"/>
      <c r="H447" s="166"/>
      <c r="I447" s="166"/>
      <c r="J447" s="166"/>
      <c r="K447" s="166"/>
      <c r="L447" s="166"/>
      <c r="M447" s="166"/>
      <c r="N447" s="166"/>
      <c r="O447" s="166"/>
      <c r="P447" s="166"/>
      <c r="Q447" s="166"/>
      <c r="R447" s="166"/>
      <c r="S447" s="166"/>
      <c r="T447" s="166"/>
      <c r="U447" s="166"/>
      <c r="V447" s="166"/>
      <c r="W447" s="166"/>
      <c r="X447" s="166"/>
      <c r="Y447" s="166"/>
      <c r="Z447" s="166"/>
    </row>
    <row r="448" spans="1:26" ht="12.75" customHeight="1">
      <c r="A448" s="166"/>
      <c r="B448" s="166"/>
      <c r="C448" s="166"/>
      <c r="D448" s="166"/>
      <c r="E448" s="166"/>
      <c r="F448" s="166"/>
      <c r="G448" s="166"/>
      <c r="H448" s="166"/>
      <c r="I448" s="166"/>
      <c r="J448" s="166"/>
      <c r="K448" s="166"/>
      <c r="L448" s="166"/>
      <c r="M448" s="166"/>
      <c r="N448" s="166"/>
      <c r="O448" s="166"/>
      <c r="P448" s="166"/>
      <c r="Q448" s="166"/>
      <c r="R448" s="166"/>
      <c r="S448" s="166"/>
      <c r="T448" s="166"/>
      <c r="U448" s="166"/>
      <c r="V448" s="166"/>
      <c r="W448" s="166"/>
      <c r="X448" s="166"/>
      <c r="Y448" s="166"/>
      <c r="Z448" s="166"/>
    </row>
    <row r="449" spans="1:26" ht="12.75" customHeight="1">
      <c r="A449" s="166"/>
      <c r="B449" s="166"/>
      <c r="C449" s="166"/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66"/>
      <c r="O449" s="166"/>
      <c r="P449" s="166"/>
      <c r="Q449" s="166"/>
      <c r="R449" s="166"/>
      <c r="S449" s="166"/>
      <c r="T449" s="166"/>
      <c r="U449" s="166"/>
      <c r="V449" s="166"/>
      <c r="W449" s="166"/>
      <c r="X449" s="166"/>
      <c r="Y449" s="166"/>
      <c r="Z449" s="166"/>
    </row>
    <row r="450" spans="1:26" ht="12.75" customHeight="1">
      <c r="A450" s="166"/>
      <c r="B450" s="166"/>
      <c r="C450" s="166"/>
      <c r="D450" s="166"/>
      <c r="E450" s="166"/>
      <c r="F450" s="166"/>
      <c r="G450" s="166"/>
      <c r="H450" s="166"/>
      <c r="I450" s="166"/>
      <c r="J450" s="166"/>
      <c r="K450" s="166"/>
      <c r="L450" s="166"/>
      <c r="M450" s="166"/>
      <c r="N450" s="166"/>
      <c r="O450" s="166"/>
      <c r="P450" s="166"/>
      <c r="Q450" s="166"/>
      <c r="R450" s="166"/>
      <c r="S450" s="166"/>
      <c r="T450" s="166"/>
      <c r="U450" s="166"/>
      <c r="V450" s="166"/>
      <c r="W450" s="166"/>
      <c r="X450" s="166"/>
      <c r="Y450" s="166"/>
      <c r="Z450" s="166"/>
    </row>
    <row r="451" spans="1:26" ht="12.75" customHeight="1">
      <c r="A451" s="166"/>
      <c r="B451" s="166"/>
      <c r="C451" s="166"/>
      <c r="D451" s="166"/>
      <c r="E451" s="166"/>
      <c r="F451" s="166"/>
      <c r="G451" s="166"/>
      <c r="H451" s="166"/>
      <c r="I451" s="166"/>
      <c r="J451" s="166"/>
      <c r="K451" s="166"/>
      <c r="L451" s="166"/>
      <c r="M451" s="166"/>
      <c r="N451" s="166"/>
      <c r="O451" s="166"/>
      <c r="P451" s="166"/>
      <c r="Q451" s="166"/>
      <c r="R451" s="166"/>
      <c r="S451" s="166"/>
      <c r="T451" s="166"/>
      <c r="U451" s="166"/>
      <c r="V451" s="166"/>
      <c r="W451" s="166"/>
      <c r="X451" s="166"/>
      <c r="Y451" s="166"/>
      <c r="Z451" s="166"/>
    </row>
    <row r="452" spans="1:26" ht="12.75" customHeight="1">
      <c r="A452" s="166"/>
      <c r="B452" s="166"/>
      <c r="C452" s="166"/>
      <c r="D452" s="166"/>
      <c r="E452" s="166"/>
      <c r="F452" s="166"/>
      <c r="G452" s="166"/>
      <c r="H452" s="166"/>
      <c r="I452" s="166"/>
      <c r="J452" s="166"/>
      <c r="K452" s="166"/>
      <c r="L452" s="166"/>
      <c r="M452" s="166"/>
      <c r="N452" s="166"/>
      <c r="O452" s="166"/>
      <c r="P452" s="166"/>
      <c r="Q452" s="166"/>
      <c r="R452" s="166"/>
      <c r="S452" s="166"/>
      <c r="T452" s="166"/>
      <c r="U452" s="166"/>
      <c r="V452" s="166"/>
      <c r="W452" s="166"/>
      <c r="X452" s="166"/>
      <c r="Y452" s="166"/>
      <c r="Z452" s="166"/>
    </row>
    <row r="453" spans="1:26" ht="12.75" customHeight="1">
      <c r="A453" s="166"/>
      <c r="B453" s="166"/>
      <c r="C453" s="166"/>
      <c r="D453" s="166"/>
      <c r="E453" s="166"/>
      <c r="F453" s="166"/>
      <c r="G453" s="166"/>
      <c r="H453" s="166"/>
      <c r="I453" s="166"/>
      <c r="J453" s="166"/>
      <c r="K453" s="166"/>
      <c r="L453" s="166"/>
      <c r="M453" s="166"/>
      <c r="N453" s="166"/>
      <c r="O453" s="166"/>
      <c r="P453" s="166"/>
      <c r="Q453" s="166"/>
      <c r="R453" s="166"/>
      <c r="S453" s="166"/>
      <c r="T453" s="166"/>
      <c r="U453" s="166"/>
      <c r="V453" s="166"/>
      <c r="W453" s="166"/>
      <c r="X453" s="166"/>
      <c r="Y453" s="166"/>
      <c r="Z453" s="166"/>
    </row>
    <row r="454" spans="1:26" ht="12.75" customHeight="1">
      <c r="A454" s="166"/>
      <c r="B454" s="166"/>
      <c r="C454" s="166"/>
      <c r="D454" s="166"/>
      <c r="E454" s="166"/>
      <c r="F454" s="166"/>
      <c r="G454" s="166"/>
      <c r="H454" s="166"/>
      <c r="I454" s="166"/>
      <c r="J454" s="166"/>
      <c r="K454" s="166"/>
      <c r="L454" s="166"/>
      <c r="M454" s="166"/>
      <c r="N454" s="166"/>
      <c r="O454" s="166"/>
      <c r="P454" s="166"/>
      <c r="Q454" s="166"/>
      <c r="R454" s="166"/>
      <c r="S454" s="166"/>
      <c r="T454" s="166"/>
      <c r="U454" s="166"/>
      <c r="V454" s="166"/>
      <c r="W454" s="166"/>
      <c r="X454" s="166"/>
      <c r="Y454" s="166"/>
      <c r="Z454" s="166"/>
    </row>
    <row r="455" spans="1:26" ht="12.75" customHeight="1">
      <c r="A455" s="166"/>
      <c r="B455" s="166"/>
      <c r="C455" s="166"/>
      <c r="D455" s="166"/>
      <c r="E455" s="166"/>
      <c r="F455" s="166"/>
      <c r="G455" s="166"/>
      <c r="H455" s="166"/>
      <c r="I455" s="166"/>
      <c r="J455" s="166"/>
      <c r="K455" s="166"/>
      <c r="L455" s="166"/>
      <c r="M455" s="166"/>
      <c r="N455" s="166"/>
      <c r="O455" s="166"/>
      <c r="P455" s="166"/>
      <c r="Q455" s="166"/>
      <c r="R455" s="166"/>
      <c r="S455" s="166"/>
      <c r="T455" s="166"/>
      <c r="U455" s="166"/>
      <c r="V455" s="166"/>
      <c r="W455" s="166"/>
      <c r="X455" s="166"/>
      <c r="Y455" s="166"/>
      <c r="Z455" s="166"/>
    </row>
    <row r="456" spans="1:26" ht="12.75" customHeight="1">
      <c r="A456" s="166"/>
      <c r="B456" s="166"/>
      <c r="C456" s="166"/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66"/>
      <c r="O456" s="166"/>
      <c r="P456" s="166"/>
      <c r="Q456" s="166"/>
      <c r="R456" s="166"/>
      <c r="S456" s="166"/>
      <c r="T456" s="166"/>
      <c r="U456" s="166"/>
      <c r="V456" s="166"/>
      <c r="W456" s="166"/>
      <c r="X456" s="166"/>
      <c r="Y456" s="166"/>
      <c r="Z456" s="166"/>
    </row>
    <row r="457" spans="1:26" ht="12.75" customHeight="1">
      <c r="A457" s="166"/>
      <c r="B457" s="166"/>
      <c r="C457" s="166"/>
      <c r="D457" s="166"/>
      <c r="E457" s="166"/>
      <c r="F457" s="166"/>
      <c r="G457" s="166"/>
      <c r="H457" s="166"/>
      <c r="I457" s="166"/>
      <c r="J457" s="166"/>
      <c r="K457" s="166"/>
      <c r="L457" s="166"/>
      <c r="M457" s="166"/>
      <c r="N457" s="166"/>
      <c r="O457" s="166"/>
      <c r="P457" s="166"/>
      <c r="Q457" s="166"/>
      <c r="R457" s="166"/>
      <c r="S457" s="166"/>
      <c r="T457" s="166"/>
      <c r="U457" s="166"/>
      <c r="V457" s="166"/>
      <c r="W457" s="166"/>
      <c r="X457" s="166"/>
      <c r="Y457" s="166"/>
      <c r="Z457" s="166"/>
    </row>
    <row r="458" spans="1:26" ht="12.75" customHeight="1">
      <c r="A458" s="166"/>
      <c r="B458" s="166"/>
      <c r="C458" s="166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66"/>
      <c r="O458" s="166"/>
      <c r="P458" s="166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</row>
    <row r="459" spans="1:26" ht="12.75" customHeight="1">
      <c r="A459" s="166"/>
      <c r="B459" s="166"/>
      <c r="C459" s="166"/>
      <c r="D459" s="166"/>
      <c r="E459" s="166"/>
      <c r="F459" s="166"/>
      <c r="G459" s="166"/>
      <c r="H459" s="166"/>
      <c r="I459" s="166"/>
      <c r="J459" s="166"/>
      <c r="K459" s="166"/>
      <c r="L459" s="166"/>
      <c r="M459" s="166"/>
      <c r="N459" s="166"/>
      <c r="O459" s="166"/>
      <c r="P459" s="166"/>
      <c r="Q459" s="166"/>
      <c r="R459" s="166"/>
      <c r="S459" s="166"/>
      <c r="T459" s="166"/>
      <c r="U459" s="166"/>
      <c r="V459" s="166"/>
      <c r="W459" s="166"/>
      <c r="X459" s="166"/>
      <c r="Y459" s="166"/>
      <c r="Z459" s="166"/>
    </row>
    <row r="460" spans="1:26" ht="12.75" customHeight="1">
      <c r="A460" s="166"/>
      <c r="B460" s="166"/>
      <c r="C460" s="166"/>
      <c r="D460" s="166"/>
      <c r="E460" s="166"/>
      <c r="F460" s="166"/>
      <c r="G460" s="166"/>
      <c r="H460" s="166"/>
      <c r="I460" s="166"/>
      <c r="J460" s="166"/>
      <c r="K460" s="166"/>
      <c r="L460" s="166"/>
      <c r="M460" s="166"/>
      <c r="N460" s="166"/>
      <c r="O460" s="166"/>
      <c r="P460" s="166"/>
      <c r="Q460" s="166"/>
      <c r="R460" s="166"/>
      <c r="S460" s="166"/>
      <c r="T460" s="166"/>
      <c r="U460" s="166"/>
      <c r="V460" s="166"/>
      <c r="W460" s="166"/>
      <c r="X460" s="166"/>
      <c r="Y460" s="166"/>
      <c r="Z460" s="166"/>
    </row>
    <row r="461" spans="1:26" ht="12.75" customHeight="1">
      <c r="A461" s="166"/>
      <c r="B461" s="166"/>
      <c r="C461" s="166"/>
      <c r="D461" s="166"/>
      <c r="E461" s="166"/>
      <c r="F461" s="166"/>
      <c r="G461" s="166"/>
      <c r="H461" s="166"/>
      <c r="I461" s="166"/>
      <c r="J461" s="166"/>
      <c r="K461" s="166"/>
      <c r="L461" s="166"/>
      <c r="M461" s="166"/>
      <c r="N461" s="166"/>
      <c r="O461" s="166"/>
      <c r="P461" s="166"/>
      <c r="Q461" s="166"/>
      <c r="R461" s="166"/>
      <c r="S461" s="166"/>
      <c r="T461" s="166"/>
      <c r="U461" s="166"/>
      <c r="V461" s="166"/>
      <c r="W461" s="166"/>
      <c r="X461" s="166"/>
      <c r="Y461" s="166"/>
      <c r="Z461" s="166"/>
    </row>
    <row r="462" spans="1:26" ht="12.75" customHeight="1">
      <c r="A462" s="166"/>
      <c r="B462" s="166"/>
      <c r="C462" s="166"/>
      <c r="D462" s="166"/>
      <c r="E462" s="166"/>
      <c r="F462" s="166"/>
      <c r="G462" s="166"/>
      <c r="H462" s="166"/>
      <c r="I462" s="166"/>
      <c r="J462" s="166"/>
      <c r="K462" s="166"/>
      <c r="L462" s="166"/>
      <c r="M462" s="166"/>
      <c r="N462" s="166"/>
      <c r="O462" s="166"/>
      <c r="P462" s="166"/>
      <c r="Q462" s="166"/>
      <c r="R462" s="166"/>
      <c r="S462" s="166"/>
      <c r="T462" s="166"/>
      <c r="U462" s="166"/>
      <c r="V462" s="166"/>
      <c r="W462" s="166"/>
      <c r="X462" s="166"/>
      <c r="Y462" s="166"/>
      <c r="Z462" s="166"/>
    </row>
    <row r="463" spans="1:26" ht="12.75" customHeight="1">
      <c r="A463" s="166"/>
      <c r="B463" s="166"/>
      <c r="C463" s="166"/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6"/>
      <c r="R463" s="166"/>
      <c r="S463" s="166"/>
      <c r="T463" s="166"/>
      <c r="U463" s="166"/>
      <c r="V463" s="166"/>
      <c r="W463" s="166"/>
      <c r="X463" s="166"/>
      <c r="Y463" s="166"/>
      <c r="Z463" s="166"/>
    </row>
    <row r="464" spans="1:26" ht="12.75" customHeight="1">
      <c r="A464" s="166"/>
      <c r="B464" s="166"/>
      <c r="C464" s="166"/>
      <c r="D464" s="166"/>
      <c r="E464" s="166"/>
      <c r="F464" s="166"/>
      <c r="G464" s="166"/>
      <c r="H464" s="166"/>
      <c r="I464" s="166"/>
      <c r="J464" s="166"/>
      <c r="K464" s="166"/>
      <c r="L464" s="166"/>
      <c r="M464" s="166"/>
      <c r="N464" s="166"/>
      <c r="O464" s="166"/>
      <c r="P464" s="166"/>
      <c r="Q464" s="166"/>
      <c r="R464" s="166"/>
      <c r="S464" s="166"/>
      <c r="T464" s="166"/>
      <c r="U464" s="166"/>
      <c r="V464" s="166"/>
      <c r="W464" s="166"/>
      <c r="X464" s="166"/>
      <c r="Y464" s="166"/>
      <c r="Z464" s="166"/>
    </row>
    <row r="465" spans="1:26" ht="12.75" customHeight="1">
      <c r="A465" s="166"/>
      <c r="B465" s="166"/>
      <c r="C465" s="166"/>
      <c r="D465" s="166"/>
      <c r="E465" s="166"/>
      <c r="F465" s="166"/>
      <c r="G465" s="166"/>
      <c r="H465" s="166"/>
      <c r="I465" s="166"/>
      <c r="J465" s="166"/>
      <c r="K465" s="166"/>
      <c r="L465" s="166"/>
      <c r="M465" s="166"/>
      <c r="N465" s="166"/>
      <c r="O465" s="166"/>
      <c r="P465" s="166"/>
      <c r="Q465" s="166"/>
      <c r="R465" s="166"/>
      <c r="S465" s="166"/>
      <c r="T465" s="166"/>
      <c r="U465" s="166"/>
      <c r="V465" s="166"/>
      <c r="W465" s="166"/>
      <c r="X465" s="166"/>
      <c r="Y465" s="166"/>
      <c r="Z465" s="166"/>
    </row>
    <row r="466" spans="1:26" ht="12.75" customHeight="1">
      <c r="A466" s="166"/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</row>
    <row r="467" spans="1:26" ht="12.75" customHeight="1">
      <c r="A467" s="166"/>
      <c r="B467" s="166"/>
      <c r="C467" s="166"/>
      <c r="D467" s="166"/>
      <c r="E467" s="166"/>
      <c r="F467" s="166"/>
      <c r="G467" s="166"/>
      <c r="H467" s="166"/>
      <c r="I467" s="166"/>
      <c r="J467" s="166"/>
      <c r="K467" s="166"/>
      <c r="L467" s="166"/>
      <c r="M467" s="166"/>
      <c r="N467" s="166"/>
      <c r="O467" s="166"/>
      <c r="P467" s="166"/>
      <c r="Q467" s="166"/>
      <c r="R467" s="166"/>
      <c r="S467" s="166"/>
      <c r="T467" s="166"/>
      <c r="U467" s="166"/>
      <c r="V467" s="166"/>
      <c r="W467" s="166"/>
      <c r="X467" s="166"/>
      <c r="Y467" s="166"/>
      <c r="Z467" s="166"/>
    </row>
    <row r="468" spans="1:26" ht="12.75" customHeight="1">
      <c r="A468" s="166"/>
      <c r="B468" s="166"/>
      <c r="C468" s="166"/>
      <c r="D468" s="166"/>
      <c r="E468" s="166"/>
      <c r="F468" s="166"/>
      <c r="G468" s="166"/>
      <c r="H468" s="166"/>
      <c r="I468" s="166"/>
      <c r="J468" s="166"/>
      <c r="K468" s="166"/>
      <c r="L468" s="166"/>
      <c r="M468" s="166"/>
      <c r="N468" s="166"/>
      <c r="O468" s="166"/>
      <c r="P468" s="166"/>
      <c r="Q468" s="166"/>
      <c r="R468" s="166"/>
      <c r="S468" s="166"/>
      <c r="T468" s="166"/>
      <c r="U468" s="166"/>
      <c r="V468" s="166"/>
      <c r="W468" s="166"/>
      <c r="X468" s="166"/>
      <c r="Y468" s="166"/>
      <c r="Z468" s="166"/>
    </row>
    <row r="469" spans="1:26" ht="12.75" customHeight="1">
      <c r="A469" s="166"/>
      <c r="B469" s="166"/>
      <c r="C469" s="166"/>
      <c r="D469" s="166"/>
      <c r="E469" s="166"/>
      <c r="F469" s="166"/>
      <c r="G469" s="166"/>
      <c r="H469" s="166"/>
      <c r="I469" s="166"/>
      <c r="J469" s="166"/>
      <c r="K469" s="166"/>
      <c r="L469" s="166"/>
      <c r="M469" s="166"/>
      <c r="N469" s="166"/>
      <c r="O469" s="166"/>
      <c r="P469" s="166"/>
      <c r="Q469" s="166"/>
      <c r="R469" s="166"/>
      <c r="S469" s="166"/>
      <c r="T469" s="166"/>
      <c r="U469" s="166"/>
      <c r="V469" s="166"/>
      <c r="W469" s="166"/>
      <c r="X469" s="166"/>
      <c r="Y469" s="166"/>
      <c r="Z469" s="166"/>
    </row>
    <row r="470" spans="1:26" ht="12.75" customHeight="1">
      <c r="A470" s="166"/>
      <c r="B470" s="166"/>
      <c r="C470" s="166"/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66"/>
      <c r="Q470" s="166"/>
      <c r="R470" s="166"/>
      <c r="S470" s="166"/>
      <c r="T470" s="166"/>
      <c r="U470" s="166"/>
      <c r="V470" s="166"/>
      <c r="W470" s="166"/>
      <c r="X470" s="166"/>
      <c r="Y470" s="166"/>
      <c r="Z470" s="166"/>
    </row>
    <row r="471" spans="1:26" ht="12.75" customHeight="1">
      <c r="A471" s="166"/>
      <c r="B471" s="166"/>
      <c r="C471" s="166"/>
      <c r="D471" s="166"/>
      <c r="E471" s="166"/>
      <c r="F471" s="166"/>
      <c r="G471" s="166"/>
      <c r="H471" s="166"/>
      <c r="I471" s="166"/>
      <c r="J471" s="166"/>
      <c r="K471" s="166"/>
      <c r="L471" s="166"/>
      <c r="M471" s="166"/>
      <c r="N471" s="166"/>
      <c r="O471" s="166"/>
      <c r="P471" s="166"/>
      <c r="Q471" s="166"/>
      <c r="R471" s="166"/>
      <c r="S471" s="166"/>
      <c r="T471" s="166"/>
      <c r="U471" s="166"/>
      <c r="V471" s="166"/>
      <c r="W471" s="166"/>
      <c r="X471" s="166"/>
      <c r="Y471" s="166"/>
      <c r="Z471" s="166"/>
    </row>
    <row r="472" spans="1:26" ht="12.75" customHeight="1">
      <c r="A472" s="166"/>
      <c r="B472" s="166"/>
      <c r="C472" s="166"/>
      <c r="D472" s="166"/>
      <c r="E472" s="166"/>
      <c r="F472" s="166"/>
      <c r="G472" s="166"/>
      <c r="H472" s="166"/>
      <c r="I472" s="166"/>
      <c r="J472" s="166"/>
      <c r="K472" s="166"/>
      <c r="L472" s="166"/>
      <c r="M472" s="166"/>
      <c r="N472" s="166"/>
      <c r="O472" s="166"/>
      <c r="P472" s="166"/>
      <c r="Q472" s="166"/>
      <c r="R472" s="166"/>
      <c r="S472" s="166"/>
      <c r="T472" s="166"/>
      <c r="U472" s="166"/>
      <c r="V472" s="166"/>
      <c r="W472" s="166"/>
      <c r="X472" s="166"/>
      <c r="Y472" s="166"/>
      <c r="Z472" s="166"/>
    </row>
    <row r="473" spans="1:26" ht="12.75" customHeight="1">
      <c r="A473" s="166"/>
      <c r="B473" s="166"/>
      <c r="C473" s="166"/>
      <c r="D473" s="166"/>
      <c r="E473" s="166"/>
      <c r="F473" s="166"/>
      <c r="G473" s="166"/>
      <c r="H473" s="166"/>
      <c r="I473" s="166"/>
      <c r="J473" s="166"/>
      <c r="K473" s="166"/>
      <c r="L473" s="166"/>
      <c r="M473" s="166"/>
      <c r="N473" s="166"/>
      <c r="O473" s="166"/>
      <c r="P473" s="166"/>
      <c r="Q473" s="166"/>
      <c r="R473" s="166"/>
      <c r="S473" s="166"/>
      <c r="T473" s="166"/>
      <c r="U473" s="166"/>
      <c r="V473" s="166"/>
      <c r="W473" s="166"/>
      <c r="X473" s="166"/>
      <c r="Y473" s="166"/>
      <c r="Z473" s="166"/>
    </row>
    <row r="474" spans="1:26" ht="12.75" customHeight="1">
      <c r="A474" s="166"/>
      <c r="B474" s="166"/>
      <c r="C474" s="166"/>
      <c r="D474" s="166"/>
      <c r="E474" s="166"/>
      <c r="F474" s="166"/>
      <c r="G474" s="166"/>
      <c r="H474" s="166"/>
      <c r="I474" s="166"/>
      <c r="J474" s="166"/>
      <c r="K474" s="166"/>
      <c r="L474" s="166"/>
      <c r="M474" s="166"/>
      <c r="N474" s="166"/>
      <c r="O474" s="166"/>
      <c r="P474" s="166"/>
      <c r="Q474" s="166"/>
      <c r="R474" s="166"/>
      <c r="S474" s="166"/>
      <c r="T474" s="166"/>
      <c r="U474" s="166"/>
      <c r="V474" s="166"/>
      <c r="W474" s="166"/>
      <c r="X474" s="166"/>
      <c r="Y474" s="166"/>
      <c r="Z474" s="166"/>
    </row>
    <row r="475" spans="1:26" ht="12.75" customHeight="1">
      <c r="A475" s="166"/>
      <c r="B475" s="166"/>
      <c r="C475" s="166"/>
      <c r="D475" s="166"/>
      <c r="E475" s="166"/>
      <c r="F475" s="166"/>
      <c r="G475" s="166"/>
      <c r="H475" s="166"/>
      <c r="I475" s="166"/>
      <c r="J475" s="166"/>
      <c r="K475" s="166"/>
      <c r="L475" s="166"/>
      <c r="M475" s="166"/>
      <c r="N475" s="166"/>
      <c r="O475" s="166"/>
      <c r="P475" s="166"/>
      <c r="Q475" s="166"/>
      <c r="R475" s="166"/>
      <c r="S475" s="166"/>
      <c r="T475" s="166"/>
      <c r="U475" s="166"/>
      <c r="V475" s="166"/>
      <c r="W475" s="166"/>
      <c r="X475" s="166"/>
      <c r="Y475" s="166"/>
      <c r="Z475" s="166"/>
    </row>
    <row r="476" spans="1:26" ht="12.75" customHeight="1">
      <c r="A476" s="166"/>
      <c r="B476" s="166"/>
      <c r="C476" s="166"/>
      <c r="D476" s="166"/>
      <c r="E476" s="166"/>
      <c r="F476" s="166"/>
      <c r="G476" s="166"/>
      <c r="H476" s="166"/>
      <c r="I476" s="166"/>
      <c r="J476" s="166"/>
      <c r="K476" s="166"/>
      <c r="L476" s="166"/>
      <c r="M476" s="166"/>
      <c r="N476" s="166"/>
      <c r="O476" s="166"/>
      <c r="P476" s="166"/>
      <c r="Q476" s="166"/>
      <c r="R476" s="166"/>
      <c r="S476" s="166"/>
      <c r="T476" s="166"/>
      <c r="U476" s="166"/>
      <c r="V476" s="166"/>
      <c r="W476" s="166"/>
      <c r="X476" s="166"/>
      <c r="Y476" s="166"/>
      <c r="Z476" s="166"/>
    </row>
    <row r="477" spans="1:26" ht="12.75" customHeight="1">
      <c r="A477" s="166"/>
      <c r="B477" s="166"/>
      <c r="C477" s="166"/>
      <c r="D477" s="166"/>
      <c r="E477" s="166"/>
      <c r="F477" s="166"/>
      <c r="G477" s="166"/>
      <c r="H477" s="166"/>
      <c r="I477" s="166"/>
      <c r="J477" s="166"/>
      <c r="K477" s="166"/>
      <c r="L477" s="166"/>
      <c r="M477" s="166"/>
      <c r="N477" s="166"/>
      <c r="O477" s="166"/>
      <c r="P477" s="166"/>
      <c r="Q477" s="166"/>
      <c r="R477" s="166"/>
      <c r="S477" s="166"/>
      <c r="T477" s="166"/>
      <c r="U477" s="166"/>
      <c r="V477" s="166"/>
      <c r="W477" s="166"/>
      <c r="X477" s="166"/>
      <c r="Y477" s="166"/>
      <c r="Z477" s="166"/>
    </row>
    <row r="478" spans="1:26" ht="12.75" customHeight="1">
      <c r="A478" s="166"/>
      <c r="B478" s="166"/>
      <c r="C478" s="166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66"/>
      <c r="O478" s="166"/>
      <c r="P478" s="166"/>
      <c r="Q478" s="166"/>
      <c r="R478" s="166"/>
      <c r="S478" s="166"/>
      <c r="T478" s="166"/>
      <c r="U478" s="166"/>
      <c r="V478" s="166"/>
      <c r="W478" s="166"/>
      <c r="X478" s="166"/>
      <c r="Y478" s="166"/>
      <c r="Z478" s="166"/>
    </row>
    <row r="479" spans="1:26" ht="12.75" customHeight="1">
      <c r="A479" s="166"/>
      <c r="B479" s="166"/>
      <c r="C479" s="166"/>
      <c r="D479" s="166"/>
      <c r="E479" s="166"/>
      <c r="F479" s="166"/>
      <c r="G479" s="166"/>
      <c r="H479" s="166"/>
      <c r="I479" s="166"/>
      <c r="J479" s="166"/>
      <c r="K479" s="166"/>
      <c r="L479" s="166"/>
      <c r="M479" s="166"/>
      <c r="N479" s="166"/>
      <c r="O479" s="166"/>
      <c r="P479" s="166"/>
      <c r="Q479" s="166"/>
      <c r="R479" s="166"/>
      <c r="S479" s="166"/>
      <c r="T479" s="166"/>
      <c r="U479" s="166"/>
      <c r="V479" s="166"/>
      <c r="W479" s="166"/>
      <c r="X479" s="166"/>
      <c r="Y479" s="166"/>
      <c r="Z479" s="166"/>
    </row>
    <row r="480" spans="1:26" ht="12.75" customHeight="1">
      <c r="A480" s="166"/>
      <c r="B480" s="166"/>
      <c r="C480" s="166"/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66"/>
      <c r="O480" s="166"/>
      <c r="P480" s="166"/>
      <c r="Q480" s="166"/>
      <c r="R480" s="166"/>
      <c r="S480" s="166"/>
      <c r="T480" s="166"/>
      <c r="U480" s="166"/>
      <c r="V480" s="166"/>
      <c r="W480" s="166"/>
      <c r="X480" s="166"/>
      <c r="Y480" s="166"/>
      <c r="Z480" s="166"/>
    </row>
    <row r="481" spans="1:26" ht="12.75" customHeight="1">
      <c r="A481" s="166"/>
      <c r="B481" s="166"/>
      <c r="C481" s="166"/>
      <c r="D481" s="166"/>
      <c r="E481" s="166"/>
      <c r="F481" s="166"/>
      <c r="G481" s="166"/>
      <c r="H481" s="166"/>
      <c r="I481" s="166"/>
      <c r="J481" s="166"/>
      <c r="K481" s="166"/>
      <c r="L481" s="166"/>
      <c r="M481" s="166"/>
      <c r="N481" s="166"/>
      <c r="O481" s="166"/>
      <c r="P481" s="166"/>
      <c r="Q481" s="166"/>
      <c r="R481" s="166"/>
      <c r="S481" s="166"/>
      <c r="T481" s="166"/>
      <c r="U481" s="166"/>
      <c r="V481" s="166"/>
      <c r="W481" s="166"/>
      <c r="X481" s="166"/>
      <c r="Y481" s="166"/>
      <c r="Z481" s="166"/>
    </row>
    <row r="482" spans="1:26" ht="12.75" customHeight="1">
      <c r="A482" s="166"/>
      <c r="B482" s="166"/>
      <c r="C482" s="166"/>
      <c r="D482" s="166"/>
      <c r="E482" s="166"/>
      <c r="F482" s="166"/>
      <c r="G482" s="166"/>
      <c r="H482" s="166"/>
      <c r="I482" s="166"/>
      <c r="J482" s="166"/>
      <c r="K482" s="166"/>
      <c r="L482" s="166"/>
      <c r="M482" s="166"/>
      <c r="N482" s="166"/>
      <c r="O482" s="166"/>
      <c r="P482" s="166"/>
      <c r="Q482" s="166"/>
      <c r="R482" s="166"/>
      <c r="S482" s="166"/>
      <c r="T482" s="166"/>
      <c r="U482" s="166"/>
      <c r="V482" s="166"/>
      <c r="W482" s="166"/>
      <c r="X482" s="166"/>
      <c r="Y482" s="166"/>
      <c r="Z482" s="166"/>
    </row>
    <row r="483" spans="1:26" ht="12.75" customHeight="1">
      <c r="A483" s="166"/>
      <c r="B483" s="166"/>
      <c r="C483" s="166"/>
      <c r="D483" s="166"/>
      <c r="E483" s="166"/>
      <c r="F483" s="166"/>
      <c r="G483" s="166"/>
      <c r="H483" s="166"/>
      <c r="I483" s="166"/>
      <c r="J483" s="166"/>
      <c r="K483" s="166"/>
      <c r="L483" s="166"/>
      <c r="M483" s="166"/>
      <c r="N483" s="166"/>
      <c r="O483" s="166"/>
      <c r="P483" s="166"/>
      <c r="Q483" s="166"/>
      <c r="R483" s="166"/>
      <c r="S483" s="166"/>
      <c r="T483" s="166"/>
      <c r="U483" s="166"/>
      <c r="V483" s="166"/>
      <c r="W483" s="166"/>
      <c r="X483" s="166"/>
      <c r="Y483" s="166"/>
      <c r="Z483" s="166"/>
    </row>
    <row r="484" spans="1:26" ht="12.75" customHeight="1">
      <c r="A484" s="166"/>
      <c r="B484" s="166"/>
      <c r="C484" s="166"/>
      <c r="D484" s="166"/>
      <c r="E484" s="166"/>
      <c r="F484" s="166"/>
      <c r="G484" s="166"/>
      <c r="H484" s="166"/>
      <c r="I484" s="166"/>
      <c r="J484" s="166"/>
      <c r="K484" s="166"/>
      <c r="L484" s="166"/>
      <c r="M484" s="166"/>
      <c r="N484" s="166"/>
      <c r="O484" s="166"/>
      <c r="P484" s="166"/>
      <c r="Q484" s="166"/>
      <c r="R484" s="166"/>
      <c r="S484" s="166"/>
      <c r="T484" s="166"/>
      <c r="U484" s="166"/>
      <c r="V484" s="166"/>
      <c r="W484" s="166"/>
      <c r="X484" s="166"/>
      <c r="Y484" s="166"/>
      <c r="Z484" s="166"/>
    </row>
    <row r="485" spans="1:26" ht="12.75" customHeight="1">
      <c r="A485" s="166"/>
      <c r="B485" s="166"/>
      <c r="C485" s="166"/>
      <c r="D485" s="166"/>
      <c r="E485" s="166"/>
      <c r="F485" s="166"/>
      <c r="G485" s="166"/>
      <c r="H485" s="166"/>
      <c r="I485" s="166"/>
      <c r="J485" s="166"/>
      <c r="K485" s="166"/>
      <c r="L485" s="166"/>
      <c r="M485" s="166"/>
      <c r="N485" s="166"/>
      <c r="O485" s="166"/>
      <c r="P485" s="166"/>
      <c r="Q485" s="166"/>
      <c r="R485" s="166"/>
      <c r="S485" s="166"/>
      <c r="T485" s="166"/>
      <c r="U485" s="166"/>
      <c r="V485" s="166"/>
      <c r="W485" s="166"/>
      <c r="X485" s="166"/>
      <c r="Y485" s="166"/>
      <c r="Z485" s="166"/>
    </row>
    <row r="486" spans="1:26" ht="12.75" customHeight="1">
      <c r="A486" s="166"/>
      <c r="B486" s="166"/>
      <c r="C486" s="166"/>
      <c r="D486" s="166"/>
      <c r="E486" s="166"/>
      <c r="F486" s="166"/>
      <c r="G486" s="166"/>
      <c r="H486" s="166"/>
      <c r="I486" s="166"/>
      <c r="J486" s="166"/>
      <c r="K486" s="166"/>
      <c r="L486" s="166"/>
      <c r="M486" s="166"/>
      <c r="N486" s="166"/>
      <c r="O486" s="166"/>
      <c r="P486" s="166"/>
      <c r="Q486" s="166"/>
      <c r="R486" s="166"/>
      <c r="S486" s="166"/>
      <c r="T486" s="166"/>
      <c r="U486" s="166"/>
      <c r="V486" s="166"/>
      <c r="W486" s="166"/>
      <c r="X486" s="166"/>
      <c r="Y486" s="166"/>
      <c r="Z486" s="166"/>
    </row>
    <row r="487" spans="1:26" ht="12.75" customHeight="1">
      <c r="A487" s="166"/>
      <c r="B487" s="166"/>
      <c r="C487" s="166"/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66"/>
      <c r="O487" s="166"/>
      <c r="P487" s="166"/>
      <c r="Q487" s="166"/>
      <c r="R487" s="166"/>
      <c r="S487" s="166"/>
      <c r="T487" s="166"/>
      <c r="U487" s="166"/>
      <c r="V487" s="166"/>
      <c r="W487" s="166"/>
      <c r="X487" s="166"/>
      <c r="Y487" s="166"/>
      <c r="Z487" s="166"/>
    </row>
    <row r="488" spans="1:26" ht="12.75" customHeight="1">
      <c r="A488" s="166"/>
      <c r="B488" s="166"/>
      <c r="C488" s="166"/>
      <c r="D488" s="166"/>
      <c r="E488" s="166"/>
      <c r="F488" s="166"/>
      <c r="G488" s="166"/>
      <c r="H488" s="166"/>
      <c r="I488" s="166"/>
      <c r="J488" s="166"/>
      <c r="K488" s="166"/>
      <c r="L488" s="166"/>
      <c r="M488" s="166"/>
      <c r="N488" s="166"/>
      <c r="O488" s="166"/>
      <c r="P488" s="166"/>
      <c r="Q488" s="166"/>
      <c r="R488" s="166"/>
      <c r="S488" s="166"/>
      <c r="T488" s="166"/>
      <c r="U488" s="166"/>
      <c r="V488" s="166"/>
      <c r="W488" s="166"/>
      <c r="X488" s="166"/>
      <c r="Y488" s="166"/>
      <c r="Z488" s="166"/>
    </row>
    <row r="489" spans="1:26" ht="12.75" customHeight="1">
      <c r="A489" s="166"/>
      <c r="B489" s="166"/>
      <c r="C489" s="166"/>
      <c r="D489" s="166"/>
      <c r="E489" s="166"/>
      <c r="F489" s="166"/>
      <c r="G489" s="166"/>
      <c r="H489" s="166"/>
      <c r="I489" s="166"/>
      <c r="J489" s="166"/>
      <c r="K489" s="166"/>
      <c r="L489" s="166"/>
      <c r="M489" s="166"/>
      <c r="N489" s="166"/>
      <c r="O489" s="166"/>
      <c r="P489" s="166"/>
      <c r="Q489" s="166"/>
      <c r="R489" s="166"/>
      <c r="S489" s="166"/>
      <c r="T489" s="166"/>
      <c r="U489" s="166"/>
      <c r="V489" s="166"/>
      <c r="W489" s="166"/>
      <c r="X489" s="166"/>
      <c r="Y489" s="166"/>
      <c r="Z489" s="166"/>
    </row>
    <row r="490" spans="1:26" ht="12.75" customHeight="1">
      <c r="A490" s="166"/>
      <c r="B490" s="166"/>
      <c r="C490" s="166"/>
      <c r="D490" s="166"/>
      <c r="E490" s="166"/>
      <c r="F490" s="166"/>
      <c r="G490" s="166"/>
      <c r="H490" s="166"/>
      <c r="I490" s="166"/>
      <c r="J490" s="166"/>
      <c r="K490" s="166"/>
      <c r="L490" s="166"/>
      <c r="M490" s="166"/>
      <c r="N490" s="166"/>
      <c r="O490" s="166"/>
      <c r="P490" s="166"/>
      <c r="Q490" s="166"/>
      <c r="R490" s="166"/>
      <c r="S490" s="166"/>
      <c r="T490" s="166"/>
      <c r="U490" s="166"/>
      <c r="V490" s="166"/>
      <c r="W490" s="166"/>
      <c r="X490" s="166"/>
      <c r="Y490" s="166"/>
      <c r="Z490" s="166"/>
    </row>
    <row r="491" spans="1:26" ht="12.75" customHeight="1">
      <c r="A491" s="166"/>
      <c r="B491" s="166"/>
      <c r="C491" s="166"/>
      <c r="D491" s="166"/>
      <c r="E491" s="166"/>
      <c r="F491" s="166"/>
      <c r="G491" s="166"/>
      <c r="H491" s="166"/>
      <c r="I491" s="166"/>
      <c r="J491" s="166"/>
      <c r="K491" s="166"/>
      <c r="L491" s="166"/>
      <c r="M491" s="166"/>
      <c r="N491" s="166"/>
      <c r="O491" s="166"/>
      <c r="P491" s="166"/>
      <c r="Q491" s="166"/>
      <c r="R491" s="166"/>
      <c r="S491" s="166"/>
      <c r="T491" s="166"/>
      <c r="U491" s="166"/>
      <c r="V491" s="166"/>
      <c r="W491" s="166"/>
      <c r="X491" s="166"/>
      <c r="Y491" s="166"/>
      <c r="Z491" s="166"/>
    </row>
    <row r="492" spans="1:26" ht="12.75" customHeight="1">
      <c r="A492" s="166"/>
      <c r="B492" s="166"/>
      <c r="C492" s="166"/>
      <c r="D492" s="166"/>
      <c r="E492" s="166"/>
      <c r="F492" s="166"/>
      <c r="G492" s="166"/>
      <c r="H492" s="166"/>
      <c r="I492" s="166"/>
      <c r="J492" s="166"/>
      <c r="K492" s="166"/>
      <c r="L492" s="166"/>
      <c r="M492" s="166"/>
      <c r="N492" s="166"/>
      <c r="O492" s="166"/>
      <c r="P492" s="166"/>
      <c r="Q492" s="166"/>
      <c r="R492" s="166"/>
      <c r="S492" s="166"/>
      <c r="T492" s="166"/>
      <c r="U492" s="166"/>
      <c r="V492" s="166"/>
      <c r="W492" s="166"/>
      <c r="X492" s="166"/>
      <c r="Y492" s="166"/>
      <c r="Z492" s="166"/>
    </row>
    <row r="493" spans="1:26" ht="12.75" customHeight="1">
      <c r="A493" s="166"/>
      <c r="B493" s="166"/>
      <c r="C493" s="166"/>
      <c r="D493" s="166"/>
      <c r="E493" s="166"/>
      <c r="F493" s="166"/>
      <c r="G493" s="166"/>
      <c r="H493" s="166"/>
      <c r="I493" s="166"/>
      <c r="J493" s="166"/>
      <c r="K493" s="166"/>
      <c r="L493" s="166"/>
      <c r="M493" s="166"/>
      <c r="N493" s="166"/>
      <c r="O493" s="166"/>
      <c r="P493" s="166"/>
      <c r="Q493" s="166"/>
      <c r="R493" s="166"/>
      <c r="S493" s="166"/>
      <c r="T493" s="166"/>
      <c r="U493" s="166"/>
      <c r="V493" s="166"/>
      <c r="W493" s="166"/>
      <c r="X493" s="166"/>
      <c r="Y493" s="166"/>
      <c r="Z493" s="166"/>
    </row>
    <row r="494" spans="1:26" ht="12.75" customHeight="1">
      <c r="A494" s="166"/>
      <c r="B494" s="166"/>
      <c r="C494" s="166"/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6"/>
      <c r="R494" s="166"/>
      <c r="S494" s="166"/>
      <c r="T494" s="166"/>
      <c r="U494" s="166"/>
      <c r="V494" s="166"/>
      <c r="W494" s="166"/>
      <c r="X494" s="166"/>
      <c r="Y494" s="166"/>
      <c r="Z494" s="166"/>
    </row>
    <row r="495" spans="1:26" ht="12.75" customHeight="1">
      <c r="A495" s="166"/>
      <c r="B495" s="166"/>
      <c r="C495" s="166"/>
      <c r="D495" s="166"/>
      <c r="E495" s="166"/>
      <c r="F495" s="166"/>
      <c r="G495" s="166"/>
      <c r="H495" s="166"/>
      <c r="I495" s="166"/>
      <c r="J495" s="166"/>
      <c r="K495" s="166"/>
      <c r="L495" s="166"/>
      <c r="M495" s="166"/>
      <c r="N495" s="166"/>
      <c r="O495" s="166"/>
      <c r="P495" s="166"/>
      <c r="Q495" s="166"/>
      <c r="R495" s="166"/>
      <c r="S495" s="166"/>
      <c r="T495" s="166"/>
      <c r="U495" s="166"/>
      <c r="V495" s="166"/>
      <c r="W495" s="166"/>
      <c r="X495" s="166"/>
      <c r="Y495" s="166"/>
      <c r="Z495" s="166"/>
    </row>
    <row r="496" spans="1:26" ht="12.75" customHeight="1">
      <c r="A496" s="166"/>
      <c r="B496" s="166"/>
      <c r="C496" s="166"/>
      <c r="D496" s="166"/>
      <c r="E496" s="166"/>
      <c r="F496" s="166"/>
      <c r="G496" s="166"/>
      <c r="H496" s="166"/>
      <c r="I496" s="166"/>
      <c r="J496" s="166"/>
      <c r="K496" s="166"/>
      <c r="L496" s="166"/>
      <c r="M496" s="166"/>
      <c r="N496" s="166"/>
      <c r="O496" s="166"/>
      <c r="P496" s="166"/>
      <c r="Q496" s="166"/>
      <c r="R496" s="166"/>
      <c r="S496" s="166"/>
      <c r="T496" s="166"/>
      <c r="U496" s="166"/>
      <c r="V496" s="166"/>
      <c r="W496" s="166"/>
      <c r="X496" s="166"/>
      <c r="Y496" s="166"/>
      <c r="Z496" s="166"/>
    </row>
    <row r="497" spans="1:26" ht="12.75" customHeight="1">
      <c r="A497" s="166"/>
      <c r="B497" s="166"/>
      <c r="C497" s="166"/>
      <c r="D497" s="166"/>
      <c r="E497" s="166"/>
      <c r="F497" s="166"/>
      <c r="G497" s="166"/>
      <c r="H497" s="166"/>
      <c r="I497" s="166"/>
      <c r="J497" s="166"/>
      <c r="K497" s="166"/>
      <c r="L497" s="166"/>
      <c r="M497" s="166"/>
      <c r="N497" s="166"/>
      <c r="O497" s="166"/>
      <c r="P497" s="166"/>
      <c r="Q497" s="166"/>
      <c r="R497" s="166"/>
      <c r="S497" s="166"/>
      <c r="T497" s="166"/>
      <c r="U497" s="166"/>
      <c r="V497" s="166"/>
      <c r="W497" s="166"/>
      <c r="X497" s="166"/>
      <c r="Y497" s="166"/>
      <c r="Z497" s="166"/>
    </row>
    <row r="498" spans="1:26" ht="12.75" customHeight="1">
      <c r="A498" s="166"/>
      <c r="B498" s="166"/>
      <c r="C498" s="166"/>
      <c r="D498" s="166"/>
      <c r="E498" s="166"/>
      <c r="F498" s="166"/>
      <c r="G498" s="166"/>
      <c r="H498" s="166"/>
      <c r="I498" s="166"/>
      <c r="J498" s="166"/>
      <c r="K498" s="166"/>
      <c r="L498" s="166"/>
      <c r="M498" s="166"/>
      <c r="N498" s="166"/>
      <c r="O498" s="166"/>
      <c r="P498" s="166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</row>
    <row r="499" spans="1:26" ht="12.75" customHeight="1">
      <c r="A499" s="166"/>
      <c r="B499" s="166"/>
      <c r="C499" s="166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66"/>
      <c r="O499" s="166"/>
      <c r="P499" s="166"/>
      <c r="Q499" s="166"/>
      <c r="R499" s="166"/>
      <c r="S499" s="166"/>
      <c r="T499" s="166"/>
      <c r="U499" s="166"/>
      <c r="V499" s="166"/>
      <c r="W499" s="166"/>
      <c r="X499" s="166"/>
      <c r="Y499" s="166"/>
      <c r="Z499" s="166"/>
    </row>
    <row r="500" spans="1:26" ht="12.75" customHeight="1">
      <c r="A500" s="166"/>
      <c r="B500" s="166"/>
      <c r="C500" s="166"/>
      <c r="D500" s="166"/>
      <c r="E500" s="166"/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P500" s="166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</row>
    <row r="501" spans="1:26" ht="12.75" customHeight="1">
      <c r="A501" s="166"/>
      <c r="B501" s="166"/>
      <c r="C501" s="166"/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6"/>
      <c r="R501" s="166"/>
      <c r="S501" s="166"/>
      <c r="T501" s="166"/>
      <c r="U501" s="166"/>
      <c r="V501" s="166"/>
      <c r="W501" s="166"/>
      <c r="X501" s="166"/>
      <c r="Y501" s="166"/>
      <c r="Z501" s="166"/>
    </row>
    <row r="502" spans="1:26" ht="12.75" customHeight="1">
      <c r="A502" s="166"/>
      <c r="B502" s="166"/>
      <c r="C502" s="166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66"/>
      <c r="O502" s="166"/>
      <c r="P502" s="166"/>
      <c r="Q502" s="166"/>
      <c r="R502" s="166"/>
      <c r="S502" s="166"/>
      <c r="T502" s="166"/>
      <c r="U502" s="166"/>
      <c r="V502" s="166"/>
      <c r="W502" s="166"/>
      <c r="X502" s="166"/>
      <c r="Y502" s="166"/>
      <c r="Z502" s="166"/>
    </row>
    <row r="503" spans="1:26" ht="12.75" customHeight="1">
      <c r="A503" s="166"/>
      <c r="B503" s="166"/>
      <c r="C503" s="166"/>
      <c r="D503" s="166"/>
      <c r="E503" s="166"/>
      <c r="F503" s="166"/>
      <c r="G503" s="166"/>
      <c r="H503" s="166"/>
      <c r="I503" s="166"/>
      <c r="J503" s="166"/>
      <c r="K503" s="166"/>
      <c r="L503" s="166"/>
      <c r="M503" s="166"/>
      <c r="N503" s="166"/>
      <c r="O503" s="166"/>
      <c r="P503" s="166"/>
      <c r="Q503" s="166"/>
      <c r="R503" s="166"/>
      <c r="S503" s="166"/>
      <c r="T503" s="166"/>
      <c r="U503" s="166"/>
      <c r="V503" s="166"/>
      <c r="W503" s="166"/>
      <c r="X503" s="166"/>
      <c r="Y503" s="166"/>
      <c r="Z503" s="166"/>
    </row>
    <row r="504" spans="1:26" ht="12.75" customHeight="1">
      <c r="A504" s="166"/>
      <c r="B504" s="166"/>
      <c r="C504" s="166"/>
      <c r="D504" s="166"/>
      <c r="E504" s="166"/>
      <c r="F504" s="166"/>
      <c r="G504" s="166"/>
      <c r="H504" s="166"/>
      <c r="I504" s="166"/>
      <c r="J504" s="166"/>
      <c r="K504" s="166"/>
      <c r="L504" s="166"/>
      <c r="M504" s="166"/>
      <c r="N504" s="166"/>
      <c r="O504" s="166"/>
      <c r="P504" s="166"/>
      <c r="Q504" s="166"/>
      <c r="R504" s="166"/>
      <c r="S504" s="166"/>
      <c r="T504" s="166"/>
      <c r="U504" s="166"/>
      <c r="V504" s="166"/>
      <c r="W504" s="166"/>
      <c r="X504" s="166"/>
      <c r="Y504" s="166"/>
      <c r="Z504" s="166"/>
    </row>
    <row r="505" spans="1:26" ht="12.75" customHeight="1">
      <c r="A505" s="166"/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</row>
    <row r="506" spans="1:26" ht="12.75" customHeight="1">
      <c r="A506" s="166"/>
      <c r="B506" s="166"/>
      <c r="C506" s="166"/>
      <c r="D506" s="166"/>
      <c r="E506" s="166"/>
      <c r="F506" s="166"/>
      <c r="G506" s="166"/>
      <c r="H506" s="166"/>
      <c r="I506" s="166"/>
      <c r="J506" s="166"/>
      <c r="K506" s="166"/>
      <c r="L506" s="166"/>
      <c r="M506" s="166"/>
      <c r="N506" s="166"/>
      <c r="O506" s="166"/>
      <c r="P506" s="166"/>
      <c r="Q506" s="166"/>
      <c r="R506" s="166"/>
      <c r="S506" s="166"/>
      <c r="T506" s="166"/>
      <c r="U506" s="166"/>
      <c r="V506" s="166"/>
      <c r="W506" s="166"/>
      <c r="X506" s="166"/>
      <c r="Y506" s="166"/>
      <c r="Z506" s="166"/>
    </row>
    <row r="507" spans="1:26" ht="12.75" customHeight="1">
      <c r="A507" s="166"/>
      <c r="B507" s="166"/>
      <c r="C507" s="166"/>
      <c r="D507" s="166"/>
      <c r="E507" s="166"/>
      <c r="F507" s="166"/>
      <c r="G507" s="166"/>
      <c r="H507" s="166"/>
      <c r="I507" s="166"/>
      <c r="J507" s="166"/>
      <c r="K507" s="166"/>
      <c r="L507" s="166"/>
      <c r="M507" s="166"/>
      <c r="N507" s="166"/>
      <c r="O507" s="166"/>
      <c r="P507" s="166"/>
      <c r="Q507" s="166"/>
      <c r="R507" s="166"/>
      <c r="S507" s="166"/>
      <c r="T507" s="166"/>
      <c r="U507" s="166"/>
      <c r="V507" s="166"/>
      <c r="W507" s="166"/>
      <c r="X507" s="166"/>
      <c r="Y507" s="166"/>
      <c r="Z507" s="166"/>
    </row>
    <row r="508" spans="1:26" ht="12.75" customHeight="1">
      <c r="A508" s="166"/>
      <c r="B508" s="166"/>
      <c r="C508" s="166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P508" s="166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</row>
    <row r="509" spans="1:26" ht="12.75" customHeight="1">
      <c r="A509" s="166"/>
      <c r="B509" s="166"/>
      <c r="C509" s="166"/>
      <c r="D509" s="166"/>
      <c r="E509" s="166"/>
      <c r="F509" s="166"/>
      <c r="G509" s="166"/>
      <c r="H509" s="166"/>
      <c r="I509" s="166"/>
      <c r="J509" s="166"/>
      <c r="K509" s="166"/>
      <c r="L509" s="166"/>
      <c r="M509" s="166"/>
      <c r="N509" s="166"/>
      <c r="O509" s="166"/>
      <c r="P509" s="166"/>
      <c r="Q509" s="166"/>
      <c r="R509" s="166"/>
      <c r="S509" s="166"/>
      <c r="T509" s="166"/>
      <c r="U509" s="166"/>
      <c r="V509" s="166"/>
      <c r="W509" s="166"/>
      <c r="X509" s="166"/>
      <c r="Y509" s="166"/>
      <c r="Z509" s="166"/>
    </row>
    <row r="510" spans="1:26" ht="12.75" customHeight="1">
      <c r="A510" s="166"/>
      <c r="B510" s="166"/>
      <c r="C510" s="166"/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66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</row>
    <row r="511" spans="1:26" ht="12.75" customHeight="1">
      <c r="A511" s="166"/>
      <c r="B511" s="166"/>
      <c r="C511" s="166"/>
      <c r="D511" s="166"/>
      <c r="E511" s="166"/>
      <c r="F511" s="166"/>
      <c r="G511" s="166"/>
      <c r="H511" s="166"/>
      <c r="I511" s="166"/>
      <c r="J511" s="166"/>
      <c r="K511" s="166"/>
      <c r="L511" s="166"/>
      <c r="M511" s="166"/>
      <c r="N511" s="166"/>
      <c r="O511" s="166"/>
      <c r="P511" s="166"/>
      <c r="Q511" s="166"/>
      <c r="R511" s="166"/>
      <c r="S511" s="166"/>
      <c r="T511" s="166"/>
      <c r="U511" s="166"/>
      <c r="V511" s="166"/>
      <c r="W511" s="166"/>
      <c r="X511" s="166"/>
      <c r="Y511" s="166"/>
      <c r="Z511" s="166"/>
    </row>
    <row r="512" spans="1:26" ht="12.75" customHeight="1">
      <c r="A512" s="166"/>
      <c r="B512" s="166"/>
      <c r="C512" s="166"/>
      <c r="D512" s="166"/>
      <c r="E512" s="166"/>
      <c r="F512" s="166"/>
      <c r="G512" s="166"/>
      <c r="H512" s="166"/>
      <c r="I512" s="166"/>
      <c r="J512" s="166"/>
      <c r="K512" s="166"/>
      <c r="L512" s="166"/>
      <c r="M512" s="166"/>
      <c r="N512" s="166"/>
      <c r="O512" s="166"/>
      <c r="P512" s="166"/>
      <c r="Q512" s="166"/>
      <c r="R512" s="166"/>
      <c r="S512" s="166"/>
      <c r="T512" s="166"/>
      <c r="U512" s="166"/>
      <c r="V512" s="166"/>
      <c r="W512" s="166"/>
      <c r="X512" s="166"/>
      <c r="Y512" s="166"/>
      <c r="Z512" s="166"/>
    </row>
    <row r="513" spans="1:26" ht="12.75" customHeight="1">
      <c r="A513" s="166"/>
      <c r="B513" s="166"/>
      <c r="C513" s="166"/>
      <c r="D513" s="166"/>
      <c r="E513" s="166"/>
      <c r="F513" s="166"/>
      <c r="G513" s="166"/>
      <c r="H513" s="166"/>
      <c r="I513" s="166"/>
      <c r="J513" s="166"/>
      <c r="K513" s="166"/>
      <c r="L513" s="166"/>
      <c r="M513" s="166"/>
      <c r="N513" s="166"/>
      <c r="O513" s="166"/>
      <c r="P513" s="166"/>
      <c r="Q513" s="166"/>
      <c r="R513" s="166"/>
      <c r="S513" s="166"/>
      <c r="T513" s="166"/>
      <c r="U513" s="166"/>
      <c r="V513" s="166"/>
      <c r="W513" s="166"/>
      <c r="X513" s="166"/>
      <c r="Y513" s="166"/>
      <c r="Z513" s="166"/>
    </row>
    <row r="514" spans="1:26" ht="12.75" customHeight="1">
      <c r="A514" s="166"/>
      <c r="B514" s="166"/>
      <c r="C514" s="166"/>
      <c r="D514" s="166"/>
      <c r="E514" s="166"/>
      <c r="F514" s="166"/>
      <c r="G514" s="166"/>
      <c r="H514" s="166"/>
      <c r="I514" s="166"/>
      <c r="J514" s="166"/>
      <c r="K514" s="166"/>
      <c r="L514" s="166"/>
      <c r="M514" s="166"/>
      <c r="N514" s="166"/>
      <c r="O514" s="166"/>
      <c r="P514" s="166"/>
      <c r="Q514" s="166"/>
      <c r="R514" s="166"/>
      <c r="S514" s="166"/>
      <c r="T514" s="166"/>
      <c r="U514" s="166"/>
      <c r="V514" s="166"/>
      <c r="W514" s="166"/>
      <c r="X514" s="166"/>
      <c r="Y514" s="166"/>
      <c r="Z514" s="166"/>
    </row>
    <row r="515" spans="1:26" ht="12.75" customHeight="1">
      <c r="A515" s="166"/>
      <c r="B515" s="166"/>
      <c r="C515" s="166"/>
      <c r="D515" s="166"/>
      <c r="E515" s="166"/>
      <c r="F515" s="166"/>
      <c r="G515" s="166"/>
      <c r="H515" s="166"/>
      <c r="I515" s="166"/>
      <c r="J515" s="166"/>
      <c r="K515" s="166"/>
      <c r="L515" s="166"/>
      <c r="M515" s="166"/>
      <c r="N515" s="166"/>
      <c r="O515" s="166"/>
      <c r="P515" s="166"/>
      <c r="Q515" s="166"/>
      <c r="R515" s="166"/>
      <c r="S515" s="166"/>
      <c r="T515" s="166"/>
      <c r="U515" s="166"/>
      <c r="V515" s="166"/>
      <c r="W515" s="166"/>
      <c r="X515" s="166"/>
      <c r="Y515" s="166"/>
      <c r="Z515" s="166"/>
    </row>
    <row r="516" spans="1:26" ht="12.75" customHeight="1">
      <c r="A516" s="166"/>
      <c r="B516" s="166"/>
      <c r="C516" s="166"/>
      <c r="D516" s="166"/>
      <c r="E516" s="166"/>
      <c r="F516" s="166"/>
      <c r="G516" s="166"/>
      <c r="H516" s="166"/>
      <c r="I516" s="166"/>
      <c r="J516" s="166"/>
      <c r="K516" s="166"/>
      <c r="L516" s="166"/>
      <c r="M516" s="166"/>
      <c r="N516" s="166"/>
      <c r="O516" s="166"/>
      <c r="P516" s="166"/>
      <c r="Q516" s="166"/>
      <c r="R516" s="166"/>
      <c r="S516" s="166"/>
      <c r="T516" s="166"/>
      <c r="U516" s="166"/>
      <c r="V516" s="166"/>
      <c r="W516" s="166"/>
      <c r="X516" s="166"/>
      <c r="Y516" s="166"/>
      <c r="Z516" s="166"/>
    </row>
    <row r="517" spans="1:26" ht="12.75" customHeight="1">
      <c r="A517" s="166"/>
      <c r="B517" s="166"/>
      <c r="C517" s="166"/>
      <c r="D517" s="166"/>
      <c r="E517" s="166"/>
      <c r="F517" s="166"/>
      <c r="G517" s="166"/>
      <c r="H517" s="166"/>
      <c r="I517" s="166"/>
      <c r="J517" s="166"/>
      <c r="K517" s="166"/>
      <c r="L517" s="166"/>
      <c r="M517" s="166"/>
      <c r="N517" s="166"/>
      <c r="O517" s="166"/>
      <c r="P517" s="166"/>
      <c r="Q517" s="166"/>
      <c r="R517" s="166"/>
      <c r="S517" s="166"/>
      <c r="T517" s="166"/>
      <c r="U517" s="166"/>
      <c r="V517" s="166"/>
      <c r="W517" s="166"/>
      <c r="X517" s="166"/>
      <c r="Y517" s="166"/>
      <c r="Z517" s="166"/>
    </row>
    <row r="518" spans="1:26" ht="12.75" customHeight="1">
      <c r="A518" s="166"/>
      <c r="B518" s="166"/>
      <c r="C518" s="166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66"/>
      <c r="O518" s="166"/>
      <c r="P518" s="166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</row>
    <row r="519" spans="1:26" ht="12.75" customHeight="1">
      <c r="A519" s="166"/>
      <c r="B519" s="166"/>
      <c r="C519" s="166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66"/>
      <c r="O519" s="166"/>
      <c r="P519" s="166"/>
      <c r="Q519" s="166"/>
      <c r="R519" s="166"/>
      <c r="S519" s="166"/>
      <c r="T519" s="166"/>
      <c r="U519" s="166"/>
      <c r="V519" s="166"/>
      <c r="W519" s="166"/>
      <c r="X519" s="166"/>
      <c r="Y519" s="166"/>
      <c r="Z519" s="166"/>
    </row>
    <row r="520" spans="1:26" ht="12.75" customHeight="1">
      <c r="A520" s="166"/>
      <c r="B520" s="166"/>
      <c r="C520" s="166"/>
      <c r="D520" s="166"/>
      <c r="E520" s="166"/>
      <c r="F520" s="166"/>
      <c r="G520" s="166"/>
      <c r="H520" s="166"/>
      <c r="I520" s="166"/>
      <c r="J520" s="166"/>
      <c r="K520" s="166"/>
      <c r="L520" s="166"/>
      <c r="M520" s="166"/>
      <c r="N520" s="166"/>
      <c r="O520" s="166"/>
      <c r="P520" s="166"/>
      <c r="Q520" s="166"/>
      <c r="R520" s="166"/>
      <c r="S520" s="166"/>
      <c r="T520" s="166"/>
      <c r="U520" s="166"/>
      <c r="V520" s="166"/>
      <c r="W520" s="166"/>
      <c r="X520" s="166"/>
      <c r="Y520" s="166"/>
      <c r="Z520" s="166"/>
    </row>
    <row r="521" spans="1:26" ht="12.75" customHeight="1">
      <c r="A521" s="166"/>
      <c r="B521" s="166"/>
      <c r="C521" s="166"/>
      <c r="D521" s="166"/>
      <c r="E521" s="166"/>
      <c r="F521" s="166"/>
      <c r="G521" s="166"/>
      <c r="H521" s="166"/>
      <c r="I521" s="166"/>
      <c r="J521" s="166"/>
      <c r="K521" s="166"/>
      <c r="L521" s="166"/>
      <c r="M521" s="166"/>
      <c r="N521" s="166"/>
      <c r="O521" s="166"/>
      <c r="P521" s="166"/>
      <c r="Q521" s="166"/>
      <c r="R521" s="166"/>
      <c r="S521" s="166"/>
      <c r="T521" s="166"/>
      <c r="U521" s="166"/>
      <c r="V521" s="166"/>
      <c r="W521" s="166"/>
      <c r="X521" s="166"/>
      <c r="Y521" s="166"/>
      <c r="Z521" s="166"/>
    </row>
    <row r="522" spans="1:26" ht="12.75" customHeight="1">
      <c r="A522" s="166"/>
      <c r="B522" s="166"/>
      <c r="C522" s="166"/>
      <c r="D522" s="166"/>
      <c r="E522" s="166"/>
      <c r="F522" s="166"/>
      <c r="G522" s="166"/>
      <c r="H522" s="166"/>
      <c r="I522" s="166"/>
      <c r="J522" s="166"/>
      <c r="K522" s="166"/>
      <c r="L522" s="166"/>
      <c r="M522" s="166"/>
      <c r="N522" s="166"/>
      <c r="O522" s="166"/>
      <c r="P522" s="166"/>
      <c r="Q522" s="166"/>
      <c r="R522" s="166"/>
      <c r="S522" s="166"/>
      <c r="T522" s="166"/>
      <c r="U522" s="166"/>
      <c r="V522" s="166"/>
      <c r="W522" s="166"/>
      <c r="X522" s="166"/>
      <c r="Y522" s="166"/>
      <c r="Z522" s="166"/>
    </row>
    <row r="523" spans="1:26" ht="12.75" customHeight="1">
      <c r="A523" s="166"/>
      <c r="B523" s="166"/>
      <c r="C523" s="166"/>
      <c r="D523" s="166"/>
      <c r="E523" s="166"/>
      <c r="F523" s="166"/>
      <c r="G523" s="166"/>
      <c r="H523" s="166"/>
      <c r="I523" s="166"/>
      <c r="J523" s="166"/>
      <c r="K523" s="166"/>
      <c r="L523" s="166"/>
      <c r="M523" s="166"/>
      <c r="N523" s="166"/>
      <c r="O523" s="166"/>
      <c r="P523" s="166"/>
      <c r="Q523" s="166"/>
      <c r="R523" s="166"/>
      <c r="S523" s="166"/>
      <c r="T523" s="166"/>
      <c r="U523" s="166"/>
      <c r="V523" s="166"/>
      <c r="W523" s="166"/>
      <c r="X523" s="166"/>
      <c r="Y523" s="166"/>
      <c r="Z523" s="166"/>
    </row>
    <row r="524" spans="1:26" ht="12.75" customHeight="1">
      <c r="A524" s="166"/>
      <c r="B524" s="166"/>
      <c r="C524" s="166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6"/>
      <c r="R524" s="166"/>
      <c r="S524" s="166"/>
      <c r="T524" s="166"/>
      <c r="U524" s="166"/>
      <c r="V524" s="166"/>
      <c r="W524" s="166"/>
      <c r="X524" s="166"/>
      <c r="Y524" s="166"/>
      <c r="Z524" s="166"/>
    </row>
    <row r="525" spans="1:26" ht="12.75" customHeight="1">
      <c r="A525" s="166"/>
      <c r="B525" s="166"/>
      <c r="C525" s="166"/>
      <c r="D525" s="166"/>
      <c r="E525" s="166"/>
      <c r="F525" s="166"/>
      <c r="G525" s="166"/>
      <c r="H525" s="166"/>
      <c r="I525" s="166"/>
      <c r="J525" s="166"/>
      <c r="K525" s="166"/>
      <c r="L525" s="166"/>
      <c r="M525" s="166"/>
      <c r="N525" s="166"/>
      <c r="O525" s="166"/>
      <c r="P525" s="166"/>
      <c r="Q525" s="166"/>
      <c r="R525" s="166"/>
      <c r="S525" s="166"/>
      <c r="T525" s="166"/>
      <c r="U525" s="166"/>
      <c r="V525" s="166"/>
      <c r="W525" s="166"/>
      <c r="X525" s="166"/>
      <c r="Y525" s="166"/>
      <c r="Z525" s="166"/>
    </row>
    <row r="526" spans="1:26" ht="12.75" customHeight="1">
      <c r="A526" s="166"/>
      <c r="B526" s="166"/>
      <c r="C526" s="166"/>
      <c r="D526" s="166"/>
      <c r="E526" s="166"/>
      <c r="F526" s="166"/>
      <c r="G526" s="166"/>
      <c r="H526" s="166"/>
      <c r="I526" s="166"/>
      <c r="J526" s="166"/>
      <c r="K526" s="166"/>
      <c r="L526" s="166"/>
      <c r="M526" s="166"/>
      <c r="N526" s="166"/>
      <c r="O526" s="166"/>
      <c r="P526" s="166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</row>
    <row r="527" spans="1:26" ht="12.75" customHeight="1">
      <c r="A527" s="166"/>
      <c r="B527" s="166"/>
      <c r="C527" s="166"/>
      <c r="D527" s="166"/>
      <c r="E527" s="166"/>
      <c r="F527" s="166"/>
      <c r="G527" s="166"/>
      <c r="H527" s="166"/>
      <c r="I527" s="166"/>
      <c r="J527" s="166"/>
      <c r="K527" s="166"/>
      <c r="L527" s="166"/>
      <c r="M527" s="166"/>
      <c r="N527" s="166"/>
      <c r="O527" s="166"/>
      <c r="P527" s="166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</row>
    <row r="528" spans="1:26" ht="12.75" customHeight="1">
      <c r="A528" s="166"/>
      <c r="B528" s="166"/>
      <c r="C528" s="166"/>
      <c r="D528" s="166"/>
      <c r="E528" s="166"/>
      <c r="F528" s="166"/>
      <c r="G528" s="166"/>
      <c r="H528" s="166"/>
      <c r="I528" s="166"/>
      <c r="J528" s="166"/>
      <c r="K528" s="166"/>
      <c r="L528" s="166"/>
      <c r="M528" s="166"/>
      <c r="N528" s="166"/>
      <c r="O528" s="166"/>
      <c r="P528" s="166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</row>
    <row r="529" spans="1:26" ht="12.75" customHeight="1">
      <c r="A529" s="166"/>
      <c r="B529" s="166"/>
      <c r="C529" s="166"/>
      <c r="D529" s="166"/>
      <c r="E529" s="166"/>
      <c r="F529" s="166"/>
      <c r="G529" s="166"/>
      <c r="H529" s="166"/>
      <c r="I529" s="166"/>
      <c r="J529" s="166"/>
      <c r="K529" s="166"/>
      <c r="L529" s="166"/>
      <c r="M529" s="166"/>
      <c r="N529" s="166"/>
      <c r="O529" s="166"/>
      <c r="P529" s="166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</row>
    <row r="530" spans="1:26" ht="12.75" customHeight="1">
      <c r="A530" s="166"/>
      <c r="B530" s="166"/>
      <c r="C530" s="166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66"/>
      <c r="O530" s="166"/>
      <c r="P530" s="166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</row>
    <row r="531" spans="1:26" ht="12.75" customHeight="1">
      <c r="A531" s="166"/>
      <c r="B531" s="166"/>
      <c r="C531" s="166"/>
      <c r="D531" s="166"/>
      <c r="E531" s="166"/>
      <c r="F531" s="166"/>
      <c r="G531" s="166"/>
      <c r="H531" s="166"/>
      <c r="I531" s="166"/>
      <c r="J531" s="166"/>
      <c r="K531" s="166"/>
      <c r="L531" s="166"/>
      <c r="M531" s="166"/>
      <c r="N531" s="166"/>
      <c r="O531" s="166"/>
      <c r="P531" s="166"/>
      <c r="Q531" s="166"/>
      <c r="R531" s="166"/>
      <c r="S531" s="166"/>
      <c r="T531" s="166"/>
      <c r="U531" s="166"/>
      <c r="V531" s="166"/>
      <c r="W531" s="166"/>
      <c r="X531" s="166"/>
      <c r="Y531" s="166"/>
      <c r="Z531" s="166"/>
    </row>
    <row r="532" spans="1:26" ht="12.75" customHeight="1">
      <c r="A532" s="166"/>
      <c r="B532" s="166"/>
      <c r="C532" s="166"/>
      <c r="D532" s="166"/>
      <c r="E532" s="166"/>
      <c r="F532" s="166"/>
      <c r="G532" s="166"/>
      <c r="H532" s="166"/>
      <c r="I532" s="166"/>
      <c r="J532" s="166"/>
      <c r="K532" s="166"/>
      <c r="L532" s="166"/>
      <c r="M532" s="166"/>
      <c r="N532" s="166"/>
      <c r="O532" s="166"/>
      <c r="P532" s="166"/>
      <c r="Q532" s="166"/>
      <c r="R532" s="166"/>
      <c r="S532" s="166"/>
      <c r="T532" s="166"/>
      <c r="U532" s="166"/>
      <c r="V532" s="166"/>
      <c r="W532" s="166"/>
      <c r="X532" s="166"/>
      <c r="Y532" s="166"/>
      <c r="Z532" s="166"/>
    </row>
    <row r="533" spans="1:26" ht="12.75" customHeight="1">
      <c r="A533" s="166"/>
      <c r="B533" s="166"/>
      <c r="C533" s="166"/>
      <c r="D533" s="166"/>
      <c r="E533" s="166"/>
      <c r="F533" s="166"/>
      <c r="G533" s="166"/>
      <c r="H533" s="166"/>
      <c r="I533" s="166"/>
      <c r="J533" s="166"/>
      <c r="K533" s="166"/>
      <c r="L533" s="166"/>
      <c r="M533" s="166"/>
      <c r="N533" s="166"/>
      <c r="O533" s="166"/>
      <c r="P533" s="166"/>
      <c r="Q533" s="166"/>
      <c r="R533" s="166"/>
      <c r="S533" s="166"/>
      <c r="T533" s="166"/>
      <c r="U533" s="166"/>
      <c r="V533" s="166"/>
      <c r="W533" s="166"/>
      <c r="X533" s="166"/>
      <c r="Y533" s="166"/>
      <c r="Z533" s="166"/>
    </row>
    <row r="534" spans="1:26" ht="12.75" customHeight="1">
      <c r="A534" s="166"/>
      <c r="B534" s="166"/>
      <c r="C534" s="166"/>
      <c r="D534" s="166"/>
      <c r="E534" s="166"/>
      <c r="F534" s="166"/>
      <c r="G534" s="166"/>
      <c r="H534" s="166"/>
      <c r="I534" s="166"/>
      <c r="J534" s="166"/>
      <c r="K534" s="166"/>
      <c r="L534" s="166"/>
      <c r="M534" s="166"/>
      <c r="N534" s="166"/>
      <c r="O534" s="166"/>
      <c r="P534" s="166"/>
      <c r="Q534" s="166"/>
      <c r="R534" s="166"/>
      <c r="S534" s="166"/>
      <c r="T534" s="166"/>
      <c r="U534" s="166"/>
      <c r="V534" s="166"/>
      <c r="W534" s="166"/>
      <c r="X534" s="166"/>
      <c r="Y534" s="166"/>
      <c r="Z534" s="166"/>
    </row>
    <row r="535" spans="1:26" ht="12.75" customHeight="1">
      <c r="A535" s="166"/>
      <c r="B535" s="166"/>
      <c r="C535" s="166"/>
      <c r="D535" s="166"/>
      <c r="E535" s="166"/>
      <c r="F535" s="166"/>
      <c r="G535" s="166"/>
      <c r="H535" s="166"/>
      <c r="I535" s="166"/>
      <c r="J535" s="166"/>
      <c r="K535" s="166"/>
      <c r="L535" s="166"/>
      <c r="M535" s="166"/>
      <c r="N535" s="166"/>
      <c r="O535" s="166"/>
      <c r="P535" s="166"/>
      <c r="Q535" s="166"/>
      <c r="R535" s="166"/>
      <c r="S535" s="166"/>
      <c r="T535" s="166"/>
      <c r="U535" s="166"/>
      <c r="V535" s="166"/>
      <c r="W535" s="166"/>
      <c r="X535" s="166"/>
      <c r="Y535" s="166"/>
      <c r="Z535" s="166"/>
    </row>
    <row r="536" spans="1:26" ht="12.75" customHeight="1">
      <c r="A536" s="166"/>
      <c r="B536" s="166"/>
      <c r="C536" s="166"/>
      <c r="D536" s="166"/>
      <c r="E536" s="166"/>
      <c r="F536" s="166"/>
      <c r="G536" s="166"/>
      <c r="H536" s="166"/>
      <c r="I536" s="166"/>
      <c r="J536" s="166"/>
      <c r="K536" s="166"/>
      <c r="L536" s="166"/>
      <c r="M536" s="166"/>
      <c r="N536" s="166"/>
      <c r="O536" s="166"/>
      <c r="P536" s="166"/>
      <c r="Q536" s="166"/>
      <c r="R536" s="166"/>
      <c r="S536" s="166"/>
      <c r="T536" s="166"/>
      <c r="U536" s="166"/>
      <c r="V536" s="166"/>
      <c r="W536" s="166"/>
      <c r="X536" s="166"/>
      <c r="Y536" s="166"/>
      <c r="Z536" s="166"/>
    </row>
    <row r="537" spans="1:26" ht="12.75" customHeight="1">
      <c r="A537" s="166"/>
      <c r="B537" s="166"/>
      <c r="C537" s="166"/>
      <c r="D537" s="166"/>
      <c r="E537" s="166"/>
      <c r="F537" s="166"/>
      <c r="G537" s="166"/>
      <c r="H537" s="166"/>
      <c r="I537" s="166"/>
      <c r="J537" s="166"/>
      <c r="K537" s="166"/>
      <c r="L537" s="166"/>
      <c r="M537" s="166"/>
      <c r="N537" s="166"/>
      <c r="O537" s="166"/>
      <c r="P537" s="166"/>
      <c r="Q537" s="166"/>
      <c r="R537" s="166"/>
      <c r="S537" s="166"/>
      <c r="T537" s="166"/>
      <c r="U537" s="166"/>
      <c r="V537" s="166"/>
      <c r="W537" s="166"/>
      <c r="X537" s="166"/>
      <c r="Y537" s="166"/>
      <c r="Z537" s="166"/>
    </row>
    <row r="538" spans="1:26" ht="12.75" customHeight="1">
      <c r="A538" s="166"/>
      <c r="B538" s="166"/>
      <c r="C538" s="166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66"/>
      <c r="O538" s="166"/>
      <c r="P538" s="166"/>
      <c r="Q538" s="166"/>
      <c r="R538" s="166"/>
      <c r="S538" s="166"/>
      <c r="T538" s="166"/>
      <c r="U538" s="166"/>
      <c r="V538" s="166"/>
      <c r="W538" s="166"/>
      <c r="X538" s="166"/>
      <c r="Y538" s="166"/>
      <c r="Z538" s="166"/>
    </row>
    <row r="539" spans="1:26" ht="12.75" customHeight="1">
      <c r="A539" s="166"/>
      <c r="B539" s="166"/>
      <c r="C539" s="166"/>
      <c r="D539" s="166"/>
      <c r="E539" s="166"/>
      <c r="F539" s="166"/>
      <c r="G539" s="166"/>
      <c r="H539" s="166"/>
      <c r="I539" s="166"/>
      <c r="J539" s="166"/>
      <c r="K539" s="166"/>
      <c r="L539" s="166"/>
      <c r="M539" s="166"/>
      <c r="N539" s="166"/>
      <c r="O539" s="166"/>
      <c r="P539" s="166"/>
      <c r="Q539" s="166"/>
      <c r="R539" s="166"/>
      <c r="S539" s="166"/>
      <c r="T539" s="166"/>
      <c r="U539" s="166"/>
      <c r="V539" s="166"/>
      <c r="W539" s="166"/>
      <c r="X539" s="166"/>
      <c r="Y539" s="166"/>
      <c r="Z539" s="166"/>
    </row>
    <row r="540" spans="1:26" ht="12.75" customHeight="1">
      <c r="A540" s="166"/>
      <c r="B540" s="166"/>
      <c r="C540" s="166"/>
      <c r="D540" s="166"/>
      <c r="E540" s="166"/>
      <c r="F540" s="166"/>
      <c r="G540" s="166"/>
      <c r="H540" s="166"/>
      <c r="I540" s="166"/>
      <c r="J540" s="166"/>
      <c r="K540" s="166"/>
      <c r="L540" s="166"/>
      <c r="M540" s="166"/>
      <c r="N540" s="166"/>
      <c r="O540" s="166"/>
      <c r="P540" s="166"/>
      <c r="Q540" s="166"/>
      <c r="R540" s="166"/>
      <c r="S540" s="166"/>
      <c r="T540" s="166"/>
      <c r="U540" s="166"/>
      <c r="V540" s="166"/>
      <c r="W540" s="166"/>
      <c r="X540" s="166"/>
      <c r="Y540" s="166"/>
      <c r="Z540" s="166"/>
    </row>
    <row r="541" spans="1:26" ht="12.75" customHeight="1">
      <c r="A541" s="166"/>
      <c r="B541" s="166"/>
      <c r="C541" s="166"/>
      <c r="D541" s="166"/>
      <c r="E541" s="166"/>
      <c r="F541" s="166"/>
      <c r="G541" s="166"/>
      <c r="H541" s="166"/>
      <c r="I541" s="166"/>
      <c r="J541" s="166"/>
      <c r="K541" s="166"/>
      <c r="L541" s="166"/>
      <c r="M541" s="166"/>
      <c r="N541" s="166"/>
      <c r="O541" s="166"/>
      <c r="P541" s="166"/>
      <c r="Q541" s="166"/>
      <c r="R541" s="166"/>
      <c r="S541" s="166"/>
      <c r="T541" s="166"/>
      <c r="U541" s="166"/>
      <c r="V541" s="166"/>
      <c r="W541" s="166"/>
      <c r="X541" s="166"/>
      <c r="Y541" s="166"/>
      <c r="Z541" s="166"/>
    </row>
    <row r="542" spans="1:26" ht="12.75" customHeight="1">
      <c r="A542" s="166"/>
      <c r="B542" s="166"/>
      <c r="C542" s="166"/>
      <c r="D542" s="166"/>
      <c r="E542" s="166"/>
      <c r="F542" s="166"/>
      <c r="G542" s="166"/>
      <c r="H542" s="166"/>
      <c r="I542" s="166"/>
      <c r="J542" s="166"/>
      <c r="K542" s="166"/>
      <c r="L542" s="166"/>
      <c r="M542" s="166"/>
      <c r="N542" s="166"/>
      <c r="O542" s="166"/>
      <c r="P542" s="166"/>
      <c r="Q542" s="166"/>
      <c r="R542" s="166"/>
      <c r="S542" s="166"/>
      <c r="T542" s="166"/>
      <c r="U542" s="166"/>
      <c r="V542" s="166"/>
      <c r="W542" s="166"/>
      <c r="X542" s="166"/>
      <c r="Y542" s="166"/>
      <c r="Z542" s="166"/>
    </row>
    <row r="543" spans="1:26" ht="12.75" customHeight="1">
      <c r="A543" s="166"/>
      <c r="B543" s="166"/>
      <c r="C543" s="166"/>
      <c r="D543" s="166"/>
      <c r="E543" s="166"/>
      <c r="F543" s="166"/>
      <c r="G543" s="166"/>
      <c r="H543" s="166"/>
      <c r="I543" s="166"/>
      <c r="J543" s="166"/>
      <c r="K543" s="166"/>
      <c r="L543" s="166"/>
      <c r="M543" s="166"/>
      <c r="N543" s="166"/>
      <c r="O543" s="166"/>
      <c r="P543" s="166"/>
      <c r="Q543" s="166"/>
      <c r="R543" s="166"/>
      <c r="S543" s="166"/>
      <c r="T543" s="166"/>
      <c r="U543" s="166"/>
      <c r="V543" s="166"/>
      <c r="W543" s="166"/>
      <c r="X543" s="166"/>
      <c r="Y543" s="166"/>
      <c r="Z543" s="166"/>
    </row>
    <row r="544" spans="1:26" ht="12.75" customHeight="1">
      <c r="A544" s="166"/>
      <c r="B544" s="166"/>
      <c r="C544" s="166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66"/>
      <c r="O544" s="166"/>
      <c r="P544" s="166"/>
      <c r="Q544" s="166"/>
      <c r="R544" s="166"/>
      <c r="S544" s="166"/>
      <c r="T544" s="166"/>
      <c r="U544" s="166"/>
      <c r="V544" s="166"/>
      <c r="W544" s="166"/>
      <c r="X544" s="166"/>
      <c r="Y544" s="166"/>
      <c r="Z544" s="166"/>
    </row>
    <row r="545" spans="1:26" ht="12.75" customHeight="1">
      <c r="A545" s="166"/>
      <c r="B545" s="166"/>
      <c r="C545" s="166"/>
      <c r="D545" s="166"/>
      <c r="E545" s="166"/>
      <c r="F545" s="166"/>
      <c r="G545" s="166"/>
      <c r="H545" s="166"/>
      <c r="I545" s="166"/>
      <c r="J545" s="166"/>
      <c r="K545" s="166"/>
      <c r="L545" s="166"/>
      <c r="M545" s="166"/>
      <c r="N545" s="166"/>
      <c r="O545" s="166"/>
      <c r="P545" s="166"/>
      <c r="Q545" s="166"/>
      <c r="R545" s="166"/>
      <c r="S545" s="166"/>
      <c r="T545" s="166"/>
      <c r="U545" s="166"/>
      <c r="V545" s="166"/>
      <c r="W545" s="166"/>
      <c r="X545" s="166"/>
      <c r="Y545" s="166"/>
      <c r="Z545" s="166"/>
    </row>
    <row r="546" spans="1:26" ht="12.75" customHeight="1">
      <c r="A546" s="166"/>
      <c r="B546" s="166"/>
      <c r="C546" s="166"/>
      <c r="D546" s="166"/>
      <c r="E546" s="166"/>
      <c r="F546" s="166"/>
      <c r="G546" s="166"/>
      <c r="H546" s="166"/>
      <c r="I546" s="166"/>
      <c r="J546" s="166"/>
      <c r="K546" s="166"/>
      <c r="L546" s="166"/>
      <c r="M546" s="166"/>
      <c r="N546" s="166"/>
      <c r="O546" s="166"/>
      <c r="P546" s="166"/>
      <c r="Q546" s="166"/>
      <c r="R546" s="166"/>
      <c r="S546" s="166"/>
      <c r="T546" s="166"/>
      <c r="U546" s="166"/>
      <c r="V546" s="166"/>
      <c r="W546" s="166"/>
      <c r="X546" s="166"/>
      <c r="Y546" s="166"/>
      <c r="Z546" s="166"/>
    </row>
    <row r="547" spans="1:26" ht="12.75" customHeight="1">
      <c r="A547" s="166"/>
      <c r="B547" s="166"/>
      <c r="C547" s="166"/>
      <c r="D547" s="166"/>
      <c r="E547" s="166"/>
      <c r="F547" s="166"/>
      <c r="G547" s="166"/>
      <c r="H547" s="166"/>
      <c r="I547" s="166"/>
      <c r="J547" s="166"/>
      <c r="K547" s="166"/>
      <c r="L547" s="166"/>
      <c r="M547" s="166"/>
      <c r="N547" s="166"/>
      <c r="O547" s="166"/>
      <c r="P547" s="166"/>
      <c r="Q547" s="166"/>
      <c r="R547" s="166"/>
      <c r="S547" s="166"/>
      <c r="T547" s="166"/>
      <c r="U547" s="166"/>
      <c r="V547" s="166"/>
      <c r="W547" s="166"/>
      <c r="X547" s="166"/>
      <c r="Y547" s="166"/>
      <c r="Z547" s="166"/>
    </row>
    <row r="548" spans="1:26" ht="12.75" customHeight="1">
      <c r="A548" s="166"/>
      <c r="B548" s="166"/>
      <c r="C548" s="166"/>
      <c r="D548" s="166"/>
      <c r="E548" s="166"/>
      <c r="F548" s="166"/>
      <c r="G548" s="166"/>
      <c r="H548" s="166"/>
      <c r="I548" s="166"/>
      <c r="J548" s="166"/>
      <c r="K548" s="166"/>
      <c r="L548" s="166"/>
      <c r="M548" s="166"/>
      <c r="N548" s="166"/>
      <c r="O548" s="166"/>
      <c r="P548" s="166"/>
      <c r="Q548" s="166"/>
      <c r="R548" s="166"/>
      <c r="S548" s="166"/>
      <c r="T548" s="166"/>
      <c r="U548" s="166"/>
      <c r="V548" s="166"/>
      <c r="W548" s="166"/>
      <c r="X548" s="166"/>
      <c r="Y548" s="166"/>
      <c r="Z548" s="166"/>
    </row>
    <row r="549" spans="1:26" ht="12.75" customHeight="1">
      <c r="A549" s="166"/>
      <c r="B549" s="166"/>
      <c r="C549" s="166"/>
      <c r="D549" s="166"/>
      <c r="E549" s="166"/>
      <c r="F549" s="166"/>
      <c r="G549" s="166"/>
      <c r="H549" s="166"/>
      <c r="I549" s="166"/>
      <c r="J549" s="166"/>
      <c r="K549" s="166"/>
      <c r="L549" s="166"/>
      <c r="M549" s="166"/>
      <c r="N549" s="166"/>
      <c r="O549" s="166"/>
      <c r="P549" s="166"/>
      <c r="Q549" s="166"/>
      <c r="R549" s="166"/>
      <c r="S549" s="166"/>
      <c r="T549" s="166"/>
      <c r="U549" s="166"/>
      <c r="V549" s="166"/>
      <c r="W549" s="166"/>
      <c r="X549" s="166"/>
      <c r="Y549" s="166"/>
      <c r="Z549" s="166"/>
    </row>
    <row r="550" spans="1:26" ht="12.75" customHeight="1">
      <c r="A550" s="166"/>
      <c r="B550" s="166"/>
      <c r="C550" s="166"/>
      <c r="D550" s="166"/>
      <c r="E550" s="166"/>
      <c r="F550" s="166"/>
      <c r="G550" s="166"/>
      <c r="H550" s="166"/>
      <c r="I550" s="166"/>
      <c r="J550" s="166"/>
      <c r="K550" s="166"/>
      <c r="L550" s="166"/>
      <c r="M550" s="166"/>
      <c r="N550" s="166"/>
      <c r="O550" s="166"/>
      <c r="P550" s="166"/>
      <c r="Q550" s="166"/>
      <c r="R550" s="166"/>
      <c r="S550" s="166"/>
      <c r="T550" s="166"/>
      <c r="U550" s="166"/>
      <c r="V550" s="166"/>
      <c r="W550" s="166"/>
      <c r="X550" s="166"/>
      <c r="Y550" s="166"/>
      <c r="Z550" s="166"/>
    </row>
    <row r="551" spans="1:26" ht="12.75" customHeight="1">
      <c r="A551" s="166"/>
      <c r="B551" s="166"/>
      <c r="C551" s="166"/>
      <c r="D551" s="166"/>
      <c r="E551" s="166"/>
      <c r="F551" s="166"/>
      <c r="G551" s="166"/>
      <c r="H551" s="166"/>
      <c r="I551" s="166"/>
      <c r="J551" s="166"/>
      <c r="K551" s="166"/>
      <c r="L551" s="166"/>
      <c r="M551" s="166"/>
      <c r="N551" s="166"/>
      <c r="O551" s="166"/>
      <c r="P551" s="166"/>
      <c r="Q551" s="166"/>
      <c r="R551" s="166"/>
      <c r="S551" s="166"/>
      <c r="T551" s="166"/>
      <c r="U551" s="166"/>
      <c r="V551" s="166"/>
      <c r="W551" s="166"/>
      <c r="X551" s="166"/>
      <c r="Y551" s="166"/>
      <c r="Z551" s="166"/>
    </row>
    <row r="552" spans="1:26" ht="12.75" customHeight="1">
      <c r="A552" s="166"/>
      <c r="B552" s="166"/>
      <c r="C552" s="166"/>
      <c r="D552" s="166"/>
      <c r="E552" s="166"/>
      <c r="F552" s="166"/>
      <c r="G552" s="166"/>
      <c r="H552" s="166"/>
      <c r="I552" s="166"/>
      <c r="J552" s="166"/>
      <c r="K552" s="166"/>
      <c r="L552" s="166"/>
      <c r="M552" s="166"/>
      <c r="N552" s="166"/>
      <c r="O552" s="166"/>
      <c r="P552" s="166"/>
      <c r="Q552" s="166"/>
      <c r="R552" s="166"/>
      <c r="S552" s="166"/>
      <c r="T552" s="166"/>
      <c r="U552" s="166"/>
      <c r="V552" s="166"/>
      <c r="W552" s="166"/>
      <c r="X552" s="166"/>
      <c r="Y552" s="166"/>
      <c r="Z552" s="166"/>
    </row>
    <row r="553" spans="1:26" ht="12.75" customHeight="1">
      <c r="A553" s="166"/>
      <c r="B553" s="166"/>
      <c r="C553" s="166"/>
      <c r="D553" s="166"/>
      <c r="E553" s="166"/>
      <c r="F553" s="166"/>
      <c r="G553" s="166"/>
      <c r="H553" s="166"/>
      <c r="I553" s="166"/>
      <c r="J553" s="166"/>
      <c r="K553" s="166"/>
      <c r="L553" s="166"/>
      <c r="M553" s="166"/>
      <c r="N553" s="166"/>
      <c r="O553" s="166"/>
      <c r="P553" s="166"/>
      <c r="Q553" s="166"/>
      <c r="R553" s="166"/>
      <c r="S553" s="166"/>
      <c r="T553" s="166"/>
      <c r="U553" s="166"/>
      <c r="V553" s="166"/>
      <c r="W553" s="166"/>
      <c r="X553" s="166"/>
      <c r="Y553" s="166"/>
      <c r="Z553" s="166"/>
    </row>
    <row r="554" spans="1:26" ht="12.75" customHeight="1">
      <c r="A554" s="166"/>
      <c r="B554" s="166"/>
      <c r="C554" s="166"/>
      <c r="D554" s="166"/>
      <c r="E554" s="166"/>
      <c r="F554" s="166"/>
      <c r="G554" s="166"/>
      <c r="H554" s="166"/>
      <c r="I554" s="166"/>
      <c r="J554" s="166"/>
      <c r="K554" s="166"/>
      <c r="L554" s="166"/>
      <c r="M554" s="166"/>
      <c r="N554" s="166"/>
      <c r="O554" s="166"/>
      <c r="P554" s="166"/>
      <c r="Q554" s="166"/>
      <c r="R554" s="166"/>
      <c r="S554" s="166"/>
      <c r="T554" s="166"/>
      <c r="U554" s="166"/>
      <c r="V554" s="166"/>
      <c r="W554" s="166"/>
      <c r="X554" s="166"/>
      <c r="Y554" s="166"/>
      <c r="Z554" s="166"/>
    </row>
    <row r="555" spans="1:26" ht="12.75" customHeight="1">
      <c r="A555" s="166"/>
      <c r="B555" s="166"/>
      <c r="C555" s="166"/>
      <c r="D555" s="166"/>
      <c r="E555" s="166"/>
      <c r="F555" s="166"/>
      <c r="G555" s="166"/>
      <c r="H555" s="166"/>
      <c r="I555" s="166"/>
      <c r="J555" s="166"/>
      <c r="K555" s="166"/>
      <c r="L555" s="166"/>
      <c r="M555" s="166"/>
      <c r="N555" s="166"/>
      <c r="O555" s="166"/>
      <c r="P555" s="166"/>
      <c r="Q555" s="166"/>
      <c r="R555" s="166"/>
      <c r="S555" s="166"/>
      <c r="T555" s="166"/>
      <c r="U555" s="166"/>
      <c r="V555" s="166"/>
      <c r="W555" s="166"/>
      <c r="X555" s="166"/>
      <c r="Y555" s="166"/>
      <c r="Z555" s="166"/>
    </row>
    <row r="556" spans="1:26" ht="12.75" customHeight="1">
      <c r="A556" s="166"/>
      <c r="B556" s="166"/>
      <c r="C556" s="166"/>
      <c r="D556" s="166"/>
      <c r="E556" s="166"/>
      <c r="F556" s="166"/>
      <c r="G556" s="166"/>
      <c r="H556" s="166"/>
      <c r="I556" s="166"/>
      <c r="J556" s="166"/>
      <c r="K556" s="166"/>
      <c r="L556" s="166"/>
      <c r="M556" s="166"/>
      <c r="N556" s="166"/>
      <c r="O556" s="166"/>
      <c r="P556" s="166"/>
      <c r="Q556" s="166"/>
      <c r="R556" s="166"/>
      <c r="S556" s="166"/>
      <c r="T556" s="166"/>
      <c r="U556" s="166"/>
      <c r="V556" s="166"/>
      <c r="W556" s="166"/>
      <c r="X556" s="166"/>
      <c r="Y556" s="166"/>
      <c r="Z556" s="166"/>
    </row>
    <row r="557" spans="1:26" ht="12.75" customHeight="1">
      <c r="A557" s="166"/>
      <c r="B557" s="166"/>
      <c r="C557" s="166"/>
      <c r="D557" s="166"/>
      <c r="E557" s="166"/>
      <c r="F557" s="166"/>
      <c r="G557" s="166"/>
      <c r="H557" s="166"/>
      <c r="I557" s="166"/>
      <c r="J557" s="166"/>
      <c r="K557" s="166"/>
      <c r="L557" s="166"/>
      <c r="M557" s="166"/>
      <c r="N557" s="166"/>
      <c r="O557" s="166"/>
      <c r="P557" s="166"/>
      <c r="Q557" s="166"/>
      <c r="R557" s="166"/>
      <c r="S557" s="166"/>
      <c r="T557" s="166"/>
      <c r="U557" s="166"/>
      <c r="V557" s="166"/>
      <c r="W557" s="166"/>
      <c r="X557" s="166"/>
      <c r="Y557" s="166"/>
      <c r="Z557" s="166"/>
    </row>
    <row r="558" spans="1:26" ht="12.75" customHeight="1">
      <c r="A558" s="166"/>
      <c r="B558" s="166"/>
      <c r="C558" s="166"/>
      <c r="D558" s="166"/>
      <c r="E558" s="166"/>
      <c r="F558" s="166"/>
      <c r="G558" s="166"/>
      <c r="H558" s="166"/>
      <c r="I558" s="166"/>
      <c r="J558" s="166"/>
      <c r="K558" s="166"/>
      <c r="L558" s="166"/>
      <c r="M558" s="166"/>
      <c r="N558" s="166"/>
      <c r="O558" s="166"/>
      <c r="P558" s="166"/>
      <c r="Q558" s="166"/>
      <c r="R558" s="166"/>
      <c r="S558" s="166"/>
      <c r="T558" s="166"/>
      <c r="U558" s="166"/>
      <c r="V558" s="166"/>
      <c r="W558" s="166"/>
      <c r="X558" s="166"/>
      <c r="Y558" s="166"/>
      <c r="Z558" s="166"/>
    </row>
    <row r="559" spans="1:26" ht="12.75" customHeight="1">
      <c r="A559" s="166"/>
      <c r="B559" s="166"/>
      <c r="C559" s="166"/>
      <c r="D559" s="166"/>
      <c r="E559" s="166"/>
      <c r="F559" s="166"/>
      <c r="G559" s="166"/>
      <c r="H559" s="166"/>
      <c r="I559" s="166"/>
      <c r="J559" s="166"/>
      <c r="K559" s="166"/>
      <c r="L559" s="166"/>
      <c r="M559" s="166"/>
      <c r="N559" s="166"/>
      <c r="O559" s="166"/>
      <c r="P559" s="166"/>
      <c r="Q559" s="166"/>
      <c r="R559" s="166"/>
      <c r="S559" s="166"/>
      <c r="T559" s="166"/>
      <c r="U559" s="166"/>
      <c r="V559" s="166"/>
      <c r="W559" s="166"/>
      <c r="X559" s="166"/>
      <c r="Y559" s="166"/>
      <c r="Z559" s="166"/>
    </row>
    <row r="560" spans="1:26" ht="12.75" customHeight="1">
      <c r="A560" s="166"/>
      <c r="B560" s="166"/>
      <c r="C560" s="166"/>
      <c r="D560" s="166"/>
      <c r="E560" s="166"/>
      <c r="F560" s="166"/>
      <c r="G560" s="166"/>
      <c r="H560" s="166"/>
      <c r="I560" s="166"/>
      <c r="J560" s="166"/>
      <c r="K560" s="166"/>
      <c r="L560" s="166"/>
      <c r="M560" s="166"/>
      <c r="N560" s="166"/>
      <c r="O560" s="166"/>
      <c r="P560" s="166"/>
      <c r="Q560" s="166"/>
      <c r="R560" s="166"/>
      <c r="S560" s="166"/>
      <c r="T560" s="166"/>
      <c r="U560" s="166"/>
      <c r="V560" s="166"/>
      <c r="W560" s="166"/>
      <c r="X560" s="166"/>
      <c r="Y560" s="166"/>
      <c r="Z560" s="166"/>
    </row>
    <row r="561" spans="1:26" ht="12.75" customHeight="1">
      <c r="A561" s="166"/>
      <c r="B561" s="166"/>
      <c r="C561" s="166"/>
      <c r="D561" s="166"/>
      <c r="E561" s="166"/>
      <c r="F561" s="166"/>
      <c r="G561" s="166"/>
      <c r="H561" s="166"/>
      <c r="I561" s="166"/>
      <c r="J561" s="166"/>
      <c r="K561" s="166"/>
      <c r="L561" s="166"/>
      <c r="M561" s="166"/>
      <c r="N561" s="166"/>
      <c r="O561" s="166"/>
      <c r="P561" s="166"/>
      <c r="Q561" s="166"/>
      <c r="R561" s="166"/>
      <c r="S561" s="166"/>
      <c r="T561" s="166"/>
      <c r="U561" s="166"/>
      <c r="V561" s="166"/>
      <c r="W561" s="166"/>
      <c r="X561" s="166"/>
      <c r="Y561" s="166"/>
      <c r="Z561" s="166"/>
    </row>
    <row r="562" spans="1:26" ht="12.75" customHeight="1">
      <c r="A562" s="166"/>
      <c r="B562" s="166"/>
      <c r="C562" s="166"/>
      <c r="D562" s="166"/>
      <c r="E562" s="166"/>
      <c r="F562" s="166"/>
      <c r="G562" s="166"/>
      <c r="H562" s="166"/>
      <c r="I562" s="166"/>
      <c r="J562" s="166"/>
      <c r="K562" s="166"/>
      <c r="L562" s="166"/>
      <c r="M562" s="166"/>
      <c r="N562" s="166"/>
      <c r="O562" s="166"/>
      <c r="P562" s="166"/>
      <c r="Q562" s="166"/>
      <c r="R562" s="166"/>
      <c r="S562" s="166"/>
      <c r="T562" s="166"/>
      <c r="U562" s="166"/>
      <c r="V562" s="166"/>
      <c r="W562" s="166"/>
      <c r="X562" s="166"/>
      <c r="Y562" s="166"/>
      <c r="Z562" s="166"/>
    </row>
    <row r="563" spans="1:26" ht="12.75" customHeight="1">
      <c r="A563" s="166"/>
      <c r="B563" s="166"/>
      <c r="C563" s="166"/>
      <c r="D563" s="166"/>
      <c r="E563" s="166"/>
      <c r="F563" s="166"/>
      <c r="G563" s="166"/>
      <c r="H563" s="166"/>
      <c r="I563" s="166"/>
      <c r="J563" s="166"/>
      <c r="K563" s="166"/>
      <c r="L563" s="166"/>
      <c r="M563" s="166"/>
      <c r="N563" s="166"/>
      <c r="O563" s="166"/>
      <c r="P563" s="166"/>
      <c r="Q563" s="166"/>
      <c r="R563" s="166"/>
      <c r="S563" s="166"/>
      <c r="T563" s="166"/>
      <c r="U563" s="166"/>
      <c r="V563" s="166"/>
      <c r="W563" s="166"/>
      <c r="X563" s="166"/>
      <c r="Y563" s="166"/>
      <c r="Z563" s="166"/>
    </row>
    <row r="564" spans="1:26" ht="12.75" customHeight="1">
      <c r="A564" s="166"/>
      <c r="B564" s="166"/>
      <c r="C564" s="166"/>
      <c r="D564" s="166"/>
      <c r="E564" s="166"/>
      <c r="F564" s="166"/>
      <c r="G564" s="166"/>
      <c r="H564" s="166"/>
      <c r="I564" s="166"/>
      <c r="J564" s="166"/>
      <c r="K564" s="166"/>
      <c r="L564" s="166"/>
      <c r="M564" s="166"/>
      <c r="N564" s="166"/>
      <c r="O564" s="166"/>
      <c r="P564" s="166"/>
      <c r="Q564" s="166"/>
      <c r="R564" s="166"/>
      <c r="S564" s="166"/>
      <c r="T564" s="166"/>
      <c r="U564" s="166"/>
      <c r="V564" s="166"/>
      <c r="W564" s="166"/>
      <c r="X564" s="166"/>
      <c r="Y564" s="166"/>
      <c r="Z564" s="166"/>
    </row>
    <row r="565" spans="1:26" ht="12.75" customHeight="1">
      <c r="A565" s="166"/>
      <c r="B565" s="166"/>
      <c r="C565" s="166"/>
      <c r="D565" s="166"/>
      <c r="E565" s="166"/>
      <c r="F565" s="166"/>
      <c r="G565" s="166"/>
      <c r="H565" s="166"/>
      <c r="I565" s="166"/>
      <c r="J565" s="166"/>
      <c r="K565" s="166"/>
      <c r="L565" s="166"/>
      <c r="M565" s="166"/>
      <c r="N565" s="166"/>
      <c r="O565" s="166"/>
      <c r="P565" s="166"/>
      <c r="Q565" s="166"/>
      <c r="R565" s="166"/>
      <c r="S565" s="166"/>
      <c r="T565" s="166"/>
      <c r="U565" s="166"/>
      <c r="V565" s="166"/>
      <c r="W565" s="166"/>
      <c r="X565" s="166"/>
      <c r="Y565" s="166"/>
      <c r="Z565" s="166"/>
    </row>
    <row r="566" spans="1:26" ht="12.75" customHeight="1">
      <c r="A566" s="166"/>
      <c r="B566" s="166"/>
      <c r="C566" s="166"/>
      <c r="D566" s="166"/>
      <c r="E566" s="166"/>
      <c r="F566" s="166"/>
      <c r="G566" s="166"/>
      <c r="H566" s="166"/>
      <c r="I566" s="166"/>
      <c r="J566" s="166"/>
      <c r="K566" s="166"/>
      <c r="L566" s="166"/>
      <c r="M566" s="166"/>
      <c r="N566" s="166"/>
      <c r="O566" s="166"/>
      <c r="P566" s="166"/>
      <c r="Q566" s="166"/>
      <c r="R566" s="166"/>
      <c r="S566" s="166"/>
      <c r="T566" s="166"/>
      <c r="U566" s="166"/>
      <c r="V566" s="166"/>
      <c r="W566" s="166"/>
      <c r="X566" s="166"/>
      <c r="Y566" s="166"/>
      <c r="Z566" s="166"/>
    </row>
    <row r="567" spans="1:26" ht="12.75" customHeight="1">
      <c r="A567" s="166"/>
      <c r="B567" s="166"/>
      <c r="C567" s="166"/>
      <c r="D567" s="166"/>
      <c r="E567" s="166"/>
      <c r="F567" s="166"/>
      <c r="G567" s="166"/>
      <c r="H567" s="166"/>
      <c r="I567" s="166"/>
      <c r="J567" s="166"/>
      <c r="K567" s="166"/>
      <c r="L567" s="166"/>
      <c r="M567" s="166"/>
      <c r="N567" s="166"/>
      <c r="O567" s="166"/>
      <c r="P567" s="166"/>
      <c r="Q567" s="166"/>
      <c r="R567" s="166"/>
      <c r="S567" s="166"/>
      <c r="T567" s="166"/>
      <c r="U567" s="166"/>
      <c r="V567" s="166"/>
      <c r="W567" s="166"/>
      <c r="X567" s="166"/>
      <c r="Y567" s="166"/>
      <c r="Z567" s="166"/>
    </row>
    <row r="568" spans="1:26" ht="12.75" customHeight="1">
      <c r="A568" s="166"/>
      <c r="B568" s="166"/>
      <c r="C568" s="166"/>
      <c r="D568" s="166"/>
      <c r="E568" s="166"/>
      <c r="F568" s="166"/>
      <c r="G568" s="166"/>
      <c r="H568" s="166"/>
      <c r="I568" s="166"/>
      <c r="J568" s="166"/>
      <c r="K568" s="166"/>
      <c r="L568" s="166"/>
      <c r="M568" s="166"/>
      <c r="N568" s="166"/>
      <c r="O568" s="166"/>
      <c r="P568" s="166"/>
      <c r="Q568" s="166"/>
      <c r="R568" s="166"/>
      <c r="S568" s="166"/>
      <c r="T568" s="166"/>
      <c r="U568" s="166"/>
      <c r="V568" s="166"/>
      <c r="W568" s="166"/>
      <c r="X568" s="166"/>
      <c r="Y568" s="166"/>
      <c r="Z568" s="166"/>
    </row>
    <row r="569" spans="1:26" ht="12.75" customHeight="1">
      <c r="A569" s="166"/>
      <c r="B569" s="166"/>
      <c r="C569" s="166"/>
      <c r="D569" s="166"/>
      <c r="E569" s="166"/>
      <c r="F569" s="166"/>
      <c r="G569" s="166"/>
      <c r="H569" s="166"/>
      <c r="I569" s="166"/>
      <c r="J569" s="166"/>
      <c r="K569" s="166"/>
      <c r="L569" s="166"/>
      <c r="M569" s="166"/>
      <c r="N569" s="166"/>
      <c r="O569" s="166"/>
      <c r="P569" s="166"/>
      <c r="Q569" s="166"/>
      <c r="R569" s="166"/>
      <c r="S569" s="166"/>
      <c r="T569" s="166"/>
      <c r="U569" s="166"/>
      <c r="V569" s="166"/>
      <c r="W569" s="166"/>
      <c r="X569" s="166"/>
      <c r="Y569" s="166"/>
      <c r="Z569" s="166"/>
    </row>
    <row r="570" spans="1:26" ht="12.75" customHeight="1">
      <c r="A570" s="166"/>
      <c r="B570" s="166"/>
      <c r="C570" s="166"/>
      <c r="D570" s="166"/>
      <c r="E570" s="166"/>
      <c r="F570" s="166"/>
      <c r="G570" s="166"/>
      <c r="H570" s="166"/>
      <c r="I570" s="166"/>
      <c r="J570" s="166"/>
      <c r="K570" s="166"/>
      <c r="L570" s="166"/>
      <c r="M570" s="166"/>
      <c r="N570" s="166"/>
      <c r="O570" s="166"/>
      <c r="P570" s="166"/>
      <c r="Q570" s="166"/>
      <c r="R570" s="166"/>
      <c r="S570" s="166"/>
      <c r="T570" s="166"/>
      <c r="U570" s="166"/>
      <c r="V570" s="166"/>
      <c r="W570" s="166"/>
      <c r="X570" s="166"/>
      <c r="Y570" s="166"/>
      <c r="Z570" s="166"/>
    </row>
    <row r="571" spans="1:26" ht="12.75" customHeight="1">
      <c r="A571" s="166"/>
      <c r="B571" s="166"/>
      <c r="C571" s="166"/>
      <c r="D571" s="166"/>
      <c r="E571" s="166"/>
      <c r="F571" s="166"/>
      <c r="G571" s="166"/>
      <c r="H571" s="166"/>
      <c r="I571" s="166"/>
      <c r="J571" s="166"/>
      <c r="K571" s="166"/>
      <c r="L571" s="166"/>
      <c r="M571" s="166"/>
      <c r="N571" s="166"/>
      <c r="O571" s="166"/>
      <c r="P571" s="166"/>
      <c r="Q571" s="166"/>
      <c r="R571" s="166"/>
      <c r="S571" s="166"/>
      <c r="T571" s="166"/>
      <c r="U571" s="166"/>
      <c r="V571" s="166"/>
      <c r="W571" s="166"/>
      <c r="X571" s="166"/>
      <c r="Y571" s="166"/>
      <c r="Z571" s="166"/>
    </row>
    <row r="572" spans="1:26" ht="12.75" customHeight="1">
      <c r="A572" s="166"/>
      <c r="B572" s="166"/>
      <c r="C572" s="166"/>
      <c r="D572" s="166"/>
      <c r="E572" s="166"/>
      <c r="F572" s="166"/>
      <c r="G572" s="166"/>
      <c r="H572" s="166"/>
      <c r="I572" s="166"/>
      <c r="J572" s="166"/>
      <c r="K572" s="166"/>
      <c r="L572" s="166"/>
      <c r="M572" s="166"/>
      <c r="N572" s="166"/>
      <c r="O572" s="166"/>
      <c r="P572" s="166"/>
      <c r="Q572" s="166"/>
      <c r="R572" s="166"/>
      <c r="S572" s="166"/>
      <c r="T572" s="166"/>
      <c r="U572" s="166"/>
      <c r="V572" s="166"/>
      <c r="W572" s="166"/>
      <c r="X572" s="166"/>
      <c r="Y572" s="166"/>
      <c r="Z572" s="166"/>
    </row>
    <row r="573" spans="1:26" ht="12.75" customHeight="1">
      <c r="A573" s="166"/>
      <c r="B573" s="166"/>
      <c r="C573" s="166"/>
      <c r="D573" s="166"/>
      <c r="E573" s="166"/>
      <c r="F573" s="166"/>
      <c r="G573" s="166"/>
      <c r="H573" s="166"/>
      <c r="I573" s="166"/>
      <c r="J573" s="166"/>
      <c r="K573" s="166"/>
      <c r="L573" s="166"/>
      <c r="M573" s="166"/>
      <c r="N573" s="166"/>
      <c r="O573" s="166"/>
      <c r="P573" s="166"/>
      <c r="Q573" s="166"/>
      <c r="R573" s="166"/>
      <c r="S573" s="166"/>
      <c r="T573" s="166"/>
      <c r="U573" s="166"/>
      <c r="V573" s="166"/>
      <c r="W573" s="166"/>
      <c r="X573" s="166"/>
      <c r="Y573" s="166"/>
      <c r="Z573" s="166"/>
    </row>
    <row r="574" spans="1:26" ht="12.75" customHeight="1">
      <c r="A574" s="166"/>
      <c r="B574" s="166"/>
      <c r="C574" s="166"/>
      <c r="D574" s="166"/>
      <c r="E574" s="166"/>
      <c r="F574" s="166"/>
      <c r="G574" s="166"/>
      <c r="H574" s="166"/>
      <c r="I574" s="166"/>
      <c r="J574" s="166"/>
      <c r="K574" s="166"/>
      <c r="L574" s="166"/>
      <c r="M574" s="166"/>
      <c r="N574" s="166"/>
      <c r="O574" s="166"/>
      <c r="P574" s="166"/>
      <c r="Q574" s="166"/>
      <c r="R574" s="166"/>
      <c r="S574" s="166"/>
      <c r="T574" s="166"/>
      <c r="U574" s="166"/>
      <c r="V574" s="166"/>
      <c r="W574" s="166"/>
      <c r="X574" s="166"/>
      <c r="Y574" s="166"/>
      <c r="Z574" s="166"/>
    </row>
    <row r="575" spans="1:26" ht="12.75" customHeight="1">
      <c r="A575" s="166"/>
      <c r="B575" s="166"/>
      <c r="C575" s="166"/>
      <c r="D575" s="166"/>
      <c r="E575" s="166"/>
      <c r="F575" s="166"/>
      <c r="G575" s="166"/>
      <c r="H575" s="166"/>
      <c r="I575" s="166"/>
      <c r="J575" s="166"/>
      <c r="K575" s="166"/>
      <c r="L575" s="166"/>
      <c r="M575" s="166"/>
      <c r="N575" s="166"/>
      <c r="O575" s="166"/>
      <c r="P575" s="166"/>
      <c r="Q575" s="166"/>
      <c r="R575" s="166"/>
      <c r="S575" s="166"/>
      <c r="T575" s="166"/>
      <c r="U575" s="166"/>
      <c r="V575" s="166"/>
      <c r="W575" s="166"/>
      <c r="X575" s="166"/>
      <c r="Y575" s="166"/>
      <c r="Z575" s="166"/>
    </row>
    <row r="576" spans="1:26" ht="12.75" customHeight="1">
      <c r="A576" s="166"/>
      <c r="B576" s="166"/>
      <c r="C576" s="166"/>
      <c r="D576" s="166"/>
      <c r="E576" s="166"/>
      <c r="F576" s="166"/>
      <c r="G576" s="166"/>
      <c r="H576" s="166"/>
      <c r="I576" s="166"/>
      <c r="J576" s="166"/>
      <c r="K576" s="166"/>
      <c r="L576" s="166"/>
      <c r="M576" s="166"/>
      <c r="N576" s="166"/>
      <c r="O576" s="166"/>
      <c r="P576" s="166"/>
      <c r="Q576" s="166"/>
      <c r="R576" s="166"/>
      <c r="S576" s="166"/>
      <c r="T576" s="166"/>
      <c r="U576" s="166"/>
      <c r="V576" s="166"/>
      <c r="W576" s="166"/>
      <c r="X576" s="166"/>
      <c r="Y576" s="166"/>
      <c r="Z576" s="166"/>
    </row>
    <row r="577" spans="1:26" ht="12.75" customHeight="1">
      <c r="A577" s="166"/>
      <c r="B577" s="166"/>
      <c r="C577" s="166"/>
      <c r="D577" s="166"/>
      <c r="E577" s="166"/>
      <c r="F577" s="166"/>
      <c r="G577" s="166"/>
      <c r="H577" s="166"/>
      <c r="I577" s="166"/>
      <c r="J577" s="166"/>
      <c r="K577" s="166"/>
      <c r="L577" s="166"/>
      <c r="M577" s="166"/>
      <c r="N577" s="166"/>
      <c r="O577" s="166"/>
      <c r="P577" s="166"/>
      <c r="Q577" s="166"/>
      <c r="R577" s="166"/>
      <c r="S577" s="166"/>
      <c r="T577" s="166"/>
      <c r="U577" s="166"/>
      <c r="V577" s="166"/>
      <c r="W577" s="166"/>
      <c r="X577" s="166"/>
      <c r="Y577" s="166"/>
      <c r="Z577" s="166"/>
    </row>
    <row r="578" spans="1:26" ht="12.75" customHeight="1">
      <c r="A578" s="166"/>
      <c r="B578" s="166"/>
      <c r="C578" s="166"/>
      <c r="D578" s="166"/>
      <c r="E578" s="166"/>
      <c r="F578" s="166"/>
      <c r="G578" s="166"/>
      <c r="H578" s="166"/>
      <c r="I578" s="166"/>
      <c r="J578" s="166"/>
      <c r="K578" s="166"/>
      <c r="L578" s="166"/>
      <c r="M578" s="166"/>
      <c r="N578" s="166"/>
      <c r="O578" s="166"/>
      <c r="P578" s="166"/>
      <c r="Q578" s="166"/>
      <c r="R578" s="166"/>
      <c r="S578" s="166"/>
      <c r="T578" s="166"/>
      <c r="U578" s="166"/>
      <c r="V578" s="166"/>
      <c r="W578" s="166"/>
      <c r="X578" s="166"/>
      <c r="Y578" s="166"/>
      <c r="Z578" s="166"/>
    </row>
    <row r="579" spans="1:26" ht="12.75" customHeight="1">
      <c r="A579" s="166"/>
      <c r="B579" s="166"/>
      <c r="C579" s="166"/>
      <c r="D579" s="166"/>
      <c r="E579" s="166"/>
      <c r="F579" s="166"/>
      <c r="G579" s="166"/>
      <c r="H579" s="166"/>
      <c r="I579" s="166"/>
      <c r="J579" s="166"/>
      <c r="K579" s="166"/>
      <c r="L579" s="166"/>
      <c r="M579" s="166"/>
      <c r="N579" s="166"/>
      <c r="O579" s="166"/>
      <c r="P579" s="166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</row>
    <row r="580" spans="1:26" ht="12.75" customHeight="1">
      <c r="A580" s="166"/>
      <c r="B580" s="166"/>
      <c r="C580" s="166"/>
      <c r="D580" s="166"/>
      <c r="E580" s="166"/>
      <c r="F580" s="166"/>
      <c r="G580" s="166"/>
      <c r="H580" s="166"/>
      <c r="I580" s="166"/>
      <c r="J580" s="166"/>
      <c r="K580" s="166"/>
      <c r="L580" s="166"/>
      <c r="M580" s="166"/>
      <c r="N580" s="166"/>
      <c r="O580" s="166"/>
      <c r="P580" s="166"/>
      <c r="Q580" s="166"/>
      <c r="R580" s="166"/>
      <c r="S580" s="166"/>
      <c r="T580" s="166"/>
      <c r="U580" s="166"/>
      <c r="V580" s="166"/>
      <c r="W580" s="166"/>
      <c r="X580" s="166"/>
      <c r="Y580" s="166"/>
      <c r="Z580" s="166"/>
    </row>
    <row r="581" spans="1:26" ht="12.75" customHeight="1">
      <c r="A581" s="166"/>
      <c r="B581" s="166"/>
      <c r="C581" s="166"/>
      <c r="D581" s="166"/>
      <c r="E581" s="166"/>
      <c r="F581" s="166"/>
      <c r="G581" s="166"/>
      <c r="H581" s="166"/>
      <c r="I581" s="166"/>
      <c r="J581" s="166"/>
      <c r="K581" s="166"/>
      <c r="L581" s="166"/>
      <c r="M581" s="166"/>
      <c r="N581" s="166"/>
      <c r="O581" s="166"/>
      <c r="P581" s="166"/>
      <c r="Q581" s="166"/>
      <c r="R581" s="166"/>
      <c r="S581" s="166"/>
      <c r="T581" s="166"/>
      <c r="U581" s="166"/>
      <c r="V581" s="166"/>
      <c r="W581" s="166"/>
      <c r="X581" s="166"/>
      <c r="Y581" s="166"/>
      <c r="Z581" s="166"/>
    </row>
    <row r="582" spans="1:26" ht="12.75" customHeight="1">
      <c r="A582" s="166"/>
      <c r="B582" s="166"/>
      <c r="C582" s="166"/>
      <c r="D582" s="166"/>
      <c r="E582" s="166"/>
      <c r="F582" s="166"/>
      <c r="G582" s="166"/>
      <c r="H582" s="166"/>
      <c r="I582" s="166"/>
      <c r="J582" s="166"/>
      <c r="K582" s="166"/>
      <c r="L582" s="166"/>
      <c r="M582" s="166"/>
      <c r="N582" s="166"/>
      <c r="O582" s="166"/>
      <c r="P582" s="166"/>
      <c r="Q582" s="166"/>
      <c r="R582" s="166"/>
      <c r="S582" s="166"/>
      <c r="T582" s="166"/>
      <c r="U582" s="166"/>
      <c r="V582" s="166"/>
      <c r="W582" s="166"/>
      <c r="X582" s="166"/>
      <c r="Y582" s="166"/>
      <c r="Z582" s="166"/>
    </row>
    <row r="583" spans="1:26" ht="12.75" customHeight="1">
      <c r="A583" s="166"/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</row>
    <row r="584" spans="1:26" ht="12.75" customHeight="1">
      <c r="A584" s="166"/>
      <c r="B584" s="166"/>
      <c r="C584" s="166"/>
      <c r="D584" s="166"/>
      <c r="E584" s="166"/>
      <c r="F584" s="166"/>
      <c r="G584" s="166"/>
      <c r="H584" s="166"/>
      <c r="I584" s="166"/>
      <c r="J584" s="166"/>
      <c r="K584" s="166"/>
      <c r="L584" s="166"/>
      <c r="M584" s="166"/>
      <c r="N584" s="166"/>
      <c r="O584" s="166"/>
      <c r="P584" s="166"/>
      <c r="Q584" s="166"/>
      <c r="R584" s="166"/>
      <c r="S584" s="166"/>
      <c r="T584" s="166"/>
      <c r="U584" s="166"/>
      <c r="V584" s="166"/>
      <c r="W584" s="166"/>
      <c r="X584" s="166"/>
      <c r="Y584" s="166"/>
      <c r="Z584" s="166"/>
    </row>
    <row r="585" spans="1:26" ht="12.75" customHeight="1">
      <c r="A585" s="166"/>
      <c r="B585" s="166"/>
      <c r="C585" s="166"/>
      <c r="D585" s="166"/>
      <c r="E585" s="166"/>
      <c r="F585" s="166"/>
      <c r="G585" s="166"/>
      <c r="H585" s="166"/>
      <c r="I585" s="166"/>
      <c r="J585" s="166"/>
      <c r="K585" s="166"/>
      <c r="L585" s="166"/>
      <c r="M585" s="166"/>
      <c r="N585" s="166"/>
      <c r="O585" s="166"/>
      <c r="P585" s="166"/>
      <c r="Q585" s="166"/>
      <c r="R585" s="166"/>
      <c r="S585" s="166"/>
      <c r="T585" s="166"/>
      <c r="U585" s="166"/>
      <c r="V585" s="166"/>
      <c r="W585" s="166"/>
      <c r="X585" s="166"/>
      <c r="Y585" s="166"/>
      <c r="Z585" s="166"/>
    </row>
    <row r="586" spans="1:26" ht="12.75" customHeight="1">
      <c r="A586" s="166"/>
      <c r="B586" s="166"/>
      <c r="C586" s="166"/>
      <c r="D586" s="166"/>
      <c r="E586" s="166"/>
      <c r="F586" s="166"/>
      <c r="G586" s="166"/>
      <c r="H586" s="166"/>
      <c r="I586" s="166"/>
      <c r="J586" s="166"/>
      <c r="K586" s="166"/>
      <c r="L586" s="166"/>
      <c r="M586" s="166"/>
      <c r="N586" s="166"/>
      <c r="O586" s="166"/>
      <c r="P586" s="166"/>
      <c r="Q586" s="166"/>
      <c r="R586" s="166"/>
      <c r="S586" s="166"/>
      <c r="T586" s="166"/>
      <c r="U586" s="166"/>
      <c r="V586" s="166"/>
      <c r="W586" s="166"/>
      <c r="X586" s="166"/>
      <c r="Y586" s="166"/>
      <c r="Z586" s="166"/>
    </row>
    <row r="587" spans="1:26" ht="12.75" customHeight="1">
      <c r="A587" s="166"/>
      <c r="B587" s="166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</row>
    <row r="588" spans="1:26" ht="12.75" customHeight="1">
      <c r="A588" s="166"/>
      <c r="B588" s="166"/>
      <c r="C588" s="166"/>
      <c r="D588" s="166"/>
      <c r="E588" s="166"/>
      <c r="F588" s="166"/>
      <c r="G588" s="166"/>
      <c r="H588" s="166"/>
      <c r="I588" s="166"/>
      <c r="J588" s="166"/>
      <c r="K588" s="166"/>
      <c r="L588" s="166"/>
      <c r="M588" s="166"/>
      <c r="N588" s="166"/>
      <c r="O588" s="166"/>
      <c r="P588" s="166"/>
      <c r="Q588" s="166"/>
      <c r="R588" s="166"/>
      <c r="S588" s="166"/>
      <c r="T588" s="166"/>
      <c r="U588" s="166"/>
      <c r="V588" s="166"/>
      <c r="W588" s="166"/>
      <c r="X588" s="166"/>
      <c r="Y588" s="166"/>
      <c r="Z588" s="166"/>
    </row>
    <row r="589" spans="1:26" ht="12.75" customHeight="1">
      <c r="A589" s="166"/>
      <c r="B589" s="166"/>
      <c r="C589" s="166"/>
      <c r="D589" s="166"/>
      <c r="E589" s="166"/>
      <c r="F589" s="166"/>
      <c r="G589" s="166"/>
      <c r="H589" s="166"/>
      <c r="I589" s="166"/>
      <c r="J589" s="166"/>
      <c r="K589" s="166"/>
      <c r="L589" s="166"/>
      <c r="M589" s="166"/>
      <c r="N589" s="166"/>
      <c r="O589" s="166"/>
      <c r="P589" s="166"/>
      <c r="Q589" s="166"/>
      <c r="R589" s="166"/>
      <c r="S589" s="166"/>
      <c r="T589" s="166"/>
      <c r="U589" s="166"/>
      <c r="V589" s="166"/>
      <c r="W589" s="166"/>
      <c r="X589" s="166"/>
      <c r="Y589" s="166"/>
      <c r="Z589" s="166"/>
    </row>
    <row r="590" spans="1:26" ht="12.75" customHeight="1">
      <c r="A590" s="166"/>
      <c r="B590" s="166"/>
      <c r="C590" s="166"/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66"/>
      <c r="O590" s="166"/>
      <c r="P590" s="166"/>
      <c r="Q590" s="166"/>
      <c r="R590" s="166"/>
      <c r="S590" s="166"/>
      <c r="T590" s="166"/>
      <c r="U590" s="166"/>
      <c r="V590" s="166"/>
      <c r="W590" s="166"/>
      <c r="X590" s="166"/>
      <c r="Y590" s="166"/>
      <c r="Z590" s="166"/>
    </row>
    <row r="591" spans="1:26" ht="12.75" customHeight="1">
      <c r="A591" s="166"/>
      <c r="B591" s="166"/>
      <c r="C591" s="166"/>
      <c r="D591" s="166"/>
      <c r="E591" s="166"/>
      <c r="F591" s="166"/>
      <c r="G591" s="166"/>
      <c r="H591" s="166"/>
      <c r="I591" s="166"/>
      <c r="J591" s="166"/>
      <c r="K591" s="166"/>
      <c r="L591" s="166"/>
      <c r="M591" s="166"/>
      <c r="N591" s="166"/>
      <c r="O591" s="166"/>
      <c r="P591" s="166"/>
      <c r="Q591" s="166"/>
      <c r="R591" s="166"/>
      <c r="S591" s="166"/>
      <c r="T591" s="166"/>
      <c r="U591" s="166"/>
      <c r="V591" s="166"/>
      <c r="W591" s="166"/>
      <c r="X591" s="166"/>
      <c r="Y591" s="166"/>
      <c r="Z591" s="166"/>
    </row>
    <row r="592" spans="1:26" ht="12.75" customHeight="1">
      <c r="A592" s="166"/>
      <c r="B592" s="166"/>
      <c r="C592" s="166"/>
      <c r="D592" s="166"/>
      <c r="E592" s="166"/>
      <c r="F592" s="166"/>
      <c r="G592" s="166"/>
      <c r="H592" s="166"/>
      <c r="I592" s="166"/>
      <c r="J592" s="166"/>
      <c r="K592" s="166"/>
      <c r="L592" s="166"/>
      <c r="M592" s="166"/>
      <c r="N592" s="166"/>
      <c r="O592" s="166"/>
      <c r="P592" s="166"/>
      <c r="Q592" s="166"/>
      <c r="R592" s="166"/>
      <c r="S592" s="166"/>
      <c r="T592" s="166"/>
      <c r="U592" s="166"/>
      <c r="V592" s="166"/>
      <c r="W592" s="166"/>
      <c r="X592" s="166"/>
      <c r="Y592" s="166"/>
      <c r="Z592" s="166"/>
    </row>
    <row r="593" spans="1:26" ht="12.75" customHeight="1">
      <c r="A593" s="166"/>
      <c r="B593" s="166"/>
      <c r="C593" s="166"/>
      <c r="D593" s="166"/>
      <c r="E593" s="166"/>
      <c r="F593" s="166"/>
      <c r="G593" s="166"/>
      <c r="H593" s="166"/>
      <c r="I593" s="166"/>
      <c r="J593" s="166"/>
      <c r="K593" s="166"/>
      <c r="L593" s="166"/>
      <c r="M593" s="166"/>
      <c r="N593" s="166"/>
      <c r="O593" s="166"/>
      <c r="P593" s="166"/>
      <c r="Q593" s="166"/>
      <c r="R593" s="166"/>
      <c r="S593" s="166"/>
      <c r="T593" s="166"/>
      <c r="U593" s="166"/>
      <c r="V593" s="166"/>
      <c r="W593" s="166"/>
      <c r="X593" s="166"/>
      <c r="Y593" s="166"/>
      <c r="Z593" s="166"/>
    </row>
    <row r="594" spans="1:26" ht="12.75" customHeight="1">
      <c r="A594" s="166"/>
      <c r="B594" s="166"/>
      <c r="C594" s="166"/>
      <c r="D594" s="166"/>
      <c r="E594" s="166"/>
      <c r="F594" s="166"/>
      <c r="G594" s="166"/>
      <c r="H594" s="166"/>
      <c r="I594" s="166"/>
      <c r="J594" s="166"/>
      <c r="K594" s="166"/>
      <c r="L594" s="166"/>
      <c r="M594" s="166"/>
      <c r="N594" s="166"/>
      <c r="O594" s="166"/>
      <c r="P594" s="166"/>
      <c r="Q594" s="166"/>
      <c r="R594" s="166"/>
      <c r="S594" s="166"/>
      <c r="T594" s="166"/>
      <c r="U594" s="166"/>
      <c r="V594" s="166"/>
      <c r="W594" s="166"/>
      <c r="X594" s="166"/>
      <c r="Y594" s="166"/>
      <c r="Z594" s="166"/>
    </row>
    <row r="595" spans="1:26" ht="12.75" customHeight="1">
      <c r="A595" s="166"/>
      <c r="B595" s="166"/>
      <c r="C595" s="166"/>
      <c r="D595" s="166"/>
      <c r="E595" s="166"/>
      <c r="F595" s="166"/>
      <c r="G595" s="166"/>
      <c r="H595" s="166"/>
      <c r="I595" s="166"/>
      <c r="J595" s="166"/>
      <c r="K595" s="166"/>
      <c r="L595" s="166"/>
      <c r="M595" s="166"/>
      <c r="N595" s="166"/>
      <c r="O595" s="166"/>
      <c r="P595" s="166"/>
      <c r="Q595" s="166"/>
      <c r="R595" s="166"/>
      <c r="S595" s="166"/>
      <c r="T595" s="166"/>
      <c r="U595" s="166"/>
      <c r="V595" s="166"/>
      <c r="W595" s="166"/>
      <c r="X595" s="166"/>
      <c r="Y595" s="166"/>
      <c r="Z595" s="166"/>
    </row>
    <row r="596" spans="1:26" ht="12.75" customHeight="1">
      <c r="A596" s="166"/>
      <c r="B596" s="166"/>
      <c r="C596" s="166"/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66"/>
      <c r="O596" s="166"/>
      <c r="P596" s="166"/>
      <c r="Q596" s="166"/>
      <c r="R596" s="166"/>
      <c r="S596" s="166"/>
      <c r="T596" s="166"/>
      <c r="U596" s="166"/>
      <c r="V596" s="166"/>
      <c r="W596" s="166"/>
      <c r="X596" s="166"/>
      <c r="Y596" s="166"/>
      <c r="Z596" s="166"/>
    </row>
    <row r="597" spans="1:26" ht="12.75" customHeight="1">
      <c r="A597" s="166"/>
      <c r="B597" s="166"/>
      <c r="C597" s="166"/>
      <c r="D597" s="166"/>
      <c r="E597" s="166"/>
      <c r="F597" s="166"/>
      <c r="G597" s="166"/>
      <c r="H597" s="166"/>
      <c r="I597" s="166"/>
      <c r="J597" s="166"/>
      <c r="K597" s="166"/>
      <c r="L597" s="166"/>
      <c r="M597" s="166"/>
      <c r="N597" s="166"/>
      <c r="O597" s="166"/>
      <c r="P597" s="166"/>
      <c r="Q597" s="166"/>
      <c r="R597" s="166"/>
      <c r="S597" s="166"/>
      <c r="T597" s="166"/>
      <c r="U597" s="166"/>
      <c r="V597" s="166"/>
      <c r="W597" s="166"/>
      <c r="X597" s="166"/>
      <c r="Y597" s="166"/>
      <c r="Z597" s="166"/>
    </row>
    <row r="598" spans="1:26" ht="12.75" customHeight="1">
      <c r="A598" s="166"/>
      <c r="B598" s="166"/>
      <c r="C598" s="166"/>
      <c r="D598" s="166"/>
      <c r="E598" s="166"/>
      <c r="F598" s="166"/>
      <c r="G598" s="166"/>
      <c r="H598" s="166"/>
      <c r="I598" s="166"/>
      <c r="J598" s="166"/>
      <c r="K598" s="166"/>
      <c r="L598" s="166"/>
      <c r="M598" s="166"/>
      <c r="N598" s="166"/>
      <c r="O598" s="166"/>
      <c r="P598" s="166"/>
      <c r="Q598" s="166"/>
      <c r="R598" s="166"/>
      <c r="S598" s="166"/>
      <c r="T598" s="166"/>
      <c r="U598" s="166"/>
      <c r="V598" s="166"/>
      <c r="W598" s="166"/>
      <c r="X598" s="166"/>
      <c r="Y598" s="166"/>
      <c r="Z598" s="166"/>
    </row>
    <row r="599" spans="1:26" ht="12.75" customHeight="1">
      <c r="A599" s="166"/>
      <c r="B599" s="166"/>
      <c r="C599" s="166"/>
      <c r="D599" s="166"/>
      <c r="E599" s="166"/>
      <c r="F599" s="166"/>
      <c r="G599" s="166"/>
      <c r="H599" s="166"/>
      <c r="I599" s="166"/>
      <c r="J599" s="166"/>
      <c r="K599" s="166"/>
      <c r="L599" s="166"/>
      <c r="M599" s="166"/>
      <c r="N599" s="166"/>
      <c r="O599" s="166"/>
      <c r="P599" s="166"/>
      <c r="Q599" s="166"/>
      <c r="R599" s="166"/>
      <c r="S599" s="166"/>
      <c r="T599" s="166"/>
      <c r="U599" s="166"/>
      <c r="V599" s="166"/>
      <c r="W599" s="166"/>
      <c r="X599" s="166"/>
      <c r="Y599" s="166"/>
      <c r="Z599" s="166"/>
    </row>
    <row r="600" spans="1:26" ht="12.75" customHeight="1">
      <c r="A600" s="166"/>
      <c r="B600" s="166"/>
      <c r="C600" s="166"/>
      <c r="D600" s="166"/>
      <c r="E600" s="166"/>
      <c r="F600" s="166"/>
      <c r="G600" s="166"/>
      <c r="H600" s="166"/>
      <c r="I600" s="166"/>
      <c r="J600" s="166"/>
      <c r="K600" s="166"/>
      <c r="L600" s="166"/>
      <c r="M600" s="166"/>
      <c r="N600" s="166"/>
      <c r="O600" s="166"/>
      <c r="P600" s="166"/>
      <c r="Q600" s="166"/>
      <c r="R600" s="166"/>
      <c r="S600" s="166"/>
      <c r="T600" s="166"/>
      <c r="U600" s="166"/>
      <c r="V600" s="166"/>
      <c r="W600" s="166"/>
      <c r="X600" s="166"/>
      <c r="Y600" s="166"/>
      <c r="Z600" s="166"/>
    </row>
    <row r="601" spans="1:26" ht="12.75" customHeight="1">
      <c r="A601" s="166"/>
      <c r="B601" s="166"/>
      <c r="C601" s="166"/>
      <c r="D601" s="166"/>
      <c r="E601" s="166"/>
      <c r="F601" s="166"/>
      <c r="G601" s="166"/>
      <c r="H601" s="166"/>
      <c r="I601" s="166"/>
      <c r="J601" s="166"/>
      <c r="K601" s="166"/>
      <c r="L601" s="166"/>
      <c r="M601" s="166"/>
      <c r="N601" s="166"/>
      <c r="O601" s="166"/>
      <c r="P601" s="166"/>
      <c r="Q601" s="166"/>
      <c r="R601" s="166"/>
      <c r="S601" s="166"/>
      <c r="T601" s="166"/>
      <c r="U601" s="166"/>
      <c r="V601" s="166"/>
      <c r="W601" s="166"/>
      <c r="X601" s="166"/>
      <c r="Y601" s="166"/>
      <c r="Z601" s="166"/>
    </row>
    <row r="602" spans="1:26" ht="12.75" customHeight="1">
      <c r="A602" s="166"/>
      <c r="B602" s="166"/>
      <c r="C602" s="166"/>
      <c r="D602" s="166"/>
      <c r="E602" s="166"/>
      <c r="F602" s="166"/>
      <c r="G602" s="166"/>
      <c r="H602" s="166"/>
      <c r="I602" s="166"/>
      <c r="J602" s="166"/>
      <c r="K602" s="166"/>
      <c r="L602" s="166"/>
      <c r="M602" s="166"/>
      <c r="N602" s="166"/>
      <c r="O602" s="166"/>
      <c r="P602" s="166"/>
      <c r="Q602" s="166"/>
      <c r="R602" s="166"/>
      <c r="S602" s="166"/>
      <c r="T602" s="166"/>
      <c r="U602" s="166"/>
      <c r="V602" s="166"/>
      <c r="W602" s="166"/>
      <c r="X602" s="166"/>
      <c r="Y602" s="166"/>
      <c r="Z602" s="166"/>
    </row>
    <row r="603" spans="1:26" ht="12.75" customHeight="1">
      <c r="A603" s="166"/>
      <c r="B603" s="166"/>
      <c r="C603" s="166"/>
      <c r="D603" s="166"/>
      <c r="E603" s="166"/>
      <c r="F603" s="166"/>
      <c r="G603" s="166"/>
      <c r="H603" s="166"/>
      <c r="I603" s="166"/>
      <c r="J603" s="166"/>
      <c r="K603" s="166"/>
      <c r="L603" s="166"/>
      <c r="M603" s="166"/>
      <c r="N603" s="166"/>
      <c r="O603" s="166"/>
      <c r="P603" s="166"/>
      <c r="Q603" s="166"/>
      <c r="R603" s="166"/>
      <c r="S603" s="166"/>
      <c r="T603" s="166"/>
      <c r="U603" s="166"/>
      <c r="V603" s="166"/>
      <c r="W603" s="166"/>
      <c r="X603" s="166"/>
      <c r="Y603" s="166"/>
      <c r="Z603" s="166"/>
    </row>
    <row r="604" spans="1:26" ht="12.75" customHeight="1">
      <c r="A604" s="166"/>
      <c r="B604" s="166"/>
      <c r="C604" s="166"/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66"/>
      <c r="Q604" s="166"/>
      <c r="R604" s="166"/>
      <c r="S604" s="166"/>
      <c r="T604" s="166"/>
      <c r="U604" s="166"/>
      <c r="V604" s="166"/>
      <c r="W604" s="166"/>
      <c r="X604" s="166"/>
      <c r="Y604" s="166"/>
      <c r="Z604" s="166"/>
    </row>
    <row r="605" spans="1:26" ht="12.75" customHeight="1">
      <c r="A605" s="166"/>
      <c r="B605" s="166"/>
      <c r="C605" s="166"/>
      <c r="D605" s="166"/>
      <c r="E605" s="166"/>
      <c r="F605" s="166"/>
      <c r="G605" s="166"/>
      <c r="H605" s="166"/>
      <c r="I605" s="166"/>
      <c r="J605" s="166"/>
      <c r="K605" s="166"/>
      <c r="L605" s="166"/>
      <c r="M605" s="166"/>
      <c r="N605" s="166"/>
      <c r="O605" s="166"/>
      <c r="P605" s="166"/>
      <c r="Q605" s="166"/>
      <c r="R605" s="166"/>
      <c r="S605" s="166"/>
      <c r="T605" s="166"/>
      <c r="U605" s="166"/>
      <c r="V605" s="166"/>
      <c r="W605" s="166"/>
      <c r="X605" s="166"/>
      <c r="Y605" s="166"/>
      <c r="Z605" s="166"/>
    </row>
    <row r="606" spans="1:26" ht="12.75" customHeight="1">
      <c r="A606" s="166"/>
      <c r="B606" s="166"/>
      <c r="C606" s="166"/>
      <c r="D606" s="166"/>
      <c r="E606" s="166"/>
      <c r="F606" s="166"/>
      <c r="G606" s="166"/>
      <c r="H606" s="166"/>
      <c r="I606" s="166"/>
      <c r="J606" s="166"/>
      <c r="K606" s="166"/>
      <c r="L606" s="166"/>
      <c r="M606" s="166"/>
      <c r="N606" s="166"/>
      <c r="O606" s="166"/>
      <c r="P606" s="166"/>
      <c r="Q606" s="166"/>
      <c r="R606" s="166"/>
      <c r="S606" s="166"/>
      <c r="T606" s="166"/>
      <c r="U606" s="166"/>
      <c r="V606" s="166"/>
      <c r="W606" s="166"/>
      <c r="X606" s="166"/>
      <c r="Y606" s="166"/>
      <c r="Z606" s="166"/>
    </row>
    <row r="607" spans="1:26" ht="12.75" customHeight="1">
      <c r="A607" s="166"/>
      <c r="B607" s="166"/>
      <c r="C607" s="166"/>
      <c r="D607" s="166"/>
      <c r="E607" s="166"/>
      <c r="F607" s="166"/>
      <c r="G607" s="166"/>
      <c r="H607" s="166"/>
      <c r="I607" s="166"/>
      <c r="J607" s="166"/>
      <c r="K607" s="166"/>
      <c r="L607" s="166"/>
      <c r="M607" s="166"/>
      <c r="N607" s="166"/>
      <c r="O607" s="166"/>
      <c r="P607" s="166"/>
      <c r="Q607" s="166"/>
      <c r="R607" s="166"/>
      <c r="S607" s="166"/>
      <c r="T607" s="166"/>
      <c r="U607" s="166"/>
      <c r="V607" s="166"/>
      <c r="W607" s="166"/>
      <c r="X607" s="166"/>
      <c r="Y607" s="166"/>
      <c r="Z607" s="166"/>
    </row>
    <row r="608" spans="1:26" ht="12.75" customHeight="1">
      <c r="A608" s="166"/>
      <c r="B608" s="166"/>
      <c r="C608" s="166"/>
      <c r="D608" s="166"/>
      <c r="E608" s="166"/>
      <c r="F608" s="166"/>
      <c r="G608" s="166"/>
      <c r="H608" s="166"/>
      <c r="I608" s="166"/>
      <c r="J608" s="166"/>
      <c r="K608" s="166"/>
      <c r="L608" s="166"/>
      <c r="M608" s="166"/>
      <c r="N608" s="166"/>
      <c r="O608" s="166"/>
      <c r="P608" s="166"/>
      <c r="Q608" s="166"/>
      <c r="R608" s="166"/>
      <c r="S608" s="166"/>
      <c r="T608" s="166"/>
      <c r="U608" s="166"/>
      <c r="V608" s="166"/>
      <c r="W608" s="166"/>
      <c r="X608" s="166"/>
      <c r="Y608" s="166"/>
      <c r="Z608" s="166"/>
    </row>
    <row r="609" spans="1:26" ht="12.75" customHeight="1">
      <c r="A609" s="166"/>
      <c r="B609" s="166"/>
      <c r="C609" s="166"/>
      <c r="D609" s="166"/>
      <c r="E609" s="166"/>
      <c r="F609" s="166"/>
      <c r="G609" s="166"/>
      <c r="H609" s="166"/>
      <c r="I609" s="166"/>
      <c r="J609" s="166"/>
      <c r="K609" s="166"/>
      <c r="L609" s="166"/>
      <c r="M609" s="166"/>
      <c r="N609" s="166"/>
      <c r="O609" s="166"/>
      <c r="P609" s="166"/>
      <c r="Q609" s="166"/>
      <c r="R609" s="166"/>
      <c r="S609" s="166"/>
      <c r="T609" s="166"/>
      <c r="U609" s="166"/>
      <c r="V609" s="166"/>
      <c r="W609" s="166"/>
      <c r="X609" s="166"/>
      <c r="Y609" s="166"/>
      <c r="Z609" s="166"/>
    </row>
    <row r="610" spans="1:26" ht="12.75" customHeight="1">
      <c r="A610" s="166"/>
      <c r="B610" s="166"/>
      <c r="C610" s="166"/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66"/>
      <c r="Q610" s="166"/>
      <c r="R610" s="166"/>
      <c r="S610" s="166"/>
      <c r="T610" s="166"/>
      <c r="U610" s="166"/>
      <c r="V610" s="166"/>
      <c r="W610" s="166"/>
      <c r="X610" s="166"/>
      <c r="Y610" s="166"/>
      <c r="Z610" s="166"/>
    </row>
    <row r="611" spans="1:26" ht="12.75" customHeight="1">
      <c r="A611" s="166"/>
      <c r="B611" s="166"/>
      <c r="C611" s="166"/>
      <c r="D611" s="166"/>
      <c r="E611" s="166"/>
      <c r="F611" s="166"/>
      <c r="G611" s="166"/>
      <c r="H611" s="166"/>
      <c r="I611" s="166"/>
      <c r="J611" s="166"/>
      <c r="K611" s="166"/>
      <c r="L611" s="166"/>
      <c r="M611" s="166"/>
      <c r="N611" s="166"/>
      <c r="O611" s="166"/>
      <c r="P611" s="166"/>
      <c r="Q611" s="166"/>
      <c r="R611" s="166"/>
      <c r="S611" s="166"/>
      <c r="T611" s="166"/>
      <c r="U611" s="166"/>
      <c r="V611" s="166"/>
      <c r="W611" s="166"/>
      <c r="X611" s="166"/>
      <c r="Y611" s="166"/>
      <c r="Z611" s="166"/>
    </row>
    <row r="612" spans="1:26" ht="12.75" customHeight="1">
      <c r="A612" s="166"/>
      <c r="B612" s="166"/>
      <c r="C612" s="166"/>
      <c r="D612" s="166"/>
      <c r="E612" s="166"/>
      <c r="F612" s="166"/>
      <c r="G612" s="166"/>
      <c r="H612" s="166"/>
      <c r="I612" s="166"/>
      <c r="J612" s="166"/>
      <c r="K612" s="166"/>
      <c r="L612" s="166"/>
      <c r="M612" s="166"/>
      <c r="N612" s="166"/>
      <c r="O612" s="166"/>
      <c r="P612" s="166"/>
      <c r="Q612" s="166"/>
      <c r="R612" s="166"/>
      <c r="S612" s="166"/>
      <c r="T612" s="166"/>
      <c r="U612" s="166"/>
      <c r="V612" s="166"/>
      <c r="W612" s="166"/>
      <c r="X612" s="166"/>
      <c r="Y612" s="166"/>
      <c r="Z612" s="166"/>
    </row>
    <row r="613" spans="1:26" ht="12.75" customHeight="1">
      <c r="A613" s="166"/>
      <c r="B613" s="166"/>
      <c r="C613" s="166"/>
      <c r="D613" s="166"/>
      <c r="E613" s="166"/>
      <c r="F613" s="166"/>
      <c r="G613" s="166"/>
      <c r="H613" s="166"/>
      <c r="I613" s="166"/>
      <c r="J613" s="166"/>
      <c r="K613" s="166"/>
      <c r="L613" s="166"/>
      <c r="M613" s="166"/>
      <c r="N613" s="166"/>
      <c r="O613" s="166"/>
      <c r="P613" s="166"/>
      <c r="Q613" s="166"/>
      <c r="R613" s="166"/>
      <c r="S613" s="166"/>
      <c r="T613" s="166"/>
      <c r="U613" s="166"/>
      <c r="V613" s="166"/>
      <c r="W613" s="166"/>
      <c r="X613" s="166"/>
      <c r="Y613" s="166"/>
      <c r="Z613" s="166"/>
    </row>
    <row r="614" spans="1:26" ht="12.75" customHeight="1">
      <c r="A614" s="166"/>
      <c r="B614" s="166"/>
      <c r="C614" s="166"/>
      <c r="D614" s="166"/>
      <c r="E614" s="166"/>
      <c r="F614" s="166"/>
      <c r="G614" s="166"/>
      <c r="H614" s="166"/>
      <c r="I614" s="166"/>
      <c r="J614" s="166"/>
      <c r="K614" s="166"/>
      <c r="L614" s="166"/>
      <c r="M614" s="166"/>
      <c r="N614" s="166"/>
      <c r="O614" s="166"/>
      <c r="P614" s="166"/>
      <c r="Q614" s="166"/>
      <c r="R614" s="166"/>
      <c r="S614" s="166"/>
      <c r="T614" s="166"/>
      <c r="U614" s="166"/>
      <c r="V614" s="166"/>
      <c r="W614" s="166"/>
      <c r="X614" s="166"/>
      <c r="Y614" s="166"/>
      <c r="Z614" s="166"/>
    </row>
    <row r="615" spans="1:26" ht="12.75" customHeight="1">
      <c r="A615" s="166"/>
      <c r="B615" s="166"/>
      <c r="C615" s="166"/>
      <c r="D615" s="166"/>
      <c r="E615" s="166"/>
      <c r="F615" s="166"/>
      <c r="G615" s="166"/>
      <c r="H615" s="166"/>
      <c r="I615" s="166"/>
      <c r="J615" s="166"/>
      <c r="K615" s="166"/>
      <c r="L615" s="166"/>
      <c r="M615" s="166"/>
      <c r="N615" s="166"/>
      <c r="O615" s="166"/>
      <c r="P615" s="166"/>
      <c r="Q615" s="166"/>
      <c r="R615" s="166"/>
      <c r="S615" s="166"/>
      <c r="T615" s="166"/>
      <c r="U615" s="166"/>
      <c r="V615" s="166"/>
      <c r="W615" s="166"/>
      <c r="X615" s="166"/>
      <c r="Y615" s="166"/>
      <c r="Z615" s="166"/>
    </row>
    <row r="616" spans="1:26" ht="12.75" customHeight="1">
      <c r="A616" s="166"/>
      <c r="B616" s="166"/>
      <c r="C616" s="166"/>
      <c r="D616" s="166"/>
      <c r="E616" s="166"/>
      <c r="F616" s="166"/>
      <c r="G616" s="166"/>
      <c r="H616" s="166"/>
      <c r="I616" s="166"/>
      <c r="J616" s="166"/>
      <c r="K616" s="166"/>
      <c r="L616" s="166"/>
      <c r="M616" s="166"/>
      <c r="N616" s="166"/>
      <c r="O616" s="166"/>
      <c r="P616" s="166"/>
      <c r="Q616" s="166"/>
      <c r="R616" s="166"/>
      <c r="S616" s="166"/>
      <c r="T616" s="166"/>
      <c r="U616" s="166"/>
      <c r="V616" s="166"/>
      <c r="W616" s="166"/>
      <c r="X616" s="166"/>
      <c r="Y616" s="166"/>
      <c r="Z616" s="166"/>
    </row>
    <row r="617" spans="1:26" ht="12.75" customHeight="1">
      <c r="A617" s="166"/>
      <c r="B617" s="166"/>
      <c r="C617" s="166"/>
      <c r="D617" s="166"/>
      <c r="E617" s="166"/>
      <c r="F617" s="166"/>
      <c r="G617" s="166"/>
      <c r="H617" s="166"/>
      <c r="I617" s="166"/>
      <c r="J617" s="166"/>
      <c r="K617" s="166"/>
      <c r="L617" s="166"/>
      <c r="M617" s="166"/>
      <c r="N617" s="166"/>
      <c r="O617" s="166"/>
      <c r="P617" s="166"/>
      <c r="Q617" s="166"/>
      <c r="R617" s="166"/>
      <c r="S617" s="166"/>
      <c r="T617" s="166"/>
      <c r="U617" s="166"/>
      <c r="V617" s="166"/>
      <c r="W617" s="166"/>
      <c r="X617" s="166"/>
      <c r="Y617" s="166"/>
      <c r="Z617" s="166"/>
    </row>
    <row r="618" spans="1:26" ht="12.75" customHeight="1">
      <c r="A618" s="166"/>
      <c r="B618" s="166"/>
      <c r="C618" s="166"/>
      <c r="D618" s="166"/>
      <c r="E618" s="166"/>
      <c r="F618" s="166"/>
      <c r="G618" s="166"/>
      <c r="H618" s="166"/>
      <c r="I618" s="166"/>
      <c r="J618" s="166"/>
      <c r="K618" s="166"/>
      <c r="L618" s="166"/>
      <c r="M618" s="166"/>
      <c r="N618" s="166"/>
      <c r="O618" s="166"/>
      <c r="P618" s="166"/>
      <c r="Q618" s="166"/>
      <c r="R618" s="166"/>
      <c r="S618" s="166"/>
      <c r="T618" s="166"/>
      <c r="U618" s="166"/>
      <c r="V618" s="166"/>
      <c r="W618" s="166"/>
      <c r="X618" s="166"/>
      <c r="Y618" s="166"/>
      <c r="Z618" s="166"/>
    </row>
    <row r="619" spans="1:26" ht="12.75" customHeight="1">
      <c r="A619" s="166"/>
      <c r="B619" s="166"/>
      <c r="C619" s="166"/>
      <c r="D619" s="166"/>
      <c r="E619" s="166"/>
      <c r="F619" s="166"/>
      <c r="G619" s="166"/>
      <c r="H619" s="166"/>
      <c r="I619" s="166"/>
      <c r="J619" s="166"/>
      <c r="K619" s="166"/>
      <c r="L619" s="166"/>
      <c r="M619" s="166"/>
      <c r="N619" s="166"/>
      <c r="O619" s="166"/>
      <c r="P619" s="166"/>
      <c r="Q619" s="166"/>
      <c r="R619" s="166"/>
      <c r="S619" s="166"/>
      <c r="T619" s="166"/>
      <c r="U619" s="166"/>
      <c r="V619" s="166"/>
      <c r="W619" s="166"/>
      <c r="X619" s="166"/>
      <c r="Y619" s="166"/>
      <c r="Z619" s="166"/>
    </row>
    <row r="620" spans="1:26" ht="12.75" customHeight="1">
      <c r="A620" s="166"/>
      <c r="B620" s="166"/>
      <c r="C620" s="166"/>
      <c r="D620" s="166"/>
      <c r="E620" s="166"/>
      <c r="F620" s="166"/>
      <c r="G620" s="166"/>
      <c r="H620" s="166"/>
      <c r="I620" s="166"/>
      <c r="J620" s="166"/>
      <c r="K620" s="166"/>
      <c r="L620" s="166"/>
      <c r="M620" s="166"/>
      <c r="N620" s="166"/>
      <c r="O620" s="166"/>
      <c r="P620" s="166"/>
      <c r="Q620" s="166"/>
      <c r="R620" s="166"/>
      <c r="S620" s="166"/>
      <c r="T620" s="166"/>
      <c r="U620" s="166"/>
      <c r="V620" s="166"/>
      <c r="W620" s="166"/>
      <c r="X620" s="166"/>
      <c r="Y620" s="166"/>
      <c r="Z620" s="166"/>
    </row>
    <row r="621" spans="1:26" ht="12.75" customHeight="1">
      <c r="A621" s="166"/>
      <c r="B621" s="166"/>
      <c r="C621" s="166"/>
      <c r="D621" s="166"/>
      <c r="E621" s="166"/>
      <c r="F621" s="166"/>
      <c r="G621" s="166"/>
      <c r="H621" s="166"/>
      <c r="I621" s="166"/>
      <c r="J621" s="166"/>
      <c r="K621" s="166"/>
      <c r="L621" s="166"/>
      <c r="M621" s="166"/>
      <c r="N621" s="166"/>
      <c r="O621" s="166"/>
      <c r="P621" s="166"/>
      <c r="Q621" s="166"/>
      <c r="R621" s="166"/>
      <c r="S621" s="166"/>
      <c r="T621" s="166"/>
      <c r="U621" s="166"/>
      <c r="V621" s="166"/>
      <c r="W621" s="166"/>
      <c r="X621" s="166"/>
      <c r="Y621" s="166"/>
      <c r="Z621" s="166"/>
    </row>
    <row r="622" spans="1:26" ht="12.75" customHeight="1">
      <c r="A622" s="166"/>
      <c r="B622" s="166"/>
      <c r="C622" s="166"/>
      <c r="D622" s="166"/>
      <c r="E622" s="166"/>
      <c r="F622" s="166"/>
      <c r="G622" s="166"/>
      <c r="H622" s="166"/>
      <c r="I622" s="166"/>
      <c r="J622" s="166"/>
      <c r="K622" s="166"/>
      <c r="L622" s="166"/>
      <c r="M622" s="166"/>
      <c r="N622" s="166"/>
      <c r="O622" s="166"/>
      <c r="P622" s="166"/>
      <c r="Q622" s="166"/>
      <c r="R622" s="166"/>
      <c r="S622" s="166"/>
      <c r="T622" s="166"/>
      <c r="U622" s="166"/>
      <c r="V622" s="166"/>
      <c r="W622" s="166"/>
      <c r="X622" s="166"/>
      <c r="Y622" s="166"/>
      <c r="Z622" s="166"/>
    </row>
    <row r="623" spans="1:26" ht="12.75" customHeight="1">
      <c r="A623" s="166"/>
      <c r="B623" s="166"/>
      <c r="C623" s="166"/>
      <c r="D623" s="166"/>
      <c r="E623" s="166"/>
      <c r="F623" s="166"/>
      <c r="G623" s="166"/>
      <c r="H623" s="166"/>
      <c r="I623" s="166"/>
      <c r="J623" s="166"/>
      <c r="K623" s="166"/>
      <c r="L623" s="166"/>
      <c r="M623" s="166"/>
      <c r="N623" s="166"/>
      <c r="O623" s="166"/>
      <c r="P623" s="166"/>
      <c r="Q623" s="166"/>
      <c r="R623" s="166"/>
      <c r="S623" s="166"/>
      <c r="T623" s="166"/>
      <c r="U623" s="166"/>
      <c r="V623" s="166"/>
      <c r="W623" s="166"/>
      <c r="X623" s="166"/>
      <c r="Y623" s="166"/>
      <c r="Z623" s="166"/>
    </row>
    <row r="624" spans="1:26" ht="12.75" customHeight="1">
      <c r="A624" s="166"/>
      <c r="B624" s="166"/>
      <c r="C624" s="166"/>
      <c r="D624" s="166"/>
      <c r="E624" s="166"/>
      <c r="F624" s="166"/>
      <c r="G624" s="166"/>
      <c r="H624" s="166"/>
      <c r="I624" s="166"/>
      <c r="J624" s="166"/>
      <c r="K624" s="166"/>
      <c r="L624" s="166"/>
      <c r="M624" s="166"/>
      <c r="N624" s="166"/>
      <c r="O624" s="166"/>
      <c r="P624" s="166"/>
      <c r="Q624" s="166"/>
      <c r="R624" s="166"/>
      <c r="S624" s="166"/>
      <c r="T624" s="166"/>
      <c r="U624" s="166"/>
      <c r="V624" s="166"/>
      <c r="W624" s="166"/>
      <c r="X624" s="166"/>
      <c r="Y624" s="166"/>
      <c r="Z624" s="166"/>
    </row>
    <row r="625" spans="1:26" ht="12.75" customHeight="1">
      <c r="A625" s="166"/>
      <c r="B625" s="166"/>
      <c r="C625" s="166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66"/>
      <c r="O625" s="166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</row>
    <row r="626" spans="1:26" ht="12.75" customHeight="1">
      <c r="A626" s="166"/>
      <c r="B626" s="166"/>
      <c r="C626" s="166"/>
      <c r="D626" s="166"/>
      <c r="E626" s="166"/>
      <c r="F626" s="166"/>
      <c r="G626" s="166"/>
      <c r="H626" s="166"/>
      <c r="I626" s="166"/>
      <c r="J626" s="166"/>
      <c r="K626" s="166"/>
      <c r="L626" s="166"/>
      <c r="M626" s="166"/>
      <c r="N626" s="166"/>
      <c r="O626" s="166"/>
      <c r="P626" s="166"/>
      <c r="Q626" s="166"/>
      <c r="R626" s="166"/>
      <c r="S626" s="166"/>
      <c r="T626" s="166"/>
      <c r="U626" s="166"/>
      <c r="V626" s="166"/>
      <c r="W626" s="166"/>
      <c r="X626" s="166"/>
      <c r="Y626" s="166"/>
      <c r="Z626" s="166"/>
    </row>
    <row r="627" spans="1:26" ht="12.75" customHeight="1">
      <c r="A627" s="166"/>
      <c r="B627" s="166"/>
      <c r="C627" s="166"/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66"/>
      <c r="O627" s="166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</row>
    <row r="628" spans="1:26" ht="12.75" customHeight="1">
      <c r="A628" s="166"/>
      <c r="B628" s="166"/>
      <c r="C628" s="166"/>
      <c r="D628" s="166"/>
      <c r="E628" s="166"/>
      <c r="F628" s="166"/>
      <c r="G628" s="166"/>
      <c r="H628" s="166"/>
      <c r="I628" s="166"/>
      <c r="J628" s="166"/>
      <c r="K628" s="166"/>
      <c r="L628" s="166"/>
      <c r="M628" s="166"/>
      <c r="N628" s="166"/>
      <c r="O628" s="166"/>
      <c r="P628" s="166"/>
      <c r="Q628" s="166"/>
      <c r="R628" s="166"/>
      <c r="S628" s="166"/>
      <c r="T628" s="166"/>
      <c r="U628" s="166"/>
      <c r="V628" s="166"/>
      <c r="W628" s="166"/>
      <c r="X628" s="166"/>
      <c r="Y628" s="166"/>
      <c r="Z628" s="166"/>
    </row>
    <row r="629" spans="1:26" ht="12.75" customHeight="1">
      <c r="A629" s="166"/>
      <c r="B629" s="166"/>
      <c r="C629" s="166"/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66"/>
      <c r="O629" s="166"/>
      <c r="P629" s="166"/>
      <c r="Q629" s="166"/>
      <c r="R629" s="166"/>
      <c r="S629" s="166"/>
      <c r="T629" s="166"/>
      <c r="U629" s="166"/>
      <c r="V629" s="166"/>
      <c r="W629" s="166"/>
      <c r="X629" s="166"/>
      <c r="Y629" s="166"/>
      <c r="Z629" s="166"/>
    </row>
    <row r="630" spans="1:26" ht="12.75" customHeight="1">
      <c r="A630" s="166"/>
      <c r="B630" s="166"/>
      <c r="C630" s="166"/>
      <c r="D630" s="166"/>
      <c r="E630" s="166"/>
      <c r="F630" s="166"/>
      <c r="G630" s="166"/>
      <c r="H630" s="166"/>
      <c r="I630" s="166"/>
      <c r="J630" s="166"/>
      <c r="K630" s="166"/>
      <c r="L630" s="166"/>
      <c r="M630" s="166"/>
      <c r="N630" s="166"/>
      <c r="O630" s="166"/>
      <c r="P630" s="166"/>
      <c r="Q630" s="166"/>
      <c r="R630" s="166"/>
      <c r="S630" s="166"/>
      <c r="T630" s="166"/>
      <c r="U630" s="166"/>
      <c r="V630" s="166"/>
      <c r="W630" s="166"/>
      <c r="X630" s="166"/>
      <c r="Y630" s="166"/>
      <c r="Z630" s="166"/>
    </row>
    <row r="631" spans="1:26" ht="12.75" customHeight="1">
      <c r="A631" s="166"/>
      <c r="B631" s="166"/>
      <c r="C631" s="166"/>
      <c r="D631" s="166"/>
      <c r="E631" s="166"/>
      <c r="F631" s="166"/>
      <c r="G631" s="166"/>
      <c r="H631" s="166"/>
      <c r="I631" s="166"/>
      <c r="J631" s="166"/>
      <c r="K631" s="166"/>
      <c r="L631" s="166"/>
      <c r="M631" s="166"/>
      <c r="N631" s="166"/>
      <c r="O631" s="166"/>
      <c r="P631" s="166"/>
      <c r="Q631" s="166"/>
      <c r="R631" s="166"/>
      <c r="S631" s="166"/>
      <c r="T631" s="166"/>
      <c r="U631" s="166"/>
      <c r="V631" s="166"/>
      <c r="W631" s="166"/>
      <c r="X631" s="166"/>
      <c r="Y631" s="166"/>
      <c r="Z631" s="166"/>
    </row>
    <row r="632" spans="1:26" ht="12.75" customHeight="1">
      <c r="A632" s="166"/>
      <c r="B632" s="166"/>
      <c r="C632" s="166"/>
      <c r="D632" s="166"/>
      <c r="E632" s="166"/>
      <c r="F632" s="166"/>
      <c r="G632" s="166"/>
      <c r="H632" s="166"/>
      <c r="I632" s="166"/>
      <c r="J632" s="166"/>
      <c r="K632" s="166"/>
      <c r="L632" s="166"/>
      <c r="M632" s="166"/>
      <c r="N632" s="166"/>
      <c r="O632" s="166"/>
      <c r="P632" s="166"/>
      <c r="Q632" s="166"/>
      <c r="R632" s="166"/>
      <c r="S632" s="166"/>
      <c r="T632" s="166"/>
      <c r="U632" s="166"/>
      <c r="V632" s="166"/>
      <c r="W632" s="166"/>
      <c r="X632" s="166"/>
      <c r="Y632" s="166"/>
      <c r="Z632" s="166"/>
    </row>
    <row r="633" spans="1:26" ht="12.75" customHeight="1">
      <c r="A633" s="166"/>
      <c r="B633" s="166"/>
      <c r="C633" s="166"/>
      <c r="D633" s="166"/>
      <c r="E633" s="166"/>
      <c r="F633" s="166"/>
      <c r="G633" s="166"/>
      <c r="H633" s="166"/>
      <c r="I633" s="166"/>
      <c r="J633" s="166"/>
      <c r="K633" s="166"/>
      <c r="L633" s="166"/>
      <c r="M633" s="166"/>
      <c r="N633" s="166"/>
      <c r="O633" s="166"/>
      <c r="P633" s="166"/>
      <c r="Q633" s="166"/>
      <c r="R633" s="166"/>
      <c r="S633" s="166"/>
      <c r="T633" s="166"/>
      <c r="U633" s="166"/>
      <c r="V633" s="166"/>
      <c r="W633" s="166"/>
      <c r="X633" s="166"/>
      <c r="Y633" s="166"/>
      <c r="Z633" s="166"/>
    </row>
    <row r="634" spans="1:26" ht="12.75" customHeight="1">
      <c r="A634" s="166"/>
      <c r="B634" s="166"/>
      <c r="C634" s="166"/>
      <c r="D634" s="166"/>
      <c r="E634" s="166"/>
      <c r="F634" s="166"/>
      <c r="G634" s="166"/>
      <c r="H634" s="166"/>
      <c r="I634" s="166"/>
      <c r="J634" s="166"/>
      <c r="K634" s="166"/>
      <c r="L634" s="166"/>
      <c r="M634" s="166"/>
      <c r="N634" s="166"/>
      <c r="O634" s="166"/>
      <c r="P634" s="166"/>
      <c r="Q634" s="166"/>
      <c r="R634" s="166"/>
      <c r="S634" s="166"/>
      <c r="T634" s="166"/>
      <c r="U634" s="166"/>
      <c r="V634" s="166"/>
      <c r="W634" s="166"/>
      <c r="X634" s="166"/>
      <c r="Y634" s="166"/>
      <c r="Z634" s="166"/>
    </row>
    <row r="635" spans="1:26" ht="12.75" customHeight="1">
      <c r="A635" s="166"/>
      <c r="B635" s="166"/>
      <c r="C635" s="166"/>
      <c r="D635" s="166"/>
      <c r="E635" s="166"/>
      <c r="F635" s="166"/>
      <c r="G635" s="166"/>
      <c r="H635" s="166"/>
      <c r="I635" s="166"/>
      <c r="J635" s="166"/>
      <c r="K635" s="166"/>
      <c r="L635" s="166"/>
      <c r="M635" s="166"/>
      <c r="N635" s="166"/>
      <c r="O635" s="166"/>
      <c r="P635" s="166"/>
      <c r="Q635" s="166"/>
      <c r="R635" s="166"/>
      <c r="S635" s="166"/>
      <c r="T635" s="166"/>
      <c r="U635" s="166"/>
      <c r="V635" s="166"/>
      <c r="W635" s="166"/>
      <c r="X635" s="166"/>
      <c r="Y635" s="166"/>
      <c r="Z635" s="166"/>
    </row>
    <row r="636" spans="1:26" ht="12.75" customHeight="1">
      <c r="A636" s="166"/>
      <c r="B636" s="166"/>
      <c r="C636" s="166"/>
      <c r="D636" s="166"/>
      <c r="E636" s="166"/>
      <c r="F636" s="166"/>
      <c r="G636" s="166"/>
      <c r="H636" s="166"/>
      <c r="I636" s="166"/>
      <c r="J636" s="166"/>
      <c r="K636" s="166"/>
      <c r="L636" s="166"/>
      <c r="M636" s="166"/>
      <c r="N636" s="166"/>
      <c r="O636" s="166"/>
      <c r="P636" s="166"/>
      <c r="Q636" s="166"/>
      <c r="R636" s="166"/>
      <c r="S636" s="166"/>
      <c r="T636" s="166"/>
      <c r="U636" s="166"/>
      <c r="V636" s="166"/>
      <c r="W636" s="166"/>
      <c r="X636" s="166"/>
      <c r="Y636" s="166"/>
      <c r="Z636" s="166"/>
    </row>
    <row r="637" spans="1:26" ht="12.75" customHeight="1">
      <c r="A637" s="166"/>
      <c r="B637" s="166"/>
      <c r="C637" s="166"/>
      <c r="D637" s="166"/>
      <c r="E637" s="166"/>
      <c r="F637" s="166"/>
      <c r="G637" s="166"/>
      <c r="H637" s="166"/>
      <c r="I637" s="166"/>
      <c r="J637" s="166"/>
      <c r="K637" s="166"/>
      <c r="L637" s="166"/>
      <c r="M637" s="166"/>
      <c r="N637" s="166"/>
      <c r="O637" s="166"/>
      <c r="P637" s="166"/>
      <c r="Q637" s="166"/>
      <c r="R637" s="166"/>
      <c r="S637" s="166"/>
      <c r="T637" s="166"/>
      <c r="U637" s="166"/>
      <c r="V637" s="166"/>
      <c r="W637" s="166"/>
      <c r="X637" s="166"/>
      <c r="Y637" s="166"/>
      <c r="Z637" s="166"/>
    </row>
    <row r="638" spans="1:26" ht="12.75" customHeight="1">
      <c r="A638" s="166"/>
      <c r="B638" s="166"/>
      <c r="C638" s="166"/>
      <c r="D638" s="166"/>
      <c r="E638" s="166"/>
      <c r="F638" s="166"/>
      <c r="G638" s="166"/>
      <c r="H638" s="166"/>
      <c r="I638" s="166"/>
      <c r="J638" s="166"/>
      <c r="K638" s="166"/>
      <c r="L638" s="166"/>
      <c r="M638" s="166"/>
      <c r="N638" s="166"/>
      <c r="O638" s="166"/>
      <c r="P638" s="166"/>
      <c r="Q638" s="166"/>
      <c r="R638" s="166"/>
      <c r="S638" s="166"/>
      <c r="T638" s="166"/>
      <c r="U638" s="166"/>
      <c r="V638" s="166"/>
      <c r="W638" s="166"/>
      <c r="X638" s="166"/>
      <c r="Y638" s="166"/>
      <c r="Z638" s="166"/>
    </row>
    <row r="639" spans="1:26" ht="12.75" customHeight="1">
      <c r="A639" s="166"/>
      <c r="B639" s="166"/>
      <c r="C639" s="166"/>
      <c r="D639" s="166"/>
      <c r="E639" s="166"/>
      <c r="F639" s="166"/>
      <c r="G639" s="166"/>
      <c r="H639" s="166"/>
      <c r="I639" s="166"/>
      <c r="J639" s="166"/>
      <c r="K639" s="166"/>
      <c r="L639" s="166"/>
      <c r="M639" s="166"/>
      <c r="N639" s="166"/>
      <c r="O639" s="166"/>
      <c r="P639" s="166"/>
      <c r="Q639" s="166"/>
      <c r="R639" s="166"/>
      <c r="S639" s="166"/>
      <c r="T639" s="166"/>
      <c r="U639" s="166"/>
      <c r="V639" s="166"/>
      <c r="W639" s="166"/>
      <c r="X639" s="166"/>
      <c r="Y639" s="166"/>
      <c r="Z639" s="166"/>
    </row>
    <row r="640" spans="1:26" ht="12.75" customHeight="1">
      <c r="A640" s="166"/>
      <c r="B640" s="166"/>
      <c r="C640" s="166"/>
      <c r="D640" s="166"/>
      <c r="E640" s="166"/>
      <c r="F640" s="166"/>
      <c r="G640" s="166"/>
      <c r="H640" s="166"/>
      <c r="I640" s="166"/>
      <c r="J640" s="166"/>
      <c r="K640" s="166"/>
      <c r="L640" s="166"/>
      <c r="M640" s="166"/>
      <c r="N640" s="166"/>
      <c r="O640" s="166"/>
      <c r="P640" s="166"/>
      <c r="Q640" s="166"/>
      <c r="R640" s="166"/>
      <c r="S640" s="166"/>
      <c r="T640" s="166"/>
      <c r="U640" s="166"/>
      <c r="V640" s="166"/>
      <c r="W640" s="166"/>
      <c r="X640" s="166"/>
      <c r="Y640" s="166"/>
      <c r="Z640" s="166"/>
    </row>
    <row r="641" spans="1:26" ht="12.75" customHeight="1">
      <c r="A641" s="166"/>
      <c r="B641" s="166"/>
      <c r="C641" s="166"/>
      <c r="D641" s="166"/>
      <c r="E641" s="166"/>
      <c r="F641" s="166"/>
      <c r="G641" s="166"/>
      <c r="H641" s="166"/>
      <c r="I641" s="166"/>
      <c r="J641" s="166"/>
      <c r="K641" s="166"/>
      <c r="L641" s="166"/>
      <c r="M641" s="166"/>
      <c r="N641" s="166"/>
      <c r="O641" s="166"/>
      <c r="P641" s="166"/>
      <c r="Q641" s="166"/>
      <c r="R641" s="166"/>
      <c r="S641" s="166"/>
      <c r="T641" s="166"/>
      <c r="U641" s="166"/>
      <c r="V641" s="166"/>
      <c r="W641" s="166"/>
      <c r="X641" s="166"/>
      <c r="Y641" s="166"/>
      <c r="Z641" s="166"/>
    </row>
    <row r="642" spans="1:26" ht="12.75" customHeight="1">
      <c r="A642" s="166"/>
      <c r="B642" s="166"/>
      <c r="C642" s="166"/>
      <c r="D642" s="166"/>
      <c r="E642" s="166"/>
      <c r="F642" s="166"/>
      <c r="G642" s="166"/>
      <c r="H642" s="166"/>
      <c r="I642" s="166"/>
      <c r="J642" s="166"/>
      <c r="K642" s="166"/>
      <c r="L642" s="166"/>
      <c r="M642" s="166"/>
      <c r="N642" s="166"/>
      <c r="O642" s="166"/>
      <c r="P642" s="166"/>
      <c r="Q642" s="166"/>
      <c r="R642" s="166"/>
      <c r="S642" s="166"/>
      <c r="T642" s="166"/>
      <c r="U642" s="166"/>
      <c r="V642" s="166"/>
      <c r="W642" s="166"/>
      <c r="X642" s="166"/>
      <c r="Y642" s="166"/>
      <c r="Z642" s="166"/>
    </row>
    <row r="643" spans="1:26" ht="12.75" customHeight="1">
      <c r="A643" s="166"/>
      <c r="B643" s="166"/>
      <c r="C643" s="166"/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66"/>
      <c r="Q643" s="166"/>
      <c r="R643" s="166"/>
      <c r="S643" s="166"/>
      <c r="T643" s="166"/>
      <c r="U643" s="166"/>
      <c r="V643" s="166"/>
      <c r="W643" s="166"/>
      <c r="X643" s="166"/>
      <c r="Y643" s="166"/>
      <c r="Z643" s="166"/>
    </row>
    <row r="644" spans="1:26" ht="12.75" customHeight="1">
      <c r="A644" s="166"/>
      <c r="B644" s="166"/>
      <c r="C644" s="166"/>
      <c r="D644" s="166"/>
      <c r="E644" s="166"/>
      <c r="F644" s="166"/>
      <c r="G644" s="166"/>
      <c r="H644" s="166"/>
      <c r="I644" s="166"/>
      <c r="J644" s="166"/>
      <c r="K644" s="166"/>
      <c r="L644" s="166"/>
      <c r="M644" s="166"/>
      <c r="N644" s="166"/>
      <c r="O644" s="166"/>
      <c r="P644" s="166"/>
      <c r="Q644" s="166"/>
      <c r="R644" s="166"/>
      <c r="S644" s="166"/>
      <c r="T644" s="166"/>
      <c r="U644" s="166"/>
      <c r="V644" s="166"/>
      <c r="W644" s="166"/>
      <c r="X644" s="166"/>
      <c r="Y644" s="166"/>
      <c r="Z644" s="166"/>
    </row>
    <row r="645" spans="1:26" ht="12.75" customHeight="1">
      <c r="A645" s="166"/>
      <c r="B645" s="166"/>
      <c r="C645" s="166"/>
      <c r="D645" s="166"/>
      <c r="E645" s="166"/>
      <c r="F645" s="166"/>
      <c r="G645" s="166"/>
      <c r="H645" s="166"/>
      <c r="I645" s="166"/>
      <c r="J645" s="166"/>
      <c r="K645" s="166"/>
      <c r="L645" s="166"/>
      <c r="M645" s="166"/>
      <c r="N645" s="166"/>
      <c r="O645" s="166"/>
      <c r="P645" s="166"/>
      <c r="Q645" s="166"/>
      <c r="R645" s="166"/>
      <c r="S645" s="166"/>
      <c r="T645" s="166"/>
      <c r="U645" s="166"/>
      <c r="V645" s="166"/>
      <c r="W645" s="166"/>
      <c r="X645" s="166"/>
      <c r="Y645" s="166"/>
      <c r="Z645" s="166"/>
    </row>
    <row r="646" spans="1:26" ht="12.75" customHeight="1">
      <c r="A646" s="166"/>
      <c r="B646" s="166"/>
      <c r="C646" s="166"/>
      <c r="D646" s="166"/>
      <c r="E646" s="166"/>
      <c r="F646" s="166"/>
      <c r="G646" s="166"/>
      <c r="H646" s="166"/>
      <c r="I646" s="166"/>
      <c r="J646" s="166"/>
      <c r="K646" s="166"/>
      <c r="L646" s="166"/>
      <c r="M646" s="166"/>
      <c r="N646" s="166"/>
      <c r="O646" s="166"/>
      <c r="P646" s="166"/>
      <c r="Q646" s="166"/>
      <c r="R646" s="166"/>
      <c r="S646" s="166"/>
      <c r="T646" s="166"/>
      <c r="U646" s="166"/>
      <c r="V646" s="166"/>
      <c r="W646" s="166"/>
      <c r="X646" s="166"/>
      <c r="Y646" s="166"/>
      <c r="Z646" s="166"/>
    </row>
    <row r="647" spans="1:26" ht="12.75" customHeight="1">
      <c r="A647" s="166"/>
      <c r="B647" s="166"/>
      <c r="C647" s="166"/>
      <c r="D647" s="166"/>
      <c r="E647" s="166"/>
      <c r="F647" s="166"/>
      <c r="G647" s="166"/>
      <c r="H647" s="166"/>
      <c r="I647" s="166"/>
      <c r="J647" s="166"/>
      <c r="K647" s="166"/>
      <c r="L647" s="166"/>
      <c r="M647" s="166"/>
      <c r="N647" s="166"/>
      <c r="O647" s="166"/>
      <c r="P647" s="166"/>
      <c r="Q647" s="166"/>
      <c r="R647" s="166"/>
      <c r="S647" s="166"/>
      <c r="T647" s="166"/>
      <c r="U647" s="166"/>
      <c r="V647" s="166"/>
      <c r="W647" s="166"/>
      <c r="X647" s="166"/>
      <c r="Y647" s="166"/>
      <c r="Z647" s="166"/>
    </row>
    <row r="648" spans="1:26" ht="12.75" customHeight="1">
      <c r="A648" s="166"/>
      <c r="B648" s="166"/>
      <c r="C648" s="166"/>
      <c r="D648" s="166"/>
      <c r="E648" s="166"/>
      <c r="F648" s="166"/>
      <c r="G648" s="166"/>
      <c r="H648" s="166"/>
      <c r="I648" s="166"/>
      <c r="J648" s="166"/>
      <c r="K648" s="166"/>
      <c r="L648" s="166"/>
      <c r="M648" s="166"/>
      <c r="N648" s="166"/>
      <c r="O648" s="166"/>
      <c r="P648" s="166"/>
      <c r="Q648" s="166"/>
      <c r="R648" s="166"/>
      <c r="S648" s="166"/>
      <c r="T648" s="166"/>
      <c r="U648" s="166"/>
      <c r="V648" s="166"/>
      <c r="W648" s="166"/>
      <c r="X648" s="166"/>
      <c r="Y648" s="166"/>
      <c r="Z648" s="166"/>
    </row>
    <row r="649" spans="1:26" ht="12.75" customHeight="1">
      <c r="A649" s="166"/>
      <c r="B649" s="166"/>
      <c r="C649" s="166"/>
      <c r="D649" s="166"/>
      <c r="E649" s="166"/>
      <c r="F649" s="166"/>
      <c r="G649" s="166"/>
      <c r="H649" s="166"/>
      <c r="I649" s="166"/>
      <c r="J649" s="166"/>
      <c r="K649" s="166"/>
      <c r="L649" s="166"/>
      <c r="M649" s="166"/>
      <c r="N649" s="166"/>
      <c r="O649" s="166"/>
      <c r="P649" s="166"/>
      <c r="Q649" s="166"/>
      <c r="R649" s="166"/>
      <c r="S649" s="166"/>
      <c r="T649" s="166"/>
      <c r="U649" s="166"/>
      <c r="V649" s="166"/>
      <c r="W649" s="166"/>
      <c r="X649" s="166"/>
      <c r="Y649" s="166"/>
      <c r="Z649" s="166"/>
    </row>
    <row r="650" spans="1:26" ht="12.75" customHeight="1">
      <c r="A650" s="166"/>
      <c r="B650" s="166"/>
      <c r="C650" s="166"/>
      <c r="D650" s="166"/>
      <c r="E650" s="166"/>
      <c r="F650" s="166"/>
      <c r="G650" s="166"/>
      <c r="H650" s="166"/>
      <c r="I650" s="166"/>
      <c r="J650" s="166"/>
      <c r="K650" s="166"/>
      <c r="L650" s="166"/>
      <c r="M650" s="166"/>
      <c r="N650" s="166"/>
      <c r="O650" s="166"/>
      <c r="P650" s="166"/>
      <c r="Q650" s="166"/>
      <c r="R650" s="166"/>
      <c r="S650" s="166"/>
      <c r="T650" s="166"/>
      <c r="U650" s="166"/>
      <c r="V650" s="166"/>
      <c r="W650" s="166"/>
      <c r="X650" s="166"/>
      <c r="Y650" s="166"/>
      <c r="Z650" s="166"/>
    </row>
    <row r="651" spans="1:26" ht="12.75" customHeight="1">
      <c r="A651" s="166"/>
      <c r="B651" s="166"/>
      <c r="C651" s="166"/>
      <c r="D651" s="166"/>
      <c r="E651" s="166"/>
      <c r="F651" s="166"/>
      <c r="G651" s="166"/>
      <c r="H651" s="166"/>
      <c r="I651" s="166"/>
      <c r="J651" s="166"/>
      <c r="K651" s="166"/>
      <c r="L651" s="166"/>
      <c r="M651" s="166"/>
      <c r="N651" s="166"/>
      <c r="O651" s="166"/>
      <c r="P651" s="166"/>
      <c r="Q651" s="166"/>
      <c r="R651" s="166"/>
      <c r="S651" s="166"/>
      <c r="T651" s="166"/>
      <c r="U651" s="166"/>
      <c r="V651" s="166"/>
      <c r="W651" s="166"/>
      <c r="X651" s="166"/>
      <c r="Y651" s="166"/>
      <c r="Z651" s="166"/>
    </row>
    <row r="652" spans="1:26" ht="12.75" customHeight="1">
      <c r="A652" s="166"/>
      <c r="B652" s="166"/>
      <c r="C652" s="166"/>
      <c r="D652" s="166"/>
      <c r="E652" s="166"/>
      <c r="F652" s="166"/>
      <c r="G652" s="166"/>
      <c r="H652" s="166"/>
      <c r="I652" s="166"/>
      <c r="J652" s="166"/>
      <c r="K652" s="166"/>
      <c r="L652" s="166"/>
      <c r="M652" s="166"/>
      <c r="N652" s="166"/>
      <c r="O652" s="166"/>
      <c r="P652" s="166"/>
      <c r="Q652" s="166"/>
      <c r="R652" s="166"/>
      <c r="S652" s="166"/>
      <c r="T652" s="166"/>
      <c r="U652" s="166"/>
      <c r="V652" s="166"/>
      <c r="W652" s="166"/>
      <c r="X652" s="166"/>
      <c r="Y652" s="166"/>
      <c r="Z652" s="166"/>
    </row>
    <row r="653" spans="1:26" ht="12.75" customHeight="1">
      <c r="A653" s="166"/>
      <c r="B653" s="166"/>
      <c r="C653" s="166"/>
      <c r="D653" s="166"/>
      <c r="E653" s="166"/>
      <c r="F653" s="166"/>
      <c r="G653" s="166"/>
      <c r="H653" s="166"/>
      <c r="I653" s="166"/>
      <c r="J653" s="166"/>
      <c r="K653" s="166"/>
      <c r="L653" s="166"/>
      <c r="M653" s="166"/>
      <c r="N653" s="166"/>
      <c r="O653" s="166"/>
      <c r="P653" s="166"/>
      <c r="Q653" s="166"/>
      <c r="R653" s="166"/>
      <c r="S653" s="166"/>
      <c r="T653" s="166"/>
      <c r="U653" s="166"/>
      <c r="V653" s="166"/>
      <c r="W653" s="166"/>
      <c r="X653" s="166"/>
      <c r="Y653" s="166"/>
      <c r="Z653" s="166"/>
    </row>
    <row r="654" spans="1:26" ht="12.75" customHeight="1">
      <c r="A654" s="166"/>
      <c r="B654" s="166"/>
      <c r="C654" s="166"/>
      <c r="D654" s="166"/>
      <c r="E654" s="166"/>
      <c r="F654" s="166"/>
      <c r="G654" s="166"/>
      <c r="H654" s="166"/>
      <c r="I654" s="166"/>
      <c r="J654" s="166"/>
      <c r="K654" s="166"/>
      <c r="L654" s="166"/>
      <c r="M654" s="166"/>
      <c r="N654" s="166"/>
      <c r="O654" s="166"/>
      <c r="P654" s="166"/>
      <c r="Q654" s="166"/>
      <c r="R654" s="166"/>
      <c r="S654" s="166"/>
      <c r="T654" s="166"/>
      <c r="U654" s="166"/>
      <c r="V654" s="166"/>
      <c r="W654" s="166"/>
      <c r="X654" s="166"/>
      <c r="Y654" s="166"/>
      <c r="Z654" s="166"/>
    </row>
    <row r="655" spans="1:26" ht="12.75" customHeight="1">
      <c r="A655" s="166"/>
      <c r="B655" s="166"/>
      <c r="C655" s="166"/>
      <c r="D655" s="166"/>
      <c r="E655" s="166"/>
      <c r="F655" s="166"/>
      <c r="G655" s="166"/>
      <c r="H655" s="166"/>
      <c r="I655" s="166"/>
      <c r="J655" s="166"/>
      <c r="K655" s="166"/>
      <c r="L655" s="166"/>
      <c r="M655" s="166"/>
      <c r="N655" s="166"/>
      <c r="O655" s="166"/>
      <c r="P655" s="166"/>
      <c r="Q655" s="166"/>
      <c r="R655" s="166"/>
      <c r="S655" s="166"/>
      <c r="T655" s="166"/>
      <c r="U655" s="166"/>
      <c r="V655" s="166"/>
      <c r="W655" s="166"/>
      <c r="X655" s="166"/>
      <c r="Y655" s="166"/>
      <c r="Z655" s="166"/>
    </row>
    <row r="656" spans="1:26" ht="12.75" customHeight="1">
      <c r="A656" s="166"/>
      <c r="B656" s="166"/>
      <c r="C656" s="166"/>
      <c r="D656" s="166"/>
      <c r="E656" s="166"/>
      <c r="F656" s="166"/>
      <c r="G656" s="166"/>
      <c r="H656" s="166"/>
      <c r="I656" s="166"/>
      <c r="J656" s="166"/>
      <c r="K656" s="166"/>
      <c r="L656" s="166"/>
      <c r="M656" s="166"/>
      <c r="N656" s="166"/>
      <c r="O656" s="166"/>
      <c r="P656" s="166"/>
      <c r="Q656" s="166"/>
      <c r="R656" s="166"/>
      <c r="S656" s="166"/>
      <c r="T656" s="166"/>
      <c r="U656" s="166"/>
      <c r="V656" s="166"/>
      <c r="W656" s="166"/>
      <c r="X656" s="166"/>
      <c r="Y656" s="166"/>
      <c r="Z656" s="166"/>
    </row>
    <row r="657" spans="1:26" ht="12.75" customHeight="1">
      <c r="A657" s="166"/>
      <c r="B657" s="166"/>
      <c r="C657" s="166"/>
      <c r="D657" s="166"/>
      <c r="E657" s="166"/>
      <c r="F657" s="166"/>
      <c r="G657" s="166"/>
      <c r="H657" s="166"/>
      <c r="I657" s="166"/>
      <c r="J657" s="166"/>
      <c r="K657" s="166"/>
      <c r="L657" s="166"/>
      <c r="M657" s="166"/>
      <c r="N657" s="166"/>
      <c r="O657" s="166"/>
      <c r="P657" s="166"/>
      <c r="Q657" s="166"/>
      <c r="R657" s="166"/>
      <c r="S657" s="166"/>
      <c r="T657" s="166"/>
      <c r="U657" s="166"/>
      <c r="V657" s="166"/>
      <c r="W657" s="166"/>
      <c r="X657" s="166"/>
      <c r="Y657" s="166"/>
      <c r="Z657" s="166"/>
    </row>
    <row r="658" spans="1:26" ht="12.75" customHeight="1">
      <c r="A658" s="166"/>
      <c r="B658" s="166"/>
      <c r="C658" s="166"/>
      <c r="D658" s="166"/>
      <c r="E658" s="166"/>
      <c r="F658" s="166"/>
      <c r="G658" s="166"/>
      <c r="H658" s="166"/>
      <c r="I658" s="166"/>
      <c r="J658" s="166"/>
      <c r="K658" s="166"/>
      <c r="L658" s="166"/>
      <c r="M658" s="166"/>
      <c r="N658" s="166"/>
      <c r="O658" s="166"/>
      <c r="P658" s="166"/>
      <c r="Q658" s="166"/>
      <c r="R658" s="166"/>
      <c r="S658" s="166"/>
      <c r="T658" s="166"/>
      <c r="U658" s="166"/>
      <c r="V658" s="166"/>
      <c r="W658" s="166"/>
      <c r="X658" s="166"/>
      <c r="Y658" s="166"/>
      <c r="Z658" s="166"/>
    </row>
    <row r="659" spans="1:26" ht="12.75" customHeight="1">
      <c r="A659" s="166"/>
      <c r="B659" s="166"/>
      <c r="C659" s="166"/>
      <c r="D659" s="166"/>
      <c r="E659" s="166"/>
      <c r="F659" s="166"/>
      <c r="G659" s="166"/>
      <c r="H659" s="166"/>
      <c r="I659" s="166"/>
      <c r="J659" s="166"/>
      <c r="K659" s="166"/>
      <c r="L659" s="166"/>
      <c r="M659" s="166"/>
      <c r="N659" s="166"/>
      <c r="O659" s="166"/>
      <c r="P659" s="166"/>
      <c r="Q659" s="166"/>
      <c r="R659" s="166"/>
      <c r="S659" s="166"/>
      <c r="T659" s="166"/>
      <c r="U659" s="166"/>
      <c r="V659" s="166"/>
      <c r="W659" s="166"/>
      <c r="X659" s="166"/>
      <c r="Y659" s="166"/>
      <c r="Z659" s="166"/>
    </row>
    <row r="660" spans="1:26" ht="12.75" customHeight="1">
      <c r="A660" s="166"/>
      <c r="B660" s="166"/>
      <c r="C660" s="166"/>
      <c r="D660" s="166"/>
      <c r="E660" s="166"/>
      <c r="F660" s="166"/>
      <c r="G660" s="166"/>
      <c r="H660" s="166"/>
      <c r="I660" s="166"/>
      <c r="J660" s="166"/>
      <c r="K660" s="166"/>
      <c r="L660" s="166"/>
      <c r="M660" s="166"/>
      <c r="N660" s="166"/>
      <c r="O660" s="166"/>
      <c r="P660" s="166"/>
      <c r="Q660" s="166"/>
      <c r="R660" s="166"/>
      <c r="S660" s="166"/>
      <c r="T660" s="166"/>
      <c r="U660" s="166"/>
      <c r="V660" s="166"/>
      <c r="W660" s="166"/>
      <c r="X660" s="166"/>
      <c r="Y660" s="166"/>
      <c r="Z660" s="166"/>
    </row>
    <row r="661" spans="1:26" ht="12.75" customHeight="1">
      <c r="A661" s="166"/>
      <c r="B661" s="166"/>
      <c r="C661" s="166"/>
      <c r="D661" s="166"/>
      <c r="E661" s="166"/>
      <c r="F661" s="166"/>
      <c r="G661" s="166"/>
      <c r="H661" s="166"/>
      <c r="I661" s="166"/>
      <c r="J661" s="166"/>
      <c r="K661" s="166"/>
      <c r="L661" s="166"/>
      <c r="M661" s="166"/>
      <c r="N661" s="166"/>
      <c r="O661" s="166"/>
      <c r="P661" s="166"/>
      <c r="Q661" s="166"/>
      <c r="R661" s="166"/>
      <c r="S661" s="166"/>
      <c r="T661" s="166"/>
      <c r="U661" s="166"/>
      <c r="V661" s="166"/>
      <c r="W661" s="166"/>
      <c r="X661" s="166"/>
      <c r="Y661" s="166"/>
      <c r="Z661" s="166"/>
    </row>
    <row r="662" spans="1:26" ht="12.75" customHeight="1">
      <c r="A662" s="166"/>
      <c r="B662" s="166"/>
      <c r="C662" s="166"/>
      <c r="D662" s="166"/>
      <c r="E662" s="166"/>
      <c r="F662" s="166"/>
      <c r="G662" s="166"/>
      <c r="H662" s="166"/>
      <c r="I662" s="166"/>
      <c r="J662" s="166"/>
      <c r="K662" s="166"/>
      <c r="L662" s="166"/>
      <c r="M662" s="166"/>
      <c r="N662" s="166"/>
      <c r="O662" s="166"/>
      <c r="P662" s="166"/>
      <c r="Q662" s="166"/>
      <c r="R662" s="166"/>
      <c r="S662" s="166"/>
      <c r="T662" s="166"/>
      <c r="U662" s="166"/>
      <c r="V662" s="166"/>
      <c r="W662" s="166"/>
      <c r="X662" s="166"/>
      <c r="Y662" s="166"/>
      <c r="Z662" s="166"/>
    </row>
    <row r="663" spans="1:26" ht="12.75" customHeight="1">
      <c r="A663" s="166"/>
      <c r="B663" s="166"/>
      <c r="C663" s="166"/>
      <c r="D663" s="166"/>
      <c r="E663" s="166"/>
      <c r="F663" s="166"/>
      <c r="G663" s="166"/>
      <c r="H663" s="166"/>
      <c r="I663" s="166"/>
      <c r="J663" s="166"/>
      <c r="K663" s="166"/>
      <c r="L663" s="166"/>
      <c r="M663" s="166"/>
      <c r="N663" s="166"/>
      <c r="O663" s="166"/>
      <c r="P663" s="166"/>
      <c r="Q663" s="166"/>
      <c r="R663" s="166"/>
      <c r="S663" s="166"/>
      <c r="T663" s="166"/>
      <c r="U663" s="166"/>
      <c r="V663" s="166"/>
      <c r="W663" s="166"/>
      <c r="X663" s="166"/>
      <c r="Y663" s="166"/>
      <c r="Z663" s="166"/>
    </row>
    <row r="664" spans="1:26" ht="12.75" customHeight="1">
      <c r="A664" s="166"/>
      <c r="B664" s="166"/>
      <c r="C664" s="166"/>
      <c r="D664" s="166"/>
      <c r="E664" s="166"/>
      <c r="F664" s="166"/>
      <c r="G664" s="166"/>
      <c r="H664" s="166"/>
      <c r="I664" s="166"/>
      <c r="J664" s="166"/>
      <c r="K664" s="166"/>
      <c r="L664" s="166"/>
      <c r="M664" s="166"/>
      <c r="N664" s="166"/>
      <c r="O664" s="166"/>
      <c r="P664" s="166"/>
      <c r="Q664" s="166"/>
      <c r="R664" s="166"/>
      <c r="S664" s="166"/>
      <c r="T664" s="166"/>
      <c r="U664" s="166"/>
      <c r="V664" s="166"/>
      <c r="W664" s="166"/>
      <c r="X664" s="166"/>
      <c r="Y664" s="166"/>
      <c r="Z664" s="166"/>
    </row>
    <row r="665" spans="1:26" ht="12.75" customHeight="1">
      <c r="A665" s="166"/>
      <c r="B665" s="166"/>
      <c r="C665" s="166"/>
      <c r="D665" s="166"/>
      <c r="E665" s="166"/>
      <c r="F665" s="166"/>
      <c r="G665" s="166"/>
      <c r="H665" s="166"/>
      <c r="I665" s="166"/>
      <c r="J665" s="166"/>
      <c r="K665" s="166"/>
      <c r="L665" s="166"/>
      <c r="M665" s="166"/>
      <c r="N665" s="166"/>
      <c r="O665" s="166"/>
      <c r="P665" s="166"/>
      <c r="Q665" s="166"/>
      <c r="R665" s="166"/>
      <c r="S665" s="166"/>
      <c r="T665" s="166"/>
      <c r="U665" s="166"/>
      <c r="V665" s="166"/>
      <c r="W665" s="166"/>
      <c r="X665" s="166"/>
      <c r="Y665" s="166"/>
      <c r="Z665" s="166"/>
    </row>
    <row r="666" spans="1:26" ht="12.75" customHeight="1">
      <c r="A666" s="166"/>
      <c r="B666" s="166"/>
      <c r="C666" s="166"/>
      <c r="D666" s="166"/>
      <c r="E666" s="166"/>
      <c r="F666" s="166"/>
      <c r="G666" s="166"/>
      <c r="H666" s="166"/>
      <c r="I666" s="166"/>
      <c r="J666" s="166"/>
      <c r="K666" s="166"/>
      <c r="L666" s="166"/>
      <c r="M666" s="166"/>
      <c r="N666" s="166"/>
      <c r="O666" s="166"/>
      <c r="P666" s="166"/>
      <c r="Q666" s="166"/>
      <c r="R666" s="166"/>
      <c r="S666" s="166"/>
      <c r="T666" s="166"/>
      <c r="U666" s="166"/>
      <c r="V666" s="166"/>
      <c r="W666" s="166"/>
      <c r="X666" s="166"/>
      <c r="Y666" s="166"/>
      <c r="Z666" s="166"/>
    </row>
    <row r="667" spans="1:26" ht="12.75" customHeight="1">
      <c r="A667" s="166"/>
      <c r="B667" s="166"/>
      <c r="C667" s="166"/>
      <c r="D667" s="166"/>
      <c r="E667" s="166"/>
      <c r="F667" s="166"/>
      <c r="G667" s="166"/>
      <c r="H667" s="166"/>
      <c r="I667" s="166"/>
      <c r="J667" s="166"/>
      <c r="K667" s="166"/>
      <c r="L667" s="166"/>
      <c r="M667" s="166"/>
      <c r="N667" s="166"/>
      <c r="O667" s="166"/>
      <c r="P667" s="166"/>
      <c r="Q667" s="166"/>
      <c r="R667" s="166"/>
      <c r="S667" s="166"/>
      <c r="T667" s="166"/>
      <c r="U667" s="166"/>
      <c r="V667" s="166"/>
      <c r="W667" s="166"/>
      <c r="X667" s="166"/>
      <c r="Y667" s="166"/>
      <c r="Z667" s="166"/>
    </row>
    <row r="668" spans="1:26" ht="12.75" customHeight="1">
      <c r="A668" s="166"/>
      <c r="B668" s="166"/>
      <c r="C668" s="166"/>
      <c r="D668" s="166"/>
      <c r="E668" s="166"/>
      <c r="F668" s="166"/>
      <c r="G668" s="166"/>
      <c r="H668" s="166"/>
      <c r="I668" s="166"/>
      <c r="J668" s="166"/>
      <c r="K668" s="166"/>
      <c r="L668" s="166"/>
      <c r="M668" s="166"/>
      <c r="N668" s="166"/>
      <c r="O668" s="166"/>
      <c r="P668" s="166"/>
      <c r="Q668" s="166"/>
      <c r="R668" s="166"/>
      <c r="S668" s="166"/>
      <c r="T668" s="166"/>
      <c r="U668" s="166"/>
      <c r="V668" s="166"/>
      <c r="W668" s="166"/>
      <c r="X668" s="166"/>
      <c r="Y668" s="166"/>
      <c r="Z668" s="166"/>
    </row>
    <row r="669" spans="1:26" ht="12.75" customHeight="1">
      <c r="A669" s="166"/>
      <c r="B669" s="166"/>
      <c r="C669" s="166"/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66"/>
      <c r="O669" s="166"/>
      <c r="P669" s="166"/>
      <c r="Q669" s="166"/>
      <c r="R669" s="166"/>
      <c r="S669" s="166"/>
      <c r="T669" s="166"/>
      <c r="U669" s="166"/>
      <c r="V669" s="166"/>
      <c r="W669" s="166"/>
      <c r="X669" s="166"/>
      <c r="Y669" s="166"/>
      <c r="Z669" s="166"/>
    </row>
    <row r="670" spans="1:26" ht="12.75" customHeight="1">
      <c r="A670" s="166"/>
      <c r="B670" s="166"/>
      <c r="C670" s="166"/>
      <c r="D670" s="166"/>
      <c r="E670" s="166"/>
      <c r="F670" s="166"/>
      <c r="G670" s="166"/>
      <c r="H670" s="166"/>
      <c r="I670" s="166"/>
      <c r="J670" s="166"/>
      <c r="K670" s="166"/>
      <c r="L670" s="166"/>
      <c r="M670" s="166"/>
      <c r="N670" s="166"/>
      <c r="O670" s="166"/>
      <c r="P670" s="166"/>
      <c r="Q670" s="166"/>
      <c r="R670" s="166"/>
      <c r="S670" s="166"/>
      <c r="T670" s="166"/>
      <c r="U670" s="166"/>
      <c r="V670" s="166"/>
      <c r="W670" s="166"/>
      <c r="X670" s="166"/>
      <c r="Y670" s="166"/>
      <c r="Z670" s="166"/>
    </row>
    <row r="671" spans="1:26" ht="12.75" customHeight="1">
      <c r="A671" s="166"/>
      <c r="B671" s="166"/>
      <c r="C671" s="166"/>
      <c r="D671" s="166"/>
      <c r="E671" s="166"/>
      <c r="F671" s="166"/>
      <c r="G671" s="166"/>
      <c r="H671" s="166"/>
      <c r="I671" s="166"/>
      <c r="J671" s="166"/>
      <c r="K671" s="166"/>
      <c r="L671" s="166"/>
      <c r="M671" s="166"/>
      <c r="N671" s="166"/>
      <c r="O671" s="166"/>
      <c r="P671" s="166"/>
      <c r="Q671" s="166"/>
      <c r="R671" s="166"/>
      <c r="S671" s="166"/>
      <c r="T671" s="166"/>
      <c r="U671" s="166"/>
      <c r="V671" s="166"/>
      <c r="W671" s="166"/>
      <c r="X671" s="166"/>
      <c r="Y671" s="166"/>
      <c r="Z671" s="166"/>
    </row>
    <row r="672" spans="1:26" ht="12.75" customHeight="1">
      <c r="A672" s="166"/>
      <c r="B672" s="166"/>
      <c r="C672" s="166"/>
      <c r="D672" s="166"/>
      <c r="E672" s="166"/>
      <c r="F672" s="166"/>
      <c r="G672" s="166"/>
      <c r="H672" s="166"/>
      <c r="I672" s="166"/>
      <c r="J672" s="166"/>
      <c r="K672" s="166"/>
      <c r="L672" s="166"/>
      <c r="M672" s="166"/>
      <c r="N672" s="166"/>
      <c r="O672" s="166"/>
      <c r="P672" s="166"/>
      <c r="Q672" s="166"/>
      <c r="R672" s="166"/>
      <c r="S672" s="166"/>
      <c r="T672" s="166"/>
      <c r="U672" s="166"/>
      <c r="V672" s="166"/>
      <c r="W672" s="166"/>
      <c r="X672" s="166"/>
      <c r="Y672" s="166"/>
      <c r="Z672" s="166"/>
    </row>
    <row r="673" spans="1:26" ht="12.75" customHeight="1">
      <c r="A673" s="166"/>
      <c r="B673" s="166"/>
      <c r="C673" s="166"/>
      <c r="D673" s="166"/>
      <c r="E673" s="166"/>
      <c r="F673" s="166"/>
      <c r="G673" s="166"/>
      <c r="H673" s="166"/>
      <c r="I673" s="166"/>
      <c r="J673" s="166"/>
      <c r="K673" s="166"/>
      <c r="L673" s="166"/>
      <c r="M673" s="166"/>
      <c r="N673" s="166"/>
      <c r="O673" s="166"/>
      <c r="P673" s="166"/>
      <c r="Q673" s="166"/>
      <c r="R673" s="166"/>
      <c r="S673" s="166"/>
      <c r="T673" s="166"/>
      <c r="U673" s="166"/>
      <c r="V673" s="166"/>
      <c r="W673" s="166"/>
      <c r="X673" s="166"/>
      <c r="Y673" s="166"/>
      <c r="Z673" s="166"/>
    </row>
    <row r="674" spans="1:26" ht="12.75" customHeight="1">
      <c r="A674" s="166"/>
      <c r="B674" s="166"/>
      <c r="C674" s="166"/>
      <c r="D674" s="166"/>
      <c r="E674" s="166"/>
      <c r="F674" s="166"/>
      <c r="G674" s="166"/>
      <c r="H674" s="166"/>
      <c r="I674" s="166"/>
      <c r="J674" s="166"/>
      <c r="K674" s="166"/>
      <c r="L674" s="166"/>
      <c r="M674" s="166"/>
      <c r="N674" s="166"/>
      <c r="O674" s="166"/>
      <c r="P674" s="166"/>
      <c r="Q674" s="166"/>
      <c r="R674" s="166"/>
      <c r="S674" s="166"/>
      <c r="T674" s="166"/>
      <c r="U674" s="166"/>
      <c r="V674" s="166"/>
      <c r="W674" s="166"/>
      <c r="X674" s="166"/>
      <c r="Y674" s="166"/>
      <c r="Z674" s="166"/>
    </row>
    <row r="675" spans="1:26" ht="12.75" customHeight="1">
      <c r="A675" s="166"/>
      <c r="B675" s="166"/>
      <c r="C675" s="166"/>
      <c r="D675" s="166"/>
      <c r="E675" s="166"/>
      <c r="F675" s="166"/>
      <c r="G675" s="166"/>
      <c r="H675" s="166"/>
      <c r="I675" s="166"/>
      <c r="J675" s="166"/>
      <c r="K675" s="166"/>
      <c r="L675" s="166"/>
      <c r="M675" s="166"/>
      <c r="N675" s="166"/>
      <c r="O675" s="166"/>
      <c r="P675" s="166"/>
      <c r="Q675" s="166"/>
      <c r="R675" s="166"/>
      <c r="S675" s="166"/>
      <c r="T675" s="166"/>
      <c r="U675" s="166"/>
      <c r="V675" s="166"/>
      <c r="W675" s="166"/>
      <c r="X675" s="166"/>
      <c r="Y675" s="166"/>
      <c r="Z675" s="166"/>
    </row>
    <row r="676" spans="1:26" ht="12.75" customHeight="1">
      <c r="A676" s="166"/>
      <c r="B676" s="166"/>
      <c r="C676" s="166"/>
      <c r="D676" s="166"/>
      <c r="E676" s="166"/>
      <c r="F676" s="166"/>
      <c r="G676" s="166"/>
      <c r="H676" s="166"/>
      <c r="I676" s="166"/>
      <c r="J676" s="166"/>
      <c r="K676" s="166"/>
      <c r="L676" s="166"/>
      <c r="M676" s="166"/>
      <c r="N676" s="166"/>
      <c r="O676" s="166"/>
      <c r="P676" s="166"/>
      <c r="Q676" s="166"/>
      <c r="R676" s="166"/>
      <c r="S676" s="166"/>
      <c r="T676" s="166"/>
      <c r="U676" s="166"/>
      <c r="V676" s="166"/>
      <c r="W676" s="166"/>
      <c r="X676" s="166"/>
      <c r="Y676" s="166"/>
      <c r="Z676" s="166"/>
    </row>
    <row r="677" spans="1:26" ht="12.75" customHeight="1">
      <c r="A677" s="166"/>
      <c r="B677" s="166"/>
      <c r="C677" s="166"/>
      <c r="D677" s="166"/>
      <c r="E677" s="166"/>
      <c r="F677" s="166"/>
      <c r="G677" s="166"/>
      <c r="H677" s="166"/>
      <c r="I677" s="166"/>
      <c r="J677" s="166"/>
      <c r="K677" s="166"/>
      <c r="L677" s="166"/>
      <c r="M677" s="166"/>
      <c r="N677" s="166"/>
      <c r="O677" s="166"/>
      <c r="P677" s="166"/>
      <c r="Q677" s="166"/>
      <c r="R677" s="166"/>
      <c r="S677" s="166"/>
      <c r="T677" s="166"/>
      <c r="U677" s="166"/>
      <c r="V677" s="166"/>
      <c r="W677" s="166"/>
      <c r="X677" s="166"/>
      <c r="Y677" s="166"/>
      <c r="Z677" s="166"/>
    </row>
    <row r="678" spans="1:26" ht="12.75" customHeight="1">
      <c r="A678" s="166"/>
      <c r="B678" s="166"/>
      <c r="C678" s="166"/>
      <c r="D678" s="166"/>
      <c r="E678" s="166"/>
      <c r="F678" s="166"/>
      <c r="G678" s="166"/>
      <c r="H678" s="166"/>
      <c r="I678" s="166"/>
      <c r="J678" s="166"/>
      <c r="K678" s="166"/>
      <c r="L678" s="166"/>
      <c r="M678" s="166"/>
      <c r="N678" s="166"/>
      <c r="O678" s="166"/>
      <c r="P678" s="166"/>
      <c r="Q678" s="166"/>
      <c r="R678" s="166"/>
      <c r="S678" s="166"/>
      <c r="T678" s="166"/>
      <c r="U678" s="166"/>
      <c r="V678" s="166"/>
      <c r="W678" s="166"/>
      <c r="X678" s="166"/>
      <c r="Y678" s="166"/>
      <c r="Z678" s="166"/>
    </row>
    <row r="679" spans="1:26" ht="12.75" customHeight="1">
      <c r="A679" s="166"/>
      <c r="B679" s="166"/>
      <c r="C679" s="166"/>
      <c r="D679" s="166"/>
      <c r="E679" s="166"/>
      <c r="F679" s="166"/>
      <c r="G679" s="166"/>
      <c r="H679" s="166"/>
      <c r="I679" s="166"/>
      <c r="J679" s="166"/>
      <c r="K679" s="166"/>
      <c r="L679" s="166"/>
      <c r="M679" s="166"/>
      <c r="N679" s="166"/>
      <c r="O679" s="166"/>
      <c r="P679" s="166"/>
      <c r="Q679" s="166"/>
      <c r="R679" s="166"/>
      <c r="S679" s="166"/>
      <c r="T679" s="166"/>
      <c r="U679" s="166"/>
      <c r="V679" s="166"/>
      <c r="W679" s="166"/>
      <c r="X679" s="166"/>
      <c r="Y679" s="166"/>
      <c r="Z679" s="166"/>
    </row>
    <row r="680" spans="1:26" ht="12.75" customHeight="1">
      <c r="A680" s="166"/>
      <c r="B680" s="166"/>
      <c r="C680" s="166"/>
      <c r="D680" s="166"/>
      <c r="E680" s="166"/>
      <c r="F680" s="166"/>
      <c r="G680" s="166"/>
      <c r="H680" s="166"/>
      <c r="I680" s="166"/>
      <c r="J680" s="166"/>
      <c r="K680" s="166"/>
      <c r="L680" s="166"/>
      <c r="M680" s="166"/>
      <c r="N680" s="166"/>
      <c r="O680" s="166"/>
      <c r="P680" s="166"/>
      <c r="Q680" s="166"/>
      <c r="R680" s="166"/>
      <c r="S680" s="166"/>
      <c r="T680" s="166"/>
      <c r="U680" s="166"/>
      <c r="V680" s="166"/>
      <c r="W680" s="166"/>
      <c r="X680" s="166"/>
      <c r="Y680" s="166"/>
      <c r="Z680" s="166"/>
    </row>
    <row r="681" spans="1:26" ht="12.75" customHeight="1">
      <c r="A681" s="166"/>
      <c r="B681" s="166"/>
      <c r="C681" s="166"/>
      <c r="D681" s="166"/>
      <c r="E681" s="166"/>
      <c r="F681" s="166"/>
      <c r="G681" s="166"/>
      <c r="H681" s="166"/>
      <c r="I681" s="166"/>
      <c r="J681" s="166"/>
      <c r="K681" s="166"/>
      <c r="L681" s="166"/>
      <c r="M681" s="166"/>
      <c r="N681" s="166"/>
      <c r="O681" s="166"/>
      <c r="P681" s="166"/>
      <c r="Q681" s="166"/>
      <c r="R681" s="166"/>
      <c r="S681" s="166"/>
      <c r="T681" s="166"/>
      <c r="U681" s="166"/>
      <c r="V681" s="166"/>
      <c r="W681" s="166"/>
      <c r="X681" s="166"/>
      <c r="Y681" s="166"/>
      <c r="Z681" s="166"/>
    </row>
    <row r="682" spans="1:26" ht="12.75" customHeight="1">
      <c r="A682" s="166"/>
      <c r="B682" s="166"/>
      <c r="C682" s="166"/>
      <c r="D682" s="166"/>
      <c r="E682" s="166"/>
      <c r="F682" s="166"/>
      <c r="G682" s="166"/>
      <c r="H682" s="166"/>
      <c r="I682" s="166"/>
      <c r="J682" s="166"/>
      <c r="K682" s="166"/>
      <c r="L682" s="166"/>
      <c r="M682" s="166"/>
      <c r="N682" s="166"/>
      <c r="O682" s="166"/>
      <c r="P682" s="166"/>
      <c r="Q682" s="166"/>
      <c r="R682" s="166"/>
      <c r="S682" s="166"/>
      <c r="T682" s="166"/>
      <c r="U682" s="166"/>
      <c r="V682" s="166"/>
      <c r="W682" s="166"/>
      <c r="X682" s="166"/>
      <c r="Y682" s="166"/>
      <c r="Z682" s="166"/>
    </row>
    <row r="683" spans="1:26" ht="12.75" customHeight="1">
      <c r="A683" s="166"/>
      <c r="B683" s="166"/>
      <c r="C683" s="166"/>
      <c r="D683" s="166"/>
      <c r="E683" s="166"/>
      <c r="F683" s="166"/>
      <c r="G683" s="166"/>
      <c r="H683" s="166"/>
      <c r="I683" s="166"/>
      <c r="J683" s="166"/>
      <c r="K683" s="166"/>
      <c r="L683" s="166"/>
      <c r="M683" s="166"/>
      <c r="N683" s="166"/>
      <c r="O683" s="166"/>
      <c r="P683" s="166"/>
      <c r="Q683" s="166"/>
      <c r="R683" s="166"/>
      <c r="S683" s="166"/>
      <c r="T683" s="166"/>
      <c r="U683" s="166"/>
      <c r="V683" s="166"/>
      <c r="W683" s="166"/>
      <c r="X683" s="166"/>
      <c r="Y683" s="166"/>
      <c r="Z683" s="166"/>
    </row>
    <row r="684" spans="1:26" ht="12.75" customHeight="1">
      <c r="A684" s="166"/>
      <c r="B684" s="166"/>
      <c r="C684" s="166"/>
      <c r="D684" s="166"/>
      <c r="E684" s="166"/>
      <c r="F684" s="166"/>
      <c r="G684" s="166"/>
      <c r="H684" s="166"/>
      <c r="I684" s="166"/>
      <c r="J684" s="166"/>
      <c r="K684" s="166"/>
      <c r="L684" s="166"/>
      <c r="M684" s="166"/>
      <c r="N684" s="166"/>
      <c r="O684" s="166"/>
      <c r="P684" s="166"/>
      <c r="Q684" s="166"/>
      <c r="R684" s="166"/>
      <c r="S684" s="166"/>
      <c r="T684" s="166"/>
      <c r="U684" s="166"/>
      <c r="V684" s="166"/>
      <c r="W684" s="166"/>
      <c r="X684" s="166"/>
      <c r="Y684" s="166"/>
      <c r="Z684" s="166"/>
    </row>
    <row r="685" spans="1:26" ht="12.75" customHeight="1">
      <c r="A685" s="166"/>
      <c r="B685" s="166"/>
      <c r="C685" s="166"/>
      <c r="D685" s="166"/>
      <c r="E685" s="166"/>
      <c r="F685" s="166"/>
      <c r="G685" s="166"/>
      <c r="H685" s="166"/>
      <c r="I685" s="166"/>
      <c r="J685" s="166"/>
      <c r="K685" s="166"/>
      <c r="L685" s="166"/>
      <c r="M685" s="166"/>
      <c r="N685" s="166"/>
      <c r="O685" s="166"/>
      <c r="P685" s="166"/>
      <c r="Q685" s="166"/>
      <c r="R685" s="166"/>
      <c r="S685" s="166"/>
      <c r="T685" s="166"/>
      <c r="U685" s="166"/>
      <c r="V685" s="166"/>
      <c r="W685" s="166"/>
      <c r="X685" s="166"/>
      <c r="Y685" s="166"/>
      <c r="Z685" s="166"/>
    </row>
    <row r="686" spans="1:26" ht="12.75" customHeight="1">
      <c r="A686" s="166"/>
      <c r="B686" s="166"/>
      <c r="C686" s="166"/>
      <c r="D686" s="166"/>
      <c r="E686" s="166"/>
      <c r="F686" s="166"/>
      <c r="G686" s="166"/>
      <c r="H686" s="166"/>
      <c r="I686" s="166"/>
      <c r="J686" s="166"/>
      <c r="K686" s="166"/>
      <c r="L686" s="166"/>
      <c r="M686" s="166"/>
      <c r="N686" s="166"/>
      <c r="O686" s="166"/>
      <c r="P686" s="166"/>
      <c r="Q686" s="166"/>
      <c r="R686" s="166"/>
      <c r="S686" s="166"/>
      <c r="T686" s="166"/>
      <c r="U686" s="166"/>
      <c r="V686" s="166"/>
      <c r="W686" s="166"/>
      <c r="X686" s="166"/>
      <c r="Y686" s="166"/>
      <c r="Z686" s="166"/>
    </row>
    <row r="687" spans="1:26" ht="12.75" customHeight="1">
      <c r="A687" s="166"/>
      <c r="B687" s="166"/>
      <c r="C687" s="166"/>
      <c r="D687" s="166"/>
      <c r="E687" s="166"/>
      <c r="F687" s="166"/>
      <c r="G687" s="166"/>
      <c r="H687" s="166"/>
      <c r="I687" s="166"/>
      <c r="J687" s="166"/>
      <c r="K687" s="166"/>
      <c r="L687" s="166"/>
      <c r="M687" s="166"/>
      <c r="N687" s="166"/>
      <c r="O687" s="166"/>
      <c r="P687" s="166"/>
      <c r="Q687" s="166"/>
      <c r="R687" s="166"/>
      <c r="S687" s="166"/>
      <c r="T687" s="166"/>
      <c r="U687" s="166"/>
      <c r="V687" s="166"/>
      <c r="W687" s="166"/>
      <c r="X687" s="166"/>
      <c r="Y687" s="166"/>
      <c r="Z687" s="166"/>
    </row>
    <row r="688" spans="1:26" ht="12.75" customHeight="1">
      <c r="A688" s="166"/>
      <c r="B688" s="166"/>
      <c r="C688" s="166"/>
      <c r="D688" s="166"/>
      <c r="E688" s="166"/>
      <c r="F688" s="166"/>
      <c r="G688" s="166"/>
      <c r="H688" s="166"/>
      <c r="I688" s="166"/>
      <c r="J688" s="166"/>
      <c r="K688" s="166"/>
      <c r="L688" s="166"/>
      <c r="M688" s="166"/>
      <c r="N688" s="166"/>
      <c r="O688" s="166"/>
      <c r="P688" s="166"/>
      <c r="Q688" s="166"/>
      <c r="R688" s="166"/>
      <c r="S688" s="166"/>
      <c r="T688" s="166"/>
      <c r="U688" s="166"/>
      <c r="V688" s="166"/>
      <c r="W688" s="166"/>
      <c r="X688" s="166"/>
      <c r="Y688" s="166"/>
      <c r="Z688" s="166"/>
    </row>
    <row r="689" spans="1:26" ht="12.75" customHeight="1">
      <c r="A689" s="166"/>
      <c r="B689" s="166"/>
      <c r="C689" s="166"/>
      <c r="D689" s="166"/>
      <c r="E689" s="166"/>
      <c r="F689" s="166"/>
      <c r="G689" s="166"/>
      <c r="H689" s="166"/>
      <c r="I689" s="166"/>
      <c r="J689" s="166"/>
      <c r="K689" s="166"/>
      <c r="L689" s="166"/>
      <c r="M689" s="166"/>
      <c r="N689" s="166"/>
      <c r="O689" s="166"/>
      <c r="P689" s="166"/>
      <c r="Q689" s="166"/>
      <c r="R689" s="166"/>
      <c r="S689" s="166"/>
      <c r="T689" s="166"/>
      <c r="U689" s="166"/>
      <c r="V689" s="166"/>
      <c r="W689" s="166"/>
      <c r="X689" s="166"/>
      <c r="Y689" s="166"/>
      <c r="Z689" s="166"/>
    </row>
    <row r="690" spans="1:26" ht="12.75" customHeight="1">
      <c r="A690" s="166"/>
      <c r="B690" s="166"/>
      <c r="C690" s="166"/>
      <c r="D690" s="166"/>
      <c r="E690" s="166"/>
      <c r="F690" s="166"/>
      <c r="G690" s="166"/>
      <c r="H690" s="166"/>
      <c r="I690" s="166"/>
      <c r="J690" s="166"/>
      <c r="K690" s="166"/>
      <c r="L690" s="166"/>
      <c r="M690" s="166"/>
      <c r="N690" s="166"/>
      <c r="O690" s="166"/>
      <c r="P690" s="166"/>
      <c r="Q690" s="166"/>
      <c r="R690" s="166"/>
      <c r="S690" s="166"/>
      <c r="T690" s="166"/>
      <c r="U690" s="166"/>
      <c r="V690" s="166"/>
      <c r="W690" s="166"/>
      <c r="X690" s="166"/>
      <c r="Y690" s="166"/>
      <c r="Z690" s="166"/>
    </row>
    <row r="691" spans="1:26" ht="12.75" customHeight="1">
      <c r="A691" s="166"/>
      <c r="B691" s="166"/>
      <c r="C691" s="166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66"/>
      <c r="O691" s="166"/>
      <c r="P691" s="166"/>
      <c r="Q691" s="166"/>
      <c r="R691" s="166"/>
      <c r="S691" s="166"/>
      <c r="T691" s="166"/>
      <c r="U691" s="166"/>
      <c r="V691" s="166"/>
      <c r="W691" s="166"/>
      <c r="X691" s="166"/>
      <c r="Y691" s="166"/>
      <c r="Z691" s="166"/>
    </row>
    <row r="692" spans="1:26" ht="12.75" customHeight="1">
      <c r="A692" s="166"/>
      <c r="B692" s="166"/>
      <c r="C692" s="166"/>
      <c r="D692" s="166"/>
      <c r="E692" s="166"/>
      <c r="F692" s="166"/>
      <c r="G692" s="166"/>
      <c r="H692" s="166"/>
      <c r="I692" s="166"/>
      <c r="J692" s="166"/>
      <c r="K692" s="166"/>
      <c r="L692" s="166"/>
      <c r="M692" s="166"/>
      <c r="N692" s="166"/>
      <c r="O692" s="166"/>
      <c r="P692" s="166"/>
      <c r="Q692" s="166"/>
      <c r="R692" s="166"/>
      <c r="S692" s="166"/>
      <c r="T692" s="166"/>
      <c r="U692" s="166"/>
      <c r="V692" s="166"/>
      <c r="W692" s="166"/>
      <c r="X692" s="166"/>
      <c r="Y692" s="166"/>
      <c r="Z692" s="166"/>
    </row>
    <row r="693" spans="1:26" ht="12.75" customHeight="1">
      <c r="A693" s="166"/>
      <c r="B693" s="166"/>
      <c r="C693" s="166"/>
      <c r="D693" s="166"/>
      <c r="E693" s="166"/>
      <c r="F693" s="166"/>
      <c r="G693" s="166"/>
      <c r="H693" s="166"/>
      <c r="I693" s="166"/>
      <c r="J693" s="166"/>
      <c r="K693" s="166"/>
      <c r="L693" s="166"/>
      <c r="M693" s="166"/>
      <c r="N693" s="166"/>
      <c r="O693" s="166"/>
      <c r="P693" s="166"/>
      <c r="Q693" s="166"/>
      <c r="R693" s="166"/>
      <c r="S693" s="166"/>
      <c r="T693" s="166"/>
      <c r="U693" s="166"/>
      <c r="V693" s="166"/>
      <c r="W693" s="166"/>
      <c r="X693" s="166"/>
      <c r="Y693" s="166"/>
      <c r="Z693" s="166"/>
    </row>
    <row r="694" spans="1:26" ht="12.75" customHeight="1">
      <c r="A694" s="166"/>
      <c r="B694" s="166"/>
      <c r="C694" s="166"/>
      <c r="D694" s="166"/>
      <c r="E694" s="166"/>
      <c r="F694" s="166"/>
      <c r="G694" s="166"/>
      <c r="H694" s="166"/>
      <c r="I694" s="166"/>
      <c r="J694" s="166"/>
      <c r="K694" s="166"/>
      <c r="L694" s="166"/>
      <c r="M694" s="166"/>
      <c r="N694" s="166"/>
      <c r="O694" s="166"/>
      <c r="P694" s="166"/>
      <c r="Q694" s="166"/>
      <c r="R694" s="166"/>
      <c r="S694" s="166"/>
      <c r="T694" s="166"/>
      <c r="U694" s="166"/>
      <c r="V694" s="166"/>
      <c r="W694" s="166"/>
      <c r="X694" s="166"/>
      <c r="Y694" s="166"/>
      <c r="Z694" s="166"/>
    </row>
    <row r="695" spans="1:26" ht="12.75" customHeight="1">
      <c r="A695" s="166"/>
      <c r="B695" s="166"/>
      <c r="C695" s="166"/>
      <c r="D695" s="166"/>
      <c r="E695" s="166"/>
      <c r="F695" s="166"/>
      <c r="G695" s="166"/>
      <c r="H695" s="166"/>
      <c r="I695" s="166"/>
      <c r="J695" s="166"/>
      <c r="K695" s="166"/>
      <c r="L695" s="166"/>
      <c r="M695" s="166"/>
      <c r="N695" s="166"/>
      <c r="O695" s="166"/>
      <c r="P695" s="166"/>
      <c r="Q695" s="166"/>
      <c r="R695" s="166"/>
      <c r="S695" s="166"/>
      <c r="T695" s="166"/>
      <c r="U695" s="166"/>
      <c r="V695" s="166"/>
      <c r="W695" s="166"/>
      <c r="X695" s="166"/>
      <c r="Y695" s="166"/>
      <c r="Z695" s="166"/>
    </row>
    <row r="696" spans="1:26" ht="12.75" customHeight="1">
      <c r="A696" s="166"/>
      <c r="B696" s="166"/>
      <c r="C696" s="166"/>
      <c r="D696" s="166"/>
      <c r="E696" s="166"/>
      <c r="F696" s="166"/>
      <c r="G696" s="166"/>
      <c r="H696" s="166"/>
      <c r="I696" s="166"/>
      <c r="J696" s="166"/>
      <c r="K696" s="166"/>
      <c r="L696" s="166"/>
      <c r="M696" s="166"/>
      <c r="N696" s="166"/>
      <c r="O696" s="166"/>
      <c r="P696" s="166"/>
      <c r="Q696" s="166"/>
      <c r="R696" s="166"/>
      <c r="S696" s="166"/>
      <c r="T696" s="166"/>
      <c r="U696" s="166"/>
      <c r="V696" s="166"/>
      <c r="W696" s="166"/>
      <c r="X696" s="166"/>
      <c r="Y696" s="166"/>
      <c r="Z696" s="166"/>
    </row>
    <row r="697" spans="1:26" ht="12.75" customHeight="1">
      <c r="A697" s="166"/>
      <c r="B697" s="166"/>
      <c r="C697" s="166"/>
      <c r="D697" s="166"/>
      <c r="E697" s="166"/>
      <c r="F697" s="166"/>
      <c r="G697" s="166"/>
      <c r="H697" s="166"/>
      <c r="I697" s="166"/>
      <c r="J697" s="166"/>
      <c r="K697" s="166"/>
      <c r="L697" s="166"/>
      <c r="M697" s="166"/>
      <c r="N697" s="166"/>
      <c r="O697" s="166"/>
      <c r="P697" s="166"/>
      <c r="Q697" s="166"/>
      <c r="R697" s="166"/>
      <c r="S697" s="166"/>
      <c r="T697" s="166"/>
      <c r="U697" s="166"/>
      <c r="V697" s="166"/>
      <c r="W697" s="166"/>
      <c r="X697" s="166"/>
      <c r="Y697" s="166"/>
      <c r="Z697" s="166"/>
    </row>
    <row r="698" spans="1:26" ht="12.75" customHeight="1">
      <c r="A698" s="166"/>
      <c r="B698" s="166"/>
      <c r="C698" s="166"/>
      <c r="D698" s="166"/>
      <c r="E698" s="166"/>
      <c r="F698" s="166"/>
      <c r="G698" s="166"/>
      <c r="H698" s="166"/>
      <c r="I698" s="166"/>
      <c r="J698" s="166"/>
      <c r="K698" s="166"/>
      <c r="L698" s="166"/>
      <c r="M698" s="166"/>
      <c r="N698" s="166"/>
      <c r="O698" s="166"/>
      <c r="P698" s="166"/>
      <c r="Q698" s="166"/>
      <c r="R698" s="166"/>
      <c r="S698" s="166"/>
      <c r="T698" s="166"/>
      <c r="U698" s="166"/>
      <c r="V698" s="166"/>
      <c r="W698" s="166"/>
      <c r="X698" s="166"/>
      <c r="Y698" s="166"/>
      <c r="Z698" s="166"/>
    </row>
    <row r="699" spans="1:26" ht="12.75" customHeight="1">
      <c r="A699" s="166"/>
      <c r="B699" s="166"/>
      <c r="C699" s="166"/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66"/>
      <c r="O699" s="166"/>
      <c r="P699" s="166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</row>
    <row r="700" spans="1:26" ht="12.75" customHeight="1">
      <c r="A700" s="166"/>
      <c r="B700" s="166"/>
      <c r="C700" s="166"/>
      <c r="D700" s="166"/>
      <c r="E700" s="166"/>
      <c r="F700" s="166"/>
      <c r="G700" s="166"/>
      <c r="H700" s="166"/>
      <c r="I700" s="166"/>
      <c r="J700" s="166"/>
      <c r="K700" s="166"/>
      <c r="L700" s="166"/>
      <c r="M700" s="166"/>
      <c r="N700" s="166"/>
      <c r="O700" s="166"/>
      <c r="P700" s="166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</row>
    <row r="701" spans="1:26" ht="12.75" customHeight="1">
      <c r="A701" s="166"/>
      <c r="B701" s="166"/>
      <c r="C701" s="166"/>
      <c r="D701" s="166"/>
      <c r="E701" s="166"/>
      <c r="F701" s="166"/>
      <c r="G701" s="166"/>
      <c r="H701" s="166"/>
      <c r="I701" s="166"/>
      <c r="J701" s="166"/>
      <c r="K701" s="166"/>
      <c r="L701" s="166"/>
      <c r="M701" s="166"/>
      <c r="N701" s="166"/>
      <c r="O701" s="166"/>
      <c r="P701" s="166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</row>
    <row r="702" spans="1:26" ht="12.75" customHeight="1">
      <c r="A702" s="166"/>
      <c r="B702" s="166"/>
      <c r="C702" s="166"/>
      <c r="D702" s="166"/>
      <c r="E702" s="166"/>
      <c r="F702" s="166"/>
      <c r="G702" s="166"/>
      <c r="H702" s="166"/>
      <c r="I702" s="166"/>
      <c r="J702" s="166"/>
      <c r="K702" s="166"/>
      <c r="L702" s="166"/>
      <c r="M702" s="166"/>
      <c r="N702" s="166"/>
      <c r="O702" s="166"/>
      <c r="P702" s="166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</row>
    <row r="703" spans="1:26" ht="12.75" customHeight="1">
      <c r="A703" s="166"/>
      <c r="B703" s="166"/>
      <c r="C703" s="166"/>
      <c r="D703" s="166"/>
      <c r="E703" s="166"/>
      <c r="F703" s="166"/>
      <c r="G703" s="166"/>
      <c r="H703" s="166"/>
      <c r="I703" s="166"/>
      <c r="J703" s="166"/>
      <c r="K703" s="166"/>
      <c r="L703" s="166"/>
      <c r="M703" s="166"/>
      <c r="N703" s="166"/>
      <c r="O703" s="166"/>
      <c r="P703" s="166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</row>
    <row r="704" spans="1:26" ht="12.75" customHeight="1">
      <c r="A704" s="166"/>
      <c r="B704" s="166"/>
      <c r="C704" s="166"/>
      <c r="D704" s="166"/>
      <c r="E704" s="166"/>
      <c r="F704" s="166"/>
      <c r="G704" s="166"/>
      <c r="H704" s="166"/>
      <c r="I704" s="166"/>
      <c r="J704" s="166"/>
      <c r="K704" s="166"/>
      <c r="L704" s="166"/>
      <c r="M704" s="166"/>
      <c r="N704" s="166"/>
      <c r="O704" s="166"/>
      <c r="P704" s="166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</row>
    <row r="705" spans="1:26" ht="12.75" customHeight="1">
      <c r="A705" s="166"/>
      <c r="B705" s="166"/>
      <c r="C705" s="166"/>
      <c r="D705" s="166"/>
      <c r="E705" s="166"/>
      <c r="F705" s="166"/>
      <c r="G705" s="166"/>
      <c r="H705" s="166"/>
      <c r="I705" s="166"/>
      <c r="J705" s="166"/>
      <c r="K705" s="166"/>
      <c r="L705" s="166"/>
      <c r="M705" s="166"/>
      <c r="N705" s="166"/>
      <c r="O705" s="166"/>
      <c r="P705" s="166"/>
      <c r="Q705" s="166"/>
      <c r="R705" s="166"/>
      <c r="S705" s="166"/>
      <c r="T705" s="166"/>
      <c r="U705" s="166"/>
      <c r="V705" s="166"/>
      <c r="W705" s="166"/>
      <c r="X705" s="166"/>
      <c r="Y705" s="166"/>
      <c r="Z705" s="166"/>
    </row>
    <row r="706" spans="1:26" ht="12.75" customHeight="1">
      <c r="A706" s="166"/>
      <c r="B706" s="166"/>
      <c r="C706" s="166"/>
      <c r="D706" s="166"/>
      <c r="E706" s="166"/>
      <c r="F706" s="166"/>
      <c r="G706" s="166"/>
      <c r="H706" s="166"/>
      <c r="I706" s="166"/>
      <c r="J706" s="166"/>
      <c r="K706" s="166"/>
      <c r="L706" s="166"/>
      <c r="M706" s="166"/>
      <c r="N706" s="166"/>
      <c r="O706" s="166"/>
      <c r="P706" s="166"/>
      <c r="Q706" s="166"/>
      <c r="R706" s="166"/>
      <c r="S706" s="166"/>
      <c r="T706" s="166"/>
      <c r="U706" s="166"/>
      <c r="V706" s="166"/>
      <c r="W706" s="166"/>
      <c r="X706" s="166"/>
      <c r="Y706" s="166"/>
      <c r="Z706" s="166"/>
    </row>
    <row r="707" spans="1:26" ht="12.75" customHeight="1">
      <c r="A707" s="166"/>
      <c r="B707" s="166"/>
      <c r="C707" s="166"/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66"/>
      <c r="O707" s="166"/>
      <c r="P707" s="166"/>
      <c r="Q707" s="166"/>
      <c r="R707" s="166"/>
      <c r="S707" s="166"/>
      <c r="T707" s="166"/>
      <c r="U707" s="166"/>
      <c r="V707" s="166"/>
      <c r="W707" s="166"/>
      <c r="X707" s="166"/>
      <c r="Y707" s="166"/>
      <c r="Z707" s="166"/>
    </row>
    <row r="708" spans="1:26" ht="12.75" customHeight="1">
      <c r="A708" s="166"/>
      <c r="B708" s="166"/>
      <c r="C708" s="166"/>
      <c r="D708" s="166"/>
      <c r="E708" s="166"/>
      <c r="F708" s="166"/>
      <c r="G708" s="166"/>
      <c r="H708" s="166"/>
      <c r="I708" s="166"/>
      <c r="J708" s="166"/>
      <c r="K708" s="166"/>
      <c r="L708" s="166"/>
      <c r="M708" s="166"/>
      <c r="N708" s="166"/>
      <c r="O708" s="166"/>
      <c r="P708" s="166"/>
      <c r="Q708" s="166"/>
      <c r="R708" s="166"/>
      <c r="S708" s="166"/>
      <c r="T708" s="166"/>
      <c r="U708" s="166"/>
      <c r="V708" s="166"/>
      <c r="W708" s="166"/>
      <c r="X708" s="166"/>
      <c r="Y708" s="166"/>
      <c r="Z708" s="166"/>
    </row>
    <row r="709" spans="1:26" ht="12.75" customHeight="1">
      <c r="A709" s="166"/>
      <c r="B709" s="166"/>
      <c r="C709" s="166"/>
      <c r="D709" s="166"/>
      <c r="E709" s="166"/>
      <c r="F709" s="166"/>
      <c r="G709" s="166"/>
      <c r="H709" s="166"/>
      <c r="I709" s="166"/>
      <c r="J709" s="166"/>
      <c r="K709" s="166"/>
      <c r="L709" s="166"/>
      <c r="M709" s="166"/>
      <c r="N709" s="166"/>
      <c r="O709" s="166"/>
      <c r="P709" s="166"/>
      <c r="Q709" s="166"/>
      <c r="R709" s="166"/>
      <c r="S709" s="166"/>
      <c r="T709" s="166"/>
      <c r="U709" s="166"/>
      <c r="V709" s="166"/>
      <c r="W709" s="166"/>
      <c r="X709" s="166"/>
      <c r="Y709" s="166"/>
      <c r="Z709" s="166"/>
    </row>
    <row r="710" spans="1:26" ht="12.75" customHeight="1">
      <c r="A710" s="166"/>
      <c r="B710" s="166"/>
      <c r="C710" s="166"/>
      <c r="D710" s="166"/>
      <c r="E710" s="166"/>
      <c r="F710" s="166"/>
      <c r="G710" s="166"/>
      <c r="H710" s="166"/>
      <c r="I710" s="166"/>
      <c r="J710" s="166"/>
      <c r="K710" s="166"/>
      <c r="L710" s="166"/>
      <c r="M710" s="166"/>
      <c r="N710" s="166"/>
      <c r="O710" s="166"/>
      <c r="P710" s="166"/>
      <c r="Q710" s="166"/>
      <c r="R710" s="166"/>
      <c r="S710" s="166"/>
      <c r="T710" s="166"/>
      <c r="U710" s="166"/>
      <c r="V710" s="166"/>
      <c r="W710" s="166"/>
      <c r="X710" s="166"/>
      <c r="Y710" s="166"/>
      <c r="Z710" s="166"/>
    </row>
    <row r="711" spans="1:26" ht="12.75" customHeight="1">
      <c r="A711" s="166"/>
      <c r="B711" s="166"/>
      <c r="C711" s="166"/>
      <c r="D711" s="166"/>
      <c r="E711" s="166"/>
      <c r="F711" s="166"/>
      <c r="G711" s="166"/>
      <c r="H711" s="166"/>
      <c r="I711" s="166"/>
      <c r="J711" s="166"/>
      <c r="K711" s="166"/>
      <c r="L711" s="166"/>
      <c r="M711" s="166"/>
      <c r="N711" s="166"/>
      <c r="O711" s="166"/>
      <c r="P711" s="166"/>
      <c r="Q711" s="166"/>
      <c r="R711" s="166"/>
      <c r="S711" s="166"/>
      <c r="T711" s="166"/>
      <c r="U711" s="166"/>
      <c r="V711" s="166"/>
      <c r="W711" s="166"/>
      <c r="X711" s="166"/>
      <c r="Y711" s="166"/>
      <c r="Z711" s="166"/>
    </row>
    <row r="712" spans="1:26" ht="12.75" customHeight="1">
      <c r="A712" s="166"/>
      <c r="B712" s="166"/>
      <c r="C712" s="166"/>
      <c r="D712" s="166"/>
      <c r="E712" s="166"/>
      <c r="F712" s="166"/>
      <c r="G712" s="166"/>
      <c r="H712" s="166"/>
      <c r="I712" s="166"/>
      <c r="J712" s="166"/>
      <c r="K712" s="166"/>
      <c r="L712" s="166"/>
      <c r="M712" s="166"/>
      <c r="N712" s="166"/>
      <c r="O712" s="166"/>
      <c r="P712" s="166"/>
      <c r="Q712" s="166"/>
      <c r="R712" s="166"/>
      <c r="S712" s="166"/>
      <c r="T712" s="166"/>
      <c r="U712" s="166"/>
      <c r="V712" s="166"/>
      <c r="W712" s="166"/>
      <c r="X712" s="166"/>
      <c r="Y712" s="166"/>
      <c r="Z712" s="166"/>
    </row>
    <row r="713" spans="1:26" ht="12.75" customHeight="1">
      <c r="A713" s="166"/>
      <c r="B713" s="166"/>
      <c r="C713" s="166"/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P713" s="166"/>
      <c r="Q713" s="166"/>
      <c r="R713" s="166"/>
      <c r="S713" s="166"/>
      <c r="T713" s="166"/>
      <c r="U713" s="166"/>
      <c r="V713" s="166"/>
      <c r="W713" s="166"/>
      <c r="X713" s="166"/>
      <c r="Y713" s="166"/>
      <c r="Z713" s="166"/>
    </row>
    <row r="714" spans="1:26" ht="12.75" customHeight="1">
      <c r="A714" s="166"/>
      <c r="B714" s="166"/>
      <c r="C714" s="166"/>
      <c r="D714" s="166"/>
      <c r="E714" s="166"/>
      <c r="F714" s="166"/>
      <c r="G714" s="166"/>
      <c r="H714" s="166"/>
      <c r="I714" s="166"/>
      <c r="J714" s="166"/>
      <c r="K714" s="166"/>
      <c r="L714" s="166"/>
      <c r="M714" s="166"/>
      <c r="N714" s="166"/>
      <c r="O714" s="166"/>
      <c r="P714" s="166"/>
      <c r="Q714" s="166"/>
      <c r="R714" s="166"/>
      <c r="S714" s="166"/>
      <c r="T714" s="166"/>
      <c r="U714" s="166"/>
      <c r="V714" s="166"/>
      <c r="W714" s="166"/>
      <c r="X714" s="166"/>
      <c r="Y714" s="166"/>
      <c r="Z714" s="166"/>
    </row>
    <row r="715" spans="1:26" ht="12.75" customHeight="1">
      <c r="A715" s="166"/>
      <c r="B715" s="166"/>
      <c r="C715" s="166"/>
      <c r="D715" s="166"/>
      <c r="E715" s="166"/>
      <c r="F715" s="166"/>
      <c r="G715" s="166"/>
      <c r="H715" s="166"/>
      <c r="I715" s="166"/>
      <c r="J715" s="166"/>
      <c r="K715" s="166"/>
      <c r="L715" s="166"/>
      <c r="M715" s="166"/>
      <c r="N715" s="166"/>
      <c r="O715" s="166"/>
      <c r="P715" s="166"/>
      <c r="Q715" s="166"/>
      <c r="R715" s="166"/>
      <c r="S715" s="166"/>
      <c r="T715" s="166"/>
      <c r="U715" s="166"/>
      <c r="V715" s="166"/>
      <c r="W715" s="166"/>
      <c r="X715" s="166"/>
      <c r="Y715" s="166"/>
      <c r="Z715" s="166"/>
    </row>
    <row r="716" spans="1:26" ht="12.75" customHeight="1">
      <c r="A716" s="166"/>
      <c r="B716" s="166"/>
      <c r="C716" s="166"/>
      <c r="D716" s="166"/>
      <c r="E716" s="166"/>
      <c r="F716" s="166"/>
      <c r="G716" s="166"/>
      <c r="H716" s="166"/>
      <c r="I716" s="166"/>
      <c r="J716" s="166"/>
      <c r="K716" s="166"/>
      <c r="L716" s="166"/>
      <c r="M716" s="166"/>
      <c r="N716" s="166"/>
      <c r="O716" s="166"/>
      <c r="P716" s="166"/>
      <c r="Q716" s="166"/>
      <c r="R716" s="166"/>
      <c r="S716" s="166"/>
      <c r="T716" s="166"/>
      <c r="U716" s="166"/>
      <c r="V716" s="166"/>
      <c r="W716" s="166"/>
      <c r="X716" s="166"/>
      <c r="Y716" s="166"/>
      <c r="Z716" s="166"/>
    </row>
    <row r="717" spans="1:26" ht="12.75" customHeight="1">
      <c r="A717" s="166"/>
      <c r="B717" s="166"/>
      <c r="C717" s="166"/>
      <c r="D717" s="166"/>
      <c r="E717" s="166"/>
      <c r="F717" s="166"/>
      <c r="G717" s="166"/>
      <c r="H717" s="166"/>
      <c r="I717" s="166"/>
      <c r="J717" s="166"/>
      <c r="K717" s="166"/>
      <c r="L717" s="166"/>
      <c r="M717" s="166"/>
      <c r="N717" s="166"/>
      <c r="O717" s="166"/>
      <c r="P717" s="166"/>
      <c r="Q717" s="166"/>
      <c r="R717" s="166"/>
      <c r="S717" s="166"/>
      <c r="T717" s="166"/>
      <c r="U717" s="166"/>
      <c r="V717" s="166"/>
      <c r="W717" s="166"/>
      <c r="X717" s="166"/>
      <c r="Y717" s="166"/>
      <c r="Z717" s="166"/>
    </row>
    <row r="718" spans="1:26" ht="12.75" customHeight="1">
      <c r="A718" s="166"/>
      <c r="B718" s="166"/>
      <c r="C718" s="166"/>
      <c r="D718" s="166"/>
      <c r="E718" s="166"/>
      <c r="F718" s="166"/>
      <c r="G718" s="166"/>
      <c r="H718" s="166"/>
      <c r="I718" s="166"/>
      <c r="J718" s="166"/>
      <c r="K718" s="166"/>
      <c r="L718" s="166"/>
      <c r="M718" s="166"/>
      <c r="N718" s="166"/>
      <c r="O718" s="166"/>
      <c r="P718" s="166"/>
      <c r="Q718" s="166"/>
      <c r="R718" s="166"/>
      <c r="S718" s="166"/>
      <c r="T718" s="166"/>
      <c r="U718" s="166"/>
      <c r="V718" s="166"/>
      <c r="W718" s="166"/>
      <c r="X718" s="166"/>
      <c r="Y718" s="166"/>
      <c r="Z718" s="166"/>
    </row>
    <row r="719" spans="1:26" ht="12.75" customHeight="1">
      <c r="A719" s="166"/>
      <c r="B719" s="166"/>
      <c r="C719" s="166"/>
      <c r="D719" s="166"/>
      <c r="E719" s="166"/>
      <c r="F719" s="166"/>
      <c r="G719" s="166"/>
      <c r="H719" s="166"/>
      <c r="I719" s="166"/>
      <c r="J719" s="166"/>
      <c r="K719" s="166"/>
      <c r="L719" s="166"/>
      <c r="M719" s="166"/>
      <c r="N719" s="166"/>
      <c r="O719" s="166"/>
      <c r="P719" s="166"/>
      <c r="Q719" s="166"/>
      <c r="R719" s="166"/>
      <c r="S719" s="166"/>
      <c r="T719" s="166"/>
      <c r="U719" s="166"/>
      <c r="V719" s="166"/>
      <c r="W719" s="166"/>
      <c r="X719" s="166"/>
      <c r="Y719" s="166"/>
      <c r="Z719" s="166"/>
    </row>
    <row r="720" spans="1:26" ht="12.75" customHeight="1">
      <c r="A720" s="166"/>
      <c r="B720" s="166"/>
      <c r="C720" s="166"/>
      <c r="D720" s="166"/>
      <c r="E720" s="166"/>
      <c r="F720" s="166"/>
      <c r="G720" s="166"/>
      <c r="H720" s="166"/>
      <c r="I720" s="166"/>
      <c r="J720" s="166"/>
      <c r="K720" s="166"/>
      <c r="L720" s="166"/>
      <c r="M720" s="166"/>
      <c r="N720" s="166"/>
      <c r="O720" s="166"/>
      <c r="P720" s="166"/>
      <c r="Q720" s="166"/>
      <c r="R720" s="166"/>
      <c r="S720" s="166"/>
      <c r="T720" s="166"/>
      <c r="U720" s="166"/>
      <c r="V720" s="166"/>
      <c r="W720" s="166"/>
      <c r="X720" s="166"/>
      <c r="Y720" s="166"/>
      <c r="Z720" s="166"/>
    </row>
    <row r="721" spans="1:26" ht="12.75" customHeight="1">
      <c r="A721" s="166"/>
      <c r="B721" s="166"/>
      <c r="C721" s="166"/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P721" s="166"/>
      <c r="Q721" s="166"/>
      <c r="R721" s="166"/>
      <c r="S721" s="166"/>
      <c r="T721" s="166"/>
      <c r="U721" s="166"/>
      <c r="V721" s="166"/>
      <c r="W721" s="166"/>
      <c r="X721" s="166"/>
      <c r="Y721" s="166"/>
      <c r="Z721" s="166"/>
    </row>
    <row r="722" spans="1:26" ht="12.75" customHeight="1">
      <c r="A722" s="166"/>
      <c r="B722" s="166"/>
      <c r="C722" s="166"/>
      <c r="D722" s="166"/>
      <c r="E722" s="166"/>
      <c r="F722" s="166"/>
      <c r="G722" s="166"/>
      <c r="H722" s="166"/>
      <c r="I722" s="166"/>
      <c r="J722" s="166"/>
      <c r="K722" s="166"/>
      <c r="L722" s="166"/>
      <c r="M722" s="166"/>
      <c r="N722" s="166"/>
      <c r="O722" s="166"/>
      <c r="P722" s="166"/>
      <c r="Q722" s="166"/>
      <c r="R722" s="166"/>
      <c r="S722" s="166"/>
      <c r="T722" s="166"/>
      <c r="U722" s="166"/>
      <c r="V722" s="166"/>
      <c r="W722" s="166"/>
      <c r="X722" s="166"/>
      <c r="Y722" s="166"/>
      <c r="Z722" s="166"/>
    </row>
    <row r="723" spans="1:26" ht="12.75" customHeight="1">
      <c r="A723" s="166"/>
      <c r="B723" s="166"/>
      <c r="C723" s="166"/>
      <c r="D723" s="166"/>
      <c r="E723" s="166"/>
      <c r="F723" s="166"/>
      <c r="G723" s="166"/>
      <c r="H723" s="166"/>
      <c r="I723" s="166"/>
      <c r="J723" s="166"/>
      <c r="K723" s="166"/>
      <c r="L723" s="166"/>
      <c r="M723" s="166"/>
      <c r="N723" s="166"/>
      <c r="O723" s="166"/>
      <c r="P723" s="166"/>
      <c r="Q723" s="166"/>
      <c r="R723" s="166"/>
      <c r="S723" s="166"/>
      <c r="T723" s="166"/>
      <c r="U723" s="166"/>
      <c r="V723" s="166"/>
      <c r="W723" s="166"/>
      <c r="X723" s="166"/>
      <c r="Y723" s="166"/>
      <c r="Z723" s="166"/>
    </row>
    <row r="724" spans="1:26" ht="12.75" customHeight="1">
      <c r="A724" s="166"/>
      <c r="B724" s="166"/>
      <c r="C724" s="166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66"/>
      <c r="O724" s="166"/>
      <c r="P724" s="166"/>
      <c r="Q724" s="166"/>
      <c r="R724" s="166"/>
      <c r="S724" s="166"/>
      <c r="T724" s="166"/>
      <c r="U724" s="166"/>
      <c r="V724" s="166"/>
      <c r="W724" s="166"/>
      <c r="X724" s="166"/>
      <c r="Y724" s="166"/>
      <c r="Z724" s="166"/>
    </row>
    <row r="725" spans="1:26" ht="12.75" customHeight="1">
      <c r="A725" s="166"/>
      <c r="B725" s="166"/>
      <c r="C725" s="166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66"/>
      <c r="O725" s="166"/>
      <c r="P725" s="166"/>
      <c r="Q725" s="166"/>
      <c r="R725" s="166"/>
      <c r="S725" s="166"/>
      <c r="T725" s="166"/>
      <c r="U725" s="166"/>
      <c r="V725" s="166"/>
      <c r="W725" s="166"/>
      <c r="X725" s="166"/>
      <c r="Y725" s="166"/>
      <c r="Z725" s="166"/>
    </row>
    <row r="726" spans="1:26" ht="12.75" customHeight="1">
      <c r="A726" s="166"/>
      <c r="B726" s="166"/>
      <c r="C726" s="166"/>
      <c r="D726" s="166"/>
      <c r="E726" s="166"/>
      <c r="F726" s="166"/>
      <c r="G726" s="166"/>
      <c r="H726" s="166"/>
      <c r="I726" s="166"/>
      <c r="J726" s="166"/>
      <c r="K726" s="166"/>
      <c r="L726" s="166"/>
      <c r="M726" s="166"/>
      <c r="N726" s="166"/>
      <c r="O726" s="166"/>
      <c r="P726" s="166"/>
      <c r="Q726" s="166"/>
      <c r="R726" s="166"/>
      <c r="S726" s="166"/>
      <c r="T726" s="166"/>
      <c r="U726" s="166"/>
      <c r="V726" s="166"/>
      <c r="W726" s="166"/>
      <c r="X726" s="166"/>
      <c r="Y726" s="166"/>
      <c r="Z726" s="166"/>
    </row>
    <row r="727" spans="1:26" ht="12.75" customHeight="1">
      <c r="A727" s="166"/>
      <c r="B727" s="166"/>
      <c r="C727" s="166"/>
      <c r="D727" s="166"/>
      <c r="E727" s="166"/>
      <c r="F727" s="166"/>
      <c r="G727" s="166"/>
      <c r="H727" s="166"/>
      <c r="I727" s="166"/>
      <c r="J727" s="166"/>
      <c r="K727" s="166"/>
      <c r="L727" s="166"/>
      <c r="M727" s="166"/>
      <c r="N727" s="166"/>
      <c r="O727" s="166"/>
      <c r="P727" s="166"/>
      <c r="Q727" s="166"/>
      <c r="R727" s="166"/>
      <c r="S727" s="166"/>
      <c r="T727" s="166"/>
      <c r="U727" s="166"/>
      <c r="V727" s="166"/>
      <c r="W727" s="166"/>
      <c r="X727" s="166"/>
      <c r="Y727" s="166"/>
      <c r="Z727" s="166"/>
    </row>
    <row r="728" spans="1:26" ht="12.75" customHeight="1">
      <c r="A728" s="166"/>
      <c r="B728" s="166"/>
      <c r="C728" s="166"/>
      <c r="D728" s="166"/>
      <c r="E728" s="166"/>
      <c r="F728" s="166"/>
      <c r="G728" s="166"/>
      <c r="H728" s="166"/>
      <c r="I728" s="166"/>
      <c r="J728" s="166"/>
      <c r="K728" s="166"/>
      <c r="L728" s="166"/>
      <c r="M728" s="166"/>
      <c r="N728" s="166"/>
      <c r="O728" s="166"/>
      <c r="P728" s="166"/>
      <c r="Q728" s="166"/>
      <c r="R728" s="166"/>
      <c r="S728" s="166"/>
      <c r="T728" s="166"/>
      <c r="U728" s="166"/>
      <c r="V728" s="166"/>
      <c r="W728" s="166"/>
      <c r="X728" s="166"/>
      <c r="Y728" s="166"/>
      <c r="Z728" s="166"/>
    </row>
    <row r="729" spans="1:26" ht="12.75" customHeight="1">
      <c r="A729" s="166"/>
      <c r="B729" s="166"/>
      <c r="C729" s="166"/>
      <c r="D729" s="166"/>
      <c r="E729" s="166"/>
      <c r="F729" s="166"/>
      <c r="G729" s="166"/>
      <c r="H729" s="166"/>
      <c r="I729" s="166"/>
      <c r="J729" s="166"/>
      <c r="K729" s="166"/>
      <c r="L729" s="166"/>
      <c r="M729" s="166"/>
      <c r="N729" s="166"/>
      <c r="O729" s="166"/>
      <c r="P729" s="166"/>
      <c r="Q729" s="166"/>
      <c r="R729" s="166"/>
      <c r="S729" s="166"/>
      <c r="T729" s="166"/>
      <c r="U729" s="166"/>
      <c r="V729" s="166"/>
      <c r="W729" s="166"/>
      <c r="X729" s="166"/>
      <c r="Y729" s="166"/>
      <c r="Z729" s="166"/>
    </row>
    <row r="730" spans="1:26" ht="12.75" customHeight="1">
      <c r="A730" s="166"/>
      <c r="B730" s="166"/>
      <c r="C730" s="166"/>
      <c r="D730" s="166"/>
      <c r="E730" s="166"/>
      <c r="F730" s="166"/>
      <c r="G730" s="166"/>
      <c r="H730" s="166"/>
      <c r="I730" s="166"/>
      <c r="J730" s="166"/>
      <c r="K730" s="166"/>
      <c r="L730" s="166"/>
      <c r="M730" s="166"/>
      <c r="N730" s="166"/>
      <c r="O730" s="166"/>
      <c r="P730" s="166"/>
      <c r="Q730" s="166"/>
      <c r="R730" s="166"/>
      <c r="S730" s="166"/>
      <c r="T730" s="166"/>
      <c r="U730" s="166"/>
      <c r="V730" s="166"/>
      <c r="W730" s="166"/>
      <c r="X730" s="166"/>
      <c r="Y730" s="166"/>
      <c r="Z730" s="166"/>
    </row>
    <row r="731" spans="1:26" ht="12.75" customHeight="1">
      <c r="A731" s="166"/>
      <c r="B731" s="166"/>
      <c r="C731" s="166"/>
      <c r="D731" s="166"/>
      <c r="E731" s="166"/>
      <c r="F731" s="166"/>
      <c r="G731" s="166"/>
      <c r="H731" s="166"/>
      <c r="I731" s="166"/>
      <c r="J731" s="166"/>
      <c r="K731" s="166"/>
      <c r="L731" s="166"/>
      <c r="M731" s="166"/>
      <c r="N731" s="166"/>
      <c r="O731" s="166"/>
      <c r="P731" s="166"/>
      <c r="Q731" s="166"/>
      <c r="R731" s="166"/>
      <c r="S731" s="166"/>
      <c r="T731" s="166"/>
      <c r="U731" s="166"/>
      <c r="V731" s="166"/>
      <c r="W731" s="166"/>
      <c r="X731" s="166"/>
      <c r="Y731" s="166"/>
      <c r="Z731" s="166"/>
    </row>
    <row r="732" spans="1:26" ht="12.75" customHeight="1">
      <c r="A732" s="166"/>
      <c r="B732" s="166"/>
      <c r="C732" s="166"/>
      <c r="D732" s="166"/>
      <c r="E732" s="166"/>
      <c r="F732" s="166"/>
      <c r="G732" s="166"/>
      <c r="H732" s="166"/>
      <c r="I732" s="166"/>
      <c r="J732" s="166"/>
      <c r="K732" s="166"/>
      <c r="L732" s="166"/>
      <c r="M732" s="166"/>
      <c r="N732" s="166"/>
      <c r="O732" s="166"/>
      <c r="P732" s="166"/>
      <c r="Q732" s="166"/>
      <c r="R732" s="166"/>
      <c r="S732" s="166"/>
      <c r="T732" s="166"/>
      <c r="U732" s="166"/>
      <c r="V732" s="166"/>
      <c r="W732" s="166"/>
      <c r="X732" s="166"/>
      <c r="Y732" s="166"/>
      <c r="Z732" s="166"/>
    </row>
    <row r="733" spans="1:26" ht="12.75" customHeight="1">
      <c r="A733" s="166"/>
      <c r="B733" s="166"/>
      <c r="C733" s="166"/>
      <c r="D733" s="166"/>
      <c r="E733" s="166"/>
      <c r="F733" s="166"/>
      <c r="G733" s="166"/>
      <c r="H733" s="166"/>
      <c r="I733" s="166"/>
      <c r="J733" s="166"/>
      <c r="K733" s="166"/>
      <c r="L733" s="166"/>
      <c r="M733" s="166"/>
      <c r="N733" s="166"/>
      <c r="O733" s="166"/>
      <c r="P733" s="166"/>
      <c r="Q733" s="166"/>
      <c r="R733" s="166"/>
      <c r="S733" s="166"/>
      <c r="T733" s="166"/>
      <c r="U733" s="166"/>
      <c r="V733" s="166"/>
      <c r="W733" s="166"/>
      <c r="X733" s="166"/>
      <c r="Y733" s="166"/>
      <c r="Z733" s="166"/>
    </row>
    <row r="734" spans="1:26" ht="12.75" customHeight="1">
      <c r="A734" s="166"/>
      <c r="B734" s="166"/>
      <c r="C734" s="166"/>
      <c r="D734" s="166"/>
      <c r="E734" s="166"/>
      <c r="F734" s="166"/>
      <c r="G734" s="166"/>
      <c r="H734" s="166"/>
      <c r="I734" s="166"/>
      <c r="J734" s="166"/>
      <c r="K734" s="166"/>
      <c r="L734" s="166"/>
      <c r="M734" s="166"/>
      <c r="N734" s="166"/>
      <c r="O734" s="166"/>
      <c r="P734" s="166"/>
      <c r="Q734" s="166"/>
      <c r="R734" s="166"/>
      <c r="S734" s="166"/>
      <c r="T734" s="166"/>
      <c r="U734" s="166"/>
      <c r="V734" s="166"/>
      <c r="W734" s="166"/>
      <c r="X734" s="166"/>
      <c r="Y734" s="166"/>
      <c r="Z734" s="166"/>
    </row>
    <row r="735" spans="1:26" ht="12.75" customHeight="1">
      <c r="A735" s="166"/>
      <c r="B735" s="166"/>
      <c r="C735" s="166"/>
      <c r="D735" s="166"/>
      <c r="E735" s="166"/>
      <c r="F735" s="166"/>
      <c r="G735" s="166"/>
      <c r="H735" s="166"/>
      <c r="I735" s="166"/>
      <c r="J735" s="166"/>
      <c r="K735" s="166"/>
      <c r="L735" s="166"/>
      <c r="M735" s="166"/>
      <c r="N735" s="166"/>
      <c r="O735" s="166"/>
      <c r="P735" s="166"/>
      <c r="Q735" s="166"/>
      <c r="R735" s="166"/>
      <c r="S735" s="166"/>
      <c r="T735" s="166"/>
      <c r="U735" s="166"/>
      <c r="V735" s="166"/>
      <c r="W735" s="166"/>
      <c r="X735" s="166"/>
      <c r="Y735" s="166"/>
      <c r="Z735" s="166"/>
    </row>
    <row r="736" spans="1:26" ht="12.75" customHeight="1">
      <c r="A736" s="166"/>
      <c r="B736" s="166"/>
      <c r="C736" s="166"/>
      <c r="D736" s="166"/>
      <c r="E736" s="166"/>
      <c r="F736" s="166"/>
      <c r="G736" s="166"/>
      <c r="H736" s="166"/>
      <c r="I736" s="166"/>
      <c r="J736" s="166"/>
      <c r="K736" s="166"/>
      <c r="L736" s="166"/>
      <c r="M736" s="166"/>
      <c r="N736" s="166"/>
      <c r="O736" s="166"/>
      <c r="P736" s="166"/>
      <c r="Q736" s="166"/>
      <c r="R736" s="166"/>
      <c r="S736" s="166"/>
      <c r="T736" s="166"/>
      <c r="U736" s="166"/>
      <c r="V736" s="166"/>
      <c r="W736" s="166"/>
      <c r="X736" s="166"/>
      <c r="Y736" s="166"/>
      <c r="Z736" s="166"/>
    </row>
    <row r="737" spans="1:26" ht="12.75" customHeight="1">
      <c r="A737" s="166"/>
      <c r="B737" s="166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</row>
    <row r="738" spans="1:26" ht="12.75" customHeight="1">
      <c r="A738" s="166"/>
      <c r="B738" s="166"/>
      <c r="C738" s="166"/>
      <c r="D738" s="166"/>
      <c r="E738" s="166"/>
      <c r="F738" s="166"/>
      <c r="G738" s="166"/>
      <c r="H738" s="166"/>
      <c r="I738" s="166"/>
      <c r="J738" s="166"/>
      <c r="K738" s="166"/>
      <c r="L738" s="166"/>
      <c r="M738" s="166"/>
      <c r="N738" s="166"/>
      <c r="O738" s="166"/>
      <c r="P738" s="166"/>
      <c r="Q738" s="166"/>
      <c r="R738" s="166"/>
      <c r="S738" s="166"/>
      <c r="T738" s="166"/>
      <c r="U738" s="166"/>
      <c r="V738" s="166"/>
      <c r="W738" s="166"/>
      <c r="X738" s="166"/>
      <c r="Y738" s="166"/>
      <c r="Z738" s="166"/>
    </row>
    <row r="739" spans="1:26" ht="12.75" customHeight="1">
      <c r="A739" s="166"/>
      <c r="B739" s="166"/>
      <c r="C739" s="166"/>
      <c r="D739" s="166"/>
      <c r="E739" s="166"/>
      <c r="F739" s="166"/>
      <c r="G739" s="166"/>
      <c r="H739" s="166"/>
      <c r="I739" s="166"/>
      <c r="J739" s="166"/>
      <c r="K739" s="166"/>
      <c r="L739" s="166"/>
      <c r="M739" s="166"/>
      <c r="N739" s="166"/>
      <c r="O739" s="166"/>
      <c r="P739" s="166"/>
      <c r="Q739" s="166"/>
      <c r="R739" s="166"/>
      <c r="S739" s="166"/>
      <c r="T739" s="166"/>
      <c r="U739" s="166"/>
      <c r="V739" s="166"/>
      <c r="W739" s="166"/>
      <c r="X739" s="166"/>
      <c r="Y739" s="166"/>
      <c r="Z739" s="166"/>
    </row>
    <row r="740" spans="1:26" ht="12.75" customHeight="1">
      <c r="A740" s="166"/>
      <c r="B740" s="166"/>
      <c r="C740" s="166"/>
      <c r="D740" s="166"/>
      <c r="E740" s="166"/>
      <c r="F740" s="166"/>
      <c r="G740" s="166"/>
      <c r="H740" s="166"/>
      <c r="I740" s="166"/>
      <c r="J740" s="166"/>
      <c r="K740" s="166"/>
      <c r="L740" s="166"/>
      <c r="M740" s="166"/>
      <c r="N740" s="166"/>
      <c r="O740" s="166"/>
      <c r="P740" s="166"/>
      <c r="Q740" s="166"/>
      <c r="R740" s="166"/>
      <c r="S740" s="166"/>
      <c r="T740" s="166"/>
      <c r="U740" s="166"/>
      <c r="V740" s="166"/>
      <c r="W740" s="166"/>
      <c r="X740" s="166"/>
      <c r="Y740" s="166"/>
      <c r="Z740" s="166"/>
    </row>
    <row r="741" spans="1:26" ht="12.75" customHeight="1">
      <c r="A741" s="166"/>
      <c r="B741" s="166"/>
      <c r="C741" s="166"/>
      <c r="D741" s="166"/>
      <c r="E741" s="166"/>
      <c r="F741" s="166"/>
      <c r="G741" s="166"/>
      <c r="H741" s="166"/>
      <c r="I741" s="166"/>
      <c r="J741" s="166"/>
      <c r="K741" s="166"/>
      <c r="L741" s="166"/>
      <c r="M741" s="166"/>
      <c r="N741" s="166"/>
      <c r="O741" s="166"/>
      <c r="P741" s="166"/>
      <c r="Q741" s="166"/>
      <c r="R741" s="166"/>
      <c r="S741" s="166"/>
      <c r="T741" s="166"/>
      <c r="U741" s="166"/>
      <c r="V741" s="166"/>
      <c r="W741" s="166"/>
      <c r="X741" s="166"/>
      <c r="Y741" s="166"/>
      <c r="Z741" s="166"/>
    </row>
    <row r="742" spans="1:26" ht="12.75" customHeight="1">
      <c r="A742" s="166"/>
      <c r="B742" s="166"/>
      <c r="C742" s="166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66"/>
      <c r="O742" s="166"/>
      <c r="P742" s="166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</row>
    <row r="743" spans="1:26" ht="12.75" customHeight="1">
      <c r="A743" s="166"/>
      <c r="B743" s="166"/>
      <c r="C743" s="166"/>
      <c r="D743" s="166"/>
      <c r="E743" s="166"/>
      <c r="F743" s="166"/>
      <c r="G743" s="166"/>
      <c r="H743" s="166"/>
      <c r="I743" s="166"/>
      <c r="J743" s="166"/>
      <c r="K743" s="166"/>
      <c r="L743" s="166"/>
      <c r="M743" s="166"/>
      <c r="N743" s="166"/>
      <c r="O743" s="166"/>
      <c r="P743" s="166"/>
      <c r="Q743" s="166"/>
      <c r="R743" s="166"/>
      <c r="S743" s="166"/>
      <c r="T743" s="166"/>
      <c r="U743" s="166"/>
      <c r="V743" s="166"/>
      <c r="W743" s="166"/>
      <c r="X743" s="166"/>
      <c r="Y743" s="166"/>
      <c r="Z743" s="166"/>
    </row>
    <row r="744" spans="1:26" ht="12.75" customHeight="1">
      <c r="A744" s="166"/>
      <c r="B744" s="166"/>
      <c r="C744" s="166"/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66"/>
      <c r="O744" s="166"/>
      <c r="P744" s="166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</row>
    <row r="745" spans="1:26" ht="12.75" customHeight="1">
      <c r="A745" s="166"/>
      <c r="B745" s="166"/>
      <c r="C745" s="166"/>
      <c r="D745" s="166"/>
      <c r="E745" s="166"/>
      <c r="F745" s="166"/>
      <c r="G745" s="166"/>
      <c r="H745" s="166"/>
      <c r="I745" s="166"/>
      <c r="J745" s="166"/>
      <c r="K745" s="166"/>
      <c r="L745" s="166"/>
      <c r="M745" s="166"/>
      <c r="N745" s="166"/>
      <c r="O745" s="166"/>
      <c r="P745" s="166"/>
      <c r="Q745" s="166"/>
      <c r="R745" s="166"/>
      <c r="S745" s="166"/>
      <c r="T745" s="166"/>
      <c r="U745" s="166"/>
      <c r="V745" s="166"/>
      <c r="W745" s="166"/>
      <c r="X745" s="166"/>
      <c r="Y745" s="166"/>
      <c r="Z745" s="166"/>
    </row>
    <row r="746" spans="1:26" ht="12.75" customHeight="1">
      <c r="A746" s="166"/>
      <c r="B746" s="166"/>
      <c r="C746" s="166"/>
      <c r="D746" s="166"/>
      <c r="E746" s="166"/>
      <c r="F746" s="166"/>
      <c r="G746" s="166"/>
      <c r="H746" s="166"/>
      <c r="I746" s="166"/>
      <c r="J746" s="166"/>
      <c r="K746" s="166"/>
      <c r="L746" s="166"/>
      <c r="M746" s="166"/>
      <c r="N746" s="166"/>
      <c r="O746" s="166"/>
      <c r="P746" s="166"/>
      <c r="Q746" s="166"/>
      <c r="R746" s="166"/>
      <c r="S746" s="166"/>
      <c r="T746" s="166"/>
      <c r="U746" s="166"/>
      <c r="V746" s="166"/>
      <c r="W746" s="166"/>
      <c r="X746" s="166"/>
      <c r="Y746" s="166"/>
      <c r="Z746" s="166"/>
    </row>
    <row r="747" spans="1:26" ht="12.75" customHeight="1">
      <c r="A747" s="166"/>
      <c r="B747" s="166"/>
      <c r="C747" s="166"/>
      <c r="D747" s="166"/>
      <c r="E747" s="166"/>
      <c r="F747" s="166"/>
      <c r="G747" s="166"/>
      <c r="H747" s="166"/>
      <c r="I747" s="166"/>
      <c r="J747" s="166"/>
      <c r="K747" s="166"/>
      <c r="L747" s="166"/>
      <c r="M747" s="166"/>
      <c r="N747" s="166"/>
      <c r="O747" s="166"/>
      <c r="P747" s="166"/>
      <c r="Q747" s="166"/>
      <c r="R747" s="166"/>
      <c r="S747" s="166"/>
      <c r="T747" s="166"/>
      <c r="U747" s="166"/>
      <c r="V747" s="166"/>
      <c r="W747" s="166"/>
      <c r="X747" s="166"/>
      <c r="Y747" s="166"/>
      <c r="Z747" s="166"/>
    </row>
    <row r="748" spans="1:26" ht="12.75" customHeight="1">
      <c r="A748" s="166"/>
      <c r="B748" s="166"/>
      <c r="C748" s="166"/>
      <c r="D748" s="166"/>
      <c r="E748" s="166"/>
      <c r="F748" s="166"/>
      <c r="G748" s="166"/>
      <c r="H748" s="166"/>
      <c r="I748" s="166"/>
      <c r="J748" s="166"/>
      <c r="K748" s="166"/>
      <c r="L748" s="166"/>
      <c r="M748" s="166"/>
      <c r="N748" s="166"/>
      <c r="O748" s="166"/>
      <c r="P748" s="166"/>
      <c r="Q748" s="166"/>
      <c r="R748" s="166"/>
      <c r="S748" s="166"/>
      <c r="T748" s="166"/>
      <c r="U748" s="166"/>
      <c r="V748" s="166"/>
      <c r="W748" s="166"/>
      <c r="X748" s="166"/>
      <c r="Y748" s="166"/>
      <c r="Z748" s="166"/>
    </row>
    <row r="749" spans="1:26" ht="12.75" customHeight="1">
      <c r="A749" s="166"/>
      <c r="B749" s="166"/>
      <c r="C749" s="166"/>
      <c r="D749" s="166"/>
      <c r="E749" s="166"/>
      <c r="F749" s="166"/>
      <c r="G749" s="166"/>
      <c r="H749" s="166"/>
      <c r="I749" s="166"/>
      <c r="J749" s="166"/>
      <c r="K749" s="166"/>
      <c r="L749" s="166"/>
      <c r="M749" s="166"/>
      <c r="N749" s="166"/>
      <c r="O749" s="166"/>
      <c r="P749" s="166"/>
      <c r="Q749" s="166"/>
      <c r="R749" s="166"/>
      <c r="S749" s="166"/>
      <c r="T749" s="166"/>
      <c r="U749" s="166"/>
      <c r="V749" s="166"/>
      <c r="W749" s="166"/>
      <c r="X749" s="166"/>
      <c r="Y749" s="166"/>
      <c r="Z749" s="166"/>
    </row>
    <row r="750" spans="1:26" ht="12.75" customHeight="1">
      <c r="A750" s="166"/>
      <c r="B750" s="166"/>
      <c r="C750" s="166"/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66"/>
      <c r="O750" s="166"/>
      <c r="P750" s="166"/>
      <c r="Q750" s="166"/>
      <c r="R750" s="166"/>
      <c r="S750" s="166"/>
      <c r="T750" s="166"/>
      <c r="U750" s="166"/>
      <c r="V750" s="166"/>
      <c r="W750" s="166"/>
      <c r="X750" s="166"/>
      <c r="Y750" s="166"/>
      <c r="Z750" s="166"/>
    </row>
    <row r="751" spans="1:26" ht="12.75" customHeight="1">
      <c r="A751" s="166"/>
      <c r="B751" s="166"/>
      <c r="C751" s="166"/>
      <c r="D751" s="166"/>
      <c r="E751" s="166"/>
      <c r="F751" s="166"/>
      <c r="G751" s="166"/>
      <c r="H751" s="166"/>
      <c r="I751" s="166"/>
      <c r="J751" s="166"/>
      <c r="K751" s="166"/>
      <c r="L751" s="166"/>
      <c r="M751" s="166"/>
      <c r="N751" s="166"/>
      <c r="O751" s="166"/>
      <c r="P751" s="166"/>
      <c r="Q751" s="166"/>
      <c r="R751" s="166"/>
      <c r="S751" s="166"/>
      <c r="T751" s="166"/>
      <c r="U751" s="166"/>
      <c r="V751" s="166"/>
      <c r="W751" s="166"/>
      <c r="X751" s="166"/>
      <c r="Y751" s="166"/>
      <c r="Z751" s="166"/>
    </row>
    <row r="752" spans="1:26" ht="12.75" customHeight="1">
      <c r="A752" s="166"/>
      <c r="B752" s="166"/>
      <c r="C752" s="166"/>
      <c r="D752" s="166"/>
      <c r="E752" s="166"/>
      <c r="F752" s="166"/>
      <c r="G752" s="166"/>
      <c r="H752" s="166"/>
      <c r="I752" s="166"/>
      <c r="J752" s="166"/>
      <c r="K752" s="166"/>
      <c r="L752" s="166"/>
      <c r="M752" s="166"/>
      <c r="N752" s="166"/>
      <c r="O752" s="166"/>
      <c r="P752" s="166"/>
      <c r="Q752" s="166"/>
      <c r="R752" s="166"/>
      <c r="S752" s="166"/>
      <c r="T752" s="166"/>
      <c r="U752" s="166"/>
      <c r="V752" s="166"/>
      <c r="W752" s="166"/>
      <c r="X752" s="166"/>
      <c r="Y752" s="166"/>
      <c r="Z752" s="166"/>
    </row>
    <row r="753" spans="1:26" ht="12.75" customHeight="1">
      <c r="A753" s="166"/>
      <c r="B753" s="166"/>
      <c r="C753" s="166"/>
      <c r="D753" s="166"/>
      <c r="E753" s="166"/>
      <c r="F753" s="166"/>
      <c r="G753" s="166"/>
      <c r="H753" s="166"/>
      <c r="I753" s="166"/>
      <c r="J753" s="166"/>
      <c r="K753" s="166"/>
      <c r="L753" s="166"/>
      <c r="M753" s="166"/>
      <c r="N753" s="166"/>
      <c r="O753" s="166"/>
      <c r="P753" s="166"/>
      <c r="Q753" s="166"/>
      <c r="R753" s="166"/>
      <c r="S753" s="166"/>
      <c r="T753" s="166"/>
      <c r="U753" s="166"/>
      <c r="V753" s="166"/>
      <c r="W753" s="166"/>
      <c r="X753" s="166"/>
      <c r="Y753" s="166"/>
      <c r="Z753" s="166"/>
    </row>
    <row r="754" spans="1:26" ht="12.75" customHeight="1">
      <c r="A754" s="166"/>
      <c r="B754" s="166"/>
      <c r="C754" s="166"/>
      <c r="D754" s="166"/>
      <c r="E754" s="166"/>
      <c r="F754" s="166"/>
      <c r="G754" s="166"/>
      <c r="H754" s="166"/>
      <c r="I754" s="166"/>
      <c r="J754" s="166"/>
      <c r="K754" s="166"/>
      <c r="L754" s="166"/>
      <c r="M754" s="166"/>
      <c r="N754" s="166"/>
      <c r="O754" s="166"/>
      <c r="P754" s="166"/>
      <c r="Q754" s="166"/>
      <c r="R754" s="166"/>
      <c r="S754" s="166"/>
      <c r="T754" s="166"/>
      <c r="U754" s="166"/>
      <c r="V754" s="166"/>
      <c r="W754" s="166"/>
      <c r="X754" s="166"/>
      <c r="Y754" s="166"/>
      <c r="Z754" s="166"/>
    </row>
    <row r="755" spans="1:26" ht="12.75" customHeight="1">
      <c r="A755" s="166"/>
      <c r="B755" s="166"/>
      <c r="C755" s="166"/>
      <c r="D755" s="166"/>
      <c r="E755" s="166"/>
      <c r="F755" s="166"/>
      <c r="G755" s="166"/>
      <c r="H755" s="166"/>
      <c r="I755" s="166"/>
      <c r="J755" s="166"/>
      <c r="K755" s="166"/>
      <c r="L755" s="166"/>
      <c r="M755" s="166"/>
      <c r="N755" s="166"/>
      <c r="O755" s="166"/>
      <c r="P755" s="166"/>
      <c r="Q755" s="166"/>
      <c r="R755" s="166"/>
      <c r="S755" s="166"/>
      <c r="T755" s="166"/>
      <c r="U755" s="166"/>
      <c r="V755" s="166"/>
      <c r="W755" s="166"/>
      <c r="X755" s="166"/>
      <c r="Y755" s="166"/>
      <c r="Z755" s="166"/>
    </row>
    <row r="756" spans="1:26" ht="12.75" customHeight="1">
      <c r="A756" s="166"/>
      <c r="B756" s="166"/>
      <c r="C756" s="166"/>
      <c r="D756" s="166"/>
      <c r="E756" s="166"/>
      <c r="F756" s="166"/>
      <c r="G756" s="166"/>
      <c r="H756" s="166"/>
      <c r="I756" s="166"/>
      <c r="J756" s="166"/>
      <c r="K756" s="166"/>
      <c r="L756" s="166"/>
      <c r="M756" s="166"/>
      <c r="N756" s="166"/>
      <c r="O756" s="166"/>
      <c r="P756" s="166"/>
      <c r="Q756" s="166"/>
      <c r="R756" s="166"/>
      <c r="S756" s="166"/>
      <c r="T756" s="166"/>
      <c r="U756" s="166"/>
      <c r="V756" s="166"/>
      <c r="W756" s="166"/>
      <c r="X756" s="166"/>
      <c r="Y756" s="166"/>
      <c r="Z756" s="166"/>
    </row>
    <row r="757" spans="1:26" ht="12.75" customHeight="1">
      <c r="A757" s="166"/>
      <c r="B757" s="166"/>
      <c r="C757" s="166"/>
      <c r="D757" s="166"/>
      <c r="E757" s="166"/>
      <c r="F757" s="166"/>
      <c r="G757" s="166"/>
      <c r="H757" s="166"/>
      <c r="I757" s="166"/>
      <c r="J757" s="166"/>
      <c r="K757" s="166"/>
      <c r="L757" s="166"/>
      <c r="M757" s="166"/>
      <c r="N757" s="166"/>
      <c r="O757" s="166"/>
      <c r="P757" s="166"/>
      <c r="Q757" s="166"/>
      <c r="R757" s="166"/>
      <c r="S757" s="166"/>
      <c r="T757" s="166"/>
      <c r="U757" s="166"/>
      <c r="V757" s="166"/>
      <c r="W757" s="166"/>
      <c r="X757" s="166"/>
      <c r="Y757" s="166"/>
      <c r="Z757" s="166"/>
    </row>
    <row r="758" spans="1:26" ht="12.75" customHeight="1">
      <c r="A758" s="166"/>
      <c r="B758" s="166"/>
      <c r="C758" s="166"/>
      <c r="D758" s="166"/>
      <c r="E758" s="166"/>
      <c r="F758" s="166"/>
      <c r="G758" s="166"/>
      <c r="H758" s="166"/>
      <c r="I758" s="166"/>
      <c r="J758" s="166"/>
      <c r="K758" s="166"/>
      <c r="L758" s="166"/>
      <c r="M758" s="166"/>
      <c r="N758" s="166"/>
      <c r="O758" s="166"/>
      <c r="P758" s="166"/>
      <c r="Q758" s="166"/>
      <c r="R758" s="166"/>
      <c r="S758" s="166"/>
      <c r="T758" s="166"/>
      <c r="U758" s="166"/>
      <c r="V758" s="166"/>
      <c r="W758" s="166"/>
      <c r="X758" s="166"/>
      <c r="Y758" s="166"/>
      <c r="Z758" s="166"/>
    </row>
    <row r="759" spans="1:26" ht="12.75" customHeight="1">
      <c r="A759" s="166"/>
      <c r="B759" s="166"/>
      <c r="C759" s="166"/>
      <c r="D759" s="166"/>
      <c r="E759" s="166"/>
      <c r="F759" s="166"/>
      <c r="G759" s="166"/>
      <c r="H759" s="166"/>
      <c r="I759" s="166"/>
      <c r="J759" s="166"/>
      <c r="K759" s="166"/>
      <c r="L759" s="166"/>
      <c r="M759" s="166"/>
      <c r="N759" s="166"/>
      <c r="O759" s="166"/>
      <c r="P759" s="166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</row>
    <row r="760" spans="1:26" ht="12.75" customHeight="1">
      <c r="A760" s="166"/>
      <c r="B760" s="166"/>
      <c r="C760" s="166"/>
      <c r="D760" s="166"/>
      <c r="E760" s="166"/>
      <c r="F760" s="166"/>
      <c r="G760" s="166"/>
      <c r="H760" s="166"/>
      <c r="I760" s="166"/>
      <c r="J760" s="166"/>
      <c r="K760" s="166"/>
      <c r="L760" s="166"/>
      <c r="M760" s="166"/>
      <c r="N760" s="166"/>
      <c r="O760" s="166"/>
      <c r="P760" s="166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</row>
    <row r="761" spans="1:26" ht="12.75" customHeight="1">
      <c r="A761" s="166"/>
      <c r="B761" s="166"/>
      <c r="C761" s="166"/>
      <c r="D761" s="166"/>
      <c r="E761" s="166"/>
      <c r="F761" s="166"/>
      <c r="G761" s="166"/>
      <c r="H761" s="166"/>
      <c r="I761" s="166"/>
      <c r="J761" s="166"/>
      <c r="K761" s="166"/>
      <c r="L761" s="166"/>
      <c r="M761" s="166"/>
      <c r="N761" s="166"/>
      <c r="O761" s="166"/>
      <c r="P761" s="166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</row>
    <row r="762" spans="1:26" ht="12.75" customHeight="1">
      <c r="A762" s="166"/>
      <c r="B762" s="166"/>
      <c r="C762" s="166"/>
      <c r="D762" s="166"/>
      <c r="E762" s="166"/>
      <c r="F762" s="166"/>
      <c r="G762" s="166"/>
      <c r="H762" s="166"/>
      <c r="I762" s="166"/>
      <c r="J762" s="166"/>
      <c r="K762" s="166"/>
      <c r="L762" s="166"/>
      <c r="M762" s="166"/>
      <c r="N762" s="166"/>
      <c r="O762" s="166"/>
      <c r="P762" s="166"/>
      <c r="Q762" s="166"/>
      <c r="R762" s="166"/>
      <c r="S762" s="166"/>
      <c r="T762" s="166"/>
      <c r="U762" s="166"/>
      <c r="V762" s="166"/>
      <c r="W762" s="166"/>
      <c r="X762" s="166"/>
      <c r="Y762" s="166"/>
      <c r="Z762" s="166"/>
    </row>
    <row r="763" spans="1:26" ht="12.75" customHeight="1">
      <c r="A763" s="166"/>
      <c r="B763" s="166"/>
      <c r="C763" s="166"/>
      <c r="D763" s="166"/>
      <c r="E763" s="166"/>
      <c r="F763" s="166"/>
      <c r="G763" s="166"/>
      <c r="H763" s="166"/>
      <c r="I763" s="166"/>
      <c r="J763" s="166"/>
      <c r="K763" s="166"/>
      <c r="L763" s="166"/>
      <c r="M763" s="166"/>
      <c r="N763" s="166"/>
      <c r="O763" s="166"/>
      <c r="P763" s="166"/>
      <c r="Q763" s="166"/>
      <c r="R763" s="166"/>
      <c r="S763" s="166"/>
      <c r="T763" s="166"/>
      <c r="U763" s="166"/>
      <c r="V763" s="166"/>
      <c r="W763" s="166"/>
      <c r="X763" s="166"/>
      <c r="Y763" s="166"/>
      <c r="Z763" s="166"/>
    </row>
    <row r="764" spans="1:26" ht="12.75" customHeight="1">
      <c r="A764" s="166"/>
      <c r="B764" s="166"/>
      <c r="C764" s="166"/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P764" s="166"/>
      <c r="Q764" s="166"/>
      <c r="R764" s="166"/>
      <c r="S764" s="166"/>
      <c r="T764" s="166"/>
      <c r="U764" s="166"/>
      <c r="V764" s="166"/>
      <c r="W764" s="166"/>
      <c r="X764" s="166"/>
      <c r="Y764" s="166"/>
      <c r="Z764" s="166"/>
    </row>
    <row r="765" spans="1:26" ht="12.75" customHeight="1">
      <c r="A765" s="166"/>
      <c r="B765" s="166"/>
      <c r="C765" s="166"/>
      <c r="D765" s="166"/>
      <c r="E765" s="166"/>
      <c r="F765" s="166"/>
      <c r="G765" s="166"/>
      <c r="H765" s="166"/>
      <c r="I765" s="166"/>
      <c r="J765" s="166"/>
      <c r="K765" s="166"/>
      <c r="L765" s="166"/>
      <c r="M765" s="166"/>
      <c r="N765" s="166"/>
      <c r="O765" s="166"/>
      <c r="P765" s="166"/>
      <c r="Q765" s="166"/>
      <c r="R765" s="166"/>
      <c r="S765" s="166"/>
      <c r="T765" s="166"/>
      <c r="U765" s="166"/>
      <c r="V765" s="166"/>
      <c r="W765" s="166"/>
      <c r="X765" s="166"/>
      <c r="Y765" s="166"/>
      <c r="Z765" s="166"/>
    </row>
    <row r="766" spans="1:26" ht="12.75" customHeight="1">
      <c r="A766" s="166"/>
      <c r="B766" s="166"/>
      <c r="C766" s="166"/>
      <c r="D766" s="166"/>
      <c r="E766" s="166"/>
      <c r="F766" s="166"/>
      <c r="G766" s="166"/>
      <c r="H766" s="166"/>
      <c r="I766" s="166"/>
      <c r="J766" s="166"/>
      <c r="K766" s="166"/>
      <c r="L766" s="166"/>
      <c r="M766" s="166"/>
      <c r="N766" s="166"/>
      <c r="O766" s="166"/>
      <c r="P766" s="166"/>
      <c r="Q766" s="166"/>
      <c r="R766" s="166"/>
      <c r="S766" s="166"/>
      <c r="T766" s="166"/>
      <c r="U766" s="166"/>
      <c r="V766" s="166"/>
      <c r="W766" s="166"/>
      <c r="X766" s="166"/>
      <c r="Y766" s="166"/>
      <c r="Z766" s="166"/>
    </row>
    <row r="767" spans="1:26" ht="12.75" customHeight="1">
      <c r="A767" s="166"/>
      <c r="B767" s="166"/>
      <c r="C767" s="166"/>
      <c r="D767" s="166"/>
      <c r="E767" s="166"/>
      <c r="F767" s="166"/>
      <c r="G767" s="166"/>
      <c r="H767" s="166"/>
      <c r="I767" s="166"/>
      <c r="J767" s="166"/>
      <c r="K767" s="166"/>
      <c r="L767" s="166"/>
      <c r="M767" s="166"/>
      <c r="N767" s="166"/>
      <c r="O767" s="166"/>
      <c r="P767" s="166"/>
      <c r="Q767" s="166"/>
      <c r="R767" s="166"/>
      <c r="S767" s="166"/>
      <c r="T767" s="166"/>
      <c r="U767" s="166"/>
      <c r="V767" s="166"/>
      <c r="W767" s="166"/>
      <c r="X767" s="166"/>
      <c r="Y767" s="166"/>
      <c r="Z767" s="166"/>
    </row>
    <row r="768" spans="1:26" ht="12.75" customHeight="1">
      <c r="A768" s="166"/>
      <c r="B768" s="166"/>
      <c r="C768" s="166"/>
      <c r="D768" s="166"/>
      <c r="E768" s="166"/>
      <c r="F768" s="166"/>
      <c r="G768" s="166"/>
      <c r="H768" s="166"/>
      <c r="I768" s="166"/>
      <c r="J768" s="166"/>
      <c r="K768" s="166"/>
      <c r="L768" s="166"/>
      <c r="M768" s="166"/>
      <c r="N768" s="166"/>
      <c r="O768" s="166"/>
      <c r="P768" s="166"/>
      <c r="Q768" s="166"/>
      <c r="R768" s="166"/>
      <c r="S768" s="166"/>
      <c r="T768" s="166"/>
      <c r="U768" s="166"/>
      <c r="V768" s="166"/>
      <c r="W768" s="166"/>
      <c r="X768" s="166"/>
      <c r="Y768" s="166"/>
      <c r="Z768" s="166"/>
    </row>
    <row r="769" spans="1:26" ht="12.75" customHeight="1">
      <c r="A769" s="166"/>
      <c r="B769" s="166"/>
      <c r="C769" s="166"/>
      <c r="D769" s="166"/>
      <c r="E769" s="166"/>
      <c r="F769" s="166"/>
      <c r="G769" s="166"/>
      <c r="H769" s="166"/>
      <c r="I769" s="166"/>
      <c r="J769" s="166"/>
      <c r="K769" s="166"/>
      <c r="L769" s="166"/>
      <c r="M769" s="166"/>
      <c r="N769" s="166"/>
      <c r="O769" s="166"/>
      <c r="P769" s="166"/>
      <c r="Q769" s="166"/>
      <c r="R769" s="166"/>
      <c r="S769" s="166"/>
      <c r="T769" s="166"/>
      <c r="U769" s="166"/>
      <c r="V769" s="166"/>
      <c r="W769" s="166"/>
      <c r="X769" s="166"/>
      <c r="Y769" s="166"/>
      <c r="Z769" s="166"/>
    </row>
    <row r="770" spans="1:26" ht="12.75" customHeight="1">
      <c r="A770" s="166"/>
      <c r="B770" s="166"/>
      <c r="C770" s="166"/>
      <c r="D770" s="166"/>
      <c r="E770" s="166"/>
      <c r="F770" s="166"/>
      <c r="G770" s="166"/>
      <c r="H770" s="166"/>
      <c r="I770" s="166"/>
      <c r="J770" s="166"/>
      <c r="K770" s="166"/>
      <c r="L770" s="166"/>
      <c r="M770" s="166"/>
      <c r="N770" s="166"/>
      <c r="O770" s="166"/>
      <c r="P770" s="166"/>
      <c r="Q770" s="166"/>
      <c r="R770" s="166"/>
      <c r="S770" s="166"/>
      <c r="T770" s="166"/>
      <c r="U770" s="166"/>
      <c r="V770" s="166"/>
      <c r="W770" s="166"/>
      <c r="X770" s="166"/>
      <c r="Y770" s="166"/>
      <c r="Z770" s="166"/>
    </row>
    <row r="771" spans="1:26" ht="12.75" customHeight="1">
      <c r="A771" s="166"/>
      <c r="B771" s="166"/>
      <c r="C771" s="166"/>
      <c r="D771" s="166"/>
      <c r="E771" s="166"/>
      <c r="F771" s="166"/>
      <c r="G771" s="166"/>
      <c r="H771" s="166"/>
      <c r="I771" s="166"/>
      <c r="J771" s="166"/>
      <c r="K771" s="166"/>
      <c r="L771" s="166"/>
      <c r="M771" s="166"/>
      <c r="N771" s="166"/>
      <c r="O771" s="166"/>
      <c r="P771" s="166"/>
      <c r="Q771" s="166"/>
      <c r="R771" s="166"/>
      <c r="S771" s="166"/>
      <c r="T771" s="166"/>
      <c r="U771" s="166"/>
      <c r="V771" s="166"/>
      <c r="W771" s="166"/>
      <c r="X771" s="166"/>
      <c r="Y771" s="166"/>
      <c r="Z771" s="166"/>
    </row>
    <row r="772" spans="1:26" ht="12.75" customHeight="1">
      <c r="A772" s="166"/>
      <c r="B772" s="166"/>
      <c r="C772" s="166"/>
      <c r="D772" s="166"/>
      <c r="E772" s="166"/>
      <c r="F772" s="166"/>
      <c r="G772" s="166"/>
      <c r="H772" s="166"/>
      <c r="I772" s="166"/>
      <c r="J772" s="166"/>
      <c r="K772" s="166"/>
      <c r="L772" s="166"/>
      <c r="M772" s="166"/>
      <c r="N772" s="166"/>
      <c r="O772" s="166"/>
      <c r="P772" s="166"/>
      <c r="Q772" s="166"/>
      <c r="R772" s="166"/>
      <c r="S772" s="166"/>
      <c r="T772" s="166"/>
      <c r="U772" s="166"/>
      <c r="V772" s="166"/>
      <c r="W772" s="166"/>
      <c r="X772" s="166"/>
      <c r="Y772" s="166"/>
      <c r="Z772" s="166"/>
    </row>
    <row r="773" spans="1:26" ht="12.75" customHeight="1">
      <c r="A773" s="166"/>
      <c r="B773" s="166"/>
      <c r="C773" s="166"/>
      <c r="D773" s="166"/>
      <c r="E773" s="166"/>
      <c r="F773" s="166"/>
      <c r="G773" s="166"/>
      <c r="H773" s="166"/>
      <c r="I773" s="166"/>
      <c r="J773" s="166"/>
      <c r="K773" s="166"/>
      <c r="L773" s="166"/>
      <c r="M773" s="166"/>
      <c r="N773" s="166"/>
      <c r="O773" s="166"/>
      <c r="P773" s="166"/>
      <c r="Q773" s="166"/>
      <c r="R773" s="166"/>
      <c r="S773" s="166"/>
      <c r="T773" s="166"/>
      <c r="U773" s="166"/>
      <c r="V773" s="166"/>
      <c r="W773" s="166"/>
      <c r="X773" s="166"/>
      <c r="Y773" s="166"/>
      <c r="Z773" s="166"/>
    </row>
    <row r="774" spans="1:26" ht="12.75" customHeight="1">
      <c r="A774" s="166"/>
      <c r="B774" s="166"/>
      <c r="C774" s="166"/>
      <c r="D774" s="166"/>
      <c r="E774" s="166"/>
      <c r="F774" s="166"/>
      <c r="G774" s="166"/>
      <c r="H774" s="166"/>
      <c r="I774" s="166"/>
      <c r="J774" s="166"/>
      <c r="K774" s="166"/>
      <c r="L774" s="166"/>
      <c r="M774" s="166"/>
      <c r="N774" s="166"/>
      <c r="O774" s="166"/>
      <c r="P774" s="166"/>
      <c r="Q774" s="166"/>
      <c r="R774" s="166"/>
      <c r="S774" s="166"/>
      <c r="T774" s="166"/>
      <c r="U774" s="166"/>
      <c r="V774" s="166"/>
      <c r="W774" s="166"/>
      <c r="X774" s="166"/>
      <c r="Y774" s="166"/>
      <c r="Z774" s="166"/>
    </row>
    <row r="775" spans="1:26" ht="12.75" customHeight="1">
      <c r="A775" s="166"/>
      <c r="B775" s="166"/>
      <c r="C775" s="166"/>
      <c r="D775" s="166"/>
      <c r="E775" s="166"/>
      <c r="F775" s="166"/>
      <c r="G775" s="166"/>
      <c r="H775" s="166"/>
      <c r="I775" s="166"/>
      <c r="J775" s="166"/>
      <c r="K775" s="166"/>
      <c r="L775" s="166"/>
      <c r="M775" s="166"/>
      <c r="N775" s="166"/>
      <c r="O775" s="166"/>
      <c r="P775" s="166"/>
      <c r="Q775" s="166"/>
      <c r="R775" s="166"/>
      <c r="S775" s="166"/>
      <c r="T775" s="166"/>
      <c r="U775" s="166"/>
      <c r="V775" s="166"/>
      <c r="W775" s="166"/>
      <c r="X775" s="166"/>
      <c r="Y775" s="166"/>
      <c r="Z775" s="166"/>
    </row>
    <row r="776" spans="1:26" ht="12.75" customHeight="1">
      <c r="A776" s="166"/>
      <c r="B776" s="166"/>
      <c r="C776" s="166"/>
      <c r="D776" s="166"/>
      <c r="E776" s="166"/>
      <c r="F776" s="166"/>
      <c r="G776" s="166"/>
      <c r="H776" s="166"/>
      <c r="I776" s="166"/>
      <c r="J776" s="166"/>
      <c r="K776" s="166"/>
      <c r="L776" s="166"/>
      <c r="M776" s="166"/>
      <c r="N776" s="166"/>
      <c r="O776" s="166"/>
      <c r="P776" s="166"/>
      <c r="Q776" s="166"/>
      <c r="R776" s="166"/>
      <c r="S776" s="166"/>
      <c r="T776" s="166"/>
      <c r="U776" s="166"/>
      <c r="V776" s="166"/>
      <c r="W776" s="166"/>
      <c r="X776" s="166"/>
      <c r="Y776" s="166"/>
      <c r="Z776" s="166"/>
    </row>
    <row r="777" spans="1:26" ht="12.75" customHeight="1">
      <c r="A777" s="166"/>
      <c r="B777" s="166"/>
      <c r="C777" s="166"/>
      <c r="D777" s="166"/>
      <c r="E777" s="166"/>
      <c r="F777" s="166"/>
      <c r="G777" s="166"/>
      <c r="H777" s="166"/>
      <c r="I777" s="166"/>
      <c r="J777" s="166"/>
      <c r="K777" s="166"/>
      <c r="L777" s="166"/>
      <c r="M777" s="166"/>
      <c r="N777" s="166"/>
      <c r="O777" s="166"/>
      <c r="P777" s="166"/>
      <c r="Q777" s="166"/>
      <c r="R777" s="166"/>
      <c r="S777" s="166"/>
      <c r="T777" s="166"/>
      <c r="U777" s="166"/>
      <c r="V777" s="166"/>
      <c r="W777" s="166"/>
      <c r="X777" s="166"/>
      <c r="Y777" s="166"/>
      <c r="Z777" s="166"/>
    </row>
    <row r="778" spans="1:26" ht="12.75" customHeight="1">
      <c r="A778" s="166"/>
      <c r="B778" s="166"/>
      <c r="C778" s="166"/>
      <c r="D778" s="166"/>
      <c r="E778" s="166"/>
      <c r="F778" s="166"/>
      <c r="G778" s="166"/>
      <c r="H778" s="166"/>
      <c r="I778" s="166"/>
      <c r="J778" s="166"/>
      <c r="K778" s="166"/>
      <c r="L778" s="166"/>
      <c r="M778" s="166"/>
      <c r="N778" s="166"/>
      <c r="O778" s="166"/>
      <c r="P778" s="166"/>
      <c r="Q778" s="166"/>
      <c r="R778" s="166"/>
      <c r="S778" s="166"/>
      <c r="T778" s="166"/>
      <c r="U778" s="166"/>
      <c r="V778" s="166"/>
      <c r="W778" s="166"/>
      <c r="X778" s="166"/>
      <c r="Y778" s="166"/>
      <c r="Z778" s="166"/>
    </row>
    <row r="779" spans="1:26" ht="12.75" customHeight="1">
      <c r="A779" s="166"/>
      <c r="B779" s="166"/>
      <c r="C779" s="166"/>
      <c r="D779" s="166"/>
      <c r="E779" s="166"/>
      <c r="F779" s="166"/>
      <c r="G779" s="166"/>
      <c r="H779" s="166"/>
      <c r="I779" s="166"/>
      <c r="J779" s="166"/>
      <c r="K779" s="166"/>
      <c r="L779" s="166"/>
      <c r="M779" s="166"/>
      <c r="N779" s="166"/>
      <c r="O779" s="166"/>
      <c r="P779" s="166"/>
      <c r="Q779" s="166"/>
      <c r="R779" s="166"/>
      <c r="S779" s="166"/>
      <c r="T779" s="166"/>
      <c r="U779" s="166"/>
      <c r="V779" s="166"/>
      <c r="W779" s="166"/>
      <c r="X779" s="166"/>
      <c r="Y779" s="166"/>
      <c r="Z779" s="166"/>
    </row>
    <row r="780" spans="1:26" ht="12.75" customHeight="1">
      <c r="A780" s="166"/>
      <c r="B780" s="166"/>
      <c r="C780" s="166"/>
      <c r="D780" s="166"/>
      <c r="E780" s="166"/>
      <c r="F780" s="166"/>
      <c r="G780" s="166"/>
      <c r="H780" s="166"/>
      <c r="I780" s="166"/>
      <c r="J780" s="166"/>
      <c r="K780" s="166"/>
      <c r="L780" s="166"/>
      <c r="M780" s="166"/>
      <c r="N780" s="166"/>
      <c r="O780" s="166"/>
      <c r="P780" s="166"/>
      <c r="Q780" s="166"/>
      <c r="R780" s="166"/>
      <c r="S780" s="166"/>
      <c r="T780" s="166"/>
      <c r="U780" s="166"/>
      <c r="V780" s="166"/>
      <c r="W780" s="166"/>
      <c r="X780" s="166"/>
      <c r="Y780" s="166"/>
      <c r="Z780" s="166"/>
    </row>
    <row r="781" spans="1:26" ht="12.75" customHeight="1">
      <c r="A781" s="166"/>
      <c r="B781" s="166"/>
      <c r="C781" s="166"/>
      <c r="D781" s="166"/>
      <c r="E781" s="166"/>
      <c r="F781" s="166"/>
      <c r="G781" s="166"/>
      <c r="H781" s="166"/>
      <c r="I781" s="166"/>
      <c r="J781" s="166"/>
      <c r="K781" s="166"/>
      <c r="L781" s="166"/>
      <c r="M781" s="166"/>
      <c r="N781" s="166"/>
      <c r="O781" s="166"/>
      <c r="P781" s="166"/>
      <c r="Q781" s="166"/>
      <c r="R781" s="166"/>
      <c r="S781" s="166"/>
      <c r="T781" s="166"/>
      <c r="U781" s="166"/>
      <c r="V781" s="166"/>
      <c r="W781" s="166"/>
      <c r="X781" s="166"/>
      <c r="Y781" s="166"/>
      <c r="Z781" s="166"/>
    </row>
    <row r="782" spans="1:26" ht="12.75" customHeight="1">
      <c r="A782" s="166"/>
      <c r="B782" s="166"/>
      <c r="C782" s="166"/>
      <c r="D782" s="166"/>
      <c r="E782" s="166"/>
      <c r="F782" s="166"/>
      <c r="G782" s="166"/>
      <c r="H782" s="166"/>
      <c r="I782" s="166"/>
      <c r="J782" s="166"/>
      <c r="K782" s="166"/>
      <c r="L782" s="166"/>
      <c r="M782" s="166"/>
      <c r="N782" s="166"/>
      <c r="O782" s="166"/>
      <c r="P782" s="166"/>
      <c r="Q782" s="166"/>
      <c r="R782" s="166"/>
      <c r="S782" s="166"/>
      <c r="T782" s="166"/>
      <c r="U782" s="166"/>
      <c r="V782" s="166"/>
      <c r="W782" s="166"/>
      <c r="X782" s="166"/>
      <c r="Y782" s="166"/>
      <c r="Z782" s="166"/>
    </row>
    <row r="783" spans="1:26" ht="12.75" customHeight="1">
      <c r="A783" s="166"/>
      <c r="B783" s="166"/>
      <c r="C783" s="166"/>
      <c r="D783" s="166"/>
      <c r="E783" s="166"/>
      <c r="F783" s="166"/>
      <c r="G783" s="166"/>
      <c r="H783" s="166"/>
      <c r="I783" s="166"/>
      <c r="J783" s="166"/>
      <c r="K783" s="166"/>
      <c r="L783" s="166"/>
      <c r="M783" s="166"/>
      <c r="N783" s="166"/>
      <c r="O783" s="166"/>
      <c r="P783" s="166"/>
      <c r="Q783" s="166"/>
      <c r="R783" s="166"/>
      <c r="S783" s="166"/>
      <c r="T783" s="166"/>
      <c r="U783" s="166"/>
      <c r="V783" s="166"/>
      <c r="W783" s="166"/>
      <c r="X783" s="166"/>
      <c r="Y783" s="166"/>
      <c r="Z783" s="166"/>
    </row>
    <row r="784" spans="1:26" ht="12.75" customHeight="1">
      <c r="A784" s="166"/>
      <c r="B784" s="166"/>
      <c r="C784" s="166"/>
      <c r="D784" s="166"/>
      <c r="E784" s="166"/>
      <c r="F784" s="166"/>
      <c r="G784" s="166"/>
      <c r="H784" s="166"/>
      <c r="I784" s="166"/>
      <c r="J784" s="166"/>
      <c r="K784" s="166"/>
      <c r="L784" s="166"/>
      <c r="M784" s="166"/>
      <c r="N784" s="166"/>
      <c r="O784" s="166"/>
      <c r="P784" s="166"/>
      <c r="Q784" s="166"/>
      <c r="R784" s="166"/>
      <c r="S784" s="166"/>
      <c r="T784" s="166"/>
      <c r="U784" s="166"/>
      <c r="V784" s="166"/>
      <c r="W784" s="166"/>
      <c r="X784" s="166"/>
      <c r="Y784" s="166"/>
      <c r="Z784" s="166"/>
    </row>
    <row r="785" spans="1:26" ht="12.75" customHeight="1">
      <c r="A785" s="166"/>
      <c r="B785" s="166"/>
      <c r="C785" s="166"/>
      <c r="D785" s="166"/>
      <c r="E785" s="166"/>
      <c r="F785" s="166"/>
      <c r="G785" s="166"/>
      <c r="H785" s="166"/>
      <c r="I785" s="166"/>
      <c r="J785" s="166"/>
      <c r="K785" s="166"/>
      <c r="L785" s="166"/>
      <c r="M785" s="166"/>
      <c r="N785" s="166"/>
      <c r="O785" s="166"/>
      <c r="P785" s="166"/>
      <c r="Q785" s="166"/>
      <c r="R785" s="166"/>
      <c r="S785" s="166"/>
      <c r="T785" s="166"/>
      <c r="U785" s="166"/>
      <c r="V785" s="166"/>
      <c r="W785" s="166"/>
      <c r="X785" s="166"/>
      <c r="Y785" s="166"/>
      <c r="Z785" s="166"/>
    </row>
    <row r="786" spans="1:26" ht="12.75" customHeight="1">
      <c r="A786" s="166"/>
      <c r="B786" s="166"/>
      <c r="C786" s="166"/>
      <c r="D786" s="166"/>
      <c r="E786" s="166"/>
      <c r="F786" s="166"/>
      <c r="G786" s="166"/>
      <c r="H786" s="166"/>
      <c r="I786" s="166"/>
      <c r="J786" s="166"/>
      <c r="K786" s="166"/>
      <c r="L786" s="166"/>
      <c r="M786" s="166"/>
      <c r="N786" s="166"/>
      <c r="O786" s="166"/>
      <c r="P786" s="166"/>
      <c r="Q786" s="166"/>
      <c r="R786" s="166"/>
      <c r="S786" s="166"/>
      <c r="T786" s="166"/>
      <c r="U786" s="166"/>
      <c r="V786" s="166"/>
      <c r="W786" s="166"/>
      <c r="X786" s="166"/>
      <c r="Y786" s="166"/>
      <c r="Z786" s="166"/>
    </row>
    <row r="787" spans="1:26" ht="12.75" customHeight="1">
      <c r="A787" s="166"/>
      <c r="B787" s="166"/>
      <c r="C787" s="166"/>
      <c r="D787" s="166"/>
      <c r="E787" s="166"/>
      <c r="F787" s="166"/>
      <c r="G787" s="166"/>
      <c r="H787" s="166"/>
      <c r="I787" s="166"/>
      <c r="J787" s="166"/>
      <c r="K787" s="166"/>
      <c r="L787" s="166"/>
      <c r="M787" s="166"/>
      <c r="N787" s="166"/>
      <c r="O787" s="166"/>
      <c r="P787" s="166"/>
      <c r="Q787" s="166"/>
      <c r="R787" s="166"/>
      <c r="S787" s="166"/>
      <c r="T787" s="166"/>
      <c r="U787" s="166"/>
      <c r="V787" s="166"/>
      <c r="W787" s="166"/>
      <c r="X787" s="166"/>
      <c r="Y787" s="166"/>
      <c r="Z787" s="166"/>
    </row>
    <row r="788" spans="1:26" ht="12.75" customHeight="1">
      <c r="A788" s="166"/>
      <c r="B788" s="166"/>
      <c r="C788" s="166"/>
      <c r="D788" s="166"/>
      <c r="E788" s="166"/>
      <c r="F788" s="166"/>
      <c r="G788" s="166"/>
      <c r="H788" s="166"/>
      <c r="I788" s="166"/>
      <c r="J788" s="166"/>
      <c r="K788" s="166"/>
      <c r="L788" s="166"/>
      <c r="M788" s="166"/>
      <c r="N788" s="166"/>
      <c r="O788" s="166"/>
      <c r="P788" s="166"/>
      <c r="Q788" s="166"/>
      <c r="R788" s="166"/>
      <c r="S788" s="166"/>
      <c r="T788" s="166"/>
      <c r="U788" s="166"/>
      <c r="V788" s="166"/>
      <c r="W788" s="166"/>
      <c r="X788" s="166"/>
      <c r="Y788" s="166"/>
      <c r="Z788" s="166"/>
    </row>
    <row r="789" spans="1:26" ht="12.75" customHeight="1">
      <c r="A789" s="166"/>
      <c r="B789" s="166"/>
      <c r="C789" s="166"/>
      <c r="D789" s="166"/>
      <c r="E789" s="166"/>
      <c r="F789" s="166"/>
      <c r="G789" s="166"/>
      <c r="H789" s="166"/>
      <c r="I789" s="166"/>
      <c r="J789" s="166"/>
      <c r="K789" s="166"/>
      <c r="L789" s="166"/>
      <c r="M789" s="166"/>
      <c r="N789" s="166"/>
      <c r="O789" s="166"/>
      <c r="P789" s="166"/>
      <c r="Q789" s="166"/>
      <c r="R789" s="166"/>
      <c r="S789" s="166"/>
      <c r="T789" s="166"/>
      <c r="U789" s="166"/>
      <c r="V789" s="166"/>
      <c r="W789" s="166"/>
      <c r="X789" s="166"/>
      <c r="Y789" s="166"/>
      <c r="Z789" s="166"/>
    </row>
    <row r="790" spans="1:26" ht="12.75" customHeight="1">
      <c r="A790" s="166"/>
      <c r="B790" s="166"/>
      <c r="C790" s="166"/>
      <c r="D790" s="166"/>
      <c r="E790" s="166"/>
      <c r="F790" s="166"/>
      <c r="G790" s="166"/>
      <c r="H790" s="166"/>
      <c r="I790" s="166"/>
      <c r="J790" s="166"/>
      <c r="K790" s="166"/>
      <c r="L790" s="166"/>
      <c r="M790" s="166"/>
      <c r="N790" s="166"/>
      <c r="O790" s="166"/>
      <c r="P790" s="166"/>
      <c r="Q790" s="166"/>
      <c r="R790" s="166"/>
      <c r="S790" s="166"/>
      <c r="T790" s="166"/>
      <c r="U790" s="166"/>
      <c r="V790" s="166"/>
      <c r="W790" s="166"/>
      <c r="X790" s="166"/>
      <c r="Y790" s="166"/>
      <c r="Z790" s="166"/>
    </row>
    <row r="791" spans="1:26" ht="12.75" customHeight="1">
      <c r="A791" s="166"/>
      <c r="B791" s="166"/>
      <c r="C791" s="166"/>
      <c r="D791" s="166"/>
      <c r="E791" s="166"/>
      <c r="F791" s="166"/>
      <c r="G791" s="166"/>
      <c r="H791" s="166"/>
      <c r="I791" s="166"/>
      <c r="J791" s="166"/>
      <c r="K791" s="166"/>
      <c r="L791" s="166"/>
      <c r="M791" s="166"/>
      <c r="N791" s="166"/>
      <c r="O791" s="166"/>
      <c r="P791" s="166"/>
      <c r="Q791" s="166"/>
      <c r="R791" s="166"/>
      <c r="S791" s="166"/>
      <c r="T791" s="166"/>
      <c r="U791" s="166"/>
      <c r="V791" s="166"/>
      <c r="W791" s="166"/>
      <c r="X791" s="166"/>
      <c r="Y791" s="166"/>
      <c r="Z791" s="166"/>
    </row>
    <row r="792" spans="1:26" ht="12.75" customHeight="1">
      <c r="A792" s="166"/>
      <c r="B792" s="166"/>
      <c r="C792" s="166"/>
      <c r="D792" s="166"/>
      <c r="E792" s="166"/>
      <c r="F792" s="166"/>
      <c r="G792" s="166"/>
      <c r="H792" s="166"/>
      <c r="I792" s="166"/>
      <c r="J792" s="166"/>
      <c r="K792" s="166"/>
      <c r="L792" s="166"/>
      <c r="M792" s="166"/>
      <c r="N792" s="166"/>
      <c r="O792" s="166"/>
      <c r="P792" s="166"/>
      <c r="Q792" s="166"/>
      <c r="R792" s="166"/>
      <c r="S792" s="166"/>
      <c r="T792" s="166"/>
      <c r="U792" s="166"/>
      <c r="V792" s="166"/>
      <c r="W792" s="166"/>
      <c r="X792" s="166"/>
      <c r="Y792" s="166"/>
      <c r="Z792" s="166"/>
    </row>
    <row r="793" spans="1:26" ht="12.75" customHeight="1">
      <c r="A793" s="166"/>
      <c r="B793" s="166"/>
      <c r="C793" s="166"/>
      <c r="D793" s="166"/>
      <c r="E793" s="166"/>
      <c r="F793" s="166"/>
      <c r="G793" s="166"/>
      <c r="H793" s="166"/>
      <c r="I793" s="166"/>
      <c r="J793" s="166"/>
      <c r="K793" s="166"/>
      <c r="L793" s="166"/>
      <c r="M793" s="166"/>
      <c r="N793" s="166"/>
      <c r="O793" s="166"/>
      <c r="P793" s="166"/>
      <c r="Q793" s="166"/>
      <c r="R793" s="166"/>
      <c r="S793" s="166"/>
      <c r="T793" s="166"/>
      <c r="U793" s="166"/>
      <c r="V793" s="166"/>
      <c r="W793" s="166"/>
      <c r="X793" s="166"/>
      <c r="Y793" s="166"/>
      <c r="Z793" s="166"/>
    </row>
    <row r="794" spans="1:26" ht="12.75" customHeight="1">
      <c r="A794" s="166"/>
      <c r="B794" s="166"/>
      <c r="C794" s="166"/>
      <c r="D794" s="166"/>
      <c r="E794" s="166"/>
      <c r="F794" s="166"/>
      <c r="G794" s="166"/>
      <c r="H794" s="166"/>
      <c r="I794" s="166"/>
      <c r="J794" s="166"/>
      <c r="K794" s="166"/>
      <c r="L794" s="166"/>
      <c r="M794" s="166"/>
      <c r="N794" s="166"/>
      <c r="O794" s="166"/>
      <c r="P794" s="166"/>
      <c r="Q794" s="166"/>
      <c r="R794" s="166"/>
      <c r="S794" s="166"/>
      <c r="T794" s="166"/>
      <c r="U794" s="166"/>
      <c r="V794" s="166"/>
      <c r="W794" s="166"/>
      <c r="X794" s="166"/>
      <c r="Y794" s="166"/>
      <c r="Z794" s="166"/>
    </row>
    <row r="795" spans="1:26" ht="12.75" customHeight="1">
      <c r="A795" s="166"/>
      <c r="B795" s="166"/>
      <c r="C795" s="166"/>
      <c r="D795" s="166"/>
      <c r="E795" s="166"/>
      <c r="F795" s="166"/>
      <c r="G795" s="166"/>
      <c r="H795" s="166"/>
      <c r="I795" s="166"/>
      <c r="J795" s="166"/>
      <c r="K795" s="166"/>
      <c r="L795" s="166"/>
      <c r="M795" s="166"/>
      <c r="N795" s="166"/>
      <c r="O795" s="166"/>
      <c r="P795" s="166"/>
      <c r="Q795" s="166"/>
      <c r="R795" s="166"/>
      <c r="S795" s="166"/>
      <c r="T795" s="166"/>
      <c r="U795" s="166"/>
      <c r="V795" s="166"/>
      <c r="W795" s="166"/>
      <c r="X795" s="166"/>
      <c r="Y795" s="166"/>
      <c r="Z795" s="166"/>
    </row>
    <row r="796" spans="1:26" ht="12.75" customHeight="1">
      <c r="A796" s="166"/>
      <c r="B796" s="166"/>
      <c r="C796" s="166"/>
      <c r="D796" s="166"/>
      <c r="E796" s="166"/>
      <c r="F796" s="166"/>
      <c r="G796" s="166"/>
      <c r="H796" s="166"/>
      <c r="I796" s="166"/>
      <c r="J796" s="166"/>
      <c r="K796" s="166"/>
      <c r="L796" s="166"/>
      <c r="M796" s="166"/>
      <c r="N796" s="166"/>
      <c r="O796" s="166"/>
      <c r="P796" s="166"/>
      <c r="Q796" s="166"/>
      <c r="R796" s="166"/>
      <c r="S796" s="166"/>
      <c r="T796" s="166"/>
      <c r="U796" s="166"/>
      <c r="V796" s="166"/>
      <c r="W796" s="166"/>
      <c r="X796" s="166"/>
      <c r="Y796" s="166"/>
      <c r="Z796" s="166"/>
    </row>
    <row r="797" spans="1:26" ht="12.75" customHeight="1">
      <c r="A797" s="166"/>
      <c r="B797" s="166"/>
      <c r="C797" s="166"/>
      <c r="D797" s="166"/>
      <c r="E797" s="166"/>
      <c r="F797" s="166"/>
      <c r="G797" s="166"/>
      <c r="H797" s="166"/>
      <c r="I797" s="166"/>
      <c r="J797" s="166"/>
      <c r="K797" s="166"/>
      <c r="L797" s="166"/>
      <c r="M797" s="166"/>
      <c r="N797" s="166"/>
      <c r="O797" s="166"/>
      <c r="P797" s="166"/>
      <c r="Q797" s="166"/>
      <c r="R797" s="166"/>
      <c r="S797" s="166"/>
      <c r="T797" s="166"/>
      <c r="U797" s="166"/>
      <c r="V797" s="166"/>
      <c r="W797" s="166"/>
      <c r="X797" s="166"/>
      <c r="Y797" s="166"/>
      <c r="Z797" s="166"/>
    </row>
    <row r="798" spans="1:26" ht="12.75" customHeight="1">
      <c r="A798" s="166"/>
      <c r="B798" s="166"/>
      <c r="C798" s="166"/>
      <c r="D798" s="166"/>
      <c r="E798" s="166"/>
      <c r="F798" s="166"/>
      <c r="G798" s="166"/>
      <c r="H798" s="166"/>
      <c r="I798" s="166"/>
      <c r="J798" s="166"/>
      <c r="K798" s="166"/>
      <c r="L798" s="166"/>
      <c r="M798" s="166"/>
      <c r="N798" s="166"/>
      <c r="O798" s="166"/>
      <c r="P798" s="166"/>
      <c r="Q798" s="166"/>
      <c r="R798" s="166"/>
      <c r="S798" s="166"/>
      <c r="T798" s="166"/>
      <c r="U798" s="166"/>
      <c r="V798" s="166"/>
      <c r="W798" s="166"/>
      <c r="X798" s="166"/>
      <c r="Y798" s="166"/>
      <c r="Z798" s="166"/>
    </row>
    <row r="799" spans="1:26" ht="12.75" customHeight="1">
      <c r="A799" s="166"/>
      <c r="B799" s="166"/>
      <c r="C799" s="166"/>
      <c r="D799" s="166"/>
      <c r="E799" s="166"/>
      <c r="F799" s="166"/>
      <c r="G799" s="166"/>
      <c r="H799" s="166"/>
      <c r="I799" s="166"/>
      <c r="J799" s="166"/>
      <c r="K799" s="166"/>
      <c r="L799" s="166"/>
      <c r="M799" s="166"/>
      <c r="N799" s="166"/>
      <c r="O799" s="166"/>
      <c r="P799" s="166"/>
      <c r="Q799" s="166"/>
      <c r="R799" s="166"/>
      <c r="S799" s="166"/>
      <c r="T799" s="166"/>
      <c r="U799" s="166"/>
      <c r="V799" s="166"/>
      <c r="W799" s="166"/>
      <c r="X799" s="166"/>
      <c r="Y799" s="166"/>
      <c r="Z799" s="166"/>
    </row>
    <row r="800" spans="1:26" ht="12.75" customHeight="1">
      <c r="A800" s="166"/>
      <c r="B800" s="166"/>
      <c r="C800" s="166"/>
      <c r="D800" s="166"/>
      <c r="E800" s="166"/>
      <c r="F800" s="166"/>
      <c r="G800" s="166"/>
      <c r="H800" s="166"/>
      <c r="I800" s="166"/>
      <c r="J800" s="166"/>
      <c r="K800" s="166"/>
      <c r="L800" s="166"/>
      <c r="M800" s="166"/>
      <c r="N800" s="166"/>
      <c r="O800" s="166"/>
      <c r="P800" s="166"/>
      <c r="Q800" s="166"/>
      <c r="R800" s="166"/>
      <c r="S800" s="166"/>
      <c r="T800" s="166"/>
      <c r="U800" s="166"/>
      <c r="V800" s="166"/>
      <c r="W800" s="166"/>
      <c r="X800" s="166"/>
      <c r="Y800" s="166"/>
      <c r="Z800" s="166"/>
    </row>
    <row r="801" spans="1:26" ht="12.75" customHeight="1">
      <c r="A801" s="166"/>
      <c r="B801" s="166"/>
      <c r="C801" s="166"/>
      <c r="D801" s="166"/>
      <c r="E801" s="166"/>
      <c r="F801" s="166"/>
      <c r="G801" s="166"/>
      <c r="H801" s="166"/>
      <c r="I801" s="166"/>
      <c r="J801" s="166"/>
      <c r="K801" s="166"/>
      <c r="L801" s="166"/>
      <c r="M801" s="166"/>
      <c r="N801" s="166"/>
      <c r="O801" s="166"/>
      <c r="P801" s="166"/>
      <c r="Q801" s="166"/>
      <c r="R801" s="166"/>
      <c r="S801" s="166"/>
      <c r="T801" s="166"/>
      <c r="U801" s="166"/>
      <c r="V801" s="166"/>
      <c r="W801" s="166"/>
      <c r="X801" s="166"/>
      <c r="Y801" s="166"/>
      <c r="Z801" s="166"/>
    </row>
    <row r="802" spans="1:26" ht="12.75" customHeight="1">
      <c r="A802" s="166"/>
      <c r="B802" s="166"/>
      <c r="C802" s="166"/>
      <c r="D802" s="166"/>
      <c r="E802" s="166"/>
      <c r="F802" s="166"/>
      <c r="G802" s="166"/>
      <c r="H802" s="166"/>
      <c r="I802" s="166"/>
      <c r="J802" s="166"/>
      <c r="K802" s="166"/>
      <c r="L802" s="166"/>
      <c r="M802" s="166"/>
      <c r="N802" s="166"/>
      <c r="O802" s="166"/>
      <c r="P802" s="166"/>
      <c r="Q802" s="166"/>
      <c r="R802" s="166"/>
      <c r="S802" s="166"/>
      <c r="T802" s="166"/>
      <c r="U802" s="166"/>
      <c r="V802" s="166"/>
      <c r="W802" s="166"/>
      <c r="X802" s="166"/>
      <c r="Y802" s="166"/>
      <c r="Z802" s="166"/>
    </row>
    <row r="803" spans="1:26" ht="12.75" customHeight="1">
      <c r="A803" s="166"/>
      <c r="B803" s="166"/>
      <c r="C803" s="166"/>
      <c r="D803" s="166"/>
      <c r="E803" s="166"/>
      <c r="F803" s="166"/>
      <c r="G803" s="166"/>
      <c r="H803" s="166"/>
      <c r="I803" s="166"/>
      <c r="J803" s="166"/>
      <c r="K803" s="166"/>
      <c r="L803" s="166"/>
      <c r="M803" s="166"/>
      <c r="N803" s="166"/>
      <c r="O803" s="166"/>
      <c r="P803" s="166"/>
      <c r="Q803" s="166"/>
      <c r="R803" s="166"/>
      <c r="S803" s="166"/>
      <c r="T803" s="166"/>
      <c r="U803" s="166"/>
      <c r="V803" s="166"/>
      <c r="W803" s="166"/>
      <c r="X803" s="166"/>
      <c r="Y803" s="166"/>
      <c r="Z803" s="166"/>
    </row>
    <row r="804" spans="1:26" ht="12.75" customHeight="1">
      <c r="A804" s="166"/>
      <c r="B804" s="166"/>
      <c r="C804" s="166"/>
      <c r="D804" s="166"/>
      <c r="E804" s="166"/>
      <c r="F804" s="166"/>
      <c r="G804" s="166"/>
      <c r="H804" s="166"/>
      <c r="I804" s="166"/>
      <c r="J804" s="166"/>
      <c r="K804" s="166"/>
      <c r="L804" s="166"/>
      <c r="M804" s="166"/>
      <c r="N804" s="166"/>
      <c r="O804" s="166"/>
      <c r="P804" s="166"/>
      <c r="Q804" s="166"/>
      <c r="R804" s="166"/>
      <c r="S804" s="166"/>
      <c r="T804" s="166"/>
      <c r="U804" s="166"/>
      <c r="V804" s="166"/>
      <c r="W804" s="166"/>
      <c r="X804" s="166"/>
      <c r="Y804" s="166"/>
      <c r="Z804" s="166"/>
    </row>
    <row r="805" spans="1:26" ht="12.75" customHeight="1">
      <c r="A805" s="166"/>
      <c r="B805" s="166"/>
      <c r="C805" s="166"/>
      <c r="D805" s="166"/>
      <c r="E805" s="166"/>
      <c r="F805" s="166"/>
      <c r="G805" s="166"/>
      <c r="H805" s="166"/>
      <c r="I805" s="166"/>
      <c r="J805" s="166"/>
      <c r="K805" s="166"/>
      <c r="L805" s="166"/>
      <c r="M805" s="166"/>
      <c r="N805" s="166"/>
      <c r="O805" s="166"/>
      <c r="P805" s="166"/>
      <c r="Q805" s="166"/>
      <c r="R805" s="166"/>
      <c r="S805" s="166"/>
      <c r="T805" s="166"/>
      <c r="U805" s="166"/>
      <c r="V805" s="166"/>
      <c r="W805" s="166"/>
      <c r="X805" s="166"/>
      <c r="Y805" s="166"/>
      <c r="Z805" s="166"/>
    </row>
    <row r="806" spans="1:26" ht="12.75" customHeight="1">
      <c r="A806" s="166"/>
      <c r="B806" s="166"/>
      <c r="C806" s="166"/>
      <c r="D806" s="166"/>
      <c r="E806" s="166"/>
      <c r="F806" s="166"/>
      <c r="G806" s="166"/>
      <c r="H806" s="166"/>
      <c r="I806" s="166"/>
      <c r="J806" s="166"/>
      <c r="K806" s="166"/>
      <c r="L806" s="166"/>
      <c r="M806" s="166"/>
      <c r="N806" s="166"/>
      <c r="O806" s="166"/>
      <c r="P806" s="166"/>
      <c r="Q806" s="166"/>
      <c r="R806" s="166"/>
      <c r="S806" s="166"/>
      <c r="T806" s="166"/>
      <c r="U806" s="166"/>
      <c r="V806" s="166"/>
      <c r="W806" s="166"/>
      <c r="X806" s="166"/>
      <c r="Y806" s="166"/>
      <c r="Z806" s="166"/>
    </row>
    <row r="807" spans="1:26" ht="12.75" customHeight="1">
      <c r="A807" s="166"/>
      <c r="B807" s="166"/>
      <c r="C807" s="166"/>
      <c r="D807" s="166"/>
      <c r="E807" s="166"/>
      <c r="F807" s="166"/>
      <c r="G807" s="166"/>
      <c r="H807" s="166"/>
      <c r="I807" s="166"/>
      <c r="J807" s="166"/>
      <c r="K807" s="166"/>
      <c r="L807" s="166"/>
      <c r="M807" s="166"/>
      <c r="N807" s="166"/>
      <c r="O807" s="166"/>
      <c r="P807" s="166"/>
      <c r="Q807" s="166"/>
      <c r="R807" s="166"/>
      <c r="S807" s="166"/>
      <c r="T807" s="166"/>
      <c r="U807" s="166"/>
      <c r="V807" s="166"/>
      <c r="W807" s="166"/>
      <c r="X807" s="166"/>
      <c r="Y807" s="166"/>
      <c r="Z807" s="166"/>
    </row>
    <row r="808" spans="1:26" ht="12.75" customHeight="1">
      <c r="A808" s="166"/>
      <c r="B808" s="166"/>
      <c r="C808" s="166"/>
      <c r="D808" s="166"/>
      <c r="E808" s="166"/>
      <c r="F808" s="166"/>
      <c r="G808" s="166"/>
      <c r="H808" s="166"/>
      <c r="I808" s="166"/>
      <c r="J808" s="166"/>
      <c r="K808" s="166"/>
      <c r="L808" s="166"/>
      <c r="M808" s="166"/>
      <c r="N808" s="166"/>
      <c r="O808" s="166"/>
      <c r="P808" s="166"/>
      <c r="Q808" s="166"/>
      <c r="R808" s="166"/>
      <c r="S808" s="166"/>
      <c r="T808" s="166"/>
      <c r="U808" s="166"/>
      <c r="V808" s="166"/>
      <c r="W808" s="166"/>
      <c r="X808" s="166"/>
      <c r="Y808" s="166"/>
      <c r="Z808" s="166"/>
    </row>
    <row r="809" spans="1:26" ht="12.75" customHeight="1">
      <c r="A809" s="166"/>
      <c r="B809" s="166"/>
      <c r="C809" s="166"/>
      <c r="D809" s="166"/>
      <c r="E809" s="166"/>
      <c r="F809" s="166"/>
      <c r="G809" s="166"/>
      <c r="H809" s="166"/>
      <c r="I809" s="166"/>
      <c r="J809" s="166"/>
      <c r="K809" s="166"/>
      <c r="L809" s="166"/>
      <c r="M809" s="166"/>
      <c r="N809" s="166"/>
      <c r="O809" s="166"/>
      <c r="P809" s="166"/>
      <c r="Q809" s="166"/>
      <c r="R809" s="166"/>
      <c r="S809" s="166"/>
      <c r="T809" s="166"/>
      <c r="U809" s="166"/>
      <c r="V809" s="166"/>
      <c r="W809" s="166"/>
      <c r="X809" s="166"/>
      <c r="Y809" s="166"/>
      <c r="Z809" s="166"/>
    </row>
    <row r="810" spans="1:26" ht="12.75" customHeight="1">
      <c r="A810" s="166"/>
      <c r="B810" s="166"/>
      <c r="C810" s="166"/>
      <c r="D810" s="166"/>
      <c r="E810" s="166"/>
      <c r="F810" s="166"/>
      <c r="G810" s="166"/>
      <c r="H810" s="166"/>
      <c r="I810" s="166"/>
      <c r="J810" s="166"/>
      <c r="K810" s="166"/>
      <c r="L810" s="166"/>
      <c r="M810" s="166"/>
      <c r="N810" s="166"/>
      <c r="O810" s="166"/>
      <c r="P810" s="166"/>
      <c r="Q810" s="166"/>
      <c r="R810" s="166"/>
      <c r="S810" s="166"/>
      <c r="T810" s="166"/>
      <c r="U810" s="166"/>
      <c r="V810" s="166"/>
      <c r="W810" s="166"/>
      <c r="X810" s="166"/>
      <c r="Y810" s="166"/>
      <c r="Z810" s="166"/>
    </row>
    <row r="811" spans="1:26" ht="12.75" customHeight="1">
      <c r="A811" s="166"/>
      <c r="B811" s="166"/>
      <c r="C811" s="166"/>
      <c r="D811" s="166"/>
      <c r="E811" s="166"/>
      <c r="F811" s="166"/>
      <c r="G811" s="166"/>
      <c r="H811" s="166"/>
      <c r="I811" s="166"/>
      <c r="J811" s="166"/>
      <c r="K811" s="166"/>
      <c r="L811" s="166"/>
      <c r="M811" s="166"/>
      <c r="N811" s="166"/>
      <c r="O811" s="166"/>
      <c r="P811" s="166"/>
      <c r="Q811" s="166"/>
      <c r="R811" s="166"/>
      <c r="S811" s="166"/>
      <c r="T811" s="166"/>
      <c r="U811" s="166"/>
      <c r="V811" s="166"/>
      <c r="W811" s="166"/>
      <c r="X811" s="166"/>
      <c r="Y811" s="166"/>
      <c r="Z811" s="166"/>
    </row>
    <row r="812" spans="1:26" ht="12.75" customHeight="1">
      <c r="A812" s="166"/>
      <c r="B812" s="166"/>
      <c r="C812" s="166"/>
      <c r="D812" s="166"/>
      <c r="E812" s="166"/>
      <c r="F812" s="166"/>
      <c r="G812" s="166"/>
      <c r="H812" s="166"/>
      <c r="I812" s="166"/>
      <c r="J812" s="166"/>
      <c r="K812" s="166"/>
      <c r="L812" s="166"/>
      <c r="M812" s="166"/>
      <c r="N812" s="166"/>
      <c r="O812" s="166"/>
      <c r="P812" s="166"/>
      <c r="Q812" s="166"/>
      <c r="R812" s="166"/>
      <c r="S812" s="166"/>
      <c r="T812" s="166"/>
      <c r="U812" s="166"/>
      <c r="V812" s="166"/>
      <c r="W812" s="166"/>
      <c r="X812" s="166"/>
      <c r="Y812" s="166"/>
      <c r="Z812" s="166"/>
    </row>
    <row r="813" spans="1:26" ht="12.75" customHeight="1">
      <c r="A813" s="166"/>
      <c r="B813" s="166"/>
      <c r="C813" s="166"/>
      <c r="D813" s="166"/>
      <c r="E813" s="166"/>
      <c r="F813" s="166"/>
      <c r="G813" s="166"/>
      <c r="H813" s="166"/>
      <c r="I813" s="166"/>
      <c r="J813" s="166"/>
      <c r="K813" s="166"/>
      <c r="L813" s="166"/>
      <c r="M813" s="166"/>
      <c r="N813" s="166"/>
      <c r="O813" s="166"/>
      <c r="P813" s="166"/>
      <c r="Q813" s="166"/>
      <c r="R813" s="166"/>
      <c r="S813" s="166"/>
      <c r="T813" s="166"/>
      <c r="U813" s="166"/>
      <c r="V813" s="166"/>
      <c r="W813" s="166"/>
      <c r="X813" s="166"/>
      <c r="Y813" s="166"/>
      <c r="Z813" s="166"/>
    </row>
    <row r="814" spans="1:26" ht="12.75" customHeight="1">
      <c r="A814" s="166"/>
      <c r="B814" s="166"/>
      <c r="C814" s="166"/>
      <c r="D814" s="166"/>
      <c r="E814" s="166"/>
      <c r="F814" s="166"/>
      <c r="G814" s="166"/>
      <c r="H814" s="166"/>
      <c r="I814" s="166"/>
      <c r="J814" s="166"/>
      <c r="K814" s="166"/>
      <c r="L814" s="166"/>
      <c r="M814" s="166"/>
      <c r="N814" s="166"/>
      <c r="O814" s="166"/>
      <c r="P814" s="166"/>
      <c r="Q814" s="166"/>
      <c r="R814" s="166"/>
      <c r="S814" s="166"/>
      <c r="T814" s="166"/>
      <c r="U814" s="166"/>
      <c r="V814" s="166"/>
      <c r="W814" s="166"/>
      <c r="X814" s="166"/>
      <c r="Y814" s="166"/>
      <c r="Z814" s="166"/>
    </row>
    <row r="815" spans="1:26" ht="12.75" customHeight="1">
      <c r="A815" s="166"/>
      <c r="B815" s="166"/>
      <c r="C815" s="166"/>
      <c r="D815" s="166"/>
      <c r="E815" s="166"/>
      <c r="F815" s="166"/>
      <c r="G815" s="166"/>
      <c r="H815" s="166"/>
      <c r="I815" s="166"/>
      <c r="J815" s="166"/>
      <c r="K815" s="166"/>
      <c r="L815" s="166"/>
      <c r="M815" s="166"/>
      <c r="N815" s="166"/>
      <c r="O815" s="166"/>
      <c r="P815" s="166"/>
      <c r="Q815" s="166"/>
      <c r="R815" s="166"/>
      <c r="S815" s="166"/>
      <c r="T815" s="166"/>
      <c r="U815" s="166"/>
      <c r="V815" s="166"/>
      <c r="W815" s="166"/>
      <c r="X815" s="166"/>
      <c r="Y815" s="166"/>
      <c r="Z815" s="166"/>
    </row>
    <row r="816" spans="1:26" ht="12.75" customHeight="1">
      <c r="A816" s="166"/>
      <c r="B816" s="166"/>
      <c r="C816" s="166"/>
      <c r="D816" s="166"/>
      <c r="E816" s="166"/>
      <c r="F816" s="166"/>
      <c r="G816" s="166"/>
      <c r="H816" s="166"/>
      <c r="I816" s="166"/>
      <c r="J816" s="166"/>
      <c r="K816" s="166"/>
      <c r="L816" s="166"/>
      <c r="M816" s="166"/>
      <c r="N816" s="166"/>
      <c r="O816" s="166"/>
      <c r="P816" s="166"/>
      <c r="Q816" s="166"/>
      <c r="R816" s="166"/>
      <c r="S816" s="166"/>
      <c r="T816" s="166"/>
      <c r="U816" s="166"/>
      <c r="V816" s="166"/>
      <c r="W816" s="166"/>
      <c r="X816" s="166"/>
      <c r="Y816" s="166"/>
      <c r="Z816" s="166"/>
    </row>
    <row r="817" spans="1:26" ht="12.75" customHeight="1">
      <c r="A817" s="166"/>
      <c r="B817" s="166"/>
      <c r="C817" s="166"/>
      <c r="D817" s="166"/>
      <c r="E817" s="166"/>
      <c r="F817" s="166"/>
      <c r="G817" s="166"/>
      <c r="H817" s="166"/>
      <c r="I817" s="166"/>
      <c r="J817" s="166"/>
      <c r="K817" s="166"/>
      <c r="L817" s="166"/>
      <c r="M817" s="166"/>
      <c r="N817" s="166"/>
      <c r="O817" s="166"/>
      <c r="P817" s="166"/>
      <c r="Q817" s="166"/>
      <c r="R817" s="166"/>
      <c r="S817" s="166"/>
      <c r="T817" s="166"/>
      <c r="U817" s="166"/>
      <c r="V817" s="166"/>
      <c r="W817" s="166"/>
      <c r="X817" s="166"/>
      <c r="Y817" s="166"/>
      <c r="Z817" s="166"/>
    </row>
    <row r="818" spans="1:26" ht="12.75" customHeight="1">
      <c r="A818" s="166"/>
      <c r="B818" s="166"/>
      <c r="C818" s="166"/>
      <c r="D818" s="166"/>
      <c r="E818" s="166"/>
      <c r="F818" s="166"/>
      <c r="G818" s="166"/>
      <c r="H818" s="166"/>
      <c r="I818" s="166"/>
      <c r="J818" s="166"/>
      <c r="K818" s="166"/>
      <c r="L818" s="166"/>
      <c r="M818" s="166"/>
      <c r="N818" s="166"/>
      <c r="O818" s="166"/>
      <c r="P818" s="166"/>
      <c r="Q818" s="166"/>
      <c r="R818" s="166"/>
      <c r="S818" s="166"/>
      <c r="T818" s="166"/>
      <c r="U818" s="166"/>
      <c r="V818" s="166"/>
      <c r="W818" s="166"/>
      <c r="X818" s="166"/>
      <c r="Y818" s="166"/>
      <c r="Z818" s="166"/>
    </row>
    <row r="819" spans="1:26" ht="12.75" customHeight="1">
      <c r="A819" s="166"/>
      <c r="B819" s="166"/>
      <c r="C819" s="166"/>
      <c r="D819" s="166"/>
      <c r="E819" s="166"/>
      <c r="F819" s="166"/>
      <c r="G819" s="166"/>
      <c r="H819" s="166"/>
      <c r="I819" s="166"/>
      <c r="J819" s="166"/>
      <c r="K819" s="166"/>
      <c r="L819" s="166"/>
      <c r="M819" s="166"/>
      <c r="N819" s="166"/>
      <c r="O819" s="166"/>
      <c r="P819" s="166"/>
      <c r="Q819" s="166"/>
      <c r="R819" s="166"/>
      <c r="S819" s="166"/>
      <c r="T819" s="166"/>
      <c r="U819" s="166"/>
      <c r="V819" s="166"/>
      <c r="W819" s="166"/>
      <c r="X819" s="166"/>
      <c r="Y819" s="166"/>
      <c r="Z819" s="166"/>
    </row>
    <row r="820" spans="1:26" ht="12.75" customHeight="1">
      <c r="A820" s="166"/>
      <c r="B820" s="166"/>
      <c r="C820" s="166"/>
      <c r="D820" s="166"/>
      <c r="E820" s="166"/>
      <c r="F820" s="166"/>
      <c r="G820" s="166"/>
      <c r="H820" s="166"/>
      <c r="I820" s="166"/>
      <c r="J820" s="166"/>
      <c r="K820" s="166"/>
      <c r="L820" s="166"/>
      <c r="M820" s="166"/>
      <c r="N820" s="166"/>
      <c r="O820" s="166"/>
      <c r="P820" s="166"/>
      <c r="Q820" s="166"/>
      <c r="R820" s="166"/>
      <c r="S820" s="166"/>
      <c r="T820" s="166"/>
      <c r="U820" s="166"/>
      <c r="V820" s="166"/>
      <c r="W820" s="166"/>
      <c r="X820" s="166"/>
      <c r="Y820" s="166"/>
      <c r="Z820" s="166"/>
    </row>
    <row r="821" spans="1:26" ht="12.75" customHeight="1">
      <c r="A821" s="166"/>
      <c r="B821" s="166"/>
      <c r="C821" s="166"/>
      <c r="D821" s="166"/>
      <c r="E821" s="166"/>
      <c r="F821" s="166"/>
      <c r="G821" s="166"/>
      <c r="H821" s="166"/>
      <c r="I821" s="166"/>
      <c r="J821" s="166"/>
      <c r="K821" s="166"/>
      <c r="L821" s="166"/>
      <c r="M821" s="166"/>
      <c r="N821" s="166"/>
      <c r="O821" s="166"/>
      <c r="P821" s="166"/>
      <c r="Q821" s="166"/>
      <c r="R821" s="166"/>
      <c r="S821" s="166"/>
      <c r="T821" s="166"/>
      <c r="U821" s="166"/>
      <c r="V821" s="166"/>
      <c r="W821" s="166"/>
      <c r="X821" s="166"/>
      <c r="Y821" s="166"/>
      <c r="Z821" s="166"/>
    </row>
    <row r="822" spans="1:26" ht="12.75" customHeight="1">
      <c r="A822" s="166"/>
      <c r="B822" s="166"/>
      <c r="C822" s="166"/>
      <c r="D822" s="166"/>
      <c r="E822" s="166"/>
      <c r="F822" s="166"/>
      <c r="G822" s="166"/>
      <c r="H822" s="166"/>
      <c r="I822" s="166"/>
      <c r="J822" s="166"/>
      <c r="K822" s="166"/>
      <c r="L822" s="166"/>
      <c r="M822" s="166"/>
      <c r="N822" s="166"/>
      <c r="O822" s="166"/>
      <c r="P822" s="166"/>
      <c r="Q822" s="166"/>
      <c r="R822" s="166"/>
      <c r="S822" s="166"/>
      <c r="T822" s="166"/>
      <c r="U822" s="166"/>
      <c r="V822" s="166"/>
      <c r="W822" s="166"/>
      <c r="X822" s="166"/>
      <c r="Y822" s="166"/>
      <c r="Z822" s="166"/>
    </row>
    <row r="823" spans="1:26" ht="12.75" customHeight="1">
      <c r="A823" s="166"/>
      <c r="B823" s="166"/>
      <c r="C823" s="166"/>
      <c r="D823" s="166"/>
      <c r="E823" s="166"/>
      <c r="F823" s="166"/>
      <c r="G823" s="166"/>
      <c r="H823" s="166"/>
      <c r="I823" s="166"/>
      <c r="J823" s="166"/>
      <c r="K823" s="166"/>
      <c r="L823" s="166"/>
      <c r="M823" s="166"/>
      <c r="N823" s="166"/>
      <c r="O823" s="166"/>
      <c r="P823" s="166"/>
      <c r="Q823" s="166"/>
      <c r="R823" s="166"/>
      <c r="S823" s="166"/>
      <c r="T823" s="166"/>
      <c r="U823" s="166"/>
      <c r="V823" s="166"/>
      <c r="W823" s="166"/>
      <c r="X823" s="166"/>
      <c r="Y823" s="166"/>
      <c r="Z823" s="166"/>
    </row>
    <row r="824" spans="1:26" ht="12.75" customHeight="1">
      <c r="A824" s="166"/>
      <c r="B824" s="166"/>
      <c r="C824" s="166"/>
      <c r="D824" s="166"/>
      <c r="E824" s="166"/>
      <c r="F824" s="166"/>
      <c r="G824" s="166"/>
      <c r="H824" s="166"/>
      <c r="I824" s="166"/>
      <c r="J824" s="166"/>
      <c r="K824" s="166"/>
      <c r="L824" s="166"/>
      <c r="M824" s="166"/>
      <c r="N824" s="166"/>
      <c r="O824" s="166"/>
      <c r="P824" s="166"/>
      <c r="Q824" s="166"/>
      <c r="R824" s="166"/>
      <c r="S824" s="166"/>
      <c r="T824" s="166"/>
      <c r="U824" s="166"/>
      <c r="V824" s="166"/>
      <c r="W824" s="166"/>
      <c r="X824" s="166"/>
      <c r="Y824" s="166"/>
      <c r="Z824" s="166"/>
    </row>
    <row r="825" spans="1:26" ht="12.75" customHeight="1">
      <c r="A825" s="166"/>
      <c r="B825" s="166"/>
      <c r="C825" s="166"/>
      <c r="D825" s="166"/>
      <c r="E825" s="166"/>
      <c r="F825" s="166"/>
      <c r="G825" s="166"/>
      <c r="H825" s="166"/>
      <c r="I825" s="166"/>
      <c r="J825" s="166"/>
      <c r="K825" s="166"/>
      <c r="L825" s="166"/>
      <c r="M825" s="166"/>
      <c r="N825" s="166"/>
      <c r="O825" s="166"/>
      <c r="P825" s="166"/>
      <c r="Q825" s="166"/>
      <c r="R825" s="166"/>
      <c r="S825" s="166"/>
      <c r="T825" s="166"/>
      <c r="U825" s="166"/>
      <c r="V825" s="166"/>
      <c r="W825" s="166"/>
      <c r="X825" s="166"/>
      <c r="Y825" s="166"/>
      <c r="Z825" s="166"/>
    </row>
    <row r="826" spans="1:26" ht="12.75" customHeight="1">
      <c r="A826" s="166"/>
      <c r="B826" s="166"/>
      <c r="C826" s="166"/>
      <c r="D826" s="166"/>
      <c r="E826" s="166"/>
      <c r="F826" s="166"/>
      <c r="G826" s="166"/>
      <c r="H826" s="166"/>
      <c r="I826" s="166"/>
      <c r="J826" s="166"/>
      <c r="K826" s="166"/>
      <c r="L826" s="166"/>
      <c r="M826" s="166"/>
      <c r="N826" s="166"/>
      <c r="O826" s="166"/>
      <c r="P826" s="166"/>
      <c r="Q826" s="166"/>
      <c r="R826" s="166"/>
      <c r="S826" s="166"/>
      <c r="T826" s="166"/>
      <c r="U826" s="166"/>
      <c r="V826" s="166"/>
      <c r="W826" s="166"/>
      <c r="X826" s="166"/>
      <c r="Y826" s="166"/>
      <c r="Z826" s="166"/>
    </row>
    <row r="827" spans="1:26" ht="12.75" customHeight="1">
      <c r="A827" s="166"/>
      <c r="B827" s="166"/>
      <c r="C827" s="166"/>
      <c r="D827" s="166"/>
      <c r="E827" s="166"/>
      <c r="F827" s="166"/>
      <c r="G827" s="166"/>
      <c r="H827" s="166"/>
      <c r="I827" s="166"/>
      <c r="J827" s="166"/>
      <c r="K827" s="166"/>
      <c r="L827" s="166"/>
      <c r="M827" s="166"/>
      <c r="N827" s="166"/>
      <c r="O827" s="166"/>
      <c r="P827" s="166"/>
      <c r="Q827" s="166"/>
      <c r="R827" s="166"/>
      <c r="S827" s="166"/>
      <c r="T827" s="166"/>
      <c r="U827" s="166"/>
      <c r="V827" s="166"/>
      <c r="W827" s="166"/>
      <c r="X827" s="166"/>
      <c r="Y827" s="166"/>
      <c r="Z827" s="166"/>
    </row>
    <row r="828" spans="1:26" ht="12.75" customHeight="1">
      <c r="A828" s="166"/>
      <c r="B828" s="166"/>
      <c r="C828" s="166"/>
      <c r="D828" s="166"/>
      <c r="E828" s="166"/>
      <c r="F828" s="166"/>
      <c r="G828" s="166"/>
      <c r="H828" s="166"/>
      <c r="I828" s="166"/>
      <c r="J828" s="166"/>
      <c r="K828" s="166"/>
      <c r="L828" s="166"/>
      <c r="M828" s="166"/>
      <c r="N828" s="166"/>
      <c r="O828" s="166"/>
      <c r="P828" s="166"/>
      <c r="Q828" s="166"/>
      <c r="R828" s="166"/>
      <c r="S828" s="166"/>
      <c r="T828" s="166"/>
      <c r="U828" s="166"/>
      <c r="V828" s="166"/>
      <c r="W828" s="166"/>
      <c r="X828" s="166"/>
      <c r="Y828" s="166"/>
      <c r="Z828" s="166"/>
    </row>
    <row r="829" spans="1:26" ht="12.75" customHeight="1">
      <c r="A829" s="166"/>
      <c r="B829" s="166"/>
      <c r="C829" s="166"/>
      <c r="D829" s="166"/>
      <c r="E829" s="166"/>
      <c r="F829" s="166"/>
      <c r="G829" s="166"/>
      <c r="H829" s="166"/>
      <c r="I829" s="166"/>
      <c r="J829" s="166"/>
      <c r="K829" s="166"/>
      <c r="L829" s="166"/>
      <c r="M829" s="166"/>
      <c r="N829" s="166"/>
      <c r="O829" s="166"/>
      <c r="P829" s="166"/>
      <c r="Q829" s="166"/>
      <c r="R829" s="166"/>
      <c r="S829" s="166"/>
      <c r="T829" s="166"/>
      <c r="U829" s="166"/>
      <c r="V829" s="166"/>
      <c r="W829" s="166"/>
      <c r="X829" s="166"/>
      <c r="Y829" s="166"/>
      <c r="Z829" s="166"/>
    </row>
    <row r="830" spans="1:26" ht="12.75" customHeight="1">
      <c r="A830" s="166"/>
      <c r="B830" s="166"/>
      <c r="C830" s="166"/>
      <c r="D830" s="166"/>
      <c r="E830" s="166"/>
      <c r="F830" s="166"/>
      <c r="G830" s="166"/>
      <c r="H830" s="166"/>
      <c r="I830" s="166"/>
      <c r="J830" s="166"/>
      <c r="K830" s="166"/>
      <c r="L830" s="166"/>
      <c r="M830" s="166"/>
      <c r="N830" s="166"/>
      <c r="O830" s="166"/>
      <c r="P830" s="166"/>
      <c r="Q830" s="166"/>
      <c r="R830" s="166"/>
      <c r="S830" s="166"/>
      <c r="T830" s="166"/>
      <c r="U830" s="166"/>
      <c r="V830" s="166"/>
      <c r="W830" s="166"/>
      <c r="X830" s="166"/>
      <c r="Y830" s="166"/>
      <c r="Z830" s="166"/>
    </row>
    <row r="831" spans="1:26" ht="12.75" customHeight="1">
      <c r="A831" s="166"/>
      <c r="B831" s="166"/>
      <c r="C831" s="166"/>
      <c r="D831" s="166"/>
      <c r="E831" s="166"/>
      <c r="F831" s="166"/>
      <c r="G831" s="166"/>
      <c r="H831" s="166"/>
      <c r="I831" s="166"/>
      <c r="J831" s="166"/>
      <c r="K831" s="166"/>
      <c r="L831" s="166"/>
      <c r="M831" s="166"/>
      <c r="N831" s="166"/>
      <c r="O831" s="166"/>
      <c r="P831" s="166"/>
      <c r="Q831" s="166"/>
      <c r="R831" s="166"/>
      <c r="S831" s="166"/>
      <c r="T831" s="166"/>
      <c r="U831" s="166"/>
      <c r="V831" s="166"/>
      <c r="W831" s="166"/>
      <c r="X831" s="166"/>
      <c r="Y831" s="166"/>
      <c r="Z831" s="166"/>
    </row>
    <row r="832" spans="1:26" ht="12.75" customHeight="1">
      <c r="A832" s="166"/>
      <c r="B832" s="166"/>
      <c r="C832" s="166"/>
      <c r="D832" s="166"/>
      <c r="E832" s="166"/>
      <c r="F832" s="166"/>
      <c r="G832" s="166"/>
      <c r="H832" s="166"/>
      <c r="I832" s="166"/>
      <c r="J832" s="166"/>
      <c r="K832" s="166"/>
      <c r="L832" s="166"/>
      <c r="M832" s="166"/>
      <c r="N832" s="166"/>
      <c r="O832" s="166"/>
      <c r="P832" s="166"/>
      <c r="Q832" s="166"/>
      <c r="R832" s="166"/>
      <c r="S832" s="166"/>
      <c r="T832" s="166"/>
      <c r="U832" s="166"/>
      <c r="V832" s="166"/>
      <c r="W832" s="166"/>
      <c r="X832" s="166"/>
      <c r="Y832" s="166"/>
      <c r="Z832" s="166"/>
    </row>
    <row r="833" spans="1:26" ht="12.75" customHeight="1">
      <c r="A833" s="166"/>
      <c r="B833" s="166"/>
      <c r="C833" s="166"/>
      <c r="D833" s="166"/>
      <c r="E833" s="166"/>
      <c r="F833" s="166"/>
      <c r="G833" s="166"/>
      <c r="H833" s="166"/>
      <c r="I833" s="166"/>
      <c r="J833" s="166"/>
      <c r="K833" s="166"/>
      <c r="L833" s="166"/>
      <c r="M833" s="166"/>
      <c r="N833" s="166"/>
      <c r="O833" s="166"/>
      <c r="P833" s="166"/>
      <c r="Q833" s="166"/>
      <c r="R833" s="166"/>
      <c r="S833" s="166"/>
      <c r="T833" s="166"/>
      <c r="U833" s="166"/>
      <c r="V833" s="166"/>
      <c r="W833" s="166"/>
      <c r="X833" s="166"/>
      <c r="Y833" s="166"/>
      <c r="Z833" s="166"/>
    </row>
    <row r="834" spans="1:26" ht="12.75" customHeight="1">
      <c r="A834" s="166"/>
      <c r="B834" s="166"/>
      <c r="C834" s="166"/>
      <c r="D834" s="166"/>
      <c r="E834" s="166"/>
      <c r="F834" s="166"/>
      <c r="G834" s="166"/>
      <c r="H834" s="166"/>
      <c r="I834" s="166"/>
      <c r="J834" s="166"/>
      <c r="K834" s="166"/>
      <c r="L834" s="166"/>
      <c r="M834" s="166"/>
      <c r="N834" s="166"/>
      <c r="O834" s="166"/>
      <c r="P834" s="166"/>
      <c r="Q834" s="166"/>
      <c r="R834" s="166"/>
      <c r="S834" s="166"/>
      <c r="T834" s="166"/>
      <c r="U834" s="166"/>
      <c r="V834" s="166"/>
      <c r="W834" s="166"/>
      <c r="X834" s="166"/>
      <c r="Y834" s="166"/>
      <c r="Z834" s="166"/>
    </row>
    <row r="835" spans="1:26" ht="12.75" customHeight="1">
      <c r="A835" s="166"/>
      <c r="B835" s="166"/>
      <c r="C835" s="166"/>
      <c r="D835" s="166"/>
      <c r="E835" s="166"/>
      <c r="F835" s="166"/>
      <c r="G835" s="166"/>
      <c r="H835" s="166"/>
      <c r="I835" s="166"/>
      <c r="J835" s="166"/>
      <c r="K835" s="166"/>
      <c r="L835" s="166"/>
      <c r="M835" s="166"/>
      <c r="N835" s="166"/>
      <c r="O835" s="166"/>
      <c r="P835" s="166"/>
      <c r="Q835" s="166"/>
      <c r="R835" s="166"/>
      <c r="S835" s="166"/>
      <c r="T835" s="166"/>
      <c r="U835" s="166"/>
      <c r="V835" s="166"/>
      <c r="W835" s="166"/>
      <c r="X835" s="166"/>
      <c r="Y835" s="166"/>
      <c r="Z835" s="166"/>
    </row>
    <row r="836" spans="1:26" ht="12.75" customHeight="1">
      <c r="A836" s="166"/>
      <c r="B836" s="166"/>
      <c r="C836" s="166"/>
      <c r="D836" s="166"/>
      <c r="E836" s="166"/>
      <c r="F836" s="166"/>
      <c r="G836" s="166"/>
      <c r="H836" s="166"/>
      <c r="I836" s="166"/>
      <c r="J836" s="166"/>
      <c r="K836" s="166"/>
      <c r="L836" s="166"/>
      <c r="M836" s="166"/>
      <c r="N836" s="166"/>
      <c r="O836" s="166"/>
      <c r="P836" s="166"/>
      <c r="Q836" s="166"/>
      <c r="R836" s="166"/>
      <c r="S836" s="166"/>
      <c r="T836" s="166"/>
      <c r="U836" s="166"/>
      <c r="V836" s="166"/>
      <c r="W836" s="166"/>
      <c r="X836" s="166"/>
      <c r="Y836" s="166"/>
      <c r="Z836" s="166"/>
    </row>
    <row r="837" spans="1:26" ht="12.75" customHeight="1">
      <c r="A837" s="166"/>
      <c r="B837" s="166"/>
      <c r="C837" s="166"/>
      <c r="D837" s="166"/>
      <c r="E837" s="166"/>
      <c r="F837" s="166"/>
      <c r="G837" s="166"/>
      <c r="H837" s="166"/>
      <c r="I837" s="166"/>
      <c r="J837" s="166"/>
      <c r="K837" s="166"/>
      <c r="L837" s="166"/>
      <c r="M837" s="166"/>
      <c r="N837" s="166"/>
      <c r="O837" s="166"/>
      <c r="P837" s="166"/>
      <c r="Q837" s="166"/>
      <c r="R837" s="166"/>
      <c r="S837" s="166"/>
      <c r="T837" s="166"/>
      <c r="U837" s="166"/>
      <c r="V837" s="166"/>
      <c r="W837" s="166"/>
      <c r="X837" s="166"/>
      <c r="Y837" s="166"/>
      <c r="Z837" s="166"/>
    </row>
    <row r="838" spans="1:26" ht="12.75" customHeight="1">
      <c r="A838" s="166"/>
      <c r="B838" s="166"/>
      <c r="C838" s="166"/>
      <c r="D838" s="166"/>
      <c r="E838" s="166"/>
      <c r="F838" s="166"/>
      <c r="G838" s="166"/>
      <c r="H838" s="166"/>
      <c r="I838" s="166"/>
      <c r="J838" s="166"/>
      <c r="K838" s="166"/>
      <c r="L838" s="166"/>
      <c r="M838" s="166"/>
      <c r="N838" s="166"/>
      <c r="O838" s="166"/>
      <c r="P838" s="166"/>
      <c r="Q838" s="166"/>
      <c r="R838" s="166"/>
      <c r="S838" s="166"/>
      <c r="T838" s="166"/>
      <c r="U838" s="166"/>
      <c r="V838" s="166"/>
      <c r="W838" s="166"/>
      <c r="X838" s="166"/>
      <c r="Y838" s="166"/>
      <c r="Z838" s="166"/>
    </row>
    <row r="839" spans="1:26" ht="12.75" customHeight="1">
      <c r="A839" s="166"/>
      <c r="B839" s="166"/>
      <c r="C839" s="166"/>
      <c r="D839" s="166"/>
      <c r="E839" s="166"/>
      <c r="F839" s="166"/>
      <c r="G839" s="166"/>
      <c r="H839" s="166"/>
      <c r="I839" s="166"/>
      <c r="J839" s="166"/>
      <c r="K839" s="166"/>
      <c r="L839" s="166"/>
      <c r="M839" s="166"/>
      <c r="N839" s="166"/>
      <c r="O839" s="166"/>
      <c r="P839" s="166"/>
      <c r="Q839" s="166"/>
      <c r="R839" s="166"/>
      <c r="S839" s="166"/>
      <c r="T839" s="166"/>
      <c r="U839" s="166"/>
      <c r="V839" s="166"/>
      <c r="W839" s="166"/>
      <c r="X839" s="166"/>
      <c r="Y839" s="166"/>
      <c r="Z839" s="166"/>
    </row>
    <row r="840" spans="1:26" ht="12.75" customHeight="1">
      <c r="A840" s="166"/>
      <c r="B840" s="166"/>
      <c r="C840" s="166"/>
      <c r="D840" s="166"/>
      <c r="E840" s="166"/>
      <c r="F840" s="166"/>
      <c r="G840" s="166"/>
      <c r="H840" s="166"/>
      <c r="I840" s="166"/>
      <c r="J840" s="166"/>
      <c r="K840" s="166"/>
      <c r="L840" s="166"/>
      <c r="M840" s="166"/>
      <c r="N840" s="166"/>
      <c r="O840" s="166"/>
      <c r="P840" s="166"/>
      <c r="Q840" s="166"/>
      <c r="R840" s="166"/>
      <c r="S840" s="166"/>
      <c r="T840" s="166"/>
      <c r="U840" s="166"/>
      <c r="V840" s="166"/>
      <c r="W840" s="166"/>
      <c r="X840" s="166"/>
      <c r="Y840" s="166"/>
      <c r="Z840" s="166"/>
    </row>
    <row r="841" spans="1:26" ht="12.75" customHeight="1">
      <c r="A841" s="166"/>
      <c r="B841" s="166"/>
      <c r="C841" s="166"/>
      <c r="D841" s="166"/>
      <c r="E841" s="166"/>
      <c r="F841" s="166"/>
      <c r="G841" s="166"/>
      <c r="H841" s="166"/>
      <c r="I841" s="166"/>
      <c r="J841" s="166"/>
      <c r="K841" s="166"/>
      <c r="L841" s="166"/>
      <c r="M841" s="166"/>
      <c r="N841" s="166"/>
      <c r="O841" s="166"/>
      <c r="P841" s="166"/>
      <c r="Q841" s="166"/>
      <c r="R841" s="166"/>
      <c r="S841" s="166"/>
      <c r="T841" s="166"/>
      <c r="U841" s="166"/>
      <c r="V841" s="166"/>
      <c r="W841" s="166"/>
      <c r="X841" s="166"/>
      <c r="Y841" s="166"/>
      <c r="Z841" s="166"/>
    </row>
    <row r="842" spans="1:26" ht="12.75" customHeight="1">
      <c r="A842" s="166"/>
      <c r="B842" s="166"/>
      <c r="C842" s="166"/>
      <c r="D842" s="166"/>
      <c r="E842" s="166"/>
      <c r="F842" s="166"/>
      <c r="G842" s="166"/>
      <c r="H842" s="166"/>
      <c r="I842" s="166"/>
      <c r="J842" s="166"/>
      <c r="K842" s="166"/>
      <c r="L842" s="166"/>
      <c r="M842" s="166"/>
      <c r="N842" s="166"/>
      <c r="O842" s="166"/>
      <c r="P842" s="166"/>
      <c r="Q842" s="166"/>
      <c r="R842" s="166"/>
      <c r="S842" s="166"/>
      <c r="T842" s="166"/>
      <c r="U842" s="166"/>
      <c r="V842" s="166"/>
      <c r="W842" s="166"/>
      <c r="X842" s="166"/>
      <c r="Y842" s="166"/>
      <c r="Z842" s="166"/>
    </row>
    <row r="843" spans="1:26" ht="12.75" customHeight="1">
      <c r="A843" s="166"/>
      <c r="B843" s="166"/>
      <c r="C843" s="166"/>
      <c r="D843" s="166"/>
      <c r="E843" s="166"/>
      <c r="F843" s="166"/>
      <c r="G843" s="166"/>
      <c r="H843" s="166"/>
      <c r="I843" s="166"/>
      <c r="J843" s="166"/>
      <c r="K843" s="166"/>
      <c r="L843" s="166"/>
      <c r="M843" s="166"/>
      <c r="N843" s="166"/>
      <c r="O843" s="166"/>
      <c r="P843" s="166"/>
      <c r="Q843" s="166"/>
      <c r="R843" s="166"/>
      <c r="S843" s="166"/>
      <c r="T843" s="166"/>
      <c r="U843" s="166"/>
      <c r="V843" s="166"/>
      <c r="W843" s="166"/>
      <c r="X843" s="166"/>
      <c r="Y843" s="166"/>
      <c r="Z843" s="166"/>
    </row>
    <row r="844" spans="1:26" ht="12.75" customHeight="1">
      <c r="A844" s="166"/>
      <c r="B844" s="166"/>
      <c r="C844" s="166"/>
      <c r="D844" s="166"/>
      <c r="E844" s="166"/>
      <c r="F844" s="166"/>
      <c r="G844" s="166"/>
      <c r="H844" s="166"/>
      <c r="I844" s="166"/>
      <c r="J844" s="166"/>
      <c r="K844" s="166"/>
      <c r="L844" s="166"/>
      <c r="M844" s="166"/>
      <c r="N844" s="166"/>
      <c r="O844" s="166"/>
      <c r="P844" s="166"/>
      <c r="Q844" s="166"/>
      <c r="R844" s="166"/>
      <c r="S844" s="166"/>
      <c r="T844" s="166"/>
      <c r="U844" s="166"/>
      <c r="V844" s="166"/>
      <c r="W844" s="166"/>
      <c r="X844" s="166"/>
      <c r="Y844" s="166"/>
      <c r="Z844" s="166"/>
    </row>
    <row r="845" spans="1:26" ht="12.75" customHeight="1">
      <c r="A845" s="166"/>
      <c r="B845" s="166"/>
      <c r="C845" s="166"/>
      <c r="D845" s="166"/>
      <c r="E845" s="166"/>
      <c r="F845" s="166"/>
      <c r="G845" s="166"/>
      <c r="H845" s="166"/>
      <c r="I845" s="166"/>
      <c r="J845" s="166"/>
      <c r="K845" s="166"/>
      <c r="L845" s="166"/>
      <c r="M845" s="166"/>
      <c r="N845" s="166"/>
      <c r="O845" s="166"/>
      <c r="P845" s="166"/>
      <c r="Q845" s="166"/>
      <c r="R845" s="166"/>
      <c r="S845" s="166"/>
      <c r="T845" s="166"/>
      <c r="U845" s="166"/>
      <c r="V845" s="166"/>
      <c r="W845" s="166"/>
      <c r="X845" s="166"/>
      <c r="Y845" s="166"/>
      <c r="Z845" s="166"/>
    </row>
    <row r="846" spans="1:26" ht="12.75" customHeight="1">
      <c r="A846" s="166"/>
      <c r="B846" s="166"/>
      <c r="C846" s="166"/>
      <c r="D846" s="166"/>
      <c r="E846" s="166"/>
      <c r="F846" s="166"/>
      <c r="G846" s="166"/>
      <c r="H846" s="166"/>
      <c r="I846" s="166"/>
      <c r="J846" s="166"/>
      <c r="K846" s="166"/>
      <c r="L846" s="166"/>
      <c r="M846" s="166"/>
      <c r="N846" s="166"/>
      <c r="O846" s="166"/>
      <c r="P846" s="166"/>
      <c r="Q846" s="166"/>
      <c r="R846" s="166"/>
      <c r="S846" s="166"/>
      <c r="T846" s="166"/>
      <c r="U846" s="166"/>
      <c r="V846" s="166"/>
      <c r="W846" s="166"/>
      <c r="X846" s="166"/>
      <c r="Y846" s="166"/>
      <c r="Z846" s="166"/>
    </row>
    <row r="847" spans="1:26" ht="12.75" customHeight="1">
      <c r="A847" s="166"/>
      <c r="B847" s="166"/>
      <c r="C847" s="166"/>
      <c r="D847" s="166"/>
      <c r="E847" s="166"/>
      <c r="F847" s="166"/>
      <c r="G847" s="166"/>
      <c r="H847" s="166"/>
      <c r="I847" s="166"/>
      <c r="J847" s="166"/>
      <c r="K847" s="166"/>
      <c r="L847" s="166"/>
      <c r="M847" s="166"/>
      <c r="N847" s="166"/>
      <c r="O847" s="166"/>
      <c r="P847" s="166"/>
      <c r="Q847" s="166"/>
      <c r="R847" s="166"/>
      <c r="S847" s="166"/>
      <c r="T847" s="166"/>
      <c r="U847" s="166"/>
      <c r="V847" s="166"/>
      <c r="W847" s="166"/>
      <c r="X847" s="166"/>
      <c r="Y847" s="166"/>
      <c r="Z847" s="166"/>
    </row>
    <row r="848" spans="1:26" ht="12.75" customHeight="1">
      <c r="A848" s="166"/>
      <c r="B848" s="166"/>
      <c r="C848" s="166"/>
      <c r="D848" s="166"/>
      <c r="E848" s="166"/>
      <c r="F848" s="166"/>
      <c r="G848" s="166"/>
      <c r="H848" s="166"/>
      <c r="I848" s="166"/>
      <c r="J848" s="166"/>
      <c r="K848" s="166"/>
      <c r="L848" s="166"/>
      <c r="M848" s="166"/>
      <c r="N848" s="166"/>
      <c r="O848" s="166"/>
      <c r="P848" s="166"/>
      <c r="Q848" s="166"/>
      <c r="R848" s="166"/>
      <c r="S848" s="166"/>
      <c r="T848" s="166"/>
      <c r="U848" s="166"/>
      <c r="V848" s="166"/>
      <c r="W848" s="166"/>
      <c r="X848" s="166"/>
      <c r="Y848" s="166"/>
      <c r="Z848" s="166"/>
    </row>
    <row r="849" spans="1:26" ht="12.75" customHeight="1">
      <c r="A849" s="166"/>
      <c r="B849" s="166"/>
      <c r="C849" s="166"/>
      <c r="D849" s="166"/>
      <c r="E849" s="166"/>
      <c r="F849" s="166"/>
      <c r="G849" s="166"/>
      <c r="H849" s="166"/>
      <c r="I849" s="166"/>
      <c r="J849" s="166"/>
      <c r="K849" s="166"/>
      <c r="L849" s="166"/>
      <c r="M849" s="166"/>
      <c r="N849" s="166"/>
      <c r="O849" s="166"/>
      <c r="P849" s="166"/>
      <c r="Q849" s="166"/>
      <c r="R849" s="166"/>
      <c r="S849" s="166"/>
      <c r="T849" s="166"/>
      <c r="U849" s="166"/>
      <c r="V849" s="166"/>
      <c r="W849" s="166"/>
      <c r="X849" s="166"/>
      <c r="Y849" s="166"/>
      <c r="Z849" s="166"/>
    </row>
    <row r="850" spans="1:26" ht="12.75" customHeight="1">
      <c r="A850" s="166"/>
      <c r="B850" s="166"/>
      <c r="C850" s="166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66"/>
      <c r="O850" s="166"/>
      <c r="P850" s="166"/>
      <c r="Q850" s="166"/>
      <c r="R850" s="166"/>
      <c r="S850" s="166"/>
      <c r="T850" s="166"/>
      <c r="U850" s="166"/>
      <c r="V850" s="166"/>
      <c r="W850" s="166"/>
      <c r="X850" s="166"/>
      <c r="Y850" s="166"/>
      <c r="Z850" s="166"/>
    </row>
    <row r="851" spans="1:26" ht="12.75" customHeight="1">
      <c r="A851" s="166"/>
      <c r="B851" s="166"/>
      <c r="C851" s="166"/>
      <c r="D851" s="166"/>
      <c r="E851" s="166"/>
      <c r="F851" s="166"/>
      <c r="G851" s="166"/>
      <c r="H851" s="166"/>
      <c r="I851" s="166"/>
      <c r="J851" s="166"/>
      <c r="K851" s="166"/>
      <c r="L851" s="166"/>
      <c r="M851" s="166"/>
      <c r="N851" s="166"/>
      <c r="O851" s="166"/>
      <c r="P851" s="166"/>
      <c r="Q851" s="166"/>
      <c r="R851" s="166"/>
      <c r="S851" s="166"/>
      <c r="T851" s="166"/>
      <c r="U851" s="166"/>
      <c r="V851" s="166"/>
      <c r="W851" s="166"/>
      <c r="X851" s="166"/>
      <c r="Y851" s="166"/>
      <c r="Z851" s="166"/>
    </row>
    <row r="852" spans="1:26" ht="12.75" customHeight="1">
      <c r="A852" s="166"/>
      <c r="B852" s="166"/>
      <c r="C852" s="166"/>
      <c r="D852" s="166"/>
      <c r="E852" s="166"/>
      <c r="F852" s="166"/>
      <c r="G852" s="166"/>
      <c r="H852" s="166"/>
      <c r="I852" s="166"/>
      <c r="J852" s="166"/>
      <c r="K852" s="166"/>
      <c r="L852" s="166"/>
      <c r="M852" s="166"/>
      <c r="N852" s="166"/>
      <c r="O852" s="166"/>
      <c r="P852" s="166"/>
      <c r="Q852" s="166"/>
      <c r="R852" s="166"/>
      <c r="S852" s="166"/>
      <c r="T852" s="166"/>
      <c r="U852" s="166"/>
      <c r="V852" s="166"/>
      <c r="W852" s="166"/>
      <c r="X852" s="166"/>
      <c r="Y852" s="166"/>
      <c r="Z852" s="166"/>
    </row>
    <row r="853" spans="1:26" ht="12.75" customHeight="1">
      <c r="A853" s="166"/>
      <c r="B853" s="166"/>
      <c r="C853" s="166"/>
      <c r="D853" s="166"/>
      <c r="E853" s="166"/>
      <c r="F853" s="166"/>
      <c r="G853" s="166"/>
      <c r="H853" s="166"/>
      <c r="I853" s="166"/>
      <c r="J853" s="166"/>
      <c r="K853" s="166"/>
      <c r="L853" s="166"/>
      <c r="M853" s="166"/>
      <c r="N853" s="166"/>
      <c r="O853" s="166"/>
      <c r="P853" s="166"/>
      <c r="Q853" s="166"/>
      <c r="R853" s="166"/>
      <c r="S853" s="166"/>
      <c r="T853" s="166"/>
      <c r="U853" s="166"/>
      <c r="V853" s="166"/>
      <c r="W853" s="166"/>
      <c r="X853" s="166"/>
      <c r="Y853" s="166"/>
      <c r="Z853" s="166"/>
    </row>
    <row r="854" spans="1:26" ht="12.75" customHeight="1">
      <c r="A854" s="166"/>
      <c r="B854" s="166"/>
      <c r="C854" s="166"/>
      <c r="D854" s="166"/>
      <c r="E854" s="166"/>
      <c r="F854" s="166"/>
      <c r="G854" s="166"/>
      <c r="H854" s="166"/>
      <c r="I854" s="166"/>
      <c r="J854" s="166"/>
      <c r="K854" s="166"/>
      <c r="L854" s="166"/>
      <c r="M854" s="166"/>
      <c r="N854" s="166"/>
      <c r="O854" s="166"/>
      <c r="P854" s="166"/>
      <c r="Q854" s="166"/>
      <c r="R854" s="166"/>
      <c r="S854" s="166"/>
      <c r="T854" s="166"/>
      <c r="U854" s="166"/>
      <c r="V854" s="166"/>
      <c r="W854" s="166"/>
      <c r="X854" s="166"/>
      <c r="Y854" s="166"/>
      <c r="Z854" s="166"/>
    </row>
    <row r="855" spans="1:26" ht="12.75" customHeight="1">
      <c r="A855" s="166"/>
      <c r="B855" s="166"/>
      <c r="C855" s="166"/>
      <c r="D855" s="166"/>
      <c r="E855" s="166"/>
      <c r="F855" s="166"/>
      <c r="G855" s="166"/>
      <c r="H855" s="166"/>
      <c r="I855" s="166"/>
      <c r="J855" s="166"/>
      <c r="K855" s="166"/>
      <c r="L855" s="166"/>
      <c r="M855" s="166"/>
      <c r="N855" s="166"/>
      <c r="O855" s="166"/>
      <c r="P855" s="166"/>
      <c r="Q855" s="166"/>
      <c r="R855" s="166"/>
      <c r="S855" s="166"/>
      <c r="T855" s="166"/>
      <c r="U855" s="166"/>
      <c r="V855" s="166"/>
      <c r="W855" s="166"/>
      <c r="X855" s="166"/>
      <c r="Y855" s="166"/>
      <c r="Z855" s="166"/>
    </row>
    <row r="856" spans="1:26" ht="12.75" customHeight="1">
      <c r="A856" s="166"/>
      <c r="B856" s="166"/>
      <c r="C856" s="166"/>
      <c r="D856" s="166"/>
      <c r="E856" s="166"/>
      <c r="F856" s="166"/>
      <c r="G856" s="166"/>
      <c r="H856" s="166"/>
      <c r="I856" s="166"/>
      <c r="J856" s="166"/>
      <c r="K856" s="166"/>
      <c r="L856" s="166"/>
      <c r="M856" s="166"/>
      <c r="N856" s="166"/>
      <c r="O856" s="166"/>
      <c r="P856" s="166"/>
      <c r="Q856" s="166"/>
      <c r="R856" s="166"/>
      <c r="S856" s="166"/>
      <c r="T856" s="166"/>
      <c r="U856" s="166"/>
      <c r="V856" s="166"/>
      <c r="W856" s="166"/>
      <c r="X856" s="166"/>
      <c r="Y856" s="166"/>
      <c r="Z856" s="166"/>
    </row>
    <row r="857" spans="1:26" ht="12.75" customHeight="1">
      <c r="A857" s="166"/>
      <c r="B857" s="166"/>
      <c r="C857" s="166"/>
      <c r="D857" s="166"/>
      <c r="E857" s="166"/>
      <c r="F857" s="166"/>
      <c r="G857" s="166"/>
      <c r="H857" s="166"/>
      <c r="I857" s="166"/>
      <c r="J857" s="166"/>
      <c r="K857" s="166"/>
      <c r="L857" s="166"/>
      <c r="M857" s="166"/>
      <c r="N857" s="166"/>
      <c r="O857" s="166"/>
      <c r="P857" s="166"/>
      <c r="Q857" s="166"/>
      <c r="R857" s="166"/>
      <c r="S857" s="166"/>
      <c r="T857" s="166"/>
      <c r="U857" s="166"/>
      <c r="V857" s="166"/>
      <c r="W857" s="166"/>
      <c r="X857" s="166"/>
      <c r="Y857" s="166"/>
      <c r="Z857" s="166"/>
    </row>
    <row r="858" spans="1:26" ht="12.75" customHeight="1">
      <c r="A858" s="166"/>
      <c r="B858" s="166"/>
      <c r="C858" s="166"/>
      <c r="D858" s="166"/>
      <c r="E858" s="166"/>
      <c r="F858" s="166"/>
      <c r="G858" s="166"/>
      <c r="H858" s="166"/>
      <c r="I858" s="166"/>
      <c r="J858" s="166"/>
      <c r="K858" s="166"/>
      <c r="L858" s="166"/>
      <c r="M858" s="166"/>
      <c r="N858" s="166"/>
      <c r="O858" s="166"/>
      <c r="P858" s="166"/>
      <c r="Q858" s="166"/>
      <c r="R858" s="166"/>
      <c r="S858" s="166"/>
      <c r="T858" s="166"/>
      <c r="U858" s="166"/>
      <c r="V858" s="166"/>
      <c r="W858" s="166"/>
      <c r="X858" s="166"/>
      <c r="Y858" s="166"/>
      <c r="Z858" s="166"/>
    </row>
    <row r="859" spans="1:26" ht="12.75" customHeight="1">
      <c r="A859" s="166"/>
      <c r="B859" s="166"/>
      <c r="C859" s="166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66"/>
      <c r="O859" s="166"/>
      <c r="P859" s="166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</row>
    <row r="860" spans="1:26" ht="12.75" customHeight="1">
      <c r="A860" s="166"/>
      <c r="B860" s="166"/>
      <c r="C860" s="166"/>
      <c r="D860" s="166"/>
      <c r="E860" s="166"/>
      <c r="F860" s="166"/>
      <c r="G860" s="166"/>
      <c r="H860" s="166"/>
      <c r="I860" s="166"/>
      <c r="J860" s="166"/>
      <c r="K860" s="166"/>
      <c r="L860" s="166"/>
      <c r="M860" s="166"/>
      <c r="N860" s="166"/>
      <c r="O860" s="166"/>
      <c r="P860" s="166"/>
      <c r="Q860" s="166"/>
      <c r="R860" s="166"/>
      <c r="S860" s="166"/>
      <c r="T860" s="166"/>
      <c r="U860" s="166"/>
      <c r="V860" s="166"/>
      <c r="W860" s="166"/>
      <c r="X860" s="166"/>
      <c r="Y860" s="166"/>
      <c r="Z860" s="166"/>
    </row>
    <row r="861" spans="1:26" ht="12.75" customHeight="1">
      <c r="A861" s="166"/>
      <c r="B861" s="166"/>
      <c r="C861" s="166"/>
      <c r="D861" s="166"/>
      <c r="E861" s="166"/>
      <c r="F861" s="166"/>
      <c r="G861" s="166"/>
      <c r="H861" s="166"/>
      <c r="I861" s="166"/>
      <c r="J861" s="166"/>
      <c r="K861" s="166"/>
      <c r="L861" s="166"/>
      <c r="M861" s="166"/>
      <c r="N861" s="166"/>
      <c r="O861" s="166"/>
      <c r="P861" s="166"/>
      <c r="Q861" s="166"/>
      <c r="R861" s="166"/>
      <c r="S861" s="166"/>
      <c r="T861" s="166"/>
      <c r="U861" s="166"/>
      <c r="V861" s="166"/>
      <c r="W861" s="166"/>
      <c r="X861" s="166"/>
      <c r="Y861" s="166"/>
      <c r="Z861" s="166"/>
    </row>
    <row r="862" spans="1:26" ht="12.75" customHeight="1">
      <c r="A862" s="166"/>
      <c r="B862" s="166"/>
      <c r="C862" s="166"/>
      <c r="D862" s="166"/>
      <c r="E862" s="166"/>
      <c r="F862" s="166"/>
      <c r="G862" s="166"/>
      <c r="H862" s="166"/>
      <c r="I862" s="166"/>
      <c r="J862" s="166"/>
      <c r="K862" s="166"/>
      <c r="L862" s="166"/>
      <c r="M862" s="166"/>
      <c r="N862" s="166"/>
      <c r="O862" s="166"/>
      <c r="P862" s="166"/>
      <c r="Q862" s="166"/>
      <c r="R862" s="166"/>
      <c r="S862" s="166"/>
      <c r="T862" s="166"/>
      <c r="U862" s="166"/>
      <c r="V862" s="166"/>
      <c r="W862" s="166"/>
      <c r="X862" s="166"/>
      <c r="Y862" s="166"/>
      <c r="Z862" s="166"/>
    </row>
    <row r="863" spans="1:26" ht="12.75" customHeight="1">
      <c r="A863" s="166"/>
      <c r="B863" s="166"/>
      <c r="C863" s="166"/>
      <c r="D863" s="166"/>
      <c r="E863" s="166"/>
      <c r="F863" s="166"/>
      <c r="G863" s="166"/>
      <c r="H863" s="166"/>
      <c r="I863" s="166"/>
      <c r="J863" s="166"/>
      <c r="K863" s="166"/>
      <c r="L863" s="166"/>
      <c r="M863" s="166"/>
      <c r="N863" s="166"/>
      <c r="O863" s="166"/>
      <c r="P863" s="166"/>
      <c r="Q863" s="166"/>
      <c r="R863" s="166"/>
      <c r="S863" s="166"/>
      <c r="T863" s="166"/>
      <c r="U863" s="166"/>
      <c r="V863" s="166"/>
      <c r="W863" s="166"/>
      <c r="X863" s="166"/>
      <c r="Y863" s="166"/>
      <c r="Z863" s="166"/>
    </row>
    <row r="864" spans="1:26" ht="12.75" customHeight="1">
      <c r="A864" s="166"/>
      <c r="B864" s="166"/>
      <c r="C864" s="166"/>
      <c r="D864" s="166"/>
      <c r="E864" s="166"/>
      <c r="F864" s="166"/>
      <c r="G864" s="166"/>
      <c r="H864" s="166"/>
      <c r="I864" s="166"/>
      <c r="J864" s="166"/>
      <c r="K864" s="166"/>
      <c r="L864" s="166"/>
      <c r="M864" s="166"/>
      <c r="N864" s="166"/>
      <c r="O864" s="166"/>
      <c r="P864" s="166"/>
      <c r="Q864" s="166"/>
      <c r="R864" s="166"/>
      <c r="S864" s="166"/>
      <c r="T864" s="166"/>
      <c r="U864" s="166"/>
      <c r="V864" s="166"/>
      <c r="W864" s="166"/>
      <c r="X864" s="166"/>
      <c r="Y864" s="166"/>
      <c r="Z864" s="166"/>
    </row>
    <row r="865" spans="1:26" ht="12.75" customHeight="1">
      <c r="A865" s="166"/>
      <c r="B865" s="166"/>
      <c r="C865" s="166"/>
      <c r="D865" s="166"/>
      <c r="E865" s="166"/>
      <c r="F865" s="166"/>
      <c r="G865" s="166"/>
      <c r="H865" s="166"/>
      <c r="I865" s="166"/>
      <c r="J865" s="166"/>
      <c r="K865" s="166"/>
      <c r="L865" s="166"/>
      <c r="M865" s="166"/>
      <c r="N865" s="166"/>
      <c r="O865" s="166"/>
      <c r="P865" s="166"/>
      <c r="Q865" s="166"/>
      <c r="R865" s="166"/>
      <c r="S865" s="166"/>
      <c r="T865" s="166"/>
      <c r="U865" s="166"/>
      <c r="V865" s="166"/>
      <c r="W865" s="166"/>
      <c r="X865" s="166"/>
      <c r="Y865" s="166"/>
      <c r="Z865" s="166"/>
    </row>
    <row r="866" spans="1:26" ht="12.75" customHeight="1">
      <c r="A866" s="166"/>
      <c r="B866" s="166"/>
      <c r="C866" s="166"/>
      <c r="D866" s="166"/>
      <c r="E866" s="166"/>
      <c r="F866" s="166"/>
      <c r="G866" s="166"/>
      <c r="H866" s="166"/>
      <c r="I866" s="166"/>
      <c r="J866" s="166"/>
      <c r="K866" s="166"/>
      <c r="L866" s="166"/>
      <c r="M866" s="166"/>
      <c r="N866" s="166"/>
      <c r="O866" s="166"/>
      <c r="P866" s="166"/>
      <c r="Q866" s="166"/>
      <c r="R866" s="166"/>
      <c r="S866" s="166"/>
      <c r="T866" s="166"/>
      <c r="U866" s="166"/>
      <c r="V866" s="166"/>
      <c r="W866" s="166"/>
      <c r="X866" s="166"/>
      <c r="Y866" s="166"/>
      <c r="Z866" s="166"/>
    </row>
    <row r="867" spans="1:26" ht="12.75" customHeight="1">
      <c r="A867" s="166"/>
      <c r="B867" s="166"/>
      <c r="C867" s="166"/>
      <c r="D867" s="166"/>
      <c r="E867" s="166"/>
      <c r="F867" s="166"/>
      <c r="G867" s="166"/>
      <c r="H867" s="166"/>
      <c r="I867" s="166"/>
      <c r="J867" s="166"/>
      <c r="K867" s="166"/>
      <c r="L867" s="166"/>
      <c r="M867" s="166"/>
      <c r="N867" s="166"/>
      <c r="O867" s="166"/>
      <c r="P867" s="166"/>
      <c r="Q867" s="166"/>
      <c r="R867" s="166"/>
      <c r="S867" s="166"/>
      <c r="T867" s="166"/>
      <c r="U867" s="166"/>
      <c r="V867" s="166"/>
      <c r="W867" s="166"/>
      <c r="X867" s="166"/>
      <c r="Y867" s="166"/>
      <c r="Z867" s="166"/>
    </row>
    <row r="868" spans="1:26" ht="12.75" customHeight="1">
      <c r="A868" s="166"/>
      <c r="B868" s="166"/>
      <c r="C868" s="166"/>
      <c r="D868" s="166"/>
      <c r="E868" s="166"/>
      <c r="F868" s="166"/>
      <c r="G868" s="166"/>
      <c r="H868" s="166"/>
      <c r="I868" s="166"/>
      <c r="J868" s="166"/>
      <c r="K868" s="166"/>
      <c r="L868" s="166"/>
      <c r="M868" s="166"/>
      <c r="N868" s="166"/>
      <c r="O868" s="166"/>
      <c r="P868" s="166"/>
      <c r="Q868" s="166"/>
      <c r="R868" s="166"/>
      <c r="S868" s="166"/>
      <c r="T868" s="166"/>
      <c r="U868" s="166"/>
      <c r="V868" s="166"/>
      <c r="W868" s="166"/>
      <c r="X868" s="166"/>
      <c r="Y868" s="166"/>
      <c r="Z868" s="166"/>
    </row>
    <row r="869" spans="1:26" ht="12.75" customHeight="1">
      <c r="A869" s="166"/>
      <c r="B869" s="166"/>
      <c r="C869" s="166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66"/>
      <c r="O869" s="166"/>
      <c r="P869" s="166"/>
      <c r="Q869" s="166"/>
      <c r="R869" s="166"/>
      <c r="S869" s="166"/>
      <c r="T869" s="166"/>
      <c r="U869" s="166"/>
      <c r="V869" s="166"/>
      <c r="W869" s="166"/>
      <c r="X869" s="166"/>
      <c r="Y869" s="166"/>
      <c r="Z869" s="166"/>
    </row>
    <row r="870" spans="1:26" ht="12.75" customHeight="1">
      <c r="A870" s="166"/>
      <c r="B870" s="166"/>
      <c r="C870" s="166"/>
      <c r="D870" s="166"/>
      <c r="E870" s="166"/>
      <c r="F870" s="166"/>
      <c r="G870" s="166"/>
      <c r="H870" s="166"/>
      <c r="I870" s="166"/>
      <c r="J870" s="166"/>
      <c r="K870" s="166"/>
      <c r="L870" s="166"/>
      <c r="M870" s="166"/>
      <c r="N870" s="166"/>
      <c r="O870" s="166"/>
      <c r="P870" s="166"/>
      <c r="Q870" s="166"/>
      <c r="R870" s="166"/>
      <c r="S870" s="166"/>
      <c r="T870" s="166"/>
      <c r="U870" s="166"/>
      <c r="V870" s="166"/>
      <c r="W870" s="166"/>
      <c r="X870" s="166"/>
      <c r="Y870" s="166"/>
      <c r="Z870" s="166"/>
    </row>
    <row r="871" spans="1:26" ht="12.75" customHeight="1">
      <c r="A871" s="166"/>
      <c r="B871" s="166"/>
      <c r="C871" s="166"/>
      <c r="D871" s="166"/>
      <c r="E871" s="166"/>
      <c r="F871" s="166"/>
      <c r="G871" s="166"/>
      <c r="H871" s="166"/>
      <c r="I871" s="166"/>
      <c r="J871" s="166"/>
      <c r="K871" s="166"/>
      <c r="L871" s="166"/>
      <c r="M871" s="166"/>
      <c r="N871" s="166"/>
      <c r="O871" s="166"/>
      <c r="P871" s="166"/>
      <c r="Q871" s="166"/>
      <c r="R871" s="166"/>
      <c r="S871" s="166"/>
      <c r="T871" s="166"/>
      <c r="U871" s="166"/>
      <c r="V871" s="166"/>
      <c r="W871" s="166"/>
      <c r="X871" s="166"/>
      <c r="Y871" s="166"/>
      <c r="Z871" s="166"/>
    </row>
    <row r="872" spans="1:26" ht="12.75" customHeight="1">
      <c r="A872" s="166"/>
      <c r="B872" s="166"/>
      <c r="C872" s="166"/>
      <c r="D872" s="166"/>
      <c r="E872" s="166"/>
      <c r="F872" s="166"/>
      <c r="G872" s="166"/>
      <c r="H872" s="166"/>
      <c r="I872" s="166"/>
      <c r="J872" s="166"/>
      <c r="K872" s="166"/>
      <c r="L872" s="166"/>
      <c r="M872" s="166"/>
      <c r="N872" s="166"/>
      <c r="O872" s="166"/>
      <c r="P872" s="166"/>
      <c r="Q872" s="166"/>
      <c r="R872" s="166"/>
      <c r="S872" s="166"/>
      <c r="T872" s="166"/>
      <c r="U872" s="166"/>
      <c r="V872" s="166"/>
      <c r="W872" s="166"/>
      <c r="X872" s="166"/>
      <c r="Y872" s="166"/>
      <c r="Z872" s="166"/>
    </row>
    <row r="873" spans="1:26" ht="12.75" customHeight="1">
      <c r="A873" s="166"/>
      <c r="B873" s="166"/>
      <c r="C873" s="166"/>
      <c r="D873" s="166"/>
      <c r="E873" s="166"/>
      <c r="F873" s="166"/>
      <c r="G873" s="166"/>
      <c r="H873" s="166"/>
      <c r="I873" s="166"/>
      <c r="J873" s="166"/>
      <c r="K873" s="166"/>
      <c r="L873" s="166"/>
      <c r="M873" s="166"/>
      <c r="N873" s="166"/>
      <c r="O873" s="166"/>
      <c r="P873" s="166"/>
      <c r="Q873" s="166"/>
      <c r="R873" s="166"/>
      <c r="S873" s="166"/>
      <c r="T873" s="166"/>
      <c r="U873" s="166"/>
      <c r="V873" s="166"/>
      <c r="W873" s="166"/>
      <c r="X873" s="166"/>
      <c r="Y873" s="166"/>
      <c r="Z873" s="166"/>
    </row>
    <row r="874" spans="1:26" ht="12.75" customHeight="1">
      <c r="A874" s="166"/>
      <c r="B874" s="166"/>
      <c r="C874" s="166"/>
      <c r="D874" s="166"/>
      <c r="E874" s="166"/>
      <c r="F874" s="166"/>
      <c r="G874" s="166"/>
      <c r="H874" s="166"/>
      <c r="I874" s="166"/>
      <c r="J874" s="166"/>
      <c r="K874" s="166"/>
      <c r="L874" s="166"/>
      <c r="M874" s="166"/>
      <c r="N874" s="166"/>
      <c r="O874" s="166"/>
      <c r="P874" s="166"/>
      <c r="Q874" s="166"/>
      <c r="R874" s="166"/>
      <c r="S874" s="166"/>
      <c r="T874" s="166"/>
      <c r="U874" s="166"/>
      <c r="V874" s="166"/>
      <c r="W874" s="166"/>
      <c r="X874" s="166"/>
      <c r="Y874" s="166"/>
      <c r="Z874" s="166"/>
    </row>
    <row r="875" spans="1:26" ht="12.75" customHeight="1">
      <c r="A875" s="166"/>
      <c r="B875" s="166"/>
      <c r="C875" s="166"/>
      <c r="D875" s="166"/>
      <c r="E875" s="166"/>
      <c r="F875" s="166"/>
      <c r="G875" s="166"/>
      <c r="H875" s="166"/>
      <c r="I875" s="166"/>
      <c r="J875" s="166"/>
      <c r="K875" s="166"/>
      <c r="L875" s="166"/>
      <c r="M875" s="166"/>
      <c r="N875" s="166"/>
      <c r="O875" s="166"/>
      <c r="P875" s="166"/>
      <c r="Q875" s="166"/>
      <c r="R875" s="166"/>
      <c r="S875" s="166"/>
      <c r="T875" s="166"/>
      <c r="U875" s="166"/>
      <c r="V875" s="166"/>
      <c r="W875" s="166"/>
      <c r="X875" s="166"/>
      <c r="Y875" s="166"/>
      <c r="Z875" s="166"/>
    </row>
    <row r="876" spans="1:26" ht="12.75" customHeight="1">
      <c r="A876" s="166"/>
      <c r="B876" s="166"/>
      <c r="C876" s="166"/>
      <c r="D876" s="166"/>
      <c r="E876" s="166"/>
      <c r="F876" s="166"/>
      <c r="G876" s="166"/>
      <c r="H876" s="166"/>
      <c r="I876" s="166"/>
      <c r="J876" s="166"/>
      <c r="K876" s="166"/>
      <c r="L876" s="166"/>
      <c r="M876" s="166"/>
      <c r="N876" s="166"/>
      <c r="O876" s="166"/>
      <c r="P876" s="166"/>
      <c r="Q876" s="166"/>
      <c r="R876" s="166"/>
      <c r="S876" s="166"/>
      <c r="T876" s="166"/>
      <c r="U876" s="166"/>
      <c r="V876" s="166"/>
      <c r="W876" s="166"/>
      <c r="X876" s="166"/>
      <c r="Y876" s="166"/>
      <c r="Z876" s="166"/>
    </row>
    <row r="877" spans="1:26" ht="12.75" customHeight="1">
      <c r="A877" s="166"/>
      <c r="B877" s="166"/>
      <c r="C877" s="166"/>
      <c r="D877" s="166"/>
      <c r="E877" s="166"/>
      <c r="F877" s="166"/>
      <c r="G877" s="166"/>
      <c r="H877" s="166"/>
      <c r="I877" s="166"/>
      <c r="J877" s="166"/>
      <c r="K877" s="166"/>
      <c r="L877" s="166"/>
      <c r="M877" s="166"/>
      <c r="N877" s="166"/>
      <c r="O877" s="166"/>
      <c r="P877" s="166"/>
      <c r="Q877" s="166"/>
      <c r="R877" s="166"/>
      <c r="S877" s="166"/>
      <c r="T877" s="166"/>
      <c r="U877" s="166"/>
      <c r="V877" s="166"/>
      <c r="W877" s="166"/>
      <c r="X877" s="166"/>
      <c r="Y877" s="166"/>
      <c r="Z877" s="166"/>
    </row>
    <row r="878" spans="1:26" ht="12.75" customHeight="1">
      <c r="A878" s="166"/>
      <c r="B878" s="166"/>
      <c r="C878" s="166"/>
      <c r="D878" s="166"/>
      <c r="E878" s="166"/>
      <c r="F878" s="166"/>
      <c r="G878" s="166"/>
      <c r="H878" s="166"/>
      <c r="I878" s="166"/>
      <c r="J878" s="166"/>
      <c r="K878" s="166"/>
      <c r="L878" s="166"/>
      <c r="M878" s="166"/>
      <c r="N878" s="166"/>
      <c r="O878" s="166"/>
      <c r="P878" s="166"/>
      <c r="Q878" s="166"/>
      <c r="R878" s="166"/>
      <c r="S878" s="166"/>
      <c r="T878" s="166"/>
      <c r="U878" s="166"/>
      <c r="V878" s="166"/>
      <c r="W878" s="166"/>
      <c r="X878" s="166"/>
      <c r="Y878" s="166"/>
      <c r="Z878" s="166"/>
    </row>
    <row r="879" spans="1:26" ht="12.75" customHeight="1">
      <c r="A879" s="166"/>
      <c r="B879" s="166"/>
      <c r="C879" s="166"/>
      <c r="D879" s="166"/>
      <c r="E879" s="166"/>
      <c r="F879" s="166"/>
      <c r="G879" s="166"/>
      <c r="H879" s="166"/>
      <c r="I879" s="166"/>
      <c r="J879" s="166"/>
      <c r="K879" s="166"/>
      <c r="L879" s="166"/>
      <c r="M879" s="166"/>
      <c r="N879" s="166"/>
      <c r="O879" s="166"/>
      <c r="P879" s="166"/>
      <c r="Q879" s="166"/>
      <c r="R879" s="166"/>
      <c r="S879" s="166"/>
      <c r="T879" s="166"/>
      <c r="U879" s="166"/>
      <c r="V879" s="166"/>
      <c r="W879" s="166"/>
      <c r="X879" s="166"/>
      <c r="Y879" s="166"/>
      <c r="Z879" s="166"/>
    </row>
    <row r="880" spans="1:26" ht="12.75" customHeight="1">
      <c r="A880" s="166"/>
      <c r="B880" s="166"/>
      <c r="C880" s="166"/>
      <c r="D880" s="166"/>
      <c r="E880" s="166"/>
      <c r="F880" s="166"/>
      <c r="G880" s="166"/>
      <c r="H880" s="166"/>
      <c r="I880" s="166"/>
      <c r="J880" s="166"/>
      <c r="K880" s="166"/>
      <c r="L880" s="166"/>
      <c r="M880" s="166"/>
      <c r="N880" s="166"/>
      <c r="O880" s="166"/>
      <c r="P880" s="166"/>
      <c r="Q880" s="166"/>
      <c r="R880" s="166"/>
      <c r="S880" s="166"/>
      <c r="T880" s="166"/>
      <c r="U880" s="166"/>
      <c r="V880" s="166"/>
      <c r="W880" s="166"/>
      <c r="X880" s="166"/>
      <c r="Y880" s="166"/>
      <c r="Z880" s="166"/>
    </row>
    <row r="881" spans="1:26" ht="12.75" customHeight="1">
      <c r="A881" s="166"/>
      <c r="B881" s="166"/>
      <c r="C881" s="166"/>
      <c r="D881" s="166"/>
      <c r="E881" s="166"/>
      <c r="F881" s="166"/>
      <c r="G881" s="166"/>
      <c r="H881" s="166"/>
      <c r="I881" s="166"/>
      <c r="J881" s="166"/>
      <c r="K881" s="166"/>
      <c r="L881" s="166"/>
      <c r="M881" s="166"/>
      <c r="N881" s="166"/>
      <c r="O881" s="166"/>
      <c r="P881" s="166"/>
      <c r="Q881" s="166"/>
      <c r="R881" s="166"/>
      <c r="S881" s="166"/>
      <c r="T881" s="166"/>
      <c r="U881" s="166"/>
      <c r="V881" s="166"/>
      <c r="W881" s="166"/>
      <c r="X881" s="166"/>
      <c r="Y881" s="166"/>
      <c r="Z881" s="166"/>
    </row>
    <row r="882" spans="1:26" ht="12.75" customHeight="1">
      <c r="A882" s="166"/>
      <c r="B882" s="166"/>
      <c r="C882" s="166"/>
      <c r="D882" s="166"/>
      <c r="E882" s="166"/>
      <c r="F882" s="166"/>
      <c r="G882" s="166"/>
      <c r="H882" s="166"/>
      <c r="I882" s="166"/>
      <c r="J882" s="166"/>
      <c r="K882" s="166"/>
      <c r="L882" s="166"/>
      <c r="M882" s="166"/>
      <c r="N882" s="166"/>
      <c r="O882" s="166"/>
      <c r="P882" s="166"/>
      <c r="Q882" s="166"/>
      <c r="R882" s="166"/>
      <c r="S882" s="166"/>
      <c r="T882" s="166"/>
      <c r="U882" s="166"/>
      <c r="V882" s="166"/>
      <c r="W882" s="166"/>
      <c r="X882" s="166"/>
      <c r="Y882" s="166"/>
      <c r="Z882" s="166"/>
    </row>
    <row r="883" spans="1:26" ht="12.75" customHeight="1">
      <c r="A883" s="166"/>
      <c r="B883" s="166"/>
      <c r="C883" s="166"/>
      <c r="D883" s="166"/>
      <c r="E883" s="166"/>
      <c r="F883" s="166"/>
      <c r="G883" s="166"/>
      <c r="H883" s="166"/>
      <c r="I883" s="166"/>
      <c r="J883" s="166"/>
      <c r="K883" s="166"/>
      <c r="L883" s="166"/>
      <c r="M883" s="166"/>
      <c r="N883" s="166"/>
      <c r="O883" s="166"/>
      <c r="P883" s="166"/>
      <c r="Q883" s="166"/>
      <c r="R883" s="166"/>
      <c r="S883" s="166"/>
      <c r="T883" s="166"/>
      <c r="U883" s="166"/>
      <c r="V883" s="166"/>
      <c r="W883" s="166"/>
      <c r="X883" s="166"/>
      <c r="Y883" s="166"/>
      <c r="Z883" s="166"/>
    </row>
    <row r="884" spans="1:26" ht="12.75" customHeight="1">
      <c r="A884" s="166"/>
      <c r="B884" s="166"/>
      <c r="C884" s="166"/>
      <c r="D884" s="166"/>
      <c r="E884" s="166"/>
      <c r="F884" s="166"/>
      <c r="G884" s="166"/>
      <c r="H884" s="166"/>
      <c r="I884" s="166"/>
      <c r="J884" s="166"/>
      <c r="K884" s="166"/>
      <c r="L884" s="166"/>
      <c r="M884" s="166"/>
      <c r="N884" s="166"/>
      <c r="O884" s="166"/>
      <c r="P884" s="166"/>
      <c r="Q884" s="166"/>
      <c r="R884" s="166"/>
      <c r="S884" s="166"/>
      <c r="T884" s="166"/>
      <c r="U884" s="166"/>
      <c r="V884" s="166"/>
      <c r="W884" s="166"/>
      <c r="X884" s="166"/>
      <c r="Y884" s="166"/>
      <c r="Z884" s="166"/>
    </row>
    <row r="885" spans="1:26" ht="12.75" customHeight="1">
      <c r="A885" s="166"/>
      <c r="B885" s="166"/>
      <c r="C885" s="166"/>
      <c r="D885" s="166"/>
      <c r="E885" s="166"/>
      <c r="F885" s="166"/>
      <c r="G885" s="166"/>
      <c r="H885" s="166"/>
      <c r="I885" s="166"/>
      <c r="J885" s="166"/>
      <c r="K885" s="166"/>
      <c r="L885" s="166"/>
      <c r="M885" s="166"/>
      <c r="N885" s="166"/>
      <c r="O885" s="166"/>
      <c r="P885" s="166"/>
      <c r="Q885" s="166"/>
      <c r="R885" s="166"/>
      <c r="S885" s="166"/>
      <c r="T885" s="166"/>
      <c r="U885" s="166"/>
      <c r="V885" s="166"/>
      <c r="W885" s="166"/>
      <c r="X885" s="166"/>
      <c r="Y885" s="166"/>
      <c r="Z885" s="166"/>
    </row>
    <row r="886" spans="1:26" ht="12.75" customHeight="1">
      <c r="A886" s="166"/>
      <c r="B886" s="166"/>
      <c r="C886" s="166"/>
      <c r="D886" s="166"/>
      <c r="E886" s="166"/>
      <c r="F886" s="166"/>
      <c r="G886" s="166"/>
      <c r="H886" s="166"/>
      <c r="I886" s="166"/>
      <c r="J886" s="166"/>
      <c r="K886" s="166"/>
      <c r="L886" s="166"/>
      <c r="M886" s="166"/>
      <c r="N886" s="166"/>
      <c r="O886" s="166"/>
      <c r="P886" s="166"/>
      <c r="Q886" s="166"/>
      <c r="R886" s="166"/>
      <c r="S886" s="166"/>
      <c r="T886" s="166"/>
      <c r="U886" s="166"/>
      <c r="V886" s="166"/>
      <c r="W886" s="166"/>
      <c r="X886" s="166"/>
      <c r="Y886" s="166"/>
      <c r="Z886" s="166"/>
    </row>
    <row r="887" spans="1:26" ht="12.75" customHeight="1">
      <c r="A887" s="166"/>
      <c r="B887" s="166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</row>
    <row r="888" spans="1:26" ht="12.75" customHeight="1">
      <c r="A888" s="166"/>
      <c r="B888" s="166"/>
      <c r="C888" s="166"/>
      <c r="D888" s="166"/>
      <c r="E888" s="166"/>
      <c r="F888" s="166"/>
      <c r="G888" s="166"/>
      <c r="H888" s="166"/>
      <c r="I888" s="166"/>
      <c r="J888" s="166"/>
      <c r="K888" s="166"/>
      <c r="L888" s="166"/>
      <c r="M888" s="166"/>
      <c r="N888" s="166"/>
      <c r="O888" s="166"/>
      <c r="P888" s="166"/>
      <c r="Q888" s="166"/>
      <c r="R888" s="166"/>
      <c r="S888" s="166"/>
      <c r="T888" s="166"/>
      <c r="U888" s="166"/>
      <c r="V888" s="166"/>
      <c r="W888" s="166"/>
      <c r="X888" s="166"/>
      <c r="Y888" s="166"/>
      <c r="Z888" s="166"/>
    </row>
    <row r="889" spans="1:26" ht="12.75" customHeight="1">
      <c r="A889" s="166"/>
      <c r="B889" s="166"/>
      <c r="C889" s="166"/>
      <c r="D889" s="166"/>
      <c r="E889" s="166"/>
      <c r="F889" s="166"/>
      <c r="G889" s="166"/>
      <c r="H889" s="166"/>
      <c r="I889" s="166"/>
      <c r="J889" s="166"/>
      <c r="K889" s="166"/>
      <c r="L889" s="166"/>
      <c r="M889" s="166"/>
      <c r="N889" s="166"/>
      <c r="O889" s="166"/>
      <c r="P889" s="166"/>
      <c r="Q889" s="166"/>
      <c r="R889" s="166"/>
      <c r="S889" s="166"/>
      <c r="T889" s="166"/>
      <c r="U889" s="166"/>
      <c r="V889" s="166"/>
      <c r="W889" s="166"/>
      <c r="X889" s="166"/>
      <c r="Y889" s="166"/>
      <c r="Z889" s="166"/>
    </row>
    <row r="890" spans="1:26" ht="12.75" customHeight="1">
      <c r="A890" s="166"/>
      <c r="B890" s="166"/>
      <c r="C890" s="166"/>
      <c r="D890" s="166"/>
      <c r="E890" s="166"/>
      <c r="F890" s="166"/>
      <c r="G890" s="166"/>
      <c r="H890" s="166"/>
      <c r="I890" s="166"/>
      <c r="J890" s="166"/>
      <c r="K890" s="166"/>
      <c r="L890" s="166"/>
      <c r="M890" s="166"/>
      <c r="N890" s="166"/>
      <c r="O890" s="166"/>
      <c r="P890" s="166"/>
      <c r="Q890" s="166"/>
      <c r="R890" s="166"/>
      <c r="S890" s="166"/>
      <c r="T890" s="166"/>
      <c r="U890" s="166"/>
      <c r="V890" s="166"/>
      <c r="W890" s="166"/>
      <c r="X890" s="166"/>
      <c r="Y890" s="166"/>
      <c r="Z890" s="166"/>
    </row>
    <row r="891" spans="1:26" ht="12.75" customHeight="1">
      <c r="A891" s="166"/>
      <c r="B891" s="166"/>
      <c r="C891" s="166"/>
      <c r="D891" s="166"/>
      <c r="E891" s="166"/>
      <c r="F891" s="166"/>
      <c r="G891" s="166"/>
      <c r="H891" s="166"/>
      <c r="I891" s="166"/>
      <c r="J891" s="166"/>
      <c r="K891" s="166"/>
      <c r="L891" s="166"/>
      <c r="M891" s="166"/>
      <c r="N891" s="166"/>
      <c r="O891" s="166"/>
      <c r="P891" s="166"/>
      <c r="Q891" s="166"/>
      <c r="R891" s="166"/>
      <c r="S891" s="166"/>
      <c r="T891" s="166"/>
      <c r="U891" s="166"/>
      <c r="V891" s="166"/>
      <c r="W891" s="166"/>
      <c r="X891" s="166"/>
      <c r="Y891" s="166"/>
      <c r="Z891" s="166"/>
    </row>
    <row r="892" spans="1:26" ht="12.75" customHeight="1">
      <c r="A892" s="166"/>
      <c r="B892" s="166"/>
      <c r="C892" s="166"/>
      <c r="D892" s="166"/>
      <c r="E892" s="166"/>
      <c r="F892" s="166"/>
      <c r="G892" s="166"/>
      <c r="H892" s="166"/>
      <c r="I892" s="166"/>
      <c r="J892" s="166"/>
      <c r="K892" s="166"/>
      <c r="L892" s="166"/>
      <c r="M892" s="166"/>
      <c r="N892" s="166"/>
      <c r="O892" s="166"/>
      <c r="P892" s="166"/>
      <c r="Q892" s="166"/>
      <c r="R892" s="166"/>
      <c r="S892" s="166"/>
      <c r="T892" s="166"/>
      <c r="U892" s="166"/>
      <c r="V892" s="166"/>
      <c r="W892" s="166"/>
      <c r="X892" s="166"/>
      <c r="Y892" s="166"/>
      <c r="Z892" s="166"/>
    </row>
    <row r="893" spans="1:26" ht="12.75" customHeight="1">
      <c r="A893" s="166"/>
      <c r="B893" s="166"/>
      <c r="C893" s="166"/>
      <c r="D893" s="166"/>
      <c r="E893" s="166"/>
      <c r="F893" s="166"/>
      <c r="G893" s="166"/>
      <c r="H893" s="166"/>
      <c r="I893" s="166"/>
      <c r="J893" s="166"/>
      <c r="K893" s="166"/>
      <c r="L893" s="166"/>
      <c r="M893" s="166"/>
      <c r="N893" s="166"/>
      <c r="O893" s="166"/>
      <c r="P893" s="166"/>
      <c r="Q893" s="166"/>
      <c r="R893" s="166"/>
      <c r="S893" s="166"/>
      <c r="T893" s="166"/>
      <c r="U893" s="166"/>
      <c r="V893" s="166"/>
      <c r="W893" s="166"/>
      <c r="X893" s="166"/>
      <c r="Y893" s="166"/>
      <c r="Z893" s="166"/>
    </row>
    <row r="894" spans="1:26" ht="12.75" customHeight="1">
      <c r="A894" s="166"/>
      <c r="B894" s="166"/>
      <c r="C894" s="166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66"/>
      <c r="O894" s="166"/>
      <c r="P894" s="166"/>
      <c r="Q894" s="166"/>
      <c r="R894" s="166"/>
      <c r="S894" s="166"/>
      <c r="T894" s="166"/>
      <c r="U894" s="166"/>
      <c r="V894" s="166"/>
      <c r="W894" s="166"/>
      <c r="X894" s="166"/>
      <c r="Y894" s="166"/>
      <c r="Z894" s="166"/>
    </row>
    <row r="895" spans="1:26" ht="12.75" customHeight="1">
      <c r="A895" s="166"/>
      <c r="B895" s="166"/>
      <c r="C895" s="166"/>
      <c r="D895" s="166"/>
      <c r="E895" s="166"/>
      <c r="F895" s="166"/>
      <c r="G895" s="166"/>
      <c r="H895" s="166"/>
      <c r="I895" s="166"/>
      <c r="J895" s="166"/>
      <c r="K895" s="166"/>
      <c r="L895" s="166"/>
      <c r="M895" s="166"/>
      <c r="N895" s="166"/>
      <c r="O895" s="166"/>
      <c r="P895" s="166"/>
      <c r="Q895" s="166"/>
      <c r="R895" s="166"/>
      <c r="S895" s="166"/>
      <c r="T895" s="166"/>
      <c r="U895" s="166"/>
      <c r="V895" s="166"/>
      <c r="W895" s="166"/>
      <c r="X895" s="166"/>
      <c r="Y895" s="166"/>
      <c r="Z895" s="166"/>
    </row>
    <row r="896" spans="1:26" ht="12.75" customHeight="1">
      <c r="A896" s="166"/>
      <c r="B896" s="166"/>
      <c r="C896" s="166"/>
      <c r="D896" s="166"/>
      <c r="E896" s="166"/>
      <c r="F896" s="166"/>
      <c r="G896" s="166"/>
      <c r="H896" s="166"/>
      <c r="I896" s="166"/>
      <c r="J896" s="166"/>
      <c r="K896" s="166"/>
      <c r="L896" s="166"/>
      <c r="M896" s="166"/>
      <c r="N896" s="166"/>
      <c r="O896" s="166"/>
      <c r="P896" s="166"/>
      <c r="Q896" s="166"/>
      <c r="R896" s="166"/>
      <c r="S896" s="166"/>
      <c r="T896" s="166"/>
      <c r="U896" s="166"/>
      <c r="V896" s="166"/>
      <c r="W896" s="166"/>
      <c r="X896" s="166"/>
      <c r="Y896" s="166"/>
      <c r="Z896" s="166"/>
    </row>
    <row r="897" spans="1:26" ht="12.75" customHeight="1">
      <c r="A897" s="166"/>
      <c r="B897" s="166"/>
      <c r="C897" s="166"/>
      <c r="D897" s="166"/>
      <c r="E897" s="166"/>
      <c r="F897" s="166"/>
      <c r="G897" s="166"/>
      <c r="H897" s="166"/>
      <c r="I897" s="166"/>
      <c r="J897" s="166"/>
      <c r="K897" s="166"/>
      <c r="L897" s="166"/>
      <c r="M897" s="166"/>
      <c r="N897" s="166"/>
      <c r="O897" s="166"/>
      <c r="P897" s="166"/>
      <c r="Q897" s="166"/>
      <c r="R897" s="166"/>
      <c r="S897" s="166"/>
      <c r="T897" s="166"/>
      <c r="U897" s="166"/>
      <c r="V897" s="166"/>
      <c r="W897" s="166"/>
      <c r="X897" s="166"/>
      <c r="Y897" s="166"/>
      <c r="Z897" s="166"/>
    </row>
    <row r="898" spans="1:26" ht="12.75" customHeight="1">
      <c r="A898" s="166"/>
      <c r="B898" s="166"/>
      <c r="C898" s="166"/>
      <c r="D898" s="166"/>
      <c r="E898" s="166"/>
      <c r="F898" s="166"/>
      <c r="G898" s="166"/>
      <c r="H898" s="166"/>
      <c r="I898" s="166"/>
      <c r="J898" s="166"/>
      <c r="K898" s="166"/>
      <c r="L898" s="166"/>
      <c r="M898" s="166"/>
      <c r="N898" s="166"/>
      <c r="O898" s="166"/>
      <c r="P898" s="166"/>
      <c r="Q898" s="166"/>
      <c r="R898" s="166"/>
      <c r="S898" s="166"/>
      <c r="T898" s="166"/>
      <c r="U898" s="166"/>
      <c r="V898" s="166"/>
      <c r="W898" s="166"/>
      <c r="X898" s="166"/>
      <c r="Y898" s="166"/>
      <c r="Z898" s="166"/>
    </row>
    <row r="899" spans="1:26" ht="12.75" customHeight="1">
      <c r="A899" s="166"/>
      <c r="B899" s="166"/>
      <c r="C899" s="166"/>
      <c r="D899" s="166"/>
      <c r="E899" s="166"/>
      <c r="F899" s="166"/>
      <c r="G899" s="166"/>
      <c r="H899" s="166"/>
      <c r="I899" s="166"/>
      <c r="J899" s="166"/>
      <c r="K899" s="166"/>
      <c r="L899" s="166"/>
      <c r="M899" s="166"/>
      <c r="N899" s="166"/>
      <c r="O899" s="166"/>
      <c r="P899" s="166"/>
      <c r="Q899" s="166"/>
      <c r="R899" s="166"/>
      <c r="S899" s="166"/>
      <c r="T899" s="166"/>
      <c r="U899" s="166"/>
      <c r="V899" s="166"/>
      <c r="W899" s="166"/>
      <c r="X899" s="166"/>
      <c r="Y899" s="166"/>
      <c r="Z899" s="166"/>
    </row>
    <row r="900" spans="1:26" ht="12.75" customHeight="1">
      <c r="A900" s="166"/>
      <c r="B900" s="166"/>
      <c r="C900" s="166"/>
      <c r="D900" s="166"/>
      <c r="E900" s="166"/>
      <c r="F900" s="166"/>
      <c r="G900" s="166"/>
      <c r="H900" s="166"/>
      <c r="I900" s="166"/>
      <c r="J900" s="166"/>
      <c r="K900" s="166"/>
      <c r="L900" s="166"/>
      <c r="M900" s="166"/>
      <c r="N900" s="166"/>
      <c r="O900" s="166"/>
      <c r="P900" s="166"/>
      <c r="Q900" s="166"/>
      <c r="R900" s="166"/>
      <c r="S900" s="166"/>
      <c r="T900" s="166"/>
      <c r="U900" s="166"/>
      <c r="V900" s="166"/>
      <c r="W900" s="166"/>
      <c r="X900" s="166"/>
      <c r="Y900" s="166"/>
      <c r="Z900" s="166"/>
    </row>
    <row r="901" spans="1:26" ht="12.75" customHeight="1">
      <c r="A901" s="166"/>
      <c r="B901" s="166"/>
      <c r="C901" s="166"/>
      <c r="D901" s="166"/>
      <c r="E901" s="166"/>
      <c r="F901" s="166"/>
      <c r="G901" s="166"/>
      <c r="H901" s="166"/>
      <c r="I901" s="166"/>
      <c r="J901" s="166"/>
      <c r="K901" s="166"/>
      <c r="L901" s="166"/>
      <c r="M901" s="166"/>
      <c r="N901" s="166"/>
      <c r="O901" s="166"/>
      <c r="P901" s="166"/>
      <c r="Q901" s="166"/>
      <c r="R901" s="166"/>
      <c r="S901" s="166"/>
      <c r="T901" s="166"/>
      <c r="U901" s="166"/>
      <c r="V901" s="166"/>
      <c r="W901" s="166"/>
      <c r="X901" s="166"/>
      <c r="Y901" s="166"/>
      <c r="Z901" s="166"/>
    </row>
    <row r="902" spans="1:26" ht="12.75" customHeight="1">
      <c r="A902" s="166"/>
      <c r="B902" s="166"/>
      <c r="C902" s="166"/>
      <c r="D902" s="166"/>
      <c r="E902" s="166"/>
      <c r="F902" s="166"/>
      <c r="G902" s="166"/>
      <c r="H902" s="166"/>
      <c r="I902" s="166"/>
      <c r="J902" s="166"/>
      <c r="K902" s="166"/>
      <c r="L902" s="166"/>
      <c r="M902" s="166"/>
      <c r="N902" s="166"/>
      <c r="O902" s="166"/>
      <c r="P902" s="166"/>
      <c r="Q902" s="166"/>
      <c r="R902" s="166"/>
      <c r="S902" s="166"/>
      <c r="T902" s="166"/>
      <c r="U902" s="166"/>
      <c r="V902" s="166"/>
      <c r="W902" s="166"/>
      <c r="X902" s="166"/>
      <c r="Y902" s="166"/>
      <c r="Z902" s="166"/>
    </row>
    <row r="903" spans="1:26" ht="12.75" customHeight="1">
      <c r="A903" s="166"/>
      <c r="B903" s="166"/>
      <c r="C903" s="166"/>
      <c r="D903" s="166"/>
      <c r="E903" s="166"/>
      <c r="F903" s="166"/>
      <c r="G903" s="166"/>
      <c r="H903" s="166"/>
      <c r="I903" s="166"/>
      <c r="J903" s="166"/>
      <c r="K903" s="166"/>
      <c r="L903" s="166"/>
      <c r="M903" s="166"/>
      <c r="N903" s="166"/>
      <c r="O903" s="166"/>
      <c r="P903" s="166"/>
      <c r="Q903" s="166"/>
      <c r="R903" s="166"/>
      <c r="S903" s="166"/>
      <c r="T903" s="166"/>
      <c r="U903" s="166"/>
      <c r="V903" s="166"/>
      <c r="W903" s="166"/>
      <c r="X903" s="166"/>
      <c r="Y903" s="166"/>
      <c r="Z903" s="166"/>
    </row>
    <row r="904" spans="1:26" ht="12.75" customHeight="1">
      <c r="A904" s="166"/>
      <c r="B904" s="166"/>
      <c r="C904" s="166"/>
      <c r="D904" s="166"/>
      <c r="E904" s="166"/>
      <c r="F904" s="166"/>
      <c r="G904" s="166"/>
      <c r="H904" s="166"/>
      <c r="I904" s="166"/>
      <c r="J904" s="166"/>
      <c r="K904" s="166"/>
      <c r="L904" s="166"/>
      <c r="M904" s="166"/>
      <c r="N904" s="166"/>
      <c r="O904" s="166"/>
      <c r="P904" s="166"/>
      <c r="Q904" s="166"/>
      <c r="R904" s="166"/>
      <c r="S904" s="166"/>
      <c r="T904" s="166"/>
      <c r="U904" s="166"/>
      <c r="V904" s="166"/>
      <c r="W904" s="166"/>
      <c r="X904" s="166"/>
      <c r="Y904" s="166"/>
      <c r="Z904" s="166"/>
    </row>
    <row r="905" spans="1:26" ht="12.75" customHeight="1">
      <c r="A905" s="166"/>
      <c r="B905" s="166"/>
      <c r="C905" s="166"/>
      <c r="D905" s="166"/>
      <c r="E905" s="166"/>
      <c r="F905" s="166"/>
      <c r="G905" s="166"/>
      <c r="H905" s="166"/>
      <c r="I905" s="166"/>
      <c r="J905" s="166"/>
      <c r="K905" s="166"/>
      <c r="L905" s="166"/>
      <c r="M905" s="166"/>
      <c r="N905" s="166"/>
      <c r="O905" s="166"/>
      <c r="P905" s="166"/>
      <c r="Q905" s="166"/>
      <c r="R905" s="166"/>
      <c r="S905" s="166"/>
      <c r="T905" s="166"/>
      <c r="U905" s="166"/>
      <c r="V905" s="166"/>
      <c r="W905" s="166"/>
      <c r="X905" s="166"/>
      <c r="Y905" s="166"/>
      <c r="Z905" s="166"/>
    </row>
    <row r="906" spans="1:26" ht="12.75" customHeight="1">
      <c r="A906" s="166"/>
      <c r="B906" s="166"/>
      <c r="C906" s="166"/>
      <c r="D906" s="166"/>
      <c r="E906" s="166"/>
      <c r="F906" s="166"/>
      <c r="G906" s="166"/>
      <c r="H906" s="166"/>
      <c r="I906" s="166"/>
      <c r="J906" s="166"/>
      <c r="K906" s="166"/>
      <c r="L906" s="166"/>
      <c r="M906" s="166"/>
      <c r="N906" s="166"/>
      <c r="O906" s="166"/>
      <c r="P906" s="166"/>
      <c r="Q906" s="166"/>
      <c r="R906" s="166"/>
      <c r="S906" s="166"/>
      <c r="T906" s="166"/>
      <c r="U906" s="166"/>
      <c r="V906" s="166"/>
      <c r="W906" s="166"/>
      <c r="X906" s="166"/>
      <c r="Y906" s="166"/>
      <c r="Z906" s="166"/>
    </row>
    <row r="907" spans="1:26" ht="12.75" customHeight="1">
      <c r="A907" s="166"/>
      <c r="B907" s="166"/>
      <c r="C907" s="166"/>
      <c r="D907" s="166"/>
      <c r="E907" s="166"/>
      <c r="F907" s="166"/>
      <c r="G907" s="166"/>
      <c r="H907" s="166"/>
      <c r="I907" s="166"/>
      <c r="J907" s="166"/>
      <c r="K907" s="166"/>
      <c r="L907" s="166"/>
      <c r="M907" s="166"/>
      <c r="N907" s="166"/>
      <c r="O907" s="166"/>
      <c r="P907" s="166"/>
      <c r="Q907" s="166"/>
      <c r="R907" s="166"/>
      <c r="S907" s="166"/>
      <c r="T907" s="166"/>
      <c r="U907" s="166"/>
      <c r="V907" s="166"/>
      <c r="W907" s="166"/>
      <c r="X907" s="166"/>
      <c r="Y907" s="166"/>
      <c r="Z907" s="166"/>
    </row>
    <row r="908" spans="1:26" ht="12.75" customHeight="1">
      <c r="A908" s="166"/>
      <c r="B908" s="166"/>
      <c r="C908" s="166"/>
      <c r="D908" s="166"/>
      <c r="E908" s="166"/>
      <c r="F908" s="166"/>
      <c r="G908" s="166"/>
      <c r="H908" s="166"/>
      <c r="I908" s="166"/>
      <c r="J908" s="166"/>
      <c r="K908" s="166"/>
      <c r="L908" s="166"/>
      <c r="M908" s="166"/>
      <c r="N908" s="166"/>
      <c r="O908" s="166"/>
      <c r="P908" s="166"/>
      <c r="Q908" s="166"/>
      <c r="R908" s="166"/>
      <c r="S908" s="166"/>
      <c r="T908" s="166"/>
      <c r="U908" s="166"/>
      <c r="V908" s="166"/>
      <c r="W908" s="166"/>
      <c r="X908" s="166"/>
      <c r="Y908" s="166"/>
      <c r="Z908" s="166"/>
    </row>
    <row r="909" spans="1:26" ht="12.75" customHeight="1">
      <c r="A909" s="166"/>
      <c r="B909" s="166"/>
      <c r="C909" s="166"/>
      <c r="D909" s="166"/>
      <c r="E909" s="166"/>
      <c r="F909" s="166"/>
      <c r="G909" s="166"/>
      <c r="H909" s="166"/>
      <c r="I909" s="166"/>
      <c r="J909" s="166"/>
      <c r="K909" s="166"/>
      <c r="L909" s="166"/>
      <c r="M909" s="166"/>
      <c r="N909" s="166"/>
      <c r="O909" s="166"/>
      <c r="P909" s="166"/>
      <c r="Q909" s="166"/>
      <c r="R909" s="166"/>
      <c r="S909" s="166"/>
      <c r="T909" s="166"/>
      <c r="U909" s="166"/>
      <c r="V909" s="166"/>
      <c r="W909" s="166"/>
      <c r="X909" s="166"/>
      <c r="Y909" s="166"/>
      <c r="Z909" s="166"/>
    </row>
    <row r="910" spans="1:26" ht="12.75" customHeight="1">
      <c r="A910" s="166"/>
      <c r="B910" s="166"/>
      <c r="C910" s="166"/>
      <c r="D910" s="166"/>
      <c r="E910" s="166"/>
      <c r="F910" s="166"/>
      <c r="G910" s="166"/>
      <c r="H910" s="166"/>
      <c r="I910" s="166"/>
      <c r="J910" s="166"/>
      <c r="K910" s="166"/>
      <c r="L910" s="166"/>
      <c r="M910" s="166"/>
      <c r="N910" s="166"/>
      <c r="O910" s="166"/>
      <c r="P910" s="166"/>
      <c r="Q910" s="166"/>
      <c r="R910" s="166"/>
      <c r="S910" s="166"/>
      <c r="T910" s="166"/>
      <c r="U910" s="166"/>
      <c r="V910" s="166"/>
      <c r="W910" s="166"/>
      <c r="X910" s="166"/>
      <c r="Y910" s="166"/>
      <c r="Z910" s="166"/>
    </row>
    <row r="911" spans="1:26" ht="12.75" customHeight="1">
      <c r="A911" s="166"/>
      <c r="B911" s="166"/>
      <c r="C911" s="166"/>
      <c r="D911" s="166"/>
      <c r="E911" s="166"/>
      <c r="F911" s="166"/>
      <c r="G911" s="166"/>
      <c r="H911" s="166"/>
      <c r="I911" s="166"/>
      <c r="J911" s="166"/>
      <c r="K911" s="166"/>
      <c r="L911" s="166"/>
      <c r="M911" s="166"/>
      <c r="N911" s="166"/>
      <c r="O911" s="166"/>
      <c r="P911" s="166"/>
      <c r="Q911" s="166"/>
      <c r="R911" s="166"/>
      <c r="S911" s="166"/>
      <c r="T911" s="166"/>
      <c r="U911" s="166"/>
      <c r="V911" s="166"/>
      <c r="W911" s="166"/>
      <c r="X911" s="166"/>
      <c r="Y911" s="166"/>
      <c r="Z911" s="166"/>
    </row>
    <row r="912" spans="1:26" ht="12.75" customHeight="1">
      <c r="A912" s="166"/>
      <c r="B912" s="166"/>
      <c r="C912" s="166"/>
      <c r="D912" s="166"/>
      <c r="E912" s="166"/>
      <c r="F912" s="166"/>
      <c r="G912" s="166"/>
      <c r="H912" s="166"/>
      <c r="I912" s="166"/>
      <c r="J912" s="166"/>
      <c r="K912" s="166"/>
      <c r="L912" s="166"/>
      <c r="M912" s="166"/>
      <c r="N912" s="166"/>
      <c r="O912" s="166"/>
      <c r="P912" s="166"/>
      <c r="Q912" s="166"/>
      <c r="R912" s="166"/>
      <c r="S912" s="166"/>
      <c r="T912" s="166"/>
      <c r="U912" s="166"/>
      <c r="V912" s="166"/>
      <c r="W912" s="166"/>
      <c r="X912" s="166"/>
      <c r="Y912" s="166"/>
      <c r="Z912" s="166"/>
    </row>
    <row r="913" spans="1:26" ht="12.75" customHeight="1">
      <c r="A913" s="166"/>
      <c r="B913" s="166"/>
      <c r="C913" s="166"/>
      <c r="D913" s="166"/>
      <c r="E913" s="166"/>
      <c r="F913" s="166"/>
      <c r="G913" s="166"/>
      <c r="H913" s="166"/>
      <c r="I913" s="166"/>
      <c r="J913" s="166"/>
      <c r="K913" s="166"/>
      <c r="L913" s="166"/>
      <c r="M913" s="166"/>
      <c r="N913" s="166"/>
      <c r="O913" s="166"/>
      <c r="P913" s="166"/>
      <c r="Q913" s="166"/>
      <c r="R913" s="166"/>
      <c r="S913" s="166"/>
      <c r="T913" s="166"/>
      <c r="U913" s="166"/>
      <c r="V913" s="166"/>
      <c r="W913" s="166"/>
      <c r="X913" s="166"/>
      <c r="Y913" s="166"/>
      <c r="Z913" s="166"/>
    </row>
    <row r="914" spans="1:26" ht="12.75" customHeight="1">
      <c r="A914" s="166"/>
      <c r="B914" s="166"/>
      <c r="C914" s="166"/>
      <c r="D914" s="166"/>
      <c r="E914" s="166"/>
      <c r="F914" s="166"/>
      <c r="G914" s="166"/>
      <c r="H914" s="166"/>
      <c r="I914" s="166"/>
      <c r="J914" s="166"/>
      <c r="K914" s="166"/>
      <c r="L914" s="166"/>
      <c r="M914" s="166"/>
      <c r="N914" s="166"/>
      <c r="O914" s="166"/>
      <c r="P914" s="166"/>
      <c r="Q914" s="166"/>
      <c r="R914" s="166"/>
      <c r="S914" s="166"/>
      <c r="T914" s="166"/>
      <c r="U914" s="166"/>
      <c r="V914" s="166"/>
      <c r="W914" s="166"/>
      <c r="X914" s="166"/>
      <c r="Y914" s="166"/>
      <c r="Z914" s="166"/>
    </row>
    <row r="915" spans="1:26" ht="12.75" customHeight="1">
      <c r="A915" s="166"/>
      <c r="B915" s="166"/>
      <c r="C915" s="166"/>
      <c r="D915" s="166"/>
      <c r="E915" s="166"/>
      <c r="F915" s="166"/>
      <c r="G915" s="166"/>
      <c r="H915" s="166"/>
      <c r="I915" s="166"/>
      <c r="J915" s="166"/>
      <c r="K915" s="166"/>
      <c r="L915" s="166"/>
      <c r="M915" s="166"/>
      <c r="N915" s="166"/>
      <c r="O915" s="166"/>
      <c r="P915" s="166"/>
      <c r="Q915" s="166"/>
      <c r="R915" s="166"/>
      <c r="S915" s="166"/>
      <c r="T915" s="166"/>
      <c r="U915" s="166"/>
      <c r="V915" s="166"/>
      <c r="W915" s="166"/>
      <c r="X915" s="166"/>
      <c r="Y915" s="166"/>
      <c r="Z915" s="166"/>
    </row>
    <row r="916" spans="1:26" ht="12.75" customHeight="1">
      <c r="A916" s="166"/>
      <c r="B916" s="166"/>
      <c r="C916" s="166"/>
      <c r="D916" s="166"/>
      <c r="E916" s="166"/>
      <c r="F916" s="166"/>
      <c r="G916" s="166"/>
      <c r="H916" s="166"/>
      <c r="I916" s="166"/>
      <c r="J916" s="166"/>
      <c r="K916" s="166"/>
      <c r="L916" s="166"/>
      <c r="M916" s="166"/>
      <c r="N916" s="166"/>
      <c r="O916" s="166"/>
      <c r="P916" s="166"/>
      <c r="Q916" s="166"/>
      <c r="R916" s="166"/>
      <c r="S916" s="166"/>
      <c r="T916" s="166"/>
      <c r="U916" s="166"/>
      <c r="V916" s="166"/>
      <c r="W916" s="166"/>
      <c r="X916" s="166"/>
      <c r="Y916" s="166"/>
      <c r="Z916" s="166"/>
    </row>
    <row r="917" spans="1:26" ht="12.75" customHeight="1">
      <c r="A917" s="166"/>
      <c r="B917" s="166"/>
      <c r="C917" s="166"/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66"/>
      <c r="O917" s="166"/>
      <c r="P917" s="166"/>
      <c r="Q917" s="166"/>
      <c r="R917" s="166"/>
      <c r="S917" s="166"/>
      <c r="T917" s="166"/>
      <c r="U917" s="166"/>
      <c r="V917" s="166"/>
      <c r="W917" s="166"/>
      <c r="X917" s="166"/>
      <c r="Y917" s="166"/>
      <c r="Z917" s="166"/>
    </row>
    <row r="918" spans="1:26" ht="12.75" customHeight="1">
      <c r="A918" s="166"/>
      <c r="B918" s="166"/>
      <c r="C918" s="166"/>
      <c r="D918" s="166"/>
      <c r="E918" s="166"/>
      <c r="F918" s="166"/>
      <c r="G918" s="166"/>
      <c r="H918" s="166"/>
      <c r="I918" s="166"/>
      <c r="J918" s="166"/>
      <c r="K918" s="166"/>
      <c r="L918" s="166"/>
      <c r="M918" s="166"/>
      <c r="N918" s="166"/>
      <c r="O918" s="166"/>
      <c r="P918" s="166"/>
      <c r="Q918" s="166"/>
      <c r="R918" s="166"/>
      <c r="S918" s="166"/>
      <c r="T918" s="166"/>
      <c r="U918" s="166"/>
      <c r="V918" s="166"/>
      <c r="W918" s="166"/>
      <c r="X918" s="166"/>
      <c r="Y918" s="166"/>
      <c r="Z918" s="166"/>
    </row>
    <row r="919" spans="1:26" ht="12.75" customHeight="1">
      <c r="A919" s="166"/>
      <c r="B919" s="166"/>
      <c r="C919" s="166"/>
      <c r="D919" s="166"/>
      <c r="E919" s="166"/>
      <c r="F919" s="166"/>
      <c r="G919" s="166"/>
      <c r="H919" s="166"/>
      <c r="I919" s="166"/>
      <c r="J919" s="166"/>
      <c r="K919" s="166"/>
      <c r="L919" s="166"/>
      <c r="M919" s="166"/>
      <c r="N919" s="166"/>
      <c r="O919" s="166"/>
      <c r="P919" s="166"/>
      <c r="Q919" s="166"/>
      <c r="R919" s="166"/>
      <c r="S919" s="166"/>
      <c r="T919" s="166"/>
      <c r="U919" s="166"/>
      <c r="V919" s="166"/>
      <c r="W919" s="166"/>
      <c r="X919" s="166"/>
      <c r="Y919" s="166"/>
      <c r="Z919" s="166"/>
    </row>
    <row r="920" spans="1:26" ht="12.75" customHeight="1">
      <c r="A920" s="166"/>
      <c r="B920" s="166"/>
      <c r="C920" s="166"/>
      <c r="D920" s="166"/>
      <c r="E920" s="166"/>
      <c r="F920" s="166"/>
      <c r="G920" s="166"/>
      <c r="H920" s="166"/>
      <c r="I920" s="166"/>
      <c r="J920" s="166"/>
      <c r="K920" s="166"/>
      <c r="L920" s="166"/>
      <c r="M920" s="166"/>
      <c r="N920" s="166"/>
      <c r="O920" s="166"/>
      <c r="P920" s="166"/>
      <c r="Q920" s="166"/>
      <c r="R920" s="166"/>
      <c r="S920" s="166"/>
      <c r="T920" s="166"/>
      <c r="U920" s="166"/>
      <c r="V920" s="166"/>
      <c r="W920" s="166"/>
      <c r="X920" s="166"/>
      <c r="Y920" s="166"/>
      <c r="Z920" s="166"/>
    </row>
    <row r="921" spans="1:26" ht="12.75" customHeight="1">
      <c r="A921" s="166"/>
      <c r="B921" s="166"/>
      <c r="C921" s="166"/>
      <c r="D921" s="166"/>
      <c r="E921" s="166"/>
      <c r="F921" s="166"/>
      <c r="G921" s="166"/>
      <c r="H921" s="166"/>
      <c r="I921" s="166"/>
      <c r="J921" s="166"/>
      <c r="K921" s="166"/>
      <c r="L921" s="166"/>
      <c r="M921" s="166"/>
      <c r="N921" s="166"/>
      <c r="O921" s="166"/>
      <c r="P921" s="166"/>
      <c r="Q921" s="166"/>
      <c r="R921" s="166"/>
      <c r="S921" s="166"/>
      <c r="T921" s="166"/>
      <c r="U921" s="166"/>
      <c r="V921" s="166"/>
      <c r="W921" s="166"/>
      <c r="X921" s="166"/>
      <c r="Y921" s="166"/>
      <c r="Z921" s="166"/>
    </row>
    <row r="922" spans="1:26" ht="12.75" customHeight="1">
      <c r="A922" s="166"/>
      <c r="B922" s="166"/>
      <c r="C922" s="166"/>
      <c r="D922" s="166"/>
      <c r="E922" s="166"/>
      <c r="F922" s="166"/>
      <c r="G922" s="166"/>
      <c r="H922" s="166"/>
      <c r="I922" s="166"/>
      <c r="J922" s="166"/>
      <c r="K922" s="166"/>
      <c r="L922" s="166"/>
      <c r="M922" s="166"/>
      <c r="N922" s="166"/>
      <c r="O922" s="166"/>
      <c r="P922" s="166"/>
      <c r="Q922" s="166"/>
      <c r="R922" s="166"/>
      <c r="S922" s="166"/>
      <c r="T922" s="166"/>
      <c r="U922" s="166"/>
      <c r="V922" s="166"/>
      <c r="W922" s="166"/>
      <c r="X922" s="166"/>
      <c r="Y922" s="166"/>
      <c r="Z922" s="166"/>
    </row>
    <row r="923" spans="1:26" ht="12.75" customHeight="1">
      <c r="A923" s="166"/>
      <c r="B923" s="166"/>
      <c r="C923" s="166"/>
      <c r="D923" s="166"/>
      <c r="E923" s="166"/>
      <c r="F923" s="166"/>
      <c r="G923" s="166"/>
      <c r="H923" s="166"/>
      <c r="I923" s="166"/>
      <c r="J923" s="166"/>
      <c r="K923" s="166"/>
      <c r="L923" s="166"/>
      <c r="M923" s="166"/>
      <c r="N923" s="166"/>
      <c r="O923" s="166"/>
      <c r="P923" s="166"/>
      <c r="Q923" s="166"/>
      <c r="R923" s="166"/>
      <c r="S923" s="166"/>
      <c r="T923" s="166"/>
      <c r="U923" s="166"/>
      <c r="V923" s="166"/>
      <c r="W923" s="166"/>
      <c r="X923" s="166"/>
      <c r="Y923" s="166"/>
      <c r="Z923" s="166"/>
    </row>
    <row r="924" spans="1:26" ht="12.75" customHeight="1">
      <c r="A924" s="166"/>
      <c r="B924" s="166"/>
      <c r="C924" s="166"/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66"/>
      <c r="O924" s="166"/>
      <c r="P924" s="166"/>
      <c r="Q924" s="166"/>
      <c r="R924" s="166"/>
      <c r="S924" s="166"/>
      <c r="T924" s="166"/>
      <c r="U924" s="166"/>
      <c r="V924" s="166"/>
      <c r="W924" s="166"/>
      <c r="X924" s="166"/>
      <c r="Y924" s="166"/>
      <c r="Z924" s="166"/>
    </row>
    <row r="925" spans="1:26" ht="12.75" customHeight="1">
      <c r="A925" s="166"/>
      <c r="B925" s="166"/>
      <c r="C925" s="166"/>
      <c r="D925" s="166"/>
      <c r="E925" s="166"/>
      <c r="F925" s="166"/>
      <c r="G925" s="166"/>
      <c r="H925" s="166"/>
      <c r="I925" s="166"/>
      <c r="J925" s="166"/>
      <c r="K925" s="166"/>
      <c r="L925" s="166"/>
      <c r="M925" s="166"/>
      <c r="N925" s="166"/>
      <c r="O925" s="166"/>
      <c r="P925" s="166"/>
      <c r="Q925" s="166"/>
      <c r="R925" s="166"/>
      <c r="S925" s="166"/>
      <c r="T925" s="166"/>
      <c r="U925" s="166"/>
      <c r="V925" s="166"/>
      <c r="W925" s="166"/>
      <c r="X925" s="166"/>
      <c r="Y925" s="166"/>
      <c r="Z925" s="166"/>
    </row>
    <row r="926" spans="1:26" ht="12.75" customHeight="1">
      <c r="A926" s="166"/>
      <c r="B926" s="166"/>
      <c r="C926" s="166"/>
      <c r="D926" s="166"/>
      <c r="E926" s="166"/>
      <c r="F926" s="166"/>
      <c r="G926" s="166"/>
      <c r="H926" s="166"/>
      <c r="I926" s="166"/>
      <c r="J926" s="166"/>
      <c r="K926" s="166"/>
      <c r="L926" s="166"/>
      <c r="M926" s="166"/>
      <c r="N926" s="166"/>
      <c r="O926" s="166"/>
      <c r="P926" s="166"/>
      <c r="Q926" s="166"/>
      <c r="R926" s="166"/>
      <c r="S926" s="166"/>
      <c r="T926" s="166"/>
      <c r="U926" s="166"/>
      <c r="V926" s="166"/>
      <c r="W926" s="166"/>
      <c r="X926" s="166"/>
      <c r="Y926" s="166"/>
      <c r="Z926" s="166"/>
    </row>
    <row r="927" spans="1:26" ht="12.75" customHeight="1">
      <c r="A927" s="166"/>
      <c r="B927" s="166"/>
      <c r="C927" s="166"/>
      <c r="D927" s="166"/>
      <c r="E927" s="166"/>
      <c r="F927" s="166"/>
      <c r="G927" s="166"/>
      <c r="H927" s="166"/>
      <c r="I927" s="166"/>
      <c r="J927" s="166"/>
      <c r="K927" s="166"/>
      <c r="L927" s="166"/>
      <c r="M927" s="166"/>
      <c r="N927" s="166"/>
      <c r="O927" s="166"/>
      <c r="P927" s="166"/>
      <c r="Q927" s="166"/>
      <c r="R927" s="166"/>
      <c r="S927" s="166"/>
      <c r="T927" s="166"/>
      <c r="U927" s="166"/>
      <c r="V927" s="166"/>
      <c r="W927" s="166"/>
      <c r="X927" s="166"/>
      <c r="Y927" s="166"/>
      <c r="Z927" s="166"/>
    </row>
    <row r="928" spans="1:26" ht="12.75" customHeight="1">
      <c r="A928" s="166"/>
      <c r="B928" s="166"/>
      <c r="C928" s="166"/>
      <c r="D928" s="166"/>
      <c r="E928" s="166"/>
      <c r="F928" s="166"/>
      <c r="G928" s="166"/>
      <c r="H928" s="166"/>
      <c r="I928" s="166"/>
      <c r="J928" s="166"/>
      <c r="K928" s="166"/>
      <c r="L928" s="166"/>
      <c r="M928" s="166"/>
      <c r="N928" s="166"/>
      <c r="O928" s="166"/>
      <c r="P928" s="166"/>
      <c r="Q928" s="166"/>
      <c r="R928" s="166"/>
      <c r="S928" s="166"/>
      <c r="T928" s="166"/>
      <c r="U928" s="166"/>
      <c r="V928" s="166"/>
      <c r="W928" s="166"/>
      <c r="X928" s="166"/>
      <c r="Y928" s="166"/>
      <c r="Z928" s="166"/>
    </row>
    <row r="929" spans="1:26" ht="12.75" customHeight="1">
      <c r="A929" s="166"/>
      <c r="B929" s="166"/>
      <c r="C929" s="166"/>
      <c r="D929" s="166"/>
      <c r="E929" s="166"/>
      <c r="F929" s="166"/>
      <c r="G929" s="166"/>
      <c r="H929" s="166"/>
      <c r="I929" s="166"/>
      <c r="J929" s="166"/>
      <c r="K929" s="166"/>
      <c r="L929" s="166"/>
      <c r="M929" s="166"/>
      <c r="N929" s="166"/>
      <c r="O929" s="166"/>
      <c r="P929" s="166"/>
      <c r="Q929" s="166"/>
      <c r="R929" s="166"/>
      <c r="S929" s="166"/>
      <c r="T929" s="166"/>
      <c r="U929" s="166"/>
      <c r="V929" s="166"/>
      <c r="W929" s="166"/>
      <c r="X929" s="166"/>
      <c r="Y929" s="166"/>
      <c r="Z929" s="166"/>
    </row>
    <row r="930" spans="1:26" ht="12.75" customHeight="1">
      <c r="A930" s="166"/>
      <c r="B930" s="166"/>
      <c r="C930" s="166"/>
      <c r="D930" s="166"/>
      <c r="E930" s="166"/>
      <c r="F930" s="166"/>
      <c r="G930" s="166"/>
      <c r="H930" s="166"/>
      <c r="I930" s="166"/>
      <c r="J930" s="166"/>
      <c r="K930" s="166"/>
      <c r="L930" s="166"/>
      <c r="M930" s="166"/>
      <c r="N930" s="166"/>
      <c r="O930" s="166"/>
      <c r="P930" s="166"/>
      <c r="Q930" s="166"/>
      <c r="R930" s="166"/>
      <c r="S930" s="166"/>
      <c r="T930" s="166"/>
      <c r="U930" s="166"/>
      <c r="V930" s="166"/>
      <c r="W930" s="166"/>
      <c r="X930" s="166"/>
      <c r="Y930" s="166"/>
      <c r="Z930" s="166"/>
    </row>
    <row r="931" spans="1:26" ht="12.75" customHeight="1">
      <c r="A931" s="166"/>
      <c r="B931" s="166"/>
      <c r="C931" s="166"/>
      <c r="D931" s="166"/>
      <c r="E931" s="166"/>
      <c r="F931" s="166"/>
      <c r="G931" s="166"/>
      <c r="H931" s="166"/>
      <c r="I931" s="166"/>
      <c r="J931" s="166"/>
      <c r="K931" s="166"/>
      <c r="L931" s="166"/>
      <c r="M931" s="166"/>
      <c r="N931" s="166"/>
      <c r="O931" s="166"/>
      <c r="P931" s="166"/>
      <c r="Q931" s="166"/>
      <c r="R931" s="166"/>
      <c r="S931" s="166"/>
      <c r="T931" s="166"/>
      <c r="U931" s="166"/>
      <c r="V931" s="166"/>
      <c r="W931" s="166"/>
      <c r="X931" s="166"/>
      <c r="Y931" s="166"/>
      <c r="Z931" s="166"/>
    </row>
    <row r="932" spans="1:26" ht="12.75" customHeight="1">
      <c r="A932" s="166"/>
      <c r="B932" s="166"/>
      <c r="C932" s="166"/>
      <c r="D932" s="166"/>
      <c r="E932" s="166"/>
      <c r="F932" s="166"/>
      <c r="G932" s="166"/>
      <c r="H932" s="166"/>
      <c r="I932" s="166"/>
      <c r="J932" s="166"/>
      <c r="K932" s="166"/>
      <c r="L932" s="166"/>
      <c r="M932" s="166"/>
      <c r="N932" s="166"/>
      <c r="O932" s="166"/>
      <c r="P932" s="166"/>
      <c r="Q932" s="166"/>
      <c r="R932" s="166"/>
      <c r="S932" s="166"/>
      <c r="T932" s="166"/>
      <c r="U932" s="166"/>
      <c r="V932" s="166"/>
      <c r="W932" s="166"/>
      <c r="X932" s="166"/>
      <c r="Y932" s="166"/>
      <c r="Z932" s="166"/>
    </row>
    <row r="933" spans="1:26" ht="12.75" customHeight="1">
      <c r="A933" s="166"/>
      <c r="B933" s="166"/>
      <c r="C933" s="166"/>
      <c r="D933" s="166"/>
      <c r="E933" s="166"/>
      <c r="F933" s="166"/>
      <c r="G933" s="166"/>
      <c r="H933" s="166"/>
      <c r="I933" s="166"/>
      <c r="J933" s="166"/>
      <c r="K933" s="166"/>
      <c r="L933" s="166"/>
      <c r="M933" s="166"/>
      <c r="N933" s="166"/>
      <c r="O933" s="166"/>
      <c r="P933" s="166"/>
      <c r="Q933" s="166"/>
      <c r="R933" s="166"/>
      <c r="S933" s="166"/>
      <c r="T933" s="166"/>
      <c r="U933" s="166"/>
      <c r="V933" s="166"/>
      <c r="W933" s="166"/>
      <c r="X933" s="166"/>
      <c r="Y933" s="166"/>
      <c r="Z933" s="166"/>
    </row>
    <row r="934" spans="1:26" ht="12.75" customHeight="1">
      <c r="A934" s="166"/>
      <c r="B934" s="166"/>
      <c r="C934" s="166"/>
      <c r="D934" s="166"/>
      <c r="E934" s="166"/>
      <c r="F934" s="166"/>
      <c r="G934" s="166"/>
      <c r="H934" s="166"/>
      <c r="I934" s="166"/>
      <c r="J934" s="166"/>
      <c r="K934" s="166"/>
      <c r="L934" s="166"/>
      <c r="M934" s="166"/>
      <c r="N934" s="166"/>
      <c r="O934" s="166"/>
      <c r="P934" s="166"/>
      <c r="Q934" s="166"/>
      <c r="R934" s="166"/>
      <c r="S934" s="166"/>
      <c r="T934" s="166"/>
      <c r="U934" s="166"/>
      <c r="V934" s="166"/>
      <c r="W934" s="166"/>
      <c r="X934" s="166"/>
      <c r="Y934" s="166"/>
      <c r="Z934" s="166"/>
    </row>
    <row r="935" spans="1:26" ht="12.75" customHeight="1">
      <c r="A935" s="166"/>
      <c r="B935" s="166"/>
      <c r="C935" s="166"/>
      <c r="D935" s="166"/>
      <c r="E935" s="166"/>
      <c r="F935" s="166"/>
      <c r="G935" s="166"/>
      <c r="H935" s="166"/>
      <c r="I935" s="166"/>
      <c r="J935" s="166"/>
      <c r="K935" s="166"/>
      <c r="L935" s="166"/>
      <c r="M935" s="166"/>
      <c r="N935" s="166"/>
      <c r="O935" s="166"/>
      <c r="P935" s="166"/>
      <c r="Q935" s="166"/>
      <c r="R935" s="166"/>
      <c r="S935" s="166"/>
      <c r="T935" s="166"/>
      <c r="U935" s="166"/>
      <c r="V935" s="166"/>
      <c r="W935" s="166"/>
      <c r="X935" s="166"/>
      <c r="Y935" s="166"/>
      <c r="Z935" s="166"/>
    </row>
    <row r="936" spans="1:26" ht="12.75" customHeight="1">
      <c r="A936" s="166"/>
      <c r="B936" s="166"/>
      <c r="C936" s="166"/>
      <c r="D936" s="166"/>
      <c r="E936" s="166"/>
      <c r="F936" s="166"/>
      <c r="G936" s="166"/>
      <c r="H936" s="166"/>
      <c r="I936" s="166"/>
      <c r="J936" s="166"/>
      <c r="K936" s="166"/>
      <c r="L936" s="166"/>
      <c r="M936" s="166"/>
      <c r="N936" s="166"/>
      <c r="O936" s="166"/>
      <c r="P936" s="166"/>
      <c r="Q936" s="166"/>
      <c r="R936" s="166"/>
      <c r="S936" s="166"/>
      <c r="T936" s="166"/>
      <c r="U936" s="166"/>
      <c r="V936" s="166"/>
      <c r="W936" s="166"/>
      <c r="X936" s="166"/>
      <c r="Y936" s="166"/>
      <c r="Z936" s="166"/>
    </row>
    <row r="937" spans="1:26" ht="12.75" customHeight="1">
      <c r="A937" s="166"/>
      <c r="B937" s="166"/>
      <c r="C937" s="166"/>
      <c r="D937" s="166"/>
      <c r="E937" s="166"/>
      <c r="F937" s="166"/>
      <c r="G937" s="166"/>
      <c r="H937" s="166"/>
      <c r="I937" s="166"/>
      <c r="J937" s="166"/>
      <c r="K937" s="166"/>
      <c r="L937" s="166"/>
      <c r="M937" s="166"/>
      <c r="N937" s="166"/>
      <c r="O937" s="166"/>
      <c r="P937" s="166"/>
      <c r="Q937" s="166"/>
      <c r="R937" s="166"/>
      <c r="S937" s="166"/>
      <c r="T937" s="166"/>
      <c r="U937" s="166"/>
      <c r="V937" s="166"/>
      <c r="W937" s="166"/>
      <c r="X937" s="166"/>
      <c r="Y937" s="166"/>
      <c r="Z937" s="166"/>
    </row>
    <row r="938" spans="1:26" ht="12.75" customHeight="1">
      <c r="A938" s="166"/>
      <c r="B938" s="166"/>
      <c r="C938" s="166"/>
      <c r="D938" s="166"/>
      <c r="E938" s="166"/>
      <c r="F938" s="166"/>
      <c r="G938" s="166"/>
      <c r="H938" s="166"/>
      <c r="I938" s="166"/>
      <c r="J938" s="166"/>
      <c r="K938" s="166"/>
      <c r="L938" s="166"/>
      <c r="M938" s="166"/>
      <c r="N938" s="166"/>
      <c r="O938" s="166"/>
      <c r="P938" s="166"/>
      <c r="Q938" s="166"/>
      <c r="R938" s="166"/>
      <c r="S938" s="166"/>
      <c r="T938" s="166"/>
      <c r="U938" s="166"/>
      <c r="V938" s="166"/>
      <c r="W938" s="166"/>
      <c r="X938" s="166"/>
      <c r="Y938" s="166"/>
      <c r="Z938" s="166"/>
    </row>
    <row r="939" spans="1:26" ht="12.75" customHeight="1">
      <c r="A939" s="166"/>
      <c r="B939" s="166"/>
      <c r="C939" s="166"/>
      <c r="D939" s="166"/>
      <c r="E939" s="166"/>
      <c r="F939" s="166"/>
      <c r="G939" s="166"/>
      <c r="H939" s="166"/>
      <c r="I939" s="166"/>
      <c r="J939" s="166"/>
      <c r="K939" s="166"/>
      <c r="L939" s="166"/>
      <c r="M939" s="166"/>
      <c r="N939" s="166"/>
      <c r="O939" s="166"/>
      <c r="P939" s="166"/>
      <c r="Q939" s="166"/>
      <c r="R939" s="166"/>
      <c r="S939" s="166"/>
      <c r="T939" s="166"/>
      <c r="U939" s="166"/>
      <c r="V939" s="166"/>
      <c r="W939" s="166"/>
      <c r="X939" s="166"/>
      <c r="Y939" s="166"/>
      <c r="Z939" s="166"/>
    </row>
    <row r="940" spans="1:26" ht="12.75" customHeight="1">
      <c r="A940" s="166"/>
      <c r="B940" s="166"/>
      <c r="C940" s="166"/>
      <c r="D940" s="166"/>
      <c r="E940" s="166"/>
      <c r="F940" s="166"/>
      <c r="G940" s="166"/>
      <c r="H940" s="166"/>
      <c r="I940" s="166"/>
      <c r="J940" s="166"/>
      <c r="K940" s="166"/>
      <c r="L940" s="166"/>
      <c r="M940" s="166"/>
      <c r="N940" s="166"/>
      <c r="O940" s="166"/>
      <c r="P940" s="166"/>
      <c r="Q940" s="166"/>
      <c r="R940" s="166"/>
      <c r="S940" s="166"/>
      <c r="T940" s="166"/>
      <c r="U940" s="166"/>
      <c r="V940" s="166"/>
      <c r="W940" s="166"/>
      <c r="X940" s="166"/>
      <c r="Y940" s="166"/>
      <c r="Z940" s="166"/>
    </row>
    <row r="941" spans="1:26" ht="12.75" customHeight="1">
      <c r="A941" s="166"/>
      <c r="B941" s="166"/>
      <c r="C941" s="166"/>
      <c r="D941" s="166"/>
      <c r="E941" s="166"/>
      <c r="F941" s="166"/>
      <c r="G941" s="166"/>
      <c r="H941" s="166"/>
      <c r="I941" s="166"/>
      <c r="J941" s="166"/>
      <c r="K941" s="166"/>
      <c r="L941" s="166"/>
      <c r="M941" s="166"/>
      <c r="N941" s="166"/>
      <c r="O941" s="166"/>
      <c r="P941" s="166"/>
      <c r="Q941" s="166"/>
      <c r="R941" s="166"/>
      <c r="S941" s="166"/>
      <c r="T941" s="166"/>
      <c r="U941" s="166"/>
      <c r="V941" s="166"/>
      <c r="W941" s="166"/>
      <c r="X941" s="166"/>
      <c r="Y941" s="166"/>
      <c r="Z941" s="166"/>
    </row>
    <row r="942" spans="1:26" ht="12.75" customHeight="1">
      <c r="A942" s="166"/>
      <c r="B942" s="166"/>
      <c r="C942" s="166"/>
      <c r="D942" s="166"/>
      <c r="E942" s="166"/>
      <c r="F942" s="166"/>
      <c r="G942" s="166"/>
      <c r="H942" s="166"/>
      <c r="I942" s="166"/>
      <c r="J942" s="166"/>
      <c r="K942" s="166"/>
      <c r="L942" s="166"/>
      <c r="M942" s="166"/>
      <c r="N942" s="166"/>
      <c r="O942" s="166"/>
      <c r="P942" s="166"/>
      <c r="Q942" s="166"/>
      <c r="R942" s="166"/>
      <c r="S942" s="166"/>
      <c r="T942" s="166"/>
      <c r="U942" s="166"/>
      <c r="V942" s="166"/>
      <c r="W942" s="166"/>
      <c r="X942" s="166"/>
      <c r="Y942" s="166"/>
      <c r="Z942" s="166"/>
    </row>
    <row r="943" spans="1:26" ht="12.75" customHeight="1">
      <c r="A943" s="166"/>
      <c r="B943" s="166"/>
      <c r="C943" s="166"/>
      <c r="D943" s="166"/>
      <c r="E943" s="166"/>
      <c r="F943" s="166"/>
      <c r="G943" s="166"/>
      <c r="H943" s="166"/>
      <c r="I943" s="166"/>
      <c r="J943" s="166"/>
      <c r="K943" s="166"/>
      <c r="L943" s="166"/>
      <c r="M943" s="166"/>
      <c r="N943" s="166"/>
      <c r="O943" s="166"/>
      <c r="P943" s="166"/>
      <c r="Q943" s="166"/>
      <c r="R943" s="166"/>
      <c r="S943" s="166"/>
      <c r="T943" s="166"/>
      <c r="U943" s="166"/>
      <c r="V943" s="166"/>
      <c r="W943" s="166"/>
      <c r="X943" s="166"/>
      <c r="Y943" s="166"/>
      <c r="Z943" s="166"/>
    </row>
    <row r="944" spans="1:26" ht="12.75" customHeight="1">
      <c r="A944" s="166"/>
      <c r="B944" s="166"/>
      <c r="C944" s="166"/>
      <c r="D944" s="166"/>
      <c r="E944" s="166"/>
      <c r="F944" s="166"/>
      <c r="G944" s="166"/>
      <c r="H944" s="166"/>
      <c r="I944" s="166"/>
      <c r="J944" s="166"/>
      <c r="K944" s="166"/>
      <c r="L944" s="166"/>
      <c r="M944" s="166"/>
      <c r="N944" s="166"/>
      <c r="O944" s="166"/>
      <c r="P944" s="166"/>
      <c r="Q944" s="166"/>
      <c r="R944" s="166"/>
      <c r="S944" s="166"/>
      <c r="T944" s="166"/>
      <c r="U944" s="166"/>
      <c r="V944" s="166"/>
      <c r="W944" s="166"/>
      <c r="X944" s="166"/>
      <c r="Y944" s="166"/>
      <c r="Z944" s="166"/>
    </row>
    <row r="945" spans="1:26" ht="12.75" customHeight="1">
      <c r="A945" s="166"/>
      <c r="B945" s="166"/>
      <c r="C945" s="166"/>
      <c r="D945" s="166"/>
      <c r="E945" s="166"/>
      <c r="F945" s="166"/>
      <c r="G945" s="166"/>
      <c r="H945" s="166"/>
      <c r="I945" s="166"/>
      <c r="J945" s="166"/>
      <c r="K945" s="166"/>
      <c r="L945" s="166"/>
      <c r="M945" s="166"/>
      <c r="N945" s="166"/>
      <c r="O945" s="166"/>
      <c r="P945" s="166"/>
      <c r="Q945" s="166"/>
      <c r="R945" s="166"/>
      <c r="S945" s="166"/>
      <c r="T945" s="166"/>
      <c r="U945" s="166"/>
      <c r="V945" s="166"/>
      <c r="W945" s="166"/>
      <c r="X945" s="166"/>
      <c r="Y945" s="166"/>
      <c r="Z945" s="166"/>
    </row>
    <row r="946" spans="1:26" ht="12.75" customHeight="1">
      <c r="A946" s="166"/>
      <c r="B946" s="166"/>
      <c r="C946" s="166"/>
      <c r="D946" s="166"/>
      <c r="E946" s="166"/>
      <c r="F946" s="166"/>
      <c r="G946" s="166"/>
      <c r="H946" s="166"/>
      <c r="I946" s="166"/>
      <c r="J946" s="166"/>
      <c r="K946" s="166"/>
      <c r="L946" s="166"/>
      <c r="M946" s="166"/>
      <c r="N946" s="166"/>
      <c r="O946" s="166"/>
      <c r="P946" s="166"/>
      <c r="Q946" s="166"/>
      <c r="R946" s="166"/>
      <c r="S946" s="166"/>
      <c r="T946" s="166"/>
      <c r="U946" s="166"/>
      <c r="V946" s="166"/>
      <c r="W946" s="166"/>
      <c r="X946" s="166"/>
      <c r="Y946" s="166"/>
      <c r="Z946" s="166"/>
    </row>
    <row r="947" spans="1:26" ht="12.75" customHeight="1">
      <c r="A947" s="166"/>
      <c r="B947" s="166"/>
      <c r="C947" s="166"/>
      <c r="D947" s="166"/>
      <c r="E947" s="166"/>
      <c r="F947" s="166"/>
      <c r="G947" s="166"/>
      <c r="H947" s="166"/>
      <c r="I947" s="166"/>
      <c r="J947" s="166"/>
      <c r="K947" s="166"/>
      <c r="L947" s="166"/>
      <c r="M947" s="166"/>
      <c r="N947" s="166"/>
      <c r="O947" s="166"/>
      <c r="P947" s="166"/>
      <c r="Q947" s="166"/>
      <c r="R947" s="166"/>
      <c r="S947" s="166"/>
      <c r="T947" s="166"/>
      <c r="U947" s="166"/>
      <c r="V947" s="166"/>
      <c r="W947" s="166"/>
      <c r="X947" s="166"/>
      <c r="Y947" s="166"/>
      <c r="Z947" s="166"/>
    </row>
    <row r="948" spans="1:26" ht="12.75" customHeight="1">
      <c r="A948" s="166"/>
      <c r="B948" s="166"/>
      <c r="C948" s="166"/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66"/>
      <c r="O948" s="166"/>
      <c r="P948" s="166"/>
      <c r="Q948" s="166"/>
      <c r="R948" s="166"/>
      <c r="S948" s="166"/>
      <c r="T948" s="166"/>
      <c r="U948" s="166"/>
      <c r="V948" s="166"/>
      <c r="W948" s="166"/>
      <c r="X948" s="166"/>
      <c r="Y948" s="166"/>
      <c r="Z948" s="166"/>
    </row>
    <row r="949" spans="1:26" ht="12.75" customHeight="1">
      <c r="A949" s="166"/>
      <c r="B949" s="166"/>
      <c r="C949" s="166"/>
      <c r="D949" s="166"/>
      <c r="E949" s="166"/>
      <c r="F949" s="166"/>
      <c r="G949" s="166"/>
      <c r="H949" s="166"/>
      <c r="I949" s="166"/>
      <c r="J949" s="166"/>
      <c r="K949" s="166"/>
      <c r="L949" s="166"/>
      <c r="M949" s="166"/>
      <c r="N949" s="166"/>
      <c r="O949" s="166"/>
      <c r="P949" s="166"/>
      <c r="Q949" s="166"/>
      <c r="R949" s="166"/>
      <c r="S949" s="166"/>
      <c r="T949" s="166"/>
      <c r="U949" s="166"/>
      <c r="V949" s="166"/>
      <c r="W949" s="166"/>
      <c r="X949" s="166"/>
      <c r="Y949" s="166"/>
      <c r="Z949" s="166"/>
    </row>
    <row r="950" spans="1:26" ht="12.75" customHeight="1">
      <c r="A950" s="166"/>
      <c r="B950" s="166"/>
      <c r="C950" s="166"/>
      <c r="D950" s="166"/>
      <c r="E950" s="166"/>
      <c r="F950" s="166"/>
      <c r="G950" s="166"/>
      <c r="H950" s="166"/>
      <c r="I950" s="166"/>
      <c r="J950" s="166"/>
      <c r="K950" s="166"/>
      <c r="L950" s="166"/>
      <c r="M950" s="166"/>
      <c r="N950" s="166"/>
      <c r="O950" s="166"/>
      <c r="P950" s="166"/>
      <c r="Q950" s="166"/>
      <c r="R950" s="166"/>
      <c r="S950" s="166"/>
      <c r="T950" s="166"/>
      <c r="U950" s="166"/>
      <c r="V950" s="166"/>
      <c r="W950" s="166"/>
      <c r="X950" s="166"/>
      <c r="Y950" s="166"/>
      <c r="Z950" s="166"/>
    </row>
    <row r="951" spans="1:26" ht="12.75" customHeight="1">
      <c r="A951" s="166"/>
      <c r="B951" s="166"/>
      <c r="C951" s="166"/>
      <c r="D951" s="166"/>
      <c r="E951" s="166"/>
      <c r="F951" s="166"/>
      <c r="G951" s="166"/>
      <c r="H951" s="166"/>
      <c r="I951" s="166"/>
      <c r="J951" s="166"/>
      <c r="K951" s="166"/>
      <c r="L951" s="166"/>
      <c r="M951" s="166"/>
      <c r="N951" s="166"/>
      <c r="O951" s="166"/>
      <c r="P951" s="166"/>
      <c r="Q951" s="166"/>
      <c r="R951" s="166"/>
      <c r="S951" s="166"/>
      <c r="T951" s="166"/>
      <c r="U951" s="166"/>
      <c r="V951" s="166"/>
      <c r="W951" s="166"/>
      <c r="X951" s="166"/>
      <c r="Y951" s="166"/>
      <c r="Z951" s="166"/>
    </row>
    <row r="952" spans="1:26" ht="12.75" customHeight="1">
      <c r="A952" s="166"/>
      <c r="B952" s="166"/>
      <c r="C952" s="166"/>
      <c r="D952" s="166"/>
      <c r="E952" s="166"/>
      <c r="F952" s="166"/>
      <c r="G952" s="166"/>
      <c r="H952" s="166"/>
      <c r="I952" s="166"/>
      <c r="J952" s="166"/>
      <c r="K952" s="166"/>
      <c r="L952" s="166"/>
      <c r="M952" s="166"/>
      <c r="N952" s="166"/>
      <c r="O952" s="166"/>
      <c r="P952" s="166"/>
      <c r="Q952" s="166"/>
      <c r="R952" s="166"/>
      <c r="S952" s="166"/>
      <c r="T952" s="166"/>
      <c r="U952" s="166"/>
      <c r="V952" s="166"/>
      <c r="W952" s="166"/>
      <c r="X952" s="166"/>
      <c r="Y952" s="166"/>
      <c r="Z952" s="166"/>
    </row>
    <row r="953" spans="1:26" ht="12.75" customHeight="1">
      <c r="A953" s="166"/>
      <c r="B953" s="166"/>
      <c r="C953" s="166"/>
      <c r="D953" s="166"/>
      <c r="E953" s="166"/>
      <c r="F953" s="166"/>
      <c r="G953" s="166"/>
      <c r="H953" s="166"/>
      <c r="I953" s="166"/>
      <c r="J953" s="166"/>
      <c r="K953" s="166"/>
      <c r="L953" s="166"/>
      <c r="M953" s="166"/>
      <c r="N953" s="166"/>
      <c r="O953" s="166"/>
      <c r="P953" s="166"/>
      <c r="Q953" s="166"/>
      <c r="R953" s="166"/>
      <c r="S953" s="166"/>
      <c r="T953" s="166"/>
      <c r="U953" s="166"/>
      <c r="V953" s="166"/>
      <c r="W953" s="166"/>
      <c r="X953" s="166"/>
      <c r="Y953" s="166"/>
      <c r="Z953" s="166"/>
    </row>
    <row r="954" spans="1:26" ht="12.75" customHeight="1">
      <c r="A954" s="166"/>
      <c r="B954" s="166"/>
      <c r="C954" s="166"/>
      <c r="D954" s="166"/>
      <c r="E954" s="166"/>
      <c r="F954" s="166"/>
      <c r="G954" s="166"/>
      <c r="H954" s="166"/>
      <c r="I954" s="166"/>
      <c r="J954" s="166"/>
      <c r="K954" s="166"/>
      <c r="L954" s="166"/>
      <c r="M954" s="166"/>
      <c r="N954" s="166"/>
      <c r="O954" s="166"/>
      <c r="P954" s="166"/>
      <c r="Q954" s="166"/>
      <c r="R954" s="166"/>
      <c r="S954" s="166"/>
      <c r="T954" s="166"/>
      <c r="U954" s="166"/>
      <c r="V954" s="166"/>
      <c r="W954" s="166"/>
      <c r="X954" s="166"/>
      <c r="Y954" s="166"/>
      <c r="Z954" s="166"/>
    </row>
    <row r="955" spans="1:26" ht="12.75" customHeight="1">
      <c r="A955" s="166"/>
      <c r="B955" s="166"/>
      <c r="C955" s="166"/>
      <c r="D955" s="166"/>
      <c r="E955" s="166"/>
      <c r="F955" s="166"/>
      <c r="G955" s="166"/>
      <c r="H955" s="166"/>
      <c r="I955" s="166"/>
      <c r="J955" s="166"/>
      <c r="K955" s="166"/>
      <c r="L955" s="166"/>
      <c r="M955" s="166"/>
      <c r="N955" s="166"/>
      <c r="O955" s="166"/>
      <c r="P955" s="166"/>
      <c r="Q955" s="166"/>
      <c r="R955" s="166"/>
      <c r="S955" s="166"/>
      <c r="T955" s="166"/>
      <c r="U955" s="166"/>
      <c r="V955" s="166"/>
      <c r="W955" s="166"/>
      <c r="X955" s="166"/>
      <c r="Y955" s="166"/>
      <c r="Z955" s="166"/>
    </row>
    <row r="956" spans="1:26" ht="12.75" customHeight="1">
      <c r="A956" s="166"/>
      <c r="B956" s="166"/>
      <c r="C956" s="166"/>
      <c r="D956" s="166"/>
      <c r="E956" s="166"/>
      <c r="F956" s="166"/>
      <c r="G956" s="166"/>
      <c r="H956" s="166"/>
      <c r="I956" s="166"/>
      <c r="J956" s="166"/>
      <c r="K956" s="166"/>
      <c r="L956" s="166"/>
      <c r="M956" s="166"/>
      <c r="N956" s="166"/>
      <c r="O956" s="166"/>
      <c r="P956" s="166"/>
      <c r="Q956" s="166"/>
      <c r="R956" s="166"/>
      <c r="S956" s="166"/>
      <c r="T956" s="166"/>
      <c r="U956" s="166"/>
      <c r="V956" s="166"/>
      <c r="W956" s="166"/>
      <c r="X956" s="166"/>
      <c r="Y956" s="166"/>
      <c r="Z956" s="166"/>
    </row>
    <row r="957" spans="1:26" ht="12.75" customHeight="1">
      <c r="A957" s="166"/>
      <c r="B957" s="166"/>
      <c r="C957" s="166"/>
      <c r="D957" s="166"/>
      <c r="E957" s="166"/>
      <c r="F957" s="166"/>
      <c r="G957" s="166"/>
      <c r="H957" s="166"/>
      <c r="I957" s="166"/>
      <c r="J957" s="166"/>
      <c r="K957" s="166"/>
      <c r="L957" s="166"/>
      <c r="M957" s="166"/>
      <c r="N957" s="166"/>
      <c r="O957" s="166"/>
      <c r="P957" s="166"/>
      <c r="Q957" s="166"/>
      <c r="R957" s="166"/>
      <c r="S957" s="166"/>
      <c r="T957" s="166"/>
      <c r="U957" s="166"/>
      <c r="V957" s="166"/>
      <c r="W957" s="166"/>
      <c r="X957" s="166"/>
      <c r="Y957" s="166"/>
      <c r="Z957" s="166"/>
    </row>
    <row r="958" spans="1:26" ht="12.75" customHeight="1">
      <c r="A958" s="166"/>
      <c r="B958" s="166"/>
      <c r="C958" s="166"/>
      <c r="D958" s="166"/>
      <c r="E958" s="166"/>
      <c r="F958" s="166"/>
      <c r="G958" s="166"/>
      <c r="H958" s="166"/>
      <c r="I958" s="166"/>
      <c r="J958" s="166"/>
      <c r="K958" s="166"/>
      <c r="L958" s="166"/>
      <c r="M958" s="166"/>
      <c r="N958" s="166"/>
      <c r="O958" s="166"/>
      <c r="P958" s="166"/>
      <c r="Q958" s="166"/>
      <c r="R958" s="166"/>
      <c r="S958" s="166"/>
      <c r="T958" s="166"/>
      <c r="U958" s="166"/>
      <c r="V958" s="166"/>
      <c r="W958" s="166"/>
      <c r="X958" s="166"/>
      <c r="Y958" s="166"/>
      <c r="Z958" s="166"/>
    </row>
    <row r="959" spans="1:26" ht="12.75" customHeight="1">
      <c r="A959" s="166"/>
      <c r="B959" s="166"/>
      <c r="C959" s="166"/>
      <c r="D959" s="166"/>
      <c r="E959" s="166"/>
      <c r="F959" s="166"/>
      <c r="G959" s="166"/>
      <c r="H959" s="166"/>
      <c r="I959" s="166"/>
      <c r="J959" s="166"/>
      <c r="K959" s="166"/>
      <c r="L959" s="166"/>
      <c r="M959" s="166"/>
      <c r="N959" s="166"/>
      <c r="O959" s="166"/>
      <c r="P959" s="166"/>
      <c r="Q959" s="166"/>
      <c r="R959" s="166"/>
      <c r="S959" s="166"/>
      <c r="T959" s="166"/>
      <c r="U959" s="166"/>
      <c r="V959" s="166"/>
      <c r="W959" s="166"/>
      <c r="X959" s="166"/>
      <c r="Y959" s="166"/>
      <c r="Z959" s="166"/>
    </row>
    <row r="960" spans="1:26" ht="12.75" customHeight="1">
      <c r="A960" s="166"/>
      <c r="B960" s="166"/>
      <c r="C960" s="166"/>
      <c r="D960" s="166"/>
      <c r="E960" s="166"/>
      <c r="F960" s="166"/>
      <c r="G960" s="166"/>
      <c r="H960" s="166"/>
      <c r="I960" s="166"/>
      <c r="J960" s="166"/>
      <c r="K960" s="166"/>
      <c r="L960" s="166"/>
      <c r="M960" s="166"/>
      <c r="N960" s="166"/>
      <c r="O960" s="166"/>
      <c r="P960" s="166"/>
      <c r="Q960" s="166"/>
      <c r="R960" s="166"/>
      <c r="S960" s="166"/>
      <c r="T960" s="166"/>
      <c r="U960" s="166"/>
      <c r="V960" s="166"/>
      <c r="W960" s="166"/>
      <c r="X960" s="166"/>
      <c r="Y960" s="166"/>
      <c r="Z960" s="166"/>
    </row>
    <row r="961" spans="1:26" ht="12.75" customHeight="1">
      <c r="A961" s="166"/>
      <c r="B961" s="166"/>
      <c r="C961" s="166"/>
      <c r="D961" s="166"/>
      <c r="E961" s="166"/>
      <c r="F961" s="166"/>
      <c r="G961" s="166"/>
      <c r="H961" s="166"/>
      <c r="I961" s="166"/>
      <c r="J961" s="166"/>
      <c r="K961" s="166"/>
      <c r="L961" s="166"/>
      <c r="M961" s="166"/>
      <c r="N961" s="166"/>
      <c r="O961" s="166"/>
      <c r="P961" s="166"/>
      <c r="Q961" s="166"/>
      <c r="R961" s="166"/>
      <c r="S961" s="166"/>
      <c r="T961" s="166"/>
      <c r="U961" s="166"/>
      <c r="V961" s="166"/>
      <c r="W961" s="166"/>
      <c r="X961" s="166"/>
      <c r="Y961" s="166"/>
      <c r="Z961" s="166"/>
    </row>
    <row r="962" spans="1:26" ht="12.75" customHeight="1">
      <c r="A962" s="166"/>
      <c r="B962" s="166"/>
      <c r="C962" s="166"/>
      <c r="D962" s="166"/>
      <c r="E962" s="166"/>
      <c r="F962" s="166"/>
      <c r="G962" s="166"/>
      <c r="H962" s="166"/>
      <c r="I962" s="166"/>
      <c r="J962" s="166"/>
      <c r="K962" s="166"/>
      <c r="L962" s="166"/>
      <c r="M962" s="166"/>
      <c r="N962" s="166"/>
      <c r="O962" s="166"/>
      <c r="P962" s="166"/>
      <c r="Q962" s="166"/>
      <c r="R962" s="166"/>
      <c r="S962" s="166"/>
      <c r="T962" s="166"/>
      <c r="U962" s="166"/>
      <c r="V962" s="166"/>
      <c r="W962" s="166"/>
      <c r="X962" s="166"/>
      <c r="Y962" s="166"/>
      <c r="Z962" s="166"/>
    </row>
    <row r="963" spans="1:26" ht="12.75" customHeight="1">
      <c r="A963" s="166"/>
      <c r="B963" s="166"/>
      <c r="C963" s="166"/>
      <c r="D963" s="166"/>
      <c r="E963" s="166"/>
      <c r="F963" s="166"/>
      <c r="G963" s="166"/>
      <c r="H963" s="166"/>
      <c r="I963" s="166"/>
      <c r="J963" s="166"/>
      <c r="K963" s="166"/>
      <c r="L963" s="166"/>
      <c r="M963" s="166"/>
      <c r="N963" s="166"/>
      <c r="O963" s="166"/>
      <c r="P963" s="166"/>
      <c r="Q963" s="166"/>
      <c r="R963" s="166"/>
      <c r="S963" s="166"/>
      <c r="T963" s="166"/>
      <c r="U963" s="166"/>
      <c r="V963" s="166"/>
      <c r="W963" s="166"/>
      <c r="X963" s="166"/>
      <c r="Y963" s="166"/>
      <c r="Z963" s="166"/>
    </row>
    <row r="964" spans="1:26" ht="12.75" customHeight="1">
      <c r="A964" s="166"/>
      <c r="B964" s="166"/>
      <c r="C964" s="166"/>
      <c r="D964" s="166"/>
      <c r="E964" s="166"/>
      <c r="F964" s="166"/>
      <c r="G964" s="166"/>
      <c r="H964" s="166"/>
      <c r="I964" s="166"/>
      <c r="J964" s="166"/>
      <c r="K964" s="166"/>
      <c r="L964" s="166"/>
      <c r="M964" s="166"/>
      <c r="N964" s="166"/>
      <c r="O964" s="166"/>
      <c r="P964" s="166"/>
      <c r="Q964" s="166"/>
      <c r="R964" s="166"/>
      <c r="S964" s="166"/>
      <c r="T964" s="166"/>
      <c r="U964" s="166"/>
      <c r="V964" s="166"/>
      <c r="W964" s="166"/>
      <c r="X964" s="166"/>
      <c r="Y964" s="166"/>
      <c r="Z964" s="166"/>
    </row>
    <row r="965" spans="1:26" ht="12.75" customHeight="1">
      <c r="A965" s="166"/>
      <c r="B965" s="166"/>
      <c r="C965" s="166"/>
      <c r="D965" s="166"/>
      <c r="E965" s="166"/>
      <c r="F965" s="166"/>
      <c r="G965" s="166"/>
      <c r="H965" s="166"/>
      <c r="I965" s="166"/>
      <c r="J965" s="166"/>
      <c r="K965" s="166"/>
      <c r="L965" s="166"/>
      <c r="M965" s="166"/>
      <c r="N965" s="166"/>
      <c r="O965" s="166"/>
      <c r="P965" s="166"/>
      <c r="Q965" s="166"/>
      <c r="R965" s="166"/>
      <c r="S965" s="166"/>
      <c r="T965" s="166"/>
      <c r="U965" s="166"/>
      <c r="V965" s="166"/>
      <c r="W965" s="166"/>
      <c r="X965" s="166"/>
      <c r="Y965" s="166"/>
      <c r="Z965" s="166"/>
    </row>
    <row r="966" spans="1:26" ht="12.75" customHeight="1">
      <c r="A966" s="166"/>
      <c r="B966" s="166"/>
      <c r="C966" s="166"/>
      <c r="D966" s="166"/>
      <c r="E966" s="166"/>
      <c r="F966" s="166"/>
      <c r="G966" s="166"/>
      <c r="H966" s="166"/>
      <c r="I966" s="166"/>
      <c r="J966" s="166"/>
      <c r="K966" s="166"/>
      <c r="L966" s="166"/>
      <c r="M966" s="166"/>
      <c r="N966" s="166"/>
      <c r="O966" s="166"/>
      <c r="P966" s="166"/>
      <c r="Q966" s="166"/>
      <c r="R966" s="166"/>
      <c r="S966" s="166"/>
      <c r="T966" s="166"/>
      <c r="U966" s="166"/>
      <c r="V966" s="166"/>
      <c r="W966" s="166"/>
      <c r="X966" s="166"/>
      <c r="Y966" s="166"/>
      <c r="Z966" s="166"/>
    </row>
    <row r="967" spans="1:26" ht="12.75" customHeight="1">
      <c r="A967" s="166"/>
      <c r="B967" s="166"/>
      <c r="C967" s="166"/>
      <c r="D967" s="166"/>
      <c r="E967" s="166"/>
      <c r="F967" s="166"/>
      <c r="G967" s="166"/>
      <c r="H967" s="166"/>
      <c r="I967" s="166"/>
      <c r="J967" s="166"/>
      <c r="K967" s="166"/>
      <c r="L967" s="166"/>
      <c r="M967" s="166"/>
      <c r="N967" s="166"/>
      <c r="O967" s="166"/>
      <c r="P967" s="166"/>
      <c r="Q967" s="166"/>
      <c r="R967" s="166"/>
      <c r="S967" s="166"/>
      <c r="T967" s="166"/>
      <c r="U967" s="166"/>
      <c r="V967" s="166"/>
      <c r="W967" s="166"/>
      <c r="X967" s="166"/>
      <c r="Y967" s="166"/>
      <c r="Z967" s="166"/>
    </row>
    <row r="968" spans="1:26" ht="12.75" customHeight="1">
      <c r="A968" s="166"/>
      <c r="B968" s="166"/>
      <c r="C968" s="166"/>
      <c r="D968" s="166"/>
      <c r="E968" s="166"/>
      <c r="F968" s="166"/>
      <c r="G968" s="166"/>
      <c r="H968" s="166"/>
      <c r="I968" s="166"/>
      <c r="J968" s="166"/>
      <c r="K968" s="166"/>
      <c r="L968" s="166"/>
      <c r="M968" s="166"/>
      <c r="N968" s="166"/>
      <c r="O968" s="166"/>
      <c r="P968" s="166"/>
      <c r="Q968" s="166"/>
      <c r="R968" s="166"/>
      <c r="S968" s="166"/>
      <c r="T968" s="166"/>
      <c r="U968" s="166"/>
      <c r="V968" s="166"/>
      <c r="W968" s="166"/>
      <c r="X968" s="166"/>
      <c r="Y968" s="166"/>
      <c r="Z968" s="166"/>
    </row>
    <row r="969" spans="1:26" ht="12.75" customHeight="1">
      <c r="A969" s="166"/>
      <c r="B969" s="166"/>
      <c r="C969" s="166"/>
      <c r="D969" s="166"/>
      <c r="E969" s="166"/>
      <c r="F969" s="166"/>
      <c r="G969" s="166"/>
      <c r="H969" s="166"/>
      <c r="I969" s="166"/>
      <c r="J969" s="166"/>
      <c r="K969" s="166"/>
      <c r="L969" s="166"/>
      <c r="M969" s="166"/>
      <c r="N969" s="166"/>
      <c r="O969" s="166"/>
      <c r="P969" s="166"/>
      <c r="Q969" s="166"/>
      <c r="R969" s="166"/>
      <c r="S969" s="166"/>
      <c r="T969" s="166"/>
      <c r="U969" s="166"/>
      <c r="V969" s="166"/>
      <c r="W969" s="166"/>
      <c r="X969" s="166"/>
      <c r="Y969" s="166"/>
      <c r="Z969" s="166"/>
    </row>
    <row r="970" spans="1:26" ht="12.75" customHeight="1">
      <c r="A970" s="166"/>
      <c r="B970" s="166"/>
      <c r="C970" s="166"/>
      <c r="D970" s="166"/>
      <c r="E970" s="166"/>
      <c r="F970" s="166"/>
      <c r="G970" s="166"/>
      <c r="H970" s="166"/>
      <c r="I970" s="166"/>
      <c r="J970" s="166"/>
      <c r="K970" s="166"/>
      <c r="L970" s="166"/>
      <c r="M970" s="166"/>
      <c r="N970" s="166"/>
      <c r="O970" s="166"/>
      <c r="P970" s="166"/>
      <c r="Q970" s="166"/>
      <c r="R970" s="166"/>
      <c r="S970" s="166"/>
      <c r="T970" s="166"/>
      <c r="U970" s="166"/>
      <c r="V970" s="166"/>
      <c r="W970" s="166"/>
      <c r="X970" s="166"/>
      <c r="Y970" s="166"/>
      <c r="Z970" s="166"/>
    </row>
    <row r="971" spans="1:26" ht="12.75" customHeight="1">
      <c r="A971" s="166"/>
      <c r="B971" s="166"/>
      <c r="C971" s="166"/>
      <c r="D971" s="166"/>
      <c r="E971" s="166"/>
      <c r="F971" s="166"/>
      <c r="G971" s="166"/>
      <c r="H971" s="166"/>
      <c r="I971" s="166"/>
      <c r="J971" s="166"/>
      <c r="K971" s="166"/>
      <c r="L971" s="166"/>
      <c r="M971" s="166"/>
      <c r="N971" s="166"/>
      <c r="O971" s="166"/>
      <c r="P971" s="166"/>
      <c r="Q971" s="166"/>
      <c r="R971" s="166"/>
      <c r="S971" s="166"/>
      <c r="T971" s="166"/>
      <c r="U971" s="166"/>
      <c r="V971" s="166"/>
      <c r="W971" s="166"/>
      <c r="X971" s="166"/>
      <c r="Y971" s="166"/>
      <c r="Z971" s="166"/>
    </row>
    <row r="972" spans="1:26" ht="12.75" customHeight="1">
      <c r="A972" s="166"/>
      <c r="B972" s="166"/>
      <c r="C972" s="166"/>
      <c r="D972" s="166"/>
      <c r="E972" s="166"/>
      <c r="F972" s="166"/>
      <c r="G972" s="166"/>
      <c r="H972" s="166"/>
      <c r="I972" s="166"/>
      <c r="J972" s="166"/>
      <c r="K972" s="166"/>
      <c r="L972" s="166"/>
      <c r="M972" s="166"/>
      <c r="N972" s="166"/>
      <c r="O972" s="166"/>
      <c r="P972" s="166"/>
      <c r="Q972" s="166"/>
      <c r="R972" s="166"/>
      <c r="S972" s="166"/>
      <c r="T972" s="166"/>
      <c r="U972" s="166"/>
      <c r="V972" s="166"/>
      <c r="W972" s="166"/>
      <c r="X972" s="166"/>
      <c r="Y972" s="166"/>
      <c r="Z972" s="166"/>
    </row>
    <row r="973" spans="1:26" ht="12.75" customHeight="1">
      <c r="A973" s="166"/>
      <c r="B973" s="166"/>
      <c r="C973" s="166"/>
      <c r="D973" s="166"/>
      <c r="E973" s="166"/>
      <c r="F973" s="166"/>
      <c r="G973" s="166"/>
      <c r="H973" s="166"/>
      <c r="I973" s="166"/>
      <c r="J973" s="166"/>
      <c r="K973" s="166"/>
      <c r="L973" s="166"/>
      <c r="M973" s="166"/>
      <c r="N973" s="166"/>
      <c r="O973" s="166"/>
      <c r="P973" s="166"/>
      <c r="Q973" s="166"/>
      <c r="R973" s="166"/>
      <c r="S973" s="166"/>
      <c r="T973" s="166"/>
      <c r="U973" s="166"/>
      <c r="V973" s="166"/>
      <c r="W973" s="166"/>
      <c r="X973" s="166"/>
      <c r="Y973" s="166"/>
      <c r="Z973" s="166"/>
    </row>
    <row r="974" spans="1:26" ht="12.75" customHeight="1">
      <c r="A974" s="166"/>
      <c r="B974" s="166"/>
      <c r="C974" s="166"/>
      <c r="D974" s="166"/>
      <c r="E974" s="166"/>
      <c r="F974" s="166"/>
      <c r="G974" s="166"/>
      <c r="H974" s="166"/>
      <c r="I974" s="166"/>
      <c r="J974" s="166"/>
      <c r="K974" s="166"/>
      <c r="L974" s="166"/>
      <c r="M974" s="166"/>
      <c r="N974" s="166"/>
      <c r="O974" s="166"/>
      <c r="P974" s="166"/>
      <c r="Q974" s="166"/>
      <c r="R974" s="166"/>
      <c r="S974" s="166"/>
      <c r="T974" s="166"/>
      <c r="U974" s="166"/>
      <c r="V974" s="166"/>
      <c r="W974" s="166"/>
      <c r="X974" s="166"/>
      <c r="Y974" s="166"/>
      <c r="Z974" s="166"/>
    </row>
    <row r="975" spans="1:26" ht="12.75" customHeight="1">
      <c r="A975" s="166"/>
      <c r="B975" s="166"/>
      <c r="C975" s="166"/>
      <c r="D975" s="166"/>
      <c r="E975" s="166"/>
      <c r="F975" s="166"/>
      <c r="G975" s="166"/>
      <c r="H975" s="166"/>
      <c r="I975" s="166"/>
      <c r="J975" s="166"/>
      <c r="K975" s="166"/>
      <c r="L975" s="166"/>
      <c r="M975" s="166"/>
      <c r="N975" s="166"/>
      <c r="O975" s="166"/>
      <c r="P975" s="166"/>
      <c r="Q975" s="166"/>
      <c r="R975" s="166"/>
      <c r="S975" s="166"/>
      <c r="T975" s="166"/>
      <c r="U975" s="166"/>
      <c r="V975" s="166"/>
      <c r="W975" s="166"/>
      <c r="X975" s="166"/>
      <c r="Y975" s="166"/>
      <c r="Z975" s="166"/>
    </row>
    <row r="976" spans="1:26" ht="12.75" customHeight="1">
      <c r="A976" s="166"/>
      <c r="B976" s="166"/>
      <c r="C976" s="166"/>
      <c r="D976" s="166"/>
      <c r="E976" s="166"/>
      <c r="F976" s="166"/>
      <c r="G976" s="166"/>
      <c r="H976" s="166"/>
      <c r="I976" s="166"/>
      <c r="J976" s="166"/>
      <c r="K976" s="166"/>
      <c r="L976" s="166"/>
      <c r="M976" s="166"/>
      <c r="N976" s="166"/>
      <c r="O976" s="166"/>
      <c r="P976" s="166"/>
      <c r="Q976" s="166"/>
      <c r="R976" s="166"/>
      <c r="S976" s="166"/>
      <c r="T976" s="166"/>
      <c r="U976" s="166"/>
      <c r="V976" s="166"/>
      <c r="W976" s="166"/>
      <c r="X976" s="166"/>
      <c r="Y976" s="166"/>
      <c r="Z976" s="166"/>
    </row>
    <row r="977" spans="1:26" ht="12.75" customHeight="1">
      <c r="A977" s="166"/>
      <c r="B977" s="166"/>
      <c r="C977" s="166"/>
      <c r="D977" s="166"/>
      <c r="E977" s="166"/>
      <c r="F977" s="166"/>
      <c r="G977" s="166"/>
      <c r="H977" s="166"/>
      <c r="I977" s="166"/>
      <c r="J977" s="166"/>
      <c r="K977" s="166"/>
      <c r="L977" s="166"/>
      <c r="M977" s="166"/>
      <c r="N977" s="166"/>
      <c r="O977" s="166"/>
      <c r="P977" s="166"/>
      <c r="Q977" s="166"/>
      <c r="R977" s="166"/>
      <c r="S977" s="166"/>
      <c r="T977" s="166"/>
      <c r="U977" s="166"/>
      <c r="V977" s="166"/>
      <c r="W977" s="166"/>
      <c r="X977" s="166"/>
      <c r="Y977" s="166"/>
      <c r="Z977" s="166"/>
    </row>
    <row r="978" spans="1:26" ht="12.75" customHeight="1">
      <c r="A978" s="166"/>
      <c r="B978" s="166"/>
      <c r="C978" s="166"/>
      <c r="D978" s="166"/>
      <c r="E978" s="166"/>
      <c r="F978" s="166"/>
      <c r="G978" s="166"/>
      <c r="H978" s="166"/>
      <c r="I978" s="166"/>
      <c r="J978" s="166"/>
      <c r="K978" s="166"/>
      <c r="L978" s="166"/>
      <c r="M978" s="166"/>
      <c r="N978" s="166"/>
      <c r="O978" s="166"/>
      <c r="P978" s="166"/>
      <c r="Q978" s="166"/>
      <c r="R978" s="166"/>
      <c r="S978" s="166"/>
      <c r="T978" s="166"/>
      <c r="U978" s="166"/>
      <c r="V978" s="166"/>
      <c r="W978" s="166"/>
      <c r="X978" s="166"/>
      <c r="Y978" s="166"/>
      <c r="Z978" s="166"/>
    </row>
    <row r="979" spans="1:26" ht="12.75" customHeight="1">
      <c r="A979" s="166"/>
      <c r="B979" s="166"/>
      <c r="C979" s="166"/>
      <c r="D979" s="166"/>
      <c r="E979" s="166"/>
      <c r="F979" s="166"/>
      <c r="G979" s="166"/>
      <c r="H979" s="166"/>
      <c r="I979" s="166"/>
      <c r="J979" s="166"/>
      <c r="K979" s="166"/>
      <c r="L979" s="166"/>
      <c r="M979" s="166"/>
      <c r="N979" s="166"/>
      <c r="O979" s="166"/>
      <c r="P979" s="166"/>
      <c r="Q979" s="166"/>
      <c r="R979" s="166"/>
      <c r="S979" s="166"/>
      <c r="T979" s="166"/>
      <c r="U979" s="166"/>
      <c r="V979" s="166"/>
      <c r="W979" s="166"/>
      <c r="X979" s="166"/>
      <c r="Y979" s="166"/>
      <c r="Z979" s="166"/>
    </row>
    <row r="980" spans="1:26" ht="12.75" customHeight="1">
      <c r="A980" s="166"/>
      <c r="B980" s="166"/>
      <c r="C980" s="166"/>
      <c r="D980" s="166"/>
      <c r="E980" s="166"/>
      <c r="F980" s="166"/>
      <c r="G980" s="166"/>
      <c r="H980" s="166"/>
      <c r="I980" s="166"/>
      <c r="J980" s="166"/>
      <c r="K980" s="166"/>
      <c r="L980" s="166"/>
      <c r="M980" s="166"/>
      <c r="N980" s="166"/>
      <c r="O980" s="166"/>
      <c r="P980" s="166"/>
      <c r="Q980" s="166"/>
      <c r="R980" s="166"/>
      <c r="S980" s="166"/>
      <c r="T980" s="166"/>
      <c r="U980" s="166"/>
      <c r="V980" s="166"/>
      <c r="W980" s="166"/>
      <c r="X980" s="166"/>
      <c r="Y980" s="166"/>
      <c r="Z980" s="166"/>
    </row>
    <row r="981" spans="1:26" ht="12.75" customHeight="1">
      <c r="A981" s="166"/>
      <c r="B981" s="166"/>
      <c r="C981" s="166"/>
      <c r="D981" s="166"/>
      <c r="E981" s="166"/>
      <c r="F981" s="166"/>
      <c r="G981" s="166"/>
      <c r="H981" s="166"/>
      <c r="I981" s="166"/>
      <c r="J981" s="166"/>
      <c r="K981" s="166"/>
      <c r="L981" s="166"/>
      <c r="M981" s="166"/>
      <c r="N981" s="166"/>
      <c r="O981" s="166"/>
      <c r="P981" s="166"/>
      <c r="Q981" s="166"/>
      <c r="R981" s="166"/>
      <c r="S981" s="166"/>
      <c r="T981" s="166"/>
      <c r="U981" s="166"/>
      <c r="V981" s="166"/>
      <c r="W981" s="166"/>
      <c r="X981" s="166"/>
      <c r="Y981" s="166"/>
      <c r="Z981" s="166"/>
    </row>
    <row r="982" spans="1:26" ht="12.75" customHeight="1">
      <c r="A982" s="166"/>
      <c r="B982" s="166"/>
      <c r="C982" s="166"/>
      <c r="D982" s="166"/>
      <c r="E982" s="166"/>
      <c r="F982" s="166"/>
      <c r="G982" s="166"/>
      <c r="H982" s="166"/>
      <c r="I982" s="166"/>
      <c r="J982" s="166"/>
      <c r="K982" s="166"/>
      <c r="L982" s="166"/>
      <c r="M982" s="166"/>
      <c r="N982" s="166"/>
      <c r="O982" s="166"/>
      <c r="P982" s="166"/>
      <c r="Q982" s="166"/>
      <c r="R982" s="166"/>
      <c r="S982" s="166"/>
      <c r="T982" s="166"/>
      <c r="U982" s="166"/>
      <c r="V982" s="166"/>
      <c r="W982" s="166"/>
      <c r="X982" s="166"/>
      <c r="Y982" s="166"/>
      <c r="Z982" s="166"/>
    </row>
    <row r="983" spans="1:26" ht="12.75" customHeight="1">
      <c r="A983" s="166"/>
      <c r="B983" s="166"/>
      <c r="C983" s="166"/>
      <c r="D983" s="166"/>
      <c r="E983" s="166"/>
      <c r="F983" s="166"/>
      <c r="G983" s="166"/>
      <c r="H983" s="166"/>
      <c r="I983" s="166"/>
      <c r="J983" s="166"/>
      <c r="K983" s="166"/>
      <c r="L983" s="166"/>
      <c r="M983" s="166"/>
      <c r="N983" s="166"/>
      <c r="O983" s="166"/>
      <c r="P983" s="166"/>
      <c r="Q983" s="166"/>
      <c r="R983" s="166"/>
      <c r="S983" s="166"/>
      <c r="T983" s="166"/>
      <c r="U983" s="166"/>
      <c r="V983" s="166"/>
      <c r="W983" s="166"/>
      <c r="X983" s="166"/>
      <c r="Y983" s="166"/>
      <c r="Z983" s="166"/>
    </row>
    <row r="984" spans="1:26" ht="12.75" customHeight="1">
      <c r="A984" s="166"/>
      <c r="B984" s="166"/>
      <c r="C984" s="166"/>
      <c r="D984" s="166"/>
      <c r="E984" s="166"/>
      <c r="F984" s="166"/>
      <c r="G984" s="166"/>
      <c r="H984" s="166"/>
      <c r="I984" s="166"/>
      <c r="J984" s="166"/>
      <c r="K984" s="166"/>
      <c r="L984" s="166"/>
      <c r="M984" s="166"/>
      <c r="N984" s="166"/>
      <c r="O984" s="166"/>
      <c r="P984" s="166"/>
      <c r="Q984" s="166"/>
      <c r="R984" s="166"/>
      <c r="S984" s="166"/>
      <c r="T984" s="166"/>
      <c r="U984" s="166"/>
      <c r="V984" s="166"/>
      <c r="W984" s="166"/>
      <c r="X984" s="166"/>
      <c r="Y984" s="166"/>
      <c r="Z984" s="166"/>
    </row>
    <row r="985" spans="1:26" ht="12.75" customHeight="1">
      <c r="A985" s="166"/>
      <c r="B985" s="166"/>
      <c r="C985" s="166"/>
      <c r="D985" s="166"/>
      <c r="E985" s="166"/>
      <c r="F985" s="166"/>
      <c r="G985" s="166"/>
      <c r="H985" s="166"/>
      <c r="I985" s="166"/>
      <c r="J985" s="166"/>
      <c r="K985" s="166"/>
      <c r="L985" s="166"/>
      <c r="M985" s="166"/>
      <c r="N985" s="166"/>
      <c r="O985" s="166"/>
      <c r="P985" s="166"/>
      <c r="Q985" s="166"/>
      <c r="R985" s="166"/>
      <c r="S985" s="166"/>
      <c r="T985" s="166"/>
      <c r="U985" s="166"/>
      <c r="V985" s="166"/>
      <c r="W985" s="166"/>
      <c r="X985" s="166"/>
      <c r="Y985" s="166"/>
      <c r="Z985" s="166"/>
    </row>
    <row r="986" spans="1:26" ht="12.75" customHeight="1">
      <c r="A986" s="166"/>
      <c r="B986" s="166"/>
      <c r="C986" s="166"/>
      <c r="D986" s="166"/>
      <c r="E986" s="166"/>
      <c r="F986" s="166"/>
      <c r="G986" s="166"/>
      <c r="H986" s="166"/>
      <c r="I986" s="166"/>
      <c r="J986" s="166"/>
      <c r="K986" s="166"/>
      <c r="L986" s="166"/>
      <c r="M986" s="166"/>
      <c r="N986" s="166"/>
      <c r="O986" s="166"/>
      <c r="P986" s="166"/>
      <c r="Q986" s="166"/>
      <c r="R986" s="166"/>
      <c r="S986" s="166"/>
      <c r="T986" s="166"/>
      <c r="U986" s="166"/>
      <c r="V986" s="166"/>
      <c r="W986" s="166"/>
      <c r="X986" s="166"/>
      <c r="Y986" s="166"/>
      <c r="Z986" s="166"/>
    </row>
    <row r="987" spans="1:26" ht="12.75" customHeight="1">
      <c r="A987" s="166"/>
      <c r="B987" s="166"/>
      <c r="C987" s="166"/>
      <c r="D987" s="166"/>
      <c r="E987" s="166"/>
      <c r="F987" s="166"/>
      <c r="G987" s="166"/>
      <c r="H987" s="166"/>
      <c r="I987" s="166"/>
      <c r="J987" s="166"/>
      <c r="K987" s="166"/>
      <c r="L987" s="166"/>
      <c r="M987" s="166"/>
      <c r="N987" s="166"/>
      <c r="O987" s="166"/>
      <c r="P987" s="166"/>
      <c r="Q987" s="166"/>
      <c r="R987" s="166"/>
      <c r="S987" s="166"/>
      <c r="T987" s="166"/>
      <c r="U987" s="166"/>
      <c r="V987" s="166"/>
      <c r="W987" s="166"/>
      <c r="X987" s="166"/>
      <c r="Y987" s="166"/>
      <c r="Z987" s="166"/>
    </row>
    <row r="988" spans="1:26" ht="12.75" customHeight="1">
      <c r="A988" s="166"/>
      <c r="B988" s="166"/>
      <c r="C988" s="166"/>
      <c r="D988" s="166"/>
      <c r="E988" s="166"/>
      <c r="F988" s="166"/>
      <c r="G988" s="166"/>
      <c r="H988" s="166"/>
      <c r="I988" s="166"/>
      <c r="J988" s="166"/>
      <c r="K988" s="166"/>
      <c r="L988" s="166"/>
      <c r="M988" s="166"/>
      <c r="N988" s="166"/>
      <c r="O988" s="166"/>
      <c r="P988" s="166"/>
      <c r="Q988" s="166"/>
      <c r="R988" s="166"/>
      <c r="S988" s="166"/>
      <c r="T988" s="166"/>
      <c r="U988" s="166"/>
      <c r="V988" s="166"/>
      <c r="W988" s="166"/>
      <c r="X988" s="166"/>
      <c r="Y988" s="166"/>
      <c r="Z988" s="166"/>
    </row>
    <row r="989" spans="1:26" ht="12.75" customHeight="1">
      <c r="A989" s="166"/>
      <c r="B989" s="166"/>
      <c r="C989" s="166"/>
      <c r="D989" s="166"/>
      <c r="E989" s="166"/>
      <c r="F989" s="166"/>
      <c r="G989" s="166"/>
      <c r="H989" s="166"/>
      <c r="I989" s="166"/>
      <c r="J989" s="166"/>
      <c r="K989" s="166"/>
      <c r="L989" s="166"/>
      <c r="M989" s="166"/>
      <c r="N989" s="166"/>
      <c r="O989" s="166"/>
      <c r="P989" s="166"/>
      <c r="Q989" s="166"/>
      <c r="R989" s="166"/>
      <c r="S989" s="166"/>
      <c r="T989" s="166"/>
      <c r="U989" s="166"/>
      <c r="V989" s="166"/>
      <c r="W989" s="166"/>
      <c r="X989" s="166"/>
      <c r="Y989" s="166"/>
      <c r="Z989" s="166"/>
    </row>
    <row r="990" spans="1:26" ht="12.75" customHeight="1">
      <c r="A990" s="166"/>
      <c r="B990" s="166"/>
      <c r="C990" s="166"/>
      <c r="D990" s="166"/>
      <c r="E990" s="166"/>
      <c r="F990" s="166"/>
      <c r="G990" s="166"/>
      <c r="H990" s="166"/>
      <c r="I990" s="166"/>
      <c r="J990" s="166"/>
      <c r="K990" s="166"/>
      <c r="L990" s="166"/>
      <c r="M990" s="166"/>
      <c r="N990" s="166"/>
      <c r="O990" s="166"/>
      <c r="P990" s="166"/>
      <c r="Q990" s="166"/>
      <c r="R990" s="166"/>
      <c r="S990" s="166"/>
      <c r="T990" s="166"/>
      <c r="U990" s="166"/>
      <c r="V990" s="166"/>
      <c r="W990" s="166"/>
      <c r="X990" s="166"/>
      <c r="Y990" s="166"/>
      <c r="Z990" s="166"/>
    </row>
    <row r="991" spans="1:26" ht="12.75" customHeight="1">
      <c r="A991" s="166"/>
      <c r="B991" s="166"/>
      <c r="C991" s="166"/>
      <c r="D991" s="166"/>
      <c r="E991" s="166"/>
      <c r="F991" s="166"/>
      <c r="G991" s="166"/>
      <c r="H991" s="166"/>
      <c r="I991" s="166"/>
      <c r="J991" s="166"/>
      <c r="K991" s="166"/>
      <c r="L991" s="166"/>
      <c r="M991" s="166"/>
      <c r="N991" s="166"/>
      <c r="O991" s="166"/>
      <c r="P991" s="166"/>
      <c r="Q991" s="166"/>
      <c r="R991" s="166"/>
      <c r="S991" s="166"/>
      <c r="T991" s="166"/>
      <c r="U991" s="166"/>
      <c r="V991" s="166"/>
      <c r="W991" s="166"/>
      <c r="X991" s="166"/>
      <c r="Y991" s="166"/>
      <c r="Z991" s="166"/>
    </row>
    <row r="992" spans="1:26" ht="12.75" customHeight="1">
      <c r="A992" s="166"/>
      <c r="B992" s="166"/>
      <c r="C992" s="166"/>
      <c r="D992" s="166"/>
      <c r="E992" s="166"/>
      <c r="F992" s="166"/>
      <c r="G992" s="166"/>
      <c r="H992" s="166"/>
      <c r="I992" s="166"/>
      <c r="J992" s="166"/>
      <c r="K992" s="166"/>
      <c r="L992" s="166"/>
      <c r="M992" s="166"/>
      <c r="N992" s="166"/>
      <c r="O992" s="166"/>
      <c r="P992" s="166"/>
      <c r="Q992" s="166"/>
      <c r="R992" s="166"/>
      <c r="S992" s="166"/>
      <c r="T992" s="166"/>
      <c r="U992" s="166"/>
      <c r="V992" s="166"/>
      <c r="W992" s="166"/>
      <c r="X992" s="166"/>
      <c r="Y992" s="166"/>
      <c r="Z992" s="166"/>
    </row>
    <row r="993" spans="1:26" ht="12.75" customHeight="1">
      <c r="A993" s="166"/>
      <c r="B993" s="166"/>
      <c r="C993" s="166"/>
      <c r="D993" s="166"/>
      <c r="E993" s="166"/>
      <c r="F993" s="166"/>
      <c r="G993" s="166"/>
      <c r="H993" s="166"/>
      <c r="I993" s="166"/>
      <c r="J993" s="166"/>
      <c r="K993" s="166"/>
      <c r="L993" s="166"/>
      <c r="M993" s="166"/>
      <c r="N993" s="166"/>
      <c r="O993" s="166"/>
      <c r="P993" s="166"/>
      <c r="Q993" s="166"/>
      <c r="R993" s="166"/>
      <c r="S993" s="166"/>
      <c r="T993" s="166"/>
      <c r="U993" s="166"/>
      <c r="V993" s="166"/>
      <c r="W993" s="166"/>
      <c r="X993" s="166"/>
      <c r="Y993" s="166"/>
      <c r="Z993" s="166"/>
    </row>
    <row r="994" spans="1:26" ht="12.75" customHeight="1">
      <c r="A994" s="166"/>
      <c r="B994" s="166"/>
      <c r="C994" s="166"/>
      <c r="D994" s="166"/>
      <c r="E994" s="166"/>
      <c r="F994" s="166"/>
      <c r="G994" s="166"/>
      <c r="H994" s="166"/>
      <c r="I994" s="166"/>
      <c r="J994" s="166"/>
      <c r="K994" s="166"/>
      <c r="L994" s="166"/>
      <c r="M994" s="166"/>
      <c r="N994" s="166"/>
      <c r="O994" s="166"/>
      <c r="P994" s="166"/>
      <c r="Q994" s="166"/>
      <c r="R994" s="166"/>
      <c r="S994" s="166"/>
      <c r="T994" s="166"/>
      <c r="U994" s="166"/>
      <c r="V994" s="166"/>
      <c r="W994" s="166"/>
      <c r="X994" s="166"/>
      <c r="Y994" s="166"/>
      <c r="Z994" s="166"/>
    </row>
    <row r="995" spans="1:26" ht="12.75" customHeight="1">
      <c r="A995" s="166"/>
      <c r="B995" s="166"/>
      <c r="C995" s="166"/>
      <c r="D995" s="166"/>
      <c r="E995" s="166"/>
      <c r="F995" s="166"/>
      <c r="G995" s="166"/>
      <c r="H995" s="166"/>
      <c r="I995" s="166"/>
      <c r="J995" s="166"/>
      <c r="K995" s="166"/>
      <c r="L995" s="166"/>
      <c r="M995" s="166"/>
      <c r="N995" s="166"/>
      <c r="O995" s="166"/>
      <c r="P995" s="166"/>
      <c r="Q995" s="166"/>
      <c r="R995" s="166"/>
      <c r="S995" s="166"/>
      <c r="T995" s="166"/>
      <c r="U995" s="166"/>
      <c r="V995" s="166"/>
      <c r="W995" s="166"/>
      <c r="X995" s="166"/>
      <c r="Y995" s="166"/>
      <c r="Z995" s="166"/>
    </row>
    <row r="996" spans="1:26" ht="12.75" customHeight="1">
      <c r="A996" s="166"/>
      <c r="B996" s="166"/>
      <c r="C996" s="166"/>
      <c r="D996" s="166"/>
      <c r="E996" s="166"/>
      <c r="F996" s="166"/>
      <c r="G996" s="166"/>
      <c r="H996" s="166"/>
      <c r="I996" s="166"/>
      <c r="J996" s="166"/>
      <c r="K996" s="166"/>
      <c r="L996" s="166"/>
      <c r="M996" s="166"/>
      <c r="N996" s="166"/>
      <c r="O996" s="166"/>
      <c r="P996" s="166"/>
      <c r="Q996" s="166"/>
      <c r="R996" s="166"/>
      <c r="S996" s="166"/>
      <c r="T996" s="166"/>
      <c r="U996" s="166"/>
      <c r="V996" s="166"/>
      <c r="W996" s="166"/>
      <c r="X996" s="166"/>
      <c r="Y996" s="166"/>
      <c r="Z996" s="166"/>
    </row>
    <row r="997" spans="1:26" ht="12.75" customHeight="1">
      <c r="A997" s="166"/>
      <c r="B997" s="166"/>
      <c r="C997" s="166"/>
      <c r="D997" s="166"/>
      <c r="E997" s="166"/>
      <c r="F997" s="166"/>
      <c r="G997" s="166"/>
      <c r="H997" s="166"/>
      <c r="I997" s="166"/>
      <c r="J997" s="166"/>
      <c r="K997" s="166"/>
      <c r="L997" s="166"/>
      <c r="M997" s="166"/>
      <c r="N997" s="166"/>
      <c r="O997" s="166"/>
      <c r="P997" s="166"/>
      <c r="Q997" s="166"/>
      <c r="R997" s="166"/>
      <c r="S997" s="166"/>
      <c r="T997" s="166"/>
      <c r="U997" s="166"/>
      <c r="V997" s="166"/>
      <c r="W997" s="166"/>
      <c r="X997" s="166"/>
      <c r="Y997" s="166"/>
      <c r="Z997" s="166"/>
    </row>
    <row r="998" spans="1:26" ht="12.75" customHeight="1">
      <c r="A998" s="166"/>
      <c r="B998" s="166"/>
      <c r="C998" s="166"/>
      <c r="D998" s="166"/>
      <c r="E998" s="166"/>
      <c r="F998" s="166"/>
      <c r="G998" s="166"/>
      <c r="H998" s="166"/>
      <c r="I998" s="166"/>
      <c r="J998" s="166"/>
      <c r="K998" s="166"/>
      <c r="L998" s="166"/>
      <c r="M998" s="166"/>
      <c r="N998" s="166"/>
      <c r="O998" s="166"/>
      <c r="P998" s="166"/>
      <c r="Q998" s="166"/>
      <c r="R998" s="166"/>
      <c r="S998" s="166"/>
      <c r="T998" s="166"/>
      <c r="U998" s="166"/>
      <c r="V998" s="166"/>
      <c r="W998" s="166"/>
      <c r="X998" s="166"/>
      <c r="Y998" s="166"/>
      <c r="Z998" s="166"/>
    </row>
    <row r="999" spans="1:26" ht="12.75" customHeight="1">
      <c r="A999" s="166"/>
      <c r="B999" s="166"/>
      <c r="C999" s="166"/>
      <c r="D999" s="166"/>
      <c r="E999" s="166"/>
      <c r="F999" s="166"/>
      <c r="G999" s="166"/>
      <c r="H999" s="166"/>
      <c r="I999" s="166"/>
      <c r="J999" s="166"/>
      <c r="K999" s="166"/>
      <c r="L999" s="166"/>
      <c r="M999" s="166"/>
      <c r="N999" s="166"/>
      <c r="O999" s="166"/>
      <c r="P999" s="166"/>
      <c r="Q999" s="166"/>
      <c r="R999" s="166"/>
      <c r="S999" s="166"/>
      <c r="T999" s="166"/>
      <c r="U999" s="166"/>
      <c r="V999" s="166"/>
      <c r="W999" s="166"/>
      <c r="X999" s="166"/>
      <c r="Y999" s="166"/>
      <c r="Z999" s="166"/>
    </row>
    <row r="1000" spans="1:26" ht="12.75" customHeight="1">
      <c r="A1000" s="166"/>
      <c r="B1000" s="166"/>
      <c r="C1000" s="166"/>
      <c r="D1000" s="166"/>
      <c r="E1000" s="166"/>
      <c r="F1000" s="166"/>
      <c r="G1000" s="166"/>
      <c r="H1000" s="166"/>
      <c r="I1000" s="166"/>
      <c r="J1000" s="166"/>
      <c r="K1000" s="166"/>
      <c r="L1000" s="166"/>
      <c r="M1000" s="166"/>
      <c r="N1000" s="166"/>
      <c r="O1000" s="166"/>
      <c r="P1000" s="166"/>
      <c r="Q1000" s="166"/>
      <c r="R1000" s="166"/>
      <c r="S1000" s="166"/>
      <c r="T1000" s="166"/>
      <c r="U1000" s="166"/>
      <c r="V1000" s="166"/>
      <c r="W1000" s="166"/>
      <c r="X1000" s="166"/>
      <c r="Y1000" s="166"/>
      <c r="Z1000" s="166"/>
    </row>
  </sheetData>
  <autoFilter ref="K2:N33" xr:uid="{00000000-0009-0000-0000-000008000000}"/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2.5703125" defaultRowHeight="15" customHeight="1"/>
  <cols>
    <col min="1" max="1" width="8.85546875" customWidth="1"/>
    <col min="2" max="2" width="15.42578125" customWidth="1"/>
    <col min="3" max="3" width="6.5703125" customWidth="1"/>
    <col min="4" max="9" width="12.28515625" customWidth="1"/>
    <col min="10" max="10" width="8.85546875" customWidth="1"/>
    <col min="11" max="11" width="23" customWidth="1"/>
    <col min="12" max="12" width="14.140625" customWidth="1"/>
    <col min="13" max="13" width="16.7109375" customWidth="1"/>
    <col min="14" max="14" width="25.42578125" customWidth="1"/>
    <col min="15" max="26" width="8.5703125" customWidth="1"/>
  </cols>
  <sheetData>
    <row r="1" spans="1:26" ht="12.7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</row>
    <row r="2" spans="1:26" ht="12.75" customHeight="1">
      <c r="A2" s="166"/>
      <c r="B2" s="167" t="s">
        <v>1902</v>
      </c>
      <c r="C2" s="167" t="s">
        <v>1903</v>
      </c>
      <c r="D2" s="167" t="s">
        <v>1904</v>
      </c>
      <c r="E2" s="167" t="s">
        <v>1905</v>
      </c>
      <c r="F2" s="167" t="s">
        <v>1906</v>
      </c>
      <c r="G2" s="167" t="s">
        <v>1907</v>
      </c>
      <c r="H2" s="167" t="s">
        <v>1908</v>
      </c>
      <c r="I2" s="167" t="s">
        <v>1909</v>
      </c>
      <c r="J2" s="166"/>
      <c r="K2" s="167" t="s">
        <v>1910</v>
      </c>
      <c r="L2" s="167" t="s">
        <v>1889</v>
      </c>
      <c r="M2" s="167" t="s">
        <v>1897</v>
      </c>
      <c r="N2" s="167" t="s">
        <v>1911</v>
      </c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66"/>
    </row>
    <row r="3" spans="1:26" ht="12.75" customHeight="1">
      <c r="A3" s="166"/>
      <c r="B3" s="167" t="s">
        <v>2077</v>
      </c>
      <c r="C3" s="167">
        <v>5</v>
      </c>
      <c r="D3" s="167" t="s">
        <v>2078</v>
      </c>
      <c r="E3" s="167"/>
      <c r="F3" s="167"/>
      <c r="G3" s="167"/>
      <c r="H3" s="167"/>
      <c r="I3" s="167"/>
      <c r="J3" s="166"/>
      <c r="K3" s="167" t="s">
        <v>2079</v>
      </c>
      <c r="L3" s="167"/>
      <c r="M3" s="167" t="s">
        <v>2080</v>
      </c>
      <c r="N3" s="167" t="s">
        <v>2081</v>
      </c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166"/>
      <c r="Z3" s="166"/>
    </row>
    <row r="4" spans="1:26" ht="12.75" customHeight="1">
      <c r="A4" s="166"/>
      <c r="B4" s="167" t="s">
        <v>2077</v>
      </c>
      <c r="C4" s="167">
        <v>9</v>
      </c>
      <c r="D4" s="167" t="s">
        <v>917</v>
      </c>
      <c r="E4" s="167" t="s">
        <v>2078</v>
      </c>
      <c r="F4" s="167"/>
      <c r="G4" s="167"/>
      <c r="H4" s="167"/>
      <c r="I4" s="167"/>
      <c r="J4" s="166"/>
      <c r="K4" s="167" t="s">
        <v>2082</v>
      </c>
      <c r="L4" s="167"/>
      <c r="M4" s="167" t="s">
        <v>2083</v>
      </c>
      <c r="N4" s="167" t="s">
        <v>500</v>
      </c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</row>
    <row r="5" spans="1:26" ht="12.75" customHeight="1">
      <c r="A5" s="166"/>
      <c r="B5" s="167" t="s">
        <v>2084</v>
      </c>
      <c r="C5" s="167">
        <v>14</v>
      </c>
      <c r="D5" s="167" t="s">
        <v>336</v>
      </c>
      <c r="E5" s="167" t="s">
        <v>405</v>
      </c>
      <c r="F5" s="167" t="s">
        <v>930</v>
      </c>
      <c r="G5" s="167"/>
      <c r="H5" s="167"/>
      <c r="I5" s="167"/>
      <c r="J5" s="166"/>
      <c r="K5" s="167" t="s">
        <v>2085</v>
      </c>
      <c r="L5" s="167"/>
      <c r="M5" s="167" t="s">
        <v>2086</v>
      </c>
      <c r="N5" s="167" t="s">
        <v>508</v>
      </c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</row>
    <row r="6" spans="1:26" ht="12.75" customHeight="1">
      <c r="A6" s="166"/>
      <c r="B6" s="167" t="s">
        <v>2087</v>
      </c>
      <c r="C6" s="167">
        <v>17</v>
      </c>
      <c r="D6" s="167" t="s">
        <v>242</v>
      </c>
      <c r="E6" s="167" t="s">
        <v>967</v>
      </c>
      <c r="F6" s="167"/>
      <c r="G6" s="167"/>
      <c r="H6" s="167"/>
      <c r="I6" s="167"/>
      <c r="J6" s="166"/>
      <c r="K6" s="167" t="s">
        <v>2088</v>
      </c>
      <c r="L6" s="167"/>
      <c r="M6" s="167" t="s">
        <v>2089</v>
      </c>
      <c r="N6" s="167" t="s">
        <v>576</v>
      </c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</row>
    <row r="7" spans="1:26" ht="12.75" customHeight="1">
      <c r="A7" s="166"/>
      <c r="B7" s="167" t="s">
        <v>2090</v>
      </c>
      <c r="C7" s="167">
        <v>22</v>
      </c>
      <c r="D7" s="167" t="s">
        <v>908</v>
      </c>
      <c r="E7" s="167" t="s">
        <v>2091</v>
      </c>
      <c r="F7" s="167" t="s">
        <v>929</v>
      </c>
      <c r="G7" s="167"/>
      <c r="H7" s="167"/>
      <c r="I7" s="167"/>
      <c r="J7" s="166"/>
      <c r="K7" s="167" t="s">
        <v>2092</v>
      </c>
      <c r="L7" s="167"/>
      <c r="M7" s="167" t="s">
        <v>2093</v>
      </c>
      <c r="N7" s="167" t="s">
        <v>2094</v>
      </c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</row>
    <row r="8" spans="1:26" ht="12.75" customHeight="1">
      <c r="A8" s="166"/>
      <c r="B8" s="167" t="s">
        <v>2095</v>
      </c>
      <c r="C8" s="167">
        <v>23</v>
      </c>
      <c r="D8" s="167" t="s">
        <v>242</v>
      </c>
      <c r="E8" s="167" t="s">
        <v>971</v>
      </c>
      <c r="F8" s="167"/>
      <c r="G8" s="167"/>
      <c r="H8" s="167"/>
      <c r="I8" s="167"/>
      <c r="J8" s="166"/>
      <c r="K8" s="167" t="s">
        <v>2096</v>
      </c>
      <c r="L8" s="167"/>
      <c r="M8" s="167"/>
      <c r="N8" s="167" t="s">
        <v>981</v>
      </c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</row>
    <row r="9" spans="1:26" ht="12.75" customHeight="1">
      <c r="A9" s="166"/>
      <c r="B9" s="167" t="s">
        <v>2097</v>
      </c>
      <c r="C9" s="167">
        <v>26</v>
      </c>
      <c r="D9" s="167" t="s">
        <v>852</v>
      </c>
      <c r="E9" s="167" t="s">
        <v>400</v>
      </c>
      <c r="F9" s="167" t="s">
        <v>964</v>
      </c>
      <c r="G9" s="167"/>
      <c r="H9" s="167"/>
      <c r="I9" s="167"/>
      <c r="J9" s="166"/>
      <c r="K9" s="167" t="s">
        <v>2098</v>
      </c>
      <c r="L9" s="167"/>
      <c r="M9" s="167"/>
      <c r="N9" s="167" t="s">
        <v>1026</v>
      </c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</row>
    <row r="10" spans="1:26" ht="12.75" customHeight="1">
      <c r="A10" s="166"/>
      <c r="B10" s="167" t="s">
        <v>2077</v>
      </c>
      <c r="C10" s="167">
        <v>27</v>
      </c>
      <c r="D10" s="167" t="s">
        <v>918</v>
      </c>
      <c r="E10" s="167" t="s">
        <v>2099</v>
      </c>
      <c r="F10" s="167" t="s">
        <v>2099</v>
      </c>
      <c r="G10" s="167" t="s">
        <v>2100</v>
      </c>
      <c r="H10" s="167"/>
      <c r="I10" s="167"/>
      <c r="J10" s="166"/>
      <c r="K10" s="167" t="s">
        <v>2101</v>
      </c>
      <c r="L10" s="167"/>
      <c r="M10" s="167" t="s">
        <v>2001</v>
      </c>
      <c r="N10" s="167" t="s">
        <v>988</v>
      </c>
      <c r="O10" s="166"/>
      <c r="P10" s="166"/>
      <c r="Q10" s="166"/>
      <c r="R10" s="166"/>
      <c r="S10" s="166"/>
      <c r="T10" s="166"/>
      <c r="U10" s="166"/>
      <c r="V10" s="166"/>
      <c r="W10" s="166"/>
      <c r="X10" s="166"/>
      <c r="Y10" s="166"/>
      <c r="Z10" s="166"/>
    </row>
    <row r="11" spans="1:26" ht="12.75" customHeight="1">
      <c r="A11" s="166"/>
      <c r="B11" s="167" t="s">
        <v>2102</v>
      </c>
      <c r="C11" s="167">
        <v>32</v>
      </c>
      <c r="D11" s="167" t="s">
        <v>778</v>
      </c>
      <c r="E11" s="167" t="s">
        <v>323</v>
      </c>
      <c r="F11" s="167" t="s">
        <v>989</v>
      </c>
      <c r="G11" s="167"/>
      <c r="H11" s="167"/>
      <c r="I11" s="167"/>
      <c r="J11" s="166"/>
      <c r="K11" s="167"/>
      <c r="L11" s="167"/>
      <c r="M11" s="167"/>
      <c r="N11" s="167"/>
      <c r="O11" s="166"/>
      <c r="P11" s="166"/>
      <c r="Q11" s="166"/>
      <c r="R11" s="166"/>
      <c r="S11" s="166"/>
      <c r="T11" s="166"/>
      <c r="U11" s="166"/>
      <c r="V11" s="166"/>
      <c r="W11" s="166"/>
      <c r="X11" s="166"/>
      <c r="Y11" s="166"/>
      <c r="Z11" s="166"/>
    </row>
    <row r="12" spans="1:26" ht="12.75" customHeight="1">
      <c r="A12" s="166"/>
      <c r="B12" s="167" t="s">
        <v>2077</v>
      </c>
      <c r="C12" s="167">
        <v>36</v>
      </c>
      <c r="D12" s="167" t="s">
        <v>918</v>
      </c>
      <c r="E12" s="167" t="s">
        <v>2099</v>
      </c>
      <c r="F12" s="167" t="s">
        <v>2099</v>
      </c>
      <c r="G12" s="167" t="s">
        <v>2100</v>
      </c>
      <c r="H12" s="167"/>
      <c r="I12" s="167"/>
      <c r="J12" s="166"/>
      <c r="K12" s="167"/>
      <c r="L12" s="167"/>
      <c r="M12" s="167"/>
      <c r="N12" s="167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</row>
    <row r="13" spans="1:26" ht="12.75" customHeight="1">
      <c r="A13" s="166"/>
      <c r="B13" s="167" t="s">
        <v>2103</v>
      </c>
      <c r="C13" s="167">
        <v>36</v>
      </c>
      <c r="D13" s="167" t="s">
        <v>646</v>
      </c>
      <c r="E13" s="167" t="s">
        <v>245</v>
      </c>
      <c r="F13" s="167" t="s">
        <v>611</v>
      </c>
      <c r="G13" s="167"/>
      <c r="H13" s="167"/>
      <c r="I13" s="167"/>
      <c r="J13" s="166"/>
      <c r="K13" s="167"/>
      <c r="L13" s="167"/>
      <c r="M13" s="167"/>
      <c r="N13" s="167"/>
      <c r="O13" s="166"/>
      <c r="P13" s="166"/>
      <c r="Q13" s="166"/>
      <c r="R13" s="166"/>
      <c r="S13" s="166"/>
      <c r="T13" s="166"/>
      <c r="U13" s="166"/>
      <c r="V13" s="166"/>
      <c r="W13" s="166"/>
      <c r="X13" s="166"/>
      <c r="Y13" s="166"/>
      <c r="Z13" s="166"/>
    </row>
    <row r="14" spans="1:26" ht="12.75" customHeight="1">
      <c r="A14" s="166"/>
      <c r="B14" s="167" t="s">
        <v>2104</v>
      </c>
      <c r="C14" s="167">
        <v>37</v>
      </c>
      <c r="D14" s="167" t="s">
        <v>493</v>
      </c>
      <c r="E14" s="167" t="s">
        <v>608</v>
      </c>
      <c r="F14" s="167" t="s">
        <v>947</v>
      </c>
      <c r="G14" s="167"/>
      <c r="H14" s="167"/>
      <c r="I14" s="167"/>
      <c r="J14" s="166"/>
      <c r="K14" s="167"/>
      <c r="L14" s="167"/>
      <c r="M14" s="167"/>
      <c r="N14" s="167"/>
      <c r="O14" s="166"/>
      <c r="P14" s="166"/>
      <c r="Q14" s="166"/>
      <c r="R14" s="166"/>
      <c r="S14" s="166"/>
      <c r="T14" s="166"/>
      <c r="U14" s="166"/>
      <c r="V14" s="166"/>
      <c r="W14" s="166"/>
      <c r="X14" s="166"/>
      <c r="Y14" s="166"/>
      <c r="Z14" s="166"/>
    </row>
    <row r="15" spans="1:26" ht="12.75" customHeight="1">
      <c r="A15" s="166"/>
      <c r="B15" s="167" t="s">
        <v>2077</v>
      </c>
      <c r="C15" s="167">
        <v>38</v>
      </c>
      <c r="D15" s="167" t="s">
        <v>919</v>
      </c>
      <c r="E15" s="167" t="s">
        <v>644</v>
      </c>
      <c r="F15" s="167" t="s">
        <v>2105</v>
      </c>
      <c r="G15" s="167" t="s">
        <v>2105</v>
      </c>
      <c r="H15" s="167" t="s">
        <v>2106</v>
      </c>
      <c r="I15" s="167"/>
      <c r="J15" s="166"/>
      <c r="K15" s="167"/>
      <c r="L15" s="167"/>
      <c r="M15" s="167"/>
      <c r="N15" s="167"/>
      <c r="O15" s="166"/>
      <c r="P15" s="166"/>
      <c r="Q15" s="166"/>
      <c r="R15" s="166"/>
      <c r="S15" s="166"/>
      <c r="T15" s="166"/>
      <c r="U15" s="166"/>
      <c r="V15" s="166"/>
      <c r="W15" s="166"/>
      <c r="X15" s="166"/>
      <c r="Y15" s="166"/>
      <c r="Z15" s="166"/>
    </row>
    <row r="16" spans="1:26" ht="12.75" customHeight="1">
      <c r="A16" s="166"/>
      <c r="B16" s="167" t="s">
        <v>2107</v>
      </c>
      <c r="C16" s="167">
        <v>40</v>
      </c>
      <c r="D16" s="167" t="s">
        <v>245</v>
      </c>
      <c r="E16" s="167" t="s">
        <v>972</v>
      </c>
      <c r="F16" s="167" t="s">
        <v>996</v>
      </c>
      <c r="G16" s="167"/>
      <c r="H16" s="167"/>
      <c r="I16" s="167"/>
      <c r="J16" s="166"/>
      <c r="K16" s="167"/>
      <c r="L16" s="167"/>
      <c r="M16" s="167"/>
      <c r="N16" s="167"/>
      <c r="O16" s="166"/>
      <c r="P16" s="166"/>
      <c r="Q16" s="166"/>
      <c r="R16" s="166"/>
      <c r="S16" s="166"/>
      <c r="T16" s="166"/>
      <c r="U16" s="166"/>
      <c r="V16" s="166"/>
      <c r="W16" s="166"/>
      <c r="X16" s="166"/>
      <c r="Y16" s="166"/>
      <c r="Z16" s="166"/>
    </row>
    <row r="17" spans="1:26" ht="12.75" customHeight="1">
      <c r="A17" s="166"/>
      <c r="B17" s="167" t="s">
        <v>2087</v>
      </c>
      <c r="C17" s="167">
        <v>40</v>
      </c>
      <c r="D17" s="167" t="s">
        <v>245</v>
      </c>
      <c r="E17" s="167" t="s">
        <v>972</v>
      </c>
      <c r="F17" s="167" t="s">
        <v>967</v>
      </c>
      <c r="G17" s="167"/>
      <c r="H17" s="167"/>
      <c r="I17" s="167"/>
      <c r="J17" s="166"/>
      <c r="K17" s="167"/>
      <c r="L17" s="167"/>
      <c r="M17" s="167"/>
      <c r="N17" s="167"/>
      <c r="O17" s="166"/>
      <c r="P17" s="166"/>
      <c r="Q17" s="166"/>
      <c r="R17" s="166"/>
      <c r="S17" s="166"/>
      <c r="T17" s="166"/>
      <c r="U17" s="166"/>
      <c r="V17" s="166"/>
      <c r="W17" s="166"/>
      <c r="X17" s="166"/>
      <c r="Y17" s="166"/>
      <c r="Z17" s="166"/>
    </row>
    <row r="18" spans="1:26" ht="12.75" customHeight="1">
      <c r="A18" s="166"/>
      <c r="B18" s="167" t="s">
        <v>2108</v>
      </c>
      <c r="C18" s="167">
        <v>41</v>
      </c>
      <c r="D18" s="167" t="s">
        <v>369</v>
      </c>
      <c r="E18" s="167" t="s">
        <v>629</v>
      </c>
      <c r="F18" s="167" t="s">
        <v>933</v>
      </c>
      <c r="G18" s="167"/>
      <c r="H18" s="167"/>
      <c r="I18" s="167"/>
      <c r="J18" s="166"/>
      <c r="K18" s="167"/>
      <c r="L18" s="167"/>
      <c r="M18" s="167"/>
      <c r="N18" s="167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6"/>
    </row>
    <row r="19" spans="1:26" ht="12.75" customHeight="1">
      <c r="A19" s="166"/>
      <c r="B19" s="167" t="s">
        <v>2109</v>
      </c>
      <c r="C19" s="167">
        <v>44</v>
      </c>
      <c r="D19" s="167" t="s">
        <v>646</v>
      </c>
      <c r="E19" s="167" t="s">
        <v>659</v>
      </c>
      <c r="F19" s="167" t="s">
        <v>1003</v>
      </c>
      <c r="G19" s="167" t="s">
        <v>1025</v>
      </c>
      <c r="H19" s="167"/>
      <c r="I19" s="167"/>
      <c r="J19" s="166"/>
      <c r="K19" s="167"/>
      <c r="L19" s="167"/>
      <c r="M19" s="167"/>
      <c r="N19" s="167"/>
      <c r="O19" s="166"/>
      <c r="P19" s="166"/>
      <c r="Q19" s="166"/>
      <c r="R19" s="166"/>
      <c r="S19" s="166"/>
      <c r="T19" s="166"/>
      <c r="U19" s="166"/>
      <c r="V19" s="166"/>
      <c r="W19" s="166"/>
      <c r="X19" s="166"/>
      <c r="Y19" s="166"/>
      <c r="Z19" s="166"/>
    </row>
    <row r="20" spans="1:26" ht="12.75" customHeight="1">
      <c r="A20" s="166"/>
      <c r="B20" s="167" t="s">
        <v>2107</v>
      </c>
      <c r="C20" s="167">
        <v>44</v>
      </c>
      <c r="D20" s="167" t="s">
        <v>245</v>
      </c>
      <c r="E20" s="167" t="s">
        <v>972</v>
      </c>
      <c r="F20" s="167" t="s">
        <v>996</v>
      </c>
      <c r="G20" s="167"/>
      <c r="H20" s="167"/>
      <c r="I20" s="167"/>
      <c r="J20" s="166"/>
      <c r="K20" s="167"/>
      <c r="L20" s="167"/>
      <c r="M20" s="167"/>
      <c r="N20" s="167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</row>
    <row r="21" spans="1:26" ht="12.75" customHeight="1">
      <c r="A21" s="166"/>
      <c r="B21" s="167" t="s">
        <v>2103</v>
      </c>
      <c r="C21" s="167">
        <v>46</v>
      </c>
      <c r="D21" s="167" t="s">
        <v>646</v>
      </c>
      <c r="E21" s="167" t="s">
        <v>568</v>
      </c>
      <c r="F21" s="167" t="s">
        <v>965</v>
      </c>
      <c r="G21" s="167"/>
      <c r="H21" s="167"/>
      <c r="I21" s="167"/>
      <c r="J21" s="166"/>
      <c r="K21" s="167"/>
      <c r="L21" s="167"/>
      <c r="M21" s="167"/>
      <c r="N21" s="167"/>
      <c r="O21" s="166"/>
      <c r="P21" s="166"/>
      <c r="Q21" s="166"/>
      <c r="R21" s="166"/>
      <c r="S21" s="166"/>
      <c r="T21" s="166"/>
      <c r="U21" s="166"/>
      <c r="V21" s="166"/>
      <c r="W21" s="166"/>
      <c r="X21" s="166"/>
      <c r="Y21" s="166"/>
      <c r="Z21" s="166"/>
    </row>
    <row r="22" spans="1:26" ht="12.75" customHeight="1">
      <c r="A22" s="166"/>
      <c r="B22" s="167" t="s">
        <v>2110</v>
      </c>
      <c r="C22" s="167">
        <v>46</v>
      </c>
      <c r="D22" s="167" t="s">
        <v>972</v>
      </c>
      <c r="E22" s="167" t="s">
        <v>245</v>
      </c>
      <c r="F22" s="167" t="s">
        <v>967</v>
      </c>
      <c r="G22" s="167" t="s">
        <v>972</v>
      </c>
      <c r="H22" s="167" t="s">
        <v>245</v>
      </c>
      <c r="I22" s="167" t="s">
        <v>971</v>
      </c>
      <c r="J22" s="166"/>
      <c r="K22" s="167"/>
      <c r="L22" s="167"/>
      <c r="M22" s="167"/>
      <c r="N22" s="167"/>
      <c r="O22" s="166"/>
      <c r="P22" s="166"/>
      <c r="Q22" s="166"/>
      <c r="R22" s="166"/>
      <c r="S22" s="166"/>
      <c r="T22" s="166"/>
      <c r="U22" s="166"/>
      <c r="V22" s="166"/>
      <c r="W22" s="166"/>
      <c r="X22" s="166"/>
      <c r="Y22" s="166"/>
      <c r="Z22" s="166"/>
    </row>
    <row r="23" spans="1:26" ht="12.75" customHeight="1">
      <c r="A23" s="166"/>
      <c r="B23" s="167" t="s">
        <v>2103</v>
      </c>
      <c r="C23" s="167">
        <v>48</v>
      </c>
      <c r="D23" s="167" t="s">
        <v>670</v>
      </c>
      <c r="E23" s="167" t="s">
        <v>568</v>
      </c>
      <c r="F23" s="167" t="s">
        <v>493</v>
      </c>
      <c r="G23" s="167" t="s">
        <v>965</v>
      </c>
      <c r="H23" s="167" t="s">
        <v>1005</v>
      </c>
      <c r="I23" s="167"/>
      <c r="J23" s="166"/>
      <c r="K23" s="167"/>
      <c r="L23" s="167"/>
      <c r="M23" s="167"/>
      <c r="N23" s="167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</row>
    <row r="24" spans="1:26" ht="12.75" customHeight="1">
      <c r="A24" s="166"/>
      <c r="B24" s="167" t="s">
        <v>2111</v>
      </c>
      <c r="C24" s="167">
        <v>50</v>
      </c>
      <c r="D24" s="167" t="s">
        <v>504</v>
      </c>
      <c r="E24" s="167" t="s">
        <v>190</v>
      </c>
      <c r="F24" s="167" t="s">
        <v>926</v>
      </c>
      <c r="G24" s="167" t="s">
        <v>1010</v>
      </c>
      <c r="H24" s="167"/>
      <c r="I24" s="167"/>
      <c r="J24" s="166"/>
      <c r="K24" s="167"/>
      <c r="L24" s="167"/>
      <c r="M24" s="167"/>
      <c r="N24" s="167"/>
      <c r="O24" s="166"/>
      <c r="P24" s="166"/>
      <c r="Q24" s="166"/>
      <c r="R24" s="166"/>
      <c r="S24" s="166"/>
      <c r="T24" s="166"/>
      <c r="U24" s="166"/>
      <c r="V24" s="166"/>
      <c r="W24" s="166"/>
      <c r="X24" s="166"/>
      <c r="Y24" s="166"/>
      <c r="Z24" s="166"/>
    </row>
    <row r="25" spans="1:26" ht="12.75" customHeight="1">
      <c r="A25" s="166"/>
      <c r="B25" s="167" t="s">
        <v>2077</v>
      </c>
      <c r="C25" s="167">
        <v>51</v>
      </c>
      <c r="D25" s="167" t="s">
        <v>919</v>
      </c>
      <c r="E25" s="167" t="s">
        <v>644</v>
      </c>
      <c r="F25" s="167" t="s">
        <v>2105</v>
      </c>
      <c r="G25" s="167" t="s">
        <v>2105</v>
      </c>
      <c r="H25" s="167" t="s">
        <v>520</v>
      </c>
      <c r="I25" s="167" t="s">
        <v>2106</v>
      </c>
      <c r="J25" s="166"/>
      <c r="K25" s="167"/>
      <c r="L25" s="167"/>
      <c r="M25" s="167"/>
      <c r="N25" s="167"/>
      <c r="O25" s="166"/>
      <c r="P25" s="166"/>
      <c r="Q25" s="166"/>
      <c r="R25" s="166"/>
      <c r="S25" s="166"/>
      <c r="T25" s="166"/>
      <c r="U25" s="166"/>
      <c r="V25" s="166"/>
      <c r="W25" s="166"/>
      <c r="X25" s="166"/>
      <c r="Y25" s="166"/>
      <c r="Z25" s="166"/>
    </row>
    <row r="26" spans="1:26" ht="12.75" customHeight="1">
      <c r="A26" s="166"/>
      <c r="B26" s="167" t="s">
        <v>2112</v>
      </c>
      <c r="C26" s="167">
        <v>53</v>
      </c>
      <c r="D26" s="167" t="s">
        <v>1014</v>
      </c>
      <c r="E26" s="167" t="s">
        <v>639</v>
      </c>
      <c r="F26" s="167" t="s">
        <v>944</v>
      </c>
      <c r="G26" s="167" t="s">
        <v>644</v>
      </c>
      <c r="H26" s="167" t="s">
        <v>994</v>
      </c>
      <c r="I26" s="167"/>
      <c r="J26" s="166"/>
      <c r="K26" s="167"/>
      <c r="L26" s="167"/>
      <c r="M26" s="167"/>
      <c r="N26" s="167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</row>
    <row r="27" spans="1:26" ht="12.75" customHeight="1">
      <c r="A27" s="166"/>
      <c r="B27" s="167" t="s">
        <v>2113</v>
      </c>
      <c r="C27" s="167">
        <v>55</v>
      </c>
      <c r="D27" s="167" t="s">
        <v>828</v>
      </c>
      <c r="E27" s="167" t="s">
        <v>1017</v>
      </c>
      <c r="F27" s="167" t="s">
        <v>344</v>
      </c>
      <c r="G27" s="167" t="s">
        <v>1008</v>
      </c>
      <c r="H27" s="167" t="s">
        <v>992</v>
      </c>
      <c r="I27" s="167"/>
      <c r="J27" s="166"/>
      <c r="K27" s="167"/>
      <c r="L27" s="167"/>
      <c r="M27" s="167"/>
      <c r="N27" s="167"/>
      <c r="O27" s="166"/>
      <c r="P27" s="166"/>
      <c r="Q27" s="166"/>
      <c r="R27" s="166"/>
      <c r="S27" s="166"/>
      <c r="T27" s="166"/>
      <c r="U27" s="166"/>
      <c r="V27" s="166"/>
      <c r="W27" s="166"/>
      <c r="X27" s="166"/>
      <c r="Y27" s="166"/>
      <c r="Z27" s="166"/>
    </row>
    <row r="28" spans="1:26" ht="12.75" customHeight="1">
      <c r="A28" s="166"/>
      <c r="B28" s="167" t="s">
        <v>2114</v>
      </c>
      <c r="C28" s="167">
        <v>57</v>
      </c>
      <c r="D28" s="167" t="s">
        <v>670</v>
      </c>
      <c r="E28" s="167" t="s">
        <v>507</v>
      </c>
      <c r="F28" s="167" t="s">
        <v>352</v>
      </c>
      <c r="G28" s="167" t="s">
        <v>913</v>
      </c>
      <c r="H28" s="167" t="s">
        <v>1012</v>
      </c>
      <c r="I28" s="167"/>
      <c r="J28" s="166"/>
      <c r="K28" s="167"/>
      <c r="L28" s="167"/>
      <c r="M28" s="167"/>
      <c r="N28" s="167"/>
      <c r="O28" s="166"/>
      <c r="P28" s="166"/>
      <c r="Q28" s="166"/>
      <c r="R28" s="166"/>
      <c r="S28" s="166"/>
      <c r="T28" s="166"/>
      <c r="U28" s="166"/>
      <c r="V28" s="166"/>
      <c r="W28" s="166"/>
      <c r="X28" s="166"/>
      <c r="Y28" s="166"/>
      <c r="Z28" s="166"/>
    </row>
    <row r="29" spans="1:26" ht="12.75" customHeight="1">
      <c r="A29" s="166"/>
      <c r="B29" s="167" t="s">
        <v>2115</v>
      </c>
      <c r="C29" s="167">
        <v>59</v>
      </c>
      <c r="D29" s="167" t="s">
        <v>470</v>
      </c>
      <c r="E29" s="167" t="s">
        <v>609</v>
      </c>
      <c r="F29" s="167" t="s">
        <v>974</v>
      </c>
      <c r="G29" s="167" t="s">
        <v>317</v>
      </c>
      <c r="H29" s="167" t="s">
        <v>1020</v>
      </c>
      <c r="I29" s="167"/>
      <c r="J29" s="166"/>
      <c r="K29" s="167"/>
      <c r="L29" s="167"/>
      <c r="M29" s="167"/>
      <c r="N29" s="167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</row>
    <row r="30" spans="1:26" ht="12.75" customHeight="1">
      <c r="A30" s="166"/>
      <c r="B30" s="167" t="s">
        <v>2116</v>
      </c>
      <c r="C30" s="167">
        <v>62</v>
      </c>
      <c r="D30" s="167" t="s">
        <v>981</v>
      </c>
      <c r="E30" s="167" t="s">
        <v>929</v>
      </c>
      <c r="F30" s="167" t="s">
        <v>1013</v>
      </c>
      <c r="G30" s="167" t="s">
        <v>989</v>
      </c>
      <c r="H30" s="167" t="s">
        <v>840</v>
      </c>
      <c r="I30" s="167" t="s">
        <v>985</v>
      </c>
      <c r="J30" s="166"/>
      <c r="K30" s="167"/>
      <c r="L30" s="167"/>
      <c r="M30" s="167"/>
      <c r="N30" s="167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</row>
    <row r="31" spans="1:26" ht="12.75" customHeight="1">
      <c r="A31" s="166"/>
      <c r="B31" s="166"/>
      <c r="C31" s="166"/>
      <c r="D31" s="166"/>
      <c r="E31" s="166"/>
      <c r="F31" s="166"/>
      <c r="G31" s="166"/>
      <c r="H31" s="166"/>
      <c r="I31" s="166"/>
      <c r="J31" s="166"/>
      <c r="K31" s="167"/>
      <c r="L31" s="167"/>
      <c r="M31" s="167"/>
      <c r="N31" s="167"/>
      <c r="O31" s="166"/>
      <c r="P31" s="166"/>
      <c r="Q31" s="166"/>
      <c r="R31" s="166"/>
      <c r="S31" s="166"/>
      <c r="T31" s="166"/>
      <c r="U31" s="166"/>
      <c r="V31" s="166"/>
      <c r="W31" s="166"/>
      <c r="X31" s="166"/>
      <c r="Y31" s="166"/>
      <c r="Z31" s="166"/>
    </row>
    <row r="32" spans="1:26" ht="12.75" customHeight="1">
      <c r="A32" s="166"/>
      <c r="B32" s="166"/>
      <c r="C32" s="166"/>
      <c r="D32" s="166"/>
      <c r="E32" s="166"/>
      <c r="F32" s="166"/>
      <c r="G32" s="166"/>
      <c r="H32" s="166"/>
      <c r="I32" s="166"/>
      <c r="J32" s="166"/>
      <c r="K32" s="167"/>
      <c r="L32" s="167"/>
      <c r="M32" s="167"/>
      <c r="N32" s="167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</row>
    <row r="33" spans="1:26" ht="12.75" customHeight="1">
      <c r="A33" s="166"/>
      <c r="B33" s="166"/>
      <c r="C33" s="166"/>
      <c r="D33" s="166"/>
      <c r="E33" s="166"/>
      <c r="F33" s="166"/>
      <c r="G33" s="166"/>
      <c r="H33" s="166"/>
      <c r="I33" s="166"/>
      <c r="J33" s="166"/>
      <c r="K33" s="167"/>
      <c r="L33" s="167"/>
      <c r="M33" s="167"/>
      <c r="N33" s="167"/>
      <c r="O33" s="166"/>
      <c r="P33" s="166"/>
      <c r="Q33" s="166"/>
      <c r="R33" s="166"/>
      <c r="S33" s="166"/>
      <c r="T33" s="166"/>
      <c r="U33" s="166"/>
      <c r="V33" s="166"/>
      <c r="W33" s="166"/>
      <c r="X33" s="166"/>
      <c r="Y33" s="166"/>
      <c r="Z33" s="166"/>
    </row>
    <row r="34" spans="1:26" ht="12.75" customHeight="1">
      <c r="A34" s="166"/>
      <c r="B34" s="166"/>
      <c r="C34" s="166"/>
      <c r="D34" s="166"/>
      <c r="E34" s="166"/>
      <c r="F34" s="166"/>
      <c r="G34" s="166"/>
      <c r="H34" s="166"/>
      <c r="I34" s="166"/>
      <c r="J34" s="166"/>
      <c r="K34" s="167"/>
      <c r="L34" s="167"/>
      <c r="M34" s="167"/>
      <c r="N34" s="167"/>
      <c r="O34" s="166"/>
      <c r="P34" s="166"/>
      <c r="Q34" s="166"/>
      <c r="R34" s="166"/>
      <c r="S34" s="166"/>
      <c r="T34" s="166"/>
      <c r="U34" s="166"/>
      <c r="V34" s="166"/>
      <c r="W34" s="166"/>
      <c r="X34" s="166"/>
      <c r="Y34" s="166"/>
      <c r="Z34" s="166"/>
    </row>
    <row r="35" spans="1:26" ht="12.75" customHeight="1">
      <c r="A35" s="166"/>
      <c r="B35" s="166"/>
      <c r="C35" s="166"/>
      <c r="D35" s="166"/>
      <c r="E35" s="166"/>
      <c r="F35" s="166"/>
      <c r="G35" s="166"/>
      <c r="H35" s="166"/>
      <c r="I35" s="166"/>
      <c r="J35" s="166"/>
      <c r="K35" s="167"/>
      <c r="L35" s="167"/>
      <c r="M35" s="167"/>
      <c r="N35" s="167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Z35" s="166"/>
    </row>
    <row r="36" spans="1:26" ht="12.75" customHeight="1">
      <c r="A36" s="166"/>
      <c r="B36" s="166"/>
      <c r="C36" s="166"/>
      <c r="D36" s="166"/>
      <c r="E36" s="166"/>
      <c r="F36" s="166"/>
      <c r="G36" s="166"/>
      <c r="H36" s="166"/>
      <c r="I36" s="166"/>
      <c r="J36" s="166"/>
      <c r="K36" s="167"/>
      <c r="L36" s="167"/>
      <c r="M36" s="167"/>
      <c r="N36" s="167"/>
      <c r="O36" s="166"/>
      <c r="P36" s="166"/>
      <c r="Q36" s="166"/>
      <c r="R36" s="166"/>
      <c r="S36" s="166"/>
      <c r="T36" s="166"/>
      <c r="U36" s="166"/>
      <c r="V36" s="166"/>
      <c r="W36" s="166"/>
      <c r="X36" s="166"/>
      <c r="Y36" s="166"/>
      <c r="Z36" s="166"/>
    </row>
    <row r="37" spans="1:26" ht="12.75" customHeight="1">
      <c r="A37" s="166"/>
      <c r="B37" s="166"/>
      <c r="C37" s="166"/>
      <c r="D37" s="166"/>
      <c r="E37" s="166"/>
      <c r="F37" s="166"/>
      <c r="G37" s="166"/>
      <c r="H37" s="166"/>
      <c r="I37" s="166"/>
      <c r="J37" s="166"/>
      <c r="K37" s="167"/>
      <c r="L37" s="167"/>
      <c r="M37" s="167"/>
      <c r="N37" s="167"/>
      <c r="O37" s="166"/>
      <c r="P37" s="166"/>
      <c r="Q37" s="166"/>
      <c r="R37" s="166"/>
      <c r="S37" s="166"/>
      <c r="T37" s="166"/>
      <c r="U37" s="166"/>
      <c r="V37" s="166"/>
      <c r="W37" s="166"/>
      <c r="X37" s="166"/>
      <c r="Y37" s="166"/>
      <c r="Z37" s="166"/>
    </row>
    <row r="38" spans="1:26" ht="12.75" customHeight="1">
      <c r="A38" s="166"/>
      <c r="B38" s="166"/>
      <c r="C38" s="166"/>
      <c r="D38" s="166"/>
      <c r="E38" s="166"/>
      <c r="F38" s="166"/>
      <c r="G38" s="166"/>
      <c r="H38" s="166"/>
      <c r="I38" s="166"/>
      <c r="J38" s="166"/>
      <c r="K38" s="167"/>
      <c r="L38" s="167"/>
      <c r="M38" s="167"/>
      <c r="N38" s="167"/>
      <c r="O38" s="166"/>
      <c r="P38" s="166"/>
      <c r="Q38" s="166"/>
      <c r="R38" s="166"/>
      <c r="S38" s="166"/>
      <c r="T38" s="166"/>
      <c r="U38" s="166"/>
      <c r="V38" s="166"/>
      <c r="W38" s="166"/>
      <c r="X38" s="166"/>
      <c r="Y38" s="166"/>
      <c r="Z38" s="166"/>
    </row>
    <row r="39" spans="1:26" ht="12.75" customHeight="1">
      <c r="A39" s="166"/>
      <c r="B39" s="166"/>
      <c r="C39" s="166"/>
      <c r="D39" s="166"/>
      <c r="E39" s="166"/>
      <c r="F39" s="166"/>
      <c r="G39" s="166"/>
      <c r="H39" s="166"/>
      <c r="I39" s="166"/>
      <c r="J39" s="166"/>
      <c r="K39" s="167"/>
      <c r="L39" s="167"/>
      <c r="M39" s="167"/>
      <c r="N39" s="167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</row>
    <row r="40" spans="1:26" ht="12.75" customHeight="1">
      <c r="A40" s="166"/>
      <c r="B40" s="166"/>
      <c r="C40" s="166"/>
      <c r="D40" s="166"/>
      <c r="E40" s="166"/>
      <c r="F40" s="166"/>
      <c r="G40" s="166"/>
      <c r="H40" s="166"/>
      <c r="I40" s="166"/>
      <c r="J40" s="166"/>
      <c r="K40" s="167"/>
      <c r="L40" s="167"/>
      <c r="M40" s="167"/>
      <c r="N40" s="167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</row>
    <row r="41" spans="1:26" ht="12.75" customHeight="1">
      <c r="A41" s="166"/>
      <c r="B41" s="166"/>
      <c r="C41" s="166"/>
      <c r="D41" s="166"/>
      <c r="E41" s="166"/>
      <c r="F41" s="166"/>
      <c r="G41" s="166"/>
      <c r="H41" s="166"/>
      <c r="I41" s="166"/>
      <c r="J41" s="166"/>
      <c r="K41" s="167"/>
      <c r="L41" s="167"/>
      <c r="M41" s="167"/>
      <c r="N41" s="167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</row>
    <row r="42" spans="1:26" ht="12.75" customHeight="1">
      <c r="A42" s="166"/>
      <c r="B42" s="166"/>
      <c r="C42" s="166"/>
      <c r="D42" s="166"/>
      <c r="E42" s="166"/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  <c r="T42" s="166"/>
      <c r="U42" s="166"/>
      <c r="V42" s="166"/>
      <c r="W42" s="166"/>
      <c r="X42" s="166"/>
      <c r="Y42" s="166"/>
      <c r="Z42" s="166"/>
    </row>
    <row r="43" spans="1:26" ht="12.75" customHeight="1">
      <c r="A43" s="166"/>
      <c r="B43" s="166"/>
      <c r="C43" s="166"/>
      <c r="D43" s="166"/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166"/>
      <c r="P43" s="166"/>
      <c r="Q43" s="166"/>
      <c r="R43" s="166"/>
      <c r="S43" s="166"/>
      <c r="T43" s="166"/>
      <c r="U43" s="166"/>
      <c r="V43" s="166"/>
      <c r="W43" s="166"/>
      <c r="X43" s="166"/>
      <c r="Y43" s="166"/>
      <c r="Z43" s="166"/>
    </row>
    <row r="44" spans="1:26" ht="12.75" customHeight="1">
      <c r="A44" s="166"/>
      <c r="B44" s="166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/>
      <c r="Z44" s="166"/>
    </row>
    <row r="45" spans="1:26" ht="12.75" customHeight="1">
      <c r="A45" s="166"/>
      <c r="B45" s="166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</row>
    <row r="46" spans="1:26" ht="12.75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</row>
    <row r="47" spans="1:26" ht="12.75" customHeight="1">
      <c r="A47" s="166"/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</row>
    <row r="48" spans="1:26" ht="12.75" customHeight="1">
      <c r="A48" s="166"/>
      <c r="B48" s="16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</row>
    <row r="49" spans="1:26" ht="12.75" customHeight="1">
      <c r="A49" s="166"/>
      <c r="B49" s="166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</row>
    <row r="50" spans="1:26" ht="12.75" customHeight="1">
      <c r="A50" s="166"/>
      <c r="B50" s="166"/>
      <c r="C50" s="166"/>
      <c r="D50" s="166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6"/>
    </row>
    <row r="51" spans="1:26" ht="12.75" customHeight="1">
      <c r="A51" s="166"/>
      <c r="B51" s="166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</row>
    <row r="52" spans="1:26" ht="12.75" customHeight="1">
      <c r="A52" s="166"/>
      <c r="B52" s="166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</row>
    <row r="53" spans="1:26" ht="12.75" customHeight="1">
      <c r="A53" s="166"/>
      <c r="B53" s="166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</row>
    <row r="54" spans="1:26" ht="12.75" customHeight="1">
      <c r="A54" s="166"/>
      <c r="B54" s="166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</row>
    <row r="55" spans="1:26" ht="12.75" customHeight="1">
      <c r="A55" s="166"/>
      <c r="B55" s="166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</row>
    <row r="56" spans="1:26" ht="12.75" customHeight="1">
      <c r="A56" s="166"/>
      <c r="B56" s="166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</row>
    <row r="57" spans="1:26" ht="12.75" customHeight="1">
      <c r="A57" s="166"/>
      <c r="B57" s="166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</row>
    <row r="58" spans="1:26" ht="12.75" customHeight="1">
      <c r="A58" s="166"/>
      <c r="B58" s="166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</row>
    <row r="59" spans="1:26" ht="12.75" customHeight="1">
      <c r="A59" s="166"/>
      <c r="B59" s="166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</row>
    <row r="60" spans="1:26" ht="12.75" customHeight="1">
      <c r="A60" s="166"/>
      <c r="B60" s="166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</row>
    <row r="61" spans="1:26" ht="12.75" customHeight="1">
      <c r="A61" s="166"/>
      <c r="B61" s="166"/>
      <c r="C61" s="166"/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  <c r="U61" s="166"/>
      <c r="V61" s="166"/>
      <c r="W61" s="166"/>
      <c r="X61" s="166"/>
      <c r="Y61" s="166"/>
      <c r="Z61" s="166"/>
    </row>
    <row r="62" spans="1:26" ht="12.75" customHeight="1">
      <c r="A62" s="166"/>
      <c r="B62" s="166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</row>
    <row r="63" spans="1:26" ht="12.75" customHeight="1">
      <c r="A63" s="166"/>
      <c r="B63" s="166"/>
      <c r="C63" s="166"/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166"/>
      <c r="Q63" s="166"/>
      <c r="R63" s="166"/>
      <c r="S63" s="166"/>
      <c r="T63" s="166"/>
      <c r="U63" s="166"/>
      <c r="V63" s="166"/>
      <c r="W63" s="166"/>
      <c r="X63" s="166"/>
      <c r="Y63" s="166"/>
      <c r="Z63" s="166"/>
    </row>
    <row r="64" spans="1:26" ht="12.75" customHeight="1">
      <c r="A64" s="166"/>
      <c r="B64" s="166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</row>
    <row r="65" spans="1:26" ht="12.75" customHeight="1">
      <c r="A65" s="166"/>
      <c r="B65" s="166"/>
      <c r="C65" s="166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6"/>
      <c r="Q65" s="166"/>
      <c r="R65" s="166"/>
      <c r="S65" s="166"/>
      <c r="T65" s="166"/>
      <c r="U65" s="166"/>
      <c r="V65" s="166"/>
      <c r="W65" s="166"/>
      <c r="X65" s="166"/>
      <c r="Y65" s="166"/>
      <c r="Z65" s="166"/>
    </row>
    <row r="66" spans="1:26" ht="12.75" customHeight="1">
      <c r="A66" s="166"/>
      <c r="B66" s="166"/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  <c r="Z66" s="166"/>
    </row>
    <row r="67" spans="1:26" ht="12.75" customHeight="1">
      <c r="A67" s="166"/>
      <c r="B67" s="166"/>
      <c r="C67" s="166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6"/>
      <c r="Q67" s="166"/>
      <c r="R67" s="166"/>
      <c r="S67" s="166"/>
      <c r="T67" s="166"/>
      <c r="U67" s="166"/>
      <c r="V67" s="166"/>
      <c r="W67" s="166"/>
      <c r="X67" s="166"/>
      <c r="Y67" s="166"/>
      <c r="Z67" s="166"/>
    </row>
    <row r="68" spans="1:26" ht="12.75" customHeight="1">
      <c r="A68" s="166"/>
      <c r="B68" s="166"/>
      <c r="C68" s="166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6"/>
      <c r="Q68" s="166"/>
      <c r="R68" s="166"/>
      <c r="S68" s="166"/>
      <c r="T68" s="166"/>
      <c r="U68" s="166"/>
      <c r="V68" s="166"/>
      <c r="W68" s="166"/>
      <c r="X68" s="166"/>
      <c r="Y68" s="166"/>
      <c r="Z68" s="166"/>
    </row>
    <row r="69" spans="1:26" ht="12.75" customHeight="1">
      <c r="A69" s="166"/>
      <c r="B69" s="166"/>
      <c r="C69" s="166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166"/>
      <c r="Q69" s="166"/>
      <c r="R69" s="166"/>
      <c r="S69" s="166"/>
      <c r="T69" s="166"/>
      <c r="U69" s="166"/>
      <c r="V69" s="166"/>
      <c r="W69" s="166"/>
      <c r="X69" s="166"/>
      <c r="Y69" s="166"/>
      <c r="Z69" s="166"/>
    </row>
    <row r="70" spans="1:26" ht="12.75" customHeight="1">
      <c r="A70" s="166"/>
      <c r="B70" s="166"/>
      <c r="C70" s="166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</row>
    <row r="71" spans="1:26" ht="12.75" customHeight="1">
      <c r="A71" s="166"/>
      <c r="B71" s="166"/>
      <c r="C71" s="166"/>
      <c r="D71" s="166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166"/>
      <c r="Q71" s="166"/>
      <c r="R71" s="166"/>
      <c r="S71" s="166"/>
      <c r="T71" s="166"/>
      <c r="U71" s="166"/>
      <c r="V71" s="166"/>
      <c r="W71" s="166"/>
      <c r="X71" s="166"/>
      <c r="Y71" s="166"/>
      <c r="Z71" s="166"/>
    </row>
    <row r="72" spans="1:26" ht="12.75" customHeight="1">
      <c r="A72" s="166"/>
      <c r="B72" s="166"/>
      <c r="C72" s="166"/>
      <c r="D72" s="166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66"/>
      <c r="V72" s="166"/>
      <c r="W72" s="166"/>
      <c r="X72" s="166"/>
      <c r="Y72" s="166"/>
      <c r="Z72" s="166"/>
    </row>
    <row r="73" spans="1:26" ht="12.75" customHeight="1">
      <c r="A73" s="166"/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166"/>
      <c r="R73" s="166"/>
      <c r="S73" s="166"/>
      <c r="T73" s="166"/>
      <c r="U73" s="166"/>
      <c r="V73" s="166"/>
      <c r="W73" s="166"/>
      <c r="X73" s="166"/>
      <c r="Y73" s="166"/>
      <c r="Z73" s="166"/>
    </row>
    <row r="74" spans="1:26" ht="12.75" customHeight="1">
      <c r="A74" s="166"/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</row>
    <row r="75" spans="1:26" ht="12.75" customHeight="1">
      <c r="A75" s="166"/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6"/>
      <c r="W75" s="166"/>
      <c r="X75" s="166"/>
      <c r="Y75" s="166"/>
      <c r="Z75" s="166"/>
    </row>
    <row r="76" spans="1:26" ht="12.75" customHeight="1">
      <c r="A76" s="166"/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/>
      <c r="V76" s="166"/>
      <c r="W76" s="166"/>
      <c r="X76" s="166"/>
      <c r="Y76" s="166"/>
      <c r="Z76" s="166"/>
    </row>
    <row r="77" spans="1:26" ht="12.75" customHeight="1">
      <c r="A77" s="166"/>
      <c r="B77" s="166"/>
      <c r="C77" s="166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66"/>
      <c r="Q77" s="166"/>
      <c r="R77" s="166"/>
      <c r="S77" s="166"/>
      <c r="T77" s="166"/>
      <c r="U77" s="166"/>
      <c r="V77" s="166"/>
      <c r="W77" s="166"/>
      <c r="X77" s="166"/>
      <c r="Y77" s="166"/>
      <c r="Z77" s="166"/>
    </row>
    <row r="78" spans="1:26" ht="12.75" customHeight="1">
      <c r="A78" s="166"/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/>
      <c r="S78" s="166"/>
      <c r="T78" s="166"/>
      <c r="U78" s="166"/>
      <c r="V78" s="166"/>
      <c r="W78" s="166"/>
      <c r="X78" s="166"/>
      <c r="Y78" s="166"/>
      <c r="Z78" s="166"/>
    </row>
    <row r="79" spans="1:26" ht="12.75" customHeight="1">
      <c r="A79" s="166"/>
      <c r="B79" s="166"/>
      <c r="C79" s="166"/>
      <c r="D79" s="166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66"/>
      <c r="Q79" s="166"/>
      <c r="R79" s="166"/>
      <c r="S79" s="166"/>
      <c r="T79" s="166"/>
      <c r="U79" s="166"/>
      <c r="V79" s="166"/>
      <c r="W79" s="166"/>
      <c r="X79" s="166"/>
      <c r="Y79" s="166"/>
      <c r="Z79" s="166"/>
    </row>
    <row r="80" spans="1:26" ht="12.75" customHeight="1">
      <c r="A80" s="166"/>
      <c r="B80" s="166"/>
      <c r="C80" s="166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66"/>
      <c r="Q80" s="166"/>
      <c r="R80" s="166"/>
      <c r="S80" s="166"/>
      <c r="T80" s="166"/>
      <c r="U80" s="166"/>
      <c r="V80" s="166"/>
      <c r="W80" s="166"/>
      <c r="X80" s="166"/>
      <c r="Y80" s="166"/>
      <c r="Z80" s="166"/>
    </row>
    <row r="81" spans="1:26" ht="12.75" customHeight="1">
      <c r="A81" s="166"/>
      <c r="B81" s="166"/>
      <c r="C81" s="166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66"/>
      <c r="Q81" s="166"/>
      <c r="R81" s="166"/>
      <c r="S81" s="166"/>
      <c r="T81" s="166"/>
      <c r="U81" s="166"/>
      <c r="V81" s="166"/>
      <c r="W81" s="166"/>
      <c r="X81" s="166"/>
      <c r="Y81" s="166"/>
      <c r="Z81" s="166"/>
    </row>
    <row r="82" spans="1:26" ht="12.75" customHeight="1">
      <c r="A82" s="166"/>
      <c r="B82" s="166"/>
      <c r="C82" s="166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66"/>
      <c r="Q82" s="166"/>
      <c r="R82" s="166"/>
      <c r="S82" s="166"/>
      <c r="T82" s="166"/>
      <c r="U82" s="166"/>
      <c r="V82" s="166"/>
      <c r="W82" s="166"/>
      <c r="X82" s="166"/>
      <c r="Y82" s="166"/>
      <c r="Z82" s="166"/>
    </row>
    <row r="83" spans="1:26" ht="12.75" customHeight="1">
      <c r="A83" s="166"/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6"/>
      <c r="Q83" s="166"/>
      <c r="R83" s="166"/>
      <c r="S83" s="166"/>
      <c r="T83" s="166"/>
      <c r="U83" s="166"/>
      <c r="V83" s="166"/>
      <c r="W83" s="166"/>
      <c r="X83" s="166"/>
      <c r="Y83" s="166"/>
      <c r="Z83" s="166"/>
    </row>
    <row r="84" spans="1:26" ht="12.75" customHeight="1">
      <c r="A84" s="166"/>
      <c r="B84" s="166"/>
      <c r="C84" s="166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66"/>
      <c r="Q84" s="166"/>
      <c r="R84" s="166"/>
      <c r="S84" s="166"/>
      <c r="T84" s="166"/>
      <c r="U84" s="166"/>
      <c r="V84" s="166"/>
      <c r="W84" s="166"/>
      <c r="X84" s="166"/>
      <c r="Y84" s="166"/>
      <c r="Z84" s="166"/>
    </row>
    <row r="85" spans="1:26" ht="12.75" customHeight="1">
      <c r="A85" s="166"/>
      <c r="B85" s="166"/>
      <c r="C85" s="166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6"/>
      <c r="Q85" s="166"/>
      <c r="R85" s="166"/>
      <c r="S85" s="166"/>
      <c r="T85" s="166"/>
      <c r="U85" s="166"/>
      <c r="V85" s="166"/>
      <c r="W85" s="166"/>
      <c r="X85" s="166"/>
      <c r="Y85" s="166"/>
      <c r="Z85" s="166"/>
    </row>
    <row r="86" spans="1:26" ht="12.75" customHeight="1">
      <c r="A86" s="166"/>
      <c r="B86" s="166"/>
      <c r="C86" s="166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66"/>
      <c r="Q86" s="166"/>
      <c r="R86" s="166"/>
      <c r="S86" s="166"/>
      <c r="T86" s="166"/>
      <c r="U86" s="166"/>
      <c r="V86" s="166"/>
      <c r="W86" s="166"/>
      <c r="X86" s="166"/>
      <c r="Y86" s="166"/>
      <c r="Z86" s="166"/>
    </row>
    <row r="87" spans="1:26" ht="12.75" customHeight="1">
      <c r="A87" s="166"/>
      <c r="B87" s="166"/>
      <c r="C87" s="166"/>
      <c r="D87" s="166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166"/>
      <c r="Q87" s="166"/>
      <c r="R87" s="166"/>
      <c r="S87" s="166"/>
      <c r="T87" s="166"/>
      <c r="U87" s="166"/>
      <c r="V87" s="166"/>
      <c r="W87" s="166"/>
      <c r="X87" s="166"/>
      <c r="Y87" s="166"/>
      <c r="Z87" s="166"/>
    </row>
    <row r="88" spans="1:26" ht="12.75" customHeight="1">
      <c r="A88" s="166"/>
      <c r="B88" s="166"/>
      <c r="C88" s="166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6"/>
      <c r="R88" s="166"/>
      <c r="S88" s="166"/>
      <c r="T88" s="166"/>
      <c r="U88" s="166"/>
      <c r="V88" s="166"/>
      <c r="W88" s="166"/>
      <c r="X88" s="166"/>
      <c r="Y88" s="166"/>
      <c r="Z88" s="166"/>
    </row>
    <row r="89" spans="1:26" ht="12.75" customHeight="1">
      <c r="A89" s="166"/>
      <c r="B89" s="166"/>
      <c r="C89" s="166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166"/>
      <c r="Q89" s="166"/>
      <c r="R89" s="166"/>
      <c r="S89" s="166"/>
      <c r="T89" s="166"/>
      <c r="U89" s="166"/>
      <c r="V89" s="166"/>
      <c r="W89" s="166"/>
      <c r="X89" s="166"/>
      <c r="Y89" s="166"/>
      <c r="Z89" s="166"/>
    </row>
    <row r="90" spans="1:26" ht="12.75" customHeight="1">
      <c r="A90" s="166"/>
      <c r="B90" s="166"/>
      <c r="C90" s="166"/>
      <c r="D90" s="166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166"/>
      <c r="Q90" s="166"/>
      <c r="R90" s="166"/>
      <c r="S90" s="166"/>
      <c r="T90" s="166"/>
      <c r="U90" s="166"/>
      <c r="V90" s="166"/>
      <c r="W90" s="166"/>
      <c r="X90" s="166"/>
      <c r="Y90" s="166"/>
      <c r="Z90" s="166"/>
    </row>
    <row r="91" spans="1:26" ht="12.75" customHeight="1">
      <c r="A91" s="166"/>
      <c r="B91" s="166"/>
      <c r="C91" s="166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</row>
    <row r="92" spans="1:26" ht="12.75" customHeight="1">
      <c r="A92" s="166"/>
      <c r="B92" s="166"/>
      <c r="C92" s="166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66"/>
      <c r="Q92" s="166"/>
      <c r="R92" s="166"/>
      <c r="S92" s="166"/>
      <c r="T92" s="166"/>
      <c r="U92" s="166"/>
      <c r="V92" s="166"/>
      <c r="W92" s="166"/>
      <c r="X92" s="166"/>
      <c r="Y92" s="166"/>
      <c r="Z92" s="166"/>
    </row>
    <row r="93" spans="1:26" ht="12.75" customHeight="1">
      <c r="A93" s="166"/>
      <c r="B93" s="166"/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6"/>
      <c r="Q93" s="166"/>
      <c r="R93" s="166"/>
      <c r="S93" s="166"/>
      <c r="T93" s="166"/>
      <c r="U93" s="166"/>
      <c r="V93" s="166"/>
      <c r="W93" s="166"/>
      <c r="X93" s="166"/>
      <c r="Y93" s="166"/>
      <c r="Z93" s="166"/>
    </row>
    <row r="94" spans="1:26" ht="12.75" customHeight="1">
      <c r="A94" s="166"/>
      <c r="B94" s="166"/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</row>
    <row r="95" spans="1:26" ht="12.75" customHeight="1">
      <c r="A95" s="166"/>
      <c r="B95" s="166"/>
      <c r="C95" s="166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66"/>
      <c r="S95" s="166"/>
      <c r="T95" s="166"/>
      <c r="U95" s="166"/>
      <c r="V95" s="166"/>
      <c r="W95" s="166"/>
      <c r="X95" s="166"/>
      <c r="Y95" s="166"/>
      <c r="Z95" s="166"/>
    </row>
    <row r="96" spans="1:26" ht="12.75" customHeight="1">
      <c r="A96" s="166"/>
      <c r="B96" s="166"/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66"/>
      <c r="Q96" s="166"/>
      <c r="R96" s="166"/>
      <c r="S96" s="166"/>
      <c r="T96" s="166"/>
      <c r="U96" s="166"/>
      <c r="V96" s="166"/>
      <c r="W96" s="166"/>
      <c r="X96" s="166"/>
      <c r="Y96" s="166"/>
      <c r="Z96" s="166"/>
    </row>
    <row r="97" spans="1:26" ht="12.75" customHeight="1">
      <c r="A97" s="166"/>
      <c r="B97" s="166"/>
      <c r="C97" s="166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66"/>
      <c r="Q97" s="166"/>
      <c r="R97" s="166"/>
      <c r="S97" s="166"/>
      <c r="T97" s="166"/>
      <c r="U97" s="166"/>
      <c r="V97" s="166"/>
      <c r="W97" s="166"/>
      <c r="X97" s="166"/>
      <c r="Y97" s="166"/>
      <c r="Z97" s="166"/>
    </row>
    <row r="98" spans="1:26" ht="12.75" customHeight="1">
      <c r="A98" s="166"/>
      <c r="B98" s="166"/>
      <c r="C98" s="166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66"/>
      <c r="Q98" s="166"/>
      <c r="R98" s="166"/>
      <c r="S98" s="166"/>
      <c r="T98" s="166"/>
      <c r="U98" s="166"/>
      <c r="V98" s="166"/>
      <c r="W98" s="166"/>
      <c r="X98" s="166"/>
      <c r="Y98" s="166"/>
      <c r="Z98" s="166"/>
    </row>
    <row r="99" spans="1:26" ht="12.75" customHeight="1">
      <c r="A99" s="166"/>
      <c r="B99" s="166"/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66"/>
      <c r="Q99" s="166"/>
      <c r="R99" s="166"/>
      <c r="S99" s="166"/>
      <c r="T99" s="166"/>
      <c r="U99" s="166"/>
      <c r="V99" s="166"/>
      <c r="W99" s="166"/>
      <c r="X99" s="166"/>
      <c r="Y99" s="166"/>
      <c r="Z99" s="166"/>
    </row>
    <row r="100" spans="1:26" ht="12.75" customHeight="1">
      <c r="A100" s="166"/>
      <c r="B100" s="166"/>
      <c r="C100" s="166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66"/>
      <c r="Q100" s="166"/>
      <c r="R100" s="166"/>
      <c r="S100" s="166"/>
      <c r="T100" s="166"/>
      <c r="U100" s="166"/>
      <c r="V100" s="166"/>
      <c r="W100" s="166"/>
      <c r="X100" s="166"/>
      <c r="Y100" s="166"/>
      <c r="Z100" s="166"/>
    </row>
    <row r="101" spans="1:26" ht="12.75" customHeight="1">
      <c r="A101" s="166"/>
      <c r="B101" s="166"/>
      <c r="C101" s="166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66"/>
      <c r="Q101" s="166"/>
      <c r="R101" s="166"/>
      <c r="S101" s="166"/>
      <c r="T101" s="166"/>
      <c r="U101" s="166"/>
      <c r="V101" s="166"/>
      <c r="W101" s="166"/>
      <c r="X101" s="166"/>
      <c r="Y101" s="166"/>
      <c r="Z101" s="166"/>
    </row>
    <row r="102" spans="1:26" ht="12.75" customHeight="1">
      <c r="A102" s="166"/>
      <c r="B102" s="166"/>
      <c r="C102" s="166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66"/>
      <c r="Q102" s="166"/>
      <c r="R102" s="166"/>
      <c r="S102" s="166"/>
      <c r="T102" s="166"/>
      <c r="U102" s="166"/>
      <c r="V102" s="166"/>
      <c r="W102" s="166"/>
      <c r="X102" s="166"/>
      <c r="Y102" s="166"/>
      <c r="Z102" s="166"/>
    </row>
    <row r="103" spans="1:26" ht="12.75" customHeight="1">
      <c r="A103" s="166"/>
      <c r="B103" s="166"/>
      <c r="C103" s="166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66"/>
      <c r="Q103" s="166"/>
      <c r="R103" s="166"/>
      <c r="S103" s="166"/>
      <c r="T103" s="166"/>
      <c r="U103" s="166"/>
      <c r="V103" s="166"/>
      <c r="W103" s="166"/>
      <c r="X103" s="166"/>
      <c r="Y103" s="166"/>
      <c r="Z103" s="166"/>
    </row>
    <row r="104" spans="1:26" ht="12.75" customHeight="1">
      <c r="A104" s="166"/>
      <c r="B104" s="166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</row>
    <row r="105" spans="1:26" ht="12.75" customHeight="1">
      <c r="A105" s="166"/>
      <c r="B105" s="166"/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</row>
    <row r="106" spans="1:26" ht="12.75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</row>
    <row r="107" spans="1:26" ht="12.75" customHeight="1">
      <c r="A107" s="166"/>
      <c r="B107" s="166"/>
      <c r="C107" s="166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  <c r="P107" s="166"/>
      <c r="Q107" s="166"/>
      <c r="R107" s="166"/>
      <c r="S107" s="166"/>
      <c r="T107" s="166"/>
      <c r="U107" s="166"/>
      <c r="V107" s="166"/>
      <c r="W107" s="166"/>
      <c r="X107" s="166"/>
      <c r="Y107" s="166"/>
      <c r="Z107" s="166"/>
    </row>
    <row r="108" spans="1:26" ht="12.75" customHeight="1">
      <c r="A108" s="166"/>
      <c r="B108" s="166"/>
      <c r="C108" s="166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  <c r="P108" s="166"/>
      <c r="Q108" s="166"/>
      <c r="R108" s="166"/>
      <c r="S108" s="166"/>
      <c r="T108" s="166"/>
      <c r="U108" s="166"/>
      <c r="V108" s="166"/>
      <c r="W108" s="166"/>
      <c r="X108" s="166"/>
      <c r="Y108" s="166"/>
      <c r="Z108" s="166"/>
    </row>
    <row r="109" spans="1:26" ht="12.75" customHeight="1">
      <c r="A109" s="166"/>
      <c r="B109" s="166"/>
      <c r="C109" s="166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  <c r="P109" s="166"/>
      <c r="Q109" s="166"/>
      <c r="R109" s="166"/>
      <c r="S109" s="166"/>
      <c r="T109" s="166"/>
      <c r="U109" s="166"/>
      <c r="V109" s="166"/>
      <c r="W109" s="166"/>
      <c r="X109" s="166"/>
      <c r="Y109" s="166"/>
      <c r="Z109" s="166"/>
    </row>
    <row r="110" spans="1:26" ht="12.75" customHeight="1">
      <c r="A110" s="166"/>
      <c r="B110" s="166"/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P110" s="166"/>
      <c r="Q110" s="166"/>
      <c r="R110" s="166"/>
      <c r="S110" s="166"/>
      <c r="T110" s="166"/>
      <c r="U110" s="166"/>
      <c r="V110" s="166"/>
      <c r="W110" s="166"/>
      <c r="X110" s="166"/>
      <c r="Y110" s="166"/>
      <c r="Z110" s="166"/>
    </row>
    <row r="111" spans="1:26" ht="12.75" customHeight="1">
      <c r="A111" s="166"/>
      <c r="B111" s="166"/>
      <c r="C111" s="166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  <c r="P111" s="166"/>
      <c r="Q111" s="166"/>
      <c r="R111" s="166"/>
      <c r="S111" s="166"/>
      <c r="T111" s="166"/>
      <c r="U111" s="166"/>
      <c r="V111" s="166"/>
      <c r="W111" s="166"/>
      <c r="X111" s="166"/>
      <c r="Y111" s="166"/>
      <c r="Z111" s="166"/>
    </row>
    <row r="112" spans="1:26" ht="12.75" customHeight="1">
      <c r="A112" s="166"/>
      <c r="B112" s="166"/>
      <c r="C112" s="166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66"/>
      <c r="Q112" s="166"/>
      <c r="R112" s="166"/>
      <c r="S112" s="166"/>
      <c r="T112" s="166"/>
      <c r="U112" s="166"/>
      <c r="V112" s="166"/>
      <c r="W112" s="166"/>
      <c r="X112" s="166"/>
      <c r="Y112" s="166"/>
      <c r="Z112" s="166"/>
    </row>
    <row r="113" spans="1:26" ht="12.75" customHeight="1">
      <c r="A113" s="166"/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66"/>
      <c r="Q113" s="166"/>
      <c r="R113" s="166"/>
      <c r="S113" s="166"/>
      <c r="T113" s="166"/>
      <c r="U113" s="166"/>
      <c r="V113" s="166"/>
      <c r="W113" s="166"/>
      <c r="X113" s="166"/>
      <c r="Y113" s="166"/>
      <c r="Z113" s="166"/>
    </row>
    <row r="114" spans="1:26" ht="12.75" customHeight="1">
      <c r="A114" s="166"/>
      <c r="B114" s="166"/>
      <c r="C114" s="166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66"/>
      <c r="Q114" s="166"/>
      <c r="R114" s="166"/>
      <c r="S114" s="166"/>
      <c r="T114" s="166"/>
      <c r="U114" s="166"/>
      <c r="V114" s="166"/>
      <c r="W114" s="166"/>
      <c r="X114" s="166"/>
      <c r="Y114" s="166"/>
      <c r="Z114" s="166"/>
    </row>
    <row r="115" spans="1:26" ht="12.75" customHeight="1">
      <c r="A115" s="166"/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</row>
    <row r="116" spans="1:26" ht="12.75" customHeight="1">
      <c r="A116" s="166"/>
      <c r="B116" s="166"/>
      <c r="C116" s="166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P116" s="166"/>
      <c r="Q116" s="166"/>
      <c r="R116" s="166"/>
      <c r="S116" s="166"/>
      <c r="T116" s="166"/>
      <c r="U116" s="166"/>
      <c r="V116" s="166"/>
      <c r="W116" s="166"/>
      <c r="X116" s="166"/>
      <c r="Y116" s="166"/>
      <c r="Z116" s="166"/>
    </row>
    <row r="117" spans="1:26" ht="12.75" customHeight="1">
      <c r="A117" s="166"/>
      <c r="B117" s="166"/>
      <c r="C117" s="166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P117" s="166"/>
      <c r="Q117" s="166"/>
      <c r="R117" s="166"/>
      <c r="S117" s="166"/>
      <c r="T117" s="166"/>
      <c r="U117" s="166"/>
      <c r="V117" s="166"/>
      <c r="W117" s="166"/>
      <c r="X117" s="166"/>
      <c r="Y117" s="166"/>
      <c r="Z117" s="166"/>
    </row>
    <row r="118" spans="1:26" ht="12.75" customHeight="1">
      <c r="A118" s="166"/>
      <c r="B118" s="166"/>
      <c r="C118" s="166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P118" s="166"/>
      <c r="Q118" s="166"/>
      <c r="R118" s="166"/>
      <c r="S118" s="166"/>
      <c r="T118" s="166"/>
      <c r="U118" s="166"/>
      <c r="V118" s="166"/>
      <c r="W118" s="166"/>
      <c r="X118" s="166"/>
      <c r="Y118" s="166"/>
      <c r="Z118" s="166"/>
    </row>
    <row r="119" spans="1:26" ht="12.75" customHeight="1">
      <c r="A119" s="166"/>
      <c r="B119" s="166"/>
      <c r="C119" s="166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P119" s="166"/>
      <c r="Q119" s="166"/>
      <c r="R119" s="166"/>
      <c r="S119" s="166"/>
      <c r="T119" s="166"/>
      <c r="U119" s="166"/>
      <c r="V119" s="166"/>
      <c r="W119" s="166"/>
      <c r="X119" s="166"/>
      <c r="Y119" s="166"/>
      <c r="Z119" s="166"/>
    </row>
    <row r="120" spans="1:26" ht="12.75" customHeight="1">
      <c r="A120" s="166"/>
      <c r="B120" s="166"/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66"/>
      <c r="Q120" s="166"/>
      <c r="R120" s="166"/>
      <c r="S120" s="166"/>
      <c r="T120" s="166"/>
      <c r="U120" s="166"/>
      <c r="V120" s="166"/>
      <c r="W120" s="166"/>
      <c r="X120" s="166"/>
      <c r="Y120" s="166"/>
      <c r="Z120" s="166"/>
    </row>
    <row r="121" spans="1:26" ht="12.75" customHeight="1">
      <c r="A121" s="166"/>
      <c r="B121" s="166"/>
      <c r="C121" s="166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P121" s="166"/>
      <c r="Q121" s="166"/>
      <c r="R121" s="166"/>
      <c r="S121" s="166"/>
      <c r="T121" s="166"/>
      <c r="U121" s="166"/>
      <c r="V121" s="166"/>
      <c r="W121" s="166"/>
      <c r="X121" s="166"/>
      <c r="Y121" s="166"/>
      <c r="Z121" s="166"/>
    </row>
    <row r="122" spans="1:26" ht="12.75" customHeight="1">
      <c r="A122" s="166"/>
      <c r="B122" s="166"/>
      <c r="C122" s="166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P122" s="166"/>
      <c r="Q122" s="166"/>
      <c r="R122" s="166"/>
      <c r="S122" s="166"/>
      <c r="T122" s="166"/>
      <c r="U122" s="166"/>
      <c r="V122" s="166"/>
      <c r="W122" s="166"/>
      <c r="X122" s="166"/>
      <c r="Y122" s="166"/>
      <c r="Z122" s="166"/>
    </row>
    <row r="123" spans="1:26" ht="12.75" customHeight="1">
      <c r="A123" s="166"/>
      <c r="B123" s="166"/>
      <c r="C123" s="166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166"/>
      <c r="Q123" s="166"/>
      <c r="R123" s="166"/>
      <c r="S123" s="166"/>
      <c r="T123" s="166"/>
      <c r="U123" s="166"/>
      <c r="V123" s="166"/>
      <c r="W123" s="166"/>
      <c r="X123" s="166"/>
      <c r="Y123" s="166"/>
      <c r="Z123" s="166"/>
    </row>
    <row r="124" spans="1:26" ht="12.75" customHeight="1">
      <c r="A124" s="166"/>
      <c r="B124" s="166"/>
      <c r="C124" s="166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66"/>
      <c r="Q124" s="166"/>
      <c r="R124" s="166"/>
      <c r="S124" s="166"/>
      <c r="T124" s="166"/>
      <c r="U124" s="166"/>
      <c r="V124" s="166"/>
      <c r="W124" s="166"/>
      <c r="X124" s="166"/>
      <c r="Y124" s="166"/>
      <c r="Z124" s="166"/>
    </row>
    <row r="125" spans="1:26" ht="12.75" customHeight="1">
      <c r="A125" s="166"/>
      <c r="B125" s="166"/>
      <c r="C125" s="166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66"/>
      <c r="Q125" s="166"/>
      <c r="R125" s="166"/>
      <c r="S125" s="166"/>
      <c r="T125" s="166"/>
      <c r="U125" s="166"/>
      <c r="V125" s="166"/>
      <c r="W125" s="166"/>
      <c r="X125" s="166"/>
      <c r="Y125" s="166"/>
      <c r="Z125" s="166"/>
    </row>
    <row r="126" spans="1:26" ht="12.75" customHeight="1">
      <c r="A126" s="166"/>
      <c r="B126" s="166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6"/>
      <c r="X126" s="166"/>
      <c r="Y126" s="166"/>
      <c r="Z126" s="166"/>
    </row>
    <row r="127" spans="1:26" ht="12.75" customHeight="1">
      <c r="A127" s="166"/>
      <c r="B127" s="166"/>
      <c r="C127" s="166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66"/>
      <c r="Q127" s="166"/>
      <c r="R127" s="166"/>
      <c r="S127" s="166"/>
      <c r="T127" s="166"/>
      <c r="U127" s="166"/>
      <c r="V127" s="166"/>
      <c r="W127" s="166"/>
      <c r="X127" s="166"/>
      <c r="Y127" s="166"/>
      <c r="Z127" s="166"/>
    </row>
    <row r="128" spans="1:26" ht="12.75" customHeight="1">
      <c r="A128" s="166"/>
      <c r="B128" s="166"/>
      <c r="C128" s="166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66"/>
      <c r="Q128" s="166"/>
      <c r="R128" s="166"/>
      <c r="S128" s="166"/>
      <c r="T128" s="166"/>
      <c r="U128" s="166"/>
      <c r="V128" s="166"/>
      <c r="W128" s="166"/>
      <c r="X128" s="166"/>
      <c r="Y128" s="166"/>
      <c r="Z128" s="166"/>
    </row>
    <row r="129" spans="1:26" ht="12.75" customHeight="1">
      <c r="A129" s="166"/>
      <c r="B129" s="166"/>
      <c r="C129" s="166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66"/>
      <c r="Q129" s="166"/>
      <c r="R129" s="166"/>
      <c r="S129" s="166"/>
      <c r="T129" s="166"/>
      <c r="U129" s="166"/>
      <c r="V129" s="166"/>
      <c r="W129" s="166"/>
      <c r="X129" s="166"/>
      <c r="Y129" s="166"/>
      <c r="Z129" s="166"/>
    </row>
    <row r="130" spans="1:26" ht="12.75" customHeight="1">
      <c r="A130" s="166"/>
      <c r="B130" s="166"/>
      <c r="C130" s="166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66"/>
      <c r="Q130" s="166"/>
      <c r="R130" s="166"/>
      <c r="S130" s="166"/>
      <c r="T130" s="166"/>
      <c r="U130" s="166"/>
      <c r="V130" s="166"/>
      <c r="W130" s="166"/>
      <c r="X130" s="166"/>
      <c r="Y130" s="166"/>
      <c r="Z130" s="166"/>
    </row>
    <row r="131" spans="1:26" ht="12.75" customHeight="1">
      <c r="A131" s="166"/>
      <c r="B131" s="166"/>
      <c r="C131" s="166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66"/>
      <c r="Q131" s="166"/>
      <c r="R131" s="166"/>
      <c r="S131" s="166"/>
      <c r="T131" s="166"/>
      <c r="U131" s="166"/>
      <c r="V131" s="166"/>
      <c r="W131" s="166"/>
      <c r="X131" s="166"/>
      <c r="Y131" s="166"/>
      <c r="Z131" s="166"/>
    </row>
    <row r="132" spans="1:26" ht="12.75" customHeight="1">
      <c r="A132" s="166"/>
      <c r="B132" s="166"/>
      <c r="C132" s="166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P132" s="166"/>
      <c r="Q132" s="166"/>
      <c r="R132" s="166"/>
      <c r="S132" s="166"/>
      <c r="T132" s="166"/>
      <c r="U132" s="166"/>
      <c r="V132" s="166"/>
      <c r="W132" s="166"/>
      <c r="X132" s="166"/>
      <c r="Y132" s="166"/>
      <c r="Z132" s="166"/>
    </row>
    <row r="133" spans="1:26" ht="12.75" customHeight="1">
      <c r="A133" s="166"/>
      <c r="B133" s="166"/>
      <c r="C133" s="166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P133" s="166"/>
      <c r="Q133" s="166"/>
      <c r="R133" s="166"/>
      <c r="S133" s="166"/>
      <c r="T133" s="166"/>
      <c r="U133" s="166"/>
      <c r="V133" s="166"/>
      <c r="W133" s="166"/>
      <c r="X133" s="166"/>
      <c r="Y133" s="166"/>
      <c r="Z133" s="166"/>
    </row>
    <row r="134" spans="1:26" ht="12.75" customHeight="1">
      <c r="A134" s="166"/>
      <c r="B134" s="166"/>
      <c r="C134" s="166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P134" s="166"/>
      <c r="Q134" s="166"/>
      <c r="R134" s="166"/>
      <c r="S134" s="166"/>
      <c r="T134" s="166"/>
      <c r="U134" s="166"/>
      <c r="V134" s="166"/>
      <c r="W134" s="166"/>
      <c r="X134" s="166"/>
      <c r="Y134" s="166"/>
      <c r="Z134" s="166"/>
    </row>
    <row r="135" spans="1:26" ht="12.75" customHeight="1">
      <c r="A135" s="166"/>
      <c r="B135" s="166"/>
      <c r="C135" s="166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166"/>
      <c r="Q135" s="166"/>
      <c r="R135" s="166"/>
      <c r="S135" s="166"/>
      <c r="T135" s="166"/>
      <c r="U135" s="166"/>
      <c r="V135" s="166"/>
      <c r="W135" s="166"/>
      <c r="X135" s="166"/>
      <c r="Y135" s="166"/>
      <c r="Z135" s="166"/>
    </row>
    <row r="136" spans="1:26" ht="12.75" customHeight="1">
      <c r="A136" s="166"/>
      <c r="B136" s="166"/>
      <c r="C136" s="166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  <c r="P136" s="166"/>
      <c r="Q136" s="166"/>
      <c r="R136" s="166"/>
      <c r="S136" s="166"/>
      <c r="T136" s="166"/>
      <c r="U136" s="166"/>
      <c r="V136" s="166"/>
      <c r="W136" s="166"/>
      <c r="X136" s="166"/>
      <c r="Y136" s="166"/>
      <c r="Z136" s="166"/>
    </row>
    <row r="137" spans="1:26" ht="12.75" customHeight="1">
      <c r="A137" s="166"/>
      <c r="B137" s="166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6"/>
      <c r="Q137" s="166"/>
      <c r="R137" s="166"/>
      <c r="S137" s="166"/>
      <c r="T137" s="166"/>
      <c r="U137" s="166"/>
      <c r="V137" s="166"/>
      <c r="W137" s="166"/>
      <c r="X137" s="166"/>
      <c r="Y137" s="166"/>
      <c r="Z137" s="166"/>
    </row>
    <row r="138" spans="1:26" ht="12.75" customHeight="1">
      <c r="A138" s="166"/>
      <c r="B138" s="166"/>
      <c r="C138" s="166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</row>
    <row r="139" spans="1:26" ht="12.75" customHeight="1">
      <c r="A139" s="166"/>
      <c r="B139" s="166"/>
      <c r="C139" s="166"/>
      <c r="D139" s="166"/>
      <c r="E139" s="166"/>
      <c r="F139" s="166"/>
      <c r="G139" s="166"/>
      <c r="H139" s="166"/>
      <c r="I139" s="166"/>
      <c r="J139" s="166"/>
      <c r="K139" s="166"/>
      <c r="L139" s="166"/>
      <c r="M139" s="166"/>
      <c r="N139" s="166"/>
      <c r="O139" s="166"/>
      <c r="P139" s="166"/>
      <c r="Q139" s="166"/>
      <c r="R139" s="166"/>
      <c r="S139" s="166"/>
      <c r="T139" s="166"/>
      <c r="U139" s="166"/>
      <c r="V139" s="166"/>
      <c r="W139" s="166"/>
      <c r="X139" s="166"/>
      <c r="Y139" s="166"/>
      <c r="Z139" s="166"/>
    </row>
    <row r="140" spans="1:26" ht="12.75" customHeight="1">
      <c r="A140" s="166"/>
      <c r="B140" s="166"/>
      <c r="C140" s="166"/>
      <c r="D140" s="166"/>
      <c r="E140" s="166"/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166"/>
      <c r="Q140" s="166"/>
      <c r="R140" s="166"/>
      <c r="S140" s="166"/>
      <c r="T140" s="166"/>
      <c r="U140" s="166"/>
      <c r="V140" s="166"/>
      <c r="W140" s="166"/>
      <c r="X140" s="166"/>
      <c r="Y140" s="166"/>
      <c r="Z140" s="166"/>
    </row>
    <row r="141" spans="1:26" ht="12.75" customHeight="1">
      <c r="A141" s="166"/>
      <c r="B141" s="166"/>
      <c r="C141" s="166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166"/>
      <c r="Q141" s="166"/>
      <c r="R141" s="166"/>
      <c r="S141" s="166"/>
      <c r="T141" s="166"/>
      <c r="U141" s="166"/>
      <c r="V141" s="166"/>
      <c r="W141" s="166"/>
      <c r="X141" s="166"/>
      <c r="Y141" s="166"/>
      <c r="Z141" s="166"/>
    </row>
    <row r="142" spans="1:26" ht="12.75" customHeight="1">
      <c r="A142" s="166"/>
      <c r="B142" s="166"/>
      <c r="C142" s="166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</row>
    <row r="143" spans="1:26" ht="12.75" customHeight="1">
      <c r="A143" s="166"/>
      <c r="B143" s="166"/>
      <c r="C143" s="166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66"/>
      <c r="Q143" s="166"/>
      <c r="R143" s="166"/>
      <c r="S143" s="166"/>
      <c r="T143" s="166"/>
      <c r="U143" s="166"/>
      <c r="V143" s="166"/>
      <c r="W143" s="166"/>
      <c r="X143" s="166"/>
      <c r="Y143" s="166"/>
      <c r="Z143" s="166"/>
    </row>
    <row r="144" spans="1:26" ht="12.75" customHeight="1">
      <c r="A144" s="166"/>
      <c r="B144" s="166"/>
      <c r="C144" s="166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</row>
    <row r="145" spans="1:26" ht="12.75" customHeight="1">
      <c r="A145" s="166"/>
      <c r="B145" s="166"/>
      <c r="C145" s="166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66"/>
      <c r="Q145" s="166"/>
      <c r="R145" s="166"/>
      <c r="S145" s="166"/>
      <c r="T145" s="166"/>
      <c r="U145" s="166"/>
      <c r="V145" s="166"/>
      <c r="W145" s="166"/>
      <c r="X145" s="166"/>
      <c r="Y145" s="166"/>
      <c r="Z145" s="166"/>
    </row>
    <row r="146" spans="1:26" ht="12.75" customHeight="1">
      <c r="A146" s="166"/>
      <c r="B146" s="166"/>
      <c r="C146" s="166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  <c r="P146" s="166"/>
      <c r="Q146" s="166"/>
      <c r="R146" s="166"/>
      <c r="S146" s="166"/>
      <c r="T146" s="166"/>
      <c r="U146" s="166"/>
      <c r="V146" s="166"/>
      <c r="W146" s="166"/>
      <c r="X146" s="166"/>
      <c r="Y146" s="166"/>
      <c r="Z146" s="166"/>
    </row>
    <row r="147" spans="1:26" ht="12.75" customHeight="1">
      <c r="A147" s="166"/>
      <c r="B147" s="166"/>
      <c r="C147" s="166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  <c r="P147" s="166"/>
      <c r="Q147" s="166"/>
      <c r="R147" s="166"/>
      <c r="S147" s="166"/>
      <c r="T147" s="166"/>
      <c r="U147" s="166"/>
      <c r="V147" s="166"/>
      <c r="W147" s="166"/>
      <c r="X147" s="166"/>
      <c r="Y147" s="166"/>
      <c r="Z147" s="166"/>
    </row>
    <row r="148" spans="1:26" ht="12.75" customHeight="1">
      <c r="A148" s="166"/>
      <c r="B148" s="166"/>
      <c r="C148" s="166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66"/>
      <c r="Q148" s="166"/>
      <c r="R148" s="166"/>
      <c r="S148" s="166"/>
      <c r="T148" s="166"/>
      <c r="U148" s="166"/>
      <c r="V148" s="166"/>
      <c r="W148" s="166"/>
      <c r="X148" s="166"/>
      <c r="Y148" s="166"/>
      <c r="Z148" s="166"/>
    </row>
    <row r="149" spans="1:26" ht="12.75" customHeight="1">
      <c r="A149" s="166"/>
      <c r="B149" s="166"/>
      <c r="C149" s="166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6"/>
      <c r="P149" s="166"/>
      <c r="Q149" s="166"/>
      <c r="R149" s="166"/>
      <c r="S149" s="166"/>
      <c r="T149" s="166"/>
      <c r="U149" s="166"/>
      <c r="V149" s="166"/>
      <c r="W149" s="166"/>
      <c r="X149" s="166"/>
      <c r="Y149" s="166"/>
      <c r="Z149" s="166"/>
    </row>
    <row r="150" spans="1:26" ht="12.75" customHeight="1">
      <c r="A150" s="166"/>
      <c r="B150" s="166"/>
      <c r="C150" s="166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6"/>
      <c r="P150" s="166"/>
      <c r="Q150" s="166"/>
      <c r="R150" s="166"/>
      <c r="S150" s="166"/>
      <c r="T150" s="166"/>
      <c r="U150" s="166"/>
      <c r="V150" s="166"/>
      <c r="W150" s="166"/>
      <c r="X150" s="166"/>
      <c r="Y150" s="166"/>
      <c r="Z150" s="166"/>
    </row>
    <row r="151" spans="1:26" ht="12.75" customHeight="1">
      <c r="A151" s="166"/>
      <c r="B151" s="166"/>
      <c r="C151" s="166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  <c r="P151" s="166"/>
      <c r="Q151" s="166"/>
      <c r="R151" s="166"/>
      <c r="S151" s="166"/>
      <c r="T151" s="166"/>
      <c r="U151" s="166"/>
      <c r="V151" s="166"/>
      <c r="W151" s="166"/>
      <c r="X151" s="166"/>
      <c r="Y151" s="166"/>
      <c r="Z151" s="166"/>
    </row>
    <row r="152" spans="1:26" ht="12.75" customHeight="1">
      <c r="A152" s="166"/>
      <c r="B152" s="166"/>
      <c r="C152" s="166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</row>
    <row r="153" spans="1:26" ht="12.75" customHeight="1">
      <c r="A153" s="166"/>
      <c r="B153" s="166"/>
      <c r="C153" s="166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  <c r="P153" s="166"/>
      <c r="Q153" s="166"/>
      <c r="R153" s="166"/>
      <c r="S153" s="166"/>
      <c r="T153" s="166"/>
      <c r="U153" s="166"/>
      <c r="V153" s="166"/>
      <c r="W153" s="166"/>
      <c r="X153" s="166"/>
      <c r="Y153" s="166"/>
      <c r="Z153" s="166"/>
    </row>
    <row r="154" spans="1:26" ht="12.75" customHeight="1">
      <c r="A154" s="166"/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</row>
    <row r="155" spans="1:26" ht="12.75" customHeight="1">
      <c r="A155" s="166"/>
      <c r="B155" s="166"/>
      <c r="C155" s="166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6"/>
      <c r="P155" s="166"/>
      <c r="Q155" s="166"/>
      <c r="R155" s="166"/>
      <c r="S155" s="166"/>
      <c r="T155" s="166"/>
      <c r="U155" s="166"/>
      <c r="V155" s="166"/>
      <c r="W155" s="166"/>
      <c r="X155" s="166"/>
      <c r="Y155" s="166"/>
      <c r="Z155" s="166"/>
    </row>
    <row r="156" spans="1:26" ht="12.75" customHeight="1">
      <c r="A156" s="166"/>
      <c r="B156" s="166"/>
      <c r="C156" s="166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  <c r="P156" s="166"/>
      <c r="Q156" s="166"/>
      <c r="R156" s="166"/>
      <c r="S156" s="166"/>
      <c r="T156" s="166"/>
      <c r="U156" s="166"/>
      <c r="V156" s="166"/>
      <c r="W156" s="166"/>
      <c r="X156" s="166"/>
      <c r="Y156" s="166"/>
      <c r="Z156" s="166"/>
    </row>
    <row r="157" spans="1:26" ht="12.75" customHeight="1">
      <c r="A157" s="166"/>
      <c r="B157" s="166"/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6"/>
      <c r="W157" s="166"/>
      <c r="X157" s="166"/>
      <c r="Y157" s="166"/>
      <c r="Z157" s="166"/>
    </row>
    <row r="158" spans="1:26" ht="12.75" customHeight="1">
      <c r="A158" s="166"/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</row>
    <row r="159" spans="1:26" ht="12.75" customHeight="1">
      <c r="A159" s="166"/>
      <c r="B159" s="166"/>
      <c r="C159" s="166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</row>
    <row r="160" spans="1:26" ht="12.75" customHeight="1">
      <c r="A160" s="166"/>
      <c r="B160" s="166"/>
      <c r="C160" s="166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6"/>
      <c r="P160" s="166"/>
      <c r="Q160" s="166"/>
      <c r="R160" s="166"/>
      <c r="S160" s="166"/>
      <c r="T160" s="166"/>
      <c r="U160" s="166"/>
      <c r="V160" s="166"/>
      <c r="W160" s="166"/>
      <c r="X160" s="166"/>
      <c r="Y160" s="166"/>
      <c r="Z160" s="166"/>
    </row>
    <row r="161" spans="1:26" ht="12.75" customHeight="1">
      <c r="A161" s="166"/>
      <c r="B161" s="166"/>
      <c r="C161" s="166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6"/>
      <c r="P161" s="166"/>
      <c r="Q161" s="166"/>
      <c r="R161" s="166"/>
      <c r="S161" s="166"/>
      <c r="T161" s="166"/>
      <c r="U161" s="166"/>
      <c r="V161" s="166"/>
      <c r="W161" s="166"/>
      <c r="X161" s="166"/>
      <c r="Y161" s="166"/>
      <c r="Z161" s="166"/>
    </row>
    <row r="162" spans="1:26" ht="12.75" customHeight="1">
      <c r="A162" s="166"/>
      <c r="B162" s="166"/>
      <c r="C162" s="166"/>
      <c r="D162" s="166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6"/>
      <c r="P162" s="166"/>
      <c r="Q162" s="166"/>
      <c r="R162" s="166"/>
      <c r="S162" s="166"/>
      <c r="T162" s="166"/>
      <c r="U162" s="166"/>
      <c r="V162" s="166"/>
      <c r="W162" s="166"/>
      <c r="X162" s="166"/>
      <c r="Y162" s="166"/>
      <c r="Z162" s="166"/>
    </row>
    <row r="163" spans="1:26" ht="12.75" customHeight="1">
      <c r="A163" s="166"/>
      <c r="B163" s="166"/>
      <c r="C163" s="166"/>
      <c r="D163" s="166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P163" s="166"/>
      <c r="Q163" s="166"/>
      <c r="R163" s="166"/>
      <c r="S163" s="166"/>
      <c r="T163" s="166"/>
      <c r="U163" s="166"/>
      <c r="V163" s="166"/>
      <c r="W163" s="166"/>
      <c r="X163" s="166"/>
      <c r="Y163" s="166"/>
      <c r="Z163" s="166"/>
    </row>
    <row r="164" spans="1:26" ht="12.75" customHeight="1">
      <c r="A164" s="166"/>
      <c r="B164" s="166"/>
      <c r="C164" s="166"/>
      <c r="D164" s="166"/>
      <c r="E164" s="166"/>
      <c r="F164" s="166"/>
      <c r="G164" s="166"/>
      <c r="H164" s="166"/>
      <c r="I164" s="166"/>
      <c r="J164" s="166"/>
      <c r="K164" s="166"/>
      <c r="L164" s="166"/>
      <c r="M164" s="166"/>
      <c r="N164" s="166"/>
      <c r="O164" s="166"/>
      <c r="P164" s="166"/>
      <c r="Q164" s="166"/>
      <c r="R164" s="166"/>
      <c r="S164" s="166"/>
      <c r="T164" s="166"/>
      <c r="U164" s="166"/>
      <c r="V164" s="166"/>
      <c r="W164" s="166"/>
      <c r="X164" s="166"/>
      <c r="Y164" s="166"/>
      <c r="Z164" s="166"/>
    </row>
    <row r="165" spans="1:26" ht="12.75" customHeight="1">
      <c r="A165" s="166"/>
      <c r="B165" s="166"/>
      <c r="C165" s="166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</row>
    <row r="166" spans="1:26" ht="12.75" customHeight="1">
      <c r="A166" s="166"/>
      <c r="B166" s="166"/>
      <c r="C166" s="166"/>
      <c r="D166" s="166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P166" s="166"/>
      <c r="Q166" s="166"/>
      <c r="R166" s="166"/>
      <c r="S166" s="166"/>
      <c r="T166" s="166"/>
      <c r="U166" s="166"/>
      <c r="V166" s="166"/>
      <c r="W166" s="166"/>
      <c r="X166" s="166"/>
      <c r="Y166" s="166"/>
      <c r="Z166" s="166"/>
    </row>
    <row r="167" spans="1:26" ht="12.75" customHeight="1">
      <c r="A167" s="166"/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</row>
    <row r="168" spans="1:26" ht="12.75" customHeight="1">
      <c r="A168" s="166"/>
      <c r="B168" s="166"/>
      <c r="C168" s="166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66"/>
      <c r="Q168" s="166"/>
      <c r="R168" s="166"/>
      <c r="S168" s="166"/>
      <c r="T168" s="166"/>
      <c r="U168" s="166"/>
      <c r="V168" s="166"/>
      <c r="W168" s="166"/>
      <c r="X168" s="166"/>
      <c r="Y168" s="166"/>
      <c r="Z168" s="166"/>
    </row>
    <row r="169" spans="1:26" ht="12.75" customHeight="1">
      <c r="A169" s="166"/>
      <c r="B169" s="166"/>
      <c r="C169" s="166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66"/>
      <c r="Q169" s="166"/>
      <c r="R169" s="166"/>
      <c r="S169" s="166"/>
      <c r="T169" s="166"/>
      <c r="U169" s="166"/>
      <c r="V169" s="166"/>
      <c r="W169" s="166"/>
      <c r="X169" s="166"/>
      <c r="Y169" s="166"/>
      <c r="Z169" s="166"/>
    </row>
    <row r="170" spans="1:26" ht="12.75" customHeight="1">
      <c r="A170" s="166"/>
      <c r="B170" s="166"/>
      <c r="C170" s="166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  <c r="P170" s="166"/>
      <c r="Q170" s="166"/>
      <c r="R170" s="166"/>
      <c r="S170" s="166"/>
      <c r="T170" s="166"/>
      <c r="U170" s="166"/>
      <c r="V170" s="166"/>
      <c r="W170" s="166"/>
      <c r="X170" s="166"/>
      <c r="Y170" s="166"/>
      <c r="Z170" s="166"/>
    </row>
    <row r="171" spans="1:26" ht="12.75" customHeight="1">
      <c r="A171" s="166"/>
      <c r="B171" s="166"/>
      <c r="C171" s="166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66"/>
      <c r="O171" s="166"/>
      <c r="P171" s="166"/>
      <c r="Q171" s="166"/>
      <c r="R171" s="166"/>
      <c r="S171" s="166"/>
      <c r="T171" s="166"/>
      <c r="U171" s="166"/>
      <c r="V171" s="166"/>
      <c r="W171" s="166"/>
      <c r="X171" s="166"/>
      <c r="Y171" s="166"/>
      <c r="Z171" s="166"/>
    </row>
    <row r="172" spans="1:26" ht="12.75" customHeight="1">
      <c r="A172" s="166"/>
      <c r="B172" s="166"/>
      <c r="C172" s="166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  <c r="P172" s="166"/>
      <c r="Q172" s="166"/>
      <c r="R172" s="166"/>
      <c r="S172" s="166"/>
      <c r="T172" s="166"/>
      <c r="U172" s="166"/>
      <c r="V172" s="166"/>
      <c r="W172" s="166"/>
      <c r="X172" s="166"/>
      <c r="Y172" s="166"/>
      <c r="Z172" s="166"/>
    </row>
    <row r="173" spans="1:26" ht="12.75" customHeight="1">
      <c r="A173" s="166"/>
      <c r="B173" s="166"/>
      <c r="C173" s="166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66"/>
      <c r="O173" s="166"/>
      <c r="P173" s="166"/>
      <c r="Q173" s="166"/>
      <c r="R173" s="166"/>
      <c r="S173" s="166"/>
      <c r="T173" s="166"/>
      <c r="U173" s="166"/>
      <c r="V173" s="166"/>
      <c r="W173" s="166"/>
      <c r="X173" s="166"/>
      <c r="Y173" s="166"/>
      <c r="Z173" s="166"/>
    </row>
    <row r="174" spans="1:26" ht="12.75" customHeight="1">
      <c r="A174" s="166"/>
      <c r="B174" s="166"/>
      <c r="C174" s="166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66"/>
      <c r="O174" s="166"/>
      <c r="P174" s="166"/>
      <c r="Q174" s="166"/>
      <c r="R174" s="166"/>
      <c r="S174" s="166"/>
      <c r="T174" s="166"/>
      <c r="U174" s="166"/>
      <c r="V174" s="166"/>
      <c r="W174" s="166"/>
      <c r="X174" s="166"/>
      <c r="Y174" s="166"/>
      <c r="Z174" s="166"/>
    </row>
    <row r="175" spans="1:26" ht="12.75" customHeight="1">
      <c r="A175" s="166"/>
      <c r="B175" s="166"/>
      <c r="C175" s="166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66"/>
      <c r="O175" s="166"/>
      <c r="P175" s="166"/>
      <c r="Q175" s="166"/>
      <c r="R175" s="166"/>
      <c r="S175" s="166"/>
      <c r="T175" s="166"/>
      <c r="U175" s="166"/>
      <c r="V175" s="166"/>
      <c r="W175" s="166"/>
      <c r="X175" s="166"/>
      <c r="Y175" s="166"/>
      <c r="Z175" s="166"/>
    </row>
    <row r="176" spans="1:26" ht="12.75" customHeight="1">
      <c r="A176" s="166"/>
      <c r="B176" s="166"/>
      <c r="C176" s="166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66"/>
      <c r="O176" s="166"/>
      <c r="P176" s="166"/>
      <c r="Q176" s="166"/>
      <c r="R176" s="166"/>
      <c r="S176" s="166"/>
      <c r="T176" s="166"/>
      <c r="U176" s="166"/>
      <c r="V176" s="166"/>
      <c r="W176" s="166"/>
      <c r="X176" s="166"/>
      <c r="Y176" s="166"/>
      <c r="Z176" s="166"/>
    </row>
    <row r="177" spans="1:26" ht="12.75" customHeight="1">
      <c r="A177" s="166"/>
      <c r="B177" s="166"/>
      <c r="C177" s="166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66"/>
      <c r="O177" s="166"/>
      <c r="P177" s="166"/>
      <c r="Q177" s="166"/>
      <c r="R177" s="166"/>
      <c r="S177" s="166"/>
      <c r="T177" s="166"/>
      <c r="U177" s="166"/>
      <c r="V177" s="166"/>
      <c r="W177" s="166"/>
      <c r="X177" s="166"/>
      <c r="Y177" s="166"/>
      <c r="Z177" s="166"/>
    </row>
    <row r="178" spans="1:26" ht="12.75" customHeight="1">
      <c r="A178" s="166"/>
      <c r="B178" s="166"/>
      <c r="C178" s="166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6"/>
      <c r="T178" s="166"/>
      <c r="U178" s="166"/>
      <c r="V178" s="166"/>
      <c r="W178" s="166"/>
      <c r="X178" s="166"/>
      <c r="Y178" s="166"/>
      <c r="Z178" s="166"/>
    </row>
    <row r="179" spans="1:26" ht="12.75" customHeight="1">
      <c r="A179" s="166"/>
      <c r="B179" s="166"/>
      <c r="C179" s="166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66"/>
      <c r="Q179" s="166"/>
      <c r="R179" s="166"/>
      <c r="S179" s="166"/>
      <c r="T179" s="166"/>
      <c r="U179" s="166"/>
      <c r="V179" s="166"/>
      <c r="W179" s="166"/>
      <c r="X179" s="166"/>
      <c r="Y179" s="166"/>
      <c r="Z179" s="166"/>
    </row>
    <row r="180" spans="1:26" ht="12.75" customHeight="1">
      <c r="A180" s="166"/>
      <c r="B180" s="166"/>
      <c r="C180" s="166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66"/>
      <c r="Q180" s="166"/>
      <c r="R180" s="166"/>
      <c r="S180" s="166"/>
      <c r="T180" s="166"/>
      <c r="U180" s="166"/>
      <c r="V180" s="166"/>
      <c r="W180" s="166"/>
      <c r="X180" s="166"/>
      <c r="Y180" s="166"/>
      <c r="Z180" s="166"/>
    </row>
    <row r="181" spans="1:26" ht="12.75" customHeight="1">
      <c r="A181" s="166"/>
      <c r="B181" s="166"/>
      <c r="C181" s="166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66"/>
      <c r="Q181" s="166"/>
      <c r="R181" s="166"/>
      <c r="S181" s="166"/>
      <c r="T181" s="166"/>
      <c r="U181" s="166"/>
      <c r="V181" s="166"/>
      <c r="W181" s="166"/>
      <c r="X181" s="166"/>
      <c r="Y181" s="166"/>
      <c r="Z181" s="166"/>
    </row>
    <row r="182" spans="1:26" ht="12.75" customHeight="1">
      <c r="A182" s="166"/>
      <c r="B182" s="166"/>
      <c r="C182" s="166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6"/>
      <c r="T182" s="166"/>
      <c r="U182" s="166"/>
      <c r="V182" s="166"/>
      <c r="W182" s="166"/>
      <c r="X182" s="166"/>
      <c r="Y182" s="166"/>
      <c r="Z182" s="166"/>
    </row>
    <row r="183" spans="1:26" ht="12.75" customHeight="1">
      <c r="A183" s="166"/>
      <c r="B183" s="166"/>
      <c r="C183" s="166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66"/>
      <c r="Q183" s="166"/>
      <c r="R183" s="166"/>
      <c r="S183" s="166"/>
      <c r="T183" s="166"/>
      <c r="U183" s="166"/>
      <c r="V183" s="166"/>
      <c r="W183" s="166"/>
      <c r="X183" s="166"/>
      <c r="Y183" s="166"/>
      <c r="Z183" s="166"/>
    </row>
    <row r="184" spans="1:26" ht="12.75" customHeight="1">
      <c r="A184" s="166"/>
      <c r="B184" s="166"/>
      <c r="C184" s="166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66"/>
      <c r="Q184" s="166"/>
      <c r="R184" s="166"/>
      <c r="S184" s="166"/>
      <c r="T184" s="166"/>
      <c r="U184" s="166"/>
      <c r="V184" s="166"/>
      <c r="W184" s="166"/>
      <c r="X184" s="166"/>
      <c r="Y184" s="166"/>
      <c r="Z184" s="166"/>
    </row>
    <row r="185" spans="1:26" ht="12.75" customHeight="1">
      <c r="A185" s="166"/>
      <c r="B185" s="166"/>
      <c r="C185" s="166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66"/>
      <c r="Q185" s="166"/>
      <c r="R185" s="166"/>
      <c r="S185" s="166"/>
      <c r="T185" s="166"/>
      <c r="U185" s="166"/>
      <c r="V185" s="166"/>
      <c r="W185" s="166"/>
      <c r="X185" s="166"/>
      <c r="Y185" s="166"/>
      <c r="Z185" s="166"/>
    </row>
    <row r="186" spans="1:26" ht="12.75" customHeight="1">
      <c r="A186" s="166"/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6"/>
      <c r="T186" s="166"/>
      <c r="U186" s="166"/>
      <c r="V186" s="166"/>
      <c r="W186" s="166"/>
      <c r="X186" s="166"/>
      <c r="Y186" s="166"/>
      <c r="Z186" s="166"/>
    </row>
    <row r="187" spans="1:26" ht="12.75" customHeight="1">
      <c r="A187" s="166"/>
      <c r="B187" s="166"/>
      <c r="C187" s="166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66"/>
      <c r="Q187" s="166"/>
      <c r="R187" s="166"/>
      <c r="S187" s="166"/>
      <c r="T187" s="166"/>
      <c r="U187" s="166"/>
      <c r="V187" s="166"/>
      <c r="W187" s="166"/>
      <c r="X187" s="166"/>
      <c r="Y187" s="166"/>
      <c r="Z187" s="166"/>
    </row>
    <row r="188" spans="1:26" ht="12.75" customHeight="1">
      <c r="A188" s="166"/>
      <c r="B188" s="166"/>
      <c r="C188" s="166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  <c r="P188" s="166"/>
      <c r="Q188" s="166"/>
      <c r="R188" s="166"/>
      <c r="S188" s="166"/>
      <c r="T188" s="166"/>
      <c r="U188" s="166"/>
      <c r="V188" s="166"/>
      <c r="W188" s="166"/>
      <c r="X188" s="166"/>
      <c r="Y188" s="166"/>
      <c r="Z188" s="166"/>
    </row>
    <row r="189" spans="1:26" ht="12.75" customHeight="1">
      <c r="A189" s="166"/>
      <c r="B189" s="166"/>
      <c r="C189" s="166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66"/>
      <c r="O189" s="166"/>
      <c r="P189" s="166"/>
      <c r="Q189" s="166"/>
      <c r="R189" s="166"/>
      <c r="S189" s="166"/>
      <c r="T189" s="166"/>
      <c r="U189" s="166"/>
      <c r="V189" s="166"/>
      <c r="W189" s="166"/>
      <c r="X189" s="166"/>
      <c r="Y189" s="166"/>
      <c r="Z189" s="166"/>
    </row>
    <row r="190" spans="1:26" ht="12.75" customHeight="1">
      <c r="A190" s="166"/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6"/>
      <c r="T190" s="166"/>
      <c r="U190" s="166"/>
      <c r="V190" s="166"/>
      <c r="W190" s="166"/>
      <c r="X190" s="166"/>
      <c r="Y190" s="166"/>
      <c r="Z190" s="166"/>
    </row>
    <row r="191" spans="1:26" ht="12.75" customHeight="1">
      <c r="A191" s="166"/>
      <c r="B191" s="166"/>
      <c r="C191" s="166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66"/>
      <c r="O191" s="166"/>
      <c r="P191" s="166"/>
      <c r="Q191" s="166"/>
      <c r="R191" s="166"/>
      <c r="S191" s="166"/>
      <c r="T191" s="166"/>
      <c r="U191" s="166"/>
      <c r="V191" s="166"/>
      <c r="W191" s="166"/>
      <c r="X191" s="166"/>
      <c r="Y191" s="166"/>
      <c r="Z191" s="166"/>
    </row>
    <row r="192" spans="1:26" ht="12.75" customHeight="1">
      <c r="A192" s="166"/>
      <c r="B192" s="166"/>
      <c r="C192" s="166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66"/>
      <c r="O192" s="166"/>
      <c r="P192" s="166"/>
      <c r="Q192" s="166"/>
      <c r="R192" s="166"/>
      <c r="S192" s="166"/>
      <c r="T192" s="166"/>
      <c r="U192" s="166"/>
      <c r="V192" s="166"/>
      <c r="W192" s="166"/>
      <c r="X192" s="166"/>
      <c r="Y192" s="166"/>
      <c r="Z192" s="166"/>
    </row>
    <row r="193" spans="1:26" ht="12.75" customHeight="1">
      <c r="A193" s="166"/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6"/>
      <c r="W193" s="166"/>
      <c r="X193" s="166"/>
      <c r="Y193" s="166"/>
      <c r="Z193" s="166"/>
    </row>
    <row r="194" spans="1:26" ht="12.75" customHeight="1">
      <c r="A194" s="166"/>
      <c r="B194" s="166"/>
      <c r="C194" s="166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6"/>
      <c r="T194" s="166"/>
      <c r="U194" s="166"/>
      <c r="V194" s="166"/>
      <c r="W194" s="166"/>
      <c r="X194" s="166"/>
      <c r="Y194" s="166"/>
      <c r="Z194" s="166"/>
    </row>
    <row r="195" spans="1:26" ht="12.75" customHeight="1">
      <c r="A195" s="166"/>
      <c r="B195" s="166"/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P195" s="166"/>
      <c r="Q195" s="166"/>
      <c r="R195" s="166"/>
      <c r="S195" s="166"/>
      <c r="T195" s="166"/>
      <c r="U195" s="166"/>
      <c r="V195" s="166"/>
      <c r="W195" s="166"/>
      <c r="X195" s="166"/>
      <c r="Y195" s="166"/>
      <c r="Z195" s="166"/>
    </row>
    <row r="196" spans="1:26" ht="12.75" customHeight="1">
      <c r="A196" s="166"/>
      <c r="B196" s="166"/>
      <c r="C196" s="166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66"/>
      <c r="O196" s="166"/>
      <c r="P196" s="166"/>
      <c r="Q196" s="166"/>
      <c r="R196" s="166"/>
      <c r="S196" s="166"/>
      <c r="T196" s="166"/>
      <c r="U196" s="166"/>
      <c r="V196" s="166"/>
      <c r="W196" s="166"/>
      <c r="X196" s="166"/>
      <c r="Y196" s="166"/>
      <c r="Z196" s="166"/>
    </row>
    <row r="197" spans="1:26" ht="12.75" customHeight="1">
      <c r="A197" s="166"/>
      <c r="B197" s="166"/>
      <c r="C197" s="166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66"/>
      <c r="O197" s="166"/>
      <c r="P197" s="166"/>
      <c r="Q197" s="166"/>
      <c r="R197" s="166"/>
      <c r="S197" s="166"/>
      <c r="T197" s="166"/>
      <c r="U197" s="166"/>
      <c r="V197" s="166"/>
      <c r="W197" s="166"/>
      <c r="X197" s="166"/>
      <c r="Y197" s="166"/>
      <c r="Z197" s="166"/>
    </row>
    <row r="198" spans="1:26" ht="12.75" customHeight="1">
      <c r="A198" s="166"/>
      <c r="B198" s="166"/>
      <c r="C198" s="166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</row>
    <row r="199" spans="1:26" ht="12.75" customHeight="1">
      <c r="A199" s="166"/>
      <c r="B199" s="166"/>
      <c r="C199" s="166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</row>
    <row r="200" spans="1:26" ht="12.75" customHeight="1">
      <c r="A200" s="166"/>
      <c r="B200" s="166"/>
      <c r="C200" s="166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66"/>
      <c r="O200" s="166"/>
      <c r="P200" s="166"/>
      <c r="Q200" s="166"/>
      <c r="R200" s="166"/>
      <c r="S200" s="166"/>
      <c r="T200" s="166"/>
      <c r="U200" s="166"/>
      <c r="V200" s="166"/>
      <c r="W200" s="166"/>
      <c r="X200" s="166"/>
      <c r="Y200" s="166"/>
      <c r="Z200" s="166"/>
    </row>
    <row r="201" spans="1:26" ht="12.75" customHeight="1">
      <c r="A201" s="166"/>
      <c r="B201" s="166"/>
      <c r="C201" s="166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66"/>
      <c r="O201" s="166"/>
      <c r="P201" s="166"/>
      <c r="Q201" s="166"/>
      <c r="R201" s="166"/>
      <c r="S201" s="166"/>
      <c r="T201" s="166"/>
      <c r="U201" s="166"/>
      <c r="V201" s="166"/>
      <c r="W201" s="166"/>
      <c r="X201" s="166"/>
      <c r="Y201" s="166"/>
      <c r="Z201" s="166"/>
    </row>
    <row r="202" spans="1:26" ht="12.75" customHeight="1">
      <c r="A202" s="166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</row>
    <row r="203" spans="1:26" ht="12.75" customHeight="1">
      <c r="A203" s="166"/>
      <c r="B203" s="166"/>
      <c r="C203" s="166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6"/>
      <c r="P203" s="166"/>
      <c r="Q203" s="166"/>
      <c r="R203" s="166"/>
      <c r="S203" s="166"/>
      <c r="T203" s="166"/>
      <c r="U203" s="166"/>
      <c r="V203" s="166"/>
      <c r="W203" s="166"/>
      <c r="X203" s="166"/>
      <c r="Y203" s="166"/>
      <c r="Z203" s="166"/>
    </row>
    <row r="204" spans="1:26" ht="12.75" customHeight="1">
      <c r="A204" s="166"/>
      <c r="B204" s="166"/>
      <c r="C204" s="166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6"/>
      <c r="P204" s="166"/>
      <c r="Q204" s="166"/>
      <c r="R204" s="166"/>
      <c r="S204" s="166"/>
      <c r="T204" s="166"/>
      <c r="U204" s="166"/>
      <c r="V204" s="166"/>
      <c r="W204" s="166"/>
      <c r="X204" s="166"/>
      <c r="Y204" s="166"/>
      <c r="Z204" s="166"/>
    </row>
    <row r="205" spans="1:26" ht="12.75" customHeight="1">
      <c r="A205" s="166"/>
      <c r="B205" s="166"/>
      <c r="C205" s="166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66"/>
      <c r="O205" s="166"/>
      <c r="P205" s="166"/>
      <c r="Q205" s="166"/>
      <c r="R205" s="166"/>
      <c r="S205" s="166"/>
      <c r="T205" s="166"/>
      <c r="U205" s="166"/>
      <c r="V205" s="166"/>
      <c r="W205" s="166"/>
      <c r="X205" s="166"/>
      <c r="Y205" s="166"/>
      <c r="Z205" s="166"/>
    </row>
    <row r="206" spans="1:26" ht="12.75" customHeight="1">
      <c r="A206" s="166"/>
      <c r="B206" s="166"/>
      <c r="C206" s="166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66"/>
      <c r="O206" s="166"/>
      <c r="P206" s="166"/>
      <c r="Q206" s="166"/>
      <c r="R206" s="166"/>
      <c r="S206" s="166"/>
      <c r="T206" s="166"/>
      <c r="U206" s="166"/>
      <c r="V206" s="166"/>
      <c r="W206" s="166"/>
      <c r="X206" s="166"/>
      <c r="Y206" s="166"/>
      <c r="Z206" s="166"/>
    </row>
    <row r="207" spans="1:26" ht="12.75" customHeight="1">
      <c r="A207" s="166"/>
      <c r="B207" s="166"/>
      <c r="C207" s="166"/>
      <c r="D207" s="166"/>
      <c r="E207" s="166"/>
      <c r="F207" s="166"/>
      <c r="G207" s="166"/>
      <c r="H207" s="166"/>
      <c r="I207" s="166"/>
      <c r="J207" s="166"/>
      <c r="K207" s="166"/>
      <c r="L207" s="166"/>
      <c r="M207" s="166"/>
      <c r="N207" s="166"/>
      <c r="O207" s="166"/>
      <c r="P207" s="166"/>
      <c r="Q207" s="166"/>
      <c r="R207" s="166"/>
      <c r="S207" s="166"/>
      <c r="T207" s="166"/>
      <c r="U207" s="166"/>
      <c r="V207" s="166"/>
      <c r="W207" s="166"/>
      <c r="X207" s="166"/>
      <c r="Y207" s="166"/>
      <c r="Z207" s="166"/>
    </row>
    <row r="208" spans="1:26" ht="12.75" customHeight="1">
      <c r="A208" s="166"/>
      <c r="B208" s="166"/>
      <c r="C208" s="166"/>
      <c r="D208" s="166"/>
      <c r="E208" s="166"/>
      <c r="F208" s="166"/>
      <c r="G208" s="166"/>
      <c r="H208" s="166"/>
      <c r="I208" s="166"/>
      <c r="J208" s="166"/>
      <c r="K208" s="166"/>
      <c r="L208" s="166"/>
      <c r="M208" s="166"/>
      <c r="N208" s="166"/>
      <c r="O208" s="166"/>
      <c r="P208" s="166"/>
      <c r="Q208" s="166"/>
      <c r="R208" s="166"/>
      <c r="S208" s="166"/>
      <c r="T208" s="166"/>
      <c r="U208" s="166"/>
      <c r="V208" s="166"/>
      <c r="W208" s="166"/>
      <c r="X208" s="166"/>
      <c r="Y208" s="166"/>
      <c r="Z208" s="166"/>
    </row>
    <row r="209" spans="1:26" ht="12.75" customHeight="1">
      <c r="A209" s="166"/>
      <c r="B209" s="166"/>
      <c r="C209" s="166"/>
      <c r="D209" s="166"/>
      <c r="E209" s="166"/>
      <c r="F209" s="166"/>
      <c r="G209" s="166"/>
      <c r="H209" s="166"/>
      <c r="I209" s="166"/>
      <c r="J209" s="166"/>
      <c r="K209" s="166"/>
      <c r="L209" s="166"/>
      <c r="M209" s="166"/>
      <c r="N209" s="166"/>
      <c r="O209" s="166"/>
      <c r="P209" s="166"/>
      <c r="Q209" s="166"/>
      <c r="R209" s="166"/>
      <c r="S209" s="166"/>
      <c r="T209" s="166"/>
      <c r="U209" s="166"/>
      <c r="V209" s="166"/>
      <c r="W209" s="166"/>
      <c r="X209" s="166"/>
      <c r="Y209" s="166"/>
      <c r="Z209" s="166"/>
    </row>
    <row r="210" spans="1:26" ht="12.75" customHeight="1">
      <c r="A210" s="166"/>
      <c r="B210" s="166"/>
      <c r="C210" s="166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66"/>
      <c r="O210" s="166"/>
      <c r="P210" s="166"/>
      <c r="Q210" s="166"/>
      <c r="R210" s="166"/>
      <c r="S210" s="166"/>
      <c r="T210" s="166"/>
      <c r="U210" s="166"/>
      <c r="V210" s="166"/>
      <c r="W210" s="166"/>
      <c r="X210" s="166"/>
      <c r="Y210" s="166"/>
      <c r="Z210" s="166"/>
    </row>
    <row r="211" spans="1:26" ht="12.75" customHeight="1">
      <c r="A211" s="166"/>
      <c r="B211" s="166"/>
      <c r="C211" s="166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66"/>
      <c r="O211" s="166"/>
      <c r="P211" s="166"/>
      <c r="Q211" s="166"/>
      <c r="R211" s="166"/>
      <c r="S211" s="166"/>
      <c r="T211" s="166"/>
      <c r="U211" s="166"/>
      <c r="V211" s="166"/>
      <c r="W211" s="166"/>
      <c r="X211" s="166"/>
      <c r="Y211" s="166"/>
      <c r="Z211" s="166"/>
    </row>
    <row r="212" spans="1:26" ht="12.75" customHeight="1">
      <c r="A212" s="166"/>
      <c r="B212" s="166"/>
      <c r="C212" s="166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P212" s="166"/>
      <c r="Q212" s="166"/>
      <c r="R212" s="166"/>
      <c r="S212" s="166"/>
      <c r="T212" s="166"/>
      <c r="U212" s="166"/>
      <c r="V212" s="166"/>
      <c r="W212" s="166"/>
      <c r="X212" s="166"/>
      <c r="Y212" s="166"/>
      <c r="Z212" s="166"/>
    </row>
    <row r="213" spans="1:26" ht="12.75" customHeight="1">
      <c r="A213" s="166"/>
      <c r="B213" s="166"/>
      <c r="C213" s="166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66"/>
      <c r="O213" s="166"/>
      <c r="P213" s="166"/>
      <c r="Q213" s="166"/>
      <c r="R213" s="166"/>
      <c r="S213" s="166"/>
      <c r="T213" s="166"/>
      <c r="U213" s="166"/>
      <c r="V213" s="166"/>
      <c r="W213" s="166"/>
      <c r="X213" s="166"/>
      <c r="Y213" s="166"/>
      <c r="Z213" s="166"/>
    </row>
    <row r="214" spans="1:26" ht="12.75" customHeight="1">
      <c r="A214" s="166"/>
      <c r="B214" s="166"/>
      <c r="C214" s="166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66"/>
      <c r="O214" s="166"/>
      <c r="P214" s="166"/>
      <c r="Q214" s="166"/>
      <c r="R214" s="166"/>
      <c r="S214" s="166"/>
      <c r="T214" s="166"/>
      <c r="U214" s="166"/>
      <c r="V214" s="166"/>
      <c r="W214" s="166"/>
      <c r="X214" s="166"/>
      <c r="Y214" s="166"/>
      <c r="Z214" s="166"/>
    </row>
    <row r="215" spans="1:26" ht="12.75" customHeight="1">
      <c r="A215" s="166"/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66"/>
      <c r="Q215" s="166"/>
      <c r="R215" s="166"/>
      <c r="S215" s="166"/>
      <c r="T215" s="166"/>
      <c r="U215" s="166"/>
      <c r="V215" s="166"/>
      <c r="W215" s="166"/>
      <c r="X215" s="166"/>
      <c r="Y215" s="166"/>
      <c r="Z215" s="166"/>
    </row>
    <row r="216" spans="1:26" ht="12.75" customHeight="1">
      <c r="A216" s="166"/>
      <c r="B216" s="166"/>
      <c r="C216" s="166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66"/>
      <c r="O216" s="166"/>
      <c r="P216" s="166"/>
      <c r="Q216" s="166"/>
      <c r="R216" s="166"/>
      <c r="S216" s="166"/>
      <c r="T216" s="166"/>
      <c r="U216" s="166"/>
      <c r="V216" s="166"/>
      <c r="W216" s="166"/>
      <c r="X216" s="166"/>
      <c r="Y216" s="166"/>
      <c r="Z216" s="166"/>
    </row>
    <row r="217" spans="1:26" ht="12.75" customHeight="1">
      <c r="A217" s="166"/>
      <c r="B217" s="166"/>
      <c r="C217" s="166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66"/>
      <c r="O217" s="166"/>
      <c r="P217" s="166"/>
      <c r="Q217" s="166"/>
      <c r="R217" s="166"/>
      <c r="S217" s="166"/>
      <c r="T217" s="166"/>
      <c r="U217" s="166"/>
      <c r="V217" s="166"/>
      <c r="W217" s="166"/>
      <c r="X217" s="166"/>
      <c r="Y217" s="166"/>
      <c r="Z217" s="166"/>
    </row>
    <row r="218" spans="1:26" ht="12.75" customHeight="1">
      <c r="A218" s="166"/>
      <c r="B218" s="166"/>
      <c r="C218" s="166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66"/>
      <c r="O218" s="166"/>
      <c r="P218" s="166"/>
      <c r="Q218" s="166"/>
      <c r="R218" s="166"/>
      <c r="S218" s="166"/>
      <c r="T218" s="166"/>
      <c r="U218" s="166"/>
      <c r="V218" s="166"/>
      <c r="W218" s="166"/>
      <c r="X218" s="166"/>
      <c r="Y218" s="166"/>
      <c r="Z218" s="166"/>
    </row>
    <row r="219" spans="1:26" ht="12.75" customHeight="1">
      <c r="A219" s="166"/>
      <c r="B219" s="166"/>
      <c r="C219" s="166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66"/>
      <c r="O219" s="166"/>
      <c r="P219" s="166"/>
      <c r="Q219" s="166"/>
      <c r="R219" s="166"/>
      <c r="S219" s="166"/>
      <c r="T219" s="166"/>
      <c r="U219" s="166"/>
      <c r="V219" s="166"/>
      <c r="W219" s="166"/>
      <c r="X219" s="166"/>
      <c r="Y219" s="166"/>
      <c r="Z219" s="166"/>
    </row>
    <row r="220" spans="1:26" ht="12.75" customHeight="1">
      <c r="A220" s="166"/>
      <c r="B220" s="166"/>
      <c r="C220" s="166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66"/>
      <c r="O220" s="166"/>
      <c r="P220" s="166"/>
      <c r="Q220" s="166"/>
      <c r="R220" s="166"/>
      <c r="S220" s="166"/>
      <c r="T220" s="166"/>
      <c r="U220" s="166"/>
      <c r="V220" s="166"/>
      <c r="W220" s="166"/>
      <c r="X220" s="166"/>
      <c r="Y220" s="166"/>
      <c r="Z220" s="166"/>
    </row>
    <row r="221" spans="1:26" ht="12.75" customHeight="1">
      <c r="A221" s="166"/>
      <c r="B221" s="166"/>
      <c r="C221" s="166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6"/>
      <c r="P221" s="166"/>
      <c r="Q221" s="166"/>
      <c r="R221" s="166"/>
      <c r="S221" s="166"/>
      <c r="T221" s="166"/>
      <c r="U221" s="166"/>
      <c r="V221" s="166"/>
      <c r="W221" s="166"/>
      <c r="X221" s="166"/>
      <c r="Y221" s="166"/>
      <c r="Z221" s="166"/>
    </row>
    <row r="222" spans="1:26" ht="12.75" customHeight="1">
      <c r="A222" s="166"/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6"/>
      <c r="Y222" s="166"/>
      <c r="Z222" s="166"/>
    </row>
    <row r="223" spans="1:26" ht="12.75" customHeight="1">
      <c r="A223" s="166"/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P223" s="166"/>
      <c r="Q223" s="166"/>
      <c r="R223" s="166"/>
      <c r="S223" s="166"/>
      <c r="T223" s="166"/>
      <c r="U223" s="166"/>
      <c r="V223" s="166"/>
      <c r="W223" s="166"/>
      <c r="X223" s="166"/>
      <c r="Y223" s="166"/>
      <c r="Z223" s="166"/>
    </row>
    <row r="224" spans="1:26" ht="12.75" customHeight="1">
      <c r="A224" s="166"/>
      <c r="B224" s="166"/>
      <c r="C224" s="166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6"/>
      <c r="P224" s="166"/>
      <c r="Q224" s="166"/>
      <c r="R224" s="166"/>
      <c r="S224" s="166"/>
      <c r="T224" s="166"/>
      <c r="U224" s="166"/>
      <c r="V224" s="166"/>
      <c r="W224" s="166"/>
      <c r="X224" s="166"/>
      <c r="Y224" s="166"/>
      <c r="Z224" s="166"/>
    </row>
    <row r="225" spans="1:26" ht="12.75" customHeight="1">
      <c r="A225" s="166"/>
      <c r="B225" s="166"/>
      <c r="C225" s="166"/>
      <c r="D225" s="166"/>
      <c r="E225" s="166"/>
      <c r="F225" s="166"/>
      <c r="G225" s="166"/>
      <c r="H225" s="166"/>
      <c r="I225" s="166"/>
      <c r="J225" s="166"/>
      <c r="K225" s="166"/>
      <c r="L225" s="166"/>
      <c r="M225" s="166"/>
      <c r="N225" s="166"/>
      <c r="O225" s="166"/>
      <c r="P225" s="166"/>
      <c r="Q225" s="166"/>
      <c r="R225" s="166"/>
      <c r="S225" s="166"/>
      <c r="T225" s="166"/>
      <c r="U225" s="166"/>
      <c r="V225" s="166"/>
      <c r="W225" s="166"/>
      <c r="X225" s="166"/>
      <c r="Y225" s="166"/>
      <c r="Z225" s="166"/>
    </row>
    <row r="226" spans="1:26" ht="12.75" customHeight="1">
      <c r="A226" s="166"/>
      <c r="B226" s="166"/>
      <c r="C226" s="166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166"/>
      <c r="P226" s="166"/>
      <c r="Q226" s="166"/>
      <c r="R226" s="166"/>
      <c r="S226" s="166"/>
      <c r="T226" s="166"/>
      <c r="U226" s="166"/>
      <c r="V226" s="166"/>
      <c r="W226" s="166"/>
      <c r="X226" s="166"/>
      <c r="Y226" s="166"/>
      <c r="Z226" s="166"/>
    </row>
    <row r="227" spans="1:26" ht="12.75" customHeight="1">
      <c r="A227" s="166"/>
      <c r="B227" s="166"/>
      <c r="C227" s="166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6"/>
      <c r="P227" s="166"/>
      <c r="Q227" s="166"/>
      <c r="R227" s="166"/>
      <c r="S227" s="166"/>
      <c r="T227" s="166"/>
      <c r="U227" s="166"/>
      <c r="V227" s="166"/>
      <c r="W227" s="166"/>
      <c r="X227" s="166"/>
      <c r="Y227" s="166"/>
      <c r="Z227" s="166"/>
    </row>
    <row r="228" spans="1:26" ht="12.75" customHeight="1">
      <c r="A228" s="166"/>
      <c r="B228" s="166"/>
      <c r="C228" s="166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166"/>
      <c r="P228" s="166"/>
      <c r="Q228" s="166"/>
      <c r="R228" s="166"/>
      <c r="S228" s="166"/>
      <c r="T228" s="166"/>
      <c r="U228" s="166"/>
      <c r="V228" s="166"/>
      <c r="W228" s="166"/>
      <c r="X228" s="166"/>
      <c r="Y228" s="166"/>
      <c r="Z228" s="166"/>
    </row>
    <row r="229" spans="1:26" ht="12.75" customHeight="1">
      <c r="A229" s="166"/>
      <c r="B229" s="166"/>
      <c r="C229" s="166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6"/>
      <c r="P229" s="166"/>
      <c r="Q229" s="166"/>
      <c r="R229" s="166"/>
      <c r="S229" s="166"/>
      <c r="T229" s="166"/>
      <c r="U229" s="166"/>
      <c r="V229" s="166"/>
      <c r="W229" s="166"/>
      <c r="X229" s="166"/>
      <c r="Y229" s="166"/>
      <c r="Z229" s="166"/>
    </row>
    <row r="230" spans="1:26" ht="12.75" customHeight="1">
      <c r="A230" s="166"/>
      <c r="B230" s="166"/>
      <c r="C230" s="166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166"/>
      <c r="Q230" s="166"/>
      <c r="R230" s="166"/>
      <c r="S230" s="166"/>
      <c r="T230" s="166"/>
      <c r="U230" s="166"/>
      <c r="V230" s="166"/>
      <c r="W230" s="166"/>
      <c r="X230" s="166"/>
      <c r="Y230" s="166"/>
      <c r="Z230" s="166"/>
    </row>
    <row r="231" spans="1:26" ht="12.75" customHeight="1">
      <c r="A231" s="166"/>
      <c r="B231" s="166"/>
      <c r="C231" s="166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P231" s="166"/>
      <c r="Q231" s="166"/>
      <c r="R231" s="166"/>
      <c r="S231" s="166"/>
      <c r="T231" s="166"/>
      <c r="U231" s="166"/>
      <c r="V231" s="166"/>
      <c r="W231" s="166"/>
      <c r="X231" s="166"/>
      <c r="Y231" s="166"/>
      <c r="Z231" s="166"/>
    </row>
    <row r="232" spans="1:26" ht="12.75" customHeight="1">
      <c r="A232" s="166"/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</row>
    <row r="233" spans="1:26" ht="12.75" customHeight="1">
      <c r="A233" s="166"/>
      <c r="B233" s="166"/>
      <c r="C233" s="166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P233" s="166"/>
      <c r="Q233" s="166"/>
      <c r="R233" s="166"/>
      <c r="S233" s="166"/>
      <c r="T233" s="166"/>
      <c r="U233" s="166"/>
      <c r="V233" s="166"/>
      <c r="W233" s="166"/>
      <c r="X233" s="166"/>
      <c r="Y233" s="166"/>
      <c r="Z233" s="166"/>
    </row>
    <row r="234" spans="1:26" ht="12.75" customHeight="1">
      <c r="A234" s="166"/>
      <c r="B234" s="166"/>
      <c r="C234" s="166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P234" s="166"/>
      <c r="Q234" s="166"/>
      <c r="R234" s="166"/>
      <c r="S234" s="166"/>
      <c r="T234" s="166"/>
      <c r="U234" s="166"/>
      <c r="V234" s="166"/>
      <c r="W234" s="166"/>
      <c r="X234" s="166"/>
      <c r="Y234" s="166"/>
      <c r="Z234" s="166"/>
    </row>
    <row r="235" spans="1:26" ht="12.75" customHeight="1">
      <c r="A235" s="166"/>
      <c r="B235" s="166"/>
      <c r="C235" s="166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166"/>
      <c r="Q235" s="166"/>
      <c r="R235" s="166"/>
      <c r="S235" s="166"/>
      <c r="T235" s="166"/>
      <c r="U235" s="166"/>
      <c r="V235" s="166"/>
      <c r="W235" s="166"/>
      <c r="X235" s="166"/>
      <c r="Y235" s="166"/>
      <c r="Z235" s="166"/>
    </row>
    <row r="236" spans="1:26" ht="12.75" customHeight="1">
      <c r="A236" s="166"/>
      <c r="B236" s="166"/>
      <c r="C236" s="166"/>
      <c r="D236" s="166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166"/>
      <c r="Q236" s="166"/>
      <c r="R236" s="166"/>
      <c r="S236" s="166"/>
      <c r="T236" s="166"/>
      <c r="U236" s="166"/>
      <c r="V236" s="166"/>
      <c r="W236" s="166"/>
      <c r="X236" s="166"/>
      <c r="Y236" s="166"/>
      <c r="Z236" s="166"/>
    </row>
    <row r="237" spans="1:26" ht="12.75" customHeight="1">
      <c r="A237" s="166"/>
      <c r="B237" s="16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P237" s="166"/>
      <c r="Q237" s="166"/>
      <c r="R237" s="166"/>
      <c r="S237" s="166"/>
      <c r="T237" s="166"/>
      <c r="U237" s="166"/>
      <c r="V237" s="166"/>
      <c r="W237" s="166"/>
      <c r="X237" s="166"/>
      <c r="Y237" s="166"/>
      <c r="Z237" s="166"/>
    </row>
    <row r="238" spans="1:26" ht="12.75" customHeight="1">
      <c r="A238" s="166"/>
      <c r="B238" s="166"/>
      <c r="C238" s="166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166"/>
      <c r="P238" s="166"/>
      <c r="Q238" s="166"/>
      <c r="R238" s="166"/>
      <c r="S238" s="166"/>
      <c r="T238" s="166"/>
      <c r="U238" s="166"/>
      <c r="V238" s="166"/>
      <c r="W238" s="166"/>
      <c r="X238" s="166"/>
      <c r="Y238" s="166"/>
      <c r="Z238" s="166"/>
    </row>
    <row r="239" spans="1:26" ht="12.75" customHeight="1">
      <c r="A239" s="166"/>
      <c r="B239" s="166"/>
      <c r="C239" s="166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166"/>
      <c r="P239" s="166"/>
      <c r="Q239" s="166"/>
      <c r="R239" s="166"/>
      <c r="S239" s="166"/>
      <c r="T239" s="166"/>
      <c r="U239" s="166"/>
      <c r="V239" s="166"/>
      <c r="W239" s="166"/>
      <c r="X239" s="166"/>
      <c r="Y239" s="166"/>
      <c r="Z239" s="166"/>
    </row>
    <row r="240" spans="1:26" ht="12.75" customHeight="1">
      <c r="A240" s="166"/>
      <c r="B240" s="166"/>
      <c r="C240" s="166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166"/>
      <c r="P240" s="166"/>
      <c r="Q240" s="166"/>
      <c r="R240" s="166"/>
      <c r="S240" s="166"/>
      <c r="T240" s="166"/>
      <c r="U240" s="166"/>
      <c r="V240" s="166"/>
      <c r="W240" s="166"/>
      <c r="X240" s="166"/>
      <c r="Y240" s="166"/>
      <c r="Z240" s="166"/>
    </row>
    <row r="241" spans="1:26" ht="12.75" customHeight="1">
      <c r="A241" s="166"/>
      <c r="B241" s="166"/>
      <c r="C241" s="166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166"/>
      <c r="P241" s="166"/>
      <c r="Q241" s="166"/>
      <c r="R241" s="166"/>
      <c r="S241" s="166"/>
      <c r="T241" s="166"/>
      <c r="U241" s="166"/>
      <c r="V241" s="166"/>
      <c r="W241" s="166"/>
      <c r="X241" s="166"/>
      <c r="Y241" s="166"/>
      <c r="Z241" s="166"/>
    </row>
    <row r="242" spans="1:26" ht="12.75" customHeight="1">
      <c r="A242" s="166"/>
      <c r="B242" s="166"/>
      <c r="C242" s="166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6"/>
      <c r="P242" s="166"/>
      <c r="Q242" s="166"/>
      <c r="R242" s="166"/>
      <c r="S242" s="166"/>
      <c r="T242" s="166"/>
      <c r="U242" s="166"/>
      <c r="V242" s="166"/>
      <c r="W242" s="166"/>
      <c r="X242" s="166"/>
      <c r="Y242" s="166"/>
      <c r="Z242" s="166"/>
    </row>
    <row r="243" spans="1:26" ht="12.75" customHeight="1">
      <c r="A243" s="166"/>
      <c r="B243" s="166"/>
      <c r="C243" s="166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166"/>
      <c r="P243" s="166"/>
      <c r="Q243" s="166"/>
      <c r="R243" s="166"/>
      <c r="S243" s="166"/>
      <c r="T243" s="166"/>
      <c r="U243" s="166"/>
      <c r="V243" s="166"/>
      <c r="W243" s="166"/>
      <c r="X243" s="166"/>
      <c r="Y243" s="166"/>
      <c r="Z243" s="166"/>
    </row>
    <row r="244" spans="1:26" ht="12.75" customHeight="1">
      <c r="A244" s="166"/>
      <c r="B244" s="166"/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66"/>
      <c r="Q244" s="166"/>
      <c r="R244" s="166"/>
      <c r="S244" s="166"/>
      <c r="T244" s="166"/>
      <c r="U244" s="166"/>
      <c r="V244" s="166"/>
      <c r="W244" s="166"/>
      <c r="X244" s="166"/>
      <c r="Y244" s="166"/>
      <c r="Z244" s="166"/>
    </row>
    <row r="245" spans="1:26" ht="12.75" customHeight="1">
      <c r="A245" s="166"/>
      <c r="B245" s="166"/>
      <c r="C245" s="166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166"/>
      <c r="P245" s="166"/>
      <c r="Q245" s="166"/>
      <c r="R245" s="166"/>
      <c r="S245" s="166"/>
      <c r="T245" s="166"/>
      <c r="U245" s="166"/>
      <c r="V245" s="166"/>
      <c r="W245" s="166"/>
      <c r="X245" s="166"/>
      <c r="Y245" s="166"/>
      <c r="Z245" s="166"/>
    </row>
    <row r="246" spans="1:26" ht="12.75" customHeight="1">
      <c r="A246" s="166"/>
      <c r="B246" s="166"/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166"/>
      <c r="Q246" s="166"/>
      <c r="R246" s="166"/>
      <c r="S246" s="166"/>
      <c r="T246" s="166"/>
      <c r="U246" s="166"/>
      <c r="V246" s="166"/>
      <c r="W246" s="166"/>
      <c r="X246" s="166"/>
      <c r="Y246" s="166"/>
      <c r="Z246" s="166"/>
    </row>
    <row r="247" spans="1:26" ht="12.75" customHeight="1">
      <c r="A247" s="166"/>
      <c r="B247" s="166"/>
      <c r="C247" s="166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166"/>
      <c r="P247" s="166"/>
      <c r="Q247" s="166"/>
      <c r="R247" s="166"/>
      <c r="S247" s="166"/>
      <c r="T247" s="166"/>
      <c r="U247" s="166"/>
      <c r="V247" s="166"/>
      <c r="W247" s="166"/>
      <c r="X247" s="166"/>
      <c r="Y247" s="166"/>
      <c r="Z247" s="166"/>
    </row>
    <row r="248" spans="1:26" ht="12.75" customHeight="1">
      <c r="A248" s="166"/>
      <c r="B248" s="166"/>
      <c r="C248" s="166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166"/>
      <c r="P248" s="166"/>
      <c r="Q248" s="166"/>
      <c r="R248" s="166"/>
      <c r="S248" s="166"/>
      <c r="T248" s="166"/>
      <c r="U248" s="166"/>
      <c r="V248" s="166"/>
      <c r="W248" s="166"/>
      <c r="X248" s="166"/>
      <c r="Y248" s="166"/>
      <c r="Z248" s="166"/>
    </row>
    <row r="249" spans="1:26" ht="12.75" customHeight="1">
      <c r="A249" s="166"/>
      <c r="B249" s="166"/>
      <c r="C249" s="166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166"/>
      <c r="P249" s="166"/>
      <c r="Q249" s="166"/>
      <c r="R249" s="166"/>
      <c r="S249" s="166"/>
      <c r="T249" s="166"/>
      <c r="U249" s="166"/>
      <c r="V249" s="166"/>
      <c r="W249" s="166"/>
      <c r="X249" s="166"/>
      <c r="Y249" s="166"/>
      <c r="Z249" s="166"/>
    </row>
    <row r="250" spans="1:26" ht="12.75" customHeight="1">
      <c r="A250" s="166"/>
      <c r="B250" s="166"/>
      <c r="C250" s="166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166"/>
      <c r="P250" s="166"/>
      <c r="Q250" s="166"/>
      <c r="R250" s="166"/>
      <c r="S250" s="166"/>
      <c r="T250" s="166"/>
      <c r="U250" s="166"/>
      <c r="V250" s="166"/>
      <c r="W250" s="166"/>
      <c r="X250" s="166"/>
      <c r="Y250" s="166"/>
      <c r="Z250" s="166"/>
    </row>
    <row r="251" spans="1:26" ht="12.75" customHeight="1">
      <c r="A251" s="166"/>
      <c r="B251" s="166"/>
      <c r="C251" s="166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166"/>
      <c r="P251" s="166"/>
      <c r="Q251" s="166"/>
      <c r="R251" s="166"/>
      <c r="S251" s="166"/>
      <c r="T251" s="166"/>
      <c r="U251" s="166"/>
      <c r="V251" s="166"/>
      <c r="W251" s="166"/>
      <c r="X251" s="166"/>
      <c r="Y251" s="166"/>
      <c r="Z251" s="166"/>
    </row>
    <row r="252" spans="1:26" ht="12.75" customHeight="1">
      <c r="A252" s="166"/>
      <c r="B252" s="166"/>
      <c r="C252" s="166"/>
      <c r="D252" s="166"/>
      <c r="E252" s="166"/>
      <c r="F252" s="166"/>
      <c r="G252" s="166"/>
      <c r="H252" s="166"/>
      <c r="I252" s="166"/>
      <c r="J252" s="166"/>
      <c r="K252" s="166"/>
      <c r="L252" s="166"/>
      <c r="M252" s="166"/>
      <c r="N252" s="166"/>
      <c r="O252" s="166"/>
      <c r="P252" s="166"/>
      <c r="Q252" s="166"/>
      <c r="R252" s="166"/>
      <c r="S252" s="166"/>
      <c r="T252" s="166"/>
      <c r="U252" s="166"/>
      <c r="V252" s="166"/>
      <c r="W252" s="166"/>
      <c r="X252" s="166"/>
      <c r="Y252" s="166"/>
      <c r="Z252" s="166"/>
    </row>
    <row r="253" spans="1:26" ht="12.75" customHeight="1">
      <c r="A253" s="166"/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166"/>
      <c r="Q253" s="166"/>
      <c r="R253" s="166"/>
      <c r="S253" s="166"/>
      <c r="T253" s="166"/>
      <c r="U253" s="166"/>
      <c r="V253" s="166"/>
      <c r="W253" s="166"/>
      <c r="X253" s="166"/>
      <c r="Y253" s="166"/>
      <c r="Z253" s="166"/>
    </row>
    <row r="254" spans="1:26" ht="12.75" customHeight="1">
      <c r="A254" s="166"/>
      <c r="B254" s="166"/>
      <c r="C254" s="166"/>
      <c r="D254" s="166"/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166"/>
      <c r="P254" s="166"/>
      <c r="Q254" s="166"/>
      <c r="R254" s="166"/>
      <c r="S254" s="166"/>
      <c r="T254" s="166"/>
      <c r="U254" s="166"/>
      <c r="V254" s="166"/>
      <c r="W254" s="166"/>
      <c r="X254" s="166"/>
      <c r="Y254" s="166"/>
      <c r="Z254" s="166"/>
    </row>
    <row r="255" spans="1:26" ht="12.75" customHeight="1">
      <c r="A255" s="166"/>
      <c r="B255" s="166"/>
      <c r="C255" s="166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166"/>
      <c r="Q255" s="166"/>
      <c r="R255" s="166"/>
      <c r="S255" s="166"/>
      <c r="T255" s="166"/>
      <c r="U255" s="166"/>
      <c r="V255" s="166"/>
      <c r="W255" s="166"/>
      <c r="X255" s="166"/>
      <c r="Y255" s="166"/>
      <c r="Z255" s="166"/>
    </row>
    <row r="256" spans="1:26" ht="12.75" customHeight="1">
      <c r="A256" s="166"/>
      <c r="B256" s="166"/>
      <c r="C256" s="166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6"/>
      <c r="P256" s="166"/>
      <c r="Q256" s="166"/>
      <c r="R256" s="166"/>
      <c r="S256" s="166"/>
      <c r="T256" s="166"/>
      <c r="U256" s="166"/>
      <c r="V256" s="166"/>
      <c r="W256" s="166"/>
      <c r="X256" s="166"/>
      <c r="Y256" s="166"/>
      <c r="Z256" s="166"/>
    </row>
    <row r="257" spans="1:26" ht="12.75" customHeight="1">
      <c r="A257" s="166"/>
      <c r="B257" s="166"/>
      <c r="C257" s="166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6"/>
      <c r="P257" s="166"/>
      <c r="Q257" s="166"/>
      <c r="R257" s="166"/>
      <c r="S257" s="166"/>
      <c r="T257" s="166"/>
      <c r="U257" s="166"/>
      <c r="V257" s="166"/>
      <c r="W257" s="166"/>
      <c r="X257" s="166"/>
      <c r="Y257" s="166"/>
      <c r="Z257" s="166"/>
    </row>
    <row r="258" spans="1:26" ht="12.75" customHeight="1">
      <c r="A258" s="166"/>
      <c r="B258" s="166"/>
      <c r="C258" s="166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6"/>
      <c r="P258" s="166"/>
      <c r="Q258" s="166"/>
      <c r="R258" s="166"/>
      <c r="S258" s="166"/>
      <c r="T258" s="166"/>
      <c r="U258" s="166"/>
      <c r="V258" s="166"/>
      <c r="W258" s="166"/>
      <c r="X258" s="166"/>
      <c r="Y258" s="166"/>
      <c r="Z258" s="166"/>
    </row>
    <row r="259" spans="1:26" ht="12.75" customHeight="1">
      <c r="A259" s="166"/>
      <c r="B259" s="166"/>
      <c r="C259" s="166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6"/>
      <c r="P259" s="166"/>
      <c r="Q259" s="166"/>
      <c r="R259" s="166"/>
      <c r="S259" s="166"/>
      <c r="T259" s="166"/>
      <c r="U259" s="166"/>
      <c r="V259" s="166"/>
      <c r="W259" s="166"/>
      <c r="X259" s="166"/>
      <c r="Y259" s="166"/>
      <c r="Z259" s="166"/>
    </row>
    <row r="260" spans="1:26" ht="12.75" customHeight="1">
      <c r="A260" s="166"/>
      <c r="B260" s="166"/>
      <c r="C260" s="166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6"/>
      <c r="P260" s="166"/>
      <c r="Q260" s="166"/>
      <c r="R260" s="166"/>
      <c r="S260" s="166"/>
      <c r="T260" s="166"/>
      <c r="U260" s="166"/>
      <c r="V260" s="166"/>
      <c r="W260" s="166"/>
      <c r="X260" s="166"/>
      <c r="Y260" s="166"/>
      <c r="Z260" s="166"/>
    </row>
    <row r="261" spans="1:26" ht="12.75" customHeight="1">
      <c r="A261" s="166"/>
      <c r="B261" s="166"/>
      <c r="C261" s="166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6"/>
      <c r="P261" s="166"/>
      <c r="Q261" s="166"/>
      <c r="R261" s="166"/>
      <c r="S261" s="166"/>
      <c r="T261" s="166"/>
      <c r="U261" s="166"/>
      <c r="V261" s="166"/>
      <c r="W261" s="166"/>
      <c r="X261" s="166"/>
      <c r="Y261" s="166"/>
      <c r="Z261" s="166"/>
    </row>
    <row r="262" spans="1:26" ht="12.75" customHeight="1">
      <c r="A262" s="166"/>
      <c r="B262" s="166"/>
      <c r="C262" s="166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P262" s="166"/>
      <c r="Q262" s="166"/>
      <c r="R262" s="166"/>
      <c r="S262" s="166"/>
      <c r="T262" s="166"/>
      <c r="U262" s="166"/>
      <c r="V262" s="166"/>
      <c r="W262" s="166"/>
      <c r="X262" s="166"/>
      <c r="Y262" s="166"/>
      <c r="Z262" s="166"/>
    </row>
    <row r="263" spans="1:26" ht="12.75" customHeight="1">
      <c r="A263" s="166"/>
      <c r="B263" s="166"/>
      <c r="C263" s="166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P263" s="166"/>
      <c r="Q263" s="166"/>
      <c r="R263" s="166"/>
      <c r="S263" s="166"/>
      <c r="T263" s="166"/>
      <c r="U263" s="166"/>
      <c r="V263" s="166"/>
      <c r="W263" s="166"/>
      <c r="X263" s="166"/>
      <c r="Y263" s="166"/>
      <c r="Z263" s="166"/>
    </row>
    <row r="264" spans="1:26" ht="12.75" customHeight="1">
      <c r="A264" s="166"/>
      <c r="B264" s="166"/>
      <c r="C264" s="166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6"/>
      <c r="P264" s="166"/>
      <c r="Q264" s="166"/>
      <c r="R264" s="166"/>
      <c r="S264" s="166"/>
      <c r="T264" s="166"/>
      <c r="U264" s="166"/>
      <c r="V264" s="166"/>
      <c r="W264" s="166"/>
      <c r="X264" s="166"/>
      <c r="Y264" s="166"/>
      <c r="Z264" s="166"/>
    </row>
    <row r="265" spans="1:26" ht="12.75" customHeight="1">
      <c r="A265" s="166"/>
      <c r="B265" s="166"/>
      <c r="C265" s="166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66"/>
      <c r="O265" s="166"/>
      <c r="P265" s="166"/>
      <c r="Q265" s="166"/>
      <c r="R265" s="166"/>
      <c r="S265" s="166"/>
      <c r="T265" s="166"/>
      <c r="U265" s="166"/>
      <c r="V265" s="166"/>
      <c r="W265" s="166"/>
      <c r="X265" s="166"/>
      <c r="Y265" s="166"/>
      <c r="Z265" s="166"/>
    </row>
    <row r="266" spans="1:26" ht="12.75" customHeight="1">
      <c r="A266" s="166"/>
      <c r="B266" s="166"/>
      <c r="C266" s="166"/>
      <c r="D266" s="166"/>
      <c r="E266" s="166"/>
      <c r="F266" s="166"/>
      <c r="G266" s="166"/>
      <c r="H266" s="166"/>
      <c r="I266" s="166"/>
      <c r="J266" s="166"/>
      <c r="K266" s="166"/>
      <c r="L266" s="166"/>
      <c r="M266" s="166"/>
      <c r="N266" s="166"/>
      <c r="O266" s="166"/>
      <c r="P266" s="166"/>
      <c r="Q266" s="166"/>
      <c r="R266" s="166"/>
      <c r="S266" s="166"/>
      <c r="T266" s="166"/>
      <c r="U266" s="166"/>
      <c r="V266" s="166"/>
      <c r="W266" s="166"/>
      <c r="X266" s="166"/>
      <c r="Y266" s="166"/>
      <c r="Z266" s="166"/>
    </row>
    <row r="267" spans="1:26" ht="12.75" customHeight="1">
      <c r="A267" s="166"/>
      <c r="B267" s="166"/>
      <c r="C267" s="166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P267" s="166"/>
      <c r="Q267" s="166"/>
      <c r="R267" s="166"/>
      <c r="S267" s="166"/>
      <c r="T267" s="166"/>
      <c r="U267" s="166"/>
      <c r="V267" s="166"/>
      <c r="W267" s="166"/>
      <c r="X267" s="166"/>
      <c r="Y267" s="166"/>
      <c r="Z267" s="166"/>
    </row>
    <row r="268" spans="1:26" ht="12.75" customHeight="1">
      <c r="A268" s="166"/>
      <c r="B268" s="166"/>
      <c r="C268" s="166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166"/>
      <c r="Q268" s="166"/>
      <c r="R268" s="166"/>
      <c r="S268" s="166"/>
      <c r="T268" s="166"/>
      <c r="U268" s="166"/>
      <c r="V268" s="166"/>
      <c r="W268" s="166"/>
      <c r="X268" s="166"/>
      <c r="Y268" s="166"/>
      <c r="Z268" s="166"/>
    </row>
    <row r="269" spans="1:26" ht="12.75" customHeight="1">
      <c r="A269" s="166"/>
      <c r="B269" s="166"/>
      <c r="C269" s="166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P269" s="166"/>
      <c r="Q269" s="166"/>
      <c r="R269" s="166"/>
      <c r="S269" s="166"/>
      <c r="T269" s="166"/>
      <c r="U269" s="166"/>
      <c r="V269" s="166"/>
      <c r="W269" s="166"/>
      <c r="X269" s="166"/>
      <c r="Y269" s="166"/>
      <c r="Z269" s="166"/>
    </row>
    <row r="270" spans="1:26" ht="12.75" customHeight="1">
      <c r="A270" s="166"/>
      <c r="B270" s="166"/>
      <c r="C270" s="166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P270" s="166"/>
      <c r="Q270" s="166"/>
      <c r="R270" s="166"/>
      <c r="S270" s="166"/>
      <c r="T270" s="166"/>
      <c r="U270" s="166"/>
      <c r="V270" s="166"/>
      <c r="W270" s="166"/>
      <c r="X270" s="166"/>
      <c r="Y270" s="166"/>
      <c r="Z270" s="166"/>
    </row>
    <row r="271" spans="1:26" ht="12.75" customHeight="1">
      <c r="A271" s="166"/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</row>
    <row r="272" spans="1:26" ht="12.75" customHeight="1">
      <c r="A272" s="166"/>
      <c r="B272" s="166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  <c r="S272" s="166"/>
      <c r="T272" s="166"/>
      <c r="U272" s="166"/>
      <c r="V272" s="166"/>
      <c r="W272" s="166"/>
      <c r="X272" s="166"/>
      <c r="Y272" s="166"/>
      <c r="Z272" s="166"/>
    </row>
    <row r="273" spans="1:26" ht="12.75" customHeight="1">
      <c r="A273" s="166"/>
      <c r="B273" s="166"/>
      <c r="C273" s="166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166"/>
      <c r="Q273" s="166"/>
      <c r="R273" s="166"/>
      <c r="S273" s="166"/>
      <c r="T273" s="166"/>
      <c r="U273" s="166"/>
      <c r="V273" s="166"/>
      <c r="W273" s="166"/>
      <c r="X273" s="166"/>
      <c r="Y273" s="166"/>
      <c r="Z273" s="166"/>
    </row>
    <row r="274" spans="1:26" ht="12.75" customHeight="1">
      <c r="A274" s="166"/>
      <c r="B274" s="166"/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P274" s="166"/>
      <c r="Q274" s="166"/>
      <c r="R274" s="166"/>
      <c r="S274" s="166"/>
      <c r="T274" s="166"/>
      <c r="U274" s="166"/>
      <c r="V274" s="166"/>
      <c r="W274" s="166"/>
      <c r="X274" s="166"/>
      <c r="Y274" s="166"/>
      <c r="Z274" s="166"/>
    </row>
    <row r="275" spans="1:26" ht="12.75" customHeight="1">
      <c r="A275" s="166"/>
      <c r="B275" s="166"/>
      <c r="C275" s="166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66"/>
      <c r="O275" s="166"/>
      <c r="P275" s="166"/>
      <c r="Q275" s="166"/>
      <c r="R275" s="166"/>
      <c r="S275" s="166"/>
      <c r="T275" s="166"/>
      <c r="U275" s="166"/>
      <c r="V275" s="166"/>
      <c r="W275" s="166"/>
      <c r="X275" s="166"/>
      <c r="Y275" s="166"/>
      <c r="Z275" s="166"/>
    </row>
    <row r="276" spans="1:26" ht="12.75" customHeight="1">
      <c r="A276" s="166"/>
      <c r="B276" s="166"/>
      <c r="C276" s="166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</row>
    <row r="277" spans="1:26" ht="12.75" customHeight="1">
      <c r="A277" s="166"/>
      <c r="B277" s="166"/>
      <c r="C277" s="166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</row>
    <row r="278" spans="1:26" ht="12.75" customHeight="1">
      <c r="A278" s="166"/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</row>
    <row r="279" spans="1:26" ht="12.75" customHeight="1">
      <c r="A279" s="166"/>
      <c r="B279" s="166"/>
      <c r="C279" s="166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166"/>
      <c r="Q279" s="166"/>
      <c r="R279" s="166"/>
      <c r="S279" s="166"/>
      <c r="T279" s="166"/>
      <c r="U279" s="166"/>
      <c r="V279" s="166"/>
      <c r="W279" s="166"/>
      <c r="X279" s="166"/>
      <c r="Y279" s="166"/>
      <c r="Z279" s="166"/>
    </row>
    <row r="280" spans="1:26" ht="12.75" customHeight="1">
      <c r="A280" s="166"/>
      <c r="B280" s="166"/>
      <c r="C280" s="166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P280" s="166"/>
      <c r="Q280" s="166"/>
      <c r="R280" s="166"/>
      <c r="S280" s="166"/>
      <c r="T280" s="166"/>
      <c r="U280" s="166"/>
      <c r="V280" s="166"/>
      <c r="W280" s="166"/>
      <c r="X280" s="166"/>
      <c r="Y280" s="166"/>
      <c r="Z280" s="166"/>
    </row>
    <row r="281" spans="1:26" ht="12.75" customHeight="1">
      <c r="A281" s="166"/>
      <c r="B281" s="166"/>
      <c r="C281" s="166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166"/>
      <c r="P281" s="166"/>
      <c r="Q281" s="166"/>
      <c r="R281" s="166"/>
      <c r="S281" s="166"/>
      <c r="T281" s="166"/>
      <c r="U281" s="166"/>
      <c r="V281" s="166"/>
      <c r="W281" s="166"/>
      <c r="X281" s="166"/>
      <c r="Y281" s="166"/>
      <c r="Z281" s="166"/>
    </row>
    <row r="282" spans="1:26" ht="12.75" customHeight="1">
      <c r="A282" s="166"/>
      <c r="B282" s="166"/>
      <c r="C282" s="166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166"/>
      <c r="P282" s="166"/>
      <c r="Q282" s="166"/>
      <c r="R282" s="166"/>
      <c r="S282" s="166"/>
      <c r="T282" s="166"/>
      <c r="U282" s="166"/>
      <c r="V282" s="166"/>
      <c r="W282" s="166"/>
      <c r="X282" s="166"/>
      <c r="Y282" s="166"/>
      <c r="Z282" s="166"/>
    </row>
    <row r="283" spans="1:26" ht="12.75" customHeight="1">
      <c r="A283" s="166"/>
      <c r="B283" s="166"/>
      <c r="C283" s="166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166"/>
      <c r="P283" s="166"/>
      <c r="Q283" s="166"/>
      <c r="R283" s="166"/>
      <c r="S283" s="166"/>
      <c r="T283" s="166"/>
      <c r="U283" s="166"/>
      <c r="V283" s="166"/>
      <c r="W283" s="166"/>
      <c r="X283" s="166"/>
      <c r="Y283" s="166"/>
      <c r="Z283" s="166"/>
    </row>
    <row r="284" spans="1:26" ht="12.75" customHeight="1">
      <c r="A284" s="166"/>
      <c r="B284" s="166"/>
      <c r="C284" s="166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166"/>
      <c r="P284" s="166"/>
      <c r="Q284" s="166"/>
      <c r="R284" s="166"/>
      <c r="S284" s="166"/>
      <c r="T284" s="166"/>
      <c r="U284" s="166"/>
      <c r="V284" s="166"/>
      <c r="W284" s="166"/>
      <c r="X284" s="166"/>
      <c r="Y284" s="166"/>
      <c r="Z284" s="166"/>
    </row>
    <row r="285" spans="1:26" ht="12.75" customHeight="1">
      <c r="A285" s="166"/>
      <c r="B285" s="166"/>
      <c r="C285" s="166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166"/>
      <c r="P285" s="166"/>
      <c r="Q285" s="166"/>
      <c r="R285" s="166"/>
      <c r="S285" s="166"/>
      <c r="T285" s="166"/>
      <c r="U285" s="166"/>
      <c r="V285" s="166"/>
      <c r="W285" s="166"/>
      <c r="X285" s="166"/>
      <c r="Y285" s="166"/>
      <c r="Z285" s="166"/>
    </row>
    <row r="286" spans="1:26" ht="12.75" customHeight="1">
      <c r="A286" s="166"/>
      <c r="B286" s="166"/>
      <c r="C286" s="166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P286" s="166"/>
      <c r="Q286" s="166"/>
      <c r="R286" s="166"/>
      <c r="S286" s="166"/>
      <c r="T286" s="166"/>
      <c r="U286" s="166"/>
      <c r="V286" s="166"/>
      <c r="W286" s="166"/>
      <c r="X286" s="166"/>
      <c r="Y286" s="166"/>
      <c r="Z286" s="166"/>
    </row>
    <row r="287" spans="1:26" ht="12.75" customHeight="1">
      <c r="A287" s="166"/>
      <c r="B287" s="166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  <c r="S287" s="166"/>
      <c r="T287" s="166"/>
      <c r="U287" s="166"/>
      <c r="V287" s="166"/>
      <c r="W287" s="166"/>
      <c r="X287" s="166"/>
      <c r="Y287" s="166"/>
      <c r="Z287" s="166"/>
    </row>
    <row r="288" spans="1:26" ht="12.75" customHeight="1">
      <c r="A288" s="166"/>
      <c r="B288" s="166"/>
      <c r="C288" s="166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166"/>
      <c r="P288" s="166"/>
      <c r="Q288" s="166"/>
      <c r="R288" s="166"/>
      <c r="S288" s="166"/>
      <c r="T288" s="166"/>
      <c r="U288" s="166"/>
      <c r="V288" s="166"/>
      <c r="W288" s="166"/>
      <c r="X288" s="166"/>
      <c r="Y288" s="166"/>
      <c r="Z288" s="166"/>
    </row>
    <row r="289" spans="1:26" ht="12.75" customHeight="1">
      <c r="A289" s="166"/>
      <c r="B289" s="166"/>
      <c r="C289" s="166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166"/>
      <c r="P289" s="166"/>
      <c r="Q289" s="166"/>
      <c r="R289" s="166"/>
      <c r="S289" s="166"/>
      <c r="T289" s="166"/>
      <c r="U289" s="166"/>
      <c r="V289" s="166"/>
      <c r="W289" s="166"/>
      <c r="X289" s="166"/>
      <c r="Y289" s="166"/>
      <c r="Z289" s="166"/>
    </row>
    <row r="290" spans="1:26" ht="12.75" customHeight="1">
      <c r="A290" s="166"/>
      <c r="B290" s="166"/>
      <c r="C290" s="166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166"/>
      <c r="P290" s="166"/>
      <c r="Q290" s="166"/>
      <c r="R290" s="166"/>
      <c r="S290" s="166"/>
      <c r="T290" s="166"/>
      <c r="U290" s="166"/>
      <c r="V290" s="166"/>
      <c r="W290" s="166"/>
      <c r="X290" s="166"/>
      <c r="Y290" s="166"/>
      <c r="Z290" s="166"/>
    </row>
    <row r="291" spans="1:26" ht="12.75" customHeight="1">
      <c r="A291" s="166"/>
      <c r="B291" s="166"/>
      <c r="C291" s="166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166"/>
      <c r="P291" s="166"/>
      <c r="Q291" s="166"/>
      <c r="R291" s="166"/>
      <c r="S291" s="166"/>
      <c r="T291" s="166"/>
      <c r="U291" s="166"/>
      <c r="V291" s="166"/>
      <c r="W291" s="166"/>
      <c r="X291" s="166"/>
      <c r="Y291" s="166"/>
      <c r="Z291" s="166"/>
    </row>
    <row r="292" spans="1:26" ht="12.75" customHeight="1">
      <c r="A292" s="166"/>
      <c r="B292" s="166"/>
      <c r="C292" s="166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P292" s="166"/>
      <c r="Q292" s="166"/>
      <c r="R292" s="166"/>
      <c r="S292" s="166"/>
      <c r="T292" s="166"/>
      <c r="U292" s="166"/>
      <c r="V292" s="166"/>
      <c r="W292" s="166"/>
      <c r="X292" s="166"/>
      <c r="Y292" s="166"/>
      <c r="Z292" s="166"/>
    </row>
    <row r="293" spans="1:26" ht="12.75" customHeight="1">
      <c r="A293" s="166"/>
      <c r="B293" s="166"/>
      <c r="C293" s="166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66"/>
      <c r="O293" s="166"/>
      <c r="P293" s="166"/>
      <c r="Q293" s="166"/>
      <c r="R293" s="166"/>
      <c r="S293" s="166"/>
      <c r="T293" s="166"/>
      <c r="U293" s="166"/>
      <c r="V293" s="166"/>
      <c r="W293" s="166"/>
      <c r="X293" s="166"/>
      <c r="Y293" s="166"/>
      <c r="Z293" s="166"/>
    </row>
    <row r="294" spans="1:26" ht="12.75" customHeight="1">
      <c r="A294" s="166"/>
      <c r="B294" s="166"/>
      <c r="C294" s="166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66"/>
      <c r="O294" s="166"/>
      <c r="P294" s="166"/>
      <c r="Q294" s="166"/>
      <c r="R294" s="166"/>
      <c r="S294" s="166"/>
      <c r="T294" s="166"/>
      <c r="U294" s="166"/>
      <c r="V294" s="166"/>
      <c r="W294" s="166"/>
      <c r="X294" s="166"/>
      <c r="Y294" s="166"/>
      <c r="Z294" s="166"/>
    </row>
    <row r="295" spans="1:26" ht="12.75" customHeight="1">
      <c r="A295" s="166"/>
      <c r="B295" s="166"/>
      <c r="C295" s="166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66"/>
      <c r="O295" s="166"/>
      <c r="P295" s="166"/>
      <c r="Q295" s="166"/>
      <c r="R295" s="166"/>
      <c r="S295" s="166"/>
      <c r="T295" s="166"/>
      <c r="U295" s="166"/>
      <c r="V295" s="166"/>
      <c r="W295" s="166"/>
      <c r="X295" s="166"/>
      <c r="Y295" s="166"/>
      <c r="Z295" s="166"/>
    </row>
    <row r="296" spans="1:26" ht="12.75" customHeight="1">
      <c r="A296" s="166"/>
      <c r="B296" s="166"/>
      <c r="C296" s="166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66"/>
      <c r="O296" s="166"/>
      <c r="P296" s="166"/>
      <c r="Q296" s="166"/>
      <c r="R296" s="166"/>
      <c r="S296" s="166"/>
      <c r="T296" s="166"/>
      <c r="U296" s="166"/>
      <c r="V296" s="166"/>
      <c r="W296" s="166"/>
      <c r="X296" s="166"/>
      <c r="Y296" s="166"/>
      <c r="Z296" s="166"/>
    </row>
    <row r="297" spans="1:26" ht="12.75" customHeight="1">
      <c r="A297" s="166"/>
      <c r="B297" s="166"/>
      <c r="C297" s="166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166"/>
      <c r="P297" s="166"/>
      <c r="Q297" s="166"/>
      <c r="R297" s="166"/>
      <c r="S297" s="166"/>
      <c r="T297" s="166"/>
      <c r="U297" s="166"/>
      <c r="V297" s="166"/>
      <c r="W297" s="166"/>
      <c r="X297" s="166"/>
      <c r="Y297" s="166"/>
      <c r="Z297" s="166"/>
    </row>
    <row r="298" spans="1:26" ht="12.75" customHeight="1">
      <c r="A298" s="166"/>
      <c r="B298" s="166"/>
      <c r="C298" s="166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P298" s="166"/>
      <c r="Q298" s="166"/>
      <c r="R298" s="166"/>
      <c r="S298" s="166"/>
      <c r="T298" s="166"/>
      <c r="U298" s="166"/>
      <c r="V298" s="166"/>
      <c r="W298" s="166"/>
      <c r="X298" s="166"/>
      <c r="Y298" s="166"/>
      <c r="Z298" s="166"/>
    </row>
    <row r="299" spans="1:26" ht="12.75" customHeight="1">
      <c r="A299" s="166"/>
      <c r="B299" s="166"/>
      <c r="C299" s="166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166"/>
      <c r="P299" s="166"/>
      <c r="Q299" s="166"/>
      <c r="R299" s="166"/>
      <c r="S299" s="166"/>
      <c r="T299" s="166"/>
      <c r="U299" s="166"/>
      <c r="V299" s="166"/>
      <c r="W299" s="166"/>
      <c r="X299" s="166"/>
      <c r="Y299" s="166"/>
      <c r="Z299" s="166"/>
    </row>
    <row r="300" spans="1:26" ht="12.75" customHeight="1">
      <c r="A300" s="166"/>
      <c r="B300" s="166"/>
      <c r="C300" s="166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166"/>
      <c r="P300" s="166"/>
      <c r="Q300" s="166"/>
      <c r="R300" s="166"/>
      <c r="S300" s="166"/>
      <c r="T300" s="166"/>
      <c r="U300" s="166"/>
      <c r="V300" s="166"/>
      <c r="W300" s="166"/>
      <c r="X300" s="166"/>
      <c r="Y300" s="166"/>
      <c r="Z300" s="166"/>
    </row>
    <row r="301" spans="1:26" ht="12.75" customHeight="1">
      <c r="A301" s="166"/>
      <c r="B301" s="166"/>
      <c r="C301" s="166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P301" s="166"/>
      <c r="Q301" s="166"/>
      <c r="R301" s="166"/>
      <c r="S301" s="166"/>
      <c r="T301" s="166"/>
      <c r="U301" s="166"/>
      <c r="V301" s="166"/>
      <c r="W301" s="166"/>
      <c r="X301" s="166"/>
      <c r="Y301" s="166"/>
      <c r="Z301" s="166"/>
    </row>
    <row r="302" spans="1:26" ht="12.75" customHeight="1">
      <c r="A302" s="166"/>
      <c r="B302" s="166"/>
      <c r="C302" s="166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P302" s="166"/>
      <c r="Q302" s="166"/>
      <c r="R302" s="166"/>
      <c r="S302" s="166"/>
      <c r="T302" s="166"/>
      <c r="U302" s="166"/>
      <c r="V302" s="166"/>
      <c r="W302" s="166"/>
      <c r="X302" s="166"/>
      <c r="Y302" s="166"/>
      <c r="Z302" s="166"/>
    </row>
    <row r="303" spans="1:26" ht="12.75" customHeight="1">
      <c r="A303" s="166"/>
      <c r="B303" s="166"/>
      <c r="C303" s="166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P303" s="166"/>
      <c r="Q303" s="166"/>
      <c r="R303" s="166"/>
      <c r="S303" s="166"/>
      <c r="T303" s="166"/>
      <c r="U303" s="166"/>
      <c r="V303" s="166"/>
      <c r="W303" s="166"/>
      <c r="X303" s="166"/>
      <c r="Y303" s="166"/>
      <c r="Z303" s="166"/>
    </row>
    <row r="304" spans="1:26" ht="12.75" customHeight="1">
      <c r="A304" s="166"/>
      <c r="B304" s="166"/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66"/>
      <c r="R304" s="166"/>
      <c r="S304" s="166"/>
      <c r="T304" s="166"/>
      <c r="U304" s="166"/>
      <c r="V304" s="166"/>
      <c r="W304" s="166"/>
      <c r="X304" s="166"/>
      <c r="Y304" s="166"/>
      <c r="Z304" s="166"/>
    </row>
    <row r="305" spans="1:26" ht="12.75" customHeight="1">
      <c r="A305" s="166"/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66"/>
      <c r="R305" s="166"/>
      <c r="S305" s="166"/>
      <c r="T305" s="166"/>
      <c r="U305" s="166"/>
      <c r="V305" s="166"/>
      <c r="W305" s="166"/>
      <c r="X305" s="166"/>
      <c r="Y305" s="166"/>
      <c r="Z305" s="166"/>
    </row>
    <row r="306" spans="1:26" ht="12.75" customHeight="1">
      <c r="A306" s="166"/>
      <c r="B306" s="166"/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66"/>
      <c r="R306" s="166"/>
      <c r="S306" s="166"/>
      <c r="T306" s="166"/>
      <c r="U306" s="166"/>
      <c r="V306" s="166"/>
      <c r="W306" s="166"/>
      <c r="X306" s="166"/>
      <c r="Y306" s="166"/>
      <c r="Z306" s="166"/>
    </row>
    <row r="307" spans="1:26" ht="12.75" customHeight="1">
      <c r="A307" s="166"/>
      <c r="B307" s="166"/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66"/>
      <c r="Q307" s="166"/>
      <c r="R307" s="166"/>
      <c r="S307" s="166"/>
      <c r="T307" s="166"/>
      <c r="U307" s="166"/>
      <c r="V307" s="166"/>
      <c r="W307" s="166"/>
      <c r="X307" s="166"/>
      <c r="Y307" s="166"/>
      <c r="Z307" s="166"/>
    </row>
    <row r="308" spans="1:26" ht="12.75" customHeight="1">
      <c r="A308" s="166"/>
      <c r="B308" s="166"/>
      <c r="C308" s="166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66"/>
      <c r="R308" s="166"/>
      <c r="S308" s="166"/>
      <c r="T308" s="166"/>
      <c r="U308" s="166"/>
      <c r="V308" s="166"/>
      <c r="W308" s="166"/>
      <c r="X308" s="166"/>
      <c r="Y308" s="166"/>
      <c r="Z308" s="166"/>
    </row>
    <row r="309" spans="1:26" ht="12.75" customHeight="1">
      <c r="A309" s="166"/>
      <c r="B309" s="166"/>
      <c r="C309" s="166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66"/>
      <c r="R309" s="166"/>
      <c r="S309" s="166"/>
      <c r="T309" s="166"/>
      <c r="U309" s="166"/>
      <c r="V309" s="166"/>
      <c r="W309" s="166"/>
      <c r="X309" s="166"/>
      <c r="Y309" s="166"/>
      <c r="Z309" s="166"/>
    </row>
    <row r="310" spans="1:26" ht="12.75" customHeight="1">
      <c r="A310" s="166"/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</row>
    <row r="311" spans="1:26" ht="12.75" customHeight="1">
      <c r="A311" s="166"/>
      <c r="B311" s="166"/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66"/>
      <c r="R311" s="166"/>
      <c r="S311" s="166"/>
      <c r="T311" s="166"/>
      <c r="U311" s="166"/>
      <c r="V311" s="166"/>
      <c r="W311" s="166"/>
      <c r="X311" s="166"/>
      <c r="Y311" s="166"/>
      <c r="Z311" s="166"/>
    </row>
    <row r="312" spans="1:26" ht="12.75" customHeight="1">
      <c r="A312" s="166"/>
      <c r="B312" s="166"/>
      <c r="C312" s="166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66"/>
      <c r="R312" s="166"/>
      <c r="S312" s="166"/>
      <c r="T312" s="166"/>
      <c r="U312" s="166"/>
      <c r="V312" s="166"/>
      <c r="W312" s="166"/>
      <c r="X312" s="166"/>
      <c r="Y312" s="166"/>
      <c r="Z312" s="166"/>
    </row>
    <row r="313" spans="1:26" ht="12.75" customHeight="1">
      <c r="A313" s="166"/>
      <c r="B313" s="166"/>
      <c r="C313" s="166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66"/>
      <c r="Q313" s="166"/>
      <c r="R313" s="166"/>
      <c r="S313" s="166"/>
      <c r="T313" s="166"/>
      <c r="U313" s="166"/>
      <c r="V313" s="166"/>
      <c r="W313" s="166"/>
      <c r="X313" s="166"/>
      <c r="Y313" s="166"/>
      <c r="Z313" s="166"/>
    </row>
    <row r="314" spans="1:26" ht="12.75" customHeight="1">
      <c r="A314" s="166"/>
      <c r="B314" s="166"/>
      <c r="C314" s="166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66"/>
      <c r="R314" s="166"/>
      <c r="S314" s="166"/>
      <c r="T314" s="166"/>
      <c r="U314" s="166"/>
      <c r="V314" s="166"/>
      <c r="W314" s="166"/>
      <c r="X314" s="166"/>
      <c r="Y314" s="166"/>
      <c r="Z314" s="166"/>
    </row>
    <row r="315" spans="1:26" ht="12.75" customHeight="1">
      <c r="A315" s="166"/>
      <c r="B315" s="166"/>
      <c r="C315" s="166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66"/>
      <c r="R315" s="166"/>
      <c r="S315" s="166"/>
      <c r="T315" s="166"/>
      <c r="U315" s="166"/>
      <c r="V315" s="166"/>
      <c r="W315" s="166"/>
      <c r="X315" s="166"/>
      <c r="Y315" s="166"/>
      <c r="Z315" s="166"/>
    </row>
    <row r="316" spans="1:26" ht="12.75" customHeight="1">
      <c r="A316" s="166"/>
      <c r="B316" s="166"/>
      <c r="C316" s="166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66"/>
      <c r="O316" s="166"/>
      <c r="P316" s="166"/>
      <c r="Q316" s="166"/>
      <c r="R316" s="166"/>
      <c r="S316" s="166"/>
      <c r="T316" s="166"/>
      <c r="U316" s="166"/>
      <c r="V316" s="166"/>
      <c r="W316" s="166"/>
      <c r="X316" s="166"/>
      <c r="Y316" s="166"/>
      <c r="Z316" s="166"/>
    </row>
    <row r="317" spans="1:26" ht="12.75" customHeight="1">
      <c r="A317" s="166"/>
      <c r="B317" s="166"/>
      <c r="C317" s="166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66"/>
      <c r="O317" s="166"/>
      <c r="P317" s="166"/>
      <c r="Q317" s="166"/>
      <c r="R317" s="166"/>
      <c r="S317" s="166"/>
      <c r="T317" s="166"/>
      <c r="U317" s="166"/>
      <c r="V317" s="166"/>
      <c r="W317" s="166"/>
      <c r="X317" s="166"/>
      <c r="Y317" s="166"/>
      <c r="Z317" s="166"/>
    </row>
    <row r="318" spans="1:26" ht="12.75" customHeight="1">
      <c r="A318" s="166"/>
      <c r="B318" s="166"/>
      <c r="C318" s="166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66"/>
      <c r="Q318" s="166"/>
      <c r="R318" s="166"/>
      <c r="S318" s="166"/>
      <c r="T318" s="166"/>
      <c r="U318" s="166"/>
      <c r="V318" s="166"/>
      <c r="W318" s="166"/>
      <c r="X318" s="166"/>
      <c r="Y318" s="166"/>
      <c r="Z318" s="166"/>
    </row>
    <row r="319" spans="1:26" ht="12.75" customHeight="1">
      <c r="A319" s="166"/>
      <c r="B319" s="166"/>
      <c r="C319" s="166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66"/>
      <c r="Q319" s="166"/>
      <c r="R319" s="166"/>
      <c r="S319" s="166"/>
      <c r="T319" s="166"/>
      <c r="U319" s="166"/>
      <c r="V319" s="166"/>
      <c r="W319" s="166"/>
      <c r="X319" s="166"/>
      <c r="Y319" s="166"/>
      <c r="Z319" s="166"/>
    </row>
    <row r="320" spans="1:26" ht="12.75" customHeight="1">
      <c r="A320" s="166"/>
      <c r="B320" s="166"/>
      <c r="C320" s="166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66"/>
      <c r="O320" s="166"/>
      <c r="P320" s="166"/>
      <c r="Q320" s="166"/>
      <c r="R320" s="166"/>
      <c r="S320" s="166"/>
      <c r="T320" s="166"/>
      <c r="U320" s="166"/>
      <c r="V320" s="166"/>
      <c r="W320" s="166"/>
      <c r="X320" s="166"/>
      <c r="Y320" s="166"/>
      <c r="Z320" s="166"/>
    </row>
    <row r="321" spans="1:26" ht="12.75" customHeight="1">
      <c r="A321" s="166"/>
      <c r="B321" s="166"/>
      <c r="C321" s="166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66"/>
      <c r="O321" s="166"/>
      <c r="P321" s="166"/>
      <c r="Q321" s="166"/>
      <c r="R321" s="166"/>
      <c r="S321" s="166"/>
      <c r="T321" s="166"/>
      <c r="U321" s="166"/>
      <c r="V321" s="166"/>
      <c r="W321" s="166"/>
      <c r="X321" s="166"/>
      <c r="Y321" s="166"/>
      <c r="Z321" s="166"/>
    </row>
    <row r="322" spans="1:26" ht="12.75" customHeight="1">
      <c r="A322" s="166"/>
      <c r="B322" s="166"/>
      <c r="C322" s="166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66"/>
      <c r="O322" s="166"/>
      <c r="P322" s="166"/>
      <c r="Q322" s="166"/>
      <c r="R322" s="166"/>
      <c r="S322" s="166"/>
      <c r="T322" s="166"/>
      <c r="U322" s="166"/>
      <c r="V322" s="166"/>
      <c r="W322" s="166"/>
      <c r="X322" s="166"/>
      <c r="Y322" s="166"/>
      <c r="Z322" s="166"/>
    </row>
    <row r="323" spans="1:26" ht="12.75" customHeight="1">
      <c r="A323" s="166"/>
      <c r="B323" s="166"/>
      <c r="C323" s="166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66"/>
      <c r="O323" s="166"/>
      <c r="P323" s="166"/>
      <c r="Q323" s="166"/>
      <c r="R323" s="166"/>
      <c r="S323" s="166"/>
      <c r="T323" s="166"/>
      <c r="U323" s="166"/>
      <c r="V323" s="166"/>
      <c r="W323" s="166"/>
      <c r="X323" s="166"/>
      <c r="Y323" s="166"/>
      <c r="Z323" s="166"/>
    </row>
    <row r="324" spans="1:26" ht="12.75" customHeight="1">
      <c r="A324" s="166"/>
      <c r="B324" s="166"/>
      <c r="C324" s="166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66"/>
      <c r="O324" s="166"/>
      <c r="P324" s="166"/>
      <c r="Q324" s="166"/>
      <c r="R324" s="166"/>
      <c r="S324" s="166"/>
      <c r="T324" s="166"/>
      <c r="U324" s="166"/>
      <c r="V324" s="166"/>
      <c r="W324" s="166"/>
      <c r="X324" s="166"/>
      <c r="Y324" s="166"/>
      <c r="Z324" s="166"/>
    </row>
    <row r="325" spans="1:26" ht="12.75" customHeight="1">
      <c r="A325" s="166"/>
      <c r="B325" s="166"/>
      <c r="C325" s="166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66"/>
      <c r="O325" s="166"/>
      <c r="P325" s="166"/>
      <c r="Q325" s="166"/>
      <c r="R325" s="166"/>
      <c r="S325" s="166"/>
      <c r="T325" s="166"/>
      <c r="U325" s="166"/>
      <c r="V325" s="166"/>
      <c r="W325" s="166"/>
      <c r="X325" s="166"/>
      <c r="Y325" s="166"/>
      <c r="Z325" s="166"/>
    </row>
    <row r="326" spans="1:26" ht="12.75" customHeight="1">
      <c r="A326" s="166"/>
      <c r="B326" s="166"/>
      <c r="C326" s="166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66"/>
      <c r="O326" s="166"/>
      <c r="P326" s="166"/>
      <c r="Q326" s="166"/>
      <c r="R326" s="166"/>
      <c r="S326" s="166"/>
      <c r="T326" s="166"/>
      <c r="U326" s="166"/>
      <c r="V326" s="166"/>
      <c r="W326" s="166"/>
      <c r="X326" s="166"/>
      <c r="Y326" s="166"/>
      <c r="Z326" s="166"/>
    </row>
    <row r="327" spans="1:26" ht="12.75" customHeight="1">
      <c r="A327" s="166"/>
      <c r="B327" s="166"/>
      <c r="C327" s="166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66"/>
      <c r="O327" s="166"/>
      <c r="P327" s="166"/>
      <c r="Q327" s="166"/>
      <c r="R327" s="166"/>
      <c r="S327" s="166"/>
      <c r="T327" s="166"/>
      <c r="U327" s="166"/>
      <c r="V327" s="166"/>
      <c r="W327" s="166"/>
      <c r="X327" s="166"/>
      <c r="Y327" s="166"/>
      <c r="Z327" s="166"/>
    </row>
    <row r="328" spans="1:26" ht="12.75" customHeight="1">
      <c r="A328" s="166"/>
      <c r="B328" s="166"/>
      <c r="C328" s="166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66"/>
      <c r="O328" s="166"/>
      <c r="P328" s="166"/>
      <c r="Q328" s="166"/>
      <c r="R328" s="166"/>
      <c r="S328" s="166"/>
      <c r="T328" s="166"/>
      <c r="U328" s="166"/>
      <c r="V328" s="166"/>
      <c r="W328" s="166"/>
      <c r="X328" s="166"/>
      <c r="Y328" s="166"/>
      <c r="Z328" s="166"/>
    </row>
    <row r="329" spans="1:26" ht="12.75" customHeight="1">
      <c r="A329" s="166"/>
      <c r="B329" s="166"/>
      <c r="C329" s="166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66"/>
      <c r="O329" s="166"/>
      <c r="P329" s="166"/>
      <c r="Q329" s="166"/>
      <c r="R329" s="166"/>
      <c r="S329" s="166"/>
      <c r="T329" s="166"/>
      <c r="U329" s="166"/>
      <c r="V329" s="166"/>
      <c r="W329" s="166"/>
      <c r="X329" s="166"/>
      <c r="Y329" s="166"/>
      <c r="Z329" s="166"/>
    </row>
    <row r="330" spans="1:26" ht="12.75" customHeight="1">
      <c r="A330" s="166"/>
      <c r="B330" s="166"/>
      <c r="C330" s="166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66"/>
      <c r="O330" s="166"/>
      <c r="P330" s="166"/>
      <c r="Q330" s="166"/>
      <c r="R330" s="166"/>
      <c r="S330" s="166"/>
      <c r="T330" s="166"/>
      <c r="U330" s="166"/>
      <c r="V330" s="166"/>
      <c r="W330" s="166"/>
      <c r="X330" s="166"/>
      <c r="Y330" s="166"/>
      <c r="Z330" s="166"/>
    </row>
    <row r="331" spans="1:26" ht="12.75" customHeight="1">
      <c r="A331" s="166"/>
      <c r="B331" s="166"/>
      <c r="C331" s="166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66"/>
      <c r="O331" s="166"/>
      <c r="P331" s="166"/>
      <c r="Q331" s="166"/>
      <c r="R331" s="166"/>
      <c r="S331" s="166"/>
      <c r="T331" s="166"/>
      <c r="U331" s="166"/>
      <c r="V331" s="166"/>
      <c r="W331" s="166"/>
      <c r="X331" s="166"/>
      <c r="Y331" s="166"/>
      <c r="Z331" s="166"/>
    </row>
    <row r="332" spans="1:26" ht="12.75" customHeight="1">
      <c r="A332" s="166"/>
      <c r="B332" s="166"/>
      <c r="C332" s="166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66"/>
      <c r="O332" s="166"/>
      <c r="P332" s="166"/>
      <c r="Q332" s="166"/>
      <c r="R332" s="166"/>
      <c r="S332" s="166"/>
      <c r="T332" s="166"/>
      <c r="U332" s="166"/>
      <c r="V332" s="166"/>
      <c r="W332" s="166"/>
      <c r="X332" s="166"/>
      <c r="Y332" s="166"/>
      <c r="Z332" s="166"/>
    </row>
    <row r="333" spans="1:26" ht="12.75" customHeight="1">
      <c r="A333" s="166"/>
      <c r="B333" s="166"/>
      <c r="C333" s="166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66"/>
      <c r="O333" s="166"/>
      <c r="P333" s="166"/>
      <c r="Q333" s="166"/>
      <c r="R333" s="166"/>
      <c r="S333" s="166"/>
      <c r="T333" s="166"/>
      <c r="U333" s="166"/>
      <c r="V333" s="166"/>
      <c r="W333" s="166"/>
      <c r="X333" s="166"/>
      <c r="Y333" s="166"/>
      <c r="Z333" s="166"/>
    </row>
    <row r="334" spans="1:26" ht="12.75" customHeight="1">
      <c r="A334" s="166"/>
      <c r="B334" s="166"/>
      <c r="C334" s="166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66"/>
      <c r="O334" s="166"/>
      <c r="P334" s="166"/>
      <c r="Q334" s="166"/>
      <c r="R334" s="166"/>
      <c r="S334" s="166"/>
      <c r="T334" s="166"/>
      <c r="U334" s="166"/>
      <c r="V334" s="166"/>
      <c r="W334" s="166"/>
      <c r="X334" s="166"/>
      <c r="Y334" s="166"/>
      <c r="Z334" s="166"/>
    </row>
    <row r="335" spans="1:26" ht="12.75" customHeight="1">
      <c r="A335" s="166"/>
      <c r="B335" s="166"/>
      <c r="C335" s="166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66"/>
      <c r="O335" s="166"/>
      <c r="P335" s="166"/>
      <c r="Q335" s="166"/>
      <c r="R335" s="166"/>
      <c r="S335" s="166"/>
      <c r="T335" s="166"/>
      <c r="U335" s="166"/>
      <c r="V335" s="166"/>
      <c r="W335" s="166"/>
      <c r="X335" s="166"/>
      <c r="Y335" s="166"/>
      <c r="Z335" s="166"/>
    </row>
    <row r="336" spans="1:26" ht="12.75" customHeight="1">
      <c r="A336" s="166"/>
      <c r="B336" s="166"/>
      <c r="C336" s="166"/>
      <c r="D336" s="166"/>
      <c r="E336" s="166"/>
      <c r="F336" s="166"/>
      <c r="G336" s="166"/>
      <c r="H336" s="166"/>
      <c r="I336" s="166"/>
      <c r="J336" s="166"/>
      <c r="K336" s="166"/>
      <c r="L336" s="166"/>
      <c r="M336" s="166"/>
      <c r="N336" s="166"/>
      <c r="O336" s="166"/>
      <c r="P336" s="166"/>
      <c r="Q336" s="166"/>
      <c r="R336" s="166"/>
      <c r="S336" s="166"/>
      <c r="T336" s="166"/>
      <c r="U336" s="166"/>
      <c r="V336" s="166"/>
      <c r="W336" s="166"/>
      <c r="X336" s="166"/>
      <c r="Y336" s="166"/>
      <c r="Z336" s="166"/>
    </row>
    <row r="337" spans="1:26" ht="12.75" customHeight="1">
      <c r="A337" s="166"/>
      <c r="B337" s="166"/>
      <c r="C337" s="166"/>
      <c r="D337" s="166"/>
      <c r="E337" s="166"/>
      <c r="F337" s="166"/>
      <c r="G337" s="166"/>
      <c r="H337" s="166"/>
      <c r="I337" s="166"/>
      <c r="J337" s="166"/>
      <c r="K337" s="166"/>
      <c r="L337" s="166"/>
      <c r="M337" s="166"/>
      <c r="N337" s="166"/>
      <c r="O337" s="166"/>
      <c r="P337" s="166"/>
      <c r="Q337" s="166"/>
      <c r="R337" s="166"/>
      <c r="S337" s="166"/>
      <c r="T337" s="166"/>
      <c r="U337" s="166"/>
      <c r="V337" s="166"/>
      <c r="W337" s="166"/>
      <c r="X337" s="166"/>
      <c r="Y337" s="166"/>
      <c r="Z337" s="166"/>
    </row>
    <row r="338" spans="1:26" ht="12.75" customHeight="1">
      <c r="A338" s="166"/>
      <c r="B338" s="166"/>
      <c r="C338" s="166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66"/>
      <c r="O338" s="166"/>
      <c r="P338" s="166"/>
      <c r="Q338" s="166"/>
      <c r="R338" s="166"/>
      <c r="S338" s="166"/>
      <c r="T338" s="166"/>
      <c r="U338" s="166"/>
      <c r="V338" s="166"/>
      <c r="W338" s="166"/>
      <c r="X338" s="166"/>
      <c r="Y338" s="166"/>
      <c r="Z338" s="166"/>
    </row>
    <row r="339" spans="1:26" ht="12.75" customHeight="1">
      <c r="A339" s="166"/>
      <c r="B339" s="166"/>
      <c r="C339" s="166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66"/>
      <c r="O339" s="166"/>
      <c r="P339" s="166"/>
      <c r="Q339" s="166"/>
      <c r="R339" s="166"/>
      <c r="S339" s="166"/>
      <c r="T339" s="166"/>
      <c r="U339" s="166"/>
      <c r="V339" s="166"/>
      <c r="W339" s="166"/>
      <c r="X339" s="166"/>
      <c r="Y339" s="166"/>
      <c r="Z339" s="166"/>
    </row>
    <row r="340" spans="1:26" ht="12.75" customHeight="1">
      <c r="A340" s="166"/>
      <c r="B340" s="166"/>
      <c r="C340" s="166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66"/>
      <c r="O340" s="166"/>
      <c r="P340" s="166"/>
      <c r="Q340" s="166"/>
      <c r="R340" s="166"/>
      <c r="S340" s="166"/>
      <c r="T340" s="166"/>
      <c r="U340" s="166"/>
      <c r="V340" s="166"/>
      <c r="W340" s="166"/>
      <c r="X340" s="166"/>
      <c r="Y340" s="166"/>
      <c r="Z340" s="166"/>
    </row>
    <row r="341" spans="1:26" ht="12.75" customHeight="1">
      <c r="A341" s="166"/>
      <c r="B341" s="166"/>
      <c r="C341" s="166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66"/>
      <c r="O341" s="166"/>
      <c r="P341" s="166"/>
      <c r="Q341" s="166"/>
      <c r="R341" s="166"/>
      <c r="S341" s="166"/>
      <c r="T341" s="166"/>
      <c r="U341" s="166"/>
      <c r="V341" s="166"/>
      <c r="W341" s="166"/>
      <c r="X341" s="166"/>
      <c r="Y341" s="166"/>
      <c r="Z341" s="166"/>
    </row>
    <row r="342" spans="1:26" ht="12.75" customHeight="1">
      <c r="A342" s="166"/>
      <c r="B342" s="166"/>
      <c r="C342" s="166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66"/>
      <c r="O342" s="166"/>
      <c r="P342" s="166"/>
      <c r="Q342" s="166"/>
      <c r="R342" s="166"/>
      <c r="S342" s="166"/>
      <c r="T342" s="166"/>
      <c r="U342" s="166"/>
      <c r="V342" s="166"/>
      <c r="W342" s="166"/>
      <c r="X342" s="166"/>
      <c r="Y342" s="166"/>
      <c r="Z342" s="166"/>
    </row>
    <row r="343" spans="1:26" ht="12.75" customHeight="1">
      <c r="A343" s="166"/>
      <c r="B343" s="166"/>
      <c r="C343" s="166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66"/>
      <c r="O343" s="166"/>
      <c r="P343" s="166"/>
      <c r="Q343" s="166"/>
      <c r="R343" s="166"/>
      <c r="S343" s="166"/>
      <c r="T343" s="166"/>
      <c r="U343" s="166"/>
      <c r="V343" s="166"/>
      <c r="W343" s="166"/>
      <c r="X343" s="166"/>
      <c r="Y343" s="166"/>
      <c r="Z343" s="166"/>
    </row>
    <row r="344" spans="1:26" ht="12.75" customHeight="1">
      <c r="A344" s="166"/>
      <c r="B344" s="166"/>
      <c r="C344" s="166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66"/>
      <c r="O344" s="166"/>
      <c r="P344" s="166"/>
      <c r="Q344" s="166"/>
      <c r="R344" s="166"/>
      <c r="S344" s="166"/>
      <c r="T344" s="166"/>
      <c r="U344" s="166"/>
      <c r="V344" s="166"/>
      <c r="W344" s="166"/>
      <c r="X344" s="166"/>
      <c r="Y344" s="166"/>
      <c r="Z344" s="166"/>
    </row>
    <row r="345" spans="1:26" ht="12.75" customHeight="1">
      <c r="A345" s="166"/>
      <c r="B345" s="166"/>
      <c r="C345" s="166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66"/>
      <c r="O345" s="166"/>
      <c r="P345" s="166"/>
      <c r="Q345" s="166"/>
      <c r="R345" s="166"/>
      <c r="S345" s="166"/>
      <c r="T345" s="166"/>
      <c r="U345" s="166"/>
      <c r="V345" s="166"/>
      <c r="W345" s="166"/>
      <c r="X345" s="166"/>
      <c r="Y345" s="166"/>
      <c r="Z345" s="166"/>
    </row>
    <row r="346" spans="1:26" ht="12.75" customHeight="1">
      <c r="A346" s="166"/>
      <c r="B346" s="166"/>
      <c r="C346" s="166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66"/>
      <c r="O346" s="166"/>
      <c r="P346" s="166"/>
      <c r="Q346" s="166"/>
      <c r="R346" s="166"/>
      <c r="S346" s="166"/>
      <c r="T346" s="166"/>
      <c r="U346" s="166"/>
      <c r="V346" s="166"/>
      <c r="W346" s="166"/>
      <c r="X346" s="166"/>
      <c r="Y346" s="166"/>
      <c r="Z346" s="166"/>
    </row>
    <row r="347" spans="1:26" ht="12.75" customHeight="1">
      <c r="A347" s="166"/>
      <c r="B347" s="166"/>
      <c r="C347" s="166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66"/>
      <c r="O347" s="166"/>
      <c r="P347" s="166"/>
      <c r="Q347" s="166"/>
      <c r="R347" s="166"/>
      <c r="S347" s="166"/>
      <c r="T347" s="166"/>
      <c r="U347" s="166"/>
      <c r="V347" s="166"/>
      <c r="W347" s="166"/>
      <c r="X347" s="166"/>
      <c r="Y347" s="166"/>
      <c r="Z347" s="166"/>
    </row>
    <row r="348" spans="1:26" ht="12.75" customHeight="1">
      <c r="A348" s="166"/>
      <c r="B348" s="166"/>
      <c r="C348" s="166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66"/>
      <c r="O348" s="166"/>
      <c r="P348" s="166"/>
      <c r="Q348" s="166"/>
      <c r="R348" s="166"/>
      <c r="S348" s="166"/>
      <c r="T348" s="166"/>
      <c r="U348" s="166"/>
      <c r="V348" s="166"/>
      <c r="W348" s="166"/>
      <c r="X348" s="166"/>
      <c r="Y348" s="166"/>
      <c r="Z348" s="166"/>
    </row>
    <row r="349" spans="1:26" ht="12.75" customHeight="1">
      <c r="A349" s="166"/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</row>
    <row r="350" spans="1:26" ht="12.75" customHeight="1">
      <c r="A350" s="166"/>
      <c r="B350" s="166"/>
      <c r="C350" s="166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66"/>
      <c r="O350" s="166"/>
      <c r="P350" s="166"/>
      <c r="Q350" s="166"/>
      <c r="R350" s="166"/>
      <c r="S350" s="166"/>
      <c r="T350" s="166"/>
      <c r="U350" s="166"/>
      <c r="V350" s="166"/>
      <c r="W350" s="166"/>
      <c r="X350" s="166"/>
      <c r="Y350" s="166"/>
      <c r="Z350" s="166"/>
    </row>
    <row r="351" spans="1:26" ht="12.75" customHeight="1">
      <c r="A351" s="166"/>
      <c r="B351" s="166"/>
      <c r="C351" s="166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66"/>
      <c r="O351" s="166"/>
      <c r="P351" s="166"/>
      <c r="Q351" s="166"/>
      <c r="R351" s="166"/>
      <c r="S351" s="166"/>
      <c r="T351" s="166"/>
      <c r="U351" s="166"/>
      <c r="V351" s="166"/>
      <c r="W351" s="166"/>
      <c r="X351" s="166"/>
      <c r="Y351" s="166"/>
      <c r="Z351" s="166"/>
    </row>
    <row r="352" spans="1:26" ht="12.75" customHeight="1">
      <c r="A352" s="166"/>
      <c r="B352" s="166"/>
      <c r="C352" s="166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66"/>
      <c r="O352" s="166"/>
      <c r="P352" s="166"/>
      <c r="Q352" s="166"/>
      <c r="R352" s="166"/>
      <c r="S352" s="166"/>
      <c r="T352" s="166"/>
      <c r="U352" s="166"/>
      <c r="V352" s="166"/>
      <c r="W352" s="166"/>
      <c r="X352" s="166"/>
      <c r="Y352" s="166"/>
      <c r="Z352" s="166"/>
    </row>
    <row r="353" spans="1:26" ht="12.75" customHeight="1">
      <c r="A353" s="166"/>
      <c r="B353" s="166"/>
      <c r="C353" s="166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66"/>
      <c r="O353" s="166"/>
      <c r="P353" s="166"/>
      <c r="Q353" s="166"/>
      <c r="R353" s="166"/>
      <c r="S353" s="166"/>
      <c r="T353" s="166"/>
      <c r="U353" s="166"/>
      <c r="V353" s="166"/>
      <c r="W353" s="166"/>
      <c r="X353" s="166"/>
      <c r="Y353" s="166"/>
      <c r="Z353" s="166"/>
    </row>
    <row r="354" spans="1:26" ht="12.75" customHeight="1">
      <c r="A354" s="166"/>
      <c r="B354" s="166"/>
      <c r="C354" s="166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66"/>
      <c r="O354" s="166"/>
      <c r="P354" s="166"/>
      <c r="Q354" s="166"/>
      <c r="R354" s="166"/>
      <c r="S354" s="166"/>
      <c r="T354" s="166"/>
      <c r="U354" s="166"/>
      <c r="V354" s="166"/>
      <c r="W354" s="166"/>
      <c r="X354" s="166"/>
      <c r="Y354" s="166"/>
      <c r="Z354" s="166"/>
    </row>
    <row r="355" spans="1:26" ht="12.75" customHeight="1">
      <c r="A355" s="166"/>
      <c r="B355" s="166"/>
      <c r="C355" s="166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66"/>
      <c r="O355" s="166"/>
      <c r="P355" s="166"/>
      <c r="Q355" s="166"/>
      <c r="R355" s="166"/>
      <c r="S355" s="166"/>
      <c r="T355" s="166"/>
      <c r="U355" s="166"/>
      <c r="V355" s="166"/>
      <c r="W355" s="166"/>
      <c r="X355" s="166"/>
      <c r="Y355" s="166"/>
      <c r="Z355" s="166"/>
    </row>
    <row r="356" spans="1:26" ht="12.75" customHeight="1">
      <c r="A356" s="166"/>
      <c r="B356" s="166"/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66"/>
      <c r="O356" s="166"/>
      <c r="P356" s="166"/>
      <c r="Q356" s="166"/>
      <c r="R356" s="166"/>
      <c r="S356" s="166"/>
      <c r="T356" s="166"/>
      <c r="U356" s="166"/>
      <c r="V356" s="166"/>
      <c r="W356" s="166"/>
      <c r="X356" s="166"/>
      <c r="Y356" s="166"/>
      <c r="Z356" s="166"/>
    </row>
    <row r="357" spans="1:26" ht="12.75" customHeight="1">
      <c r="A357" s="166"/>
      <c r="B357" s="166"/>
      <c r="C357" s="166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66"/>
      <c r="O357" s="166"/>
      <c r="P357" s="166"/>
      <c r="Q357" s="166"/>
      <c r="R357" s="166"/>
      <c r="S357" s="166"/>
      <c r="T357" s="166"/>
      <c r="U357" s="166"/>
      <c r="V357" s="166"/>
      <c r="W357" s="166"/>
      <c r="X357" s="166"/>
      <c r="Y357" s="166"/>
      <c r="Z357" s="166"/>
    </row>
    <row r="358" spans="1:26" ht="12.75" customHeight="1">
      <c r="A358" s="166"/>
      <c r="B358" s="166"/>
      <c r="C358" s="166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66"/>
      <c r="O358" s="166"/>
      <c r="P358" s="166"/>
      <c r="Q358" s="166"/>
      <c r="R358" s="166"/>
      <c r="S358" s="166"/>
      <c r="T358" s="166"/>
      <c r="U358" s="166"/>
      <c r="V358" s="166"/>
      <c r="W358" s="166"/>
      <c r="X358" s="166"/>
      <c r="Y358" s="166"/>
      <c r="Z358" s="166"/>
    </row>
    <row r="359" spans="1:26" ht="12.75" customHeight="1">
      <c r="A359" s="166"/>
      <c r="B359" s="166"/>
      <c r="C359" s="166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66"/>
      <c r="O359" s="166"/>
      <c r="P359" s="166"/>
      <c r="Q359" s="166"/>
      <c r="R359" s="166"/>
      <c r="S359" s="166"/>
      <c r="T359" s="166"/>
      <c r="U359" s="166"/>
      <c r="V359" s="166"/>
      <c r="W359" s="166"/>
      <c r="X359" s="166"/>
      <c r="Y359" s="166"/>
      <c r="Z359" s="166"/>
    </row>
    <row r="360" spans="1:26" ht="12.75" customHeight="1">
      <c r="A360" s="166"/>
      <c r="B360" s="166"/>
      <c r="C360" s="166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66"/>
      <c r="O360" s="166"/>
      <c r="P360" s="166"/>
      <c r="Q360" s="166"/>
      <c r="R360" s="166"/>
      <c r="S360" s="166"/>
      <c r="T360" s="166"/>
      <c r="U360" s="166"/>
      <c r="V360" s="166"/>
      <c r="W360" s="166"/>
      <c r="X360" s="166"/>
      <c r="Y360" s="166"/>
      <c r="Z360" s="166"/>
    </row>
    <row r="361" spans="1:26" ht="12.75" customHeight="1">
      <c r="A361" s="166"/>
      <c r="B361" s="166"/>
      <c r="C361" s="166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66"/>
      <c r="O361" s="166"/>
      <c r="P361" s="166"/>
      <c r="Q361" s="166"/>
      <c r="R361" s="166"/>
      <c r="S361" s="166"/>
      <c r="T361" s="166"/>
      <c r="U361" s="166"/>
      <c r="V361" s="166"/>
      <c r="W361" s="166"/>
      <c r="X361" s="166"/>
      <c r="Y361" s="166"/>
      <c r="Z361" s="166"/>
    </row>
    <row r="362" spans="1:26" ht="12.75" customHeight="1">
      <c r="A362" s="166"/>
      <c r="B362" s="166"/>
      <c r="C362" s="166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66"/>
      <c r="O362" s="166"/>
      <c r="P362" s="166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</row>
    <row r="363" spans="1:26" ht="12.75" customHeight="1">
      <c r="A363" s="166"/>
      <c r="B363" s="166"/>
      <c r="C363" s="166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66"/>
      <c r="O363" s="166"/>
      <c r="P363" s="166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</row>
    <row r="364" spans="1:26" ht="12.75" customHeight="1">
      <c r="A364" s="166"/>
      <c r="B364" s="166"/>
      <c r="C364" s="166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66"/>
      <c r="O364" s="166"/>
      <c r="P364" s="166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</row>
    <row r="365" spans="1:26" ht="12.75" customHeight="1">
      <c r="A365" s="166"/>
      <c r="B365" s="166"/>
      <c r="C365" s="166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66"/>
      <c r="O365" s="166"/>
      <c r="P365" s="166"/>
      <c r="Q365" s="166"/>
      <c r="R365" s="166"/>
      <c r="S365" s="166"/>
      <c r="T365" s="166"/>
      <c r="U365" s="166"/>
      <c r="V365" s="166"/>
      <c r="W365" s="166"/>
      <c r="X365" s="166"/>
      <c r="Y365" s="166"/>
      <c r="Z365" s="166"/>
    </row>
    <row r="366" spans="1:26" ht="12.75" customHeight="1">
      <c r="A366" s="166"/>
      <c r="B366" s="166"/>
      <c r="C366" s="166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66"/>
      <c r="O366" s="166"/>
      <c r="P366" s="166"/>
      <c r="Q366" s="166"/>
      <c r="R366" s="166"/>
      <c r="S366" s="166"/>
      <c r="T366" s="166"/>
      <c r="U366" s="166"/>
      <c r="V366" s="166"/>
      <c r="W366" s="166"/>
      <c r="X366" s="166"/>
      <c r="Y366" s="166"/>
      <c r="Z366" s="166"/>
    </row>
    <row r="367" spans="1:26" ht="12.75" customHeight="1">
      <c r="A367" s="166"/>
      <c r="B367" s="166"/>
      <c r="C367" s="166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66"/>
      <c r="O367" s="166"/>
      <c r="P367" s="166"/>
      <c r="Q367" s="166"/>
      <c r="R367" s="166"/>
      <c r="S367" s="166"/>
      <c r="T367" s="166"/>
      <c r="U367" s="166"/>
      <c r="V367" s="166"/>
      <c r="W367" s="166"/>
      <c r="X367" s="166"/>
      <c r="Y367" s="166"/>
      <c r="Z367" s="166"/>
    </row>
    <row r="368" spans="1:26" ht="12.75" customHeight="1">
      <c r="A368" s="166"/>
      <c r="B368" s="166"/>
      <c r="C368" s="166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66"/>
      <c r="O368" s="166"/>
      <c r="P368" s="166"/>
      <c r="Q368" s="166"/>
      <c r="R368" s="166"/>
      <c r="S368" s="166"/>
      <c r="T368" s="166"/>
      <c r="U368" s="166"/>
      <c r="V368" s="166"/>
      <c r="W368" s="166"/>
      <c r="X368" s="166"/>
      <c r="Y368" s="166"/>
      <c r="Z368" s="166"/>
    </row>
    <row r="369" spans="1:26" ht="12.75" customHeight="1">
      <c r="A369" s="166"/>
      <c r="B369" s="166"/>
      <c r="C369" s="166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66"/>
      <c r="O369" s="166"/>
      <c r="P369" s="166"/>
      <c r="Q369" s="166"/>
      <c r="R369" s="166"/>
      <c r="S369" s="166"/>
      <c r="T369" s="166"/>
      <c r="U369" s="166"/>
      <c r="V369" s="166"/>
      <c r="W369" s="166"/>
      <c r="X369" s="166"/>
      <c r="Y369" s="166"/>
      <c r="Z369" s="166"/>
    </row>
    <row r="370" spans="1:26" ht="12.75" customHeight="1">
      <c r="A370" s="166"/>
      <c r="B370" s="166"/>
      <c r="C370" s="166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66"/>
      <c r="O370" s="166"/>
      <c r="P370" s="166"/>
      <c r="Q370" s="166"/>
      <c r="R370" s="166"/>
      <c r="S370" s="166"/>
      <c r="T370" s="166"/>
      <c r="U370" s="166"/>
      <c r="V370" s="166"/>
      <c r="W370" s="166"/>
      <c r="X370" s="166"/>
      <c r="Y370" s="166"/>
      <c r="Z370" s="166"/>
    </row>
    <row r="371" spans="1:26" ht="12.75" customHeight="1">
      <c r="A371" s="166"/>
      <c r="B371" s="166"/>
      <c r="C371" s="166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66"/>
      <c r="O371" s="166"/>
      <c r="P371" s="166"/>
      <c r="Q371" s="166"/>
      <c r="R371" s="166"/>
      <c r="S371" s="166"/>
      <c r="T371" s="166"/>
      <c r="U371" s="166"/>
      <c r="V371" s="166"/>
      <c r="W371" s="166"/>
      <c r="X371" s="166"/>
      <c r="Y371" s="166"/>
      <c r="Z371" s="166"/>
    </row>
    <row r="372" spans="1:26" ht="12.75" customHeight="1">
      <c r="A372" s="166"/>
      <c r="B372" s="166"/>
      <c r="C372" s="166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66"/>
      <c r="O372" s="166"/>
      <c r="P372" s="166"/>
      <c r="Q372" s="166"/>
      <c r="R372" s="166"/>
      <c r="S372" s="166"/>
      <c r="T372" s="166"/>
      <c r="U372" s="166"/>
      <c r="V372" s="166"/>
      <c r="W372" s="166"/>
      <c r="X372" s="166"/>
      <c r="Y372" s="166"/>
      <c r="Z372" s="166"/>
    </row>
    <row r="373" spans="1:26" ht="12.75" customHeight="1">
      <c r="A373" s="166"/>
      <c r="B373" s="166"/>
      <c r="C373" s="166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66"/>
      <c r="O373" s="166"/>
      <c r="P373" s="166"/>
      <c r="Q373" s="166"/>
      <c r="R373" s="166"/>
      <c r="S373" s="166"/>
      <c r="T373" s="166"/>
      <c r="U373" s="166"/>
      <c r="V373" s="166"/>
      <c r="W373" s="166"/>
      <c r="X373" s="166"/>
      <c r="Y373" s="166"/>
      <c r="Z373" s="166"/>
    </row>
    <row r="374" spans="1:26" ht="12.75" customHeight="1">
      <c r="A374" s="166"/>
      <c r="B374" s="166"/>
      <c r="C374" s="166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66"/>
      <c r="O374" s="166"/>
      <c r="P374" s="166"/>
      <c r="Q374" s="166"/>
      <c r="R374" s="166"/>
      <c r="S374" s="166"/>
      <c r="T374" s="166"/>
      <c r="U374" s="166"/>
      <c r="V374" s="166"/>
      <c r="W374" s="166"/>
      <c r="X374" s="166"/>
      <c r="Y374" s="166"/>
      <c r="Z374" s="166"/>
    </row>
    <row r="375" spans="1:26" ht="12.75" customHeight="1">
      <c r="A375" s="166"/>
      <c r="B375" s="166"/>
      <c r="C375" s="166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66"/>
      <c r="O375" s="166"/>
      <c r="P375" s="166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</row>
    <row r="376" spans="1:26" ht="12.75" customHeight="1">
      <c r="A376" s="166"/>
      <c r="B376" s="166"/>
      <c r="C376" s="166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66"/>
      <c r="O376" s="166"/>
      <c r="P376" s="166"/>
      <c r="Q376" s="166"/>
      <c r="R376" s="166"/>
      <c r="S376" s="166"/>
      <c r="T376" s="166"/>
      <c r="U376" s="166"/>
      <c r="V376" s="166"/>
      <c r="W376" s="166"/>
      <c r="X376" s="166"/>
      <c r="Y376" s="166"/>
      <c r="Z376" s="166"/>
    </row>
    <row r="377" spans="1:26" ht="12.75" customHeight="1">
      <c r="A377" s="166"/>
      <c r="B377" s="166"/>
      <c r="C377" s="166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66"/>
      <c r="O377" s="166"/>
      <c r="P377" s="166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</row>
    <row r="378" spans="1:26" ht="12.75" customHeight="1">
      <c r="A378" s="166"/>
      <c r="B378" s="166"/>
      <c r="C378" s="166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66"/>
      <c r="O378" s="166"/>
      <c r="P378" s="166"/>
      <c r="Q378" s="166"/>
      <c r="R378" s="166"/>
      <c r="S378" s="166"/>
      <c r="T378" s="166"/>
      <c r="U378" s="166"/>
      <c r="V378" s="166"/>
      <c r="W378" s="166"/>
      <c r="X378" s="166"/>
      <c r="Y378" s="166"/>
      <c r="Z378" s="166"/>
    </row>
    <row r="379" spans="1:26" ht="12.75" customHeight="1">
      <c r="A379" s="166"/>
      <c r="B379" s="166"/>
      <c r="C379" s="166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66"/>
      <c r="O379" s="166"/>
      <c r="P379" s="166"/>
      <c r="Q379" s="166"/>
      <c r="R379" s="166"/>
      <c r="S379" s="166"/>
      <c r="T379" s="166"/>
      <c r="U379" s="166"/>
      <c r="V379" s="166"/>
      <c r="W379" s="166"/>
      <c r="X379" s="166"/>
      <c r="Y379" s="166"/>
      <c r="Z379" s="166"/>
    </row>
    <row r="380" spans="1:26" ht="12.75" customHeight="1">
      <c r="A380" s="166"/>
      <c r="B380" s="166"/>
      <c r="C380" s="166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66"/>
      <c r="O380" s="166"/>
      <c r="P380" s="166"/>
      <c r="Q380" s="166"/>
      <c r="R380" s="166"/>
      <c r="S380" s="166"/>
      <c r="T380" s="166"/>
      <c r="U380" s="166"/>
      <c r="V380" s="166"/>
      <c r="W380" s="166"/>
      <c r="X380" s="166"/>
      <c r="Y380" s="166"/>
      <c r="Z380" s="166"/>
    </row>
    <row r="381" spans="1:26" ht="12.75" customHeight="1">
      <c r="A381" s="166"/>
      <c r="B381" s="166"/>
      <c r="C381" s="166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66"/>
      <c r="O381" s="166"/>
      <c r="P381" s="166"/>
      <c r="Q381" s="166"/>
      <c r="R381" s="166"/>
      <c r="S381" s="166"/>
      <c r="T381" s="166"/>
      <c r="U381" s="166"/>
      <c r="V381" s="166"/>
      <c r="W381" s="166"/>
      <c r="X381" s="166"/>
      <c r="Y381" s="166"/>
      <c r="Z381" s="166"/>
    </row>
    <row r="382" spans="1:26" ht="12.75" customHeight="1">
      <c r="A382" s="166"/>
      <c r="B382" s="166"/>
      <c r="C382" s="166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66"/>
      <c r="O382" s="166"/>
      <c r="P382" s="166"/>
      <c r="Q382" s="166"/>
      <c r="R382" s="166"/>
      <c r="S382" s="166"/>
      <c r="T382" s="166"/>
      <c r="U382" s="166"/>
      <c r="V382" s="166"/>
      <c r="W382" s="166"/>
      <c r="X382" s="166"/>
      <c r="Y382" s="166"/>
      <c r="Z382" s="166"/>
    </row>
    <row r="383" spans="1:26" ht="12.75" customHeight="1">
      <c r="A383" s="166"/>
      <c r="B383" s="166"/>
      <c r="C383" s="166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66"/>
      <c r="O383" s="166"/>
      <c r="P383" s="166"/>
      <c r="Q383" s="166"/>
      <c r="R383" s="166"/>
      <c r="S383" s="166"/>
      <c r="T383" s="166"/>
      <c r="U383" s="166"/>
      <c r="V383" s="166"/>
      <c r="W383" s="166"/>
      <c r="X383" s="166"/>
      <c r="Y383" s="166"/>
      <c r="Z383" s="166"/>
    </row>
    <row r="384" spans="1:26" ht="12.75" customHeight="1">
      <c r="A384" s="166"/>
      <c r="B384" s="166"/>
      <c r="C384" s="166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66"/>
      <c r="O384" s="166"/>
      <c r="P384" s="166"/>
      <c r="Q384" s="166"/>
      <c r="R384" s="166"/>
      <c r="S384" s="166"/>
      <c r="T384" s="166"/>
      <c r="U384" s="166"/>
      <c r="V384" s="166"/>
      <c r="W384" s="166"/>
      <c r="X384" s="166"/>
      <c r="Y384" s="166"/>
      <c r="Z384" s="166"/>
    </row>
    <row r="385" spans="1:26" ht="12.75" customHeight="1">
      <c r="A385" s="166"/>
      <c r="B385" s="166"/>
      <c r="C385" s="166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66"/>
      <c r="O385" s="166"/>
      <c r="P385" s="166"/>
      <c r="Q385" s="166"/>
      <c r="R385" s="166"/>
      <c r="S385" s="166"/>
      <c r="T385" s="166"/>
      <c r="U385" s="166"/>
      <c r="V385" s="166"/>
      <c r="W385" s="166"/>
      <c r="X385" s="166"/>
      <c r="Y385" s="166"/>
      <c r="Z385" s="166"/>
    </row>
    <row r="386" spans="1:26" ht="12.75" customHeight="1">
      <c r="A386" s="166"/>
      <c r="B386" s="166"/>
      <c r="C386" s="166"/>
      <c r="D386" s="166"/>
      <c r="E386" s="166"/>
      <c r="F386" s="166"/>
      <c r="G386" s="166"/>
      <c r="H386" s="166"/>
      <c r="I386" s="166"/>
      <c r="J386" s="166"/>
      <c r="K386" s="166"/>
      <c r="L386" s="166"/>
      <c r="M386" s="166"/>
      <c r="N386" s="166"/>
      <c r="O386" s="166"/>
      <c r="P386" s="166"/>
      <c r="Q386" s="166"/>
      <c r="R386" s="166"/>
      <c r="S386" s="166"/>
      <c r="T386" s="166"/>
      <c r="U386" s="166"/>
      <c r="V386" s="166"/>
      <c r="W386" s="166"/>
      <c r="X386" s="166"/>
      <c r="Y386" s="166"/>
      <c r="Z386" s="166"/>
    </row>
    <row r="387" spans="1:26" ht="12.75" customHeight="1">
      <c r="A387" s="166"/>
      <c r="B387" s="166"/>
      <c r="C387" s="166"/>
      <c r="D387" s="166"/>
      <c r="E387" s="166"/>
      <c r="F387" s="166"/>
      <c r="G387" s="166"/>
      <c r="H387" s="166"/>
      <c r="I387" s="166"/>
      <c r="J387" s="166"/>
      <c r="K387" s="166"/>
      <c r="L387" s="166"/>
      <c r="M387" s="166"/>
      <c r="N387" s="166"/>
      <c r="O387" s="166"/>
      <c r="P387" s="166"/>
      <c r="Q387" s="166"/>
      <c r="R387" s="166"/>
      <c r="S387" s="166"/>
      <c r="T387" s="166"/>
      <c r="U387" s="166"/>
      <c r="V387" s="166"/>
      <c r="W387" s="166"/>
      <c r="X387" s="166"/>
      <c r="Y387" s="166"/>
      <c r="Z387" s="166"/>
    </row>
    <row r="388" spans="1:26" ht="12.75" customHeight="1">
      <c r="A388" s="166"/>
      <c r="B388" s="166"/>
      <c r="C388" s="166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P388" s="166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</row>
    <row r="389" spans="1:26" ht="12.75" customHeight="1">
      <c r="A389" s="166"/>
      <c r="B389" s="166"/>
      <c r="C389" s="166"/>
      <c r="D389" s="166"/>
      <c r="E389" s="166"/>
      <c r="F389" s="166"/>
      <c r="G389" s="166"/>
      <c r="H389" s="166"/>
      <c r="I389" s="166"/>
      <c r="J389" s="166"/>
      <c r="K389" s="166"/>
      <c r="L389" s="166"/>
      <c r="M389" s="166"/>
      <c r="N389" s="166"/>
      <c r="O389" s="166"/>
      <c r="P389" s="166"/>
      <c r="Q389" s="166"/>
      <c r="R389" s="166"/>
      <c r="S389" s="166"/>
      <c r="T389" s="166"/>
      <c r="U389" s="166"/>
      <c r="V389" s="166"/>
      <c r="W389" s="166"/>
      <c r="X389" s="166"/>
      <c r="Y389" s="166"/>
      <c r="Z389" s="166"/>
    </row>
    <row r="390" spans="1:26" ht="12.75" customHeight="1">
      <c r="A390" s="166"/>
      <c r="B390" s="166"/>
      <c r="C390" s="166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66"/>
      <c r="O390" s="166"/>
      <c r="P390" s="166"/>
      <c r="Q390" s="166"/>
      <c r="R390" s="166"/>
      <c r="S390" s="166"/>
      <c r="T390" s="166"/>
      <c r="U390" s="166"/>
      <c r="V390" s="166"/>
      <c r="W390" s="166"/>
      <c r="X390" s="166"/>
      <c r="Y390" s="166"/>
      <c r="Z390" s="166"/>
    </row>
    <row r="391" spans="1:26" ht="12.75" customHeight="1">
      <c r="A391" s="166"/>
      <c r="B391" s="166"/>
      <c r="C391" s="166"/>
      <c r="D391" s="166"/>
      <c r="E391" s="166"/>
      <c r="F391" s="166"/>
      <c r="G391" s="166"/>
      <c r="H391" s="166"/>
      <c r="I391" s="166"/>
      <c r="J391" s="166"/>
      <c r="K391" s="166"/>
      <c r="L391" s="166"/>
      <c r="M391" s="166"/>
      <c r="N391" s="166"/>
      <c r="O391" s="166"/>
      <c r="P391" s="166"/>
      <c r="Q391" s="166"/>
      <c r="R391" s="166"/>
      <c r="S391" s="166"/>
      <c r="T391" s="166"/>
      <c r="U391" s="166"/>
      <c r="V391" s="166"/>
      <c r="W391" s="166"/>
      <c r="X391" s="166"/>
      <c r="Y391" s="166"/>
      <c r="Z391" s="166"/>
    </row>
    <row r="392" spans="1:26" ht="12.75" customHeight="1">
      <c r="A392" s="166"/>
      <c r="B392" s="166"/>
      <c r="C392" s="166"/>
      <c r="D392" s="166"/>
      <c r="E392" s="166"/>
      <c r="F392" s="166"/>
      <c r="G392" s="166"/>
      <c r="H392" s="166"/>
      <c r="I392" s="166"/>
      <c r="J392" s="166"/>
      <c r="K392" s="166"/>
      <c r="L392" s="166"/>
      <c r="M392" s="166"/>
      <c r="N392" s="166"/>
      <c r="O392" s="166"/>
      <c r="P392" s="166"/>
      <c r="Q392" s="166"/>
      <c r="R392" s="166"/>
      <c r="S392" s="166"/>
      <c r="T392" s="166"/>
      <c r="U392" s="166"/>
      <c r="V392" s="166"/>
      <c r="W392" s="166"/>
      <c r="X392" s="166"/>
      <c r="Y392" s="166"/>
      <c r="Z392" s="166"/>
    </row>
    <row r="393" spans="1:26" ht="12.75" customHeight="1">
      <c r="A393" s="166"/>
      <c r="B393" s="166"/>
      <c r="C393" s="166"/>
      <c r="D393" s="166"/>
      <c r="E393" s="166"/>
      <c r="F393" s="166"/>
      <c r="G393" s="166"/>
      <c r="H393" s="166"/>
      <c r="I393" s="166"/>
      <c r="J393" s="166"/>
      <c r="K393" s="166"/>
      <c r="L393" s="166"/>
      <c r="M393" s="166"/>
      <c r="N393" s="166"/>
      <c r="O393" s="166"/>
      <c r="P393" s="166"/>
      <c r="Q393" s="166"/>
      <c r="R393" s="166"/>
      <c r="S393" s="166"/>
      <c r="T393" s="166"/>
      <c r="U393" s="166"/>
      <c r="V393" s="166"/>
      <c r="W393" s="166"/>
      <c r="X393" s="166"/>
      <c r="Y393" s="166"/>
      <c r="Z393" s="166"/>
    </row>
    <row r="394" spans="1:26" ht="12.75" customHeight="1">
      <c r="A394" s="166"/>
      <c r="B394" s="166"/>
      <c r="C394" s="166"/>
      <c r="D394" s="166"/>
      <c r="E394" s="166"/>
      <c r="F394" s="166"/>
      <c r="G394" s="166"/>
      <c r="H394" s="166"/>
      <c r="I394" s="166"/>
      <c r="J394" s="166"/>
      <c r="K394" s="166"/>
      <c r="L394" s="166"/>
      <c r="M394" s="166"/>
      <c r="N394" s="166"/>
      <c r="O394" s="166"/>
      <c r="P394" s="166"/>
      <c r="Q394" s="166"/>
      <c r="R394" s="166"/>
      <c r="S394" s="166"/>
      <c r="T394" s="166"/>
      <c r="U394" s="166"/>
      <c r="V394" s="166"/>
      <c r="W394" s="166"/>
      <c r="X394" s="166"/>
      <c r="Y394" s="166"/>
      <c r="Z394" s="166"/>
    </row>
    <row r="395" spans="1:26" ht="12.75" customHeight="1">
      <c r="A395" s="166"/>
      <c r="B395" s="166"/>
      <c r="C395" s="166"/>
      <c r="D395" s="166"/>
      <c r="E395" s="166"/>
      <c r="F395" s="166"/>
      <c r="G395" s="166"/>
      <c r="H395" s="166"/>
      <c r="I395" s="166"/>
      <c r="J395" s="166"/>
      <c r="K395" s="166"/>
      <c r="L395" s="166"/>
      <c r="M395" s="166"/>
      <c r="N395" s="166"/>
      <c r="O395" s="166"/>
      <c r="P395" s="166"/>
      <c r="Q395" s="166"/>
      <c r="R395" s="166"/>
      <c r="S395" s="166"/>
      <c r="T395" s="166"/>
      <c r="U395" s="166"/>
      <c r="V395" s="166"/>
      <c r="W395" s="166"/>
      <c r="X395" s="166"/>
      <c r="Y395" s="166"/>
      <c r="Z395" s="166"/>
    </row>
    <row r="396" spans="1:26" ht="12.75" customHeight="1">
      <c r="A396" s="166"/>
      <c r="B396" s="166"/>
      <c r="C396" s="166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66"/>
      <c r="O396" s="166"/>
      <c r="P396" s="166"/>
      <c r="Q396" s="166"/>
      <c r="R396" s="166"/>
      <c r="S396" s="166"/>
      <c r="T396" s="166"/>
      <c r="U396" s="166"/>
      <c r="V396" s="166"/>
      <c r="W396" s="166"/>
      <c r="X396" s="166"/>
      <c r="Y396" s="166"/>
      <c r="Z396" s="166"/>
    </row>
    <row r="397" spans="1:26" ht="12.75" customHeight="1">
      <c r="A397" s="166"/>
      <c r="B397" s="166"/>
      <c r="C397" s="166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66"/>
      <c r="O397" s="166"/>
      <c r="P397" s="166"/>
      <c r="Q397" s="166"/>
      <c r="R397" s="166"/>
      <c r="S397" s="166"/>
      <c r="T397" s="166"/>
      <c r="U397" s="166"/>
      <c r="V397" s="166"/>
      <c r="W397" s="166"/>
      <c r="X397" s="166"/>
      <c r="Y397" s="166"/>
      <c r="Z397" s="166"/>
    </row>
    <row r="398" spans="1:26" ht="12.75" customHeight="1">
      <c r="A398" s="166"/>
      <c r="B398" s="166"/>
      <c r="C398" s="166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66"/>
      <c r="O398" s="166"/>
      <c r="P398" s="166"/>
      <c r="Q398" s="166"/>
      <c r="R398" s="166"/>
      <c r="S398" s="166"/>
      <c r="T398" s="166"/>
      <c r="U398" s="166"/>
      <c r="V398" s="166"/>
      <c r="W398" s="166"/>
      <c r="X398" s="166"/>
      <c r="Y398" s="166"/>
      <c r="Z398" s="166"/>
    </row>
    <row r="399" spans="1:26" ht="12.75" customHeight="1">
      <c r="A399" s="166"/>
      <c r="B399" s="166"/>
      <c r="C399" s="166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66"/>
      <c r="O399" s="166"/>
      <c r="P399" s="166"/>
      <c r="Q399" s="166"/>
      <c r="R399" s="166"/>
      <c r="S399" s="166"/>
      <c r="T399" s="166"/>
      <c r="U399" s="166"/>
      <c r="V399" s="166"/>
      <c r="W399" s="166"/>
      <c r="X399" s="166"/>
      <c r="Y399" s="166"/>
      <c r="Z399" s="166"/>
    </row>
    <row r="400" spans="1:26" ht="12.75" customHeight="1">
      <c r="A400" s="166"/>
      <c r="B400" s="166"/>
      <c r="C400" s="166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66"/>
      <c r="O400" s="166"/>
      <c r="P400" s="166"/>
      <c r="Q400" s="166"/>
      <c r="R400" s="166"/>
      <c r="S400" s="166"/>
      <c r="T400" s="166"/>
      <c r="U400" s="166"/>
      <c r="V400" s="166"/>
      <c r="W400" s="166"/>
      <c r="X400" s="166"/>
      <c r="Y400" s="166"/>
      <c r="Z400" s="166"/>
    </row>
    <row r="401" spans="1:26" ht="12.75" customHeight="1">
      <c r="A401" s="166"/>
      <c r="B401" s="166"/>
      <c r="C401" s="166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66"/>
      <c r="O401" s="166"/>
      <c r="P401" s="166"/>
      <c r="Q401" s="166"/>
      <c r="R401" s="166"/>
      <c r="S401" s="166"/>
      <c r="T401" s="166"/>
      <c r="U401" s="166"/>
      <c r="V401" s="166"/>
      <c r="W401" s="166"/>
      <c r="X401" s="166"/>
      <c r="Y401" s="166"/>
      <c r="Z401" s="166"/>
    </row>
    <row r="402" spans="1:26" ht="12.75" customHeight="1">
      <c r="A402" s="166"/>
      <c r="B402" s="166"/>
      <c r="C402" s="166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66"/>
      <c r="O402" s="166"/>
      <c r="P402" s="166"/>
      <c r="Q402" s="166"/>
      <c r="R402" s="166"/>
      <c r="S402" s="166"/>
      <c r="T402" s="166"/>
      <c r="U402" s="166"/>
      <c r="V402" s="166"/>
      <c r="W402" s="166"/>
      <c r="X402" s="166"/>
      <c r="Y402" s="166"/>
      <c r="Z402" s="166"/>
    </row>
    <row r="403" spans="1:26" ht="12.75" customHeight="1">
      <c r="A403" s="166"/>
      <c r="B403" s="166"/>
      <c r="C403" s="166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66"/>
      <c r="O403" s="166"/>
      <c r="P403" s="166"/>
      <c r="Q403" s="166"/>
      <c r="R403" s="166"/>
      <c r="S403" s="166"/>
      <c r="T403" s="166"/>
      <c r="U403" s="166"/>
      <c r="V403" s="166"/>
      <c r="W403" s="166"/>
      <c r="X403" s="166"/>
      <c r="Y403" s="166"/>
      <c r="Z403" s="166"/>
    </row>
    <row r="404" spans="1:26" ht="12.75" customHeight="1">
      <c r="A404" s="166"/>
      <c r="B404" s="166"/>
      <c r="C404" s="166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66"/>
      <c r="O404" s="166"/>
      <c r="P404" s="166"/>
      <c r="Q404" s="166"/>
      <c r="R404" s="166"/>
      <c r="S404" s="166"/>
      <c r="T404" s="166"/>
      <c r="U404" s="166"/>
      <c r="V404" s="166"/>
      <c r="W404" s="166"/>
      <c r="X404" s="166"/>
      <c r="Y404" s="166"/>
      <c r="Z404" s="166"/>
    </row>
    <row r="405" spans="1:26" ht="12.75" customHeight="1">
      <c r="A405" s="166"/>
      <c r="B405" s="166"/>
      <c r="C405" s="166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66"/>
      <c r="O405" s="166"/>
      <c r="P405" s="166"/>
      <c r="Q405" s="166"/>
      <c r="R405" s="166"/>
      <c r="S405" s="166"/>
      <c r="T405" s="166"/>
      <c r="U405" s="166"/>
      <c r="V405" s="166"/>
      <c r="W405" s="166"/>
      <c r="X405" s="166"/>
      <c r="Y405" s="166"/>
      <c r="Z405" s="166"/>
    </row>
    <row r="406" spans="1:26" ht="12.75" customHeight="1">
      <c r="A406" s="166"/>
      <c r="B406" s="166"/>
      <c r="C406" s="166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66"/>
      <c r="O406" s="166"/>
      <c r="P406" s="166"/>
      <c r="Q406" s="166"/>
      <c r="R406" s="166"/>
      <c r="S406" s="166"/>
      <c r="T406" s="166"/>
      <c r="U406" s="166"/>
      <c r="V406" s="166"/>
      <c r="W406" s="166"/>
      <c r="X406" s="166"/>
      <c r="Y406" s="166"/>
      <c r="Z406" s="166"/>
    </row>
    <row r="407" spans="1:26" ht="12.75" customHeight="1">
      <c r="A407" s="166"/>
      <c r="B407" s="166"/>
      <c r="C407" s="166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66"/>
      <c r="O407" s="166"/>
      <c r="P407" s="166"/>
      <c r="Q407" s="166"/>
      <c r="R407" s="166"/>
      <c r="S407" s="166"/>
      <c r="T407" s="166"/>
      <c r="U407" s="166"/>
      <c r="V407" s="166"/>
      <c r="W407" s="166"/>
      <c r="X407" s="166"/>
      <c r="Y407" s="166"/>
      <c r="Z407" s="166"/>
    </row>
    <row r="408" spans="1:26" ht="12.75" customHeight="1">
      <c r="A408" s="166"/>
      <c r="B408" s="166"/>
      <c r="C408" s="166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66"/>
      <c r="O408" s="166"/>
      <c r="P408" s="166"/>
      <c r="Q408" s="166"/>
      <c r="R408" s="166"/>
      <c r="S408" s="166"/>
      <c r="T408" s="166"/>
      <c r="U408" s="166"/>
      <c r="V408" s="166"/>
      <c r="W408" s="166"/>
      <c r="X408" s="166"/>
      <c r="Y408" s="166"/>
      <c r="Z408" s="166"/>
    </row>
    <row r="409" spans="1:26" ht="12.75" customHeight="1">
      <c r="A409" s="166"/>
      <c r="B409" s="166"/>
      <c r="C409" s="166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66"/>
      <c r="O409" s="166"/>
      <c r="P409" s="166"/>
      <c r="Q409" s="166"/>
      <c r="R409" s="166"/>
      <c r="S409" s="166"/>
      <c r="T409" s="166"/>
      <c r="U409" s="166"/>
      <c r="V409" s="166"/>
      <c r="W409" s="166"/>
      <c r="X409" s="166"/>
      <c r="Y409" s="166"/>
      <c r="Z409" s="166"/>
    </row>
    <row r="410" spans="1:26" ht="12.75" customHeight="1">
      <c r="A410" s="166"/>
      <c r="B410" s="166"/>
      <c r="C410" s="166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P410" s="166"/>
      <c r="Q410" s="166"/>
      <c r="R410" s="166"/>
      <c r="S410" s="166"/>
      <c r="T410" s="166"/>
      <c r="U410" s="166"/>
      <c r="V410" s="166"/>
      <c r="W410" s="166"/>
      <c r="X410" s="166"/>
      <c r="Y410" s="166"/>
      <c r="Z410" s="166"/>
    </row>
    <row r="411" spans="1:26" ht="12.75" customHeight="1">
      <c r="A411" s="166"/>
      <c r="B411" s="166"/>
      <c r="C411" s="166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66"/>
      <c r="O411" s="166"/>
      <c r="P411" s="166"/>
      <c r="Q411" s="166"/>
      <c r="R411" s="166"/>
      <c r="S411" s="166"/>
      <c r="T411" s="166"/>
      <c r="U411" s="166"/>
      <c r="V411" s="166"/>
      <c r="W411" s="166"/>
      <c r="X411" s="166"/>
      <c r="Y411" s="166"/>
      <c r="Z411" s="166"/>
    </row>
    <row r="412" spans="1:26" ht="12.75" customHeight="1">
      <c r="A412" s="166"/>
      <c r="B412" s="166"/>
      <c r="C412" s="166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66"/>
      <c r="O412" s="166"/>
      <c r="P412" s="166"/>
      <c r="Q412" s="166"/>
      <c r="R412" s="166"/>
      <c r="S412" s="166"/>
      <c r="T412" s="166"/>
      <c r="U412" s="166"/>
      <c r="V412" s="166"/>
      <c r="W412" s="166"/>
      <c r="X412" s="166"/>
      <c r="Y412" s="166"/>
      <c r="Z412" s="166"/>
    </row>
    <row r="413" spans="1:26" ht="12.75" customHeight="1">
      <c r="A413" s="166"/>
      <c r="B413" s="166"/>
      <c r="C413" s="166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66"/>
      <c r="O413" s="166"/>
      <c r="P413" s="166"/>
      <c r="Q413" s="166"/>
      <c r="R413" s="166"/>
      <c r="S413" s="166"/>
      <c r="T413" s="166"/>
      <c r="U413" s="166"/>
      <c r="V413" s="166"/>
      <c r="W413" s="166"/>
      <c r="X413" s="166"/>
      <c r="Y413" s="166"/>
      <c r="Z413" s="166"/>
    </row>
    <row r="414" spans="1:26" ht="12.75" customHeight="1">
      <c r="A414" s="166"/>
      <c r="B414" s="166"/>
      <c r="C414" s="166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66"/>
      <c r="O414" s="166"/>
      <c r="P414" s="166"/>
      <c r="Q414" s="166"/>
      <c r="R414" s="166"/>
      <c r="S414" s="166"/>
      <c r="T414" s="166"/>
      <c r="U414" s="166"/>
      <c r="V414" s="166"/>
      <c r="W414" s="166"/>
      <c r="X414" s="166"/>
      <c r="Y414" s="166"/>
      <c r="Z414" s="166"/>
    </row>
    <row r="415" spans="1:26" ht="12.75" customHeight="1">
      <c r="A415" s="166"/>
      <c r="B415" s="166"/>
      <c r="C415" s="166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66"/>
      <c r="O415" s="166"/>
      <c r="P415" s="166"/>
      <c r="Q415" s="166"/>
      <c r="R415" s="166"/>
      <c r="S415" s="166"/>
      <c r="T415" s="166"/>
      <c r="U415" s="166"/>
      <c r="V415" s="166"/>
      <c r="W415" s="166"/>
      <c r="X415" s="166"/>
      <c r="Y415" s="166"/>
      <c r="Z415" s="166"/>
    </row>
    <row r="416" spans="1:26" ht="12.75" customHeight="1">
      <c r="A416" s="166"/>
      <c r="B416" s="166"/>
      <c r="C416" s="166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66"/>
      <c r="O416" s="166"/>
      <c r="P416" s="166"/>
      <c r="Q416" s="166"/>
      <c r="R416" s="166"/>
      <c r="S416" s="166"/>
      <c r="T416" s="166"/>
      <c r="U416" s="166"/>
      <c r="V416" s="166"/>
      <c r="W416" s="166"/>
      <c r="X416" s="166"/>
      <c r="Y416" s="166"/>
      <c r="Z416" s="166"/>
    </row>
    <row r="417" spans="1:26" ht="12.75" customHeight="1">
      <c r="A417" s="166"/>
      <c r="B417" s="166"/>
      <c r="C417" s="166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66"/>
      <c r="O417" s="166"/>
      <c r="P417" s="166"/>
      <c r="Q417" s="166"/>
      <c r="R417" s="166"/>
      <c r="S417" s="166"/>
      <c r="T417" s="166"/>
      <c r="U417" s="166"/>
      <c r="V417" s="166"/>
      <c r="W417" s="166"/>
      <c r="X417" s="166"/>
      <c r="Y417" s="166"/>
      <c r="Z417" s="166"/>
    </row>
    <row r="418" spans="1:26" ht="12.75" customHeight="1">
      <c r="A418" s="166"/>
      <c r="B418" s="166"/>
      <c r="C418" s="166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66"/>
      <c r="O418" s="166"/>
      <c r="P418" s="166"/>
      <c r="Q418" s="166"/>
      <c r="R418" s="166"/>
      <c r="S418" s="166"/>
      <c r="T418" s="166"/>
      <c r="U418" s="166"/>
      <c r="V418" s="166"/>
      <c r="W418" s="166"/>
      <c r="X418" s="166"/>
      <c r="Y418" s="166"/>
      <c r="Z418" s="166"/>
    </row>
    <row r="419" spans="1:26" ht="12.75" customHeight="1">
      <c r="A419" s="166"/>
      <c r="B419" s="166"/>
      <c r="C419" s="166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66"/>
      <c r="O419" s="166"/>
      <c r="P419" s="166"/>
      <c r="Q419" s="166"/>
      <c r="R419" s="166"/>
      <c r="S419" s="166"/>
      <c r="T419" s="166"/>
      <c r="U419" s="166"/>
      <c r="V419" s="166"/>
      <c r="W419" s="166"/>
      <c r="X419" s="166"/>
      <c r="Y419" s="166"/>
      <c r="Z419" s="166"/>
    </row>
    <row r="420" spans="1:26" ht="12.75" customHeight="1">
      <c r="A420" s="166"/>
      <c r="B420" s="166"/>
      <c r="C420" s="166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66"/>
      <c r="O420" s="166"/>
      <c r="P420" s="166"/>
      <c r="Q420" s="166"/>
      <c r="R420" s="166"/>
      <c r="S420" s="166"/>
      <c r="T420" s="166"/>
      <c r="U420" s="166"/>
      <c r="V420" s="166"/>
      <c r="W420" s="166"/>
      <c r="X420" s="166"/>
      <c r="Y420" s="166"/>
      <c r="Z420" s="166"/>
    </row>
    <row r="421" spans="1:26" ht="12.75" customHeight="1">
      <c r="A421" s="166"/>
      <c r="B421" s="166"/>
      <c r="C421" s="166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66"/>
      <c r="O421" s="166"/>
      <c r="P421" s="166"/>
      <c r="Q421" s="166"/>
      <c r="R421" s="166"/>
      <c r="S421" s="166"/>
      <c r="T421" s="166"/>
      <c r="U421" s="166"/>
      <c r="V421" s="166"/>
      <c r="W421" s="166"/>
      <c r="X421" s="166"/>
      <c r="Y421" s="166"/>
      <c r="Z421" s="166"/>
    </row>
    <row r="422" spans="1:26" ht="12.75" customHeight="1">
      <c r="A422" s="166"/>
      <c r="B422" s="166"/>
      <c r="C422" s="166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66"/>
      <c r="O422" s="166"/>
      <c r="P422" s="166"/>
      <c r="Q422" s="166"/>
      <c r="R422" s="166"/>
      <c r="S422" s="166"/>
      <c r="T422" s="166"/>
      <c r="U422" s="166"/>
      <c r="V422" s="166"/>
      <c r="W422" s="166"/>
      <c r="X422" s="166"/>
      <c r="Y422" s="166"/>
      <c r="Z422" s="166"/>
    </row>
    <row r="423" spans="1:26" ht="12.75" customHeight="1">
      <c r="A423" s="166"/>
      <c r="B423" s="166"/>
      <c r="C423" s="166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66"/>
      <c r="O423" s="166"/>
      <c r="P423" s="166"/>
      <c r="Q423" s="166"/>
      <c r="R423" s="166"/>
      <c r="S423" s="166"/>
      <c r="T423" s="166"/>
      <c r="U423" s="166"/>
      <c r="V423" s="166"/>
      <c r="W423" s="166"/>
      <c r="X423" s="166"/>
      <c r="Y423" s="166"/>
      <c r="Z423" s="166"/>
    </row>
    <row r="424" spans="1:26" ht="12.75" customHeight="1">
      <c r="A424" s="166"/>
      <c r="B424" s="166"/>
      <c r="C424" s="166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66"/>
      <c r="O424" s="166"/>
      <c r="P424" s="166"/>
      <c r="Q424" s="166"/>
      <c r="R424" s="166"/>
      <c r="S424" s="166"/>
      <c r="T424" s="166"/>
      <c r="U424" s="166"/>
      <c r="V424" s="166"/>
      <c r="W424" s="166"/>
      <c r="X424" s="166"/>
      <c r="Y424" s="166"/>
      <c r="Z424" s="166"/>
    </row>
    <row r="425" spans="1:26" ht="12.75" customHeight="1">
      <c r="A425" s="166"/>
      <c r="B425" s="166"/>
      <c r="C425" s="166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66"/>
      <c r="O425" s="166"/>
      <c r="P425" s="166"/>
      <c r="Q425" s="166"/>
      <c r="R425" s="166"/>
      <c r="S425" s="166"/>
      <c r="T425" s="166"/>
      <c r="U425" s="166"/>
      <c r="V425" s="166"/>
      <c r="W425" s="166"/>
      <c r="X425" s="166"/>
      <c r="Y425" s="166"/>
      <c r="Z425" s="166"/>
    </row>
    <row r="426" spans="1:26" ht="12.75" customHeight="1">
      <c r="A426" s="166"/>
      <c r="B426" s="166"/>
      <c r="C426" s="166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66"/>
      <c r="O426" s="166"/>
      <c r="P426" s="166"/>
      <c r="Q426" s="166"/>
      <c r="R426" s="166"/>
      <c r="S426" s="166"/>
      <c r="T426" s="166"/>
      <c r="U426" s="166"/>
      <c r="V426" s="166"/>
      <c r="W426" s="166"/>
      <c r="X426" s="166"/>
      <c r="Y426" s="166"/>
      <c r="Z426" s="166"/>
    </row>
    <row r="427" spans="1:26" ht="12.75" customHeight="1">
      <c r="A427" s="166"/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</row>
    <row r="428" spans="1:26" ht="12.75" customHeight="1">
      <c r="A428" s="166"/>
      <c r="B428" s="166"/>
      <c r="C428" s="166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66"/>
      <c r="O428" s="166"/>
      <c r="P428" s="166"/>
      <c r="Q428" s="166"/>
      <c r="R428" s="166"/>
      <c r="S428" s="166"/>
      <c r="T428" s="166"/>
      <c r="U428" s="166"/>
      <c r="V428" s="166"/>
      <c r="W428" s="166"/>
      <c r="X428" s="166"/>
      <c r="Y428" s="166"/>
      <c r="Z428" s="166"/>
    </row>
    <row r="429" spans="1:26" ht="12.75" customHeight="1">
      <c r="A429" s="166"/>
      <c r="B429" s="166"/>
      <c r="C429" s="166"/>
      <c r="D429" s="166"/>
      <c r="E429" s="166"/>
      <c r="F429" s="166"/>
      <c r="G429" s="166"/>
      <c r="H429" s="166"/>
      <c r="I429" s="166"/>
      <c r="J429" s="166"/>
      <c r="K429" s="166"/>
      <c r="L429" s="166"/>
      <c r="M429" s="166"/>
      <c r="N429" s="166"/>
      <c r="O429" s="166"/>
      <c r="P429" s="166"/>
      <c r="Q429" s="166"/>
      <c r="R429" s="166"/>
      <c r="S429" s="166"/>
      <c r="T429" s="166"/>
      <c r="U429" s="166"/>
      <c r="V429" s="166"/>
      <c r="W429" s="166"/>
      <c r="X429" s="166"/>
      <c r="Y429" s="166"/>
      <c r="Z429" s="166"/>
    </row>
    <row r="430" spans="1:26" ht="12.75" customHeight="1">
      <c r="A430" s="166"/>
      <c r="B430" s="166"/>
      <c r="C430" s="166"/>
      <c r="D430" s="166"/>
      <c r="E430" s="166"/>
      <c r="F430" s="166"/>
      <c r="G430" s="166"/>
      <c r="H430" s="166"/>
      <c r="I430" s="166"/>
      <c r="J430" s="166"/>
      <c r="K430" s="166"/>
      <c r="L430" s="166"/>
      <c r="M430" s="166"/>
      <c r="N430" s="166"/>
      <c r="O430" s="166"/>
      <c r="P430" s="166"/>
      <c r="Q430" s="166"/>
      <c r="R430" s="166"/>
      <c r="S430" s="166"/>
      <c r="T430" s="166"/>
      <c r="U430" s="166"/>
      <c r="V430" s="166"/>
      <c r="W430" s="166"/>
      <c r="X430" s="166"/>
      <c r="Y430" s="166"/>
      <c r="Z430" s="166"/>
    </row>
    <row r="431" spans="1:26" ht="12.75" customHeight="1">
      <c r="A431" s="166"/>
      <c r="B431" s="166"/>
      <c r="C431" s="166"/>
      <c r="D431" s="166"/>
      <c r="E431" s="166"/>
      <c r="F431" s="166"/>
      <c r="G431" s="166"/>
      <c r="H431" s="166"/>
      <c r="I431" s="166"/>
      <c r="J431" s="166"/>
      <c r="K431" s="166"/>
      <c r="L431" s="166"/>
      <c r="M431" s="166"/>
      <c r="N431" s="166"/>
      <c r="O431" s="166"/>
      <c r="P431" s="166"/>
      <c r="Q431" s="166"/>
      <c r="R431" s="166"/>
      <c r="S431" s="166"/>
      <c r="T431" s="166"/>
      <c r="U431" s="166"/>
      <c r="V431" s="166"/>
      <c r="W431" s="166"/>
      <c r="X431" s="166"/>
      <c r="Y431" s="166"/>
      <c r="Z431" s="166"/>
    </row>
    <row r="432" spans="1:26" ht="12.75" customHeight="1">
      <c r="A432" s="166"/>
      <c r="B432" s="166"/>
      <c r="C432" s="166"/>
      <c r="D432" s="166"/>
      <c r="E432" s="166"/>
      <c r="F432" s="166"/>
      <c r="G432" s="166"/>
      <c r="H432" s="166"/>
      <c r="I432" s="166"/>
      <c r="J432" s="166"/>
      <c r="K432" s="166"/>
      <c r="L432" s="166"/>
      <c r="M432" s="166"/>
      <c r="N432" s="166"/>
      <c r="O432" s="166"/>
      <c r="P432" s="166"/>
      <c r="Q432" s="166"/>
      <c r="R432" s="166"/>
      <c r="S432" s="166"/>
      <c r="T432" s="166"/>
      <c r="U432" s="166"/>
      <c r="V432" s="166"/>
      <c r="W432" s="166"/>
      <c r="X432" s="166"/>
      <c r="Y432" s="166"/>
      <c r="Z432" s="166"/>
    </row>
    <row r="433" spans="1:26" ht="12.75" customHeight="1">
      <c r="A433" s="166"/>
      <c r="B433" s="166"/>
      <c r="C433" s="166"/>
      <c r="D433" s="166"/>
      <c r="E433" s="166"/>
      <c r="F433" s="166"/>
      <c r="G433" s="166"/>
      <c r="H433" s="166"/>
      <c r="I433" s="166"/>
      <c r="J433" s="166"/>
      <c r="K433" s="166"/>
      <c r="L433" s="166"/>
      <c r="M433" s="166"/>
      <c r="N433" s="166"/>
      <c r="O433" s="166"/>
      <c r="P433" s="166"/>
      <c r="Q433" s="166"/>
      <c r="R433" s="166"/>
      <c r="S433" s="166"/>
      <c r="T433" s="166"/>
      <c r="U433" s="166"/>
      <c r="V433" s="166"/>
      <c r="W433" s="166"/>
      <c r="X433" s="166"/>
      <c r="Y433" s="166"/>
      <c r="Z433" s="166"/>
    </row>
    <row r="434" spans="1:26" ht="12.75" customHeight="1">
      <c r="A434" s="166"/>
      <c r="B434" s="166"/>
      <c r="C434" s="166"/>
      <c r="D434" s="166"/>
      <c r="E434" s="166"/>
      <c r="F434" s="166"/>
      <c r="G434" s="166"/>
      <c r="H434" s="166"/>
      <c r="I434" s="166"/>
      <c r="J434" s="166"/>
      <c r="K434" s="166"/>
      <c r="L434" s="166"/>
      <c r="M434" s="166"/>
      <c r="N434" s="166"/>
      <c r="O434" s="166"/>
      <c r="P434" s="166"/>
      <c r="Q434" s="166"/>
      <c r="R434" s="166"/>
      <c r="S434" s="166"/>
      <c r="T434" s="166"/>
      <c r="U434" s="166"/>
      <c r="V434" s="166"/>
      <c r="W434" s="166"/>
      <c r="X434" s="166"/>
      <c r="Y434" s="166"/>
      <c r="Z434" s="166"/>
    </row>
    <row r="435" spans="1:26" ht="12.75" customHeight="1">
      <c r="A435" s="166"/>
      <c r="B435" s="166"/>
      <c r="C435" s="166"/>
      <c r="D435" s="166"/>
      <c r="E435" s="166"/>
      <c r="F435" s="166"/>
      <c r="G435" s="166"/>
      <c r="H435" s="166"/>
      <c r="I435" s="166"/>
      <c r="J435" s="166"/>
      <c r="K435" s="166"/>
      <c r="L435" s="166"/>
      <c r="M435" s="166"/>
      <c r="N435" s="166"/>
      <c r="O435" s="166"/>
      <c r="P435" s="166"/>
      <c r="Q435" s="166"/>
      <c r="R435" s="166"/>
      <c r="S435" s="166"/>
      <c r="T435" s="166"/>
      <c r="U435" s="166"/>
      <c r="V435" s="166"/>
      <c r="W435" s="166"/>
      <c r="X435" s="166"/>
      <c r="Y435" s="166"/>
      <c r="Z435" s="166"/>
    </row>
    <row r="436" spans="1:26" ht="12.75" customHeight="1">
      <c r="A436" s="166"/>
      <c r="B436" s="166"/>
      <c r="C436" s="166"/>
      <c r="D436" s="166"/>
      <c r="E436" s="166"/>
      <c r="F436" s="166"/>
      <c r="G436" s="166"/>
      <c r="H436" s="166"/>
      <c r="I436" s="166"/>
      <c r="J436" s="166"/>
      <c r="K436" s="166"/>
      <c r="L436" s="166"/>
      <c r="M436" s="166"/>
      <c r="N436" s="166"/>
      <c r="O436" s="166"/>
      <c r="P436" s="166"/>
      <c r="Q436" s="166"/>
      <c r="R436" s="166"/>
      <c r="S436" s="166"/>
      <c r="T436" s="166"/>
      <c r="U436" s="166"/>
      <c r="V436" s="166"/>
      <c r="W436" s="166"/>
      <c r="X436" s="166"/>
      <c r="Y436" s="166"/>
      <c r="Z436" s="166"/>
    </row>
    <row r="437" spans="1:26" ht="12.75" customHeight="1">
      <c r="A437" s="166"/>
      <c r="B437" s="166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</row>
    <row r="438" spans="1:26" ht="12.75" customHeight="1">
      <c r="A438" s="166"/>
      <c r="B438" s="166"/>
      <c r="C438" s="166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66"/>
      <c r="O438" s="166"/>
      <c r="P438" s="166"/>
      <c r="Q438" s="166"/>
      <c r="R438" s="166"/>
      <c r="S438" s="166"/>
      <c r="T438" s="166"/>
      <c r="U438" s="166"/>
      <c r="V438" s="166"/>
      <c r="W438" s="166"/>
      <c r="X438" s="166"/>
      <c r="Y438" s="166"/>
      <c r="Z438" s="166"/>
    </row>
    <row r="439" spans="1:26" ht="12.75" customHeight="1">
      <c r="A439" s="166"/>
      <c r="B439" s="166"/>
      <c r="C439" s="166"/>
      <c r="D439" s="166"/>
      <c r="E439" s="166"/>
      <c r="F439" s="166"/>
      <c r="G439" s="166"/>
      <c r="H439" s="166"/>
      <c r="I439" s="166"/>
      <c r="J439" s="166"/>
      <c r="K439" s="166"/>
      <c r="L439" s="166"/>
      <c r="M439" s="166"/>
      <c r="N439" s="166"/>
      <c r="O439" s="166"/>
      <c r="P439" s="166"/>
      <c r="Q439" s="166"/>
      <c r="R439" s="166"/>
      <c r="S439" s="166"/>
      <c r="T439" s="166"/>
      <c r="U439" s="166"/>
      <c r="V439" s="166"/>
      <c r="W439" s="166"/>
      <c r="X439" s="166"/>
      <c r="Y439" s="166"/>
      <c r="Z439" s="166"/>
    </row>
    <row r="440" spans="1:26" ht="12.75" customHeight="1">
      <c r="A440" s="166"/>
      <c r="B440" s="166"/>
      <c r="C440" s="166"/>
      <c r="D440" s="166"/>
      <c r="E440" s="166"/>
      <c r="F440" s="166"/>
      <c r="G440" s="166"/>
      <c r="H440" s="166"/>
      <c r="I440" s="166"/>
      <c r="J440" s="166"/>
      <c r="K440" s="166"/>
      <c r="L440" s="166"/>
      <c r="M440" s="166"/>
      <c r="N440" s="166"/>
      <c r="O440" s="166"/>
      <c r="P440" s="166"/>
      <c r="Q440" s="166"/>
      <c r="R440" s="166"/>
      <c r="S440" s="166"/>
      <c r="T440" s="166"/>
      <c r="U440" s="166"/>
      <c r="V440" s="166"/>
      <c r="W440" s="166"/>
      <c r="X440" s="166"/>
      <c r="Y440" s="166"/>
      <c r="Z440" s="166"/>
    </row>
    <row r="441" spans="1:26" ht="12.75" customHeight="1">
      <c r="A441" s="166"/>
      <c r="B441" s="166"/>
      <c r="C441" s="166"/>
      <c r="D441" s="166"/>
      <c r="E441" s="166"/>
      <c r="F441" s="166"/>
      <c r="G441" s="166"/>
      <c r="H441" s="166"/>
      <c r="I441" s="166"/>
      <c r="J441" s="166"/>
      <c r="K441" s="166"/>
      <c r="L441" s="166"/>
      <c r="M441" s="166"/>
      <c r="N441" s="166"/>
      <c r="O441" s="166"/>
      <c r="P441" s="166"/>
      <c r="Q441" s="166"/>
      <c r="R441" s="166"/>
      <c r="S441" s="166"/>
      <c r="T441" s="166"/>
      <c r="U441" s="166"/>
      <c r="V441" s="166"/>
      <c r="W441" s="166"/>
      <c r="X441" s="166"/>
      <c r="Y441" s="166"/>
      <c r="Z441" s="166"/>
    </row>
    <row r="442" spans="1:26" ht="12.75" customHeight="1">
      <c r="A442" s="166"/>
      <c r="B442" s="166"/>
      <c r="C442" s="166"/>
      <c r="D442" s="166"/>
      <c r="E442" s="166"/>
      <c r="F442" s="166"/>
      <c r="G442" s="166"/>
      <c r="H442" s="166"/>
      <c r="I442" s="166"/>
      <c r="J442" s="166"/>
      <c r="K442" s="166"/>
      <c r="L442" s="166"/>
      <c r="M442" s="166"/>
      <c r="N442" s="166"/>
      <c r="O442" s="166"/>
      <c r="P442" s="166"/>
      <c r="Q442" s="166"/>
      <c r="R442" s="166"/>
      <c r="S442" s="166"/>
      <c r="T442" s="166"/>
      <c r="U442" s="166"/>
      <c r="V442" s="166"/>
      <c r="W442" s="166"/>
      <c r="X442" s="166"/>
      <c r="Y442" s="166"/>
      <c r="Z442" s="166"/>
    </row>
    <row r="443" spans="1:26" ht="12.75" customHeight="1">
      <c r="A443" s="166"/>
      <c r="B443" s="166"/>
      <c r="C443" s="166"/>
      <c r="D443" s="166"/>
      <c r="E443" s="166"/>
      <c r="F443" s="166"/>
      <c r="G443" s="166"/>
      <c r="H443" s="166"/>
      <c r="I443" s="166"/>
      <c r="J443" s="166"/>
      <c r="K443" s="166"/>
      <c r="L443" s="166"/>
      <c r="M443" s="166"/>
      <c r="N443" s="166"/>
      <c r="O443" s="166"/>
      <c r="P443" s="166"/>
      <c r="Q443" s="166"/>
      <c r="R443" s="166"/>
      <c r="S443" s="166"/>
      <c r="T443" s="166"/>
      <c r="U443" s="166"/>
      <c r="V443" s="166"/>
      <c r="W443" s="166"/>
      <c r="X443" s="166"/>
      <c r="Y443" s="166"/>
      <c r="Z443" s="166"/>
    </row>
    <row r="444" spans="1:26" ht="12.75" customHeight="1">
      <c r="A444" s="166"/>
      <c r="B444" s="166"/>
      <c r="C444" s="166"/>
      <c r="D444" s="166"/>
      <c r="E444" s="166"/>
      <c r="F444" s="166"/>
      <c r="G444" s="166"/>
      <c r="H444" s="166"/>
      <c r="I444" s="166"/>
      <c r="J444" s="166"/>
      <c r="K444" s="166"/>
      <c r="L444" s="166"/>
      <c r="M444" s="166"/>
      <c r="N444" s="166"/>
      <c r="O444" s="166"/>
      <c r="P444" s="166"/>
      <c r="Q444" s="166"/>
      <c r="R444" s="166"/>
      <c r="S444" s="166"/>
      <c r="T444" s="166"/>
      <c r="U444" s="166"/>
      <c r="V444" s="166"/>
      <c r="W444" s="166"/>
      <c r="X444" s="166"/>
      <c r="Y444" s="166"/>
      <c r="Z444" s="166"/>
    </row>
    <row r="445" spans="1:26" ht="12.75" customHeight="1">
      <c r="A445" s="166"/>
      <c r="B445" s="166"/>
      <c r="C445" s="166"/>
      <c r="D445" s="166"/>
      <c r="E445" s="166"/>
      <c r="F445" s="166"/>
      <c r="G445" s="166"/>
      <c r="H445" s="166"/>
      <c r="I445" s="166"/>
      <c r="J445" s="166"/>
      <c r="K445" s="166"/>
      <c r="L445" s="166"/>
      <c r="M445" s="166"/>
      <c r="N445" s="166"/>
      <c r="O445" s="166"/>
      <c r="P445" s="166"/>
      <c r="Q445" s="166"/>
      <c r="R445" s="166"/>
      <c r="S445" s="166"/>
      <c r="T445" s="166"/>
      <c r="U445" s="166"/>
      <c r="V445" s="166"/>
      <c r="W445" s="166"/>
      <c r="X445" s="166"/>
      <c r="Y445" s="166"/>
      <c r="Z445" s="166"/>
    </row>
    <row r="446" spans="1:26" ht="12.75" customHeight="1">
      <c r="A446" s="166"/>
      <c r="B446" s="166"/>
      <c r="C446" s="166"/>
      <c r="D446" s="166"/>
      <c r="E446" s="166"/>
      <c r="F446" s="166"/>
      <c r="G446" s="166"/>
      <c r="H446" s="166"/>
      <c r="I446" s="166"/>
      <c r="J446" s="166"/>
      <c r="K446" s="166"/>
      <c r="L446" s="166"/>
      <c r="M446" s="166"/>
      <c r="N446" s="166"/>
      <c r="O446" s="166"/>
      <c r="P446" s="166"/>
      <c r="Q446" s="166"/>
      <c r="R446" s="166"/>
      <c r="S446" s="166"/>
      <c r="T446" s="166"/>
      <c r="U446" s="166"/>
      <c r="V446" s="166"/>
      <c r="W446" s="166"/>
      <c r="X446" s="166"/>
      <c r="Y446" s="166"/>
      <c r="Z446" s="166"/>
    </row>
    <row r="447" spans="1:26" ht="12.75" customHeight="1">
      <c r="A447" s="166"/>
      <c r="B447" s="166"/>
      <c r="C447" s="166"/>
      <c r="D447" s="166"/>
      <c r="E447" s="166"/>
      <c r="F447" s="166"/>
      <c r="G447" s="166"/>
      <c r="H447" s="166"/>
      <c r="I447" s="166"/>
      <c r="J447" s="166"/>
      <c r="K447" s="166"/>
      <c r="L447" s="166"/>
      <c r="M447" s="166"/>
      <c r="N447" s="166"/>
      <c r="O447" s="166"/>
      <c r="P447" s="166"/>
      <c r="Q447" s="166"/>
      <c r="R447" s="166"/>
      <c r="S447" s="166"/>
      <c r="T447" s="166"/>
      <c r="U447" s="166"/>
      <c r="V447" s="166"/>
      <c r="W447" s="166"/>
      <c r="X447" s="166"/>
      <c r="Y447" s="166"/>
      <c r="Z447" s="166"/>
    </row>
    <row r="448" spans="1:26" ht="12.75" customHeight="1">
      <c r="A448" s="166"/>
      <c r="B448" s="166"/>
      <c r="C448" s="166"/>
      <c r="D448" s="166"/>
      <c r="E448" s="166"/>
      <c r="F448" s="166"/>
      <c r="G448" s="166"/>
      <c r="H448" s="166"/>
      <c r="I448" s="166"/>
      <c r="J448" s="166"/>
      <c r="K448" s="166"/>
      <c r="L448" s="166"/>
      <c r="M448" s="166"/>
      <c r="N448" s="166"/>
      <c r="O448" s="166"/>
      <c r="P448" s="166"/>
      <c r="Q448" s="166"/>
      <c r="R448" s="166"/>
      <c r="S448" s="166"/>
      <c r="T448" s="166"/>
      <c r="U448" s="166"/>
      <c r="V448" s="166"/>
      <c r="W448" s="166"/>
      <c r="X448" s="166"/>
      <c r="Y448" s="166"/>
      <c r="Z448" s="166"/>
    </row>
    <row r="449" spans="1:26" ht="12.75" customHeight="1">
      <c r="A449" s="166"/>
      <c r="B449" s="166"/>
      <c r="C449" s="166"/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66"/>
      <c r="O449" s="166"/>
      <c r="P449" s="166"/>
      <c r="Q449" s="166"/>
      <c r="R449" s="166"/>
      <c r="S449" s="166"/>
      <c r="T449" s="166"/>
      <c r="U449" s="166"/>
      <c r="V449" s="166"/>
      <c r="W449" s="166"/>
      <c r="X449" s="166"/>
      <c r="Y449" s="166"/>
      <c r="Z449" s="166"/>
    </row>
    <row r="450" spans="1:26" ht="12.75" customHeight="1">
      <c r="A450" s="166"/>
      <c r="B450" s="166"/>
      <c r="C450" s="166"/>
      <c r="D450" s="166"/>
      <c r="E450" s="166"/>
      <c r="F450" s="166"/>
      <c r="G450" s="166"/>
      <c r="H450" s="166"/>
      <c r="I450" s="166"/>
      <c r="J450" s="166"/>
      <c r="K450" s="166"/>
      <c r="L450" s="166"/>
      <c r="M450" s="166"/>
      <c r="N450" s="166"/>
      <c r="O450" s="166"/>
      <c r="P450" s="166"/>
      <c r="Q450" s="166"/>
      <c r="R450" s="166"/>
      <c r="S450" s="166"/>
      <c r="T450" s="166"/>
      <c r="U450" s="166"/>
      <c r="V450" s="166"/>
      <c r="W450" s="166"/>
      <c r="X450" s="166"/>
      <c r="Y450" s="166"/>
      <c r="Z450" s="166"/>
    </row>
    <row r="451" spans="1:26" ht="12.75" customHeight="1">
      <c r="A451" s="166"/>
      <c r="B451" s="166"/>
      <c r="C451" s="166"/>
      <c r="D451" s="166"/>
      <c r="E451" s="166"/>
      <c r="F451" s="166"/>
      <c r="G451" s="166"/>
      <c r="H451" s="166"/>
      <c r="I451" s="166"/>
      <c r="J451" s="166"/>
      <c r="K451" s="166"/>
      <c r="L451" s="166"/>
      <c r="M451" s="166"/>
      <c r="N451" s="166"/>
      <c r="O451" s="166"/>
      <c r="P451" s="166"/>
      <c r="Q451" s="166"/>
      <c r="R451" s="166"/>
      <c r="S451" s="166"/>
      <c r="T451" s="166"/>
      <c r="U451" s="166"/>
      <c r="V451" s="166"/>
      <c r="W451" s="166"/>
      <c r="X451" s="166"/>
      <c r="Y451" s="166"/>
      <c r="Z451" s="166"/>
    </row>
    <row r="452" spans="1:26" ht="12.75" customHeight="1">
      <c r="A452" s="166"/>
      <c r="B452" s="166"/>
      <c r="C452" s="166"/>
      <c r="D452" s="166"/>
      <c r="E452" s="166"/>
      <c r="F452" s="166"/>
      <c r="G452" s="166"/>
      <c r="H452" s="166"/>
      <c r="I452" s="166"/>
      <c r="J452" s="166"/>
      <c r="K452" s="166"/>
      <c r="L452" s="166"/>
      <c r="M452" s="166"/>
      <c r="N452" s="166"/>
      <c r="O452" s="166"/>
      <c r="P452" s="166"/>
      <c r="Q452" s="166"/>
      <c r="R452" s="166"/>
      <c r="S452" s="166"/>
      <c r="T452" s="166"/>
      <c r="U452" s="166"/>
      <c r="V452" s="166"/>
      <c r="W452" s="166"/>
      <c r="X452" s="166"/>
      <c r="Y452" s="166"/>
      <c r="Z452" s="166"/>
    </row>
    <row r="453" spans="1:26" ht="12.75" customHeight="1">
      <c r="A453" s="166"/>
      <c r="B453" s="166"/>
      <c r="C453" s="166"/>
      <c r="D453" s="166"/>
      <c r="E453" s="166"/>
      <c r="F453" s="166"/>
      <c r="G453" s="166"/>
      <c r="H453" s="166"/>
      <c r="I453" s="166"/>
      <c r="J453" s="166"/>
      <c r="K453" s="166"/>
      <c r="L453" s="166"/>
      <c r="M453" s="166"/>
      <c r="N453" s="166"/>
      <c r="O453" s="166"/>
      <c r="P453" s="166"/>
      <c r="Q453" s="166"/>
      <c r="R453" s="166"/>
      <c r="S453" s="166"/>
      <c r="T453" s="166"/>
      <c r="U453" s="166"/>
      <c r="V453" s="166"/>
      <c r="W453" s="166"/>
      <c r="X453" s="166"/>
      <c r="Y453" s="166"/>
      <c r="Z453" s="166"/>
    </row>
    <row r="454" spans="1:26" ht="12.75" customHeight="1">
      <c r="A454" s="166"/>
      <c r="B454" s="166"/>
      <c r="C454" s="166"/>
      <c r="D454" s="166"/>
      <c r="E454" s="166"/>
      <c r="F454" s="166"/>
      <c r="G454" s="166"/>
      <c r="H454" s="166"/>
      <c r="I454" s="166"/>
      <c r="J454" s="166"/>
      <c r="K454" s="166"/>
      <c r="L454" s="166"/>
      <c r="M454" s="166"/>
      <c r="N454" s="166"/>
      <c r="O454" s="166"/>
      <c r="P454" s="166"/>
      <c r="Q454" s="166"/>
      <c r="R454" s="166"/>
      <c r="S454" s="166"/>
      <c r="T454" s="166"/>
      <c r="U454" s="166"/>
      <c r="V454" s="166"/>
      <c r="W454" s="166"/>
      <c r="X454" s="166"/>
      <c r="Y454" s="166"/>
      <c r="Z454" s="166"/>
    </row>
    <row r="455" spans="1:26" ht="12.75" customHeight="1">
      <c r="A455" s="166"/>
      <c r="B455" s="166"/>
      <c r="C455" s="166"/>
      <c r="D455" s="166"/>
      <c r="E455" s="166"/>
      <c r="F455" s="166"/>
      <c r="G455" s="166"/>
      <c r="H455" s="166"/>
      <c r="I455" s="166"/>
      <c r="J455" s="166"/>
      <c r="K455" s="166"/>
      <c r="L455" s="166"/>
      <c r="M455" s="166"/>
      <c r="N455" s="166"/>
      <c r="O455" s="166"/>
      <c r="P455" s="166"/>
      <c r="Q455" s="166"/>
      <c r="R455" s="166"/>
      <c r="S455" s="166"/>
      <c r="T455" s="166"/>
      <c r="U455" s="166"/>
      <c r="V455" s="166"/>
      <c r="W455" s="166"/>
      <c r="X455" s="166"/>
      <c r="Y455" s="166"/>
      <c r="Z455" s="166"/>
    </row>
    <row r="456" spans="1:26" ht="12.75" customHeight="1">
      <c r="A456" s="166"/>
      <c r="B456" s="166"/>
      <c r="C456" s="166"/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66"/>
      <c r="O456" s="166"/>
      <c r="P456" s="166"/>
      <c r="Q456" s="166"/>
      <c r="R456" s="166"/>
      <c r="S456" s="166"/>
      <c r="T456" s="166"/>
      <c r="U456" s="166"/>
      <c r="V456" s="166"/>
      <c r="W456" s="166"/>
      <c r="X456" s="166"/>
      <c r="Y456" s="166"/>
      <c r="Z456" s="166"/>
    </row>
    <row r="457" spans="1:26" ht="12.75" customHeight="1">
      <c r="A457" s="166"/>
      <c r="B457" s="166"/>
      <c r="C457" s="166"/>
      <c r="D457" s="166"/>
      <c r="E457" s="166"/>
      <c r="F457" s="166"/>
      <c r="G457" s="166"/>
      <c r="H457" s="166"/>
      <c r="I457" s="166"/>
      <c r="J457" s="166"/>
      <c r="K457" s="166"/>
      <c r="L457" s="166"/>
      <c r="M457" s="166"/>
      <c r="N457" s="166"/>
      <c r="O457" s="166"/>
      <c r="P457" s="166"/>
      <c r="Q457" s="166"/>
      <c r="R457" s="166"/>
      <c r="S457" s="166"/>
      <c r="T457" s="166"/>
      <c r="U457" s="166"/>
      <c r="V457" s="166"/>
      <c r="W457" s="166"/>
      <c r="X457" s="166"/>
      <c r="Y457" s="166"/>
      <c r="Z457" s="166"/>
    </row>
    <row r="458" spans="1:26" ht="12.75" customHeight="1">
      <c r="A458" s="166"/>
      <c r="B458" s="166"/>
      <c r="C458" s="166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66"/>
      <c r="O458" s="166"/>
      <c r="P458" s="166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</row>
    <row r="459" spans="1:26" ht="12.75" customHeight="1">
      <c r="A459" s="166"/>
      <c r="B459" s="166"/>
      <c r="C459" s="166"/>
      <c r="D459" s="166"/>
      <c r="E459" s="166"/>
      <c r="F459" s="166"/>
      <c r="G459" s="166"/>
      <c r="H459" s="166"/>
      <c r="I459" s="166"/>
      <c r="J459" s="166"/>
      <c r="K459" s="166"/>
      <c r="L459" s="166"/>
      <c r="M459" s="166"/>
      <c r="N459" s="166"/>
      <c r="O459" s="166"/>
      <c r="P459" s="166"/>
      <c r="Q459" s="166"/>
      <c r="R459" s="166"/>
      <c r="S459" s="166"/>
      <c r="T459" s="166"/>
      <c r="U459" s="166"/>
      <c r="V459" s="166"/>
      <c r="W459" s="166"/>
      <c r="X459" s="166"/>
      <c r="Y459" s="166"/>
      <c r="Z459" s="166"/>
    </row>
    <row r="460" spans="1:26" ht="12.75" customHeight="1">
      <c r="A460" s="166"/>
      <c r="B460" s="166"/>
      <c r="C460" s="166"/>
      <c r="D460" s="166"/>
      <c r="E460" s="166"/>
      <c r="F460" s="166"/>
      <c r="G460" s="166"/>
      <c r="H460" s="166"/>
      <c r="I460" s="166"/>
      <c r="J460" s="166"/>
      <c r="K460" s="166"/>
      <c r="L460" s="166"/>
      <c r="M460" s="166"/>
      <c r="N460" s="166"/>
      <c r="O460" s="166"/>
      <c r="P460" s="166"/>
      <c r="Q460" s="166"/>
      <c r="R460" s="166"/>
      <c r="S460" s="166"/>
      <c r="T460" s="166"/>
      <c r="U460" s="166"/>
      <c r="V460" s="166"/>
      <c r="W460" s="166"/>
      <c r="X460" s="166"/>
      <c r="Y460" s="166"/>
      <c r="Z460" s="166"/>
    </row>
    <row r="461" spans="1:26" ht="12.75" customHeight="1">
      <c r="A461" s="166"/>
      <c r="B461" s="166"/>
      <c r="C461" s="166"/>
      <c r="D461" s="166"/>
      <c r="E461" s="166"/>
      <c r="F461" s="166"/>
      <c r="G461" s="166"/>
      <c r="H461" s="166"/>
      <c r="I461" s="166"/>
      <c r="J461" s="166"/>
      <c r="K461" s="166"/>
      <c r="L461" s="166"/>
      <c r="M461" s="166"/>
      <c r="N461" s="166"/>
      <c r="O461" s="166"/>
      <c r="P461" s="166"/>
      <c r="Q461" s="166"/>
      <c r="R461" s="166"/>
      <c r="S461" s="166"/>
      <c r="T461" s="166"/>
      <c r="U461" s="166"/>
      <c r="V461" s="166"/>
      <c r="W461" s="166"/>
      <c r="X461" s="166"/>
      <c r="Y461" s="166"/>
      <c r="Z461" s="166"/>
    </row>
    <row r="462" spans="1:26" ht="12.75" customHeight="1">
      <c r="A462" s="166"/>
      <c r="B462" s="166"/>
      <c r="C462" s="166"/>
      <c r="D462" s="166"/>
      <c r="E462" s="166"/>
      <c r="F462" s="166"/>
      <c r="G462" s="166"/>
      <c r="H462" s="166"/>
      <c r="I462" s="166"/>
      <c r="J462" s="166"/>
      <c r="K462" s="166"/>
      <c r="L462" s="166"/>
      <c r="M462" s="166"/>
      <c r="N462" s="166"/>
      <c r="O462" s="166"/>
      <c r="P462" s="166"/>
      <c r="Q462" s="166"/>
      <c r="R462" s="166"/>
      <c r="S462" s="166"/>
      <c r="T462" s="166"/>
      <c r="U462" s="166"/>
      <c r="V462" s="166"/>
      <c r="W462" s="166"/>
      <c r="X462" s="166"/>
      <c r="Y462" s="166"/>
      <c r="Z462" s="166"/>
    </row>
    <row r="463" spans="1:26" ht="12.75" customHeight="1">
      <c r="A463" s="166"/>
      <c r="B463" s="166"/>
      <c r="C463" s="166"/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6"/>
      <c r="R463" s="166"/>
      <c r="S463" s="166"/>
      <c r="T463" s="166"/>
      <c r="U463" s="166"/>
      <c r="V463" s="166"/>
      <c r="W463" s="166"/>
      <c r="X463" s="166"/>
      <c r="Y463" s="166"/>
      <c r="Z463" s="166"/>
    </row>
    <row r="464" spans="1:26" ht="12.75" customHeight="1">
      <c r="A464" s="166"/>
      <c r="B464" s="166"/>
      <c r="C464" s="166"/>
      <c r="D464" s="166"/>
      <c r="E464" s="166"/>
      <c r="F464" s="166"/>
      <c r="G464" s="166"/>
      <c r="H464" s="166"/>
      <c r="I464" s="166"/>
      <c r="J464" s="166"/>
      <c r="K464" s="166"/>
      <c r="L464" s="166"/>
      <c r="M464" s="166"/>
      <c r="N464" s="166"/>
      <c r="O464" s="166"/>
      <c r="P464" s="166"/>
      <c r="Q464" s="166"/>
      <c r="R464" s="166"/>
      <c r="S464" s="166"/>
      <c r="T464" s="166"/>
      <c r="U464" s="166"/>
      <c r="V464" s="166"/>
      <c r="W464" s="166"/>
      <c r="X464" s="166"/>
      <c r="Y464" s="166"/>
      <c r="Z464" s="166"/>
    </row>
    <row r="465" spans="1:26" ht="12.75" customHeight="1">
      <c r="A465" s="166"/>
      <c r="B465" s="166"/>
      <c r="C465" s="166"/>
      <c r="D465" s="166"/>
      <c r="E465" s="166"/>
      <c r="F465" s="166"/>
      <c r="G465" s="166"/>
      <c r="H465" s="166"/>
      <c r="I465" s="166"/>
      <c r="J465" s="166"/>
      <c r="K465" s="166"/>
      <c r="L465" s="166"/>
      <c r="M465" s="166"/>
      <c r="N465" s="166"/>
      <c r="O465" s="166"/>
      <c r="P465" s="166"/>
      <c r="Q465" s="166"/>
      <c r="R465" s="166"/>
      <c r="S465" s="166"/>
      <c r="T465" s="166"/>
      <c r="U465" s="166"/>
      <c r="V465" s="166"/>
      <c r="W465" s="166"/>
      <c r="X465" s="166"/>
      <c r="Y465" s="166"/>
      <c r="Z465" s="166"/>
    </row>
    <row r="466" spans="1:26" ht="12.75" customHeight="1">
      <c r="A466" s="166"/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</row>
    <row r="467" spans="1:26" ht="12.75" customHeight="1">
      <c r="A467" s="166"/>
      <c r="B467" s="166"/>
      <c r="C467" s="166"/>
      <c r="D467" s="166"/>
      <c r="E467" s="166"/>
      <c r="F467" s="166"/>
      <c r="G467" s="166"/>
      <c r="H467" s="166"/>
      <c r="I467" s="166"/>
      <c r="J467" s="166"/>
      <c r="K467" s="166"/>
      <c r="L467" s="166"/>
      <c r="M467" s="166"/>
      <c r="N467" s="166"/>
      <c r="O467" s="166"/>
      <c r="P467" s="166"/>
      <c r="Q467" s="166"/>
      <c r="R467" s="166"/>
      <c r="S467" s="166"/>
      <c r="T467" s="166"/>
      <c r="U467" s="166"/>
      <c r="V467" s="166"/>
      <c r="W467" s="166"/>
      <c r="X467" s="166"/>
      <c r="Y467" s="166"/>
      <c r="Z467" s="166"/>
    </row>
    <row r="468" spans="1:26" ht="12.75" customHeight="1">
      <c r="A468" s="166"/>
      <c r="B468" s="166"/>
      <c r="C468" s="166"/>
      <c r="D468" s="166"/>
      <c r="E468" s="166"/>
      <c r="F468" s="166"/>
      <c r="G468" s="166"/>
      <c r="H468" s="166"/>
      <c r="I468" s="166"/>
      <c r="J468" s="166"/>
      <c r="K468" s="166"/>
      <c r="L468" s="166"/>
      <c r="M468" s="166"/>
      <c r="N468" s="166"/>
      <c r="O468" s="166"/>
      <c r="P468" s="166"/>
      <c r="Q468" s="166"/>
      <c r="R468" s="166"/>
      <c r="S468" s="166"/>
      <c r="T468" s="166"/>
      <c r="U468" s="166"/>
      <c r="V468" s="166"/>
      <c r="W468" s="166"/>
      <c r="X468" s="166"/>
      <c r="Y468" s="166"/>
      <c r="Z468" s="166"/>
    </row>
    <row r="469" spans="1:26" ht="12.75" customHeight="1">
      <c r="A469" s="166"/>
      <c r="B469" s="166"/>
      <c r="C469" s="166"/>
      <c r="D469" s="166"/>
      <c r="E469" s="166"/>
      <c r="F469" s="166"/>
      <c r="G469" s="166"/>
      <c r="H469" s="166"/>
      <c r="I469" s="166"/>
      <c r="J469" s="166"/>
      <c r="K469" s="166"/>
      <c r="L469" s="166"/>
      <c r="M469" s="166"/>
      <c r="N469" s="166"/>
      <c r="O469" s="166"/>
      <c r="P469" s="166"/>
      <c r="Q469" s="166"/>
      <c r="R469" s="166"/>
      <c r="S469" s="166"/>
      <c r="T469" s="166"/>
      <c r="U469" s="166"/>
      <c r="V469" s="166"/>
      <c r="W469" s="166"/>
      <c r="X469" s="166"/>
      <c r="Y469" s="166"/>
      <c r="Z469" s="166"/>
    </row>
    <row r="470" spans="1:26" ht="12.75" customHeight="1">
      <c r="A470" s="166"/>
      <c r="B470" s="166"/>
      <c r="C470" s="166"/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66"/>
      <c r="Q470" s="166"/>
      <c r="R470" s="166"/>
      <c r="S470" s="166"/>
      <c r="T470" s="166"/>
      <c r="U470" s="166"/>
      <c r="V470" s="166"/>
      <c r="W470" s="166"/>
      <c r="X470" s="166"/>
      <c r="Y470" s="166"/>
      <c r="Z470" s="166"/>
    </row>
    <row r="471" spans="1:26" ht="12.75" customHeight="1">
      <c r="A471" s="166"/>
      <c r="B471" s="166"/>
      <c r="C471" s="166"/>
      <c r="D471" s="166"/>
      <c r="E471" s="166"/>
      <c r="F471" s="166"/>
      <c r="G471" s="166"/>
      <c r="H471" s="166"/>
      <c r="I471" s="166"/>
      <c r="J471" s="166"/>
      <c r="K471" s="166"/>
      <c r="L471" s="166"/>
      <c r="M471" s="166"/>
      <c r="N471" s="166"/>
      <c r="O471" s="166"/>
      <c r="P471" s="166"/>
      <c r="Q471" s="166"/>
      <c r="R471" s="166"/>
      <c r="S471" s="166"/>
      <c r="T471" s="166"/>
      <c r="U471" s="166"/>
      <c r="V471" s="166"/>
      <c r="W471" s="166"/>
      <c r="X471" s="166"/>
      <c r="Y471" s="166"/>
      <c r="Z471" s="166"/>
    </row>
    <row r="472" spans="1:26" ht="12.75" customHeight="1">
      <c r="A472" s="166"/>
      <c r="B472" s="166"/>
      <c r="C472" s="166"/>
      <c r="D472" s="166"/>
      <c r="E472" s="166"/>
      <c r="F472" s="166"/>
      <c r="G472" s="166"/>
      <c r="H472" s="166"/>
      <c r="I472" s="166"/>
      <c r="J472" s="166"/>
      <c r="K472" s="166"/>
      <c r="L472" s="166"/>
      <c r="M472" s="166"/>
      <c r="N472" s="166"/>
      <c r="O472" s="166"/>
      <c r="P472" s="166"/>
      <c r="Q472" s="166"/>
      <c r="R472" s="166"/>
      <c r="S472" s="166"/>
      <c r="T472" s="166"/>
      <c r="U472" s="166"/>
      <c r="V472" s="166"/>
      <c r="W472" s="166"/>
      <c r="X472" s="166"/>
      <c r="Y472" s="166"/>
      <c r="Z472" s="166"/>
    </row>
    <row r="473" spans="1:26" ht="12.75" customHeight="1">
      <c r="A473" s="166"/>
      <c r="B473" s="166"/>
      <c r="C473" s="166"/>
      <c r="D473" s="166"/>
      <c r="E473" s="166"/>
      <c r="F473" s="166"/>
      <c r="G473" s="166"/>
      <c r="H473" s="166"/>
      <c r="I473" s="166"/>
      <c r="J473" s="166"/>
      <c r="K473" s="166"/>
      <c r="L473" s="166"/>
      <c r="M473" s="166"/>
      <c r="N473" s="166"/>
      <c r="O473" s="166"/>
      <c r="P473" s="166"/>
      <c r="Q473" s="166"/>
      <c r="R473" s="166"/>
      <c r="S473" s="166"/>
      <c r="T473" s="166"/>
      <c r="U473" s="166"/>
      <c r="V473" s="166"/>
      <c r="W473" s="166"/>
      <c r="X473" s="166"/>
      <c r="Y473" s="166"/>
      <c r="Z473" s="166"/>
    </row>
    <row r="474" spans="1:26" ht="12.75" customHeight="1">
      <c r="A474" s="166"/>
      <c r="B474" s="166"/>
      <c r="C474" s="166"/>
      <c r="D474" s="166"/>
      <c r="E474" s="166"/>
      <c r="F474" s="166"/>
      <c r="G474" s="166"/>
      <c r="H474" s="166"/>
      <c r="I474" s="166"/>
      <c r="J474" s="166"/>
      <c r="K474" s="166"/>
      <c r="L474" s="166"/>
      <c r="M474" s="166"/>
      <c r="N474" s="166"/>
      <c r="O474" s="166"/>
      <c r="P474" s="166"/>
      <c r="Q474" s="166"/>
      <c r="R474" s="166"/>
      <c r="S474" s="166"/>
      <c r="T474" s="166"/>
      <c r="U474" s="166"/>
      <c r="V474" s="166"/>
      <c r="W474" s="166"/>
      <c r="X474" s="166"/>
      <c r="Y474" s="166"/>
      <c r="Z474" s="166"/>
    </row>
    <row r="475" spans="1:26" ht="12.75" customHeight="1">
      <c r="A475" s="166"/>
      <c r="B475" s="166"/>
      <c r="C475" s="166"/>
      <c r="D475" s="166"/>
      <c r="E475" s="166"/>
      <c r="F475" s="166"/>
      <c r="G475" s="166"/>
      <c r="H475" s="166"/>
      <c r="I475" s="166"/>
      <c r="J475" s="166"/>
      <c r="K475" s="166"/>
      <c r="L475" s="166"/>
      <c r="M475" s="166"/>
      <c r="N475" s="166"/>
      <c r="O475" s="166"/>
      <c r="P475" s="166"/>
      <c r="Q475" s="166"/>
      <c r="R475" s="166"/>
      <c r="S475" s="166"/>
      <c r="T475" s="166"/>
      <c r="U475" s="166"/>
      <c r="V475" s="166"/>
      <c r="W475" s="166"/>
      <c r="X475" s="166"/>
      <c r="Y475" s="166"/>
      <c r="Z475" s="166"/>
    </row>
    <row r="476" spans="1:26" ht="12.75" customHeight="1">
      <c r="A476" s="166"/>
      <c r="B476" s="166"/>
      <c r="C476" s="166"/>
      <c r="D476" s="166"/>
      <c r="E476" s="166"/>
      <c r="F476" s="166"/>
      <c r="G476" s="166"/>
      <c r="H476" s="166"/>
      <c r="I476" s="166"/>
      <c r="J476" s="166"/>
      <c r="K476" s="166"/>
      <c r="L476" s="166"/>
      <c r="M476" s="166"/>
      <c r="N476" s="166"/>
      <c r="O476" s="166"/>
      <c r="P476" s="166"/>
      <c r="Q476" s="166"/>
      <c r="R476" s="166"/>
      <c r="S476" s="166"/>
      <c r="T476" s="166"/>
      <c r="U476" s="166"/>
      <c r="V476" s="166"/>
      <c r="W476" s="166"/>
      <c r="X476" s="166"/>
      <c r="Y476" s="166"/>
      <c r="Z476" s="166"/>
    </row>
    <row r="477" spans="1:26" ht="12.75" customHeight="1">
      <c r="A477" s="166"/>
      <c r="B477" s="166"/>
      <c r="C477" s="166"/>
      <c r="D477" s="166"/>
      <c r="E477" s="166"/>
      <c r="F477" s="166"/>
      <c r="G477" s="166"/>
      <c r="H477" s="166"/>
      <c r="I477" s="166"/>
      <c r="J477" s="166"/>
      <c r="K477" s="166"/>
      <c r="L477" s="166"/>
      <c r="M477" s="166"/>
      <c r="N477" s="166"/>
      <c r="O477" s="166"/>
      <c r="P477" s="166"/>
      <c r="Q477" s="166"/>
      <c r="R477" s="166"/>
      <c r="S477" s="166"/>
      <c r="T477" s="166"/>
      <c r="U477" s="166"/>
      <c r="V477" s="166"/>
      <c r="W477" s="166"/>
      <c r="X477" s="166"/>
      <c r="Y477" s="166"/>
      <c r="Z477" s="166"/>
    </row>
    <row r="478" spans="1:26" ht="12.75" customHeight="1">
      <c r="A478" s="166"/>
      <c r="B478" s="166"/>
      <c r="C478" s="166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66"/>
      <c r="O478" s="166"/>
      <c r="P478" s="166"/>
      <c r="Q478" s="166"/>
      <c r="R478" s="166"/>
      <c r="S478" s="166"/>
      <c r="T478" s="166"/>
      <c r="U478" s="166"/>
      <c r="V478" s="166"/>
      <c r="W478" s="166"/>
      <c r="X478" s="166"/>
      <c r="Y478" s="166"/>
      <c r="Z478" s="166"/>
    </row>
    <row r="479" spans="1:26" ht="12.75" customHeight="1">
      <c r="A479" s="166"/>
      <c r="B479" s="166"/>
      <c r="C479" s="166"/>
      <c r="D479" s="166"/>
      <c r="E479" s="166"/>
      <c r="F479" s="166"/>
      <c r="G479" s="166"/>
      <c r="H479" s="166"/>
      <c r="I479" s="166"/>
      <c r="J479" s="166"/>
      <c r="K479" s="166"/>
      <c r="L479" s="166"/>
      <c r="M479" s="166"/>
      <c r="N479" s="166"/>
      <c r="O479" s="166"/>
      <c r="P479" s="166"/>
      <c r="Q479" s="166"/>
      <c r="R479" s="166"/>
      <c r="S479" s="166"/>
      <c r="T479" s="166"/>
      <c r="U479" s="166"/>
      <c r="V479" s="166"/>
      <c r="W479" s="166"/>
      <c r="X479" s="166"/>
      <c r="Y479" s="166"/>
      <c r="Z479" s="166"/>
    </row>
    <row r="480" spans="1:26" ht="12.75" customHeight="1">
      <c r="A480" s="166"/>
      <c r="B480" s="166"/>
      <c r="C480" s="166"/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66"/>
      <c r="O480" s="166"/>
      <c r="P480" s="166"/>
      <c r="Q480" s="166"/>
      <c r="R480" s="166"/>
      <c r="S480" s="166"/>
      <c r="T480" s="166"/>
      <c r="U480" s="166"/>
      <c r="V480" s="166"/>
      <c r="W480" s="166"/>
      <c r="X480" s="166"/>
      <c r="Y480" s="166"/>
      <c r="Z480" s="166"/>
    </row>
    <row r="481" spans="1:26" ht="12.75" customHeight="1">
      <c r="A481" s="166"/>
      <c r="B481" s="166"/>
      <c r="C481" s="166"/>
      <c r="D481" s="166"/>
      <c r="E481" s="166"/>
      <c r="F481" s="166"/>
      <c r="G481" s="166"/>
      <c r="H481" s="166"/>
      <c r="I481" s="166"/>
      <c r="J481" s="166"/>
      <c r="K481" s="166"/>
      <c r="L481" s="166"/>
      <c r="M481" s="166"/>
      <c r="N481" s="166"/>
      <c r="O481" s="166"/>
      <c r="P481" s="166"/>
      <c r="Q481" s="166"/>
      <c r="R481" s="166"/>
      <c r="S481" s="166"/>
      <c r="T481" s="166"/>
      <c r="U481" s="166"/>
      <c r="V481" s="166"/>
      <c r="W481" s="166"/>
      <c r="X481" s="166"/>
      <c r="Y481" s="166"/>
      <c r="Z481" s="166"/>
    </row>
    <row r="482" spans="1:26" ht="12.75" customHeight="1">
      <c r="A482" s="166"/>
      <c r="B482" s="166"/>
      <c r="C482" s="166"/>
      <c r="D482" s="166"/>
      <c r="E482" s="166"/>
      <c r="F482" s="166"/>
      <c r="G482" s="166"/>
      <c r="H482" s="166"/>
      <c r="I482" s="166"/>
      <c r="J482" s="166"/>
      <c r="K482" s="166"/>
      <c r="L482" s="166"/>
      <c r="M482" s="166"/>
      <c r="N482" s="166"/>
      <c r="O482" s="166"/>
      <c r="P482" s="166"/>
      <c r="Q482" s="166"/>
      <c r="R482" s="166"/>
      <c r="S482" s="166"/>
      <c r="T482" s="166"/>
      <c r="U482" s="166"/>
      <c r="V482" s="166"/>
      <c r="W482" s="166"/>
      <c r="X482" s="166"/>
      <c r="Y482" s="166"/>
      <c r="Z482" s="166"/>
    </row>
    <row r="483" spans="1:26" ht="12.75" customHeight="1">
      <c r="A483" s="166"/>
      <c r="B483" s="166"/>
      <c r="C483" s="166"/>
      <c r="D483" s="166"/>
      <c r="E483" s="166"/>
      <c r="F483" s="166"/>
      <c r="G483" s="166"/>
      <c r="H483" s="166"/>
      <c r="I483" s="166"/>
      <c r="J483" s="166"/>
      <c r="K483" s="166"/>
      <c r="L483" s="166"/>
      <c r="M483" s="166"/>
      <c r="N483" s="166"/>
      <c r="O483" s="166"/>
      <c r="P483" s="166"/>
      <c r="Q483" s="166"/>
      <c r="R483" s="166"/>
      <c r="S483" s="166"/>
      <c r="T483" s="166"/>
      <c r="U483" s="166"/>
      <c r="V483" s="166"/>
      <c r="W483" s="166"/>
      <c r="X483" s="166"/>
      <c r="Y483" s="166"/>
      <c r="Z483" s="166"/>
    </row>
    <row r="484" spans="1:26" ht="12.75" customHeight="1">
      <c r="A484" s="166"/>
      <c r="B484" s="166"/>
      <c r="C484" s="166"/>
      <c r="D484" s="166"/>
      <c r="E484" s="166"/>
      <c r="F484" s="166"/>
      <c r="G484" s="166"/>
      <c r="H484" s="166"/>
      <c r="I484" s="166"/>
      <c r="J484" s="166"/>
      <c r="K484" s="166"/>
      <c r="L484" s="166"/>
      <c r="M484" s="166"/>
      <c r="N484" s="166"/>
      <c r="O484" s="166"/>
      <c r="P484" s="166"/>
      <c r="Q484" s="166"/>
      <c r="R484" s="166"/>
      <c r="S484" s="166"/>
      <c r="T484" s="166"/>
      <c r="U484" s="166"/>
      <c r="V484" s="166"/>
      <c r="W484" s="166"/>
      <c r="X484" s="166"/>
      <c r="Y484" s="166"/>
      <c r="Z484" s="166"/>
    </row>
    <row r="485" spans="1:26" ht="12.75" customHeight="1">
      <c r="A485" s="166"/>
      <c r="B485" s="166"/>
      <c r="C485" s="166"/>
      <c r="D485" s="166"/>
      <c r="E485" s="166"/>
      <c r="F485" s="166"/>
      <c r="G485" s="166"/>
      <c r="H485" s="166"/>
      <c r="I485" s="166"/>
      <c r="J485" s="166"/>
      <c r="K485" s="166"/>
      <c r="L485" s="166"/>
      <c r="M485" s="166"/>
      <c r="N485" s="166"/>
      <c r="O485" s="166"/>
      <c r="P485" s="166"/>
      <c r="Q485" s="166"/>
      <c r="R485" s="166"/>
      <c r="S485" s="166"/>
      <c r="T485" s="166"/>
      <c r="U485" s="166"/>
      <c r="V485" s="166"/>
      <c r="W485" s="166"/>
      <c r="X485" s="166"/>
      <c r="Y485" s="166"/>
      <c r="Z485" s="166"/>
    </row>
    <row r="486" spans="1:26" ht="12.75" customHeight="1">
      <c r="A486" s="166"/>
      <c r="B486" s="166"/>
      <c r="C486" s="166"/>
      <c r="D486" s="166"/>
      <c r="E486" s="166"/>
      <c r="F486" s="166"/>
      <c r="G486" s="166"/>
      <c r="H486" s="166"/>
      <c r="I486" s="166"/>
      <c r="J486" s="166"/>
      <c r="K486" s="166"/>
      <c r="L486" s="166"/>
      <c r="M486" s="166"/>
      <c r="N486" s="166"/>
      <c r="O486" s="166"/>
      <c r="P486" s="166"/>
      <c r="Q486" s="166"/>
      <c r="R486" s="166"/>
      <c r="S486" s="166"/>
      <c r="T486" s="166"/>
      <c r="U486" s="166"/>
      <c r="V486" s="166"/>
      <c r="W486" s="166"/>
      <c r="X486" s="166"/>
      <c r="Y486" s="166"/>
      <c r="Z486" s="166"/>
    </row>
    <row r="487" spans="1:26" ht="12.75" customHeight="1">
      <c r="A487" s="166"/>
      <c r="B487" s="166"/>
      <c r="C487" s="166"/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66"/>
      <c r="O487" s="166"/>
      <c r="P487" s="166"/>
      <c r="Q487" s="166"/>
      <c r="R487" s="166"/>
      <c r="S487" s="166"/>
      <c r="T487" s="166"/>
      <c r="U487" s="166"/>
      <c r="V487" s="166"/>
      <c r="W487" s="166"/>
      <c r="X487" s="166"/>
      <c r="Y487" s="166"/>
      <c r="Z487" s="166"/>
    </row>
    <row r="488" spans="1:26" ht="12.75" customHeight="1">
      <c r="A488" s="166"/>
      <c r="B488" s="166"/>
      <c r="C488" s="166"/>
      <c r="D488" s="166"/>
      <c r="E488" s="166"/>
      <c r="F488" s="166"/>
      <c r="G488" s="166"/>
      <c r="H488" s="166"/>
      <c r="I488" s="166"/>
      <c r="J488" s="166"/>
      <c r="K488" s="166"/>
      <c r="L488" s="166"/>
      <c r="M488" s="166"/>
      <c r="N488" s="166"/>
      <c r="O488" s="166"/>
      <c r="P488" s="166"/>
      <c r="Q488" s="166"/>
      <c r="R488" s="166"/>
      <c r="S488" s="166"/>
      <c r="T488" s="166"/>
      <c r="U488" s="166"/>
      <c r="V488" s="166"/>
      <c r="W488" s="166"/>
      <c r="X488" s="166"/>
      <c r="Y488" s="166"/>
      <c r="Z488" s="166"/>
    </row>
    <row r="489" spans="1:26" ht="12.75" customHeight="1">
      <c r="A489" s="166"/>
      <c r="B489" s="166"/>
      <c r="C489" s="166"/>
      <c r="D489" s="166"/>
      <c r="E489" s="166"/>
      <c r="F489" s="166"/>
      <c r="G489" s="166"/>
      <c r="H489" s="166"/>
      <c r="I489" s="166"/>
      <c r="J489" s="166"/>
      <c r="K489" s="166"/>
      <c r="L489" s="166"/>
      <c r="M489" s="166"/>
      <c r="N489" s="166"/>
      <c r="O489" s="166"/>
      <c r="P489" s="166"/>
      <c r="Q489" s="166"/>
      <c r="R489" s="166"/>
      <c r="S489" s="166"/>
      <c r="T489" s="166"/>
      <c r="U489" s="166"/>
      <c r="V489" s="166"/>
      <c r="W489" s="166"/>
      <c r="X489" s="166"/>
      <c r="Y489" s="166"/>
      <c r="Z489" s="166"/>
    </row>
    <row r="490" spans="1:26" ht="12.75" customHeight="1">
      <c r="A490" s="166"/>
      <c r="B490" s="166"/>
      <c r="C490" s="166"/>
      <c r="D490" s="166"/>
      <c r="E490" s="166"/>
      <c r="F490" s="166"/>
      <c r="G490" s="166"/>
      <c r="H490" s="166"/>
      <c r="I490" s="166"/>
      <c r="J490" s="166"/>
      <c r="K490" s="166"/>
      <c r="L490" s="166"/>
      <c r="M490" s="166"/>
      <c r="N490" s="166"/>
      <c r="O490" s="166"/>
      <c r="P490" s="166"/>
      <c r="Q490" s="166"/>
      <c r="R490" s="166"/>
      <c r="S490" s="166"/>
      <c r="T490" s="166"/>
      <c r="U490" s="166"/>
      <c r="V490" s="166"/>
      <c r="W490" s="166"/>
      <c r="X490" s="166"/>
      <c r="Y490" s="166"/>
      <c r="Z490" s="166"/>
    </row>
    <row r="491" spans="1:26" ht="12.75" customHeight="1">
      <c r="A491" s="166"/>
      <c r="B491" s="166"/>
      <c r="C491" s="166"/>
      <c r="D491" s="166"/>
      <c r="E491" s="166"/>
      <c r="F491" s="166"/>
      <c r="G491" s="166"/>
      <c r="H491" s="166"/>
      <c r="I491" s="166"/>
      <c r="J491" s="166"/>
      <c r="K491" s="166"/>
      <c r="L491" s="166"/>
      <c r="M491" s="166"/>
      <c r="N491" s="166"/>
      <c r="O491" s="166"/>
      <c r="P491" s="166"/>
      <c r="Q491" s="166"/>
      <c r="R491" s="166"/>
      <c r="S491" s="166"/>
      <c r="T491" s="166"/>
      <c r="U491" s="166"/>
      <c r="V491" s="166"/>
      <c r="W491" s="166"/>
      <c r="X491" s="166"/>
      <c r="Y491" s="166"/>
      <c r="Z491" s="166"/>
    </row>
    <row r="492" spans="1:26" ht="12.75" customHeight="1">
      <c r="A492" s="166"/>
      <c r="B492" s="166"/>
      <c r="C492" s="166"/>
      <c r="D492" s="166"/>
      <c r="E492" s="166"/>
      <c r="F492" s="166"/>
      <c r="G492" s="166"/>
      <c r="H492" s="166"/>
      <c r="I492" s="166"/>
      <c r="J492" s="166"/>
      <c r="K492" s="166"/>
      <c r="L492" s="166"/>
      <c r="M492" s="166"/>
      <c r="N492" s="166"/>
      <c r="O492" s="166"/>
      <c r="P492" s="166"/>
      <c r="Q492" s="166"/>
      <c r="R492" s="166"/>
      <c r="S492" s="166"/>
      <c r="T492" s="166"/>
      <c r="U492" s="166"/>
      <c r="V492" s="166"/>
      <c r="W492" s="166"/>
      <c r="X492" s="166"/>
      <c r="Y492" s="166"/>
      <c r="Z492" s="166"/>
    </row>
    <row r="493" spans="1:26" ht="12.75" customHeight="1">
      <c r="A493" s="166"/>
      <c r="B493" s="166"/>
      <c r="C493" s="166"/>
      <c r="D493" s="166"/>
      <c r="E493" s="166"/>
      <c r="F493" s="166"/>
      <c r="G493" s="166"/>
      <c r="H493" s="166"/>
      <c r="I493" s="166"/>
      <c r="J493" s="166"/>
      <c r="K493" s="166"/>
      <c r="L493" s="166"/>
      <c r="M493" s="166"/>
      <c r="N493" s="166"/>
      <c r="O493" s="166"/>
      <c r="P493" s="166"/>
      <c r="Q493" s="166"/>
      <c r="R493" s="166"/>
      <c r="S493" s="166"/>
      <c r="T493" s="166"/>
      <c r="U493" s="166"/>
      <c r="V493" s="166"/>
      <c r="W493" s="166"/>
      <c r="X493" s="166"/>
      <c r="Y493" s="166"/>
      <c r="Z493" s="166"/>
    </row>
    <row r="494" spans="1:26" ht="12.75" customHeight="1">
      <c r="A494" s="166"/>
      <c r="B494" s="166"/>
      <c r="C494" s="166"/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6"/>
      <c r="R494" s="166"/>
      <c r="S494" s="166"/>
      <c r="T494" s="166"/>
      <c r="U494" s="166"/>
      <c r="V494" s="166"/>
      <c r="W494" s="166"/>
      <c r="X494" s="166"/>
      <c r="Y494" s="166"/>
      <c r="Z494" s="166"/>
    </row>
    <row r="495" spans="1:26" ht="12.75" customHeight="1">
      <c r="A495" s="166"/>
      <c r="B495" s="166"/>
      <c r="C495" s="166"/>
      <c r="D495" s="166"/>
      <c r="E495" s="166"/>
      <c r="F495" s="166"/>
      <c r="G495" s="166"/>
      <c r="H495" s="166"/>
      <c r="I495" s="166"/>
      <c r="J495" s="166"/>
      <c r="K495" s="166"/>
      <c r="L495" s="166"/>
      <c r="M495" s="166"/>
      <c r="N495" s="166"/>
      <c r="O495" s="166"/>
      <c r="P495" s="166"/>
      <c r="Q495" s="166"/>
      <c r="R495" s="166"/>
      <c r="S495" s="166"/>
      <c r="T495" s="166"/>
      <c r="U495" s="166"/>
      <c r="V495" s="166"/>
      <c r="W495" s="166"/>
      <c r="X495" s="166"/>
      <c r="Y495" s="166"/>
      <c r="Z495" s="166"/>
    </row>
    <row r="496" spans="1:26" ht="12.75" customHeight="1">
      <c r="A496" s="166"/>
      <c r="B496" s="166"/>
      <c r="C496" s="166"/>
      <c r="D496" s="166"/>
      <c r="E496" s="166"/>
      <c r="F496" s="166"/>
      <c r="G496" s="166"/>
      <c r="H496" s="166"/>
      <c r="I496" s="166"/>
      <c r="J496" s="166"/>
      <c r="K496" s="166"/>
      <c r="L496" s="166"/>
      <c r="M496" s="166"/>
      <c r="N496" s="166"/>
      <c r="O496" s="166"/>
      <c r="P496" s="166"/>
      <c r="Q496" s="166"/>
      <c r="R496" s="166"/>
      <c r="S496" s="166"/>
      <c r="T496" s="166"/>
      <c r="U496" s="166"/>
      <c r="V496" s="166"/>
      <c r="W496" s="166"/>
      <c r="X496" s="166"/>
      <c r="Y496" s="166"/>
      <c r="Z496" s="166"/>
    </row>
    <row r="497" spans="1:26" ht="12.75" customHeight="1">
      <c r="A497" s="166"/>
      <c r="B497" s="166"/>
      <c r="C497" s="166"/>
      <c r="D497" s="166"/>
      <c r="E497" s="166"/>
      <c r="F497" s="166"/>
      <c r="G497" s="166"/>
      <c r="H497" s="166"/>
      <c r="I497" s="166"/>
      <c r="J497" s="166"/>
      <c r="K497" s="166"/>
      <c r="L497" s="166"/>
      <c r="M497" s="166"/>
      <c r="N497" s="166"/>
      <c r="O497" s="166"/>
      <c r="P497" s="166"/>
      <c r="Q497" s="166"/>
      <c r="R497" s="166"/>
      <c r="S497" s="166"/>
      <c r="T497" s="166"/>
      <c r="U497" s="166"/>
      <c r="V497" s="166"/>
      <c r="W497" s="166"/>
      <c r="X497" s="166"/>
      <c r="Y497" s="166"/>
      <c r="Z497" s="166"/>
    </row>
    <row r="498" spans="1:26" ht="12.75" customHeight="1">
      <c r="A498" s="166"/>
      <c r="B498" s="166"/>
      <c r="C498" s="166"/>
      <c r="D498" s="166"/>
      <c r="E498" s="166"/>
      <c r="F498" s="166"/>
      <c r="G498" s="166"/>
      <c r="H498" s="166"/>
      <c r="I498" s="166"/>
      <c r="J498" s="166"/>
      <c r="K498" s="166"/>
      <c r="L498" s="166"/>
      <c r="M498" s="166"/>
      <c r="N498" s="166"/>
      <c r="O498" s="166"/>
      <c r="P498" s="166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</row>
    <row r="499" spans="1:26" ht="12.75" customHeight="1">
      <c r="A499" s="166"/>
      <c r="B499" s="166"/>
      <c r="C499" s="166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66"/>
      <c r="O499" s="166"/>
      <c r="P499" s="166"/>
      <c r="Q499" s="166"/>
      <c r="R499" s="166"/>
      <c r="S499" s="166"/>
      <c r="T499" s="166"/>
      <c r="U499" s="166"/>
      <c r="V499" s="166"/>
      <c r="W499" s="166"/>
      <c r="X499" s="166"/>
      <c r="Y499" s="166"/>
      <c r="Z499" s="166"/>
    </row>
    <row r="500" spans="1:26" ht="12.75" customHeight="1">
      <c r="A500" s="166"/>
      <c r="B500" s="166"/>
      <c r="C500" s="166"/>
      <c r="D500" s="166"/>
      <c r="E500" s="166"/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P500" s="166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</row>
    <row r="501" spans="1:26" ht="12.75" customHeight="1">
      <c r="A501" s="166"/>
      <c r="B501" s="166"/>
      <c r="C501" s="166"/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6"/>
      <c r="R501" s="166"/>
      <c r="S501" s="166"/>
      <c r="T501" s="166"/>
      <c r="U501" s="166"/>
      <c r="V501" s="166"/>
      <c r="W501" s="166"/>
      <c r="X501" s="166"/>
      <c r="Y501" s="166"/>
      <c r="Z501" s="166"/>
    </row>
    <row r="502" spans="1:26" ht="12.75" customHeight="1">
      <c r="A502" s="166"/>
      <c r="B502" s="166"/>
      <c r="C502" s="166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66"/>
      <c r="O502" s="166"/>
      <c r="P502" s="166"/>
      <c r="Q502" s="166"/>
      <c r="R502" s="166"/>
      <c r="S502" s="166"/>
      <c r="T502" s="166"/>
      <c r="U502" s="166"/>
      <c r="V502" s="166"/>
      <c r="W502" s="166"/>
      <c r="X502" s="166"/>
      <c r="Y502" s="166"/>
      <c r="Z502" s="166"/>
    </row>
    <row r="503" spans="1:26" ht="12.75" customHeight="1">
      <c r="A503" s="166"/>
      <c r="B503" s="166"/>
      <c r="C503" s="166"/>
      <c r="D503" s="166"/>
      <c r="E503" s="166"/>
      <c r="F503" s="166"/>
      <c r="G503" s="166"/>
      <c r="H503" s="166"/>
      <c r="I503" s="166"/>
      <c r="J503" s="166"/>
      <c r="K503" s="166"/>
      <c r="L503" s="166"/>
      <c r="M503" s="166"/>
      <c r="N503" s="166"/>
      <c r="O503" s="166"/>
      <c r="P503" s="166"/>
      <c r="Q503" s="166"/>
      <c r="R503" s="166"/>
      <c r="S503" s="166"/>
      <c r="T503" s="166"/>
      <c r="U503" s="166"/>
      <c r="V503" s="166"/>
      <c r="W503" s="166"/>
      <c r="X503" s="166"/>
      <c r="Y503" s="166"/>
      <c r="Z503" s="166"/>
    </row>
    <row r="504" spans="1:26" ht="12.75" customHeight="1">
      <c r="A504" s="166"/>
      <c r="B504" s="166"/>
      <c r="C504" s="166"/>
      <c r="D504" s="166"/>
      <c r="E504" s="166"/>
      <c r="F504" s="166"/>
      <c r="G504" s="166"/>
      <c r="H504" s="166"/>
      <c r="I504" s="166"/>
      <c r="J504" s="166"/>
      <c r="K504" s="166"/>
      <c r="L504" s="166"/>
      <c r="M504" s="166"/>
      <c r="N504" s="166"/>
      <c r="O504" s="166"/>
      <c r="P504" s="166"/>
      <c r="Q504" s="166"/>
      <c r="R504" s="166"/>
      <c r="S504" s="166"/>
      <c r="T504" s="166"/>
      <c r="U504" s="166"/>
      <c r="V504" s="166"/>
      <c r="W504" s="166"/>
      <c r="X504" s="166"/>
      <c r="Y504" s="166"/>
      <c r="Z504" s="166"/>
    </row>
    <row r="505" spans="1:26" ht="12.75" customHeight="1">
      <c r="A505" s="166"/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</row>
    <row r="506" spans="1:26" ht="12.75" customHeight="1">
      <c r="A506" s="166"/>
      <c r="B506" s="166"/>
      <c r="C506" s="166"/>
      <c r="D506" s="166"/>
      <c r="E506" s="166"/>
      <c r="F506" s="166"/>
      <c r="G506" s="166"/>
      <c r="H506" s="166"/>
      <c r="I506" s="166"/>
      <c r="J506" s="166"/>
      <c r="K506" s="166"/>
      <c r="L506" s="166"/>
      <c r="M506" s="166"/>
      <c r="N506" s="166"/>
      <c r="O506" s="166"/>
      <c r="P506" s="166"/>
      <c r="Q506" s="166"/>
      <c r="R506" s="166"/>
      <c r="S506" s="166"/>
      <c r="T506" s="166"/>
      <c r="U506" s="166"/>
      <c r="V506" s="166"/>
      <c r="W506" s="166"/>
      <c r="X506" s="166"/>
      <c r="Y506" s="166"/>
      <c r="Z506" s="166"/>
    </row>
    <row r="507" spans="1:26" ht="12.75" customHeight="1">
      <c r="A507" s="166"/>
      <c r="B507" s="166"/>
      <c r="C507" s="166"/>
      <c r="D507" s="166"/>
      <c r="E507" s="166"/>
      <c r="F507" s="166"/>
      <c r="G507" s="166"/>
      <c r="H507" s="166"/>
      <c r="I507" s="166"/>
      <c r="J507" s="166"/>
      <c r="K507" s="166"/>
      <c r="L507" s="166"/>
      <c r="M507" s="166"/>
      <c r="N507" s="166"/>
      <c r="O507" s="166"/>
      <c r="P507" s="166"/>
      <c r="Q507" s="166"/>
      <c r="R507" s="166"/>
      <c r="S507" s="166"/>
      <c r="T507" s="166"/>
      <c r="U507" s="166"/>
      <c r="V507" s="166"/>
      <c r="W507" s="166"/>
      <c r="X507" s="166"/>
      <c r="Y507" s="166"/>
      <c r="Z507" s="166"/>
    </row>
    <row r="508" spans="1:26" ht="12.75" customHeight="1">
      <c r="A508" s="166"/>
      <c r="B508" s="166"/>
      <c r="C508" s="166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P508" s="166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</row>
    <row r="509" spans="1:26" ht="12.75" customHeight="1">
      <c r="A509" s="166"/>
      <c r="B509" s="166"/>
      <c r="C509" s="166"/>
      <c r="D509" s="166"/>
      <c r="E509" s="166"/>
      <c r="F509" s="166"/>
      <c r="G509" s="166"/>
      <c r="H509" s="166"/>
      <c r="I509" s="166"/>
      <c r="J509" s="166"/>
      <c r="K509" s="166"/>
      <c r="L509" s="166"/>
      <c r="M509" s="166"/>
      <c r="N509" s="166"/>
      <c r="O509" s="166"/>
      <c r="P509" s="166"/>
      <c r="Q509" s="166"/>
      <c r="R509" s="166"/>
      <c r="S509" s="166"/>
      <c r="T509" s="166"/>
      <c r="U509" s="166"/>
      <c r="V509" s="166"/>
      <c r="W509" s="166"/>
      <c r="X509" s="166"/>
      <c r="Y509" s="166"/>
      <c r="Z509" s="166"/>
    </row>
    <row r="510" spans="1:26" ht="12.75" customHeight="1">
      <c r="A510" s="166"/>
      <c r="B510" s="166"/>
      <c r="C510" s="166"/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66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</row>
    <row r="511" spans="1:26" ht="12.75" customHeight="1">
      <c r="A511" s="166"/>
      <c r="B511" s="166"/>
      <c r="C511" s="166"/>
      <c r="D511" s="166"/>
      <c r="E511" s="166"/>
      <c r="F511" s="166"/>
      <c r="G511" s="166"/>
      <c r="H511" s="166"/>
      <c r="I511" s="166"/>
      <c r="J511" s="166"/>
      <c r="K511" s="166"/>
      <c r="L511" s="166"/>
      <c r="M511" s="166"/>
      <c r="N511" s="166"/>
      <c r="O511" s="166"/>
      <c r="P511" s="166"/>
      <c r="Q511" s="166"/>
      <c r="R511" s="166"/>
      <c r="S511" s="166"/>
      <c r="T511" s="166"/>
      <c r="U511" s="166"/>
      <c r="V511" s="166"/>
      <c r="W511" s="166"/>
      <c r="X511" s="166"/>
      <c r="Y511" s="166"/>
      <c r="Z511" s="166"/>
    </row>
    <row r="512" spans="1:26" ht="12.75" customHeight="1">
      <c r="A512" s="166"/>
      <c r="B512" s="166"/>
      <c r="C512" s="166"/>
      <c r="D512" s="166"/>
      <c r="E512" s="166"/>
      <c r="F512" s="166"/>
      <c r="G512" s="166"/>
      <c r="H512" s="166"/>
      <c r="I512" s="166"/>
      <c r="J512" s="166"/>
      <c r="K512" s="166"/>
      <c r="L512" s="166"/>
      <c r="M512" s="166"/>
      <c r="N512" s="166"/>
      <c r="O512" s="166"/>
      <c r="P512" s="166"/>
      <c r="Q512" s="166"/>
      <c r="R512" s="166"/>
      <c r="S512" s="166"/>
      <c r="T512" s="166"/>
      <c r="U512" s="166"/>
      <c r="V512" s="166"/>
      <c r="W512" s="166"/>
      <c r="X512" s="166"/>
      <c r="Y512" s="166"/>
      <c r="Z512" s="166"/>
    </row>
    <row r="513" spans="1:26" ht="12.75" customHeight="1">
      <c r="A513" s="166"/>
      <c r="B513" s="166"/>
      <c r="C513" s="166"/>
      <c r="D513" s="166"/>
      <c r="E513" s="166"/>
      <c r="F513" s="166"/>
      <c r="G513" s="166"/>
      <c r="H513" s="166"/>
      <c r="I513" s="166"/>
      <c r="J513" s="166"/>
      <c r="K513" s="166"/>
      <c r="L513" s="166"/>
      <c r="M513" s="166"/>
      <c r="N513" s="166"/>
      <c r="O513" s="166"/>
      <c r="P513" s="166"/>
      <c r="Q513" s="166"/>
      <c r="R513" s="166"/>
      <c r="S513" s="166"/>
      <c r="T513" s="166"/>
      <c r="U513" s="166"/>
      <c r="V513" s="166"/>
      <c r="W513" s="166"/>
      <c r="X513" s="166"/>
      <c r="Y513" s="166"/>
      <c r="Z513" s="166"/>
    </row>
    <row r="514" spans="1:26" ht="12.75" customHeight="1">
      <c r="A514" s="166"/>
      <c r="B514" s="166"/>
      <c r="C514" s="166"/>
      <c r="D514" s="166"/>
      <c r="E514" s="166"/>
      <c r="F514" s="166"/>
      <c r="G514" s="166"/>
      <c r="H514" s="166"/>
      <c r="I514" s="166"/>
      <c r="J514" s="166"/>
      <c r="K514" s="166"/>
      <c r="L514" s="166"/>
      <c r="M514" s="166"/>
      <c r="N514" s="166"/>
      <c r="O514" s="166"/>
      <c r="P514" s="166"/>
      <c r="Q514" s="166"/>
      <c r="R514" s="166"/>
      <c r="S514" s="166"/>
      <c r="T514" s="166"/>
      <c r="U514" s="166"/>
      <c r="V514" s="166"/>
      <c r="W514" s="166"/>
      <c r="X514" s="166"/>
      <c r="Y514" s="166"/>
      <c r="Z514" s="166"/>
    </row>
    <row r="515" spans="1:26" ht="12.75" customHeight="1">
      <c r="A515" s="166"/>
      <c r="B515" s="166"/>
      <c r="C515" s="166"/>
      <c r="D515" s="166"/>
      <c r="E515" s="166"/>
      <c r="F515" s="166"/>
      <c r="G515" s="166"/>
      <c r="H515" s="166"/>
      <c r="I515" s="166"/>
      <c r="J515" s="166"/>
      <c r="K515" s="166"/>
      <c r="L515" s="166"/>
      <c r="M515" s="166"/>
      <c r="N515" s="166"/>
      <c r="O515" s="166"/>
      <c r="P515" s="166"/>
      <c r="Q515" s="166"/>
      <c r="R515" s="166"/>
      <c r="S515" s="166"/>
      <c r="T515" s="166"/>
      <c r="U515" s="166"/>
      <c r="V515" s="166"/>
      <c r="W515" s="166"/>
      <c r="X515" s="166"/>
      <c r="Y515" s="166"/>
      <c r="Z515" s="166"/>
    </row>
    <row r="516" spans="1:26" ht="12.75" customHeight="1">
      <c r="A516" s="166"/>
      <c r="B516" s="166"/>
      <c r="C516" s="166"/>
      <c r="D516" s="166"/>
      <c r="E516" s="166"/>
      <c r="F516" s="166"/>
      <c r="G516" s="166"/>
      <c r="H516" s="166"/>
      <c r="I516" s="166"/>
      <c r="J516" s="166"/>
      <c r="K516" s="166"/>
      <c r="L516" s="166"/>
      <c r="M516" s="166"/>
      <c r="N516" s="166"/>
      <c r="O516" s="166"/>
      <c r="P516" s="166"/>
      <c r="Q516" s="166"/>
      <c r="R516" s="166"/>
      <c r="S516" s="166"/>
      <c r="T516" s="166"/>
      <c r="U516" s="166"/>
      <c r="V516" s="166"/>
      <c r="W516" s="166"/>
      <c r="X516" s="166"/>
      <c r="Y516" s="166"/>
      <c r="Z516" s="166"/>
    </row>
    <row r="517" spans="1:26" ht="12.75" customHeight="1">
      <c r="A517" s="166"/>
      <c r="B517" s="166"/>
      <c r="C517" s="166"/>
      <c r="D517" s="166"/>
      <c r="E517" s="166"/>
      <c r="F517" s="166"/>
      <c r="G517" s="166"/>
      <c r="H517" s="166"/>
      <c r="I517" s="166"/>
      <c r="J517" s="166"/>
      <c r="K517" s="166"/>
      <c r="L517" s="166"/>
      <c r="M517" s="166"/>
      <c r="N517" s="166"/>
      <c r="O517" s="166"/>
      <c r="P517" s="166"/>
      <c r="Q517" s="166"/>
      <c r="R517" s="166"/>
      <c r="S517" s="166"/>
      <c r="T517" s="166"/>
      <c r="U517" s="166"/>
      <c r="V517" s="166"/>
      <c r="W517" s="166"/>
      <c r="X517" s="166"/>
      <c r="Y517" s="166"/>
      <c r="Z517" s="166"/>
    </row>
    <row r="518" spans="1:26" ht="12.75" customHeight="1">
      <c r="A518" s="166"/>
      <c r="B518" s="166"/>
      <c r="C518" s="166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66"/>
      <c r="O518" s="166"/>
      <c r="P518" s="166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</row>
    <row r="519" spans="1:26" ht="12.75" customHeight="1">
      <c r="A519" s="166"/>
      <c r="B519" s="166"/>
      <c r="C519" s="166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66"/>
      <c r="O519" s="166"/>
      <c r="P519" s="166"/>
      <c r="Q519" s="166"/>
      <c r="R519" s="166"/>
      <c r="S519" s="166"/>
      <c r="T519" s="166"/>
      <c r="U519" s="166"/>
      <c r="V519" s="166"/>
      <c r="W519" s="166"/>
      <c r="X519" s="166"/>
      <c r="Y519" s="166"/>
      <c r="Z519" s="166"/>
    </row>
    <row r="520" spans="1:26" ht="12.75" customHeight="1">
      <c r="A520" s="166"/>
      <c r="B520" s="166"/>
      <c r="C520" s="166"/>
      <c r="D520" s="166"/>
      <c r="E520" s="166"/>
      <c r="F520" s="166"/>
      <c r="G520" s="166"/>
      <c r="H520" s="166"/>
      <c r="I520" s="166"/>
      <c r="J520" s="166"/>
      <c r="K520" s="166"/>
      <c r="L520" s="166"/>
      <c r="M520" s="166"/>
      <c r="N520" s="166"/>
      <c r="O520" s="166"/>
      <c r="P520" s="166"/>
      <c r="Q520" s="166"/>
      <c r="R520" s="166"/>
      <c r="S520" s="166"/>
      <c r="T520" s="166"/>
      <c r="U520" s="166"/>
      <c r="V520" s="166"/>
      <c r="W520" s="166"/>
      <c r="X520" s="166"/>
      <c r="Y520" s="166"/>
      <c r="Z520" s="166"/>
    </row>
    <row r="521" spans="1:26" ht="12.75" customHeight="1">
      <c r="A521" s="166"/>
      <c r="B521" s="166"/>
      <c r="C521" s="166"/>
      <c r="D521" s="166"/>
      <c r="E521" s="166"/>
      <c r="F521" s="166"/>
      <c r="G521" s="166"/>
      <c r="H521" s="166"/>
      <c r="I521" s="166"/>
      <c r="J521" s="166"/>
      <c r="K521" s="166"/>
      <c r="L521" s="166"/>
      <c r="M521" s="166"/>
      <c r="N521" s="166"/>
      <c r="O521" s="166"/>
      <c r="P521" s="166"/>
      <c r="Q521" s="166"/>
      <c r="R521" s="166"/>
      <c r="S521" s="166"/>
      <c r="T521" s="166"/>
      <c r="U521" s="166"/>
      <c r="V521" s="166"/>
      <c r="W521" s="166"/>
      <c r="X521" s="166"/>
      <c r="Y521" s="166"/>
      <c r="Z521" s="166"/>
    </row>
    <row r="522" spans="1:26" ht="12.75" customHeight="1">
      <c r="A522" s="166"/>
      <c r="B522" s="166"/>
      <c r="C522" s="166"/>
      <c r="D522" s="166"/>
      <c r="E522" s="166"/>
      <c r="F522" s="166"/>
      <c r="G522" s="166"/>
      <c r="H522" s="166"/>
      <c r="I522" s="166"/>
      <c r="J522" s="166"/>
      <c r="K522" s="166"/>
      <c r="L522" s="166"/>
      <c r="M522" s="166"/>
      <c r="N522" s="166"/>
      <c r="O522" s="166"/>
      <c r="P522" s="166"/>
      <c r="Q522" s="166"/>
      <c r="R522" s="166"/>
      <c r="S522" s="166"/>
      <c r="T522" s="166"/>
      <c r="U522" s="166"/>
      <c r="V522" s="166"/>
      <c r="W522" s="166"/>
      <c r="X522" s="166"/>
      <c r="Y522" s="166"/>
      <c r="Z522" s="166"/>
    </row>
    <row r="523" spans="1:26" ht="12.75" customHeight="1">
      <c r="A523" s="166"/>
      <c r="B523" s="166"/>
      <c r="C523" s="166"/>
      <c r="D523" s="166"/>
      <c r="E523" s="166"/>
      <c r="F523" s="166"/>
      <c r="G523" s="166"/>
      <c r="H523" s="166"/>
      <c r="I523" s="166"/>
      <c r="J523" s="166"/>
      <c r="K523" s="166"/>
      <c r="L523" s="166"/>
      <c r="M523" s="166"/>
      <c r="N523" s="166"/>
      <c r="O523" s="166"/>
      <c r="P523" s="166"/>
      <c r="Q523" s="166"/>
      <c r="R523" s="166"/>
      <c r="S523" s="166"/>
      <c r="T523" s="166"/>
      <c r="U523" s="166"/>
      <c r="V523" s="166"/>
      <c r="W523" s="166"/>
      <c r="X523" s="166"/>
      <c r="Y523" s="166"/>
      <c r="Z523" s="166"/>
    </row>
    <row r="524" spans="1:26" ht="12.75" customHeight="1">
      <c r="A524" s="166"/>
      <c r="B524" s="166"/>
      <c r="C524" s="166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6"/>
      <c r="R524" s="166"/>
      <c r="S524" s="166"/>
      <c r="T524" s="166"/>
      <c r="U524" s="166"/>
      <c r="V524" s="166"/>
      <c r="W524" s="166"/>
      <c r="X524" s="166"/>
      <c r="Y524" s="166"/>
      <c r="Z524" s="166"/>
    </row>
    <row r="525" spans="1:26" ht="12.75" customHeight="1">
      <c r="A525" s="166"/>
      <c r="B525" s="166"/>
      <c r="C525" s="166"/>
      <c r="D525" s="166"/>
      <c r="E525" s="166"/>
      <c r="F525" s="166"/>
      <c r="G525" s="166"/>
      <c r="H525" s="166"/>
      <c r="I525" s="166"/>
      <c r="J525" s="166"/>
      <c r="K525" s="166"/>
      <c r="L525" s="166"/>
      <c r="M525" s="166"/>
      <c r="N525" s="166"/>
      <c r="O525" s="166"/>
      <c r="P525" s="166"/>
      <c r="Q525" s="166"/>
      <c r="R525" s="166"/>
      <c r="S525" s="166"/>
      <c r="T525" s="166"/>
      <c r="U525" s="166"/>
      <c r="V525" s="166"/>
      <c r="W525" s="166"/>
      <c r="X525" s="166"/>
      <c r="Y525" s="166"/>
      <c r="Z525" s="166"/>
    </row>
    <row r="526" spans="1:26" ht="12.75" customHeight="1">
      <c r="A526" s="166"/>
      <c r="B526" s="166"/>
      <c r="C526" s="166"/>
      <c r="D526" s="166"/>
      <c r="E526" s="166"/>
      <c r="F526" s="166"/>
      <c r="G526" s="166"/>
      <c r="H526" s="166"/>
      <c r="I526" s="166"/>
      <c r="J526" s="166"/>
      <c r="K526" s="166"/>
      <c r="L526" s="166"/>
      <c r="M526" s="166"/>
      <c r="N526" s="166"/>
      <c r="O526" s="166"/>
      <c r="P526" s="166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</row>
    <row r="527" spans="1:26" ht="12.75" customHeight="1">
      <c r="A527" s="166"/>
      <c r="B527" s="166"/>
      <c r="C527" s="166"/>
      <c r="D527" s="166"/>
      <c r="E527" s="166"/>
      <c r="F527" s="166"/>
      <c r="G527" s="166"/>
      <c r="H527" s="166"/>
      <c r="I527" s="166"/>
      <c r="J527" s="166"/>
      <c r="K527" s="166"/>
      <c r="L527" s="166"/>
      <c r="M527" s="166"/>
      <c r="N527" s="166"/>
      <c r="O527" s="166"/>
      <c r="P527" s="166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</row>
    <row r="528" spans="1:26" ht="12.75" customHeight="1">
      <c r="A528" s="166"/>
      <c r="B528" s="166"/>
      <c r="C528" s="166"/>
      <c r="D528" s="166"/>
      <c r="E528" s="166"/>
      <c r="F528" s="166"/>
      <c r="G528" s="166"/>
      <c r="H528" s="166"/>
      <c r="I528" s="166"/>
      <c r="J528" s="166"/>
      <c r="K528" s="166"/>
      <c r="L528" s="166"/>
      <c r="M528" s="166"/>
      <c r="N528" s="166"/>
      <c r="O528" s="166"/>
      <c r="P528" s="166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</row>
    <row r="529" spans="1:26" ht="12.75" customHeight="1">
      <c r="A529" s="166"/>
      <c r="B529" s="166"/>
      <c r="C529" s="166"/>
      <c r="D529" s="166"/>
      <c r="E529" s="166"/>
      <c r="F529" s="166"/>
      <c r="G529" s="166"/>
      <c r="H529" s="166"/>
      <c r="I529" s="166"/>
      <c r="J529" s="166"/>
      <c r="K529" s="166"/>
      <c r="L529" s="166"/>
      <c r="M529" s="166"/>
      <c r="N529" s="166"/>
      <c r="O529" s="166"/>
      <c r="P529" s="166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</row>
    <row r="530" spans="1:26" ht="12.75" customHeight="1">
      <c r="A530" s="166"/>
      <c r="B530" s="166"/>
      <c r="C530" s="166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66"/>
      <c r="O530" s="166"/>
      <c r="P530" s="166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</row>
    <row r="531" spans="1:26" ht="12.75" customHeight="1">
      <c r="A531" s="166"/>
      <c r="B531" s="166"/>
      <c r="C531" s="166"/>
      <c r="D531" s="166"/>
      <c r="E531" s="166"/>
      <c r="F531" s="166"/>
      <c r="G531" s="166"/>
      <c r="H531" s="166"/>
      <c r="I531" s="166"/>
      <c r="J531" s="166"/>
      <c r="K531" s="166"/>
      <c r="L531" s="166"/>
      <c r="M531" s="166"/>
      <c r="N531" s="166"/>
      <c r="O531" s="166"/>
      <c r="P531" s="166"/>
      <c r="Q531" s="166"/>
      <c r="R531" s="166"/>
      <c r="S531" s="166"/>
      <c r="T531" s="166"/>
      <c r="U531" s="166"/>
      <c r="V531" s="166"/>
      <c r="W531" s="166"/>
      <c r="X531" s="166"/>
      <c r="Y531" s="166"/>
      <c r="Z531" s="166"/>
    </row>
    <row r="532" spans="1:26" ht="12.75" customHeight="1">
      <c r="A532" s="166"/>
      <c r="B532" s="166"/>
      <c r="C532" s="166"/>
      <c r="D532" s="166"/>
      <c r="E532" s="166"/>
      <c r="F532" s="166"/>
      <c r="G532" s="166"/>
      <c r="H532" s="166"/>
      <c r="I532" s="166"/>
      <c r="J532" s="166"/>
      <c r="K532" s="166"/>
      <c r="L532" s="166"/>
      <c r="M532" s="166"/>
      <c r="N532" s="166"/>
      <c r="O532" s="166"/>
      <c r="P532" s="166"/>
      <c r="Q532" s="166"/>
      <c r="R532" s="166"/>
      <c r="S532" s="166"/>
      <c r="T532" s="166"/>
      <c r="U532" s="166"/>
      <c r="V532" s="166"/>
      <c r="W532" s="166"/>
      <c r="X532" s="166"/>
      <c r="Y532" s="166"/>
      <c r="Z532" s="166"/>
    </row>
    <row r="533" spans="1:26" ht="12.75" customHeight="1">
      <c r="A533" s="166"/>
      <c r="B533" s="166"/>
      <c r="C533" s="166"/>
      <c r="D533" s="166"/>
      <c r="E533" s="166"/>
      <c r="F533" s="166"/>
      <c r="G533" s="166"/>
      <c r="H533" s="166"/>
      <c r="I533" s="166"/>
      <c r="J533" s="166"/>
      <c r="K533" s="166"/>
      <c r="L533" s="166"/>
      <c r="M533" s="166"/>
      <c r="N533" s="166"/>
      <c r="O533" s="166"/>
      <c r="P533" s="166"/>
      <c r="Q533" s="166"/>
      <c r="R533" s="166"/>
      <c r="S533" s="166"/>
      <c r="T533" s="166"/>
      <c r="U533" s="166"/>
      <c r="V533" s="166"/>
      <c r="W533" s="166"/>
      <c r="X533" s="166"/>
      <c r="Y533" s="166"/>
      <c r="Z533" s="166"/>
    </row>
    <row r="534" spans="1:26" ht="12.75" customHeight="1">
      <c r="A534" s="166"/>
      <c r="B534" s="166"/>
      <c r="C534" s="166"/>
      <c r="D534" s="166"/>
      <c r="E534" s="166"/>
      <c r="F534" s="166"/>
      <c r="G534" s="166"/>
      <c r="H534" s="166"/>
      <c r="I534" s="166"/>
      <c r="J534" s="166"/>
      <c r="K534" s="166"/>
      <c r="L534" s="166"/>
      <c r="M534" s="166"/>
      <c r="N534" s="166"/>
      <c r="O534" s="166"/>
      <c r="P534" s="166"/>
      <c r="Q534" s="166"/>
      <c r="R534" s="166"/>
      <c r="S534" s="166"/>
      <c r="T534" s="166"/>
      <c r="U534" s="166"/>
      <c r="V534" s="166"/>
      <c r="W534" s="166"/>
      <c r="X534" s="166"/>
      <c r="Y534" s="166"/>
      <c r="Z534" s="166"/>
    </row>
    <row r="535" spans="1:26" ht="12.75" customHeight="1">
      <c r="A535" s="166"/>
      <c r="B535" s="166"/>
      <c r="C535" s="166"/>
      <c r="D535" s="166"/>
      <c r="E535" s="166"/>
      <c r="F535" s="166"/>
      <c r="G535" s="166"/>
      <c r="H535" s="166"/>
      <c r="I535" s="166"/>
      <c r="J535" s="166"/>
      <c r="K535" s="166"/>
      <c r="L535" s="166"/>
      <c r="M535" s="166"/>
      <c r="N535" s="166"/>
      <c r="O535" s="166"/>
      <c r="P535" s="166"/>
      <c r="Q535" s="166"/>
      <c r="R535" s="166"/>
      <c r="S535" s="166"/>
      <c r="T535" s="166"/>
      <c r="U535" s="166"/>
      <c r="V535" s="166"/>
      <c r="W535" s="166"/>
      <c r="X535" s="166"/>
      <c r="Y535" s="166"/>
      <c r="Z535" s="166"/>
    </row>
    <row r="536" spans="1:26" ht="12.75" customHeight="1">
      <c r="A536" s="166"/>
      <c r="B536" s="166"/>
      <c r="C536" s="166"/>
      <c r="D536" s="166"/>
      <c r="E536" s="166"/>
      <c r="F536" s="166"/>
      <c r="G536" s="166"/>
      <c r="H536" s="166"/>
      <c r="I536" s="166"/>
      <c r="J536" s="166"/>
      <c r="K536" s="166"/>
      <c r="L536" s="166"/>
      <c r="M536" s="166"/>
      <c r="N536" s="166"/>
      <c r="O536" s="166"/>
      <c r="P536" s="166"/>
      <c r="Q536" s="166"/>
      <c r="R536" s="166"/>
      <c r="S536" s="166"/>
      <c r="T536" s="166"/>
      <c r="U536" s="166"/>
      <c r="V536" s="166"/>
      <c r="W536" s="166"/>
      <c r="X536" s="166"/>
      <c r="Y536" s="166"/>
      <c r="Z536" s="166"/>
    </row>
    <row r="537" spans="1:26" ht="12.75" customHeight="1">
      <c r="A537" s="166"/>
      <c r="B537" s="166"/>
      <c r="C537" s="166"/>
      <c r="D537" s="166"/>
      <c r="E537" s="166"/>
      <c r="F537" s="166"/>
      <c r="G537" s="166"/>
      <c r="H537" s="166"/>
      <c r="I537" s="166"/>
      <c r="J537" s="166"/>
      <c r="K537" s="166"/>
      <c r="L537" s="166"/>
      <c r="M537" s="166"/>
      <c r="N537" s="166"/>
      <c r="O537" s="166"/>
      <c r="P537" s="166"/>
      <c r="Q537" s="166"/>
      <c r="R537" s="166"/>
      <c r="S537" s="166"/>
      <c r="T537" s="166"/>
      <c r="U537" s="166"/>
      <c r="V537" s="166"/>
      <c r="W537" s="166"/>
      <c r="X537" s="166"/>
      <c r="Y537" s="166"/>
      <c r="Z537" s="166"/>
    </row>
    <row r="538" spans="1:26" ht="12.75" customHeight="1">
      <c r="A538" s="166"/>
      <c r="B538" s="166"/>
      <c r="C538" s="166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66"/>
      <c r="O538" s="166"/>
      <c r="P538" s="166"/>
      <c r="Q538" s="166"/>
      <c r="R538" s="166"/>
      <c r="S538" s="166"/>
      <c r="T538" s="166"/>
      <c r="U538" s="166"/>
      <c r="V538" s="166"/>
      <c r="W538" s="166"/>
      <c r="X538" s="166"/>
      <c r="Y538" s="166"/>
      <c r="Z538" s="166"/>
    </row>
    <row r="539" spans="1:26" ht="12.75" customHeight="1">
      <c r="A539" s="166"/>
      <c r="B539" s="166"/>
      <c r="C539" s="166"/>
      <c r="D539" s="166"/>
      <c r="E539" s="166"/>
      <c r="F539" s="166"/>
      <c r="G539" s="166"/>
      <c r="H539" s="166"/>
      <c r="I539" s="166"/>
      <c r="J539" s="166"/>
      <c r="K539" s="166"/>
      <c r="L539" s="166"/>
      <c r="M539" s="166"/>
      <c r="N539" s="166"/>
      <c r="O539" s="166"/>
      <c r="P539" s="166"/>
      <c r="Q539" s="166"/>
      <c r="R539" s="166"/>
      <c r="S539" s="166"/>
      <c r="T539" s="166"/>
      <c r="U539" s="166"/>
      <c r="V539" s="166"/>
      <c r="W539" s="166"/>
      <c r="X539" s="166"/>
      <c r="Y539" s="166"/>
      <c r="Z539" s="166"/>
    </row>
    <row r="540" spans="1:26" ht="12.75" customHeight="1">
      <c r="A540" s="166"/>
      <c r="B540" s="166"/>
      <c r="C540" s="166"/>
      <c r="D540" s="166"/>
      <c r="E540" s="166"/>
      <c r="F540" s="166"/>
      <c r="G540" s="166"/>
      <c r="H540" s="166"/>
      <c r="I540" s="166"/>
      <c r="J540" s="166"/>
      <c r="K540" s="166"/>
      <c r="L540" s="166"/>
      <c r="M540" s="166"/>
      <c r="N540" s="166"/>
      <c r="O540" s="166"/>
      <c r="P540" s="166"/>
      <c r="Q540" s="166"/>
      <c r="R540" s="166"/>
      <c r="S540" s="166"/>
      <c r="T540" s="166"/>
      <c r="U540" s="166"/>
      <c r="V540" s="166"/>
      <c r="W540" s="166"/>
      <c r="X540" s="166"/>
      <c r="Y540" s="166"/>
      <c r="Z540" s="166"/>
    </row>
    <row r="541" spans="1:26" ht="12.75" customHeight="1">
      <c r="A541" s="166"/>
      <c r="B541" s="166"/>
      <c r="C541" s="166"/>
      <c r="D541" s="166"/>
      <c r="E541" s="166"/>
      <c r="F541" s="166"/>
      <c r="G541" s="166"/>
      <c r="H541" s="166"/>
      <c r="I541" s="166"/>
      <c r="J541" s="166"/>
      <c r="K541" s="166"/>
      <c r="L541" s="166"/>
      <c r="M541" s="166"/>
      <c r="N541" s="166"/>
      <c r="O541" s="166"/>
      <c r="P541" s="166"/>
      <c r="Q541" s="166"/>
      <c r="R541" s="166"/>
      <c r="S541" s="166"/>
      <c r="T541" s="166"/>
      <c r="U541" s="166"/>
      <c r="V541" s="166"/>
      <c r="W541" s="166"/>
      <c r="X541" s="166"/>
      <c r="Y541" s="166"/>
      <c r="Z541" s="166"/>
    </row>
    <row r="542" spans="1:26" ht="12.75" customHeight="1">
      <c r="A542" s="166"/>
      <c r="B542" s="166"/>
      <c r="C542" s="166"/>
      <c r="D542" s="166"/>
      <c r="E542" s="166"/>
      <c r="F542" s="166"/>
      <c r="G542" s="166"/>
      <c r="H542" s="166"/>
      <c r="I542" s="166"/>
      <c r="J542" s="166"/>
      <c r="K542" s="166"/>
      <c r="L542" s="166"/>
      <c r="M542" s="166"/>
      <c r="N542" s="166"/>
      <c r="O542" s="166"/>
      <c r="P542" s="166"/>
      <c r="Q542" s="166"/>
      <c r="R542" s="166"/>
      <c r="S542" s="166"/>
      <c r="T542" s="166"/>
      <c r="U542" s="166"/>
      <c r="V542" s="166"/>
      <c r="W542" s="166"/>
      <c r="X542" s="166"/>
      <c r="Y542" s="166"/>
      <c r="Z542" s="166"/>
    </row>
    <row r="543" spans="1:26" ht="12.75" customHeight="1">
      <c r="A543" s="166"/>
      <c r="B543" s="166"/>
      <c r="C543" s="166"/>
      <c r="D543" s="166"/>
      <c r="E543" s="166"/>
      <c r="F543" s="166"/>
      <c r="G543" s="166"/>
      <c r="H543" s="166"/>
      <c r="I543" s="166"/>
      <c r="J543" s="166"/>
      <c r="K543" s="166"/>
      <c r="L543" s="166"/>
      <c r="M543" s="166"/>
      <c r="N543" s="166"/>
      <c r="O543" s="166"/>
      <c r="P543" s="166"/>
      <c r="Q543" s="166"/>
      <c r="R543" s="166"/>
      <c r="S543" s="166"/>
      <c r="T543" s="166"/>
      <c r="U543" s="166"/>
      <c r="V543" s="166"/>
      <c r="W543" s="166"/>
      <c r="X543" s="166"/>
      <c r="Y543" s="166"/>
      <c r="Z543" s="166"/>
    </row>
    <row r="544" spans="1:26" ht="12.75" customHeight="1">
      <c r="A544" s="166"/>
      <c r="B544" s="166"/>
      <c r="C544" s="166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66"/>
      <c r="O544" s="166"/>
      <c r="P544" s="166"/>
      <c r="Q544" s="166"/>
      <c r="R544" s="166"/>
      <c r="S544" s="166"/>
      <c r="T544" s="166"/>
      <c r="U544" s="166"/>
      <c r="V544" s="166"/>
      <c r="W544" s="166"/>
      <c r="X544" s="166"/>
      <c r="Y544" s="166"/>
      <c r="Z544" s="166"/>
    </row>
    <row r="545" spans="1:26" ht="12.75" customHeight="1">
      <c r="A545" s="166"/>
      <c r="B545" s="166"/>
      <c r="C545" s="166"/>
      <c r="D545" s="166"/>
      <c r="E545" s="166"/>
      <c r="F545" s="166"/>
      <c r="G545" s="166"/>
      <c r="H545" s="166"/>
      <c r="I545" s="166"/>
      <c r="J545" s="166"/>
      <c r="K545" s="166"/>
      <c r="L545" s="166"/>
      <c r="M545" s="166"/>
      <c r="N545" s="166"/>
      <c r="O545" s="166"/>
      <c r="P545" s="166"/>
      <c r="Q545" s="166"/>
      <c r="R545" s="166"/>
      <c r="S545" s="166"/>
      <c r="T545" s="166"/>
      <c r="U545" s="166"/>
      <c r="V545" s="166"/>
      <c r="W545" s="166"/>
      <c r="X545" s="166"/>
      <c r="Y545" s="166"/>
      <c r="Z545" s="166"/>
    </row>
    <row r="546" spans="1:26" ht="12.75" customHeight="1">
      <c r="A546" s="166"/>
      <c r="B546" s="166"/>
      <c r="C546" s="166"/>
      <c r="D546" s="166"/>
      <c r="E546" s="166"/>
      <c r="F546" s="166"/>
      <c r="G546" s="166"/>
      <c r="H546" s="166"/>
      <c r="I546" s="166"/>
      <c r="J546" s="166"/>
      <c r="K546" s="166"/>
      <c r="L546" s="166"/>
      <c r="M546" s="166"/>
      <c r="N546" s="166"/>
      <c r="O546" s="166"/>
      <c r="P546" s="166"/>
      <c r="Q546" s="166"/>
      <c r="R546" s="166"/>
      <c r="S546" s="166"/>
      <c r="T546" s="166"/>
      <c r="U546" s="166"/>
      <c r="V546" s="166"/>
      <c r="W546" s="166"/>
      <c r="X546" s="166"/>
      <c r="Y546" s="166"/>
      <c r="Z546" s="166"/>
    </row>
    <row r="547" spans="1:26" ht="12.75" customHeight="1">
      <c r="A547" s="166"/>
      <c r="B547" s="166"/>
      <c r="C547" s="166"/>
      <c r="D547" s="166"/>
      <c r="E547" s="166"/>
      <c r="F547" s="166"/>
      <c r="G547" s="166"/>
      <c r="H547" s="166"/>
      <c r="I547" s="166"/>
      <c r="J547" s="166"/>
      <c r="K547" s="166"/>
      <c r="L547" s="166"/>
      <c r="M547" s="166"/>
      <c r="N547" s="166"/>
      <c r="O547" s="166"/>
      <c r="P547" s="166"/>
      <c r="Q547" s="166"/>
      <c r="R547" s="166"/>
      <c r="S547" s="166"/>
      <c r="T547" s="166"/>
      <c r="U547" s="166"/>
      <c r="V547" s="166"/>
      <c r="W547" s="166"/>
      <c r="X547" s="166"/>
      <c r="Y547" s="166"/>
      <c r="Z547" s="166"/>
    </row>
    <row r="548" spans="1:26" ht="12.75" customHeight="1">
      <c r="A548" s="166"/>
      <c r="B548" s="166"/>
      <c r="C548" s="166"/>
      <c r="D548" s="166"/>
      <c r="E548" s="166"/>
      <c r="F548" s="166"/>
      <c r="G548" s="166"/>
      <c r="H548" s="166"/>
      <c r="I548" s="166"/>
      <c r="J548" s="166"/>
      <c r="K548" s="166"/>
      <c r="L548" s="166"/>
      <c r="M548" s="166"/>
      <c r="N548" s="166"/>
      <c r="O548" s="166"/>
      <c r="P548" s="166"/>
      <c r="Q548" s="166"/>
      <c r="R548" s="166"/>
      <c r="S548" s="166"/>
      <c r="T548" s="166"/>
      <c r="U548" s="166"/>
      <c r="V548" s="166"/>
      <c r="W548" s="166"/>
      <c r="X548" s="166"/>
      <c r="Y548" s="166"/>
      <c r="Z548" s="166"/>
    </row>
    <row r="549" spans="1:26" ht="12.75" customHeight="1">
      <c r="A549" s="166"/>
      <c r="B549" s="166"/>
      <c r="C549" s="166"/>
      <c r="D549" s="166"/>
      <c r="E549" s="166"/>
      <c r="F549" s="166"/>
      <c r="G549" s="166"/>
      <c r="H549" s="166"/>
      <c r="I549" s="166"/>
      <c r="J549" s="166"/>
      <c r="K549" s="166"/>
      <c r="L549" s="166"/>
      <c r="M549" s="166"/>
      <c r="N549" s="166"/>
      <c r="O549" s="166"/>
      <c r="P549" s="166"/>
      <c r="Q549" s="166"/>
      <c r="R549" s="166"/>
      <c r="S549" s="166"/>
      <c r="T549" s="166"/>
      <c r="U549" s="166"/>
      <c r="V549" s="166"/>
      <c r="W549" s="166"/>
      <c r="X549" s="166"/>
      <c r="Y549" s="166"/>
      <c r="Z549" s="166"/>
    </row>
    <row r="550" spans="1:26" ht="12.75" customHeight="1">
      <c r="A550" s="166"/>
      <c r="B550" s="166"/>
      <c r="C550" s="166"/>
      <c r="D550" s="166"/>
      <c r="E550" s="166"/>
      <c r="F550" s="166"/>
      <c r="G550" s="166"/>
      <c r="H550" s="166"/>
      <c r="I550" s="166"/>
      <c r="J550" s="166"/>
      <c r="K550" s="166"/>
      <c r="L550" s="166"/>
      <c r="M550" s="166"/>
      <c r="N550" s="166"/>
      <c r="O550" s="166"/>
      <c r="P550" s="166"/>
      <c r="Q550" s="166"/>
      <c r="R550" s="166"/>
      <c r="S550" s="166"/>
      <c r="T550" s="166"/>
      <c r="U550" s="166"/>
      <c r="V550" s="166"/>
      <c r="W550" s="166"/>
      <c r="X550" s="166"/>
      <c r="Y550" s="166"/>
      <c r="Z550" s="166"/>
    </row>
    <row r="551" spans="1:26" ht="12.75" customHeight="1">
      <c r="A551" s="166"/>
      <c r="B551" s="166"/>
      <c r="C551" s="166"/>
      <c r="D551" s="166"/>
      <c r="E551" s="166"/>
      <c r="F551" s="166"/>
      <c r="G551" s="166"/>
      <c r="H551" s="166"/>
      <c r="I551" s="166"/>
      <c r="J551" s="166"/>
      <c r="K551" s="166"/>
      <c r="L551" s="166"/>
      <c r="M551" s="166"/>
      <c r="N551" s="166"/>
      <c r="O551" s="166"/>
      <c r="P551" s="166"/>
      <c r="Q551" s="166"/>
      <c r="R551" s="166"/>
      <c r="S551" s="166"/>
      <c r="T551" s="166"/>
      <c r="U551" s="166"/>
      <c r="V551" s="166"/>
      <c r="W551" s="166"/>
      <c r="X551" s="166"/>
      <c r="Y551" s="166"/>
      <c r="Z551" s="166"/>
    </row>
    <row r="552" spans="1:26" ht="12.75" customHeight="1">
      <c r="A552" s="166"/>
      <c r="B552" s="166"/>
      <c r="C552" s="166"/>
      <c r="D552" s="166"/>
      <c r="E552" s="166"/>
      <c r="F552" s="166"/>
      <c r="G552" s="166"/>
      <c r="H552" s="166"/>
      <c r="I552" s="166"/>
      <c r="J552" s="166"/>
      <c r="K552" s="166"/>
      <c r="L552" s="166"/>
      <c r="M552" s="166"/>
      <c r="N552" s="166"/>
      <c r="O552" s="166"/>
      <c r="P552" s="166"/>
      <c r="Q552" s="166"/>
      <c r="R552" s="166"/>
      <c r="S552" s="166"/>
      <c r="T552" s="166"/>
      <c r="U552" s="166"/>
      <c r="V552" s="166"/>
      <c r="W552" s="166"/>
      <c r="X552" s="166"/>
      <c r="Y552" s="166"/>
      <c r="Z552" s="166"/>
    </row>
    <row r="553" spans="1:26" ht="12.75" customHeight="1">
      <c r="A553" s="166"/>
      <c r="B553" s="166"/>
      <c r="C553" s="166"/>
      <c r="D553" s="166"/>
      <c r="E553" s="166"/>
      <c r="F553" s="166"/>
      <c r="G553" s="166"/>
      <c r="H553" s="166"/>
      <c r="I553" s="166"/>
      <c r="J553" s="166"/>
      <c r="K553" s="166"/>
      <c r="L553" s="166"/>
      <c r="M553" s="166"/>
      <c r="N553" s="166"/>
      <c r="O553" s="166"/>
      <c r="P553" s="166"/>
      <c r="Q553" s="166"/>
      <c r="R553" s="166"/>
      <c r="S553" s="166"/>
      <c r="T553" s="166"/>
      <c r="U553" s="166"/>
      <c r="V553" s="166"/>
      <c r="W553" s="166"/>
      <c r="X553" s="166"/>
      <c r="Y553" s="166"/>
      <c r="Z553" s="166"/>
    </row>
    <row r="554" spans="1:26" ht="12.75" customHeight="1">
      <c r="A554" s="166"/>
      <c r="B554" s="166"/>
      <c r="C554" s="166"/>
      <c r="D554" s="166"/>
      <c r="E554" s="166"/>
      <c r="F554" s="166"/>
      <c r="G554" s="166"/>
      <c r="H554" s="166"/>
      <c r="I554" s="166"/>
      <c r="J554" s="166"/>
      <c r="K554" s="166"/>
      <c r="L554" s="166"/>
      <c r="M554" s="166"/>
      <c r="N554" s="166"/>
      <c r="O554" s="166"/>
      <c r="P554" s="166"/>
      <c r="Q554" s="166"/>
      <c r="R554" s="166"/>
      <c r="S554" s="166"/>
      <c r="T554" s="166"/>
      <c r="U554" s="166"/>
      <c r="V554" s="166"/>
      <c r="W554" s="166"/>
      <c r="X554" s="166"/>
      <c r="Y554" s="166"/>
      <c r="Z554" s="166"/>
    </row>
    <row r="555" spans="1:26" ht="12.75" customHeight="1">
      <c r="A555" s="166"/>
      <c r="B555" s="166"/>
      <c r="C555" s="166"/>
      <c r="D555" s="166"/>
      <c r="E555" s="166"/>
      <c r="F555" s="166"/>
      <c r="G555" s="166"/>
      <c r="H555" s="166"/>
      <c r="I555" s="166"/>
      <c r="J555" s="166"/>
      <c r="K555" s="166"/>
      <c r="L555" s="166"/>
      <c r="M555" s="166"/>
      <c r="N555" s="166"/>
      <c r="O555" s="166"/>
      <c r="P555" s="166"/>
      <c r="Q555" s="166"/>
      <c r="R555" s="166"/>
      <c r="S555" s="166"/>
      <c r="T555" s="166"/>
      <c r="U555" s="166"/>
      <c r="V555" s="166"/>
      <c r="W555" s="166"/>
      <c r="X555" s="166"/>
      <c r="Y555" s="166"/>
      <c r="Z555" s="166"/>
    </row>
    <row r="556" spans="1:26" ht="12.75" customHeight="1">
      <c r="A556" s="166"/>
      <c r="B556" s="166"/>
      <c r="C556" s="166"/>
      <c r="D556" s="166"/>
      <c r="E556" s="166"/>
      <c r="F556" s="166"/>
      <c r="G556" s="166"/>
      <c r="H556" s="166"/>
      <c r="I556" s="166"/>
      <c r="J556" s="166"/>
      <c r="K556" s="166"/>
      <c r="L556" s="166"/>
      <c r="M556" s="166"/>
      <c r="N556" s="166"/>
      <c r="O556" s="166"/>
      <c r="P556" s="166"/>
      <c r="Q556" s="166"/>
      <c r="R556" s="166"/>
      <c r="S556" s="166"/>
      <c r="T556" s="166"/>
      <c r="U556" s="166"/>
      <c r="V556" s="166"/>
      <c r="W556" s="166"/>
      <c r="X556" s="166"/>
      <c r="Y556" s="166"/>
      <c r="Z556" s="166"/>
    </row>
    <row r="557" spans="1:26" ht="12.75" customHeight="1">
      <c r="A557" s="166"/>
      <c r="B557" s="166"/>
      <c r="C557" s="166"/>
      <c r="D557" s="166"/>
      <c r="E557" s="166"/>
      <c r="F557" s="166"/>
      <c r="G557" s="166"/>
      <c r="H557" s="166"/>
      <c r="I557" s="166"/>
      <c r="J557" s="166"/>
      <c r="K557" s="166"/>
      <c r="L557" s="166"/>
      <c r="M557" s="166"/>
      <c r="N557" s="166"/>
      <c r="O557" s="166"/>
      <c r="P557" s="166"/>
      <c r="Q557" s="166"/>
      <c r="R557" s="166"/>
      <c r="S557" s="166"/>
      <c r="T557" s="166"/>
      <c r="U557" s="166"/>
      <c r="V557" s="166"/>
      <c r="W557" s="166"/>
      <c r="X557" s="166"/>
      <c r="Y557" s="166"/>
      <c r="Z557" s="166"/>
    </row>
    <row r="558" spans="1:26" ht="12.75" customHeight="1">
      <c r="A558" s="166"/>
      <c r="B558" s="166"/>
      <c r="C558" s="166"/>
      <c r="D558" s="166"/>
      <c r="E558" s="166"/>
      <c r="F558" s="166"/>
      <c r="G558" s="166"/>
      <c r="H558" s="166"/>
      <c r="I558" s="166"/>
      <c r="J558" s="166"/>
      <c r="K558" s="166"/>
      <c r="L558" s="166"/>
      <c r="M558" s="166"/>
      <c r="N558" s="166"/>
      <c r="O558" s="166"/>
      <c r="P558" s="166"/>
      <c r="Q558" s="166"/>
      <c r="R558" s="166"/>
      <c r="S558" s="166"/>
      <c r="T558" s="166"/>
      <c r="U558" s="166"/>
      <c r="V558" s="166"/>
      <c r="W558" s="166"/>
      <c r="X558" s="166"/>
      <c r="Y558" s="166"/>
      <c r="Z558" s="166"/>
    </row>
    <row r="559" spans="1:26" ht="12.75" customHeight="1">
      <c r="A559" s="166"/>
      <c r="B559" s="166"/>
      <c r="C559" s="166"/>
      <c r="D559" s="166"/>
      <c r="E559" s="166"/>
      <c r="F559" s="166"/>
      <c r="G559" s="166"/>
      <c r="H559" s="166"/>
      <c r="I559" s="166"/>
      <c r="J559" s="166"/>
      <c r="K559" s="166"/>
      <c r="L559" s="166"/>
      <c r="M559" s="166"/>
      <c r="N559" s="166"/>
      <c r="O559" s="166"/>
      <c r="P559" s="166"/>
      <c r="Q559" s="166"/>
      <c r="R559" s="166"/>
      <c r="S559" s="166"/>
      <c r="T559" s="166"/>
      <c r="U559" s="166"/>
      <c r="V559" s="166"/>
      <c r="W559" s="166"/>
      <c r="X559" s="166"/>
      <c r="Y559" s="166"/>
      <c r="Z559" s="166"/>
    </row>
    <row r="560" spans="1:26" ht="12.75" customHeight="1">
      <c r="A560" s="166"/>
      <c r="B560" s="166"/>
      <c r="C560" s="166"/>
      <c r="D560" s="166"/>
      <c r="E560" s="166"/>
      <c r="F560" s="166"/>
      <c r="G560" s="166"/>
      <c r="H560" s="166"/>
      <c r="I560" s="166"/>
      <c r="J560" s="166"/>
      <c r="K560" s="166"/>
      <c r="L560" s="166"/>
      <c r="M560" s="166"/>
      <c r="N560" s="166"/>
      <c r="O560" s="166"/>
      <c r="P560" s="166"/>
      <c r="Q560" s="166"/>
      <c r="R560" s="166"/>
      <c r="S560" s="166"/>
      <c r="T560" s="166"/>
      <c r="U560" s="166"/>
      <c r="V560" s="166"/>
      <c r="W560" s="166"/>
      <c r="X560" s="166"/>
      <c r="Y560" s="166"/>
      <c r="Z560" s="166"/>
    </row>
    <row r="561" spans="1:26" ht="12.75" customHeight="1">
      <c r="A561" s="166"/>
      <c r="B561" s="166"/>
      <c r="C561" s="166"/>
      <c r="D561" s="166"/>
      <c r="E561" s="166"/>
      <c r="F561" s="166"/>
      <c r="G561" s="166"/>
      <c r="H561" s="166"/>
      <c r="I561" s="166"/>
      <c r="J561" s="166"/>
      <c r="K561" s="166"/>
      <c r="L561" s="166"/>
      <c r="M561" s="166"/>
      <c r="N561" s="166"/>
      <c r="O561" s="166"/>
      <c r="P561" s="166"/>
      <c r="Q561" s="166"/>
      <c r="R561" s="166"/>
      <c r="S561" s="166"/>
      <c r="T561" s="166"/>
      <c r="U561" s="166"/>
      <c r="V561" s="166"/>
      <c r="W561" s="166"/>
      <c r="X561" s="166"/>
      <c r="Y561" s="166"/>
      <c r="Z561" s="166"/>
    </row>
    <row r="562" spans="1:26" ht="12.75" customHeight="1">
      <c r="A562" s="166"/>
      <c r="B562" s="166"/>
      <c r="C562" s="166"/>
      <c r="D562" s="166"/>
      <c r="E562" s="166"/>
      <c r="F562" s="166"/>
      <c r="G562" s="166"/>
      <c r="H562" s="166"/>
      <c r="I562" s="166"/>
      <c r="J562" s="166"/>
      <c r="K562" s="166"/>
      <c r="L562" s="166"/>
      <c r="M562" s="166"/>
      <c r="N562" s="166"/>
      <c r="O562" s="166"/>
      <c r="P562" s="166"/>
      <c r="Q562" s="166"/>
      <c r="R562" s="166"/>
      <c r="S562" s="166"/>
      <c r="T562" s="166"/>
      <c r="U562" s="166"/>
      <c r="V562" s="166"/>
      <c r="W562" s="166"/>
      <c r="X562" s="166"/>
      <c r="Y562" s="166"/>
      <c r="Z562" s="166"/>
    </row>
    <row r="563" spans="1:26" ht="12.75" customHeight="1">
      <c r="A563" s="166"/>
      <c r="B563" s="166"/>
      <c r="C563" s="166"/>
      <c r="D563" s="166"/>
      <c r="E563" s="166"/>
      <c r="F563" s="166"/>
      <c r="G563" s="166"/>
      <c r="H563" s="166"/>
      <c r="I563" s="166"/>
      <c r="J563" s="166"/>
      <c r="K563" s="166"/>
      <c r="L563" s="166"/>
      <c r="M563" s="166"/>
      <c r="N563" s="166"/>
      <c r="O563" s="166"/>
      <c r="P563" s="166"/>
      <c r="Q563" s="166"/>
      <c r="R563" s="166"/>
      <c r="S563" s="166"/>
      <c r="T563" s="166"/>
      <c r="U563" s="166"/>
      <c r="V563" s="166"/>
      <c r="W563" s="166"/>
      <c r="X563" s="166"/>
      <c r="Y563" s="166"/>
      <c r="Z563" s="166"/>
    </row>
    <row r="564" spans="1:26" ht="12.75" customHeight="1">
      <c r="A564" s="166"/>
      <c r="B564" s="166"/>
      <c r="C564" s="166"/>
      <c r="D564" s="166"/>
      <c r="E564" s="166"/>
      <c r="F564" s="166"/>
      <c r="G564" s="166"/>
      <c r="H564" s="166"/>
      <c r="I564" s="166"/>
      <c r="J564" s="166"/>
      <c r="K564" s="166"/>
      <c r="L564" s="166"/>
      <c r="M564" s="166"/>
      <c r="N564" s="166"/>
      <c r="O564" s="166"/>
      <c r="P564" s="166"/>
      <c r="Q564" s="166"/>
      <c r="R564" s="166"/>
      <c r="S564" s="166"/>
      <c r="T564" s="166"/>
      <c r="U564" s="166"/>
      <c r="V564" s="166"/>
      <c r="W564" s="166"/>
      <c r="X564" s="166"/>
      <c r="Y564" s="166"/>
      <c r="Z564" s="166"/>
    </row>
    <row r="565" spans="1:26" ht="12.75" customHeight="1">
      <c r="A565" s="166"/>
      <c r="B565" s="166"/>
      <c r="C565" s="166"/>
      <c r="D565" s="166"/>
      <c r="E565" s="166"/>
      <c r="F565" s="166"/>
      <c r="G565" s="166"/>
      <c r="H565" s="166"/>
      <c r="I565" s="166"/>
      <c r="J565" s="166"/>
      <c r="K565" s="166"/>
      <c r="L565" s="166"/>
      <c r="M565" s="166"/>
      <c r="N565" s="166"/>
      <c r="O565" s="166"/>
      <c r="P565" s="166"/>
      <c r="Q565" s="166"/>
      <c r="R565" s="166"/>
      <c r="S565" s="166"/>
      <c r="T565" s="166"/>
      <c r="U565" s="166"/>
      <c r="V565" s="166"/>
      <c r="W565" s="166"/>
      <c r="X565" s="166"/>
      <c r="Y565" s="166"/>
      <c r="Z565" s="166"/>
    </row>
    <row r="566" spans="1:26" ht="12.75" customHeight="1">
      <c r="A566" s="166"/>
      <c r="B566" s="166"/>
      <c r="C566" s="166"/>
      <c r="D566" s="166"/>
      <c r="E566" s="166"/>
      <c r="F566" s="166"/>
      <c r="G566" s="166"/>
      <c r="H566" s="166"/>
      <c r="I566" s="166"/>
      <c r="J566" s="166"/>
      <c r="K566" s="166"/>
      <c r="L566" s="166"/>
      <c r="M566" s="166"/>
      <c r="N566" s="166"/>
      <c r="O566" s="166"/>
      <c r="P566" s="166"/>
      <c r="Q566" s="166"/>
      <c r="R566" s="166"/>
      <c r="S566" s="166"/>
      <c r="T566" s="166"/>
      <c r="U566" s="166"/>
      <c r="V566" s="166"/>
      <c r="W566" s="166"/>
      <c r="X566" s="166"/>
      <c r="Y566" s="166"/>
      <c r="Z566" s="166"/>
    </row>
    <row r="567" spans="1:26" ht="12.75" customHeight="1">
      <c r="A567" s="166"/>
      <c r="B567" s="166"/>
      <c r="C567" s="166"/>
      <c r="D567" s="166"/>
      <c r="E567" s="166"/>
      <c r="F567" s="166"/>
      <c r="G567" s="166"/>
      <c r="H567" s="166"/>
      <c r="I567" s="166"/>
      <c r="J567" s="166"/>
      <c r="K567" s="166"/>
      <c r="L567" s="166"/>
      <c r="M567" s="166"/>
      <c r="N567" s="166"/>
      <c r="O567" s="166"/>
      <c r="P567" s="166"/>
      <c r="Q567" s="166"/>
      <c r="R567" s="166"/>
      <c r="S567" s="166"/>
      <c r="T567" s="166"/>
      <c r="U567" s="166"/>
      <c r="V567" s="166"/>
      <c r="W567" s="166"/>
      <c r="X567" s="166"/>
      <c r="Y567" s="166"/>
      <c r="Z567" s="166"/>
    </row>
    <row r="568" spans="1:26" ht="12.75" customHeight="1">
      <c r="A568" s="166"/>
      <c r="B568" s="166"/>
      <c r="C568" s="166"/>
      <c r="D568" s="166"/>
      <c r="E568" s="166"/>
      <c r="F568" s="166"/>
      <c r="G568" s="166"/>
      <c r="H568" s="166"/>
      <c r="I568" s="166"/>
      <c r="J568" s="166"/>
      <c r="K568" s="166"/>
      <c r="L568" s="166"/>
      <c r="M568" s="166"/>
      <c r="N568" s="166"/>
      <c r="O568" s="166"/>
      <c r="P568" s="166"/>
      <c r="Q568" s="166"/>
      <c r="R568" s="166"/>
      <c r="S568" s="166"/>
      <c r="T568" s="166"/>
      <c r="U568" s="166"/>
      <c r="V568" s="166"/>
      <c r="W568" s="166"/>
      <c r="X568" s="166"/>
      <c r="Y568" s="166"/>
      <c r="Z568" s="166"/>
    </row>
    <row r="569" spans="1:26" ht="12.75" customHeight="1">
      <c r="A569" s="166"/>
      <c r="B569" s="166"/>
      <c r="C569" s="166"/>
      <c r="D569" s="166"/>
      <c r="E569" s="166"/>
      <c r="F569" s="166"/>
      <c r="G569" s="166"/>
      <c r="H569" s="166"/>
      <c r="I569" s="166"/>
      <c r="J569" s="166"/>
      <c r="K569" s="166"/>
      <c r="L569" s="166"/>
      <c r="M569" s="166"/>
      <c r="N569" s="166"/>
      <c r="O569" s="166"/>
      <c r="P569" s="166"/>
      <c r="Q569" s="166"/>
      <c r="R569" s="166"/>
      <c r="S569" s="166"/>
      <c r="T569" s="166"/>
      <c r="U569" s="166"/>
      <c r="V569" s="166"/>
      <c r="W569" s="166"/>
      <c r="X569" s="166"/>
      <c r="Y569" s="166"/>
      <c r="Z569" s="166"/>
    </row>
    <row r="570" spans="1:26" ht="12.75" customHeight="1">
      <c r="A570" s="166"/>
      <c r="B570" s="166"/>
      <c r="C570" s="166"/>
      <c r="D570" s="166"/>
      <c r="E570" s="166"/>
      <c r="F570" s="166"/>
      <c r="G570" s="166"/>
      <c r="H570" s="166"/>
      <c r="I570" s="166"/>
      <c r="J570" s="166"/>
      <c r="K570" s="166"/>
      <c r="L570" s="166"/>
      <c r="M570" s="166"/>
      <c r="N570" s="166"/>
      <c r="O570" s="166"/>
      <c r="P570" s="166"/>
      <c r="Q570" s="166"/>
      <c r="R570" s="166"/>
      <c r="S570" s="166"/>
      <c r="T570" s="166"/>
      <c r="U570" s="166"/>
      <c r="V570" s="166"/>
      <c r="W570" s="166"/>
      <c r="X570" s="166"/>
      <c r="Y570" s="166"/>
      <c r="Z570" s="166"/>
    </row>
    <row r="571" spans="1:26" ht="12.75" customHeight="1">
      <c r="A571" s="166"/>
      <c r="B571" s="166"/>
      <c r="C571" s="166"/>
      <c r="D571" s="166"/>
      <c r="E571" s="166"/>
      <c r="F571" s="166"/>
      <c r="G571" s="166"/>
      <c r="H571" s="166"/>
      <c r="I571" s="166"/>
      <c r="J571" s="166"/>
      <c r="K571" s="166"/>
      <c r="L571" s="166"/>
      <c r="M571" s="166"/>
      <c r="N571" s="166"/>
      <c r="O571" s="166"/>
      <c r="P571" s="166"/>
      <c r="Q571" s="166"/>
      <c r="R571" s="166"/>
      <c r="S571" s="166"/>
      <c r="T571" s="166"/>
      <c r="U571" s="166"/>
      <c r="V571" s="166"/>
      <c r="W571" s="166"/>
      <c r="X571" s="166"/>
      <c r="Y571" s="166"/>
      <c r="Z571" s="166"/>
    </row>
    <row r="572" spans="1:26" ht="12.75" customHeight="1">
      <c r="A572" s="166"/>
      <c r="B572" s="166"/>
      <c r="C572" s="166"/>
      <c r="D572" s="166"/>
      <c r="E572" s="166"/>
      <c r="F572" s="166"/>
      <c r="G572" s="166"/>
      <c r="H572" s="166"/>
      <c r="I572" s="166"/>
      <c r="J572" s="166"/>
      <c r="K572" s="166"/>
      <c r="L572" s="166"/>
      <c r="M572" s="166"/>
      <c r="N572" s="166"/>
      <c r="O572" s="166"/>
      <c r="P572" s="166"/>
      <c r="Q572" s="166"/>
      <c r="R572" s="166"/>
      <c r="S572" s="166"/>
      <c r="T572" s="166"/>
      <c r="U572" s="166"/>
      <c r="V572" s="166"/>
      <c r="W572" s="166"/>
      <c r="X572" s="166"/>
      <c r="Y572" s="166"/>
      <c r="Z572" s="166"/>
    </row>
    <row r="573" spans="1:26" ht="12.75" customHeight="1">
      <c r="A573" s="166"/>
      <c r="B573" s="166"/>
      <c r="C573" s="166"/>
      <c r="D573" s="166"/>
      <c r="E573" s="166"/>
      <c r="F573" s="166"/>
      <c r="G573" s="166"/>
      <c r="H573" s="166"/>
      <c r="I573" s="166"/>
      <c r="J573" s="166"/>
      <c r="K573" s="166"/>
      <c r="L573" s="166"/>
      <c r="M573" s="166"/>
      <c r="N573" s="166"/>
      <c r="O573" s="166"/>
      <c r="P573" s="166"/>
      <c r="Q573" s="166"/>
      <c r="R573" s="166"/>
      <c r="S573" s="166"/>
      <c r="T573" s="166"/>
      <c r="U573" s="166"/>
      <c r="V573" s="166"/>
      <c r="W573" s="166"/>
      <c r="X573" s="166"/>
      <c r="Y573" s="166"/>
      <c r="Z573" s="166"/>
    </row>
    <row r="574" spans="1:26" ht="12.75" customHeight="1">
      <c r="A574" s="166"/>
      <c r="B574" s="166"/>
      <c r="C574" s="166"/>
      <c r="D574" s="166"/>
      <c r="E574" s="166"/>
      <c r="F574" s="166"/>
      <c r="G574" s="166"/>
      <c r="H574" s="166"/>
      <c r="I574" s="166"/>
      <c r="J574" s="166"/>
      <c r="K574" s="166"/>
      <c r="L574" s="166"/>
      <c r="M574" s="166"/>
      <c r="N574" s="166"/>
      <c r="O574" s="166"/>
      <c r="P574" s="166"/>
      <c r="Q574" s="166"/>
      <c r="R574" s="166"/>
      <c r="S574" s="166"/>
      <c r="T574" s="166"/>
      <c r="U574" s="166"/>
      <c r="V574" s="166"/>
      <c r="W574" s="166"/>
      <c r="X574" s="166"/>
      <c r="Y574" s="166"/>
      <c r="Z574" s="166"/>
    </row>
    <row r="575" spans="1:26" ht="12.75" customHeight="1">
      <c r="A575" s="166"/>
      <c r="B575" s="166"/>
      <c r="C575" s="166"/>
      <c r="D575" s="166"/>
      <c r="E575" s="166"/>
      <c r="F575" s="166"/>
      <c r="G575" s="166"/>
      <c r="H575" s="166"/>
      <c r="I575" s="166"/>
      <c r="J575" s="166"/>
      <c r="K575" s="166"/>
      <c r="L575" s="166"/>
      <c r="M575" s="166"/>
      <c r="N575" s="166"/>
      <c r="O575" s="166"/>
      <c r="P575" s="166"/>
      <c r="Q575" s="166"/>
      <c r="R575" s="166"/>
      <c r="S575" s="166"/>
      <c r="T575" s="166"/>
      <c r="U575" s="166"/>
      <c r="V575" s="166"/>
      <c r="W575" s="166"/>
      <c r="X575" s="166"/>
      <c r="Y575" s="166"/>
      <c r="Z575" s="166"/>
    </row>
    <row r="576" spans="1:26" ht="12.75" customHeight="1">
      <c r="A576" s="166"/>
      <c r="B576" s="166"/>
      <c r="C576" s="166"/>
      <c r="D576" s="166"/>
      <c r="E576" s="166"/>
      <c r="F576" s="166"/>
      <c r="G576" s="166"/>
      <c r="H576" s="166"/>
      <c r="I576" s="166"/>
      <c r="J576" s="166"/>
      <c r="K576" s="166"/>
      <c r="L576" s="166"/>
      <c r="M576" s="166"/>
      <c r="N576" s="166"/>
      <c r="O576" s="166"/>
      <c r="P576" s="166"/>
      <c r="Q576" s="166"/>
      <c r="R576" s="166"/>
      <c r="S576" s="166"/>
      <c r="T576" s="166"/>
      <c r="U576" s="166"/>
      <c r="V576" s="166"/>
      <c r="W576" s="166"/>
      <c r="X576" s="166"/>
      <c r="Y576" s="166"/>
      <c r="Z576" s="166"/>
    </row>
    <row r="577" spans="1:26" ht="12.75" customHeight="1">
      <c r="A577" s="166"/>
      <c r="B577" s="166"/>
      <c r="C577" s="166"/>
      <c r="D577" s="166"/>
      <c r="E577" s="166"/>
      <c r="F577" s="166"/>
      <c r="G577" s="166"/>
      <c r="H577" s="166"/>
      <c r="I577" s="166"/>
      <c r="J577" s="166"/>
      <c r="K577" s="166"/>
      <c r="L577" s="166"/>
      <c r="M577" s="166"/>
      <c r="N577" s="166"/>
      <c r="O577" s="166"/>
      <c r="P577" s="166"/>
      <c r="Q577" s="166"/>
      <c r="R577" s="166"/>
      <c r="S577" s="166"/>
      <c r="T577" s="166"/>
      <c r="U577" s="166"/>
      <c r="V577" s="166"/>
      <c r="W577" s="166"/>
      <c r="X577" s="166"/>
      <c r="Y577" s="166"/>
      <c r="Z577" s="166"/>
    </row>
    <row r="578" spans="1:26" ht="12.75" customHeight="1">
      <c r="A578" s="166"/>
      <c r="B578" s="166"/>
      <c r="C578" s="166"/>
      <c r="D578" s="166"/>
      <c r="E578" s="166"/>
      <c r="F578" s="166"/>
      <c r="G578" s="166"/>
      <c r="H578" s="166"/>
      <c r="I578" s="166"/>
      <c r="J578" s="166"/>
      <c r="K578" s="166"/>
      <c r="L578" s="166"/>
      <c r="M578" s="166"/>
      <c r="N578" s="166"/>
      <c r="O578" s="166"/>
      <c r="P578" s="166"/>
      <c r="Q578" s="166"/>
      <c r="R578" s="166"/>
      <c r="S578" s="166"/>
      <c r="T578" s="166"/>
      <c r="U578" s="166"/>
      <c r="V578" s="166"/>
      <c r="W578" s="166"/>
      <c r="X578" s="166"/>
      <c r="Y578" s="166"/>
      <c r="Z578" s="166"/>
    </row>
    <row r="579" spans="1:26" ht="12.75" customHeight="1">
      <c r="A579" s="166"/>
      <c r="B579" s="166"/>
      <c r="C579" s="166"/>
      <c r="D579" s="166"/>
      <c r="E579" s="166"/>
      <c r="F579" s="166"/>
      <c r="G579" s="166"/>
      <c r="H579" s="166"/>
      <c r="I579" s="166"/>
      <c r="J579" s="166"/>
      <c r="K579" s="166"/>
      <c r="L579" s="166"/>
      <c r="M579" s="166"/>
      <c r="N579" s="166"/>
      <c r="O579" s="166"/>
      <c r="P579" s="166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</row>
    <row r="580" spans="1:26" ht="12.75" customHeight="1">
      <c r="A580" s="166"/>
      <c r="B580" s="166"/>
      <c r="C580" s="166"/>
      <c r="D580" s="166"/>
      <c r="E580" s="166"/>
      <c r="F580" s="166"/>
      <c r="G580" s="166"/>
      <c r="H580" s="166"/>
      <c r="I580" s="166"/>
      <c r="J580" s="166"/>
      <c r="K580" s="166"/>
      <c r="L580" s="166"/>
      <c r="M580" s="166"/>
      <c r="N580" s="166"/>
      <c r="O580" s="166"/>
      <c r="P580" s="166"/>
      <c r="Q580" s="166"/>
      <c r="R580" s="166"/>
      <c r="S580" s="166"/>
      <c r="T580" s="166"/>
      <c r="U580" s="166"/>
      <c r="V580" s="166"/>
      <c r="W580" s="166"/>
      <c r="X580" s="166"/>
      <c r="Y580" s="166"/>
      <c r="Z580" s="166"/>
    </row>
    <row r="581" spans="1:26" ht="12.75" customHeight="1">
      <c r="A581" s="166"/>
      <c r="B581" s="166"/>
      <c r="C581" s="166"/>
      <c r="D581" s="166"/>
      <c r="E581" s="166"/>
      <c r="F581" s="166"/>
      <c r="G581" s="166"/>
      <c r="H581" s="166"/>
      <c r="I581" s="166"/>
      <c r="J581" s="166"/>
      <c r="K581" s="166"/>
      <c r="L581" s="166"/>
      <c r="M581" s="166"/>
      <c r="N581" s="166"/>
      <c r="O581" s="166"/>
      <c r="P581" s="166"/>
      <c r="Q581" s="166"/>
      <c r="R581" s="166"/>
      <c r="S581" s="166"/>
      <c r="T581" s="166"/>
      <c r="U581" s="166"/>
      <c r="V581" s="166"/>
      <c r="W581" s="166"/>
      <c r="X581" s="166"/>
      <c r="Y581" s="166"/>
      <c r="Z581" s="166"/>
    </row>
    <row r="582" spans="1:26" ht="12.75" customHeight="1">
      <c r="A582" s="166"/>
      <c r="B582" s="166"/>
      <c r="C582" s="166"/>
      <c r="D582" s="166"/>
      <c r="E582" s="166"/>
      <c r="F582" s="166"/>
      <c r="G582" s="166"/>
      <c r="H582" s="166"/>
      <c r="I582" s="166"/>
      <c r="J582" s="166"/>
      <c r="K582" s="166"/>
      <c r="L582" s="166"/>
      <c r="M582" s="166"/>
      <c r="N582" s="166"/>
      <c r="O582" s="166"/>
      <c r="P582" s="166"/>
      <c r="Q582" s="166"/>
      <c r="R582" s="166"/>
      <c r="S582" s="166"/>
      <c r="T582" s="166"/>
      <c r="U582" s="166"/>
      <c r="V582" s="166"/>
      <c r="W582" s="166"/>
      <c r="X582" s="166"/>
      <c r="Y582" s="166"/>
      <c r="Z582" s="166"/>
    </row>
    <row r="583" spans="1:26" ht="12.75" customHeight="1">
      <c r="A583" s="166"/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</row>
    <row r="584" spans="1:26" ht="12.75" customHeight="1">
      <c r="A584" s="166"/>
      <c r="B584" s="166"/>
      <c r="C584" s="166"/>
      <c r="D584" s="166"/>
      <c r="E584" s="166"/>
      <c r="F584" s="166"/>
      <c r="G584" s="166"/>
      <c r="H584" s="166"/>
      <c r="I584" s="166"/>
      <c r="J584" s="166"/>
      <c r="K584" s="166"/>
      <c r="L584" s="166"/>
      <c r="M584" s="166"/>
      <c r="N584" s="166"/>
      <c r="O584" s="166"/>
      <c r="P584" s="166"/>
      <c r="Q584" s="166"/>
      <c r="R584" s="166"/>
      <c r="S584" s="166"/>
      <c r="T584" s="166"/>
      <c r="U584" s="166"/>
      <c r="V584" s="166"/>
      <c r="W584" s="166"/>
      <c r="X584" s="166"/>
      <c r="Y584" s="166"/>
      <c r="Z584" s="166"/>
    </row>
    <row r="585" spans="1:26" ht="12.75" customHeight="1">
      <c r="A585" s="166"/>
      <c r="B585" s="166"/>
      <c r="C585" s="166"/>
      <c r="D585" s="166"/>
      <c r="E585" s="166"/>
      <c r="F585" s="166"/>
      <c r="G585" s="166"/>
      <c r="H585" s="166"/>
      <c r="I585" s="166"/>
      <c r="J585" s="166"/>
      <c r="K585" s="166"/>
      <c r="L585" s="166"/>
      <c r="M585" s="166"/>
      <c r="N585" s="166"/>
      <c r="O585" s="166"/>
      <c r="P585" s="166"/>
      <c r="Q585" s="166"/>
      <c r="R585" s="166"/>
      <c r="S585" s="166"/>
      <c r="T585" s="166"/>
      <c r="U585" s="166"/>
      <c r="V585" s="166"/>
      <c r="W585" s="166"/>
      <c r="X585" s="166"/>
      <c r="Y585" s="166"/>
      <c r="Z585" s="166"/>
    </row>
    <row r="586" spans="1:26" ht="12.75" customHeight="1">
      <c r="A586" s="166"/>
      <c r="B586" s="166"/>
      <c r="C586" s="166"/>
      <c r="D586" s="166"/>
      <c r="E586" s="166"/>
      <c r="F586" s="166"/>
      <c r="G586" s="166"/>
      <c r="H586" s="166"/>
      <c r="I586" s="166"/>
      <c r="J586" s="166"/>
      <c r="K586" s="166"/>
      <c r="L586" s="166"/>
      <c r="M586" s="166"/>
      <c r="N586" s="166"/>
      <c r="O586" s="166"/>
      <c r="P586" s="166"/>
      <c r="Q586" s="166"/>
      <c r="R586" s="166"/>
      <c r="S586" s="166"/>
      <c r="T586" s="166"/>
      <c r="U586" s="166"/>
      <c r="V586" s="166"/>
      <c r="W586" s="166"/>
      <c r="X586" s="166"/>
      <c r="Y586" s="166"/>
      <c r="Z586" s="166"/>
    </row>
    <row r="587" spans="1:26" ht="12.75" customHeight="1">
      <c r="A587" s="166"/>
      <c r="B587" s="166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</row>
    <row r="588" spans="1:26" ht="12.75" customHeight="1">
      <c r="A588" s="166"/>
      <c r="B588" s="166"/>
      <c r="C588" s="166"/>
      <c r="D588" s="166"/>
      <c r="E588" s="166"/>
      <c r="F588" s="166"/>
      <c r="G588" s="166"/>
      <c r="H588" s="166"/>
      <c r="I588" s="166"/>
      <c r="J588" s="166"/>
      <c r="K588" s="166"/>
      <c r="L588" s="166"/>
      <c r="M588" s="166"/>
      <c r="N588" s="166"/>
      <c r="O588" s="166"/>
      <c r="P588" s="166"/>
      <c r="Q588" s="166"/>
      <c r="R588" s="166"/>
      <c r="S588" s="166"/>
      <c r="T588" s="166"/>
      <c r="U588" s="166"/>
      <c r="V588" s="166"/>
      <c r="W588" s="166"/>
      <c r="X588" s="166"/>
      <c r="Y588" s="166"/>
      <c r="Z588" s="166"/>
    </row>
    <row r="589" spans="1:26" ht="12.75" customHeight="1">
      <c r="A589" s="166"/>
      <c r="B589" s="166"/>
      <c r="C589" s="166"/>
      <c r="D589" s="166"/>
      <c r="E589" s="166"/>
      <c r="F589" s="166"/>
      <c r="G589" s="166"/>
      <c r="H589" s="166"/>
      <c r="I589" s="166"/>
      <c r="J589" s="166"/>
      <c r="K589" s="166"/>
      <c r="L589" s="166"/>
      <c r="M589" s="166"/>
      <c r="N589" s="166"/>
      <c r="O589" s="166"/>
      <c r="P589" s="166"/>
      <c r="Q589" s="166"/>
      <c r="R589" s="166"/>
      <c r="S589" s="166"/>
      <c r="T589" s="166"/>
      <c r="U589" s="166"/>
      <c r="V589" s="166"/>
      <c r="W589" s="166"/>
      <c r="X589" s="166"/>
      <c r="Y589" s="166"/>
      <c r="Z589" s="166"/>
    </row>
    <row r="590" spans="1:26" ht="12.75" customHeight="1">
      <c r="A590" s="166"/>
      <c r="B590" s="166"/>
      <c r="C590" s="166"/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66"/>
      <c r="O590" s="166"/>
      <c r="P590" s="166"/>
      <c r="Q590" s="166"/>
      <c r="R590" s="166"/>
      <c r="S590" s="166"/>
      <c r="T590" s="166"/>
      <c r="U590" s="166"/>
      <c r="V590" s="166"/>
      <c r="W590" s="166"/>
      <c r="X590" s="166"/>
      <c r="Y590" s="166"/>
      <c r="Z590" s="166"/>
    </row>
    <row r="591" spans="1:26" ht="12.75" customHeight="1">
      <c r="A591" s="166"/>
      <c r="B591" s="166"/>
      <c r="C591" s="166"/>
      <c r="D591" s="166"/>
      <c r="E591" s="166"/>
      <c r="F591" s="166"/>
      <c r="G591" s="166"/>
      <c r="H591" s="166"/>
      <c r="I591" s="166"/>
      <c r="J591" s="166"/>
      <c r="K591" s="166"/>
      <c r="L591" s="166"/>
      <c r="M591" s="166"/>
      <c r="N591" s="166"/>
      <c r="O591" s="166"/>
      <c r="P591" s="166"/>
      <c r="Q591" s="166"/>
      <c r="R591" s="166"/>
      <c r="S591" s="166"/>
      <c r="T591" s="166"/>
      <c r="U591" s="166"/>
      <c r="V591" s="166"/>
      <c r="W591" s="166"/>
      <c r="X591" s="166"/>
      <c r="Y591" s="166"/>
      <c r="Z591" s="166"/>
    </row>
    <row r="592" spans="1:26" ht="12.75" customHeight="1">
      <c r="A592" s="166"/>
      <c r="B592" s="166"/>
      <c r="C592" s="166"/>
      <c r="D592" s="166"/>
      <c r="E592" s="166"/>
      <c r="F592" s="166"/>
      <c r="G592" s="166"/>
      <c r="H592" s="166"/>
      <c r="I592" s="166"/>
      <c r="J592" s="166"/>
      <c r="K592" s="166"/>
      <c r="L592" s="166"/>
      <c r="M592" s="166"/>
      <c r="N592" s="166"/>
      <c r="O592" s="166"/>
      <c r="P592" s="166"/>
      <c r="Q592" s="166"/>
      <c r="R592" s="166"/>
      <c r="S592" s="166"/>
      <c r="T592" s="166"/>
      <c r="U592" s="166"/>
      <c r="V592" s="166"/>
      <c r="W592" s="166"/>
      <c r="X592" s="166"/>
      <c r="Y592" s="166"/>
      <c r="Z592" s="166"/>
    </row>
    <row r="593" spans="1:26" ht="12.75" customHeight="1">
      <c r="A593" s="166"/>
      <c r="B593" s="166"/>
      <c r="C593" s="166"/>
      <c r="D593" s="166"/>
      <c r="E593" s="166"/>
      <c r="F593" s="166"/>
      <c r="G593" s="166"/>
      <c r="H593" s="166"/>
      <c r="I593" s="166"/>
      <c r="J593" s="166"/>
      <c r="K593" s="166"/>
      <c r="L593" s="166"/>
      <c r="M593" s="166"/>
      <c r="N593" s="166"/>
      <c r="O593" s="166"/>
      <c r="P593" s="166"/>
      <c r="Q593" s="166"/>
      <c r="R593" s="166"/>
      <c r="S593" s="166"/>
      <c r="T593" s="166"/>
      <c r="U593" s="166"/>
      <c r="V593" s="166"/>
      <c r="W593" s="166"/>
      <c r="X593" s="166"/>
      <c r="Y593" s="166"/>
      <c r="Z593" s="166"/>
    </row>
    <row r="594" spans="1:26" ht="12.75" customHeight="1">
      <c r="A594" s="166"/>
      <c r="B594" s="166"/>
      <c r="C594" s="166"/>
      <c r="D594" s="166"/>
      <c r="E594" s="166"/>
      <c r="F594" s="166"/>
      <c r="G594" s="166"/>
      <c r="H594" s="166"/>
      <c r="I594" s="166"/>
      <c r="J594" s="166"/>
      <c r="K594" s="166"/>
      <c r="L594" s="166"/>
      <c r="M594" s="166"/>
      <c r="N594" s="166"/>
      <c r="O594" s="166"/>
      <c r="P594" s="166"/>
      <c r="Q594" s="166"/>
      <c r="R594" s="166"/>
      <c r="S594" s="166"/>
      <c r="T594" s="166"/>
      <c r="U594" s="166"/>
      <c r="V594" s="166"/>
      <c r="W594" s="166"/>
      <c r="X594" s="166"/>
      <c r="Y594" s="166"/>
      <c r="Z594" s="166"/>
    </row>
    <row r="595" spans="1:26" ht="12.75" customHeight="1">
      <c r="A595" s="166"/>
      <c r="B595" s="166"/>
      <c r="C595" s="166"/>
      <c r="D595" s="166"/>
      <c r="E595" s="166"/>
      <c r="F595" s="166"/>
      <c r="G595" s="166"/>
      <c r="H595" s="166"/>
      <c r="I595" s="166"/>
      <c r="J595" s="166"/>
      <c r="K595" s="166"/>
      <c r="L595" s="166"/>
      <c r="M595" s="166"/>
      <c r="N595" s="166"/>
      <c r="O595" s="166"/>
      <c r="P595" s="166"/>
      <c r="Q595" s="166"/>
      <c r="R595" s="166"/>
      <c r="S595" s="166"/>
      <c r="T595" s="166"/>
      <c r="U595" s="166"/>
      <c r="V595" s="166"/>
      <c r="W595" s="166"/>
      <c r="X595" s="166"/>
      <c r="Y595" s="166"/>
      <c r="Z595" s="166"/>
    </row>
    <row r="596" spans="1:26" ht="12.75" customHeight="1">
      <c r="A596" s="166"/>
      <c r="B596" s="166"/>
      <c r="C596" s="166"/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66"/>
      <c r="O596" s="166"/>
      <c r="P596" s="166"/>
      <c r="Q596" s="166"/>
      <c r="R596" s="166"/>
      <c r="S596" s="166"/>
      <c r="T596" s="166"/>
      <c r="U596" s="166"/>
      <c r="V596" s="166"/>
      <c r="W596" s="166"/>
      <c r="X596" s="166"/>
      <c r="Y596" s="166"/>
      <c r="Z596" s="166"/>
    </row>
    <row r="597" spans="1:26" ht="12.75" customHeight="1">
      <c r="A597" s="166"/>
      <c r="B597" s="166"/>
      <c r="C597" s="166"/>
      <c r="D597" s="166"/>
      <c r="E597" s="166"/>
      <c r="F597" s="166"/>
      <c r="G597" s="166"/>
      <c r="H597" s="166"/>
      <c r="I597" s="166"/>
      <c r="J597" s="166"/>
      <c r="K597" s="166"/>
      <c r="L597" s="166"/>
      <c r="M597" s="166"/>
      <c r="N597" s="166"/>
      <c r="O597" s="166"/>
      <c r="P597" s="166"/>
      <c r="Q597" s="166"/>
      <c r="R597" s="166"/>
      <c r="S597" s="166"/>
      <c r="T597" s="166"/>
      <c r="U597" s="166"/>
      <c r="V597" s="166"/>
      <c r="W597" s="166"/>
      <c r="X597" s="166"/>
      <c r="Y597" s="166"/>
      <c r="Z597" s="166"/>
    </row>
    <row r="598" spans="1:26" ht="12.75" customHeight="1">
      <c r="A598" s="166"/>
      <c r="B598" s="166"/>
      <c r="C598" s="166"/>
      <c r="D598" s="166"/>
      <c r="E598" s="166"/>
      <c r="F598" s="166"/>
      <c r="G598" s="166"/>
      <c r="H598" s="166"/>
      <c r="I598" s="166"/>
      <c r="J598" s="166"/>
      <c r="K598" s="166"/>
      <c r="L598" s="166"/>
      <c r="M598" s="166"/>
      <c r="N598" s="166"/>
      <c r="O598" s="166"/>
      <c r="P598" s="166"/>
      <c r="Q598" s="166"/>
      <c r="R598" s="166"/>
      <c r="S598" s="166"/>
      <c r="T598" s="166"/>
      <c r="U598" s="166"/>
      <c r="V598" s="166"/>
      <c r="W598" s="166"/>
      <c r="X598" s="166"/>
      <c r="Y598" s="166"/>
      <c r="Z598" s="166"/>
    </row>
    <row r="599" spans="1:26" ht="12.75" customHeight="1">
      <c r="A599" s="166"/>
      <c r="B599" s="166"/>
      <c r="C599" s="166"/>
      <c r="D599" s="166"/>
      <c r="E599" s="166"/>
      <c r="F599" s="166"/>
      <c r="G599" s="166"/>
      <c r="H599" s="166"/>
      <c r="I599" s="166"/>
      <c r="J599" s="166"/>
      <c r="K599" s="166"/>
      <c r="L599" s="166"/>
      <c r="M599" s="166"/>
      <c r="N599" s="166"/>
      <c r="O599" s="166"/>
      <c r="P599" s="166"/>
      <c r="Q599" s="166"/>
      <c r="R599" s="166"/>
      <c r="S599" s="166"/>
      <c r="T599" s="166"/>
      <c r="U599" s="166"/>
      <c r="V599" s="166"/>
      <c r="W599" s="166"/>
      <c r="X599" s="166"/>
      <c r="Y599" s="166"/>
      <c r="Z599" s="166"/>
    </row>
    <row r="600" spans="1:26" ht="12.75" customHeight="1">
      <c r="A600" s="166"/>
      <c r="B600" s="166"/>
      <c r="C600" s="166"/>
      <c r="D600" s="166"/>
      <c r="E600" s="166"/>
      <c r="F600" s="166"/>
      <c r="G600" s="166"/>
      <c r="H600" s="166"/>
      <c r="I600" s="166"/>
      <c r="J600" s="166"/>
      <c r="K600" s="166"/>
      <c r="L600" s="166"/>
      <c r="M600" s="166"/>
      <c r="N600" s="166"/>
      <c r="O600" s="166"/>
      <c r="P600" s="166"/>
      <c r="Q600" s="166"/>
      <c r="R600" s="166"/>
      <c r="S600" s="166"/>
      <c r="T600" s="166"/>
      <c r="U600" s="166"/>
      <c r="V600" s="166"/>
      <c r="W600" s="166"/>
      <c r="X600" s="166"/>
      <c r="Y600" s="166"/>
      <c r="Z600" s="166"/>
    </row>
    <row r="601" spans="1:26" ht="12.75" customHeight="1">
      <c r="A601" s="166"/>
      <c r="B601" s="166"/>
      <c r="C601" s="166"/>
      <c r="D601" s="166"/>
      <c r="E601" s="166"/>
      <c r="F601" s="166"/>
      <c r="G601" s="166"/>
      <c r="H601" s="166"/>
      <c r="I601" s="166"/>
      <c r="J601" s="166"/>
      <c r="K601" s="166"/>
      <c r="L601" s="166"/>
      <c r="M601" s="166"/>
      <c r="N601" s="166"/>
      <c r="O601" s="166"/>
      <c r="P601" s="166"/>
      <c r="Q601" s="166"/>
      <c r="R601" s="166"/>
      <c r="S601" s="166"/>
      <c r="T601" s="166"/>
      <c r="U601" s="166"/>
      <c r="V601" s="166"/>
      <c r="W601" s="166"/>
      <c r="X601" s="166"/>
      <c r="Y601" s="166"/>
      <c r="Z601" s="166"/>
    </row>
    <row r="602" spans="1:26" ht="12.75" customHeight="1">
      <c r="A602" s="166"/>
      <c r="B602" s="166"/>
      <c r="C602" s="166"/>
      <c r="D602" s="166"/>
      <c r="E602" s="166"/>
      <c r="F602" s="166"/>
      <c r="G602" s="166"/>
      <c r="H602" s="166"/>
      <c r="I602" s="166"/>
      <c r="J602" s="166"/>
      <c r="K602" s="166"/>
      <c r="L602" s="166"/>
      <c r="M602" s="166"/>
      <c r="N602" s="166"/>
      <c r="O602" s="166"/>
      <c r="P602" s="166"/>
      <c r="Q602" s="166"/>
      <c r="R602" s="166"/>
      <c r="S602" s="166"/>
      <c r="T602" s="166"/>
      <c r="U602" s="166"/>
      <c r="V602" s="166"/>
      <c r="W602" s="166"/>
      <c r="X602" s="166"/>
      <c r="Y602" s="166"/>
      <c r="Z602" s="166"/>
    </row>
    <row r="603" spans="1:26" ht="12.75" customHeight="1">
      <c r="A603" s="166"/>
      <c r="B603" s="166"/>
      <c r="C603" s="166"/>
      <c r="D603" s="166"/>
      <c r="E603" s="166"/>
      <c r="F603" s="166"/>
      <c r="G603" s="166"/>
      <c r="H603" s="166"/>
      <c r="I603" s="166"/>
      <c r="J603" s="166"/>
      <c r="K603" s="166"/>
      <c r="L603" s="166"/>
      <c r="M603" s="166"/>
      <c r="N603" s="166"/>
      <c r="O603" s="166"/>
      <c r="P603" s="166"/>
      <c r="Q603" s="166"/>
      <c r="R603" s="166"/>
      <c r="S603" s="166"/>
      <c r="T603" s="166"/>
      <c r="U603" s="166"/>
      <c r="V603" s="166"/>
      <c r="W603" s="166"/>
      <c r="X603" s="166"/>
      <c r="Y603" s="166"/>
      <c r="Z603" s="166"/>
    </row>
    <row r="604" spans="1:26" ht="12.75" customHeight="1">
      <c r="A604" s="166"/>
      <c r="B604" s="166"/>
      <c r="C604" s="166"/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66"/>
      <c r="Q604" s="166"/>
      <c r="R604" s="166"/>
      <c r="S604" s="166"/>
      <c r="T604" s="166"/>
      <c r="U604" s="166"/>
      <c r="V604" s="166"/>
      <c r="W604" s="166"/>
      <c r="X604" s="166"/>
      <c r="Y604" s="166"/>
      <c r="Z604" s="166"/>
    </row>
    <row r="605" spans="1:26" ht="12.75" customHeight="1">
      <c r="A605" s="166"/>
      <c r="B605" s="166"/>
      <c r="C605" s="166"/>
      <c r="D605" s="166"/>
      <c r="E605" s="166"/>
      <c r="F605" s="166"/>
      <c r="G605" s="166"/>
      <c r="H605" s="166"/>
      <c r="I605" s="166"/>
      <c r="J605" s="166"/>
      <c r="K605" s="166"/>
      <c r="L605" s="166"/>
      <c r="M605" s="166"/>
      <c r="N605" s="166"/>
      <c r="O605" s="166"/>
      <c r="P605" s="166"/>
      <c r="Q605" s="166"/>
      <c r="R605" s="166"/>
      <c r="S605" s="166"/>
      <c r="T605" s="166"/>
      <c r="U605" s="166"/>
      <c r="V605" s="166"/>
      <c r="W605" s="166"/>
      <c r="X605" s="166"/>
      <c r="Y605" s="166"/>
      <c r="Z605" s="166"/>
    </row>
    <row r="606" spans="1:26" ht="12.75" customHeight="1">
      <c r="A606" s="166"/>
      <c r="B606" s="166"/>
      <c r="C606" s="166"/>
      <c r="D606" s="166"/>
      <c r="E606" s="166"/>
      <c r="F606" s="166"/>
      <c r="G606" s="166"/>
      <c r="H606" s="166"/>
      <c r="I606" s="166"/>
      <c r="J606" s="166"/>
      <c r="K606" s="166"/>
      <c r="L606" s="166"/>
      <c r="M606" s="166"/>
      <c r="N606" s="166"/>
      <c r="O606" s="166"/>
      <c r="P606" s="166"/>
      <c r="Q606" s="166"/>
      <c r="R606" s="166"/>
      <c r="S606" s="166"/>
      <c r="T606" s="166"/>
      <c r="U606" s="166"/>
      <c r="V606" s="166"/>
      <c r="W606" s="166"/>
      <c r="X606" s="166"/>
      <c r="Y606" s="166"/>
      <c r="Z606" s="166"/>
    </row>
    <row r="607" spans="1:26" ht="12.75" customHeight="1">
      <c r="A607" s="166"/>
      <c r="B607" s="166"/>
      <c r="C607" s="166"/>
      <c r="D607" s="166"/>
      <c r="E607" s="166"/>
      <c r="F607" s="166"/>
      <c r="G607" s="166"/>
      <c r="H607" s="166"/>
      <c r="I607" s="166"/>
      <c r="J607" s="166"/>
      <c r="K607" s="166"/>
      <c r="L607" s="166"/>
      <c r="M607" s="166"/>
      <c r="N607" s="166"/>
      <c r="O607" s="166"/>
      <c r="P607" s="166"/>
      <c r="Q607" s="166"/>
      <c r="R607" s="166"/>
      <c r="S607" s="166"/>
      <c r="T607" s="166"/>
      <c r="U607" s="166"/>
      <c r="V607" s="166"/>
      <c r="W607" s="166"/>
      <c r="X607" s="166"/>
      <c r="Y607" s="166"/>
      <c r="Z607" s="166"/>
    </row>
    <row r="608" spans="1:26" ht="12.75" customHeight="1">
      <c r="A608" s="166"/>
      <c r="B608" s="166"/>
      <c r="C608" s="166"/>
      <c r="D608" s="166"/>
      <c r="E608" s="166"/>
      <c r="F608" s="166"/>
      <c r="G608" s="166"/>
      <c r="H608" s="166"/>
      <c r="I608" s="166"/>
      <c r="J608" s="166"/>
      <c r="K608" s="166"/>
      <c r="L608" s="166"/>
      <c r="M608" s="166"/>
      <c r="N608" s="166"/>
      <c r="O608" s="166"/>
      <c r="P608" s="166"/>
      <c r="Q608" s="166"/>
      <c r="R608" s="166"/>
      <c r="S608" s="166"/>
      <c r="T608" s="166"/>
      <c r="U608" s="166"/>
      <c r="V608" s="166"/>
      <c r="W608" s="166"/>
      <c r="X608" s="166"/>
      <c r="Y608" s="166"/>
      <c r="Z608" s="166"/>
    </row>
    <row r="609" spans="1:26" ht="12.75" customHeight="1">
      <c r="A609" s="166"/>
      <c r="B609" s="166"/>
      <c r="C609" s="166"/>
      <c r="D609" s="166"/>
      <c r="E609" s="166"/>
      <c r="F609" s="166"/>
      <c r="G609" s="166"/>
      <c r="H609" s="166"/>
      <c r="I609" s="166"/>
      <c r="J609" s="166"/>
      <c r="K609" s="166"/>
      <c r="L609" s="166"/>
      <c r="M609" s="166"/>
      <c r="N609" s="166"/>
      <c r="O609" s="166"/>
      <c r="P609" s="166"/>
      <c r="Q609" s="166"/>
      <c r="R609" s="166"/>
      <c r="S609" s="166"/>
      <c r="T609" s="166"/>
      <c r="U609" s="166"/>
      <c r="V609" s="166"/>
      <c r="W609" s="166"/>
      <c r="X609" s="166"/>
      <c r="Y609" s="166"/>
      <c r="Z609" s="166"/>
    </row>
    <row r="610" spans="1:26" ht="12.75" customHeight="1">
      <c r="A610" s="166"/>
      <c r="B610" s="166"/>
      <c r="C610" s="166"/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66"/>
      <c r="Q610" s="166"/>
      <c r="R610" s="166"/>
      <c r="S610" s="166"/>
      <c r="T610" s="166"/>
      <c r="U610" s="166"/>
      <c r="V610" s="166"/>
      <c r="W610" s="166"/>
      <c r="X610" s="166"/>
      <c r="Y610" s="166"/>
      <c r="Z610" s="166"/>
    </row>
    <row r="611" spans="1:26" ht="12.75" customHeight="1">
      <c r="A611" s="166"/>
      <c r="B611" s="166"/>
      <c r="C611" s="166"/>
      <c r="D611" s="166"/>
      <c r="E611" s="166"/>
      <c r="F611" s="166"/>
      <c r="G611" s="166"/>
      <c r="H611" s="166"/>
      <c r="I611" s="166"/>
      <c r="J611" s="166"/>
      <c r="K611" s="166"/>
      <c r="L611" s="166"/>
      <c r="M611" s="166"/>
      <c r="N611" s="166"/>
      <c r="O611" s="166"/>
      <c r="P611" s="166"/>
      <c r="Q611" s="166"/>
      <c r="R611" s="166"/>
      <c r="S611" s="166"/>
      <c r="T611" s="166"/>
      <c r="U611" s="166"/>
      <c r="V611" s="166"/>
      <c r="W611" s="166"/>
      <c r="X611" s="166"/>
      <c r="Y611" s="166"/>
      <c r="Z611" s="166"/>
    </row>
    <row r="612" spans="1:26" ht="12.75" customHeight="1">
      <c r="A612" s="166"/>
      <c r="B612" s="166"/>
      <c r="C612" s="166"/>
      <c r="D612" s="166"/>
      <c r="E612" s="166"/>
      <c r="F612" s="166"/>
      <c r="G612" s="166"/>
      <c r="H612" s="166"/>
      <c r="I612" s="166"/>
      <c r="J612" s="166"/>
      <c r="K612" s="166"/>
      <c r="L612" s="166"/>
      <c r="M612" s="166"/>
      <c r="N612" s="166"/>
      <c r="O612" s="166"/>
      <c r="P612" s="166"/>
      <c r="Q612" s="166"/>
      <c r="R612" s="166"/>
      <c r="S612" s="166"/>
      <c r="T612" s="166"/>
      <c r="U612" s="166"/>
      <c r="V612" s="166"/>
      <c r="W612" s="166"/>
      <c r="X612" s="166"/>
      <c r="Y612" s="166"/>
      <c r="Z612" s="166"/>
    </row>
    <row r="613" spans="1:26" ht="12.75" customHeight="1">
      <c r="A613" s="166"/>
      <c r="B613" s="166"/>
      <c r="C613" s="166"/>
      <c r="D613" s="166"/>
      <c r="E613" s="166"/>
      <c r="F613" s="166"/>
      <c r="G613" s="166"/>
      <c r="H613" s="166"/>
      <c r="I613" s="166"/>
      <c r="J613" s="166"/>
      <c r="K613" s="166"/>
      <c r="L613" s="166"/>
      <c r="M613" s="166"/>
      <c r="N613" s="166"/>
      <c r="O613" s="166"/>
      <c r="P613" s="166"/>
      <c r="Q613" s="166"/>
      <c r="R613" s="166"/>
      <c r="S613" s="166"/>
      <c r="T613" s="166"/>
      <c r="U613" s="166"/>
      <c r="V613" s="166"/>
      <c r="W613" s="166"/>
      <c r="X613" s="166"/>
      <c r="Y613" s="166"/>
      <c r="Z613" s="166"/>
    </row>
    <row r="614" spans="1:26" ht="12.75" customHeight="1">
      <c r="A614" s="166"/>
      <c r="B614" s="166"/>
      <c r="C614" s="166"/>
      <c r="D614" s="166"/>
      <c r="E614" s="166"/>
      <c r="F614" s="166"/>
      <c r="G614" s="166"/>
      <c r="H614" s="166"/>
      <c r="I614" s="166"/>
      <c r="J614" s="166"/>
      <c r="K614" s="166"/>
      <c r="L614" s="166"/>
      <c r="M614" s="166"/>
      <c r="N614" s="166"/>
      <c r="O614" s="166"/>
      <c r="P614" s="166"/>
      <c r="Q614" s="166"/>
      <c r="R614" s="166"/>
      <c r="S614" s="166"/>
      <c r="T614" s="166"/>
      <c r="U614" s="166"/>
      <c r="V614" s="166"/>
      <c r="W614" s="166"/>
      <c r="X614" s="166"/>
      <c r="Y614" s="166"/>
      <c r="Z614" s="166"/>
    </row>
    <row r="615" spans="1:26" ht="12.75" customHeight="1">
      <c r="A615" s="166"/>
      <c r="B615" s="166"/>
      <c r="C615" s="166"/>
      <c r="D615" s="166"/>
      <c r="E615" s="166"/>
      <c r="F615" s="166"/>
      <c r="G615" s="166"/>
      <c r="H615" s="166"/>
      <c r="I615" s="166"/>
      <c r="J615" s="166"/>
      <c r="K615" s="166"/>
      <c r="L615" s="166"/>
      <c r="M615" s="166"/>
      <c r="N615" s="166"/>
      <c r="O615" s="166"/>
      <c r="P615" s="166"/>
      <c r="Q615" s="166"/>
      <c r="R615" s="166"/>
      <c r="S615" s="166"/>
      <c r="T615" s="166"/>
      <c r="U615" s="166"/>
      <c r="V615" s="166"/>
      <c r="W615" s="166"/>
      <c r="X615" s="166"/>
      <c r="Y615" s="166"/>
      <c r="Z615" s="166"/>
    </row>
    <row r="616" spans="1:26" ht="12.75" customHeight="1">
      <c r="A616" s="166"/>
      <c r="B616" s="166"/>
      <c r="C616" s="166"/>
      <c r="D616" s="166"/>
      <c r="E616" s="166"/>
      <c r="F616" s="166"/>
      <c r="G616" s="166"/>
      <c r="H616" s="166"/>
      <c r="I616" s="166"/>
      <c r="J616" s="166"/>
      <c r="K616" s="166"/>
      <c r="L616" s="166"/>
      <c r="M616" s="166"/>
      <c r="N616" s="166"/>
      <c r="O616" s="166"/>
      <c r="P616" s="166"/>
      <c r="Q616" s="166"/>
      <c r="R616" s="166"/>
      <c r="S616" s="166"/>
      <c r="T616" s="166"/>
      <c r="U616" s="166"/>
      <c r="V616" s="166"/>
      <c r="W616" s="166"/>
      <c r="X616" s="166"/>
      <c r="Y616" s="166"/>
      <c r="Z616" s="166"/>
    </row>
    <row r="617" spans="1:26" ht="12.75" customHeight="1">
      <c r="A617" s="166"/>
      <c r="B617" s="166"/>
      <c r="C617" s="166"/>
      <c r="D617" s="166"/>
      <c r="E617" s="166"/>
      <c r="F617" s="166"/>
      <c r="G617" s="166"/>
      <c r="H617" s="166"/>
      <c r="I617" s="166"/>
      <c r="J617" s="166"/>
      <c r="K617" s="166"/>
      <c r="L617" s="166"/>
      <c r="M617" s="166"/>
      <c r="N617" s="166"/>
      <c r="O617" s="166"/>
      <c r="P617" s="166"/>
      <c r="Q617" s="166"/>
      <c r="R617" s="166"/>
      <c r="S617" s="166"/>
      <c r="T617" s="166"/>
      <c r="U617" s="166"/>
      <c r="V617" s="166"/>
      <c r="W617" s="166"/>
      <c r="X617" s="166"/>
      <c r="Y617" s="166"/>
      <c r="Z617" s="166"/>
    </row>
    <row r="618" spans="1:26" ht="12.75" customHeight="1">
      <c r="A618" s="166"/>
      <c r="B618" s="166"/>
      <c r="C618" s="166"/>
      <c r="D618" s="166"/>
      <c r="E618" s="166"/>
      <c r="F618" s="166"/>
      <c r="G618" s="166"/>
      <c r="H618" s="166"/>
      <c r="I618" s="166"/>
      <c r="J618" s="166"/>
      <c r="K618" s="166"/>
      <c r="L618" s="166"/>
      <c r="M618" s="166"/>
      <c r="N618" s="166"/>
      <c r="O618" s="166"/>
      <c r="P618" s="166"/>
      <c r="Q618" s="166"/>
      <c r="R618" s="166"/>
      <c r="S618" s="166"/>
      <c r="T618" s="166"/>
      <c r="U618" s="166"/>
      <c r="V618" s="166"/>
      <c r="W618" s="166"/>
      <c r="X618" s="166"/>
      <c r="Y618" s="166"/>
      <c r="Z618" s="166"/>
    </row>
    <row r="619" spans="1:26" ht="12.75" customHeight="1">
      <c r="A619" s="166"/>
      <c r="B619" s="166"/>
      <c r="C619" s="166"/>
      <c r="D619" s="166"/>
      <c r="E619" s="166"/>
      <c r="F619" s="166"/>
      <c r="G619" s="166"/>
      <c r="H619" s="166"/>
      <c r="I619" s="166"/>
      <c r="J619" s="166"/>
      <c r="K619" s="166"/>
      <c r="L619" s="166"/>
      <c r="M619" s="166"/>
      <c r="N619" s="166"/>
      <c r="O619" s="166"/>
      <c r="P619" s="166"/>
      <c r="Q619" s="166"/>
      <c r="R619" s="166"/>
      <c r="S619" s="166"/>
      <c r="T619" s="166"/>
      <c r="U619" s="166"/>
      <c r="V619" s="166"/>
      <c r="W619" s="166"/>
      <c r="X619" s="166"/>
      <c r="Y619" s="166"/>
      <c r="Z619" s="166"/>
    </row>
    <row r="620" spans="1:26" ht="12.75" customHeight="1">
      <c r="A620" s="166"/>
      <c r="B620" s="166"/>
      <c r="C620" s="166"/>
      <c r="D620" s="166"/>
      <c r="E620" s="166"/>
      <c r="F620" s="166"/>
      <c r="G620" s="166"/>
      <c r="H620" s="166"/>
      <c r="I620" s="166"/>
      <c r="J620" s="166"/>
      <c r="K620" s="166"/>
      <c r="L620" s="166"/>
      <c r="M620" s="166"/>
      <c r="N620" s="166"/>
      <c r="O620" s="166"/>
      <c r="P620" s="166"/>
      <c r="Q620" s="166"/>
      <c r="R620" s="166"/>
      <c r="S620" s="166"/>
      <c r="T620" s="166"/>
      <c r="U620" s="166"/>
      <c r="V620" s="166"/>
      <c r="W620" s="166"/>
      <c r="X620" s="166"/>
      <c r="Y620" s="166"/>
      <c r="Z620" s="166"/>
    </row>
    <row r="621" spans="1:26" ht="12.75" customHeight="1">
      <c r="A621" s="166"/>
      <c r="B621" s="166"/>
      <c r="C621" s="166"/>
      <c r="D621" s="166"/>
      <c r="E621" s="166"/>
      <c r="F621" s="166"/>
      <c r="G621" s="166"/>
      <c r="H621" s="166"/>
      <c r="I621" s="166"/>
      <c r="J621" s="166"/>
      <c r="K621" s="166"/>
      <c r="L621" s="166"/>
      <c r="M621" s="166"/>
      <c r="N621" s="166"/>
      <c r="O621" s="166"/>
      <c r="P621" s="166"/>
      <c r="Q621" s="166"/>
      <c r="R621" s="166"/>
      <c r="S621" s="166"/>
      <c r="T621" s="166"/>
      <c r="U621" s="166"/>
      <c r="V621" s="166"/>
      <c r="W621" s="166"/>
      <c r="X621" s="166"/>
      <c r="Y621" s="166"/>
      <c r="Z621" s="166"/>
    </row>
    <row r="622" spans="1:26" ht="12.75" customHeight="1">
      <c r="A622" s="166"/>
      <c r="B622" s="166"/>
      <c r="C622" s="166"/>
      <c r="D622" s="166"/>
      <c r="E622" s="166"/>
      <c r="F622" s="166"/>
      <c r="G622" s="166"/>
      <c r="H622" s="166"/>
      <c r="I622" s="166"/>
      <c r="J622" s="166"/>
      <c r="K622" s="166"/>
      <c r="L622" s="166"/>
      <c r="M622" s="166"/>
      <c r="N622" s="166"/>
      <c r="O622" s="166"/>
      <c r="P622" s="166"/>
      <c r="Q622" s="166"/>
      <c r="R622" s="166"/>
      <c r="S622" s="166"/>
      <c r="T622" s="166"/>
      <c r="U622" s="166"/>
      <c r="V622" s="166"/>
      <c r="W622" s="166"/>
      <c r="X622" s="166"/>
      <c r="Y622" s="166"/>
      <c r="Z622" s="166"/>
    </row>
    <row r="623" spans="1:26" ht="12.75" customHeight="1">
      <c r="A623" s="166"/>
      <c r="B623" s="166"/>
      <c r="C623" s="166"/>
      <c r="D623" s="166"/>
      <c r="E623" s="166"/>
      <c r="F623" s="166"/>
      <c r="G623" s="166"/>
      <c r="H623" s="166"/>
      <c r="I623" s="166"/>
      <c r="J623" s="166"/>
      <c r="K623" s="166"/>
      <c r="L623" s="166"/>
      <c r="M623" s="166"/>
      <c r="N623" s="166"/>
      <c r="O623" s="166"/>
      <c r="P623" s="166"/>
      <c r="Q623" s="166"/>
      <c r="R623" s="166"/>
      <c r="S623" s="166"/>
      <c r="T623" s="166"/>
      <c r="U623" s="166"/>
      <c r="V623" s="166"/>
      <c r="W623" s="166"/>
      <c r="X623" s="166"/>
      <c r="Y623" s="166"/>
      <c r="Z623" s="166"/>
    </row>
    <row r="624" spans="1:26" ht="12.75" customHeight="1">
      <c r="A624" s="166"/>
      <c r="B624" s="166"/>
      <c r="C624" s="166"/>
      <c r="D624" s="166"/>
      <c r="E624" s="166"/>
      <c r="F624" s="166"/>
      <c r="G624" s="166"/>
      <c r="H624" s="166"/>
      <c r="I624" s="166"/>
      <c r="J624" s="166"/>
      <c r="K624" s="166"/>
      <c r="L624" s="166"/>
      <c r="M624" s="166"/>
      <c r="N624" s="166"/>
      <c r="O624" s="166"/>
      <c r="P624" s="166"/>
      <c r="Q624" s="166"/>
      <c r="R624" s="166"/>
      <c r="S624" s="166"/>
      <c r="T624" s="166"/>
      <c r="U624" s="166"/>
      <c r="V624" s="166"/>
      <c r="W624" s="166"/>
      <c r="X624" s="166"/>
      <c r="Y624" s="166"/>
      <c r="Z624" s="166"/>
    </row>
    <row r="625" spans="1:26" ht="12.75" customHeight="1">
      <c r="A625" s="166"/>
      <c r="B625" s="166"/>
      <c r="C625" s="166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66"/>
      <c r="O625" s="166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</row>
    <row r="626" spans="1:26" ht="12.75" customHeight="1">
      <c r="A626" s="166"/>
      <c r="B626" s="166"/>
      <c r="C626" s="166"/>
      <c r="D626" s="166"/>
      <c r="E626" s="166"/>
      <c r="F626" s="166"/>
      <c r="G626" s="166"/>
      <c r="H626" s="166"/>
      <c r="I626" s="166"/>
      <c r="J626" s="166"/>
      <c r="K626" s="166"/>
      <c r="L626" s="166"/>
      <c r="M626" s="166"/>
      <c r="N626" s="166"/>
      <c r="O626" s="166"/>
      <c r="P626" s="166"/>
      <c r="Q626" s="166"/>
      <c r="R626" s="166"/>
      <c r="S626" s="166"/>
      <c r="T626" s="166"/>
      <c r="U626" s="166"/>
      <c r="V626" s="166"/>
      <c r="W626" s="166"/>
      <c r="X626" s="166"/>
      <c r="Y626" s="166"/>
      <c r="Z626" s="166"/>
    </row>
    <row r="627" spans="1:26" ht="12.75" customHeight="1">
      <c r="A627" s="166"/>
      <c r="B627" s="166"/>
      <c r="C627" s="166"/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66"/>
      <c r="O627" s="166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</row>
    <row r="628" spans="1:26" ht="12.75" customHeight="1">
      <c r="A628" s="166"/>
      <c r="B628" s="166"/>
      <c r="C628" s="166"/>
      <c r="D628" s="166"/>
      <c r="E628" s="166"/>
      <c r="F628" s="166"/>
      <c r="G628" s="166"/>
      <c r="H628" s="166"/>
      <c r="I628" s="166"/>
      <c r="J628" s="166"/>
      <c r="K628" s="166"/>
      <c r="L628" s="166"/>
      <c r="M628" s="166"/>
      <c r="N628" s="166"/>
      <c r="O628" s="166"/>
      <c r="P628" s="166"/>
      <c r="Q628" s="166"/>
      <c r="R628" s="166"/>
      <c r="S628" s="166"/>
      <c r="T628" s="166"/>
      <c r="U628" s="166"/>
      <c r="V628" s="166"/>
      <c r="W628" s="166"/>
      <c r="X628" s="166"/>
      <c r="Y628" s="166"/>
      <c r="Z628" s="166"/>
    </row>
    <row r="629" spans="1:26" ht="12.75" customHeight="1">
      <c r="A629" s="166"/>
      <c r="B629" s="166"/>
      <c r="C629" s="166"/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66"/>
      <c r="O629" s="166"/>
      <c r="P629" s="166"/>
      <c r="Q629" s="166"/>
      <c r="R629" s="166"/>
      <c r="S629" s="166"/>
      <c r="T629" s="166"/>
      <c r="U629" s="166"/>
      <c r="V629" s="166"/>
      <c r="W629" s="166"/>
      <c r="X629" s="166"/>
      <c r="Y629" s="166"/>
      <c r="Z629" s="166"/>
    </row>
    <row r="630" spans="1:26" ht="12.75" customHeight="1">
      <c r="A630" s="166"/>
      <c r="B630" s="166"/>
      <c r="C630" s="166"/>
      <c r="D630" s="166"/>
      <c r="E630" s="166"/>
      <c r="F630" s="166"/>
      <c r="G630" s="166"/>
      <c r="H630" s="166"/>
      <c r="I630" s="166"/>
      <c r="J630" s="166"/>
      <c r="K630" s="166"/>
      <c r="L630" s="166"/>
      <c r="M630" s="166"/>
      <c r="N630" s="166"/>
      <c r="O630" s="166"/>
      <c r="P630" s="166"/>
      <c r="Q630" s="166"/>
      <c r="R630" s="166"/>
      <c r="S630" s="166"/>
      <c r="T630" s="166"/>
      <c r="U630" s="166"/>
      <c r="V630" s="166"/>
      <c r="W630" s="166"/>
      <c r="X630" s="166"/>
      <c r="Y630" s="166"/>
      <c r="Z630" s="166"/>
    </row>
    <row r="631" spans="1:26" ht="12.75" customHeight="1">
      <c r="A631" s="166"/>
      <c r="B631" s="166"/>
      <c r="C631" s="166"/>
      <c r="D631" s="166"/>
      <c r="E631" s="166"/>
      <c r="F631" s="166"/>
      <c r="G631" s="166"/>
      <c r="H631" s="166"/>
      <c r="I631" s="166"/>
      <c r="J631" s="166"/>
      <c r="K631" s="166"/>
      <c r="L631" s="166"/>
      <c r="M631" s="166"/>
      <c r="N631" s="166"/>
      <c r="O631" s="166"/>
      <c r="P631" s="166"/>
      <c r="Q631" s="166"/>
      <c r="R631" s="166"/>
      <c r="S631" s="166"/>
      <c r="T631" s="166"/>
      <c r="U631" s="166"/>
      <c r="V631" s="166"/>
      <c r="W631" s="166"/>
      <c r="X631" s="166"/>
      <c r="Y631" s="166"/>
      <c r="Z631" s="166"/>
    </row>
    <row r="632" spans="1:26" ht="12.75" customHeight="1">
      <c r="A632" s="166"/>
      <c r="B632" s="166"/>
      <c r="C632" s="166"/>
      <c r="D632" s="166"/>
      <c r="E632" s="166"/>
      <c r="F632" s="166"/>
      <c r="G632" s="166"/>
      <c r="H632" s="166"/>
      <c r="I632" s="166"/>
      <c r="J632" s="166"/>
      <c r="K632" s="166"/>
      <c r="L632" s="166"/>
      <c r="M632" s="166"/>
      <c r="N632" s="166"/>
      <c r="O632" s="166"/>
      <c r="P632" s="166"/>
      <c r="Q632" s="166"/>
      <c r="R632" s="166"/>
      <c r="S632" s="166"/>
      <c r="T632" s="166"/>
      <c r="U632" s="166"/>
      <c r="V632" s="166"/>
      <c r="W632" s="166"/>
      <c r="X632" s="166"/>
      <c r="Y632" s="166"/>
      <c r="Z632" s="166"/>
    </row>
    <row r="633" spans="1:26" ht="12.75" customHeight="1">
      <c r="A633" s="166"/>
      <c r="B633" s="166"/>
      <c r="C633" s="166"/>
      <c r="D633" s="166"/>
      <c r="E633" s="166"/>
      <c r="F633" s="166"/>
      <c r="G633" s="166"/>
      <c r="H633" s="166"/>
      <c r="I633" s="166"/>
      <c r="J633" s="166"/>
      <c r="K633" s="166"/>
      <c r="L633" s="166"/>
      <c r="M633" s="166"/>
      <c r="N633" s="166"/>
      <c r="O633" s="166"/>
      <c r="P633" s="166"/>
      <c r="Q633" s="166"/>
      <c r="R633" s="166"/>
      <c r="S633" s="166"/>
      <c r="T633" s="166"/>
      <c r="U633" s="166"/>
      <c r="V633" s="166"/>
      <c r="W633" s="166"/>
      <c r="X633" s="166"/>
      <c r="Y633" s="166"/>
      <c r="Z633" s="166"/>
    </row>
    <row r="634" spans="1:26" ht="12.75" customHeight="1">
      <c r="A634" s="166"/>
      <c r="B634" s="166"/>
      <c r="C634" s="166"/>
      <c r="D634" s="166"/>
      <c r="E634" s="166"/>
      <c r="F634" s="166"/>
      <c r="G634" s="166"/>
      <c r="H634" s="166"/>
      <c r="I634" s="166"/>
      <c r="J634" s="166"/>
      <c r="K634" s="166"/>
      <c r="L634" s="166"/>
      <c r="M634" s="166"/>
      <c r="N634" s="166"/>
      <c r="O634" s="166"/>
      <c r="P634" s="166"/>
      <c r="Q634" s="166"/>
      <c r="R634" s="166"/>
      <c r="S634" s="166"/>
      <c r="T634" s="166"/>
      <c r="U634" s="166"/>
      <c r="V634" s="166"/>
      <c r="W634" s="166"/>
      <c r="X634" s="166"/>
      <c r="Y634" s="166"/>
      <c r="Z634" s="166"/>
    </row>
    <row r="635" spans="1:26" ht="12.75" customHeight="1">
      <c r="A635" s="166"/>
      <c r="B635" s="166"/>
      <c r="C635" s="166"/>
      <c r="D635" s="166"/>
      <c r="E635" s="166"/>
      <c r="F635" s="166"/>
      <c r="G635" s="166"/>
      <c r="H635" s="166"/>
      <c r="I635" s="166"/>
      <c r="J635" s="166"/>
      <c r="K635" s="166"/>
      <c r="L635" s="166"/>
      <c r="M635" s="166"/>
      <c r="N635" s="166"/>
      <c r="O635" s="166"/>
      <c r="P635" s="166"/>
      <c r="Q635" s="166"/>
      <c r="R635" s="166"/>
      <c r="S635" s="166"/>
      <c r="T635" s="166"/>
      <c r="U635" s="166"/>
      <c r="V635" s="166"/>
      <c r="W635" s="166"/>
      <c r="X635" s="166"/>
      <c r="Y635" s="166"/>
      <c r="Z635" s="166"/>
    </row>
    <row r="636" spans="1:26" ht="12.75" customHeight="1">
      <c r="A636" s="166"/>
      <c r="B636" s="166"/>
      <c r="C636" s="166"/>
      <c r="D636" s="166"/>
      <c r="E636" s="166"/>
      <c r="F636" s="166"/>
      <c r="G636" s="166"/>
      <c r="H636" s="166"/>
      <c r="I636" s="166"/>
      <c r="J636" s="166"/>
      <c r="K636" s="166"/>
      <c r="L636" s="166"/>
      <c r="M636" s="166"/>
      <c r="N636" s="166"/>
      <c r="O636" s="166"/>
      <c r="P636" s="166"/>
      <c r="Q636" s="166"/>
      <c r="R636" s="166"/>
      <c r="S636" s="166"/>
      <c r="T636" s="166"/>
      <c r="U636" s="166"/>
      <c r="V636" s="166"/>
      <c r="W636" s="166"/>
      <c r="X636" s="166"/>
      <c r="Y636" s="166"/>
      <c r="Z636" s="166"/>
    </row>
    <row r="637" spans="1:26" ht="12.75" customHeight="1">
      <c r="A637" s="166"/>
      <c r="B637" s="166"/>
      <c r="C637" s="166"/>
      <c r="D637" s="166"/>
      <c r="E637" s="166"/>
      <c r="F637" s="166"/>
      <c r="G637" s="166"/>
      <c r="H637" s="166"/>
      <c r="I637" s="166"/>
      <c r="J637" s="166"/>
      <c r="K637" s="166"/>
      <c r="L637" s="166"/>
      <c r="M637" s="166"/>
      <c r="N637" s="166"/>
      <c r="O637" s="166"/>
      <c r="P637" s="166"/>
      <c r="Q637" s="166"/>
      <c r="R637" s="166"/>
      <c r="S637" s="166"/>
      <c r="T637" s="166"/>
      <c r="U637" s="166"/>
      <c r="V637" s="166"/>
      <c r="W637" s="166"/>
      <c r="X637" s="166"/>
      <c r="Y637" s="166"/>
      <c r="Z637" s="166"/>
    </row>
    <row r="638" spans="1:26" ht="12.75" customHeight="1">
      <c r="A638" s="166"/>
      <c r="B638" s="166"/>
      <c r="C638" s="166"/>
      <c r="D638" s="166"/>
      <c r="E638" s="166"/>
      <c r="F638" s="166"/>
      <c r="G638" s="166"/>
      <c r="H638" s="166"/>
      <c r="I638" s="166"/>
      <c r="J638" s="166"/>
      <c r="K638" s="166"/>
      <c r="L638" s="166"/>
      <c r="M638" s="166"/>
      <c r="N638" s="166"/>
      <c r="O638" s="166"/>
      <c r="P638" s="166"/>
      <c r="Q638" s="166"/>
      <c r="R638" s="166"/>
      <c r="S638" s="166"/>
      <c r="T638" s="166"/>
      <c r="U638" s="166"/>
      <c r="V638" s="166"/>
      <c r="W638" s="166"/>
      <c r="X638" s="166"/>
      <c r="Y638" s="166"/>
      <c r="Z638" s="166"/>
    </row>
    <row r="639" spans="1:26" ht="12.75" customHeight="1">
      <c r="A639" s="166"/>
      <c r="B639" s="166"/>
      <c r="C639" s="166"/>
      <c r="D639" s="166"/>
      <c r="E639" s="166"/>
      <c r="F639" s="166"/>
      <c r="G639" s="166"/>
      <c r="H639" s="166"/>
      <c r="I639" s="166"/>
      <c r="J639" s="166"/>
      <c r="K639" s="166"/>
      <c r="L639" s="166"/>
      <c r="M639" s="166"/>
      <c r="N639" s="166"/>
      <c r="O639" s="166"/>
      <c r="P639" s="166"/>
      <c r="Q639" s="166"/>
      <c r="R639" s="166"/>
      <c r="S639" s="166"/>
      <c r="T639" s="166"/>
      <c r="U639" s="166"/>
      <c r="V639" s="166"/>
      <c r="W639" s="166"/>
      <c r="X639" s="166"/>
      <c r="Y639" s="166"/>
      <c r="Z639" s="166"/>
    </row>
    <row r="640" spans="1:26" ht="12.75" customHeight="1">
      <c r="A640" s="166"/>
      <c r="B640" s="166"/>
      <c r="C640" s="166"/>
      <c r="D640" s="166"/>
      <c r="E640" s="166"/>
      <c r="F640" s="166"/>
      <c r="G640" s="166"/>
      <c r="H640" s="166"/>
      <c r="I640" s="166"/>
      <c r="J640" s="166"/>
      <c r="K640" s="166"/>
      <c r="L640" s="166"/>
      <c r="M640" s="166"/>
      <c r="N640" s="166"/>
      <c r="O640" s="166"/>
      <c r="P640" s="166"/>
      <c r="Q640" s="166"/>
      <c r="R640" s="166"/>
      <c r="S640" s="166"/>
      <c r="T640" s="166"/>
      <c r="U640" s="166"/>
      <c r="V640" s="166"/>
      <c r="W640" s="166"/>
      <c r="X640" s="166"/>
      <c r="Y640" s="166"/>
      <c r="Z640" s="166"/>
    </row>
    <row r="641" spans="1:26" ht="12.75" customHeight="1">
      <c r="A641" s="166"/>
      <c r="B641" s="166"/>
      <c r="C641" s="166"/>
      <c r="D641" s="166"/>
      <c r="E641" s="166"/>
      <c r="F641" s="166"/>
      <c r="G641" s="166"/>
      <c r="H641" s="166"/>
      <c r="I641" s="166"/>
      <c r="J641" s="166"/>
      <c r="K641" s="166"/>
      <c r="L641" s="166"/>
      <c r="M641" s="166"/>
      <c r="N641" s="166"/>
      <c r="O641" s="166"/>
      <c r="P641" s="166"/>
      <c r="Q641" s="166"/>
      <c r="R641" s="166"/>
      <c r="S641" s="166"/>
      <c r="T641" s="166"/>
      <c r="U641" s="166"/>
      <c r="V641" s="166"/>
      <c r="W641" s="166"/>
      <c r="X641" s="166"/>
      <c r="Y641" s="166"/>
      <c r="Z641" s="166"/>
    </row>
    <row r="642" spans="1:26" ht="12.75" customHeight="1">
      <c r="A642" s="166"/>
      <c r="B642" s="166"/>
      <c r="C642" s="166"/>
      <c r="D642" s="166"/>
      <c r="E642" s="166"/>
      <c r="F642" s="166"/>
      <c r="G642" s="166"/>
      <c r="H642" s="166"/>
      <c r="I642" s="166"/>
      <c r="J642" s="166"/>
      <c r="K642" s="166"/>
      <c r="L642" s="166"/>
      <c r="M642" s="166"/>
      <c r="N642" s="166"/>
      <c r="O642" s="166"/>
      <c r="P642" s="166"/>
      <c r="Q642" s="166"/>
      <c r="R642" s="166"/>
      <c r="S642" s="166"/>
      <c r="T642" s="166"/>
      <c r="U642" s="166"/>
      <c r="V642" s="166"/>
      <c r="W642" s="166"/>
      <c r="X642" s="166"/>
      <c r="Y642" s="166"/>
      <c r="Z642" s="166"/>
    </row>
    <row r="643" spans="1:26" ht="12.75" customHeight="1">
      <c r="A643" s="166"/>
      <c r="B643" s="166"/>
      <c r="C643" s="166"/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66"/>
      <c r="Q643" s="166"/>
      <c r="R643" s="166"/>
      <c r="S643" s="166"/>
      <c r="T643" s="166"/>
      <c r="U643" s="166"/>
      <c r="V643" s="166"/>
      <c r="W643" s="166"/>
      <c r="X643" s="166"/>
      <c r="Y643" s="166"/>
      <c r="Z643" s="166"/>
    </row>
    <row r="644" spans="1:26" ht="12.75" customHeight="1">
      <c r="A644" s="166"/>
      <c r="B644" s="166"/>
      <c r="C644" s="166"/>
      <c r="D644" s="166"/>
      <c r="E644" s="166"/>
      <c r="F644" s="166"/>
      <c r="G644" s="166"/>
      <c r="H644" s="166"/>
      <c r="I644" s="166"/>
      <c r="J644" s="166"/>
      <c r="K644" s="166"/>
      <c r="L644" s="166"/>
      <c r="M644" s="166"/>
      <c r="N644" s="166"/>
      <c r="O644" s="166"/>
      <c r="P644" s="166"/>
      <c r="Q644" s="166"/>
      <c r="R644" s="166"/>
      <c r="S644" s="166"/>
      <c r="T644" s="166"/>
      <c r="U644" s="166"/>
      <c r="V644" s="166"/>
      <c r="W644" s="166"/>
      <c r="X644" s="166"/>
      <c r="Y644" s="166"/>
      <c r="Z644" s="166"/>
    </row>
    <row r="645" spans="1:26" ht="12.75" customHeight="1">
      <c r="A645" s="166"/>
      <c r="B645" s="166"/>
      <c r="C645" s="166"/>
      <c r="D645" s="166"/>
      <c r="E645" s="166"/>
      <c r="F645" s="166"/>
      <c r="G645" s="166"/>
      <c r="H645" s="166"/>
      <c r="I645" s="166"/>
      <c r="J645" s="166"/>
      <c r="K645" s="166"/>
      <c r="L645" s="166"/>
      <c r="M645" s="166"/>
      <c r="N645" s="166"/>
      <c r="O645" s="166"/>
      <c r="P645" s="166"/>
      <c r="Q645" s="166"/>
      <c r="R645" s="166"/>
      <c r="S645" s="166"/>
      <c r="T645" s="166"/>
      <c r="U645" s="166"/>
      <c r="V645" s="166"/>
      <c r="W645" s="166"/>
      <c r="X645" s="166"/>
      <c r="Y645" s="166"/>
      <c r="Z645" s="166"/>
    </row>
    <row r="646" spans="1:26" ht="12.75" customHeight="1">
      <c r="A646" s="166"/>
      <c r="B646" s="166"/>
      <c r="C646" s="166"/>
      <c r="D646" s="166"/>
      <c r="E646" s="166"/>
      <c r="F646" s="166"/>
      <c r="G646" s="166"/>
      <c r="H646" s="166"/>
      <c r="I646" s="166"/>
      <c r="J646" s="166"/>
      <c r="K646" s="166"/>
      <c r="L646" s="166"/>
      <c r="M646" s="166"/>
      <c r="N646" s="166"/>
      <c r="O646" s="166"/>
      <c r="P646" s="166"/>
      <c r="Q646" s="166"/>
      <c r="R646" s="166"/>
      <c r="S646" s="166"/>
      <c r="T646" s="166"/>
      <c r="U646" s="166"/>
      <c r="V646" s="166"/>
      <c r="W646" s="166"/>
      <c r="X646" s="166"/>
      <c r="Y646" s="166"/>
      <c r="Z646" s="166"/>
    </row>
    <row r="647" spans="1:26" ht="12.75" customHeight="1">
      <c r="A647" s="166"/>
      <c r="B647" s="166"/>
      <c r="C647" s="166"/>
      <c r="D647" s="166"/>
      <c r="E647" s="166"/>
      <c r="F647" s="166"/>
      <c r="G647" s="166"/>
      <c r="H647" s="166"/>
      <c r="I647" s="166"/>
      <c r="J647" s="166"/>
      <c r="K647" s="166"/>
      <c r="L647" s="166"/>
      <c r="M647" s="166"/>
      <c r="N647" s="166"/>
      <c r="O647" s="166"/>
      <c r="P647" s="166"/>
      <c r="Q647" s="166"/>
      <c r="R647" s="166"/>
      <c r="S647" s="166"/>
      <c r="T647" s="166"/>
      <c r="U647" s="166"/>
      <c r="V647" s="166"/>
      <c r="W647" s="166"/>
      <c r="X647" s="166"/>
      <c r="Y647" s="166"/>
      <c r="Z647" s="166"/>
    </row>
    <row r="648" spans="1:26" ht="12.75" customHeight="1">
      <c r="A648" s="166"/>
      <c r="B648" s="166"/>
      <c r="C648" s="166"/>
      <c r="D648" s="166"/>
      <c r="E648" s="166"/>
      <c r="F648" s="166"/>
      <c r="G648" s="166"/>
      <c r="H648" s="166"/>
      <c r="I648" s="166"/>
      <c r="J648" s="166"/>
      <c r="K648" s="166"/>
      <c r="L648" s="166"/>
      <c r="M648" s="166"/>
      <c r="N648" s="166"/>
      <c r="O648" s="166"/>
      <c r="P648" s="166"/>
      <c r="Q648" s="166"/>
      <c r="R648" s="166"/>
      <c r="S648" s="166"/>
      <c r="T648" s="166"/>
      <c r="U648" s="166"/>
      <c r="V648" s="166"/>
      <c r="W648" s="166"/>
      <c r="X648" s="166"/>
      <c r="Y648" s="166"/>
      <c r="Z648" s="166"/>
    </row>
    <row r="649" spans="1:26" ht="12.75" customHeight="1">
      <c r="A649" s="166"/>
      <c r="B649" s="166"/>
      <c r="C649" s="166"/>
      <c r="D649" s="166"/>
      <c r="E649" s="166"/>
      <c r="F649" s="166"/>
      <c r="G649" s="166"/>
      <c r="H649" s="166"/>
      <c r="I649" s="166"/>
      <c r="J649" s="166"/>
      <c r="K649" s="166"/>
      <c r="L649" s="166"/>
      <c r="M649" s="166"/>
      <c r="N649" s="166"/>
      <c r="O649" s="166"/>
      <c r="P649" s="166"/>
      <c r="Q649" s="166"/>
      <c r="R649" s="166"/>
      <c r="S649" s="166"/>
      <c r="T649" s="166"/>
      <c r="U649" s="166"/>
      <c r="V649" s="166"/>
      <c r="W649" s="166"/>
      <c r="X649" s="166"/>
      <c r="Y649" s="166"/>
      <c r="Z649" s="166"/>
    </row>
    <row r="650" spans="1:26" ht="12.75" customHeight="1">
      <c r="A650" s="166"/>
      <c r="B650" s="166"/>
      <c r="C650" s="166"/>
      <c r="D650" s="166"/>
      <c r="E650" s="166"/>
      <c r="F650" s="166"/>
      <c r="G650" s="166"/>
      <c r="H650" s="166"/>
      <c r="I650" s="166"/>
      <c r="J650" s="166"/>
      <c r="K650" s="166"/>
      <c r="L650" s="166"/>
      <c r="M650" s="166"/>
      <c r="N650" s="166"/>
      <c r="O650" s="166"/>
      <c r="P650" s="166"/>
      <c r="Q650" s="166"/>
      <c r="R650" s="166"/>
      <c r="S650" s="166"/>
      <c r="T650" s="166"/>
      <c r="U650" s="166"/>
      <c r="V650" s="166"/>
      <c r="W650" s="166"/>
      <c r="X650" s="166"/>
      <c r="Y650" s="166"/>
      <c r="Z650" s="166"/>
    </row>
    <row r="651" spans="1:26" ht="12.75" customHeight="1">
      <c r="A651" s="166"/>
      <c r="B651" s="166"/>
      <c r="C651" s="166"/>
      <c r="D651" s="166"/>
      <c r="E651" s="166"/>
      <c r="F651" s="166"/>
      <c r="G651" s="166"/>
      <c r="H651" s="166"/>
      <c r="I651" s="166"/>
      <c r="J651" s="166"/>
      <c r="K651" s="166"/>
      <c r="L651" s="166"/>
      <c r="M651" s="166"/>
      <c r="N651" s="166"/>
      <c r="O651" s="166"/>
      <c r="P651" s="166"/>
      <c r="Q651" s="166"/>
      <c r="R651" s="166"/>
      <c r="S651" s="166"/>
      <c r="T651" s="166"/>
      <c r="U651" s="166"/>
      <c r="V651" s="166"/>
      <c r="W651" s="166"/>
      <c r="X651" s="166"/>
      <c r="Y651" s="166"/>
      <c r="Z651" s="166"/>
    </row>
    <row r="652" spans="1:26" ht="12.75" customHeight="1">
      <c r="A652" s="166"/>
      <c r="B652" s="166"/>
      <c r="C652" s="166"/>
      <c r="D652" s="166"/>
      <c r="E652" s="166"/>
      <c r="F652" s="166"/>
      <c r="G652" s="166"/>
      <c r="H652" s="166"/>
      <c r="I652" s="166"/>
      <c r="J652" s="166"/>
      <c r="K652" s="166"/>
      <c r="L652" s="166"/>
      <c r="M652" s="166"/>
      <c r="N652" s="166"/>
      <c r="O652" s="166"/>
      <c r="P652" s="166"/>
      <c r="Q652" s="166"/>
      <c r="R652" s="166"/>
      <c r="S652" s="166"/>
      <c r="T652" s="166"/>
      <c r="U652" s="166"/>
      <c r="V652" s="166"/>
      <c r="W652" s="166"/>
      <c r="X652" s="166"/>
      <c r="Y652" s="166"/>
      <c r="Z652" s="166"/>
    </row>
    <row r="653" spans="1:26" ht="12.75" customHeight="1">
      <c r="A653" s="166"/>
      <c r="B653" s="166"/>
      <c r="C653" s="166"/>
      <c r="D653" s="166"/>
      <c r="E653" s="166"/>
      <c r="F653" s="166"/>
      <c r="G653" s="166"/>
      <c r="H653" s="166"/>
      <c r="I653" s="166"/>
      <c r="J653" s="166"/>
      <c r="K653" s="166"/>
      <c r="L653" s="166"/>
      <c r="M653" s="166"/>
      <c r="N653" s="166"/>
      <c r="O653" s="166"/>
      <c r="P653" s="166"/>
      <c r="Q653" s="166"/>
      <c r="R653" s="166"/>
      <c r="S653" s="166"/>
      <c r="T653" s="166"/>
      <c r="U653" s="166"/>
      <c r="V653" s="166"/>
      <c r="W653" s="166"/>
      <c r="X653" s="166"/>
      <c r="Y653" s="166"/>
      <c r="Z653" s="166"/>
    </row>
    <row r="654" spans="1:26" ht="12.75" customHeight="1">
      <c r="A654" s="166"/>
      <c r="B654" s="166"/>
      <c r="C654" s="166"/>
      <c r="D654" s="166"/>
      <c r="E654" s="166"/>
      <c r="F654" s="166"/>
      <c r="G654" s="166"/>
      <c r="H654" s="166"/>
      <c r="I654" s="166"/>
      <c r="J654" s="166"/>
      <c r="K654" s="166"/>
      <c r="L654" s="166"/>
      <c r="M654" s="166"/>
      <c r="N654" s="166"/>
      <c r="O654" s="166"/>
      <c r="P654" s="166"/>
      <c r="Q654" s="166"/>
      <c r="R654" s="166"/>
      <c r="S654" s="166"/>
      <c r="T654" s="166"/>
      <c r="U654" s="166"/>
      <c r="V654" s="166"/>
      <c r="W654" s="166"/>
      <c r="X654" s="166"/>
      <c r="Y654" s="166"/>
      <c r="Z654" s="166"/>
    </row>
    <row r="655" spans="1:26" ht="12.75" customHeight="1">
      <c r="A655" s="166"/>
      <c r="B655" s="166"/>
      <c r="C655" s="166"/>
      <c r="D655" s="166"/>
      <c r="E655" s="166"/>
      <c r="F655" s="166"/>
      <c r="G655" s="166"/>
      <c r="H655" s="166"/>
      <c r="I655" s="166"/>
      <c r="J655" s="166"/>
      <c r="K655" s="166"/>
      <c r="L655" s="166"/>
      <c r="M655" s="166"/>
      <c r="N655" s="166"/>
      <c r="O655" s="166"/>
      <c r="P655" s="166"/>
      <c r="Q655" s="166"/>
      <c r="R655" s="166"/>
      <c r="S655" s="166"/>
      <c r="T655" s="166"/>
      <c r="U655" s="166"/>
      <c r="V655" s="166"/>
      <c r="W655" s="166"/>
      <c r="X655" s="166"/>
      <c r="Y655" s="166"/>
      <c r="Z655" s="166"/>
    </row>
    <row r="656" spans="1:26" ht="12.75" customHeight="1">
      <c r="A656" s="166"/>
      <c r="B656" s="166"/>
      <c r="C656" s="166"/>
      <c r="D656" s="166"/>
      <c r="E656" s="166"/>
      <c r="F656" s="166"/>
      <c r="G656" s="166"/>
      <c r="H656" s="166"/>
      <c r="I656" s="166"/>
      <c r="J656" s="166"/>
      <c r="K656" s="166"/>
      <c r="L656" s="166"/>
      <c r="M656" s="166"/>
      <c r="N656" s="166"/>
      <c r="O656" s="166"/>
      <c r="P656" s="166"/>
      <c r="Q656" s="166"/>
      <c r="R656" s="166"/>
      <c r="S656" s="166"/>
      <c r="T656" s="166"/>
      <c r="U656" s="166"/>
      <c r="V656" s="166"/>
      <c r="W656" s="166"/>
      <c r="X656" s="166"/>
      <c r="Y656" s="166"/>
      <c r="Z656" s="166"/>
    </row>
    <row r="657" spans="1:26" ht="12.75" customHeight="1">
      <c r="A657" s="166"/>
      <c r="B657" s="166"/>
      <c r="C657" s="166"/>
      <c r="D657" s="166"/>
      <c r="E657" s="166"/>
      <c r="F657" s="166"/>
      <c r="G657" s="166"/>
      <c r="H657" s="166"/>
      <c r="I657" s="166"/>
      <c r="J657" s="166"/>
      <c r="K657" s="166"/>
      <c r="L657" s="166"/>
      <c r="M657" s="166"/>
      <c r="N657" s="166"/>
      <c r="O657" s="166"/>
      <c r="P657" s="166"/>
      <c r="Q657" s="166"/>
      <c r="R657" s="166"/>
      <c r="S657" s="166"/>
      <c r="T657" s="166"/>
      <c r="U657" s="166"/>
      <c r="V657" s="166"/>
      <c r="W657" s="166"/>
      <c r="X657" s="166"/>
      <c r="Y657" s="166"/>
      <c r="Z657" s="166"/>
    </row>
    <row r="658" spans="1:26" ht="12.75" customHeight="1">
      <c r="A658" s="166"/>
      <c r="B658" s="166"/>
      <c r="C658" s="166"/>
      <c r="D658" s="166"/>
      <c r="E658" s="166"/>
      <c r="F658" s="166"/>
      <c r="G658" s="166"/>
      <c r="H658" s="166"/>
      <c r="I658" s="166"/>
      <c r="J658" s="166"/>
      <c r="K658" s="166"/>
      <c r="L658" s="166"/>
      <c r="M658" s="166"/>
      <c r="N658" s="166"/>
      <c r="O658" s="166"/>
      <c r="P658" s="166"/>
      <c r="Q658" s="166"/>
      <c r="R658" s="166"/>
      <c r="S658" s="166"/>
      <c r="T658" s="166"/>
      <c r="U658" s="166"/>
      <c r="V658" s="166"/>
      <c r="W658" s="166"/>
      <c r="X658" s="166"/>
      <c r="Y658" s="166"/>
      <c r="Z658" s="166"/>
    </row>
    <row r="659" spans="1:26" ht="12.75" customHeight="1">
      <c r="A659" s="166"/>
      <c r="B659" s="166"/>
      <c r="C659" s="166"/>
      <c r="D659" s="166"/>
      <c r="E659" s="166"/>
      <c r="F659" s="166"/>
      <c r="G659" s="166"/>
      <c r="H659" s="166"/>
      <c r="I659" s="166"/>
      <c r="J659" s="166"/>
      <c r="K659" s="166"/>
      <c r="L659" s="166"/>
      <c r="M659" s="166"/>
      <c r="N659" s="166"/>
      <c r="O659" s="166"/>
      <c r="P659" s="166"/>
      <c r="Q659" s="166"/>
      <c r="R659" s="166"/>
      <c r="S659" s="166"/>
      <c r="T659" s="166"/>
      <c r="U659" s="166"/>
      <c r="V659" s="166"/>
      <c r="W659" s="166"/>
      <c r="X659" s="166"/>
      <c r="Y659" s="166"/>
      <c r="Z659" s="166"/>
    </row>
    <row r="660" spans="1:26" ht="12.75" customHeight="1">
      <c r="A660" s="166"/>
      <c r="B660" s="166"/>
      <c r="C660" s="166"/>
      <c r="D660" s="166"/>
      <c r="E660" s="166"/>
      <c r="F660" s="166"/>
      <c r="G660" s="166"/>
      <c r="H660" s="166"/>
      <c r="I660" s="166"/>
      <c r="J660" s="166"/>
      <c r="K660" s="166"/>
      <c r="L660" s="166"/>
      <c r="M660" s="166"/>
      <c r="N660" s="166"/>
      <c r="O660" s="166"/>
      <c r="P660" s="166"/>
      <c r="Q660" s="166"/>
      <c r="R660" s="166"/>
      <c r="S660" s="166"/>
      <c r="T660" s="166"/>
      <c r="U660" s="166"/>
      <c r="V660" s="166"/>
      <c r="W660" s="166"/>
      <c r="X660" s="166"/>
      <c r="Y660" s="166"/>
      <c r="Z660" s="166"/>
    </row>
    <row r="661" spans="1:26" ht="12.75" customHeight="1">
      <c r="A661" s="166"/>
      <c r="B661" s="166"/>
      <c r="C661" s="166"/>
      <c r="D661" s="166"/>
      <c r="E661" s="166"/>
      <c r="F661" s="166"/>
      <c r="G661" s="166"/>
      <c r="H661" s="166"/>
      <c r="I661" s="166"/>
      <c r="J661" s="166"/>
      <c r="K661" s="166"/>
      <c r="L661" s="166"/>
      <c r="M661" s="166"/>
      <c r="N661" s="166"/>
      <c r="O661" s="166"/>
      <c r="P661" s="166"/>
      <c r="Q661" s="166"/>
      <c r="R661" s="166"/>
      <c r="S661" s="166"/>
      <c r="T661" s="166"/>
      <c r="U661" s="166"/>
      <c r="V661" s="166"/>
      <c r="W661" s="166"/>
      <c r="X661" s="166"/>
      <c r="Y661" s="166"/>
      <c r="Z661" s="166"/>
    </row>
    <row r="662" spans="1:26" ht="12.75" customHeight="1">
      <c r="A662" s="166"/>
      <c r="B662" s="166"/>
      <c r="C662" s="166"/>
      <c r="D662" s="166"/>
      <c r="E662" s="166"/>
      <c r="F662" s="166"/>
      <c r="G662" s="166"/>
      <c r="H662" s="166"/>
      <c r="I662" s="166"/>
      <c r="J662" s="166"/>
      <c r="K662" s="166"/>
      <c r="L662" s="166"/>
      <c r="M662" s="166"/>
      <c r="N662" s="166"/>
      <c r="O662" s="166"/>
      <c r="P662" s="166"/>
      <c r="Q662" s="166"/>
      <c r="R662" s="166"/>
      <c r="S662" s="166"/>
      <c r="T662" s="166"/>
      <c r="U662" s="166"/>
      <c r="V662" s="166"/>
      <c r="W662" s="166"/>
      <c r="X662" s="166"/>
      <c r="Y662" s="166"/>
      <c r="Z662" s="166"/>
    </row>
    <row r="663" spans="1:26" ht="12.75" customHeight="1">
      <c r="A663" s="166"/>
      <c r="B663" s="166"/>
      <c r="C663" s="166"/>
      <c r="D663" s="166"/>
      <c r="E663" s="166"/>
      <c r="F663" s="166"/>
      <c r="G663" s="166"/>
      <c r="H663" s="166"/>
      <c r="I663" s="166"/>
      <c r="J663" s="166"/>
      <c r="K663" s="166"/>
      <c r="L663" s="166"/>
      <c r="M663" s="166"/>
      <c r="N663" s="166"/>
      <c r="O663" s="166"/>
      <c r="P663" s="166"/>
      <c r="Q663" s="166"/>
      <c r="R663" s="166"/>
      <c r="S663" s="166"/>
      <c r="T663" s="166"/>
      <c r="U663" s="166"/>
      <c r="V663" s="166"/>
      <c r="W663" s="166"/>
      <c r="X663" s="166"/>
      <c r="Y663" s="166"/>
      <c r="Z663" s="166"/>
    </row>
    <row r="664" spans="1:26" ht="12.75" customHeight="1">
      <c r="A664" s="166"/>
      <c r="B664" s="166"/>
      <c r="C664" s="166"/>
      <c r="D664" s="166"/>
      <c r="E664" s="166"/>
      <c r="F664" s="166"/>
      <c r="G664" s="166"/>
      <c r="H664" s="166"/>
      <c r="I664" s="166"/>
      <c r="J664" s="166"/>
      <c r="K664" s="166"/>
      <c r="L664" s="166"/>
      <c r="M664" s="166"/>
      <c r="N664" s="166"/>
      <c r="O664" s="166"/>
      <c r="P664" s="166"/>
      <c r="Q664" s="166"/>
      <c r="R664" s="166"/>
      <c r="S664" s="166"/>
      <c r="T664" s="166"/>
      <c r="U664" s="166"/>
      <c r="V664" s="166"/>
      <c r="W664" s="166"/>
      <c r="X664" s="166"/>
      <c r="Y664" s="166"/>
      <c r="Z664" s="166"/>
    </row>
    <row r="665" spans="1:26" ht="12.75" customHeight="1">
      <c r="A665" s="166"/>
      <c r="B665" s="166"/>
      <c r="C665" s="166"/>
      <c r="D665" s="166"/>
      <c r="E665" s="166"/>
      <c r="F665" s="166"/>
      <c r="G665" s="166"/>
      <c r="H665" s="166"/>
      <c r="I665" s="166"/>
      <c r="J665" s="166"/>
      <c r="K665" s="166"/>
      <c r="L665" s="166"/>
      <c r="M665" s="166"/>
      <c r="N665" s="166"/>
      <c r="O665" s="166"/>
      <c r="P665" s="166"/>
      <c r="Q665" s="166"/>
      <c r="R665" s="166"/>
      <c r="S665" s="166"/>
      <c r="T665" s="166"/>
      <c r="U665" s="166"/>
      <c r="V665" s="166"/>
      <c r="W665" s="166"/>
      <c r="X665" s="166"/>
      <c r="Y665" s="166"/>
      <c r="Z665" s="166"/>
    </row>
    <row r="666" spans="1:26" ht="12.75" customHeight="1">
      <c r="A666" s="166"/>
      <c r="B666" s="166"/>
      <c r="C666" s="166"/>
      <c r="D666" s="166"/>
      <c r="E666" s="166"/>
      <c r="F666" s="166"/>
      <c r="G666" s="166"/>
      <c r="H666" s="166"/>
      <c r="I666" s="166"/>
      <c r="J666" s="166"/>
      <c r="K666" s="166"/>
      <c r="L666" s="166"/>
      <c r="M666" s="166"/>
      <c r="N666" s="166"/>
      <c r="O666" s="166"/>
      <c r="P666" s="166"/>
      <c r="Q666" s="166"/>
      <c r="R666" s="166"/>
      <c r="S666" s="166"/>
      <c r="T666" s="166"/>
      <c r="U666" s="166"/>
      <c r="V666" s="166"/>
      <c r="W666" s="166"/>
      <c r="X666" s="166"/>
      <c r="Y666" s="166"/>
      <c r="Z666" s="166"/>
    </row>
    <row r="667" spans="1:26" ht="12.75" customHeight="1">
      <c r="A667" s="166"/>
      <c r="B667" s="166"/>
      <c r="C667" s="166"/>
      <c r="D667" s="166"/>
      <c r="E667" s="166"/>
      <c r="F667" s="166"/>
      <c r="G667" s="166"/>
      <c r="H667" s="166"/>
      <c r="I667" s="166"/>
      <c r="J667" s="166"/>
      <c r="K667" s="166"/>
      <c r="L667" s="166"/>
      <c r="M667" s="166"/>
      <c r="N667" s="166"/>
      <c r="O667" s="166"/>
      <c r="P667" s="166"/>
      <c r="Q667" s="166"/>
      <c r="R667" s="166"/>
      <c r="S667" s="166"/>
      <c r="T667" s="166"/>
      <c r="U667" s="166"/>
      <c r="V667" s="166"/>
      <c r="W667" s="166"/>
      <c r="X667" s="166"/>
      <c r="Y667" s="166"/>
      <c r="Z667" s="166"/>
    </row>
    <row r="668" spans="1:26" ht="12.75" customHeight="1">
      <c r="A668" s="166"/>
      <c r="B668" s="166"/>
      <c r="C668" s="166"/>
      <c r="D668" s="166"/>
      <c r="E668" s="166"/>
      <c r="F668" s="166"/>
      <c r="G668" s="166"/>
      <c r="H668" s="166"/>
      <c r="I668" s="166"/>
      <c r="J668" s="166"/>
      <c r="K668" s="166"/>
      <c r="L668" s="166"/>
      <c r="M668" s="166"/>
      <c r="N668" s="166"/>
      <c r="O668" s="166"/>
      <c r="P668" s="166"/>
      <c r="Q668" s="166"/>
      <c r="R668" s="166"/>
      <c r="S668" s="166"/>
      <c r="T668" s="166"/>
      <c r="U668" s="166"/>
      <c r="V668" s="166"/>
      <c r="W668" s="166"/>
      <c r="X668" s="166"/>
      <c r="Y668" s="166"/>
      <c r="Z668" s="166"/>
    </row>
    <row r="669" spans="1:26" ht="12.75" customHeight="1">
      <c r="A669" s="166"/>
      <c r="B669" s="166"/>
      <c r="C669" s="166"/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66"/>
      <c r="O669" s="166"/>
      <c r="P669" s="166"/>
      <c r="Q669" s="166"/>
      <c r="R669" s="166"/>
      <c r="S669" s="166"/>
      <c r="T669" s="166"/>
      <c r="U669" s="166"/>
      <c r="V669" s="166"/>
      <c r="W669" s="166"/>
      <c r="X669" s="166"/>
      <c r="Y669" s="166"/>
      <c r="Z669" s="166"/>
    </row>
    <row r="670" spans="1:26" ht="12.75" customHeight="1">
      <c r="A670" s="166"/>
      <c r="B670" s="166"/>
      <c r="C670" s="166"/>
      <c r="D670" s="166"/>
      <c r="E670" s="166"/>
      <c r="F670" s="166"/>
      <c r="G670" s="166"/>
      <c r="H670" s="166"/>
      <c r="I670" s="166"/>
      <c r="J670" s="166"/>
      <c r="K670" s="166"/>
      <c r="L670" s="166"/>
      <c r="M670" s="166"/>
      <c r="N670" s="166"/>
      <c r="O670" s="166"/>
      <c r="P670" s="166"/>
      <c r="Q670" s="166"/>
      <c r="R670" s="166"/>
      <c r="S670" s="166"/>
      <c r="T670" s="166"/>
      <c r="U670" s="166"/>
      <c r="V670" s="166"/>
      <c r="W670" s="166"/>
      <c r="X670" s="166"/>
      <c r="Y670" s="166"/>
      <c r="Z670" s="166"/>
    </row>
    <row r="671" spans="1:26" ht="12.75" customHeight="1">
      <c r="A671" s="166"/>
      <c r="B671" s="166"/>
      <c r="C671" s="166"/>
      <c r="D671" s="166"/>
      <c r="E671" s="166"/>
      <c r="F671" s="166"/>
      <c r="G671" s="166"/>
      <c r="H671" s="166"/>
      <c r="I671" s="166"/>
      <c r="J671" s="166"/>
      <c r="K671" s="166"/>
      <c r="L671" s="166"/>
      <c r="M671" s="166"/>
      <c r="N671" s="166"/>
      <c r="O671" s="166"/>
      <c r="P671" s="166"/>
      <c r="Q671" s="166"/>
      <c r="R671" s="166"/>
      <c r="S671" s="166"/>
      <c r="T671" s="166"/>
      <c r="U671" s="166"/>
      <c r="V671" s="166"/>
      <c r="W671" s="166"/>
      <c r="X671" s="166"/>
      <c r="Y671" s="166"/>
      <c r="Z671" s="166"/>
    </row>
    <row r="672" spans="1:26" ht="12.75" customHeight="1">
      <c r="A672" s="166"/>
      <c r="B672" s="166"/>
      <c r="C672" s="166"/>
      <c r="D672" s="166"/>
      <c r="E672" s="166"/>
      <c r="F672" s="166"/>
      <c r="G672" s="166"/>
      <c r="H672" s="166"/>
      <c r="I672" s="166"/>
      <c r="J672" s="166"/>
      <c r="K672" s="166"/>
      <c r="L672" s="166"/>
      <c r="M672" s="166"/>
      <c r="N672" s="166"/>
      <c r="O672" s="166"/>
      <c r="P672" s="166"/>
      <c r="Q672" s="166"/>
      <c r="R672" s="166"/>
      <c r="S672" s="166"/>
      <c r="T672" s="166"/>
      <c r="U672" s="166"/>
      <c r="V672" s="166"/>
      <c r="W672" s="166"/>
      <c r="X672" s="166"/>
      <c r="Y672" s="166"/>
      <c r="Z672" s="166"/>
    </row>
    <row r="673" spans="1:26" ht="12.75" customHeight="1">
      <c r="A673" s="166"/>
      <c r="B673" s="166"/>
      <c r="C673" s="166"/>
      <c r="D673" s="166"/>
      <c r="E673" s="166"/>
      <c r="F673" s="166"/>
      <c r="G673" s="166"/>
      <c r="H673" s="166"/>
      <c r="I673" s="166"/>
      <c r="J673" s="166"/>
      <c r="K673" s="166"/>
      <c r="L673" s="166"/>
      <c r="M673" s="166"/>
      <c r="N673" s="166"/>
      <c r="O673" s="166"/>
      <c r="P673" s="166"/>
      <c r="Q673" s="166"/>
      <c r="R673" s="166"/>
      <c r="S673" s="166"/>
      <c r="T673" s="166"/>
      <c r="U673" s="166"/>
      <c r="V673" s="166"/>
      <c r="W673" s="166"/>
      <c r="X673" s="166"/>
      <c r="Y673" s="166"/>
      <c r="Z673" s="166"/>
    </row>
    <row r="674" spans="1:26" ht="12.75" customHeight="1">
      <c r="A674" s="166"/>
      <c r="B674" s="166"/>
      <c r="C674" s="166"/>
      <c r="D674" s="166"/>
      <c r="E674" s="166"/>
      <c r="F674" s="166"/>
      <c r="G674" s="166"/>
      <c r="H674" s="166"/>
      <c r="I674" s="166"/>
      <c r="J674" s="166"/>
      <c r="K674" s="166"/>
      <c r="L674" s="166"/>
      <c r="M674" s="166"/>
      <c r="N674" s="166"/>
      <c r="O674" s="166"/>
      <c r="P674" s="166"/>
      <c r="Q674" s="166"/>
      <c r="R674" s="166"/>
      <c r="S674" s="166"/>
      <c r="T674" s="166"/>
      <c r="U674" s="166"/>
      <c r="V674" s="166"/>
      <c r="W674" s="166"/>
      <c r="X674" s="166"/>
      <c r="Y674" s="166"/>
      <c r="Z674" s="166"/>
    </row>
    <row r="675" spans="1:26" ht="12.75" customHeight="1">
      <c r="A675" s="166"/>
      <c r="B675" s="166"/>
      <c r="C675" s="166"/>
      <c r="D675" s="166"/>
      <c r="E675" s="166"/>
      <c r="F675" s="166"/>
      <c r="G675" s="166"/>
      <c r="H675" s="166"/>
      <c r="I675" s="166"/>
      <c r="J675" s="166"/>
      <c r="K675" s="166"/>
      <c r="L675" s="166"/>
      <c r="M675" s="166"/>
      <c r="N675" s="166"/>
      <c r="O675" s="166"/>
      <c r="P675" s="166"/>
      <c r="Q675" s="166"/>
      <c r="R675" s="166"/>
      <c r="S675" s="166"/>
      <c r="T675" s="166"/>
      <c r="U675" s="166"/>
      <c r="V675" s="166"/>
      <c r="W675" s="166"/>
      <c r="X675" s="166"/>
      <c r="Y675" s="166"/>
      <c r="Z675" s="166"/>
    </row>
    <row r="676" spans="1:26" ht="12.75" customHeight="1">
      <c r="A676" s="166"/>
      <c r="B676" s="166"/>
      <c r="C676" s="166"/>
      <c r="D676" s="166"/>
      <c r="E676" s="166"/>
      <c r="F676" s="166"/>
      <c r="G676" s="166"/>
      <c r="H676" s="166"/>
      <c r="I676" s="166"/>
      <c r="J676" s="166"/>
      <c r="K676" s="166"/>
      <c r="L676" s="166"/>
      <c r="M676" s="166"/>
      <c r="N676" s="166"/>
      <c r="O676" s="166"/>
      <c r="P676" s="166"/>
      <c r="Q676" s="166"/>
      <c r="R676" s="166"/>
      <c r="S676" s="166"/>
      <c r="T676" s="166"/>
      <c r="U676" s="166"/>
      <c r="V676" s="166"/>
      <c r="W676" s="166"/>
      <c r="X676" s="166"/>
      <c r="Y676" s="166"/>
      <c r="Z676" s="166"/>
    </row>
    <row r="677" spans="1:26" ht="12.75" customHeight="1">
      <c r="A677" s="166"/>
      <c r="B677" s="166"/>
      <c r="C677" s="166"/>
      <c r="D677" s="166"/>
      <c r="E677" s="166"/>
      <c r="F677" s="166"/>
      <c r="G677" s="166"/>
      <c r="H677" s="166"/>
      <c r="I677" s="166"/>
      <c r="J677" s="166"/>
      <c r="K677" s="166"/>
      <c r="L677" s="166"/>
      <c r="M677" s="166"/>
      <c r="N677" s="166"/>
      <c r="O677" s="166"/>
      <c r="P677" s="166"/>
      <c r="Q677" s="166"/>
      <c r="R677" s="166"/>
      <c r="S677" s="166"/>
      <c r="T677" s="166"/>
      <c r="U677" s="166"/>
      <c r="V677" s="166"/>
      <c r="W677" s="166"/>
      <c r="X677" s="166"/>
      <c r="Y677" s="166"/>
      <c r="Z677" s="166"/>
    </row>
    <row r="678" spans="1:26" ht="12.75" customHeight="1">
      <c r="A678" s="166"/>
      <c r="B678" s="166"/>
      <c r="C678" s="166"/>
      <c r="D678" s="166"/>
      <c r="E678" s="166"/>
      <c r="F678" s="166"/>
      <c r="G678" s="166"/>
      <c r="H678" s="166"/>
      <c r="I678" s="166"/>
      <c r="J678" s="166"/>
      <c r="K678" s="166"/>
      <c r="L678" s="166"/>
      <c r="M678" s="166"/>
      <c r="N678" s="166"/>
      <c r="O678" s="166"/>
      <c r="P678" s="166"/>
      <c r="Q678" s="166"/>
      <c r="R678" s="166"/>
      <c r="S678" s="166"/>
      <c r="T678" s="166"/>
      <c r="U678" s="166"/>
      <c r="V678" s="166"/>
      <c r="W678" s="166"/>
      <c r="X678" s="166"/>
      <c r="Y678" s="166"/>
      <c r="Z678" s="166"/>
    </row>
    <row r="679" spans="1:26" ht="12.75" customHeight="1">
      <c r="A679" s="166"/>
      <c r="B679" s="166"/>
      <c r="C679" s="166"/>
      <c r="D679" s="166"/>
      <c r="E679" s="166"/>
      <c r="F679" s="166"/>
      <c r="G679" s="166"/>
      <c r="H679" s="166"/>
      <c r="I679" s="166"/>
      <c r="J679" s="166"/>
      <c r="K679" s="166"/>
      <c r="L679" s="166"/>
      <c r="M679" s="166"/>
      <c r="N679" s="166"/>
      <c r="O679" s="166"/>
      <c r="P679" s="166"/>
      <c r="Q679" s="166"/>
      <c r="R679" s="166"/>
      <c r="S679" s="166"/>
      <c r="T679" s="166"/>
      <c r="U679" s="166"/>
      <c r="V679" s="166"/>
      <c r="W679" s="166"/>
      <c r="X679" s="166"/>
      <c r="Y679" s="166"/>
      <c r="Z679" s="166"/>
    </row>
    <row r="680" spans="1:26" ht="12.75" customHeight="1">
      <c r="A680" s="166"/>
      <c r="B680" s="166"/>
      <c r="C680" s="166"/>
      <c r="D680" s="166"/>
      <c r="E680" s="166"/>
      <c r="F680" s="166"/>
      <c r="G680" s="166"/>
      <c r="H680" s="166"/>
      <c r="I680" s="166"/>
      <c r="J680" s="166"/>
      <c r="K680" s="166"/>
      <c r="L680" s="166"/>
      <c r="M680" s="166"/>
      <c r="N680" s="166"/>
      <c r="O680" s="166"/>
      <c r="P680" s="166"/>
      <c r="Q680" s="166"/>
      <c r="R680" s="166"/>
      <c r="S680" s="166"/>
      <c r="T680" s="166"/>
      <c r="U680" s="166"/>
      <c r="V680" s="166"/>
      <c r="W680" s="166"/>
      <c r="X680" s="166"/>
      <c r="Y680" s="166"/>
      <c r="Z680" s="166"/>
    </row>
    <row r="681" spans="1:26" ht="12.75" customHeight="1">
      <c r="A681" s="166"/>
      <c r="B681" s="166"/>
      <c r="C681" s="166"/>
      <c r="D681" s="166"/>
      <c r="E681" s="166"/>
      <c r="F681" s="166"/>
      <c r="G681" s="166"/>
      <c r="H681" s="166"/>
      <c r="I681" s="166"/>
      <c r="J681" s="166"/>
      <c r="K681" s="166"/>
      <c r="L681" s="166"/>
      <c r="M681" s="166"/>
      <c r="N681" s="166"/>
      <c r="O681" s="166"/>
      <c r="P681" s="166"/>
      <c r="Q681" s="166"/>
      <c r="R681" s="166"/>
      <c r="S681" s="166"/>
      <c r="T681" s="166"/>
      <c r="U681" s="166"/>
      <c r="V681" s="166"/>
      <c r="W681" s="166"/>
      <c r="X681" s="166"/>
      <c r="Y681" s="166"/>
      <c r="Z681" s="166"/>
    </row>
    <row r="682" spans="1:26" ht="12.75" customHeight="1">
      <c r="A682" s="166"/>
      <c r="B682" s="166"/>
      <c r="C682" s="166"/>
      <c r="D682" s="166"/>
      <c r="E682" s="166"/>
      <c r="F682" s="166"/>
      <c r="G682" s="166"/>
      <c r="H682" s="166"/>
      <c r="I682" s="166"/>
      <c r="J682" s="166"/>
      <c r="K682" s="166"/>
      <c r="L682" s="166"/>
      <c r="M682" s="166"/>
      <c r="N682" s="166"/>
      <c r="O682" s="166"/>
      <c r="P682" s="166"/>
      <c r="Q682" s="166"/>
      <c r="R682" s="166"/>
      <c r="S682" s="166"/>
      <c r="T682" s="166"/>
      <c r="U682" s="166"/>
      <c r="V682" s="166"/>
      <c r="W682" s="166"/>
      <c r="X682" s="166"/>
      <c r="Y682" s="166"/>
      <c r="Z682" s="166"/>
    </row>
    <row r="683" spans="1:26" ht="12.75" customHeight="1">
      <c r="A683" s="166"/>
      <c r="B683" s="166"/>
      <c r="C683" s="166"/>
      <c r="D683" s="166"/>
      <c r="E683" s="166"/>
      <c r="F683" s="166"/>
      <c r="G683" s="166"/>
      <c r="H683" s="166"/>
      <c r="I683" s="166"/>
      <c r="J683" s="166"/>
      <c r="K683" s="166"/>
      <c r="L683" s="166"/>
      <c r="M683" s="166"/>
      <c r="N683" s="166"/>
      <c r="O683" s="166"/>
      <c r="P683" s="166"/>
      <c r="Q683" s="166"/>
      <c r="R683" s="166"/>
      <c r="S683" s="166"/>
      <c r="T683" s="166"/>
      <c r="U683" s="166"/>
      <c r="V683" s="166"/>
      <c r="W683" s="166"/>
      <c r="X683" s="166"/>
      <c r="Y683" s="166"/>
      <c r="Z683" s="166"/>
    </row>
    <row r="684" spans="1:26" ht="12.75" customHeight="1">
      <c r="A684" s="166"/>
      <c r="B684" s="166"/>
      <c r="C684" s="166"/>
      <c r="D684" s="166"/>
      <c r="E684" s="166"/>
      <c r="F684" s="166"/>
      <c r="G684" s="166"/>
      <c r="H684" s="166"/>
      <c r="I684" s="166"/>
      <c r="J684" s="166"/>
      <c r="K684" s="166"/>
      <c r="L684" s="166"/>
      <c r="M684" s="166"/>
      <c r="N684" s="166"/>
      <c r="O684" s="166"/>
      <c r="P684" s="166"/>
      <c r="Q684" s="166"/>
      <c r="R684" s="166"/>
      <c r="S684" s="166"/>
      <c r="T684" s="166"/>
      <c r="U684" s="166"/>
      <c r="V684" s="166"/>
      <c r="W684" s="166"/>
      <c r="X684" s="166"/>
      <c r="Y684" s="166"/>
      <c r="Z684" s="166"/>
    </row>
    <row r="685" spans="1:26" ht="12.75" customHeight="1">
      <c r="A685" s="166"/>
      <c r="B685" s="166"/>
      <c r="C685" s="166"/>
      <c r="D685" s="166"/>
      <c r="E685" s="166"/>
      <c r="F685" s="166"/>
      <c r="G685" s="166"/>
      <c r="H685" s="166"/>
      <c r="I685" s="166"/>
      <c r="J685" s="166"/>
      <c r="K685" s="166"/>
      <c r="L685" s="166"/>
      <c r="M685" s="166"/>
      <c r="N685" s="166"/>
      <c r="O685" s="166"/>
      <c r="P685" s="166"/>
      <c r="Q685" s="166"/>
      <c r="R685" s="166"/>
      <c r="S685" s="166"/>
      <c r="T685" s="166"/>
      <c r="U685" s="166"/>
      <c r="V685" s="166"/>
      <c r="W685" s="166"/>
      <c r="X685" s="166"/>
      <c r="Y685" s="166"/>
      <c r="Z685" s="166"/>
    </row>
    <row r="686" spans="1:26" ht="12.75" customHeight="1">
      <c r="A686" s="166"/>
      <c r="B686" s="166"/>
      <c r="C686" s="166"/>
      <c r="D686" s="166"/>
      <c r="E686" s="166"/>
      <c r="F686" s="166"/>
      <c r="G686" s="166"/>
      <c r="H686" s="166"/>
      <c r="I686" s="166"/>
      <c r="J686" s="166"/>
      <c r="K686" s="166"/>
      <c r="L686" s="166"/>
      <c r="M686" s="166"/>
      <c r="N686" s="166"/>
      <c r="O686" s="166"/>
      <c r="P686" s="166"/>
      <c r="Q686" s="166"/>
      <c r="R686" s="166"/>
      <c r="S686" s="166"/>
      <c r="T686" s="166"/>
      <c r="U686" s="166"/>
      <c r="V686" s="166"/>
      <c r="W686" s="166"/>
      <c r="X686" s="166"/>
      <c r="Y686" s="166"/>
      <c r="Z686" s="166"/>
    </row>
    <row r="687" spans="1:26" ht="12.75" customHeight="1">
      <c r="A687" s="166"/>
      <c r="B687" s="166"/>
      <c r="C687" s="166"/>
      <c r="D687" s="166"/>
      <c r="E687" s="166"/>
      <c r="F687" s="166"/>
      <c r="G687" s="166"/>
      <c r="H687" s="166"/>
      <c r="I687" s="166"/>
      <c r="J687" s="166"/>
      <c r="K687" s="166"/>
      <c r="L687" s="166"/>
      <c r="M687" s="166"/>
      <c r="N687" s="166"/>
      <c r="O687" s="166"/>
      <c r="P687" s="166"/>
      <c r="Q687" s="166"/>
      <c r="R687" s="166"/>
      <c r="S687" s="166"/>
      <c r="T687" s="166"/>
      <c r="U687" s="166"/>
      <c r="V687" s="166"/>
      <c r="W687" s="166"/>
      <c r="X687" s="166"/>
      <c r="Y687" s="166"/>
      <c r="Z687" s="166"/>
    </row>
    <row r="688" spans="1:26" ht="12.75" customHeight="1">
      <c r="A688" s="166"/>
      <c r="B688" s="166"/>
      <c r="C688" s="166"/>
      <c r="D688" s="166"/>
      <c r="E688" s="166"/>
      <c r="F688" s="166"/>
      <c r="G688" s="166"/>
      <c r="H688" s="166"/>
      <c r="I688" s="166"/>
      <c r="J688" s="166"/>
      <c r="K688" s="166"/>
      <c r="L688" s="166"/>
      <c r="M688" s="166"/>
      <c r="N688" s="166"/>
      <c r="O688" s="166"/>
      <c r="P688" s="166"/>
      <c r="Q688" s="166"/>
      <c r="R688" s="166"/>
      <c r="S688" s="166"/>
      <c r="T688" s="166"/>
      <c r="U688" s="166"/>
      <c r="V688" s="166"/>
      <c r="W688" s="166"/>
      <c r="X688" s="166"/>
      <c r="Y688" s="166"/>
      <c r="Z688" s="166"/>
    </row>
    <row r="689" spans="1:26" ht="12.75" customHeight="1">
      <c r="A689" s="166"/>
      <c r="B689" s="166"/>
      <c r="C689" s="166"/>
      <c r="D689" s="166"/>
      <c r="E689" s="166"/>
      <c r="F689" s="166"/>
      <c r="G689" s="166"/>
      <c r="H689" s="166"/>
      <c r="I689" s="166"/>
      <c r="J689" s="166"/>
      <c r="K689" s="166"/>
      <c r="L689" s="166"/>
      <c r="M689" s="166"/>
      <c r="N689" s="166"/>
      <c r="O689" s="166"/>
      <c r="P689" s="166"/>
      <c r="Q689" s="166"/>
      <c r="R689" s="166"/>
      <c r="S689" s="166"/>
      <c r="T689" s="166"/>
      <c r="U689" s="166"/>
      <c r="V689" s="166"/>
      <c r="W689" s="166"/>
      <c r="X689" s="166"/>
      <c r="Y689" s="166"/>
      <c r="Z689" s="166"/>
    </row>
    <row r="690" spans="1:26" ht="12.75" customHeight="1">
      <c r="A690" s="166"/>
      <c r="B690" s="166"/>
      <c r="C690" s="166"/>
      <c r="D690" s="166"/>
      <c r="E690" s="166"/>
      <c r="F690" s="166"/>
      <c r="G690" s="166"/>
      <c r="H690" s="166"/>
      <c r="I690" s="166"/>
      <c r="J690" s="166"/>
      <c r="K690" s="166"/>
      <c r="L690" s="166"/>
      <c r="M690" s="166"/>
      <c r="N690" s="166"/>
      <c r="O690" s="166"/>
      <c r="P690" s="166"/>
      <c r="Q690" s="166"/>
      <c r="R690" s="166"/>
      <c r="S690" s="166"/>
      <c r="T690" s="166"/>
      <c r="U690" s="166"/>
      <c r="V690" s="166"/>
      <c r="W690" s="166"/>
      <c r="X690" s="166"/>
      <c r="Y690" s="166"/>
      <c r="Z690" s="166"/>
    </row>
    <row r="691" spans="1:26" ht="12.75" customHeight="1">
      <c r="A691" s="166"/>
      <c r="B691" s="166"/>
      <c r="C691" s="166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66"/>
      <c r="O691" s="166"/>
      <c r="P691" s="166"/>
      <c r="Q691" s="166"/>
      <c r="R691" s="166"/>
      <c r="S691" s="166"/>
      <c r="T691" s="166"/>
      <c r="U691" s="166"/>
      <c r="V691" s="166"/>
      <c r="W691" s="166"/>
      <c r="X691" s="166"/>
      <c r="Y691" s="166"/>
      <c r="Z691" s="166"/>
    </row>
    <row r="692" spans="1:26" ht="12.75" customHeight="1">
      <c r="A692" s="166"/>
      <c r="B692" s="166"/>
      <c r="C692" s="166"/>
      <c r="D692" s="166"/>
      <c r="E692" s="166"/>
      <c r="F692" s="166"/>
      <c r="G692" s="166"/>
      <c r="H692" s="166"/>
      <c r="I692" s="166"/>
      <c r="J692" s="166"/>
      <c r="K692" s="166"/>
      <c r="L692" s="166"/>
      <c r="M692" s="166"/>
      <c r="N692" s="166"/>
      <c r="O692" s="166"/>
      <c r="P692" s="166"/>
      <c r="Q692" s="166"/>
      <c r="R692" s="166"/>
      <c r="S692" s="166"/>
      <c r="T692" s="166"/>
      <c r="U692" s="166"/>
      <c r="V692" s="166"/>
      <c r="W692" s="166"/>
      <c r="X692" s="166"/>
      <c r="Y692" s="166"/>
      <c r="Z692" s="166"/>
    </row>
    <row r="693" spans="1:26" ht="12.75" customHeight="1">
      <c r="A693" s="166"/>
      <c r="B693" s="166"/>
      <c r="C693" s="166"/>
      <c r="D693" s="166"/>
      <c r="E693" s="166"/>
      <c r="F693" s="166"/>
      <c r="G693" s="166"/>
      <c r="H693" s="166"/>
      <c r="I693" s="166"/>
      <c r="J693" s="166"/>
      <c r="K693" s="166"/>
      <c r="L693" s="166"/>
      <c r="M693" s="166"/>
      <c r="N693" s="166"/>
      <c r="O693" s="166"/>
      <c r="P693" s="166"/>
      <c r="Q693" s="166"/>
      <c r="R693" s="166"/>
      <c r="S693" s="166"/>
      <c r="T693" s="166"/>
      <c r="U693" s="166"/>
      <c r="V693" s="166"/>
      <c r="W693" s="166"/>
      <c r="X693" s="166"/>
      <c r="Y693" s="166"/>
      <c r="Z693" s="166"/>
    </row>
    <row r="694" spans="1:26" ht="12.75" customHeight="1">
      <c r="A694" s="166"/>
      <c r="B694" s="166"/>
      <c r="C694" s="166"/>
      <c r="D694" s="166"/>
      <c r="E694" s="166"/>
      <c r="F694" s="166"/>
      <c r="G694" s="166"/>
      <c r="H694" s="166"/>
      <c r="I694" s="166"/>
      <c r="J694" s="166"/>
      <c r="K694" s="166"/>
      <c r="L694" s="166"/>
      <c r="M694" s="166"/>
      <c r="N694" s="166"/>
      <c r="O694" s="166"/>
      <c r="P694" s="166"/>
      <c r="Q694" s="166"/>
      <c r="R694" s="166"/>
      <c r="S694" s="166"/>
      <c r="T694" s="166"/>
      <c r="U694" s="166"/>
      <c r="V694" s="166"/>
      <c r="W694" s="166"/>
      <c r="X694" s="166"/>
      <c r="Y694" s="166"/>
      <c r="Z694" s="166"/>
    </row>
    <row r="695" spans="1:26" ht="12.75" customHeight="1">
      <c r="A695" s="166"/>
      <c r="B695" s="166"/>
      <c r="C695" s="166"/>
      <c r="D695" s="166"/>
      <c r="E695" s="166"/>
      <c r="F695" s="166"/>
      <c r="G695" s="166"/>
      <c r="H695" s="166"/>
      <c r="I695" s="166"/>
      <c r="J695" s="166"/>
      <c r="K695" s="166"/>
      <c r="L695" s="166"/>
      <c r="M695" s="166"/>
      <c r="N695" s="166"/>
      <c r="O695" s="166"/>
      <c r="P695" s="166"/>
      <c r="Q695" s="166"/>
      <c r="R695" s="166"/>
      <c r="S695" s="166"/>
      <c r="T695" s="166"/>
      <c r="U695" s="166"/>
      <c r="V695" s="166"/>
      <c r="W695" s="166"/>
      <c r="X695" s="166"/>
      <c r="Y695" s="166"/>
      <c r="Z695" s="166"/>
    </row>
    <row r="696" spans="1:26" ht="12.75" customHeight="1">
      <c r="A696" s="166"/>
      <c r="B696" s="166"/>
      <c r="C696" s="166"/>
      <c r="D696" s="166"/>
      <c r="E696" s="166"/>
      <c r="F696" s="166"/>
      <c r="G696" s="166"/>
      <c r="H696" s="166"/>
      <c r="I696" s="166"/>
      <c r="J696" s="166"/>
      <c r="K696" s="166"/>
      <c r="L696" s="166"/>
      <c r="M696" s="166"/>
      <c r="N696" s="166"/>
      <c r="O696" s="166"/>
      <c r="P696" s="166"/>
      <c r="Q696" s="166"/>
      <c r="R696" s="166"/>
      <c r="S696" s="166"/>
      <c r="T696" s="166"/>
      <c r="U696" s="166"/>
      <c r="V696" s="166"/>
      <c r="W696" s="166"/>
      <c r="X696" s="166"/>
      <c r="Y696" s="166"/>
      <c r="Z696" s="166"/>
    </row>
    <row r="697" spans="1:26" ht="12.75" customHeight="1">
      <c r="A697" s="166"/>
      <c r="B697" s="166"/>
      <c r="C697" s="166"/>
      <c r="D697" s="166"/>
      <c r="E697" s="166"/>
      <c r="F697" s="166"/>
      <c r="G697" s="166"/>
      <c r="H697" s="166"/>
      <c r="I697" s="166"/>
      <c r="J697" s="166"/>
      <c r="K697" s="166"/>
      <c r="L697" s="166"/>
      <c r="M697" s="166"/>
      <c r="N697" s="166"/>
      <c r="O697" s="166"/>
      <c r="P697" s="166"/>
      <c r="Q697" s="166"/>
      <c r="R697" s="166"/>
      <c r="S697" s="166"/>
      <c r="T697" s="166"/>
      <c r="U697" s="166"/>
      <c r="V697" s="166"/>
      <c r="W697" s="166"/>
      <c r="X697" s="166"/>
      <c r="Y697" s="166"/>
      <c r="Z697" s="166"/>
    </row>
    <row r="698" spans="1:26" ht="12.75" customHeight="1">
      <c r="A698" s="166"/>
      <c r="B698" s="166"/>
      <c r="C698" s="166"/>
      <c r="D698" s="166"/>
      <c r="E698" s="166"/>
      <c r="F698" s="166"/>
      <c r="G698" s="166"/>
      <c r="H698" s="166"/>
      <c r="I698" s="166"/>
      <c r="J698" s="166"/>
      <c r="K698" s="166"/>
      <c r="L698" s="166"/>
      <c r="M698" s="166"/>
      <c r="N698" s="166"/>
      <c r="O698" s="166"/>
      <c r="P698" s="166"/>
      <c r="Q698" s="166"/>
      <c r="R698" s="166"/>
      <c r="S698" s="166"/>
      <c r="T698" s="166"/>
      <c r="U698" s="166"/>
      <c r="V698" s="166"/>
      <c r="W698" s="166"/>
      <c r="X698" s="166"/>
      <c r="Y698" s="166"/>
      <c r="Z698" s="166"/>
    </row>
    <row r="699" spans="1:26" ht="12.75" customHeight="1">
      <c r="A699" s="166"/>
      <c r="B699" s="166"/>
      <c r="C699" s="166"/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66"/>
      <c r="O699" s="166"/>
      <c r="P699" s="166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</row>
    <row r="700" spans="1:26" ht="12.75" customHeight="1">
      <c r="A700" s="166"/>
      <c r="B700" s="166"/>
      <c r="C700" s="166"/>
      <c r="D700" s="166"/>
      <c r="E700" s="166"/>
      <c r="F700" s="166"/>
      <c r="G700" s="166"/>
      <c r="H700" s="166"/>
      <c r="I700" s="166"/>
      <c r="J700" s="166"/>
      <c r="K700" s="166"/>
      <c r="L700" s="166"/>
      <c r="M700" s="166"/>
      <c r="N700" s="166"/>
      <c r="O700" s="166"/>
      <c r="P700" s="166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</row>
    <row r="701" spans="1:26" ht="12.75" customHeight="1">
      <c r="A701" s="166"/>
      <c r="B701" s="166"/>
      <c r="C701" s="166"/>
      <c r="D701" s="166"/>
      <c r="E701" s="166"/>
      <c r="F701" s="166"/>
      <c r="G701" s="166"/>
      <c r="H701" s="166"/>
      <c r="I701" s="166"/>
      <c r="J701" s="166"/>
      <c r="K701" s="166"/>
      <c r="L701" s="166"/>
      <c r="M701" s="166"/>
      <c r="N701" s="166"/>
      <c r="O701" s="166"/>
      <c r="P701" s="166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</row>
    <row r="702" spans="1:26" ht="12.75" customHeight="1">
      <c r="A702" s="166"/>
      <c r="B702" s="166"/>
      <c r="C702" s="166"/>
      <c r="D702" s="166"/>
      <c r="E702" s="166"/>
      <c r="F702" s="166"/>
      <c r="G702" s="166"/>
      <c r="H702" s="166"/>
      <c r="I702" s="166"/>
      <c r="J702" s="166"/>
      <c r="K702" s="166"/>
      <c r="L702" s="166"/>
      <c r="M702" s="166"/>
      <c r="N702" s="166"/>
      <c r="O702" s="166"/>
      <c r="P702" s="166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</row>
    <row r="703" spans="1:26" ht="12.75" customHeight="1">
      <c r="A703" s="166"/>
      <c r="B703" s="166"/>
      <c r="C703" s="166"/>
      <c r="D703" s="166"/>
      <c r="E703" s="166"/>
      <c r="F703" s="166"/>
      <c r="G703" s="166"/>
      <c r="H703" s="166"/>
      <c r="I703" s="166"/>
      <c r="J703" s="166"/>
      <c r="K703" s="166"/>
      <c r="L703" s="166"/>
      <c r="M703" s="166"/>
      <c r="N703" s="166"/>
      <c r="O703" s="166"/>
      <c r="P703" s="166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</row>
    <row r="704" spans="1:26" ht="12.75" customHeight="1">
      <c r="A704" s="166"/>
      <c r="B704" s="166"/>
      <c r="C704" s="166"/>
      <c r="D704" s="166"/>
      <c r="E704" s="166"/>
      <c r="F704" s="166"/>
      <c r="G704" s="166"/>
      <c r="H704" s="166"/>
      <c r="I704" s="166"/>
      <c r="J704" s="166"/>
      <c r="K704" s="166"/>
      <c r="L704" s="166"/>
      <c r="M704" s="166"/>
      <c r="N704" s="166"/>
      <c r="O704" s="166"/>
      <c r="P704" s="166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</row>
    <row r="705" spans="1:26" ht="12.75" customHeight="1">
      <c r="A705" s="166"/>
      <c r="B705" s="166"/>
      <c r="C705" s="166"/>
      <c r="D705" s="166"/>
      <c r="E705" s="166"/>
      <c r="F705" s="166"/>
      <c r="G705" s="166"/>
      <c r="H705" s="166"/>
      <c r="I705" s="166"/>
      <c r="J705" s="166"/>
      <c r="K705" s="166"/>
      <c r="L705" s="166"/>
      <c r="M705" s="166"/>
      <c r="N705" s="166"/>
      <c r="O705" s="166"/>
      <c r="P705" s="166"/>
      <c r="Q705" s="166"/>
      <c r="R705" s="166"/>
      <c r="S705" s="166"/>
      <c r="T705" s="166"/>
      <c r="U705" s="166"/>
      <c r="V705" s="166"/>
      <c r="W705" s="166"/>
      <c r="X705" s="166"/>
      <c r="Y705" s="166"/>
      <c r="Z705" s="166"/>
    </row>
    <row r="706" spans="1:26" ht="12.75" customHeight="1">
      <c r="A706" s="166"/>
      <c r="B706" s="166"/>
      <c r="C706" s="166"/>
      <c r="D706" s="166"/>
      <c r="E706" s="166"/>
      <c r="F706" s="166"/>
      <c r="G706" s="166"/>
      <c r="H706" s="166"/>
      <c r="I706" s="166"/>
      <c r="J706" s="166"/>
      <c r="K706" s="166"/>
      <c r="L706" s="166"/>
      <c r="M706" s="166"/>
      <c r="N706" s="166"/>
      <c r="O706" s="166"/>
      <c r="P706" s="166"/>
      <c r="Q706" s="166"/>
      <c r="R706" s="166"/>
      <c r="S706" s="166"/>
      <c r="T706" s="166"/>
      <c r="U706" s="166"/>
      <c r="V706" s="166"/>
      <c r="W706" s="166"/>
      <c r="X706" s="166"/>
      <c r="Y706" s="166"/>
      <c r="Z706" s="166"/>
    </row>
    <row r="707" spans="1:26" ht="12.75" customHeight="1">
      <c r="A707" s="166"/>
      <c r="B707" s="166"/>
      <c r="C707" s="166"/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66"/>
      <c r="O707" s="166"/>
      <c r="P707" s="166"/>
      <c r="Q707" s="166"/>
      <c r="R707" s="166"/>
      <c r="S707" s="166"/>
      <c r="T707" s="166"/>
      <c r="U707" s="166"/>
      <c r="V707" s="166"/>
      <c r="W707" s="166"/>
      <c r="X707" s="166"/>
      <c r="Y707" s="166"/>
      <c r="Z707" s="166"/>
    </row>
    <row r="708" spans="1:26" ht="12.75" customHeight="1">
      <c r="A708" s="166"/>
      <c r="B708" s="166"/>
      <c r="C708" s="166"/>
      <c r="D708" s="166"/>
      <c r="E708" s="166"/>
      <c r="F708" s="166"/>
      <c r="G708" s="166"/>
      <c r="H708" s="166"/>
      <c r="I708" s="166"/>
      <c r="J708" s="166"/>
      <c r="K708" s="166"/>
      <c r="L708" s="166"/>
      <c r="M708" s="166"/>
      <c r="N708" s="166"/>
      <c r="O708" s="166"/>
      <c r="P708" s="166"/>
      <c r="Q708" s="166"/>
      <c r="R708" s="166"/>
      <c r="S708" s="166"/>
      <c r="T708" s="166"/>
      <c r="U708" s="166"/>
      <c r="V708" s="166"/>
      <c r="W708" s="166"/>
      <c r="X708" s="166"/>
      <c r="Y708" s="166"/>
      <c r="Z708" s="166"/>
    </row>
    <row r="709" spans="1:26" ht="12.75" customHeight="1">
      <c r="A709" s="166"/>
      <c r="B709" s="166"/>
      <c r="C709" s="166"/>
      <c r="D709" s="166"/>
      <c r="E709" s="166"/>
      <c r="F709" s="166"/>
      <c r="G709" s="166"/>
      <c r="H709" s="166"/>
      <c r="I709" s="166"/>
      <c r="J709" s="166"/>
      <c r="K709" s="166"/>
      <c r="L709" s="166"/>
      <c r="M709" s="166"/>
      <c r="N709" s="166"/>
      <c r="O709" s="166"/>
      <c r="P709" s="166"/>
      <c r="Q709" s="166"/>
      <c r="R709" s="166"/>
      <c r="S709" s="166"/>
      <c r="T709" s="166"/>
      <c r="U709" s="166"/>
      <c r="V709" s="166"/>
      <c r="W709" s="166"/>
      <c r="X709" s="166"/>
      <c r="Y709" s="166"/>
      <c r="Z709" s="166"/>
    </row>
    <row r="710" spans="1:26" ht="12.75" customHeight="1">
      <c r="A710" s="166"/>
      <c r="B710" s="166"/>
      <c r="C710" s="166"/>
      <c r="D710" s="166"/>
      <c r="E710" s="166"/>
      <c r="F710" s="166"/>
      <c r="G710" s="166"/>
      <c r="H710" s="166"/>
      <c r="I710" s="166"/>
      <c r="J710" s="166"/>
      <c r="K710" s="166"/>
      <c r="L710" s="166"/>
      <c r="M710" s="166"/>
      <c r="N710" s="166"/>
      <c r="O710" s="166"/>
      <c r="P710" s="166"/>
      <c r="Q710" s="166"/>
      <c r="R710" s="166"/>
      <c r="S710" s="166"/>
      <c r="T710" s="166"/>
      <c r="U710" s="166"/>
      <c r="V710" s="166"/>
      <c r="W710" s="166"/>
      <c r="X710" s="166"/>
      <c r="Y710" s="166"/>
      <c r="Z710" s="166"/>
    </row>
    <row r="711" spans="1:26" ht="12.75" customHeight="1">
      <c r="A711" s="166"/>
      <c r="B711" s="166"/>
      <c r="C711" s="166"/>
      <c r="D711" s="166"/>
      <c r="E711" s="166"/>
      <c r="F711" s="166"/>
      <c r="G711" s="166"/>
      <c r="H711" s="166"/>
      <c r="I711" s="166"/>
      <c r="J711" s="166"/>
      <c r="K711" s="166"/>
      <c r="L711" s="166"/>
      <c r="M711" s="166"/>
      <c r="N711" s="166"/>
      <c r="O711" s="166"/>
      <c r="P711" s="166"/>
      <c r="Q711" s="166"/>
      <c r="R711" s="166"/>
      <c r="S711" s="166"/>
      <c r="T711" s="166"/>
      <c r="U711" s="166"/>
      <c r="V711" s="166"/>
      <c r="W711" s="166"/>
      <c r="X711" s="166"/>
      <c r="Y711" s="166"/>
      <c r="Z711" s="166"/>
    </row>
    <row r="712" spans="1:26" ht="12.75" customHeight="1">
      <c r="A712" s="166"/>
      <c r="B712" s="166"/>
      <c r="C712" s="166"/>
      <c r="D712" s="166"/>
      <c r="E712" s="166"/>
      <c r="F712" s="166"/>
      <c r="G712" s="166"/>
      <c r="H712" s="166"/>
      <c r="I712" s="166"/>
      <c r="J712" s="166"/>
      <c r="K712" s="166"/>
      <c r="L712" s="166"/>
      <c r="M712" s="166"/>
      <c r="N712" s="166"/>
      <c r="O712" s="166"/>
      <c r="P712" s="166"/>
      <c r="Q712" s="166"/>
      <c r="R712" s="166"/>
      <c r="S712" s="166"/>
      <c r="T712" s="166"/>
      <c r="U712" s="166"/>
      <c r="V712" s="166"/>
      <c r="W712" s="166"/>
      <c r="X712" s="166"/>
      <c r="Y712" s="166"/>
      <c r="Z712" s="166"/>
    </row>
    <row r="713" spans="1:26" ht="12.75" customHeight="1">
      <c r="A713" s="166"/>
      <c r="B713" s="166"/>
      <c r="C713" s="166"/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P713" s="166"/>
      <c r="Q713" s="166"/>
      <c r="R713" s="166"/>
      <c r="S713" s="166"/>
      <c r="T713" s="166"/>
      <c r="U713" s="166"/>
      <c r="V713" s="166"/>
      <c r="W713" s="166"/>
      <c r="X713" s="166"/>
      <c r="Y713" s="166"/>
      <c r="Z713" s="166"/>
    </row>
    <row r="714" spans="1:26" ht="12.75" customHeight="1">
      <c r="A714" s="166"/>
      <c r="B714" s="166"/>
      <c r="C714" s="166"/>
      <c r="D714" s="166"/>
      <c r="E714" s="166"/>
      <c r="F714" s="166"/>
      <c r="G714" s="166"/>
      <c r="H714" s="166"/>
      <c r="I714" s="166"/>
      <c r="J714" s="166"/>
      <c r="K714" s="166"/>
      <c r="L714" s="166"/>
      <c r="M714" s="166"/>
      <c r="N714" s="166"/>
      <c r="O714" s="166"/>
      <c r="P714" s="166"/>
      <c r="Q714" s="166"/>
      <c r="R714" s="166"/>
      <c r="S714" s="166"/>
      <c r="T714" s="166"/>
      <c r="U714" s="166"/>
      <c r="V714" s="166"/>
      <c r="W714" s="166"/>
      <c r="X714" s="166"/>
      <c r="Y714" s="166"/>
      <c r="Z714" s="166"/>
    </row>
    <row r="715" spans="1:26" ht="12.75" customHeight="1">
      <c r="A715" s="166"/>
      <c r="B715" s="166"/>
      <c r="C715" s="166"/>
      <c r="D715" s="166"/>
      <c r="E715" s="166"/>
      <c r="F715" s="166"/>
      <c r="G715" s="166"/>
      <c r="H715" s="166"/>
      <c r="I715" s="166"/>
      <c r="J715" s="166"/>
      <c r="K715" s="166"/>
      <c r="L715" s="166"/>
      <c r="M715" s="166"/>
      <c r="N715" s="166"/>
      <c r="O715" s="166"/>
      <c r="P715" s="166"/>
      <c r="Q715" s="166"/>
      <c r="R715" s="166"/>
      <c r="S715" s="166"/>
      <c r="T715" s="166"/>
      <c r="U715" s="166"/>
      <c r="V715" s="166"/>
      <c r="W715" s="166"/>
      <c r="X715" s="166"/>
      <c r="Y715" s="166"/>
      <c r="Z715" s="166"/>
    </row>
    <row r="716" spans="1:26" ht="12.75" customHeight="1">
      <c r="A716" s="166"/>
      <c r="B716" s="166"/>
      <c r="C716" s="166"/>
      <c r="D716" s="166"/>
      <c r="E716" s="166"/>
      <c r="F716" s="166"/>
      <c r="G716" s="166"/>
      <c r="H716" s="166"/>
      <c r="I716" s="166"/>
      <c r="J716" s="166"/>
      <c r="K716" s="166"/>
      <c r="L716" s="166"/>
      <c r="M716" s="166"/>
      <c r="N716" s="166"/>
      <c r="O716" s="166"/>
      <c r="P716" s="166"/>
      <c r="Q716" s="166"/>
      <c r="R716" s="166"/>
      <c r="S716" s="166"/>
      <c r="T716" s="166"/>
      <c r="U716" s="166"/>
      <c r="V716" s="166"/>
      <c r="W716" s="166"/>
      <c r="X716" s="166"/>
      <c r="Y716" s="166"/>
      <c r="Z716" s="166"/>
    </row>
    <row r="717" spans="1:26" ht="12.75" customHeight="1">
      <c r="A717" s="166"/>
      <c r="B717" s="166"/>
      <c r="C717" s="166"/>
      <c r="D717" s="166"/>
      <c r="E717" s="166"/>
      <c r="F717" s="166"/>
      <c r="G717" s="166"/>
      <c r="H717" s="166"/>
      <c r="I717" s="166"/>
      <c r="J717" s="166"/>
      <c r="K717" s="166"/>
      <c r="L717" s="166"/>
      <c r="M717" s="166"/>
      <c r="N717" s="166"/>
      <c r="O717" s="166"/>
      <c r="P717" s="166"/>
      <c r="Q717" s="166"/>
      <c r="R717" s="166"/>
      <c r="S717" s="166"/>
      <c r="T717" s="166"/>
      <c r="U717" s="166"/>
      <c r="V717" s="166"/>
      <c r="W717" s="166"/>
      <c r="X717" s="166"/>
      <c r="Y717" s="166"/>
      <c r="Z717" s="166"/>
    </row>
    <row r="718" spans="1:26" ht="12.75" customHeight="1">
      <c r="A718" s="166"/>
      <c r="B718" s="166"/>
      <c r="C718" s="166"/>
      <c r="D718" s="166"/>
      <c r="E718" s="166"/>
      <c r="F718" s="166"/>
      <c r="G718" s="166"/>
      <c r="H718" s="166"/>
      <c r="I718" s="166"/>
      <c r="J718" s="166"/>
      <c r="K718" s="166"/>
      <c r="L718" s="166"/>
      <c r="M718" s="166"/>
      <c r="N718" s="166"/>
      <c r="O718" s="166"/>
      <c r="P718" s="166"/>
      <c r="Q718" s="166"/>
      <c r="R718" s="166"/>
      <c r="S718" s="166"/>
      <c r="T718" s="166"/>
      <c r="U718" s="166"/>
      <c r="V718" s="166"/>
      <c r="W718" s="166"/>
      <c r="X718" s="166"/>
      <c r="Y718" s="166"/>
      <c r="Z718" s="166"/>
    </row>
    <row r="719" spans="1:26" ht="12.75" customHeight="1">
      <c r="A719" s="166"/>
      <c r="B719" s="166"/>
      <c r="C719" s="166"/>
      <c r="D719" s="166"/>
      <c r="E719" s="166"/>
      <c r="F719" s="166"/>
      <c r="G719" s="166"/>
      <c r="H719" s="166"/>
      <c r="I719" s="166"/>
      <c r="J719" s="166"/>
      <c r="K719" s="166"/>
      <c r="L719" s="166"/>
      <c r="M719" s="166"/>
      <c r="N719" s="166"/>
      <c r="O719" s="166"/>
      <c r="P719" s="166"/>
      <c r="Q719" s="166"/>
      <c r="R719" s="166"/>
      <c r="S719" s="166"/>
      <c r="T719" s="166"/>
      <c r="U719" s="166"/>
      <c r="V719" s="166"/>
      <c r="W719" s="166"/>
      <c r="X719" s="166"/>
      <c r="Y719" s="166"/>
      <c r="Z719" s="166"/>
    </row>
    <row r="720" spans="1:26" ht="12.75" customHeight="1">
      <c r="A720" s="166"/>
      <c r="B720" s="166"/>
      <c r="C720" s="166"/>
      <c r="D720" s="166"/>
      <c r="E720" s="166"/>
      <c r="F720" s="166"/>
      <c r="G720" s="166"/>
      <c r="H720" s="166"/>
      <c r="I720" s="166"/>
      <c r="J720" s="166"/>
      <c r="K720" s="166"/>
      <c r="L720" s="166"/>
      <c r="M720" s="166"/>
      <c r="N720" s="166"/>
      <c r="O720" s="166"/>
      <c r="P720" s="166"/>
      <c r="Q720" s="166"/>
      <c r="R720" s="166"/>
      <c r="S720" s="166"/>
      <c r="T720" s="166"/>
      <c r="U720" s="166"/>
      <c r="V720" s="166"/>
      <c r="W720" s="166"/>
      <c r="X720" s="166"/>
      <c r="Y720" s="166"/>
      <c r="Z720" s="166"/>
    </row>
    <row r="721" spans="1:26" ht="12.75" customHeight="1">
      <c r="A721" s="166"/>
      <c r="B721" s="166"/>
      <c r="C721" s="166"/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P721" s="166"/>
      <c r="Q721" s="166"/>
      <c r="R721" s="166"/>
      <c r="S721" s="166"/>
      <c r="T721" s="166"/>
      <c r="U721" s="166"/>
      <c r="V721" s="166"/>
      <c r="W721" s="166"/>
      <c r="X721" s="166"/>
      <c r="Y721" s="166"/>
      <c r="Z721" s="166"/>
    </row>
    <row r="722" spans="1:26" ht="12.75" customHeight="1">
      <c r="A722" s="166"/>
      <c r="B722" s="166"/>
      <c r="C722" s="166"/>
      <c r="D722" s="166"/>
      <c r="E722" s="166"/>
      <c r="F722" s="166"/>
      <c r="G722" s="166"/>
      <c r="H722" s="166"/>
      <c r="I722" s="166"/>
      <c r="J722" s="166"/>
      <c r="K722" s="166"/>
      <c r="L722" s="166"/>
      <c r="M722" s="166"/>
      <c r="N722" s="166"/>
      <c r="O722" s="166"/>
      <c r="P722" s="166"/>
      <c r="Q722" s="166"/>
      <c r="R722" s="166"/>
      <c r="S722" s="166"/>
      <c r="T722" s="166"/>
      <c r="U722" s="166"/>
      <c r="V722" s="166"/>
      <c r="W722" s="166"/>
      <c r="X722" s="166"/>
      <c r="Y722" s="166"/>
      <c r="Z722" s="166"/>
    </row>
    <row r="723" spans="1:26" ht="12.75" customHeight="1">
      <c r="A723" s="166"/>
      <c r="B723" s="166"/>
      <c r="C723" s="166"/>
      <c r="D723" s="166"/>
      <c r="E723" s="166"/>
      <c r="F723" s="166"/>
      <c r="G723" s="166"/>
      <c r="H723" s="166"/>
      <c r="I723" s="166"/>
      <c r="J723" s="166"/>
      <c r="K723" s="166"/>
      <c r="L723" s="166"/>
      <c r="M723" s="166"/>
      <c r="N723" s="166"/>
      <c r="O723" s="166"/>
      <c r="P723" s="166"/>
      <c r="Q723" s="166"/>
      <c r="R723" s="166"/>
      <c r="S723" s="166"/>
      <c r="T723" s="166"/>
      <c r="U723" s="166"/>
      <c r="V723" s="166"/>
      <c r="W723" s="166"/>
      <c r="X723" s="166"/>
      <c r="Y723" s="166"/>
      <c r="Z723" s="166"/>
    </row>
    <row r="724" spans="1:26" ht="12.75" customHeight="1">
      <c r="A724" s="166"/>
      <c r="B724" s="166"/>
      <c r="C724" s="166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66"/>
      <c r="O724" s="166"/>
      <c r="P724" s="166"/>
      <c r="Q724" s="166"/>
      <c r="R724" s="166"/>
      <c r="S724" s="166"/>
      <c r="T724" s="166"/>
      <c r="U724" s="166"/>
      <c r="V724" s="166"/>
      <c r="W724" s="166"/>
      <c r="X724" s="166"/>
      <c r="Y724" s="166"/>
      <c r="Z724" s="166"/>
    </row>
    <row r="725" spans="1:26" ht="12.75" customHeight="1">
      <c r="A725" s="166"/>
      <c r="B725" s="166"/>
      <c r="C725" s="166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66"/>
      <c r="O725" s="166"/>
      <c r="P725" s="166"/>
      <c r="Q725" s="166"/>
      <c r="R725" s="166"/>
      <c r="S725" s="166"/>
      <c r="T725" s="166"/>
      <c r="U725" s="166"/>
      <c r="V725" s="166"/>
      <c r="W725" s="166"/>
      <c r="X725" s="166"/>
      <c r="Y725" s="166"/>
      <c r="Z725" s="166"/>
    </row>
    <row r="726" spans="1:26" ht="12.75" customHeight="1">
      <c r="A726" s="166"/>
      <c r="B726" s="166"/>
      <c r="C726" s="166"/>
      <c r="D726" s="166"/>
      <c r="E726" s="166"/>
      <c r="F726" s="166"/>
      <c r="G726" s="166"/>
      <c r="H726" s="166"/>
      <c r="I726" s="166"/>
      <c r="J726" s="166"/>
      <c r="K726" s="166"/>
      <c r="L726" s="166"/>
      <c r="M726" s="166"/>
      <c r="N726" s="166"/>
      <c r="O726" s="166"/>
      <c r="P726" s="166"/>
      <c r="Q726" s="166"/>
      <c r="R726" s="166"/>
      <c r="S726" s="166"/>
      <c r="T726" s="166"/>
      <c r="U726" s="166"/>
      <c r="V726" s="166"/>
      <c r="W726" s="166"/>
      <c r="X726" s="166"/>
      <c r="Y726" s="166"/>
      <c r="Z726" s="166"/>
    </row>
    <row r="727" spans="1:26" ht="12.75" customHeight="1">
      <c r="A727" s="166"/>
      <c r="B727" s="166"/>
      <c r="C727" s="166"/>
      <c r="D727" s="166"/>
      <c r="E727" s="166"/>
      <c r="F727" s="166"/>
      <c r="G727" s="166"/>
      <c r="H727" s="166"/>
      <c r="I727" s="166"/>
      <c r="J727" s="166"/>
      <c r="K727" s="166"/>
      <c r="L727" s="166"/>
      <c r="M727" s="166"/>
      <c r="N727" s="166"/>
      <c r="O727" s="166"/>
      <c r="P727" s="166"/>
      <c r="Q727" s="166"/>
      <c r="R727" s="166"/>
      <c r="S727" s="166"/>
      <c r="T727" s="166"/>
      <c r="U727" s="166"/>
      <c r="V727" s="166"/>
      <c r="W727" s="166"/>
      <c r="X727" s="166"/>
      <c r="Y727" s="166"/>
      <c r="Z727" s="166"/>
    </row>
    <row r="728" spans="1:26" ht="12.75" customHeight="1">
      <c r="A728" s="166"/>
      <c r="B728" s="166"/>
      <c r="C728" s="166"/>
      <c r="D728" s="166"/>
      <c r="E728" s="166"/>
      <c r="F728" s="166"/>
      <c r="G728" s="166"/>
      <c r="H728" s="166"/>
      <c r="I728" s="166"/>
      <c r="J728" s="166"/>
      <c r="K728" s="166"/>
      <c r="L728" s="166"/>
      <c r="M728" s="166"/>
      <c r="N728" s="166"/>
      <c r="O728" s="166"/>
      <c r="P728" s="166"/>
      <c r="Q728" s="166"/>
      <c r="R728" s="166"/>
      <c r="S728" s="166"/>
      <c r="T728" s="166"/>
      <c r="U728" s="166"/>
      <c r="V728" s="166"/>
      <c r="W728" s="166"/>
      <c r="X728" s="166"/>
      <c r="Y728" s="166"/>
      <c r="Z728" s="166"/>
    </row>
    <row r="729" spans="1:26" ht="12.75" customHeight="1">
      <c r="A729" s="166"/>
      <c r="B729" s="166"/>
      <c r="C729" s="166"/>
      <c r="D729" s="166"/>
      <c r="E729" s="166"/>
      <c r="F729" s="166"/>
      <c r="G729" s="166"/>
      <c r="H729" s="166"/>
      <c r="I729" s="166"/>
      <c r="J729" s="166"/>
      <c r="K729" s="166"/>
      <c r="L729" s="166"/>
      <c r="M729" s="166"/>
      <c r="N729" s="166"/>
      <c r="O729" s="166"/>
      <c r="P729" s="166"/>
      <c r="Q729" s="166"/>
      <c r="R729" s="166"/>
      <c r="S729" s="166"/>
      <c r="T729" s="166"/>
      <c r="U729" s="166"/>
      <c r="V729" s="166"/>
      <c r="W729" s="166"/>
      <c r="X729" s="166"/>
      <c r="Y729" s="166"/>
      <c r="Z729" s="166"/>
    </row>
    <row r="730" spans="1:26" ht="12.75" customHeight="1">
      <c r="A730" s="166"/>
      <c r="B730" s="166"/>
      <c r="C730" s="166"/>
      <c r="D730" s="166"/>
      <c r="E730" s="166"/>
      <c r="F730" s="166"/>
      <c r="G730" s="166"/>
      <c r="H730" s="166"/>
      <c r="I730" s="166"/>
      <c r="J730" s="166"/>
      <c r="K730" s="166"/>
      <c r="L730" s="166"/>
      <c r="M730" s="166"/>
      <c r="N730" s="166"/>
      <c r="O730" s="166"/>
      <c r="P730" s="166"/>
      <c r="Q730" s="166"/>
      <c r="R730" s="166"/>
      <c r="S730" s="166"/>
      <c r="T730" s="166"/>
      <c r="U730" s="166"/>
      <c r="V730" s="166"/>
      <c r="W730" s="166"/>
      <c r="X730" s="166"/>
      <c r="Y730" s="166"/>
      <c r="Z730" s="166"/>
    </row>
    <row r="731" spans="1:26" ht="12.75" customHeight="1">
      <c r="A731" s="166"/>
      <c r="B731" s="166"/>
      <c r="C731" s="166"/>
      <c r="D731" s="166"/>
      <c r="E731" s="166"/>
      <c r="F731" s="166"/>
      <c r="G731" s="166"/>
      <c r="H731" s="166"/>
      <c r="I731" s="166"/>
      <c r="J731" s="166"/>
      <c r="K731" s="166"/>
      <c r="L731" s="166"/>
      <c r="M731" s="166"/>
      <c r="N731" s="166"/>
      <c r="O731" s="166"/>
      <c r="P731" s="166"/>
      <c r="Q731" s="166"/>
      <c r="R731" s="166"/>
      <c r="S731" s="166"/>
      <c r="T731" s="166"/>
      <c r="U731" s="166"/>
      <c r="V731" s="166"/>
      <c r="W731" s="166"/>
      <c r="X731" s="166"/>
      <c r="Y731" s="166"/>
      <c r="Z731" s="166"/>
    </row>
    <row r="732" spans="1:26" ht="12.75" customHeight="1">
      <c r="A732" s="166"/>
      <c r="B732" s="166"/>
      <c r="C732" s="166"/>
      <c r="D732" s="166"/>
      <c r="E732" s="166"/>
      <c r="F732" s="166"/>
      <c r="G732" s="166"/>
      <c r="H732" s="166"/>
      <c r="I732" s="166"/>
      <c r="J732" s="166"/>
      <c r="K732" s="166"/>
      <c r="L732" s="166"/>
      <c r="M732" s="166"/>
      <c r="N732" s="166"/>
      <c r="O732" s="166"/>
      <c r="P732" s="166"/>
      <c r="Q732" s="166"/>
      <c r="R732" s="166"/>
      <c r="S732" s="166"/>
      <c r="T732" s="166"/>
      <c r="U732" s="166"/>
      <c r="V732" s="166"/>
      <c r="W732" s="166"/>
      <c r="X732" s="166"/>
      <c r="Y732" s="166"/>
      <c r="Z732" s="166"/>
    </row>
    <row r="733" spans="1:26" ht="12.75" customHeight="1">
      <c r="A733" s="166"/>
      <c r="B733" s="166"/>
      <c r="C733" s="166"/>
      <c r="D733" s="166"/>
      <c r="E733" s="166"/>
      <c r="F733" s="166"/>
      <c r="G733" s="166"/>
      <c r="H733" s="166"/>
      <c r="I733" s="166"/>
      <c r="J733" s="166"/>
      <c r="K733" s="166"/>
      <c r="L733" s="166"/>
      <c r="M733" s="166"/>
      <c r="N733" s="166"/>
      <c r="O733" s="166"/>
      <c r="P733" s="166"/>
      <c r="Q733" s="166"/>
      <c r="R733" s="166"/>
      <c r="S733" s="166"/>
      <c r="T733" s="166"/>
      <c r="U733" s="166"/>
      <c r="V733" s="166"/>
      <c r="W733" s="166"/>
      <c r="X733" s="166"/>
      <c r="Y733" s="166"/>
      <c r="Z733" s="166"/>
    </row>
    <row r="734" spans="1:26" ht="12.75" customHeight="1">
      <c r="A734" s="166"/>
      <c r="B734" s="166"/>
      <c r="C734" s="166"/>
      <c r="D734" s="166"/>
      <c r="E734" s="166"/>
      <c r="F734" s="166"/>
      <c r="G734" s="166"/>
      <c r="H734" s="166"/>
      <c r="I734" s="166"/>
      <c r="J734" s="166"/>
      <c r="K734" s="166"/>
      <c r="L734" s="166"/>
      <c r="M734" s="166"/>
      <c r="N734" s="166"/>
      <c r="O734" s="166"/>
      <c r="P734" s="166"/>
      <c r="Q734" s="166"/>
      <c r="R734" s="166"/>
      <c r="S734" s="166"/>
      <c r="T734" s="166"/>
      <c r="U734" s="166"/>
      <c r="V734" s="166"/>
      <c r="W734" s="166"/>
      <c r="X734" s="166"/>
      <c r="Y734" s="166"/>
      <c r="Z734" s="166"/>
    </row>
    <row r="735" spans="1:26" ht="12.75" customHeight="1">
      <c r="A735" s="166"/>
      <c r="B735" s="166"/>
      <c r="C735" s="166"/>
      <c r="D735" s="166"/>
      <c r="E735" s="166"/>
      <c r="F735" s="166"/>
      <c r="G735" s="166"/>
      <c r="H735" s="166"/>
      <c r="I735" s="166"/>
      <c r="J735" s="166"/>
      <c r="K735" s="166"/>
      <c r="L735" s="166"/>
      <c r="M735" s="166"/>
      <c r="N735" s="166"/>
      <c r="O735" s="166"/>
      <c r="P735" s="166"/>
      <c r="Q735" s="166"/>
      <c r="R735" s="166"/>
      <c r="S735" s="166"/>
      <c r="T735" s="166"/>
      <c r="U735" s="166"/>
      <c r="V735" s="166"/>
      <c r="W735" s="166"/>
      <c r="X735" s="166"/>
      <c r="Y735" s="166"/>
      <c r="Z735" s="166"/>
    </row>
    <row r="736" spans="1:26" ht="12.75" customHeight="1">
      <c r="A736" s="166"/>
      <c r="B736" s="166"/>
      <c r="C736" s="166"/>
      <c r="D736" s="166"/>
      <c r="E736" s="166"/>
      <c r="F736" s="166"/>
      <c r="G736" s="166"/>
      <c r="H736" s="166"/>
      <c r="I736" s="166"/>
      <c r="J736" s="166"/>
      <c r="K736" s="166"/>
      <c r="L736" s="166"/>
      <c r="M736" s="166"/>
      <c r="N736" s="166"/>
      <c r="O736" s="166"/>
      <c r="P736" s="166"/>
      <c r="Q736" s="166"/>
      <c r="R736" s="166"/>
      <c r="S736" s="166"/>
      <c r="T736" s="166"/>
      <c r="U736" s="166"/>
      <c r="V736" s="166"/>
      <c r="W736" s="166"/>
      <c r="X736" s="166"/>
      <c r="Y736" s="166"/>
      <c r="Z736" s="166"/>
    </row>
    <row r="737" spans="1:26" ht="12.75" customHeight="1">
      <c r="A737" s="166"/>
      <c r="B737" s="166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</row>
    <row r="738" spans="1:26" ht="12.75" customHeight="1">
      <c r="A738" s="166"/>
      <c r="B738" s="166"/>
      <c r="C738" s="166"/>
      <c r="D738" s="166"/>
      <c r="E738" s="166"/>
      <c r="F738" s="166"/>
      <c r="G738" s="166"/>
      <c r="H738" s="166"/>
      <c r="I738" s="166"/>
      <c r="J738" s="166"/>
      <c r="K738" s="166"/>
      <c r="L738" s="166"/>
      <c r="M738" s="166"/>
      <c r="N738" s="166"/>
      <c r="O738" s="166"/>
      <c r="P738" s="166"/>
      <c r="Q738" s="166"/>
      <c r="R738" s="166"/>
      <c r="S738" s="166"/>
      <c r="T738" s="166"/>
      <c r="U738" s="166"/>
      <c r="V738" s="166"/>
      <c r="W738" s="166"/>
      <c r="X738" s="166"/>
      <c r="Y738" s="166"/>
      <c r="Z738" s="166"/>
    </row>
    <row r="739" spans="1:26" ht="12.75" customHeight="1">
      <c r="A739" s="166"/>
      <c r="B739" s="166"/>
      <c r="C739" s="166"/>
      <c r="D739" s="166"/>
      <c r="E739" s="166"/>
      <c r="F739" s="166"/>
      <c r="G739" s="166"/>
      <c r="H739" s="166"/>
      <c r="I739" s="166"/>
      <c r="J739" s="166"/>
      <c r="K739" s="166"/>
      <c r="L739" s="166"/>
      <c r="M739" s="166"/>
      <c r="N739" s="166"/>
      <c r="O739" s="166"/>
      <c r="P739" s="166"/>
      <c r="Q739" s="166"/>
      <c r="R739" s="166"/>
      <c r="S739" s="166"/>
      <c r="T739" s="166"/>
      <c r="U739" s="166"/>
      <c r="V739" s="166"/>
      <c r="W739" s="166"/>
      <c r="X739" s="166"/>
      <c r="Y739" s="166"/>
      <c r="Z739" s="166"/>
    </row>
    <row r="740" spans="1:26" ht="12.75" customHeight="1">
      <c r="A740" s="166"/>
      <c r="B740" s="166"/>
      <c r="C740" s="166"/>
      <c r="D740" s="166"/>
      <c r="E740" s="166"/>
      <c r="F740" s="166"/>
      <c r="G740" s="166"/>
      <c r="H740" s="166"/>
      <c r="I740" s="166"/>
      <c r="J740" s="166"/>
      <c r="K740" s="166"/>
      <c r="L740" s="166"/>
      <c r="M740" s="166"/>
      <c r="N740" s="166"/>
      <c r="O740" s="166"/>
      <c r="P740" s="166"/>
      <c r="Q740" s="166"/>
      <c r="R740" s="166"/>
      <c r="S740" s="166"/>
      <c r="T740" s="166"/>
      <c r="U740" s="166"/>
      <c r="V740" s="166"/>
      <c r="W740" s="166"/>
      <c r="X740" s="166"/>
      <c r="Y740" s="166"/>
      <c r="Z740" s="166"/>
    </row>
    <row r="741" spans="1:26" ht="12.75" customHeight="1">
      <c r="A741" s="166"/>
      <c r="B741" s="166"/>
      <c r="C741" s="166"/>
      <c r="D741" s="166"/>
      <c r="E741" s="166"/>
      <c r="F741" s="166"/>
      <c r="G741" s="166"/>
      <c r="H741" s="166"/>
      <c r="I741" s="166"/>
      <c r="J741" s="166"/>
      <c r="K741" s="166"/>
      <c r="L741" s="166"/>
      <c r="M741" s="166"/>
      <c r="N741" s="166"/>
      <c r="O741" s="166"/>
      <c r="P741" s="166"/>
      <c r="Q741" s="166"/>
      <c r="R741" s="166"/>
      <c r="S741" s="166"/>
      <c r="T741" s="166"/>
      <c r="U741" s="166"/>
      <c r="V741" s="166"/>
      <c r="W741" s="166"/>
      <c r="X741" s="166"/>
      <c r="Y741" s="166"/>
      <c r="Z741" s="166"/>
    </row>
    <row r="742" spans="1:26" ht="12.75" customHeight="1">
      <c r="A742" s="166"/>
      <c r="B742" s="166"/>
      <c r="C742" s="166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66"/>
      <c r="O742" s="166"/>
      <c r="P742" s="166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</row>
    <row r="743" spans="1:26" ht="12.75" customHeight="1">
      <c r="A743" s="166"/>
      <c r="B743" s="166"/>
      <c r="C743" s="166"/>
      <c r="D743" s="166"/>
      <c r="E743" s="166"/>
      <c r="F743" s="166"/>
      <c r="G743" s="166"/>
      <c r="H743" s="166"/>
      <c r="I743" s="166"/>
      <c r="J743" s="166"/>
      <c r="K743" s="166"/>
      <c r="L743" s="166"/>
      <c r="M743" s="166"/>
      <c r="N743" s="166"/>
      <c r="O743" s="166"/>
      <c r="P743" s="166"/>
      <c r="Q743" s="166"/>
      <c r="R743" s="166"/>
      <c r="S743" s="166"/>
      <c r="T743" s="166"/>
      <c r="U743" s="166"/>
      <c r="V743" s="166"/>
      <c r="W743" s="166"/>
      <c r="X743" s="166"/>
      <c r="Y743" s="166"/>
      <c r="Z743" s="166"/>
    </row>
    <row r="744" spans="1:26" ht="12.75" customHeight="1">
      <c r="A744" s="166"/>
      <c r="B744" s="166"/>
      <c r="C744" s="166"/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66"/>
      <c r="O744" s="166"/>
      <c r="P744" s="166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</row>
    <row r="745" spans="1:26" ht="12.75" customHeight="1">
      <c r="A745" s="166"/>
      <c r="B745" s="166"/>
      <c r="C745" s="166"/>
      <c r="D745" s="166"/>
      <c r="E745" s="166"/>
      <c r="F745" s="166"/>
      <c r="G745" s="166"/>
      <c r="H745" s="166"/>
      <c r="I745" s="166"/>
      <c r="J745" s="166"/>
      <c r="K745" s="166"/>
      <c r="L745" s="166"/>
      <c r="M745" s="166"/>
      <c r="N745" s="166"/>
      <c r="O745" s="166"/>
      <c r="P745" s="166"/>
      <c r="Q745" s="166"/>
      <c r="R745" s="166"/>
      <c r="S745" s="166"/>
      <c r="T745" s="166"/>
      <c r="U745" s="166"/>
      <c r="V745" s="166"/>
      <c r="W745" s="166"/>
      <c r="X745" s="166"/>
      <c r="Y745" s="166"/>
      <c r="Z745" s="166"/>
    </row>
    <row r="746" spans="1:26" ht="12.75" customHeight="1">
      <c r="A746" s="166"/>
      <c r="B746" s="166"/>
      <c r="C746" s="166"/>
      <c r="D746" s="166"/>
      <c r="E746" s="166"/>
      <c r="F746" s="166"/>
      <c r="G746" s="166"/>
      <c r="H746" s="166"/>
      <c r="I746" s="166"/>
      <c r="J746" s="166"/>
      <c r="K746" s="166"/>
      <c r="L746" s="166"/>
      <c r="M746" s="166"/>
      <c r="N746" s="166"/>
      <c r="O746" s="166"/>
      <c r="P746" s="166"/>
      <c r="Q746" s="166"/>
      <c r="R746" s="166"/>
      <c r="S746" s="166"/>
      <c r="T746" s="166"/>
      <c r="U746" s="166"/>
      <c r="V746" s="166"/>
      <c r="W746" s="166"/>
      <c r="X746" s="166"/>
      <c r="Y746" s="166"/>
      <c r="Z746" s="166"/>
    </row>
    <row r="747" spans="1:26" ht="12.75" customHeight="1">
      <c r="A747" s="166"/>
      <c r="B747" s="166"/>
      <c r="C747" s="166"/>
      <c r="D747" s="166"/>
      <c r="E747" s="166"/>
      <c r="F747" s="166"/>
      <c r="G747" s="166"/>
      <c r="H747" s="166"/>
      <c r="I747" s="166"/>
      <c r="J747" s="166"/>
      <c r="K747" s="166"/>
      <c r="L747" s="166"/>
      <c r="M747" s="166"/>
      <c r="N747" s="166"/>
      <c r="O747" s="166"/>
      <c r="P747" s="166"/>
      <c r="Q747" s="166"/>
      <c r="R747" s="166"/>
      <c r="S747" s="166"/>
      <c r="T747" s="166"/>
      <c r="U747" s="166"/>
      <c r="V747" s="166"/>
      <c r="W747" s="166"/>
      <c r="X747" s="166"/>
      <c r="Y747" s="166"/>
      <c r="Z747" s="166"/>
    </row>
    <row r="748" spans="1:26" ht="12.75" customHeight="1">
      <c r="A748" s="166"/>
      <c r="B748" s="166"/>
      <c r="C748" s="166"/>
      <c r="D748" s="166"/>
      <c r="E748" s="166"/>
      <c r="F748" s="166"/>
      <c r="G748" s="166"/>
      <c r="H748" s="166"/>
      <c r="I748" s="166"/>
      <c r="J748" s="166"/>
      <c r="K748" s="166"/>
      <c r="L748" s="166"/>
      <c r="M748" s="166"/>
      <c r="N748" s="166"/>
      <c r="O748" s="166"/>
      <c r="P748" s="166"/>
      <c r="Q748" s="166"/>
      <c r="R748" s="166"/>
      <c r="S748" s="166"/>
      <c r="T748" s="166"/>
      <c r="U748" s="166"/>
      <c r="V748" s="166"/>
      <c r="W748" s="166"/>
      <c r="X748" s="166"/>
      <c r="Y748" s="166"/>
      <c r="Z748" s="166"/>
    </row>
    <row r="749" spans="1:26" ht="12.75" customHeight="1">
      <c r="A749" s="166"/>
      <c r="B749" s="166"/>
      <c r="C749" s="166"/>
      <c r="D749" s="166"/>
      <c r="E749" s="166"/>
      <c r="F749" s="166"/>
      <c r="G749" s="166"/>
      <c r="H749" s="166"/>
      <c r="I749" s="166"/>
      <c r="J749" s="166"/>
      <c r="K749" s="166"/>
      <c r="L749" s="166"/>
      <c r="M749" s="166"/>
      <c r="N749" s="166"/>
      <c r="O749" s="166"/>
      <c r="P749" s="166"/>
      <c r="Q749" s="166"/>
      <c r="R749" s="166"/>
      <c r="S749" s="166"/>
      <c r="T749" s="166"/>
      <c r="U749" s="166"/>
      <c r="V749" s="166"/>
      <c r="W749" s="166"/>
      <c r="X749" s="166"/>
      <c r="Y749" s="166"/>
      <c r="Z749" s="166"/>
    </row>
    <row r="750" spans="1:26" ht="12.75" customHeight="1">
      <c r="A750" s="166"/>
      <c r="B750" s="166"/>
      <c r="C750" s="166"/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66"/>
      <c r="O750" s="166"/>
      <c r="P750" s="166"/>
      <c r="Q750" s="166"/>
      <c r="R750" s="166"/>
      <c r="S750" s="166"/>
      <c r="T750" s="166"/>
      <c r="U750" s="166"/>
      <c r="V750" s="166"/>
      <c r="W750" s="166"/>
      <c r="X750" s="166"/>
      <c r="Y750" s="166"/>
      <c r="Z750" s="166"/>
    </row>
    <row r="751" spans="1:26" ht="12.75" customHeight="1">
      <c r="A751" s="166"/>
      <c r="B751" s="166"/>
      <c r="C751" s="166"/>
      <c r="D751" s="166"/>
      <c r="E751" s="166"/>
      <c r="F751" s="166"/>
      <c r="G751" s="166"/>
      <c r="H751" s="166"/>
      <c r="I751" s="166"/>
      <c r="J751" s="166"/>
      <c r="K751" s="166"/>
      <c r="L751" s="166"/>
      <c r="M751" s="166"/>
      <c r="N751" s="166"/>
      <c r="O751" s="166"/>
      <c r="P751" s="166"/>
      <c r="Q751" s="166"/>
      <c r="R751" s="166"/>
      <c r="S751" s="166"/>
      <c r="T751" s="166"/>
      <c r="U751" s="166"/>
      <c r="V751" s="166"/>
      <c r="W751" s="166"/>
      <c r="X751" s="166"/>
      <c r="Y751" s="166"/>
      <c r="Z751" s="166"/>
    </row>
    <row r="752" spans="1:26" ht="12.75" customHeight="1">
      <c r="A752" s="166"/>
      <c r="B752" s="166"/>
      <c r="C752" s="166"/>
      <c r="D752" s="166"/>
      <c r="E752" s="166"/>
      <c r="F752" s="166"/>
      <c r="G752" s="166"/>
      <c r="H752" s="166"/>
      <c r="I752" s="166"/>
      <c r="J752" s="166"/>
      <c r="K752" s="166"/>
      <c r="L752" s="166"/>
      <c r="M752" s="166"/>
      <c r="N752" s="166"/>
      <c r="O752" s="166"/>
      <c r="P752" s="166"/>
      <c r="Q752" s="166"/>
      <c r="R752" s="166"/>
      <c r="S752" s="166"/>
      <c r="T752" s="166"/>
      <c r="U752" s="166"/>
      <c r="V752" s="166"/>
      <c r="W752" s="166"/>
      <c r="X752" s="166"/>
      <c r="Y752" s="166"/>
      <c r="Z752" s="166"/>
    </row>
    <row r="753" spans="1:26" ht="12.75" customHeight="1">
      <c r="A753" s="166"/>
      <c r="B753" s="166"/>
      <c r="C753" s="166"/>
      <c r="D753" s="166"/>
      <c r="E753" s="166"/>
      <c r="F753" s="166"/>
      <c r="G753" s="166"/>
      <c r="H753" s="166"/>
      <c r="I753" s="166"/>
      <c r="J753" s="166"/>
      <c r="K753" s="166"/>
      <c r="L753" s="166"/>
      <c r="M753" s="166"/>
      <c r="N753" s="166"/>
      <c r="O753" s="166"/>
      <c r="P753" s="166"/>
      <c r="Q753" s="166"/>
      <c r="R753" s="166"/>
      <c r="S753" s="166"/>
      <c r="T753" s="166"/>
      <c r="U753" s="166"/>
      <c r="V753" s="166"/>
      <c r="W753" s="166"/>
      <c r="X753" s="166"/>
      <c r="Y753" s="166"/>
      <c r="Z753" s="166"/>
    </row>
    <row r="754" spans="1:26" ht="12.75" customHeight="1">
      <c r="A754" s="166"/>
      <c r="B754" s="166"/>
      <c r="C754" s="166"/>
      <c r="D754" s="166"/>
      <c r="E754" s="166"/>
      <c r="F754" s="166"/>
      <c r="G754" s="166"/>
      <c r="H754" s="166"/>
      <c r="I754" s="166"/>
      <c r="J754" s="166"/>
      <c r="K754" s="166"/>
      <c r="L754" s="166"/>
      <c r="M754" s="166"/>
      <c r="N754" s="166"/>
      <c r="O754" s="166"/>
      <c r="P754" s="166"/>
      <c r="Q754" s="166"/>
      <c r="R754" s="166"/>
      <c r="S754" s="166"/>
      <c r="T754" s="166"/>
      <c r="U754" s="166"/>
      <c r="V754" s="166"/>
      <c r="W754" s="166"/>
      <c r="X754" s="166"/>
      <c r="Y754" s="166"/>
      <c r="Z754" s="166"/>
    </row>
    <row r="755" spans="1:26" ht="12.75" customHeight="1">
      <c r="A755" s="166"/>
      <c r="B755" s="166"/>
      <c r="C755" s="166"/>
      <c r="D755" s="166"/>
      <c r="E755" s="166"/>
      <c r="F755" s="166"/>
      <c r="G755" s="166"/>
      <c r="H755" s="166"/>
      <c r="I755" s="166"/>
      <c r="J755" s="166"/>
      <c r="K755" s="166"/>
      <c r="L755" s="166"/>
      <c r="M755" s="166"/>
      <c r="N755" s="166"/>
      <c r="O755" s="166"/>
      <c r="P755" s="166"/>
      <c r="Q755" s="166"/>
      <c r="R755" s="166"/>
      <c r="S755" s="166"/>
      <c r="T755" s="166"/>
      <c r="U755" s="166"/>
      <c r="V755" s="166"/>
      <c r="W755" s="166"/>
      <c r="X755" s="166"/>
      <c r="Y755" s="166"/>
      <c r="Z755" s="166"/>
    </row>
    <row r="756" spans="1:26" ht="12.75" customHeight="1">
      <c r="A756" s="166"/>
      <c r="B756" s="166"/>
      <c r="C756" s="166"/>
      <c r="D756" s="166"/>
      <c r="E756" s="166"/>
      <c r="F756" s="166"/>
      <c r="G756" s="166"/>
      <c r="H756" s="166"/>
      <c r="I756" s="166"/>
      <c r="J756" s="166"/>
      <c r="K756" s="166"/>
      <c r="L756" s="166"/>
      <c r="M756" s="166"/>
      <c r="N756" s="166"/>
      <c r="O756" s="166"/>
      <c r="P756" s="166"/>
      <c r="Q756" s="166"/>
      <c r="R756" s="166"/>
      <c r="S756" s="166"/>
      <c r="T756" s="166"/>
      <c r="U756" s="166"/>
      <c r="V756" s="166"/>
      <c r="W756" s="166"/>
      <c r="X756" s="166"/>
      <c r="Y756" s="166"/>
      <c r="Z756" s="166"/>
    </row>
    <row r="757" spans="1:26" ht="12.75" customHeight="1">
      <c r="A757" s="166"/>
      <c r="B757" s="166"/>
      <c r="C757" s="166"/>
      <c r="D757" s="166"/>
      <c r="E757" s="166"/>
      <c r="F757" s="166"/>
      <c r="G757" s="166"/>
      <c r="H757" s="166"/>
      <c r="I757" s="166"/>
      <c r="J757" s="166"/>
      <c r="K757" s="166"/>
      <c r="L757" s="166"/>
      <c r="M757" s="166"/>
      <c r="N757" s="166"/>
      <c r="O757" s="166"/>
      <c r="P757" s="166"/>
      <c r="Q757" s="166"/>
      <c r="R757" s="166"/>
      <c r="S757" s="166"/>
      <c r="T757" s="166"/>
      <c r="U757" s="166"/>
      <c r="V757" s="166"/>
      <c r="W757" s="166"/>
      <c r="X757" s="166"/>
      <c r="Y757" s="166"/>
      <c r="Z757" s="166"/>
    </row>
    <row r="758" spans="1:26" ht="12.75" customHeight="1">
      <c r="A758" s="166"/>
      <c r="B758" s="166"/>
      <c r="C758" s="166"/>
      <c r="D758" s="166"/>
      <c r="E758" s="166"/>
      <c r="F758" s="166"/>
      <c r="G758" s="166"/>
      <c r="H758" s="166"/>
      <c r="I758" s="166"/>
      <c r="J758" s="166"/>
      <c r="K758" s="166"/>
      <c r="L758" s="166"/>
      <c r="M758" s="166"/>
      <c r="N758" s="166"/>
      <c r="O758" s="166"/>
      <c r="P758" s="166"/>
      <c r="Q758" s="166"/>
      <c r="R758" s="166"/>
      <c r="S758" s="166"/>
      <c r="T758" s="166"/>
      <c r="U758" s="166"/>
      <c r="V758" s="166"/>
      <c r="W758" s="166"/>
      <c r="X758" s="166"/>
      <c r="Y758" s="166"/>
      <c r="Z758" s="166"/>
    </row>
    <row r="759" spans="1:26" ht="12.75" customHeight="1">
      <c r="A759" s="166"/>
      <c r="B759" s="166"/>
      <c r="C759" s="166"/>
      <c r="D759" s="166"/>
      <c r="E759" s="166"/>
      <c r="F759" s="166"/>
      <c r="G759" s="166"/>
      <c r="H759" s="166"/>
      <c r="I759" s="166"/>
      <c r="J759" s="166"/>
      <c r="K759" s="166"/>
      <c r="L759" s="166"/>
      <c r="M759" s="166"/>
      <c r="N759" s="166"/>
      <c r="O759" s="166"/>
      <c r="P759" s="166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</row>
    <row r="760" spans="1:26" ht="12.75" customHeight="1">
      <c r="A760" s="166"/>
      <c r="B760" s="166"/>
      <c r="C760" s="166"/>
      <c r="D760" s="166"/>
      <c r="E760" s="166"/>
      <c r="F760" s="166"/>
      <c r="G760" s="166"/>
      <c r="H760" s="166"/>
      <c r="I760" s="166"/>
      <c r="J760" s="166"/>
      <c r="K760" s="166"/>
      <c r="L760" s="166"/>
      <c r="M760" s="166"/>
      <c r="N760" s="166"/>
      <c r="O760" s="166"/>
      <c r="P760" s="166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</row>
    <row r="761" spans="1:26" ht="12.75" customHeight="1">
      <c r="A761" s="166"/>
      <c r="B761" s="166"/>
      <c r="C761" s="166"/>
      <c r="D761" s="166"/>
      <c r="E761" s="166"/>
      <c r="F761" s="166"/>
      <c r="G761" s="166"/>
      <c r="H761" s="166"/>
      <c r="I761" s="166"/>
      <c r="J761" s="166"/>
      <c r="K761" s="166"/>
      <c r="L761" s="166"/>
      <c r="M761" s="166"/>
      <c r="N761" s="166"/>
      <c r="O761" s="166"/>
      <c r="P761" s="166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</row>
    <row r="762" spans="1:26" ht="12.75" customHeight="1">
      <c r="A762" s="166"/>
      <c r="B762" s="166"/>
      <c r="C762" s="166"/>
      <c r="D762" s="166"/>
      <c r="E762" s="166"/>
      <c r="F762" s="166"/>
      <c r="G762" s="166"/>
      <c r="H762" s="166"/>
      <c r="I762" s="166"/>
      <c r="J762" s="166"/>
      <c r="K762" s="166"/>
      <c r="L762" s="166"/>
      <c r="M762" s="166"/>
      <c r="N762" s="166"/>
      <c r="O762" s="166"/>
      <c r="P762" s="166"/>
      <c r="Q762" s="166"/>
      <c r="R762" s="166"/>
      <c r="S762" s="166"/>
      <c r="T762" s="166"/>
      <c r="U762" s="166"/>
      <c r="V762" s="166"/>
      <c r="W762" s="166"/>
      <c r="X762" s="166"/>
      <c r="Y762" s="166"/>
      <c r="Z762" s="166"/>
    </row>
    <row r="763" spans="1:26" ht="12.75" customHeight="1">
      <c r="A763" s="166"/>
      <c r="B763" s="166"/>
      <c r="C763" s="166"/>
      <c r="D763" s="166"/>
      <c r="E763" s="166"/>
      <c r="F763" s="166"/>
      <c r="G763" s="166"/>
      <c r="H763" s="166"/>
      <c r="I763" s="166"/>
      <c r="J763" s="166"/>
      <c r="K763" s="166"/>
      <c r="L763" s="166"/>
      <c r="M763" s="166"/>
      <c r="N763" s="166"/>
      <c r="O763" s="166"/>
      <c r="P763" s="166"/>
      <c r="Q763" s="166"/>
      <c r="R763" s="166"/>
      <c r="S763" s="166"/>
      <c r="T763" s="166"/>
      <c r="U763" s="166"/>
      <c r="V763" s="166"/>
      <c r="W763" s="166"/>
      <c r="X763" s="166"/>
      <c r="Y763" s="166"/>
      <c r="Z763" s="166"/>
    </row>
    <row r="764" spans="1:26" ht="12.75" customHeight="1">
      <c r="A764" s="166"/>
      <c r="B764" s="166"/>
      <c r="C764" s="166"/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P764" s="166"/>
      <c r="Q764" s="166"/>
      <c r="R764" s="166"/>
      <c r="S764" s="166"/>
      <c r="T764" s="166"/>
      <c r="U764" s="166"/>
      <c r="V764" s="166"/>
      <c r="W764" s="166"/>
      <c r="X764" s="166"/>
      <c r="Y764" s="166"/>
      <c r="Z764" s="166"/>
    </row>
    <row r="765" spans="1:26" ht="12.75" customHeight="1">
      <c r="A765" s="166"/>
      <c r="B765" s="166"/>
      <c r="C765" s="166"/>
      <c r="D765" s="166"/>
      <c r="E765" s="166"/>
      <c r="F765" s="166"/>
      <c r="G765" s="166"/>
      <c r="H765" s="166"/>
      <c r="I765" s="166"/>
      <c r="J765" s="166"/>
      <c r="K765" s="166"/>
      <c r="L765" s="166"/>
      <c r="M765" s="166"/>
      <c r="N765" s="166"/>
      <c r="O765" s="166"/>
      <c r="P765" s="166"/>
      <c r="Q765" s="166"/>
      <c r="R765" s="166"/>
      <c r="S765" s="166"/>
      <c r="T765" s="166"/>
      <c r="U765" s="166"/>
      <c r="V765" s="166"/>
      <c r="W765" s="166"/>
      <c r="X765" s="166"/>
      <c r="Y765" s="166"/>
      <c r="Z765" s="166"/>
    </row>
    <row r="766" spans="1:26" ht="12.75" customHeight="1">
      <c r="A766" s="166"/>
      <c r="B766" s="166"/>
      <c r="C766" s="166"/>
      <c r="D766" s="166"/>
      <c r="E766" s="166"/>
      <c r="F766" s="166"/>
      <c r="G766" s="166"/>
      <c r="H766" s="166"/>
      <c r="I766" s="166"/>
      <c r="J766" s="166"/>
      <c r="K766" s="166"/>
      <c r="L766" s="166"/>
      <c r="M766" s="166"/>
      <c r="N766" s="166"/>
      <c r="O766" s="166"/>
      <c r="P766" s="166"/>
      <c r="Q766" s="166"/>
      <c r="R766" s="166"/>
      <c r="S766" s="166"/>
      <c r="T766" s="166"/>
      <c r="U766" s="166"/>
      <c r="V766" s="166"/>
      <c r="W766" s="166"/>
      <c r="X766" s="166"/>
      <c r="Y766" s="166"/>
      <c r="Z766" s="166"/>
    </row>
    <row r="767" spans="1:26" ht="12.75" customHeight="1">
      <c r="A767" s="166"/>
      <c r="B767" s="166"/>
      <c r="C767" s="166"/>
      <c r="D767" s="166"/>
      <c r="E767" s="166"/>
      <c r="F767" s="166"/>
      <c r="G767" s="166"/>
      <c r="H767" s="166"/>
      <c r="I767" s="166"/>
      <c r="J767" s="166"/>
      <c r="K767" s="166"/>
      <c r="L767" s="166"/>
      <c r="M767" s="166"/>
      <c r="N767" s="166"/>
      <c r="O767" s="166"/>
      <c r="P767" s="166"/>
      <c r="Q767" s="166"/>
      <c r="R767" s="166"/>
      <c r="S767" s="166"/>
      <c r="T767" s="166"/>
      <c r="U767" s="166"/>
      <c r="V767" s="166"/>
      <c r="W767" s="166"/>
      <c r="X767" s="166"/>
      <c r="Y767" s="166"/>
      <c r="Z767" s="166"/>
    </row>
    <row r="768" spans="1:26" ht="12.75" customHeight="1">
      <c r="A768" s="166"/>
      <c r="B768" s="166"/>
      <c r="C768" s="166"/>
      <c r="D768" s="166"/>
      <c r="E768" s="166"/>
      <c r="F768" s="166"/>
      <c r="G768" s="166"/>
      <c r="H768" s="166"/>
      <c r="I768" s="166"/>
      <c r="J768" s="166"/>
      <c r="K768" s="166"/>
      <c r="L768" s="166"/>
      <c r="M768" s="166"/>
      <c r="N768" s="166"/>
      <c r="O768" s="166"/>
      <c r="P768" s="166"/>
      <c r="Q768" s="166"/>
      <c r="R768" s="166"/>
      <c r="S768" s="166"/>
      <c r="T768" s="166"/>
      <c r="U768" s="166"/>
      <c r="V768" s="166"/>
      <c r="W768" s="166"/>
      <c r="X768" s="166"/>
      <c r="Y768" s="166"/>
      <c r="Z768" s="166"/>
    </row>
    <row r="769" spans="1:26" ht="12.75" customHeight="1">
      <c r="A769" s="166"/>
      <c r="B769" s="166"/>
      <c r="C769" s="166"/>
      <c r="D769" s="166"/>
      <c r="E769" s="166"/>
      <c r="F769" s="166"/>
      <c r="G769" s="166"/>
      <c r="H769" s="166"/>
      <c r="I769" s="166"/>
      <c r="J769" s="166"/>
      <c r="K769" s="166"/>
      <c r="L769" s="166"/>
      <c r="M769" s="166"/>
      <c r="N769" s="166"/>
      <c r="O769" s="166"/>
      <c r="P769" s="166"/>
      <c r="Q769" s="166"/>
      <c r="R769" s="166"/>
      <c r="S769" s="166"/>
      <c r="T769" s="166"/>
      <c r="U769" s="166"/>
      <c r="V769" s="166"/>
      <c r="W769" s="166"/>
      <c r="X769" s="166"/>
      <c r="Y769" s="166"/>
      <c r="Z769" s="166"/>
    </row>
    <row r="770" spans="1:26" ht="12.75" customHeight="1">
      <c r="A770" s="166"/>
      <c r="B770" s="166"/>
      <c r="C770" s="166"/>
      <c r="D770" s="166"/>
      <c r="E770" s="166"/>
      <c r="F770" s="166"/>
      <c r="G770" s="166"/>
      <c r="H770" s="166"/>
      <c r="I770" s="166"/>
      <c r="J770" s="166"/>
      <c r="K770" s="166"/>
      <c r="L770" s="166"/>
      <c r="M770" s="166"/>
      <c r="N770" s="166"/>
      <c r="O770" s="166"/>
      <c r="P770" s="166"/>
      <c r="Q770" s="166"/>
      <c r="R770" s="166"/>
      <c r="S770" s="166"/>
      <c r="T770" s="166"/>
      <c r="U770" s="166"/>
      <c r="V770" s="166"/>
      <c r="W770" s="166"/>
      <c r="X770" s="166"/>
      <c r="Y770" s="166"/>
      <c r="Z770" s="166"/>
    </row>
    <row r="771" spans="1:26" ht="12.75" customHeight="1">
      <c r="A771" s="166"/>
      <c r="B771" s="166"/>
      <c r="C771" s="166"/>
      <c r="D771" s="166"/>
      <c r="E771" s="166"/>
      <c r="F771" s="166"/>
      <c r="G771" s="166"/>
      <c r="H771" s="166"/>
      <c r="I771" s="166"/>
      <c r="J771" s="166"/>
      <c r="K771" s="166"/>
      <c r="L771" s="166"/>
      <c r="M771" s="166"/>
      <c r="N771" s="166"/>
      <c r="O771" s="166"/>
      <c r="P771" s="166"/>
      <c r="Q771" s="166"/>
      <c r="R771" s="166"/>
      <c r="S771" s="166"/>
      <c r="T771" s="166"/>
      <c r="U771" s="166"/>
      <c r="V771" s="166"/>
      <c r="W771" s="166"/>
      <c r="X771" s="166"/>
      <c r="Y771" s="166"/>
      <c r="Z771" s="166"/>
    </row>
    <row r="772" spans="1:26" ht="12.75" customHeight="1">
      <c r="A772" s="166"/>
      <c r="B772" s="166"/>
      <c r="C772" s="166"/>
      <c r="D772" s="166"/>
      <c r="E772" s="166"/>
      <c r="F772" s="166"/>
      <c r="G772" s="166"/>
      <c r="H772" s="166"/>
      <c r="I772" s="166"/>
      <c r="J772" s="166"/>
      <c r="K772" s="166"/>
      <c r="L772" s="166"/>
      <c r="M772" s="166"/>
      <c r="N772" s="166"/>
      <c r="O772" s="166"/>
      <c r="P772" s="166"/>
      <c r="Q772" s="166"/>
      <c r="R772" s="166"/>
      <c r="S772" s="166"/>
      <c r="T772" s="166"/>
      <c r="U772" s="166"/>
      <c r="V772" s="166"/>
      <c r="W772" s="166"/>
      <c r="X772" s="166"/>
      <c r="Y772" s="166"/>
      <c r="Z772" s="166"/>
    </row>
    <row r="773" spans="1:26" ht="12.75" customHeight="1">
      <c r="A773" s="166"/>
      <c r="B773" s="166"/>
      <c r="C773" s="166"/>
      <c r="D773" s="166"/>
      <c r="E773" s="166"/>
      <c r="F773" s="166"/>
      <c r="G773" s="166"/>
      <c r="H773" s="166"/>
      <c r="I773" s="166"/>
      <c r="J773" s="166"/>
      <c r="K773" s="166"/>
      <c r="L773" s="166"/>
      <c r="M773" s="166"/>
      <c r="N773" s="166"/>
      <c r="O773" s="166"/>
      <c r="P773" s="166"/>
      <c r="Q773" s="166"/>
      <c r="R773" s="166"/>
      <c r="S773" s="166"/>
      <c r="T773" s="166"/>
      <c r="U773" s="166"/>
      <c r="V773" s="166"/>
      <c r="W773" s="166"/>
      <c r="X773" s="166"/>
      <c r="Y773" s="166"/>
      <c r="Z773" s="166"/>
    </row>
    <row r="774" spans="1:26" ht="12.75" customHeight="1">
      <c r="A774" s="166"/>
      <c r="B774" s="166"/>
      <c r="C774" s="166"/>
      <c r="D774" s="166"/>
      <c r="E774" s="166"/>
      <c r="F774" s="166"/>
      <c r="G774" s="166"/>
      <c r="H774" s="166"/>
      <c r="I774" s="166"/>
      <c r="J774" s="166"/>
      <c r="K774" s="166"/>
      <c r="L774" s="166"/>
      <c r="M774" s="166"/>
      <c r="N774" s="166"/>
      <c r="O774" s="166"/>
      <c r="P774" s="166"/>
      <c r="Q774" s="166"/>
      <c r="R774" s="166"/>
      <c r="S774" s="166"/>
      <c r="T774" s="166"/>
      <c r="U774" s="166"/>
      <c r="V774" s="166"/>
      <c r="W774" s="166"/>
      <c r="X774" s="166"/>
      <c r="Y774" s="166"/>
      <c r="Z774" s="166"/>
    </row>
    <row r="775" spans="1:26" ht="12.75" customHeight="1">
      <c r="A775" s="166"/>
      <c r="B775" s="166"/>
      <c r="C775" s="166"/>
      <c r="D775" s="166"/>
      <c r="E775" s="166"/>
      <c r="F775" s="166"/>
      <c r="G775" s="166"/>
      <c r="H775" s="166"/>
      <c r="I775" s="166"/>
      <c r="J775" s="166"/>
      <c r="K775" s="166"/>
      <c r="L775" s="166"/>
      <c r="M775" s="166"/>
      <c r="N775" s="166"/>
      <c r="O775" s="166"/>
      <c r="P775" s="166"/>
      <c r="Q775" s="166"/>
      <c r="R775" s="166"/>
      <c r="S775" s="166"/>
      <c r="T775" s="166"/>
      <c r="U775" s="166"/>
      <c r="V775" s="166"/>
      <c r="W775" s="166"/>
      <c r="X775" s="166"/>
      <c r="Y775" s="166"/>
      <c r="Z775" s="166"/>
    </row>
    <row r="776" spans="1:26" ht="12.75" customHeight="1">
      <c r="A776" s="166"/>
      <c r="B776" s="166"/>
      <c r="C776" s="166"/>
      <c r="D776" s="166"/>
      <c r="E776" s="166"/>
      <c r="F776" s="166"/>
      <c r="G776" s="166"/>
      <c r="H776" s="166"/>
      <c r="I776" s="166"/>
      <c r="J776" s="166"/>
      <c r="K776" s="166"/>
      <c r="L776" s="166"/>
      <c r="M776" s="166"/>
      <c r="N776" s="166"/>
      <c r="O776" s="166"/>
      <c r="P776" s="166"/>
      <c r="Q776" s="166"/>
      <c r="R776" s="166"/>
      <c r="S776" s="166"/>
      <c r="T776" s="166"/>
      <c r="U776" s="166"/>
      <c r="V776" s="166"/>
      <c r="W776" s="166"/>
      <c r="X776" s="166"/>
      <c r="Y776" s="166"/>
      <c r="Z776" s="166"/>
    </row>
    <row r="777" spans="1:26" ht="12.75" customHeight="1">
      <c r="A777" s="166"/>
      <c r="B777" s="166"/>
      <c r="C777" s="166"/>
      <c r="D777" s="166"/>
      <c r="E777" s="166"/>
      <c r="F777" s="166"/>
      <c r="G777" s="166"/>
      <c r="H777" s="166"/>
      <c r="I777" s="166"/>
      <c r="J777" s="166"/>
      <c r="K777" s="166"/>
      <c r="L777" s="166"/>
      <c r="M777" s="166"/>
      <c r="N777" s="166"/>
      <c r="O777" s="166"/>
      <c r="P777" s="166"/>
      <c r="Q777" s="166"/>
      <c r="R777" s="166"/>
      <c r="S777" s="166"/>
      <c r="T777" s="166"/>
      <c r="U777" s="166"/>
      <c r="V777" s="166"/>
      <c r="W777" s="166"/>
      <c r="X777" s="166"/>
      <c r="Y777" s="166"/>
      <c r="Z777" s="166"/>
    </row>
    <row r="778" spans="1:26" ht="12.75" customHeight="1">
      <c r="A778" s="166"/>
      <c r="B778" s="166"/>
      <c r="C778" s="166"/>
      <c r="D778" s="166"/>
      <c r="E778" s="166"/>
      <c r="F778" s="166"/>
      <c r="G778" s="166"/>
      <c r="H778" s="166"/>
      <c r="I778" s="166"/>
      <c r="J778" s="166"/>
      <c r="K778" s="166"/>
      <c r="L778" s="166"/>
      <c r="M778" s="166"/>
      <c r="N778" s="166"/>
      <c r="O778" s="166"/>
      <c r="P778" s="166"/>
      <c r="Q778" s="166"/>
      <c r="R778" s="166"/>
      <c r="S778" s="166"/>
      <c r="T778" s="166"/>
      <c r="U778" s="166"/>
      <c r="V778" s="166"/>
      <c r="W778" s="166"/>
      <c r="X778" s="166"/>
      <c r="Y778" s="166"/>
      <c r="Z778" s="166"/>
    </row>
    <row r="779" spans="1:26" ht="12.75" customHeight="1">
      <c r="A779" s="166"/>
      <c r="B779" s="166"/>
      <c r="C779" s="166"/>
      <c r="D779" s="166"/>
      <c r="E779" s="166"/>
      <c r="F779" s="166"/>
      <c r="G779" s="166"/>
      <c r="H779" s="166"/>
      <c r="I779" s="166"/>
      <c r="J779" s="166"/>
      <c r="K779" s="166"/>
      <c r="L779" s="166"/>
      <c r="M779" s="166"/>
      <c r="N779" s="166"/>
      <c r="O779" s="166"/>
      <c r="P779" s="166"/>
      <c r="Q779" s="166"/>
      <c r="R779" s="166"/>
      <c r="S779" s="166"/>
      <c r="T779" s="166"/>
      <c r="U779" s="166"/>
      <c r="V779" s="166"/>
      <c r="W779" s="166"/>
      <c r="X779" s="166"/>
      <c r="Y779" s="166"/>
      <c r="Z779" s="166"/>
    </row>
    <row r="780" spans="1:26" ht="12.75" customHeight="1">
      <c r="A780" s="166"/>
      <c r="B780" s="166"/>
      <c r="C780" s="166"/>
      <c r="D780" s="166"/>
      <c r="E780" s="166"/>
      <c r="F780" s="166"/>
      <c r="G780" s="166"/>
      <c r="H780" s="166"/>
      <c r="I780" s="166"/>
      <c r="J780" s="166"/>
      <c r="K780" s="166"/>
      <c r="L780" s="166"/>
      <c r="M780" s="166"/>
      <c r="N780" s="166"/>
      <c r="O780" s="166"/>
      <c r="P780" s="166"/>
      <c r="Q780" s="166"/>
      <c r="R780" s="166"/>
      <c r="S780" s="166"/>
      <c r="T780" s="166"/>
      <c r="U780" s="166"/>
      <c r="V780" s="166"/>
      <c r="W780" s="166"/>
      <c r="X780" s="166"/>
      <c r="Y780" s="166"/>
      <c r="Z780" s="166"/>
    </row>
    <row r="781" spans="1:26" ht="12.75" customHeight="1">
      <c r="A781" s="166"/>
      <c r="B781" s="166"/>
      <c r="C781" s="166"/>
      <c r="D781" s="166"/>
      <c r="E781" s="166"/>
      <c r="F781" s="166"/>
      <c r="G781" s="166"/>
      <c r="H781" s="166"/>
      <c r="I781" s="166"/>
      <c r="J781" s="166"/>
      <c r="K781" s="166"/>
      <c r="L781" s="166"/>
      <c r="M781" s="166"/>
      <c r="N781" s="166"/>
      <c r="O781" s="166"/>
      <c r="P781" s="166"/>
      <c r="Q781" s="166"/>
      <c r="R781" s="166"/>
      <c r="S781" s="166"/>
      <c r="T781" s="166"/>
      <c r="U781" s="166"/>
      <c r="V781" s="166"/>
      <c r="W781" s="166"/>
      <c r="X781" s="166"/>
      <c r="Y781" s="166"/>
      <c r="Z781" s="166"/>
    </row>
    <row r="782" spans="1:26" ht="12.75" customHeight="1">
      <c r="A782" s="166"/>
      <c r="B782" s="166"/>
      <c r="C782" s="166"/>
      <c r="D782" s="166"/>
      <c r="E782" s="166"/>
      <c r="F782" s="166"/>
      <c r="G782" s="166"/>
      <c r="H782" s="166"/>
      <c r="I782" s="166"/>
      <c r="J782" s="166"/>
      <c r="K782" s="166"/>
      <c r="L782" s="166"/>
      <c r="M782" s="166"/>
      <c r="N782" s="166"/>
      <c r="O782" s="166"/>
      <c r="P782" s="166"/>
      <c r="Q782" s="166"/>
      <c r="R782" s="166"/>
      <c r="S782" s="166"/>
      <c r="T782" s="166"/>
      <c r="U782" s="166"/>
      <c r="V782" s="166"/>
      <c r="W782" s="166"/>
      <c r="X782" s="166"/>
      <c r="Y782" s="166"/>
      <c r="Z782" s="166"/>
    </row>
    <row r="783" spans="1:26" ht="12.75" customHeight="1">
      <c r="A783" s="166"/>
      <c r="B783" s="166"/>
      <c r="C783" s="166"/>
      <c r="D783" s="166"/>
      <c r="E783" s="166"/>
      <c r="F783" s="166"/>
      <c r="G783" s="166"/>
      <c r="H783" s="166"/>
      <c r="I783" s="166"/>
      <c r="J783" s="166"/>
      <c r="K783" s="166"/>
      <c r="L783" s="166"/>
      <c r="M783" s="166"/>
      <c r="N783" s="166"/>
      <c r="O783" s="166"/>
      <c r="P783" s="166"/>
      <c r="Q783" s="166"/>
      <c r="R783" s="166"/>
      <c r="S783" s="166"/>
      <c r="T783" s="166"/>
      <c r="U783" s="166"/>
      <c r="V783" s="166"/>
      <c r="W783" s="166"/>
      <c r="X783" s="166"/>
      <c r="Y783" s="166"/>
      <c r="Z783" s="166"/>
    </row>
    <row r="784" spans="1:26" ht="12.75" customHeight="1">
      <c r="A784" s="166"/>
      <c r="B784" s="166"/>
      <c r="C784" s="166"/>
      <c r="D784" s="166"/>
      <c r="E784" s="166"/>
      <c r="F784" s="166"/>
      <c r="G784" s="166"/>
      <c r="H784" s="166"/>
      <c r="I784" s="166"/>
      <c r="J784" s="166"/>
      <c r="K784" s="166"/>
      <c r="L784" s="166"/>
      <c r="M784" s="166"/>
      <c r="N784" s="166"/>
      <c r="O784" s="166"/>
      <c r="P784" s="166"/>
      <c r="Q784" s="166"/>
      <c r="R784" s="166"/>
      <c r="S784" s="166"/>
      <c r="T784" s="166"/>
      <c r="U784" s="166"/>
      <c r="V784" s="166"/>
      <c r="W784" s="166"/>
      <c r="X784" s="166"/>
      <c r="Y784" s="166"/>
      <c r="Z784" s="166"/>
    </row>
    <row r="785" spans="1:26" ht="12.75" customHeight="1">
      <c r="A785" s="166"/>
      <c r="B785" s="166"/>
      <c r="C785" s="166"/>
      <c r="D785" s="166"/>
      <c r="E785" s="166"/>
      <c r="F785" s="166"/>
      <c r="G785" s="166"/>
      <c r="H785" s="166"/>
      <c r="I785" s="166"/>
      <c r="J785" s="166"/>
      <c r="K785" s="166"/>
      <c r="L785" s="166"/>
      <c r="M785" s="166"/>
      <c r="N785" s="166"/>
      <c r="O785" s="166"/>
      <c r="P785" s="166"/>
      <c r="Q785" s="166"/>
      <c r="R785" s="166"/>
      <c r="S785" s="166"/>
      <c r="T785" s="166"/>
      <c r="U785" s="166"/>
      <c r="V785" s="166"/>
      <c r="W785" s="166"/>
      <c r="X785" s="166"/>
      <c r="Y785" s="166"/>
      <c r="Z785" s="166"/>
    </row>
    <row r="786" spans="1:26" ht="12.75" customHeight="1">
      <c r="A786" s="166"/>
      <c r="B786" s="166"/>
      <c r="C786" s="166"/>
      <c r="D786" s="166"/>
      <c r="E786" s="166"/>
      <c r="F786" s="166"/>
      <c r="G786" s="166"/>
      <c r="H786" s="166"/>
      <c r="I786" s="166"/>
      <c r="J786" s="166"/>
      <c r="K786" s="166"/>
      <c r="L786" s="166"/>
      <c r="M786" s="166"/>
      <c r="N786" s="166"/>
      <c r="O786" s="166"/>
      <c r="P786" s="166"/>
      <c r="Q786" s="166"/>
      <c r="R786" s="166"/>
      <c r="S786" s="166"/>
      <c r="T786" s="166"/>
      <c r="U786" s="166"/>
      <c r="V786" s="166"/>
      <c r="W786" s="166"/>
      <c r="X786" s="166"/>
      <c r="Y786" s="166"/>
      <c r="Z786" s="166"/>
    </row>
    <row r="787" spans="1:26" ht="12.75" customHeight="1">
      <c r="A787" s="166"/>
      <c r="B787" s="166"/>
      <c r="C787" s="166"/>
      <c r="D787" s="166"/>
      <c r="E787" s="166"/>
      <c r="F787" s="166"/>
      <c r="G787" s="166"/>
      <c r="H787" s="166"/>
      <c r="I787" s="166"/>
      <c r="J787" s="166"/>
      <c r="K787" s="166"/>
      <c r="L787" s="166"/>
      <c r="M787" s="166"/>
      <c r="N787" s="166"/>
      <c r="O787" s="166"/>
      <c r="P787" s="166"/>
      <c r="Q787" s="166"/>
      <c r="R787" s="166"/>
      <c r="S787" s="166"/>
      <c r="T787" s="166"/>
      <c r="U787" s="166"/>
      <c r="V787" s="166"/>
      <c r="W787" s="166"/>
      <c r="X787" s="166"/>
      <c r="Y787" s="166"/>
      <c r="Z787" s="166"/>
    </row>
    <row r="788" spans="1:26" ht="12.75" customHeight="1">
      <c r="A788" s="166"/>
      <c r="B788" s="166"/>
      <c r="C788" s="166"/>
      <c r="D788" s="166"/>
      <c r="E788" s="166"/>
      <c r="F788" s="166"/>
      <c r="G788" s="166"/>
      <c r="H788" s="166"/>
      <c r="I788" s="166"/>
      <c r="J788" s="166"/>
      <c r="K788" s="166"/>
      <c r="L788" s="166"/>
      <c r="M788" s="166"/>
      <c r="N788" s="166"/>
      <c r="O788" s="166"/>
      <c r="P788" s="166"/>
      <c r="Q788" s="166"/>
      <c r="R788" s="166"/>
      <c r="S788" s="166"/>
      <c r="T788" s="166"/>
      <c r="U788" s="166"/>
      <c r="V788" s="166"/>
      <c r="W788" s="166"/>
      <c r="X788" s="166"/>
      <c r="Y788" s="166"/>
      <c r="Z788" s="166"/>
    </row>
    <row r="789" spans="1:26" ht="12.75" customHeight="1">
      <c r="A789" s="166"/>
      <c r="B789" s="166"/>
      <c r="C789" s="166"/>
      <c r="D789" s="166"/>
      <c r="E789" s="166"/>
      <c r="F789" s="166"/>
      <c r="G789" s="166"/>
      <c r="H789" s="166"/>
      <c r="I789" s="166"/>
      <c r="J789" s="166"/>
      <c r="K789" s="166"/>
      <c r="L789" s="166"/>
      <c r="M789" s="166"/>
      <c r="N789" s="166"/>
      <c r="O789" s="166"/>
      <c r="P789" s="166"/>
      <c r="Q789" s="166"/>
      <c r="R789" s="166"/>
      <c r="S789" s="166"/>
      <c r="T789" s="166"/>
      <c r="U789" s="166"/>
      <c r="V789" s="166"/>
      <c r="W789" s="166"/>
      <c r="X789" s="166"/>
      <c r="Y789" s="166"/>
      <c r="Z789" s="166"/>
    </row>
    <row r="790" spans="1:26" ht="12.75" customHeight="1">
      <c r="A790" s="166"/>
      <c r="B790" s="166"/>
      <c r="C790" s="166"/>
      <c r="D790" s="166"/>
      <c r="E790" s="166"/>
      <c r="F790" s="166"/>
      <c r="G790" s="166"/>
      <c r="H790" s="166"/>
      <c r="I790" s="166"/>
      <c r="J790" s="166"/>
      <c r="K790" s="166"/>
      <c r="L790" s="166"/>
      <c r="M790" s="166"/>
      <c r="N790" s="166"/>
      <c r="O790" s="166"/>
      <c r="P790" s="166"/>
      <c r="Q790" s="166"/>
      <c r="R790" s="166"/>
      <c r="S790" s="166"/>
      <c r="T790" s="166"/>
      <c r="U790" s="166"/>
      <c r="V790" s="166"/>
      <c r="W790" s="166"/>
      <c r="X790" s="166"/>
      <c r="Y790" s="166"/>
      <c r="Z790" s="166"/>
    </row>
    <row r="791" spans="1:26" ht="12.75" customHeight="1">
      <c r="A791" s="166"/>
      <c r="B791" s="166"/>
      <c r="C791" s="166"/>
      <c r="D791" s="166"/>
      <c r="E791" s="166"/>
      <c r="F791" s="166"/>
      <c r="G791" s="166"/>
      <c r="H791" s="166"/>
      <c r="I791" s="166"/>
      <c r="J791" s="166"/>
      <c r="K791" s="166"/>
      <c r="L791" s="166"/>
      <c r="M791" s="166"/>
      <c r="N791" s="166"/>
      <c r="O791" s="166"/>
      <c r="P791" s="166"/>
      <c r="Q791" s="166"/>
      <c r="R791" s="166"/>
      <c r="S791" s="166"/>
      <c r="T791" s="166"/>
      <c r="U791" s="166"/>
      <c r="V791" s="166"/>
      <c r="W791" s="166"/>
      <c r="X791" s="166"/>
      <c r="Y791" s="166"/>
      <c r="Z791" s="166"/>
    </row>
    <row r="792" spans="1:26" ht="12.75" customHeight="1">
      <c r="A792" s="166"/>
      <c r="B792" s="166"/>
      <c r="C792" s="166"/>
      <c r="D792" s="166"/>
      <c r="E792" s="166"/>
      <c r="F792" s="166"/>
      <c r="G792" s="166"/>
      <c r="H792" s="166"/>
      <c r="I792" s="166"/>
      <c r="J792" s="166"/>
      <c r="K792" s="166"/>
      <c r="L792" s="166"/>
      <c r="M792" s="166"/>
      <c r="N792" s="166"/>
      <c r="O792" s="166"/>
      <c r="P792" s="166"/>
      <c r="Q792" s="166"/>
      <c r="R792" s="166"/>
      <c r="S792" s="166"/>
      <c r="T792" s="166"/>
      <c r="U792" s="166"/>
      <c r="V792" s="166"/>
      <c r="W792" s="166"/>
      <c r="X792" s="166"/>
      <c r="Y792" s="166"/>
      <c r="Z792" s="166"/>
    </row>
    <row r="793" spans="1:26" ht="12.75" customHeight="1">
      <c r="A793" s="166"/>
      <c r="B793" s="166"/>
      <c r="C793" s="166"/>
      <c r="D793" s="166"/>
      <c r="E793" s="166"/>
      <c r="F793" s="166"/>
      <c r="G793" s="166"/>
      <c r="H793" s="166"/>
      <c r="I793" s="166"/>
      <c r="J793" s="166"/>
      <c r="K793" s="166"/>
      <c r="L793" s="166"/>
      <c r="M793" s="166"/>
      <c r="N793" s="166"/>
      <c r="O793" s="166"/>
      <c r="P793" s="166"/>
      <c r="Q793" s="166"/>
      <c r="R793" s="166"/>
      <c r="S793" s="166"/>
      <c r="T793" s="166"/>
      <c r="U793" s="166"/>
      <c r="V793" s="166"/>
      <c r="W793" s="166"/>
      <c r="X793" s="166"/>
      <c r="Y793" s="166"/>
      <c r="Z793" s="166"/>
    </row>
    <row r="794" spans="1:26" ht="12.75" customHeight="1">
      <c r="A794" s="166"/>
      <c r="B794" s="166"/>
      <c r="C794" s="166"/>
      <c r="D794" s="166"/>
      <c r="E794" s="166"/>
      <c r="F794" s="166"/>
      <c r="G794" s="166"/>
      <c r="H794" s="166"/>
      <c r="I794" s="166"/>
      <c r="J794" s="166"/>
      <c r="K794" s="166"/>
      <c r="L794" s="166"/>
      <c r="M794" s="166"/>
      <c r="N794" s="166"/>
      <c r="O794" s="166"/>
      <c r="P794" s="166"/>
      <c r="Q794" s="166"/>
      <c r="R794" s="166"/>
      <c r="S794" s="166"/>
      <c r="T794" s="166"/>
      <c r="U794" s="166"/>
      <c r="V794" s="166"/>
      <c r="W794" s="166"/>
      <c r="X794" s="166"/>
      <c r="Y794" s="166"/>
      <c r="Z794" s="166"/>
    </row>
    <row r="795" spans="1:26" ht="12.75" customHeight="1">
      <c r="A795" s="166"/>
      <c r="B795" s="166"/>
      <c r="C795" s="166"/>
      <c r="D795" s="166"/>
      <c r="E795" s="166"/>
      <c r="F795" s="166"/>
      <c r="G795" s="166"/>
      <c r="H795" s="166"/>
      <c r="I795" s="166"/>
      <c r="J795" s="166"/>
      <c r="K795" s="166"/>
      <c r="L795" s="166"/>
      <c r="M795" s="166"/>
      <c r="N795" s="166"/>
      <c r="O795" s="166"/>
      <c r="P795" s="166"/>
      <c r="Q795" s="166"/>
      <c r="R795" s="166"/>
      <c r="S795" s="166"/>
      <c r="T795" s="166"/>
      <c r="U795" s="166"/>
      <c r="V795" s="166"/>
      <c r="W795" s="166"/>
      <c r="X795" s="166"/>
      <c r="Y795" s="166"/>
      <c r="Z795" s="166"/>
    </row>
    <row r="796" spans="1:26" ht="12.75" customHeight="1">
      <c r="A796" s="166"/>
      <c r="B796" s="166"/>
      <c r="C796" s="166"/>
      <c r="D796" s="166"/>
      <c r="E796" s="166"/>
      <c r="F796" s="166"/>
      <c r="G796" s="166"/>
      <c r="H796" s="166"/>
      <c r="I796" s="166"/>
      <c r="J796" s="166"/>
      <c r="K796" s="166"/>
      <c r="L796" s="166"/>
      <c r="M796" s="166"/>
      <c r="N796" s="166"/>
      <c r="O796" s="166"/>
      <c r="P796" s="166"/>
      <c r="Q796" s="166"/>
      <c r="R796" s="166"/>
      <c r="S796" s="166"/>
      <c r="T796" s="166"/>
      <c r="U796" s="166"/>
      <c r="V796" s="166"/>
      <c r="W796" s="166"/>
      <c r="X796" s="166"/>
      <c r="Y796" s="166"/>
      <c r="Z796" s="166"/>
    </row>
    <row r="797" spans="1:26" ht="12.75" customHeight="1">
      <c r="A797" s="166"/>
      <c r="B797" s="166"/>
      <c r="C797" s="166"/>
      <c r="D797" s="166"/>
      <c r="E797" s="166"/>
      <c r="F797" s="166"/>
      <c r="G797" s="166"/>
      <c r="H797" s="166"/>
      <c r="I797" s="166"/>
      <c r="J797" s="166"/>
      <c r="K797" s="166"/>
      <c r="L797" s="166"/>
      <c r="M797" s="166"/>
      <c r="N797" s="166"/>
      <c r="O797" s="166"/>
      <c r="P797" s="166"/>
      <c r="Q797" s="166"/>
      <c r="R797" s="166"/>
      <c r="S797" s="166"/>
      <c r="T797" s="166"/>
      <c r="U797" s="166"/>
      <c r="V797" s="166"/>
      <c r="W797" s="166"/>
      <c r="X797" s="166"/>
      <c r="Y797" s="166"/>
      <c r="Z797" s="166"/>
    </row>
    <row r="798" spans="1:26" ht="12.75" customHeight="1">
      <c r="A798" s="166"/>
      <c r="B798" s="166"/>
      <c r="C798" s="166"/>
      <c r="D798" s="166"/>
      <c r="E798" s="166"/>
      <c r="F798" s="166"/>
      <c r="G798" s="166"/>
      <c r="H798" s="166"/>
      <c r="I798" s="166"/>
      <c r="J798" s="166"/>
      <c r="K798" s="166"/>
      <c r="L798" s="166"/>
      <c r="M798" s="166"/>
      <c r="N798" s="166"/>
      <c r="O798" s="166"/>
      <c r="P798" s="166"/>
      <c r="Q798" s="166"/>
      <c r="R798" s="166"/>
      <c r="S798" s="166"/>
      <c r="T798" s="166"/>
      <c r="U798" s="166"/>
      <c r="V798" s="166"/>
      <c r="W798" s="166"/>
      <c r="X798" s="166"/>
      <c r="Y798" s="166"/>
      <c r="Z798" s="166"/>
    </row>
    <row r="799" spans="1:26" ht="12.75" customHeight="1">
      <c r="A799" s="166"/>
      <c r="B799" s="166"/>
      <c r="C799" s="166"/>
      <c r="D799" s="166"/>
      <c r="E799" s="166"/>
      <c r="F799" s="166"/>
      <c r="G799" s="166"/>
      <c r="H799" s="166"/>
      <c r="I799" s="166"/>
      <c r="J799" s="166"/>
      <c r="K799" s="166"/>
      <c r="L799" s="166"/>
      <c r="M799" s="166"/>
      <c r="N799" s="166"/>
      <c r="O799" s="166"/>
      <c r="P799" s="166"/>
      <c r="Q799" s="166"/>
      <c r="R799" s="166"/>
      <c r="S799" s="166"/>
      <c r="T799" s="166"/>
      <c r="U799" s="166"/>
      <c r="V799" s="166"/>
      <c r="W799" s="166"/>
      <c r="X799" s="166"/>
      <c r="Y799" s="166"/>
      <c r="Z799" s="166"/>
    </row>
    <row r="800" spans="1:26" ht="12.75" customHeight="1">
      <c r="A800" s="166"/>
      <c r="B800" s="166"/>
      <c r="C800" s="166"/>
      <c r="D800" s="166"/>
      <c r="E800" s="166"/>
      <c r="F800" s="166"/>
      <c r="G800" s="166"/>
      <c r="H800" s="166"/>
      <c r="I800" s="166"/>
      <c r="J800" s="166"/>
      <c r="K800" s="166"/>
      <c r="L800" s="166"/>
      <c r="M800" s="166"/>
      <c r="N800" s="166"/>
      <c r="O800" s="166"/>
      <c r="P800" s="166"/>
      <c r="Q800" s="166"/>
      <c r="R800" s="166"/>
      <c r="S800" s="166"/>
      <c r="T800" s="166"/>
      <c r="U800" s="166"/>
      <c r="V800" s="166"/>
      <c r="W800" s="166"/>
      <c r="X800" s="166"/>
      <c r="Y800" s="166"/>
      <c r="Z800" s="166"/>
    </row>
    <row r="801" spans="1:26" ht="12.75" customHeight="1">
      <c r="A801" s="166"/>
      <c r="B801" s="166"/>
      <c r="C801" s="166"/>
      <c r="D801" s="166"/>
      <c r="E801" s="166"/>
      <c r="F801" s="166"/>
      <c r="G801" s="166"/>
      <c r="H801" s="166"/>
      <c r="I801" s="166"/>
      <c r="J801" s="166"/>
      <c r="K801" s="166"/>
      <c r="L801" s="166"/>
      <c r="M801" s="166"/>
      <c r="N801" s="166"/>
      <c r="O801" s="166"/>
      <c r="P801" s="166"/>
      <c r="Q801" s="166"/>
      <c r="R801" s="166"/>
      <c r="S801" s="166"/>
      <c r="T801" s="166"/>
      <c r="U801" s="166"/>
      <c r="V801" s="166"/>
      <c r="W801" s="166"/>
      <c r="X801" s="166"/>
      <c r="Y801" s="166"/>
      <c r="Z801" s="166"/>
    </row>
    <row r="802" spans="1:26" ht="12.75" customHeight="1">
      <c r="A802" s="166"/>
      <c r="B802" s="166"/>
      <c r="C802" s="166"/>
      <c r="D802" s="166"/>
      <c r="E802" s="166"/>
      <c r="F802" s="166"/>
      <c r="G802" s="166"/>
      <c r="H802" s="166"/>
      <c r="I802" s="166"/>
      <c r="J802" s="166"/>
      <c r="K802" s="166"/>
      <c r="L802" s="166"/>
      <c r="M802" s="166"/>
      <c r="N802" s="166"/>
      <c r="O802" s="166"/>
      <c r="P802" s="166"/>
      <c r="Q802" s="166"/>
      <c r="R802" s="166"/>
      <c r="S802" s="166"/>
      <c r="T802" s="166"/>
      <c r="U802" s="166"/>
      <c r="V802" s="166"/>
      <c r="W802" s="166"/>
      <c r="X802" s="166"/>
      <c r="Y802" s="166"/>
      <c r="Z802" s="166"/>
    </row>
    <row r="803" spans="1:26" ht="12.75" customHeight="1">
      <c r="A803" s="166"/>
      <c r="B803" s="166"/>
      <c r="C803" s="166"/>
      <c r="D803" s="166"/>
      <c r="E803" s="166"/>
      <c r="F803" s="166"/>
      <c r="G803" s="166"/>
      <c r="H803" s="166"/>
      <c r="I803" s="166"/>
      <c r="J803" s="166"/>
      <c r="K803" s="166"/>
      <c r="L803" s="166"/>
      <c r="M803" s="166"/>
      <c r="N803" s="166"/>
      <c r="O803" s="166"/>
      <c r="P803" s="166"/>
      <c r="Q803" s="166"/>
      <c r="R803" s="166"/>
      <c r="S803" s="166"/>
      <c r="T803" s="166"/>
      <c r="U803" s="166"/>
      <c r="V803" s="166"/>
      <c r="W803" s="166"/>
      <c r="X803" s="166"/>
      <c r="Y803" s="166"/>
      <c r="Z803" s="166"/>
    </row>
    <row r="804" spans="1:26" ht="12.75" customHeight="1">
      <c r="A804" s="166"/>
      <c r="B804" s="166"/>
      <c r="C804" s="166"/>
      <c r="D804" s="166"/>
      <c r="E804" s="166"/>
      <c r="F804" s="166"/>
      <c r="G804" s="166"/>
      <c r="H804" s="166"/>
      <c r="I804" s="166"/>
      <c r="J804" s="166"/>
      <c r="K804" s="166"/>
      <c r="L804" s="166"/>
      <c r="M804" s="166"/>
      <c r="N804" s="166"/>
      <c r="O804" s="166"/>
      <c r="P804" s="166"/>
      <c r="Q804" s="166"/>
      <c r="R804" s="166"/>
      <c r="S804" s="166"/>
      <c r="T804" s="166"/>
      <c r="U804" s="166"/>
      <c r="V804" s="166"/>
      <c r="W804" s="166"/>
      <c r="X804" s="166"/>
      <c r="Y804" s="166"/>
      <c r="Z804" s="166"/>
    </row>
    <row r="805" spans="1:26" ht="12.75" customHeight="1">
      <c r="A805" s="166"/>
      <c r="B805" s="166"/>
      <c r="C805" s="166"/>
      <c r="D805" s="166"/>
      <c r="E805" s="166"/>
      <c r="F805" s="166"/>
      <c r="G805" s="166"/>
      <c r="H805" s="166"/>
      <c r="I805" s="166"/>
      <c r="J805" s="166"/>
      <c r="K805" s="166"/>
      <c r="L805" s="166"/>
      <c r="M805" s="166"/>
      <c r="N805" s="166"/>
      <c r="O805" s="166"/>
      <c r="P805" s="166"/>
      <c r="Q805" s="166"/>
      <c r="R805" s="166"/>
      <c r="S805" s="166"/>
      <c r="T805" s="166"/>
      <c r="U805" s="166"/>
      <c r="V805" s="166"/>
      <c r="W805" s="166"/>
      <c r="X805" s="166"/>
      <c r="Y805" s="166"/>
      <c r="Z805" s="166"/>
    </row>
    <row r="806" spans="1:26" ht="12.75" customHeight="1">
      <c r="A806" s="166"/>
      <c r="B806" s="166"/>
      <c r="C806" s="166"/>
      <c r="D806" s="166"/>
      <c r="E806" s="166"/>
      <c r="F806" s="166"/>
      <c r="G806" s="166"/>
      <c r="H806" s="166"/>
      <c r="I806" s="166"/>
      <c r="J806" s="166"/>
      <c r="K806" s="166"/>
      <c r="L806" s="166"/>
      <c r="M806" s="166"/>
      <c r="N806" s="166"/>
      <c r="O806" s="166"/>
      <c r="P806" s="166"/>
      <c r="Q806" s="166"/>
      <c r="R806" s="166"/>
      <c r="S806" s="166"/>
      <c r="T806" s="166"/>
      <c r="U806" s="166"/>
      <c r="V806" s="166"/>
      <c r="W806" s="166"/>
      <c r="X806" s="166"/>
      <c r="Y806" s="166"/>
      <c r="Z806" s="166"/>
    </row>
    <row r="807" spans="1:26" ht="12.75" customHeight="1">
      <c r="A807" s="166"/>
      <c r="B807" s="166"/>
      <c r="C807" s="166"/>
      <c r="D807" s="166"/>
      <c r="E807" s="166"/>
      <c r="F807" s="166"/>
      <c r="G807" s="166"/>
      <c r="H807" s="166"/>
      <c r="I807" s="166"/>
      <c r="J807" s="166"/>
      <c r="K807" s="166"/>
      <c r="L807" s="166"/>
      <c r="M807" s="166"/>
      <c r="N807" s="166"/>
      <c r="O807" s="166"/>
      <c r="P807" s="166"/>
      <c r="Q807" s="166"/>
      <c r="R807" s="166"/>
      <c r="S807" s="166"/>
      <c r="T807" s="166"/>
      <c r="U807" s="166"/>
      <c r="V807" s="166"/>
      <c r="W807" s="166"/>
      <c r="X807" s="166"/>
      <c r="Y807" s="166"/>
      <c r="Z807" s="166"/>
    </row>
    <row r="808" spans="1:26" ht="12.75" customHeight="1">
      <c r="A808" s="166"/>
      <c r="B808" s="166"/>
      <c r="C808" s="166"/>
      <c r="D808" s="166"/>
      <c r="E808" s="166"/>
      <c r="F808" s="166"/>
      <c r="G808" s="166"/>
      <c r="H808" s="166"/>
      <c r="I808" s="166"/>
      <c r="J808" s="166"/>
      <c r="K808" s="166"/>
      <c r="L808" s="166"/>
      <c r="M808" s="166"/>
      <c r="N808" s="166"/>
      <c r="O808" s="166"/>
      <c r="P808" s="166"/>
      <c r="Q808" s="166"/>
      <c r="R808" s="166"/>
      <c r="S808" s="166"/>
      <c r="T808" s="166"/>
      <c r="U808" s="166"/>
      <c r="V808" s="166"/>
      <c r="W808" s="166"/>
      <c r="X808" s="166"/>
      <c r="Y808" s="166"/>
      <c r="Z808" s="166"/>
    </row>
    <row r="809" spans="1:26" ht="12.75" customHeight="1">
      <c r="A809" s="166"/>
      <c r="B809" s="166"/>
      <c r="C809" s="166"/>
      <c r="D809" s="166"/>
      <c r="E809" s="166"/>
      <c r="F809" s="166"/>
      <c r="G809" s="166"/>
      <c r="H809" s="166"/>
      <c r="I809" s="166"/>
      <c r="J809" s="166"/>
      <c r="K809" s="166"/>
      <c r="L809" s="166"/>
      <c r="M809" s="166"/>
      <c r="N809" s="166"/>
      <c r="O809" s="166"/>
      <c r="P809" s="166"/>
      <c r="Q809" s="166"/>
      <c r="R809" s="166"/>
      <c r="S809" s="166"/>
      <c r="T809" s="166"/>
      <c r="U809" s="166"/>
      <c r="V809" s="166"/>
      <c r="W809" s="166"/>
      <c r="X809" s="166"/>
      <c r="Y809" s="166"/>
      <c r="Z809" s="166"/>
    </row>
    <row r="810" spans="1:26" ht="12.75" customHeight="1">
      <c r="A810" s="166"/>
      <c r="B810" s="166"/>
      <c r="C810" s="166"/>
      <c r="D810" s="166"/>
      <c r="E810" s="166"/>
      <c r="F810" s="166"/>
      <c r="G810" s="166"/>
      <c r="H810" s="166"/>
      <c r="I810" s="166"/>
      <c r="J810" s="166"/>
      <c r="K810" s="166"/>
      <c r="L810" s="166"/>
      <c r="M810" s="166"/>
      <c r="N810" s="166"/>
      <c r="O810" s="166"/>
      <c r="P810" s="166"/>
      <c r="Q810" s="166"/>
      <c r="R810" s="166"/>
      <c r="S810" s="166"/>
      <c r="T810" s="166"/>
      <c r="U810" s="166"/>
      <c r="V810" s="166"/>
      <c r="W810" s="166"/>
      <c r="X810" s="166"/>
      <c r="Y810" s="166"/>
      <c r="Z810" s="166"/>
    </row>
    <row r="811" spans="1:26" ht="12.75" customHeight="1">
      <c r="A811" s="166"/>
      <c r="B811" s="166"/>
      <c r="C811" s="166"/>
      <c r="D811" s="166"/>
      <c r="E811" s="166"/>
      <c r="F811" s="166"/>
      <c r="G811" s="166"/>
      <c r="H811" s="166"/>
      <c r="I811" s="166"/>
      <c r="J811" s="166"/>
      <c r="K811" s="166"/>
      <c r="L811" s="166"/>
      <c r="M811" s="166"/>
      <c r="N811" s="166"/>
      <c r="O811" s="166"/>
      <c r="P811" s="166"/>
      <c r="Q811" s="166"/>
      <c r="R811" s="166"/>
      <c r="S811" s="166"/>
      <c r="T811" s="166"/>
      <c r="U811" s="166"/>
      <c r="V811" s="166"/>
      <c r="W811" s="166"/>
      <c r="X811" s="166"/>
      <c r="Y811" s="166"/>
      <c r="Z811" s="166"/>
    </row>
    <row r="812" spans="1:26" ht="12.75" customHeight="1">
      <c r="A812" s="166"/>
      <c r="B812" s="166"/>
      <c r="C812" s="166"/>
      <c r="D812" s="166"/>
      <c r="E812" s="166"/>
      <c r="F812" s="166"/>
      <c r="G812" s="166"/>
      <c r="H812" s="166"/>
      <c r="I812" s="166"/>
      <c r="J812" s="166"/>
      <c r="K812" s="166"/>
      <c r="L812" s="166"/>
      <c r="M812" s="166"/>
      <c r="N812" s="166"/>
      <c r="O812" s="166"/>
      <c r="P812" s="166"/>
      <c r="Q812" s="166"/>
      <c r="R812" s="166"/>
      <c r="S812" s="166"/>
      <c r="T812" s="166"/>
      <c r="U812" s="166"/>
      <c r="V812" s="166"/>
      <c r="W812" s="166"/>
      <c r="X812" s="166"/>
      <c r="Y812" s="166"/>
      <c r="Z812" s="166"/>
    </row>
    <row r="813" spans="1:26" ht="12.75" customHeight="1">
      <c r="A813" s="166"/>
      <c r="B813" s="166"/>
      <c r="C813" s="166"/>
      <c r="D813" s="166"/>
      <c r="E813" s="166"/>
      <c r="F813" s="166"/>
      <c r="G813" s="166"/>
      <c r="H813" s="166"/>
      <c r="I813" s="166"/>
      <c r="J813" s="166"/>
      <c r="K813" s="166"/>
      <c r="L813" s="166"/>
      <c r="M813" s="166"/>
      <c r="N813" s="166"/>
      <c r="O813" s="166"/>
      <c r="P813" s="166"/>
      <c r="Q813" s="166"/>
      <c r="R813" s="166"/>
      <c r="S813" s="166"/>
      <c r="T813" s="166"/>
      <c r="U813" s="166"/>
      <c r="V813" s="166"/>
      <c r="W813" s="166"/>
      <c r="X813" s="166"/>
      <c r="Y813" s="166"/>
      <c r="Z813" s="166"/>
    </row>
    <row r="814" spans="1:26" ht="12.75" customHeight="1">
      <c r="A814" s="166"/>
      <c r="B814" s="166"/>
      <c r="C814" s="166"/>
      <c r="D814" s="166"/>
      <c r="E814" s="166"/>
      <c r="F814" s="166"/>
      <c r="G814" s="166"/>
      <c r="H814" s="166"/>
      <c r="I814" s="166"/>
      <c r="J814" s="166"/>
      <c r="K814" s="166"/>
      <c r="L814" s="166"/>
      <c r="M814" s="166"/>
      <c r="N814" s="166"/>
      <c r="O814" s="166"/>
      <c r="P814" s="166"/>
      <c r="Q814" s="166"/>
      <c r="R814" s="166"/>
      <c r="S814" s="166"/>
      <c r="T814" s="166"/>
      <c r="U814" s="166"/>
      <c r="V814" s="166"/>
      <c r="W814" s="166"/>
      <c r="X814" s="166"/>
      <c r="Y814" s="166"/>
      <c r="Z814" s="166"/>
    </row>
    <row r="815" spans="1:26" ht="12.75" customHeight="1">
      <c r="A815" s="166"/>
      <c r="B815" s="166"/>
      <c r="C815" s="166"/>
      <c r="D815" s="166"/>
      <c r="E815" s="166"/>
      <c r="F815" s="166"/>
      <c r="G815" s="166"/>
      <c r="H815" s="166"/>
      <c r="I815" s="166"/>
      <c r="J815" s="166"/>
      <c r="K815" s="166"/>
      <c r="L815" s="166"/>
      <c r="M815" s="166"/>
      <c r="N815" s="166"/>
      <c r="O815" s="166"/>
      <c r="P815" s="166"/>
      <c r="Q815" s="166"/>
      <c r="R815" s="166"/>
      <c r="S815" s="166"/>
      <c r="T815" s="166"/>
      <c r="U815" s="166"/>
      <c r="V815" s="166"/>
      <c r="W815" s="166"/>
      <c r="X815" s="166"/>
      <c r="Y815" s="166"/>
      <c r="Z815" s="166"/>
    </row>
    <row r="816" spans="1:26" ht="12.75" customHeight="1">
      <c r="A816" s="166"/>
      <c r="B816" s="166"/>
      <c r="C816" s="166"/>
      <c r="D816" s="166"/>
      <c r="E816" s="166"/>
      <c r="F816" s="166"/>
      <c r="G816" s="166"/>
      <c r="H816" s="166"/>
      <c r="I816" s="166"/>
      <c r="J816" s="166"/>
      <c r="K816" s="166"/>
      <c r="L816" s="166"/>
      <c r="M816" s="166"/>
      <c r="N816" s="166"/>
      <c r="O816" s="166"/>
      <c r="P816" s="166"/>
      <c r="Q816" s="166"/>
      <c r="R816" s="166"/>
      <c r="S816" s="166"/>
      <c r="T816" s="166"/>
      <c r="U816" s="166"/>
      <c r="V816" s="166"/>
      <c r="W816" s="166"/>
      <c r="X816" s="166"/>
      <c r="Y816" s="166"/>
      <c r="Z816" s="166"/>
    </row>
    <row r="817" spans="1:26" ht="12.75" customHeight="1">
      <c r="A817" s="166"/>
      <c r="B817" s="166"/>
      <c r="C817" s="166"/>
      <c r="D817" s="166"/>
      <c r="E817" s="166"/>
      <c r="F817" s="166"/>
      <c r="G817" s="166"/>
      <c r="H817" s="166"/>
      <c r="I817" s="166"/>
      <c r="J817" s="166"/>
      <c r="K817" s="166"/>
      <c r="L817" s="166"/>
      <c r="M817" s="166"/>
      <c r="N817" s="166"/>
      <c r="O817" s="166"/>
      <c r="P817" s="166"/>
      <c r="Q817" s="166"/>
      <c r="R817" s="166"/>
      <c r="S817" s="166"/>
      <c r="T817" s="166"/>
      <c r="U817" s="166"/>
      <c r="V817" s="166"/>
      <c r="W817" s="166"/>
      <c r="X817" s="166"/>
      <c r="Y817" s="166"/>
      <c r="Z817" s="166"/>
    </row>
    <row r="818" spans="1:26" ht="12.75" customHeight="1">
      <c r="A818" s="166"/>
      <c r="B818" s="166"/>
      <c r="C818" s="166"/>
      <c r="D818" s="166"/>
      <c r="E818" s="166"/>
      <c r="F818" s="166"/>
      <c r="G818" s="166"/>
      <c r="H818" s="166"/>
      <c r="I818" s="166"/>
      <c r="J818" s="166"/>
      <c r="K818" s="166"/>
      <c r="L818" s="166"/>
      <c r="M818" s="166"/>
      <c r="N818" s="166"/>
      <c r="O818" s="166"/>
      <c r="P818" s="166"/>
      <c r="Q818" s="166"/>
      <c r="R818" s="166"/>
      <c r="S818" s="166"/>
      <c r="T818" s="166"/>
      <c r="U818" s="166"/>
      <c r="V818" s="166"/>
      <c r="W818" s="166"/>
      <c r="X818" s="166"/>
      <c r="Y818" s="166"/>
      <c r="Z818" s="166"/>
    </row>
    <row r="819" spans="1:26" ht="12.75" customHeight="1">
      <c r="A819" s="166"/>
      <c r="B819" s="166"/>
      <c r="C819" s="166"/>
      <c r="D819" s="166"/>
      <c r="E819" s="166"/>
      <c r="F819" s="166"/>
      <c r="G819" s="166"/>
      <c r="H819" s="166"/>
      <c r="I819" s="166"/>
      <c r="J819" s="166"/>
      <c r="K819" s="166"/>
      <c r="L819" s="166"/>
      <c r="M819" s="166"/>
      <c r="N819" s="166"/>
      <c r="O819" s="166"/>
      <c r="P819" s="166"/>
      <c r="Q819" s="166"/>
      <c r="R819" s="166"/>
      <c r="S819" s="166"/>
      <c r="T819" s="166"/>
      <c r="U819" s="166"/>
      <c r="V819" s="166"/>
      <c r="W819" s="166"/>
      <c r="X819" s="166"/>
      <c r="Y819" s="166"/>
      <c r="Z819" s="166"/>
    </row>
    <row r="820" spans="1:26" ht="12.75" customHeight="1">
      <c r="A820" s="166"/>
      <c r="B820" s="166"/>
      <c r="C820" s="166"/>
      <c r="D820" s="166"/>
      <c r="E820" s="166"/>
      <c r="F820" s="166"/>
      <c r="G820" s="166"/>
      <c r="H820" s="166"/>
      <c r="I820" s="166"/>
      <c r="J820" s="166"/>
      <c r="K820" s="166"/>
      <c r="L820" s="166"/>
      <c r="M820" s="166"/>
      <c r="N820" s="166"/>
      <c r="O820" s="166"/>
      <c r="P820" s="166"/>
      <c r="Q820" s="166"/>
      <c r="R820" s="166"/>
      <c r="S820" s="166"/>
      <c r="T820" s="166"/>
      <c r="U820" s="166"/>
      <c r="V820" s="166"/>
      <c r="W820" s="166"/>
      <c r="X820" s="166"/>
      <c r="Y820" s="166"/>
      <c r="Z820" s="166"/>
    </row>
    <row r="821" spans="1:26" ht="12.75" customHeight="1">
      <c r="A821" s="166"/>
      <c r="B821" s="166"/>
      <c r="C821" s="166"/>
      <c r="D821" s="166"/>
      <c r="E821" s="166"/>
      <c r="F821" s="166"/>
      <c r="G821" s="166"/>
      <c r="H821" s="166"/>
      <c r="I821" s="166"/>
      <c r="J821" s="166"/>
      <c r="K821" s="166"/>
      <c r="L821" s="166"/>
      <c r="M821" s="166"/>
      <c r="N821" s="166"/>
      <c r="O821" s="166"/>
      <c r="P821" s="166"/>
      <c r="Q821" s="166"/>
      <c r="R821" s="166"/>
      <c r="S821" s="166"/>
      <c r="T821" s="166"/>
      <c r="U821" s="166"/>
      <c r="V821" s="166"/>
      <c r="W821" s="166"/>
      <c r="X821" s="166"/>
      <c r="Y821" s="166"/>
      <c r="Z821" s="166"/>
    </row>
    <row r="822" spans="1:26" ht="12.75" customHeight="1">
      <c r="A822" s="166"/>
      <c r="B822" s="166"/>
      <c r="C822" s="166"/>
      <c r="D822" s="166"/>
      <c r="E822" s="166"/>
      <c r="F822" s="166"/>
      <c r="G822" s="166"/>
      <c r="H822" s="166"/>
      <c r="I822" s="166"/>
      <c r="J822" s="166"/>
      <c r="K822" s="166"/>
      <c r="L822" s="166"/>
      <c r="M822" s="166"/>
      <c r="N822" s="166"/>
      <c r="O822" s="166"/>
      <c r="P822" s="166"/>
      <c r="Q822" s="166"/>
      <c r="R822" s="166"/>
      <c r="S822" s="166"/>
      <c r="T822" s="166"/>
      <c r="U822" s="166"/>
      <c r="V822" s="166"/>
      <c r="W822" s="166"/>
      <c r="X822" s="166"/>
      <c r="Y822" s="166"/>
      <c r="Z822" s="166"/>
    </row>
    <row r="823" spans="1:26" ht="12.75" customHeight="1">
      <c r="A823" s="166"/>
      <c r="B823" s="166"/>
      <c r="C823" s="166"/>
      <c r="D823" s="166"/>
      <c r="E823" s="166"/>
      <c r="F823" s="166"/>
      <c r="G823" s="166"/>
      <c r="H823" s="166"/>
      <c r="I823" s="166"/>
      <c r="J823" s="166"/>
      <c r="K823" s="166"/>
      <c r="L823" s="166"/>
      <c r="M823" s="166"/>
      <c r="N823" s="166"/>
      <c r="O823" s="166"/>
      <c r="P823" s="166"/>
      <c r="Q823" s="166"/>
      <c r="R823" s="166"/>
      <c r="S823" s="166"/>
      <c r="T823" s="166"/>
      <c r="U823" s="166"/>
      <c r="V823" s="166"/>
      <c r="W823" s="166"/>
      <c r="X823" s="166"/>
      <c r="Y823" s="166"/>
      <c r="Z823" s="166"/>
    </row>
    <row r="824" spans="1:26" ht="12.75" customHeight="1">
      <c r="A824" s="166"/>
      <c r="B824" s="166"/>
      <c r="C824" s="166"/>
      <c r="D824" s="166"/>
      <c r="E824" s="166"/>
      <c r="F824" s="166"/>
      <c r="G824" s="166"/>
      <c r="H824" s="166"/>
      <c r="I824" s="166"/>
      <c r="J824" s="166"/>
      <c r="K824" s="166"/>
      <c r="L824" s="166"/>
      <c r="M824" s="166"/>
      <c r="N824" s="166"/>
      <c r="O824" s="166"/>
      <c r="P824" s="166"/>
      <c r="Q824" s="166"/>
      <c r="R824" s="166"/>
      <c r="S824" s="166"/>
      <c r="T824" s="166"/>
      <c r="U824" s="166"/>
      <c r="V824" s="166"/>
      <c r="W824" s="166"/>
      <c r="X824" s="166"/>
      <c r="Y824" s="166"/>
      <c r="Z824" s="166"/>
    </row>
    <row r="825" spans="1:26" ht="12.75" customHeight="1">
      <c r="A825" s="166"/>
      <c r="B825" s="166"/>
      <c r="C825" s="166"/>
      <c r="D825" s="166"/>
      <c r="E825" s="166"/>
      <c r="F825" s="166"/>
      <c r="G825" s="166"/>
      <c r="H825" s="166"/>
      <c r="I825" s="166"/>
      <c r="J825" s="166"/>
      <c r="K825" s="166"/>
      <c r="L825" s="166"/>
      <c r="M825" s="166"/>
      <c r="N825" s="166"/>
      <c r="O825" s="166"/>
      <c r="P825" s="166"/>
      <c r="Q825" s="166"/>
      <c r="R825" s="166"/>
      <c r="S825" s="166"/>
      <c r="T825" s="166"/>
      <c r="U825" s="166"/>
      <c r="V825" s="166"/>
      <c r="W825" s="166"/>
      <c r="X825" s="166"/>
      <c r="Y825" s="166"/>
      <c r="Z825" s="166"/>
    </row>
    <row r="826" spans="1:26" ht="12.75" customHeight="1">
      <c r="A826" s="166"/>
      <c r="B826" s="166"/>
      <c r="C826" s="166"/>
      <c r="D826" s="166"/>
      <c r="E826" s="166"/>
      <c r="F826" s="166"/>
      <c r="G826" s="166"/>
      <c r="H826" s="166"/>
      <c r="I826" s="166"/>
      <c r="J826" s="166"/>
      <c r="K826" s="166"/>
      <c r="L826" s="166"/>
      <c r="M826" s="166"/>
      <c r="N826" s="166"/>
      <c r="O826" s="166"/>
      <c r="P826" s="166"/>
      <c r="Q826" s="166"/>
      <c r="R826" s="166"/>
      <c r="S826" s="166"/>
      <c r="T826" s="166"/>
      <c r="U826" s="166"/>
      <c r="V826" s="166"/>
      <c r="W826" s="166"/>
      <c r="X826" s="166"/>
      <c r="Y826" s="166"/>
      <c r="Z826" s="166"/>
    </row>
    <row r="827" spans="1:26" ht="12.75" customHeight="1">
      <c r="A827" s="166"/>
      <c r="B827" s="166"/>
      <c r="C827" s="166"/>
      <c r="D827" s="166"/>
      <c r="E827" s="166"/>
      <c r="F827" s="166"/>
      <c r="G827" s="166"/>
      <c r="H827" s="166"/>
      <c r="I827" s="166"/>
      <c r="J827" s="166"/>
      <c r="K827" s="166"/>
      <c r="L827" s="166"/>
      <c r="M827" s="166"/>
      <c r="N827" s="166"/>
      <c r="O827" s="166"/>
      <c r="P827" s="166"/>
      <c r="Q827" s="166"/>
      <c r="R827" s="166"/>
      <c r="S827" s="166"/>
      <c r="T827" s="166"/>
      <c r="U827" s="166"/>
      <c r="V827" s="166"/>
      <c r="W827" s="166"/>
      <c r="X827" s="166"/>
      <c r="Y827" s="166"/>
      <c r="Z827" s="166"/>
    </row>
    <row r="828" spans="1:26" ht="12.75" customHeight="1">
      <c r="A828" s="166"/>
      <c r="B828" s="166"/>
      <c r="C828" s="166"/>
      <c r="D828" s="166"/>
      <c r="E828" s="166"/>
      <c r="F828" s="166"/>
      <c r="G828" s="166"/>
      <c r="H828" s="166"/>
      <c r="I828" s="166"/>
      <c r="J828" s="166"/>
      <c r="K828" s="166"/>
      <c r="L828" s="166"/>
      <c r="M828" s="166"/>
      <c r="N828" s="166"/>
      <c r="O828" s="166"/>
      <c r="P828" s="166"/>
      <c r="Q828" s="166"/>
      <c r="R828" s="166"/>
      <c r="S828" s="166"/>
      <c r="T828" s="166"/>
      <c r="U828" s="166"/>
      <c r="V828" s="166"/>
      <c r="W828" s="166"/>
      <c r="X828" s="166"/>
      <c r="Y828" s="166"/>
      <c r="Z828" s="166"/>
    </row>
    <row r="829" spans="1:26" ht="12.75" customHeight="1">
      <c r="A829" s="166"/>
      <c r="B829" s="166"/>
      <c r="C829" s="166"/>
      <c r="D829" s="166"/>
      <c r="E829" s="166"/>
      <c r="F829" s="166"/>
      <c r="G829" s="166"/>
      <c r="H829" s="166"/>
      <c r="I829" s="166"/>
      <c r="J829" s="166"/>
      <c r="K829" s="166"/>
      <c r="L829" s="166"/>
      <c r="M829" s="166"/>
      <c r="N829" s="166"/>
      <c r="O829" s="166"/>
      <c r="P829" s="166"/>
      <c r="Q829" s="166"/>
      <c r="R829" s="166"/>
      <c r="S829" s="166"/>
      <c r="T829" s="166"/>
      <c r="U829" s="166"/>
      <c r="V829" s="166"/>
      <c r="W829" s="166"/>
      <c r="X829" s="166"/>
      <c r="Y829" s="166"/>
      <c r="Z829" s="166"/>
    </row>
    <row r="830" spans="1:26" ht="12.75" customHeight="1">
      <c r="A830" s="166"/>
      <c r="B830" s="166"/>
      <c r="C830" s="166"/>
      <c r="D830" s="166"/>
      <c r="E830" s="166"/>
      <c r="F830" s="166"/>
      <c r="G830" s="166"/>
      <c r="H830" s="166"/>
      <c r="I830" s="166"/>
      <c r="J830" s="166"/>
      <c r="K830" s="166"/>
      <c r="L830" s="166"/>
      <c r="M830" s="166"/>
      <c r="N830" s="166"/>
      <c r="O830" s="166"/>
      <c r="P830" s="166"/>
      <c r="Q830" s="166"/>
      <c r="R830" s="166"/>
      <c r="S830" s="166"/>
      <c r="T830" s="166"/>
      <c r="U830" s="166"/>
      <c r="V830" s="166"/>
      <c r="W830" s="166"/>
      <c r="X830" s="166"/>
      <c r="Y830" s="166"/>
      <c r="Z830" s="166"/>
    </row>
    <row r="831" spans="1:26" ht="12.75" customHeight="1">
      <c r="A831" s="166"/>
      <c r="B831" s="166"/>
      <c r="C831" s="166"/>
      <c r="D831" s="166"/>
      <c r="E831" s="166"/>
      <c r="F831" s="166"/>
      <c r="G831" s="166"/>
      <c r="H831" s="166"/>
      <c r="I831" s="166"/>
      <c r="J831" s="166"/>
      <c r="K831" s="166"/>
      <c r="L831" s="166"/>
      <c r="M831" s="166"/>
      <c r="N831" s="166"/>
      <c r="O831" s="166"/>
      <c r="P831" s="166"/>
      <c r="Q831" s="166"/>
      <c r="R831" s="166"/>
      <c r="S831" s="166"/>
      <c r="T831" s="166"/>
      <c r="U831" s="166"/>
      <c r="V831" s="166"/>
      <c r="W831" s="166"/>
      <c r="X831" s="166"/>
      <c r="Y831" s="166"/>
      <c r="Z831" s="166"/>
    </row>
    <row r="832" spans="1:26" ht="12.75" customHeight="1">
      <c r="A832" s="166"/>
      <c r="B832" s="166"/>
      <c r="C832" s="166"/>
      <c r="D832" s="166"/>
      <c r="E832" s="166"/>
      <c r="F832" s="166"/>
      <c r="G832" s="166"/>
      <c r="H832" s="166"/>
      <c r="I832" s="166"/>
      <c r="J832" s="166"/>
      <c r="K832" s="166"/>
      <c r="L832" s="166"/>
      <c r="M832" s="166"/>
      <c r="N832" s="166"/>
      <c r="O832" s="166"/>
      <c r="P832" s="166"/>
      <c r="Q832" s="166"/>
      <c r="R832" s="166"/>
      <c r="S832" s="166"/>
      <c r="T832" s="166"/>
      <c r="U832" s="166"/>
      <c r="V832" s="166"/>
      <c r="W832" s="166"/>
      <c r="X832" s="166"/>
      <c r="Y832" s="166"/>
      <c r="Z832" s="166"/>
    </row>
    <row r="833" spans="1:26" ht="12.75" customHeight="1">
      <c r="A833" s="166"/>
      <c r="B833" s="166"/>
      <c r="C833" s="166"/>
      <c r="D833" s="166"/>
      <c r="E833" s="166"/>
      <c r="F833" s="166"/>
      <c r="G833" s="166"/>
      <c r="H833" s="166"/>
      <c r="I833" s="166"/>
      <c r="J833" s="166"/>
      <c r="K833" s="166"/>
      <c r="L833" s="166"/>
      <c r="M833" s="166"/>
      <c r="N833" s="166"/>
      <c r="O833" s="166"/>
      <c r="P833" s="166"/>
      <c r="Q833" s="166"/>
      <c r="R833" s="166"/>
      <c r="S833" s="166"/>
      <c r="T833" s="166"/>
      <c r="U833" s="166"/>
      <c r="V833" s="166"/>
      <c r="W833" s="166"/>
      <c r="X833" s="166"/>
      <c r="Y833" s="166"/>
      <c r="Z833" s="166"/>
    </row>
    <row r="834" spans="1:26" ht="12.75" customHeight="1">
      <c r="A834" s="166"/>
      <c r="B834" s="166"/>
      <c r="C834" s="166"/>
      <c r="D834" s="166"/>
      <c r="E834" s="166"/>
      <c r="F834" s="166"/>
      <c r="G834" s="166"/>
      <c r="H834" s="166"/>
      <c r="I834" s="166"/>
      <c r="J834" s="166"/>
      <c r="K834" s="166"/>
      <c r="L834" s="166"/>
      <c r="M834" s="166"/>
      <c r="N834" s="166"/>
      <c r="O834" s="166"/>
      <c r="P834" s="166"/>
      <c r="Q834" s="166"/>
      <c r="R834" s="166"/>
      <c r="S834" s="166"/>
      <c r="T834" s="166"/>
      <c r="U834" s="166"/>
      <c r="V834" s="166"/>
      <c r="W834" s="166"/>
      <c r="X834" s="166"/>
      <c r="Y834" s="166"/>
      <c r="Z834" s="166"/>
    </row>
    <row r="835" spans="1:26" ht="12.75" customHeight="1">
      <c r="A835" s="166"/>
      <c r="B835" s="166"/>
      <c r="C835" s="166"/>
      <c r="D835" s="166"/>
      <c r="E835" s="166"/>
      <c r="F835" s="166"/>
      <c r="G835" s="166"/>
      <c r="H835" s="166"/>
      <c r="I835" s="166"/>
      <c r="J835" s="166"/>
      <c r="K835" s="166"/>
      <c r="L835" s="166"/>
      <c r="M835" s="166"/>
      <c r="N835" s="166"/>
      <c r="O835" s="166"/>
      <c r="P835" s="166"/>
      <c r="Q835" s="166"/>
      <c r="R835" s="166"/>
      <c r="S835" s="166"/>
      <c r="T835" s="166"/>
      <c r="U835" s="166"/>
      <c r="V835" s="166"/>
      <c r="W835" s="166"/>
      <c r="X835" s="166"/>
      <c r="Y835" s="166"/>
      <c r="Z835" s="166"/>
    </row>
    <row r="836" spans="1:26" ht="12.75" customHeight="1">
      <c r="A836" s="166"/>
      <c r="B836" s="166"/>
      <c r="C836" s="166"/>
      <c r="D836" s="166"/>
      <c r="E836" s="166"/>
      <c r="F836" s="166"/>
      <c r="G836" s="166"/>
      <c r="H836" s="166"/>
      <c r="I836" s="166"/>
      <c r="J836" s="166"/>
      <c r="K836" s="166"/>
      <c r="L836" s="166"/>
      <c r="M836" s="166"/>
      <c r="N836" s="166"/>
      <c r="O836" s="166"/>
      <c r="P836" s="166"/>
      <c r="Q836" s="166"/>
      <c r="R836" s="166"/>
      <c r="S836" s="166"/>
      <c r="T836" s="166"/>
      <c r="U836" s="166"/>
      <c r="V836" s="166"/>
      <c r="W836" s="166"/>
      <c r="X836" s="166"/>
      <c r="Y836" s="166"/>
      <c r="Z836" s="166"/>
    </row>
    <row r="837" spans="1:26" ht="12.75" customHeight="1">
      <c r="A837" s="166"/>
      <c r="B837" s="166"/>
      <c r="C837" s="166"/>
      <c r="D837" s="166"/>
      <c r="E837" s="166"/>
      <c r="F837" s="166"/>
      <c r="G837" s="166"/>
      <c r="H837" s="166"/>
      <c r="I837" s="166"/>
      <c r="J837" s="166"/>
      <c r="K837" s="166"/>
      <c r="L837" s="166"/>
      <c r="M837" s="166"/>
      <c r="N837" s="166"/>
      <c r="O837" s="166"/>
      <c r="P837" s="166"/>
      <c r="Q837" s="166"/>
      <c r="R837" s="166"/>
      <c r="S837" s="166"/>
      <c r="T837" s="166"/>
      <c r="U837" s="166"/>
      <c r="V837" s="166"/>
      <c r="W837" s="166"/>
      <c r="X837" s="166"/>
      <c r="Y837" s="166"/>
      <c r="Z837" s="166"/>
    </row>
    <row r="838" spans="1:26" ht="12.75" customHeight="1">
      <c r="A838" s="166"/>
      <c r="B838" s="166"/>
      <c r="C838" s="166"/>
      <c r="D838" s="166"/>
      <c r="E838" s="166"/>
      <c r="F838" s="166"/>
      <c r="G838" s="166"/>
      <c r="H838" s="166"/>
      <c r="I838" s="166"/>
      <c r="J838" s="166"/>
      <c r="K838" s="166"/>
      <c r="L838" s="166"/>
      <c r="M838" s="166"/>
      <c r="N838" s="166"/>
      <c r="O838" s="166"/>
      <c r="P838" s="166"/>
      <c r="Q838" s="166"/>
      <c r="R838" s="166"/>
      <c r="S838" s="166"/>
      <c r="T838" s="166"/>
      <c r="U838" s="166"/>
      <c r="V838" s="166"/>
      <c r="W838" s="166"/>
      <c r="X838" s="166"/>
      <c r="Y838" s="166"/>
      <c r="Z838" s="166"/>
    </row>
    <row r="839" spans="1:26" ht="12.75" customHeight="1">
      <c r="A839" s="166"/>
      <c r="B839" s="166"/>
      <c r="C839" s="166"/>
      <c r="D839" s="166"/>
      <c r="E839" s="166"/>
      <c r="F839" s="166"/>
      <c r="G839" s="166"/>
      <c r="H839" s="166"/>
      <c r="I839" s="166"/>
      <c r="J839" s="166"/>
      <c r="K839" s="166"/>
      <c r="L839" s="166"/>
      <c r="M839" s="166"/>
      <c r="N839" s="166"/>
      <c r="O839" s="166"/>
      <c r="P839" s="166"/>
      <c r="Q839" s="166"/>
      <c r="R839" s="166"/>
      <c r="S839" s="166"/>
      <c r="T839" s="166"/>
      <c r="U839" s="166"/>
      <c r="V839" s="166"/>
      <c r="W839" s="166"/>
      <c r="X839" s="166"/>
      <c r="Y839" s="166"/>
      <c r="Z839" s="166"/>
    </row>
    <row r="840" spans="1:26" ht="12.75" customHeight="1">
      <c r="A840" s="166"/>
      <c r="B840" s="166"/>
      <c r="C840" s="166"/>
      <c r="D840" s="166"/>
      <c r="E840" s="166"/>
      <c r="F840" s="166"/>
      <c r="G840" s="166"/>
      <c r="H840" s="166"/>
      <c r="I840" s="166"/>
      <c r="J840" s="166"/>
      <c r="K840" s="166"/>
      <c r="L840" s="166"/>
      <c r="M840" s="166"/>
      <c r="N840" s="166"/>
      <c r="O840" s="166"/>
      <c r="P840" s="166"/>
      <c r="Q840" s="166"/>
      <c r="R840" s="166"/>
      <c r="S840" s="166"/>
      <c r="T840" s="166"/>
      <c r="U840" s="166"/>
      <c r="V840" s="166"/>
      <c r="W840" s="166"/>
      <c r="X840" s="166"/>
      <c r="Y840" s="166"/>
      <c r="Z840" s="166"/>
    </row>
    <row r="841" spans="1:26" ht="12.75" customHeight="1">
      <c r="A841" s="166"/>
      <c r="B841" s="166"/>
      <c r="C841" s="166"/>
      <c r="D841" s="166"/>
      <c r="E841" s="166"/>
      <c r="F841" s="166"/>
      <c r="G841" s="166"/>
      <c r="H841" s="166"/>
      <c r="I841" s="166"/>
      <c r="J841" s="166"/>
      <c r="K841" s="166"/>
      <c r="L841" s="166"/>
      <c r="M841" s="166"/>
      <c r="N841" s="166"/>
      <c r="O841" s="166"/>
      <c r="P841" s="166"/>
      <c r="Q841" s="166"/>
      <c r="R841" s="166"/>
      <c r="S841" s="166"/>
      <c r="T841" s="166"/>
      <c r="U841" s="166"/>
      <c r="V841" s="166"/>
      <c r="W841" s="166"/>
      <c r="X841" s="166"/>
      <c r="Y841" s="166"/>
      <c r="Z841" s="166"/>
    </row>
    <row r="842" spans="1:26" ht="12.75" customHeight="1">
      <c r="A842" s="166"/>
      <c r="B842" s="166"/>
      <c r="C842" s="166"/>
      <c r="D842" s="166"/>
      <c r="E842" s="166"/>
      <c r="F842" s="166"/>
      <c r="G842" s="166"/>
      <c r="H842" s="166"/>
      <c r="I842" s="166"/>
      <c r="J842" s="166"/>
      <c r="K842" s="166"/>
      <c r="L842" s="166"/>
      <c r="M842" s="166"/>
      <c r="N842" s="166"/>
      <c r="O842" s="166"/>
      <c r="P842" s="166"/>
      <c r="Q842" s="166"/>
      <c r="R842" s="166"/>
      <c r="S842" s="166"/>
      <c r="T842" s="166"/>
      <c r="U842" s="166"/>
      <c r="V842" s="166"/>
      <c r="W842" s="166"/>
      <c r="X842" s="166"/>
      <c r="Y842" s="166"/>
      <c r="Z842" s="166"/>
    </row>
    <row r="843" spans="1:26" ht="12.75" customHeight="1">
      <c r="A843" s="166"/>
      <c r="B843" s="166"/>
      <c r="C843" s="166"/>
      <c r="D843" s="166"/>
      <c r="E843" s="166"/>
      <c r="F843" s="166"/>
      <c r="G843" s="166"/>
      <c r="H843" s="166"/>
      <c r="I843" s="166"/>
      <c r="J843" s="166"/>
      <c r="K843" s="166"/>
      <c r="L843" s="166"/>
      <c r="M843" s="166"/>
      <c r="N843" s="166"/>
      <c r="O843" s="166"/>
      <c r="P843" s="166"/>
      <c r="Q843" s="166"/>
      <c r="R843" s="166"/>
      <c r="S843" s="166"/>
      <c r="T843" s="166"/>
      <c r="U843" s="166"/>
      <c r="V843" s="166"/>
      <c r="W843" s="166"/>
      <c r="X843" s="166"/>
      <c r="Y843" s="166"/>
      <c r="Z843" s="166"/>
    </row>
    <row r="844" spans="1:26" ht="12.75" customHeight="1">
      <c r="A844" s="166"/>
      <c r="B844" s="166"/>
      <c r="C844" s="166"/>
      <c r="D844" s="166"/>
      <c r="E844" s="166"/>
      <c r="F844" s="166"/>
      <c r="G844" s="166"/>
      <c r="H844" s="166"/>
      <c r="I844" s="166"/>
      <c r="J844" s="166"/>
      <c r="K844" s="166"/>
      <c r="L844" s="166"/>
      <c r="M844" s="166"/>
      <c r="N844" s="166"/>
      <c r="O844" s="166"/>
      <c r="P844" s="166"/>
      <c r="Q844" s="166"/>
      <c r="R844" s="166"/>
      <c r="S844" s="166"/>
      <c r="T844" s="166"/>
      <c r="U844" s="166"/>
      <c r="V844" s="166"/>
      <c r="W844" s="166"/>
      <c r="X844" s="166"/>
      <c r="Y844" s="166"/>
      <c r="Z844" s="166"/>
    </row>
    <row r="845" spans="1:26" ht="12.75" customHeight="1">
      <c r="A845" s="166"/>
      <c r="B845" s="166"/>
      <c r="C845" s="166"/>
      <c r="D845" s="166"/>
      <c r="E845" s="166"/>
      <c r="F845" s="166"/>
      <c r="G845" s="166"/>
      <c r="H845" s="166"/>
      <c r="I845" s="166"/>
      <c r="J845" s="166"/>
      <c r="K845" s="166"/>
      <c r="L845" s="166"/>
      <c r="M845" s="166"/>
      <c r="N845" s="166"/>
      <c r="O845" s="166"/>
      <c r="P845" s="166"/>
      <c r="Q845" s="166"/>
      <c r="R845" s="166"/>
      <c r="S845" s="166"/>
      <c r="T845" s="166"/>
      <c r="U845" s="166"/>
      <c r="V845" s="166"/>
      <c r="W845" s="166"/>
      <c r="X845" s="166"/>
      <c r="Y845" s="166"/>
      <c r="Z845" s="166"/>
    </row>
    <row r="846" spans="1:26" ht="12.75" customHeight="1">
      <c r="A846" s="166"/>
      <c r="B846" s="166"/>
      <c r="C846" s="166"/>
      <c r="D846" s="166"/>
      <c r="E846" s="166"/>
      <c r="F846" s="166"/>
      <c r="G846" s="166"/>
      <c r="H846" s="166"/>
      <c r="I846" s="166"/>
      <c r="J846" s="166"/>
      <c r="K846" s="166"/>
      <c r="L846" s="166"/>
      <c r="M846" s="166"/>
      <c r="N846" s="166"/>
      <c r="O846" s="166"/>
      <c r="P846" s="166"/>
      <c r="Q846" s="166"/>
      <c r="R846" s="166"/>
      <c r="S846" s="166"/>
      <c r="T846" s="166"/>
      <c r="U846" s="166"/>
      <c r="V846" s="166"/>
      <c r="W846" s="166"/>
      <c r="X846" s="166"/>
      <c r="Y846" s="166"/>
      <c r="Z846" s="166"/>
    </row>
    <row r="847" spans="1:26" ht="12.75" customHeight="1">
      <c r="A847" s="166"/>
      <c r="B847" s="166"/>
      <c r="C847" s="166"/>
      <c r="D847" s="166"/>
      <c r="E847" s="166"/>
      <c r="F847" s="166"/>
      <c r="G847" s="166"/>
      <c r="H847" s="166"/>
      <c r="I847" s="166"/>
      <c r="J847" s="166"/>
      <c r="K847" s="166"/>
      <c r="L847" s="166"/>
      <c r="M847" s="166"/>
      <c r="N847" s="166"/>
      <c r="O847" s="166"/>
      <c r="P847" s="166"/>
      <c r="Q847" s="166"/>
      <c r="R847" s="166"/>
      <c r="S847" s="166"/>
      <c r="T847" s="166"/>
      <c r="U847" s="166"/>
      <c r="V847" s="166"/>
      <c r="W847" s="166"/>
      <c r="X847" s="166"/>
      <c r="Y847" s="166"/>
      <c r="Z847" s="166"/>
    </row>
    <row r="848" spans="1:26" ht="12.75" customHeight="1">
      <c r="A848" s="166"/>
      <c r="B848" s="166"/>
      <c r="C848" s="166"/>
      <c r="D848" s="166"/>
      <c r="E848" s="166"/>
      <c r="F848" s="166"/>
      <c r="G848" s="166"/>
      <c r="H848" s="166"/>
      <c r="I848" s="166"/>
      <c r="J848" s="166"/>
      <c r="K848" s="166"/>
      <c r="L848" s="166"/>
      <c r="M848" s="166"/>
      <c r="N848" s="166"/>
      <c r="O848" s="166"/>
      <c r="P848" s="166"/>
      <c r="Q848" s="166"/>
      <c r="R848" s="166"/>
      <c r="S848" s="166"/>
      <c r="T848" s="166"/>
      <c r="U848" s="166"/>
      <c r="V848" s="166"/>
      <c r="W848" s="166"/>
      <c r="X848" s="166"/>
      <c r="Y848" s="166"/>
      <c r="Z848" s="166"/>
    </row>
    <row r="849" spans="1:26" ht="12.75" customHeight="1">
      <c r="A849" s="166"/>
      <c r="B849" s="166"/>
      <c r="C849" s="166"/>
      <c r="D849" s="166"/>
      <c r="E849" s="166"/>
      <c r="F849" s="166"/>
      <c r="G849" s="166"/>
      <c r="H849" s="166"/>
      <c r="I849" s="166"/>
      <c r="J849" s="166"/>
      <c r="K849" s="166"/>
      <c r="L849" s="166"/>
      <c r="M849" s="166"/>
      <c r="N849" s="166"/>
      <c r="O849" s="166"/>
      <c r="P849" s="166"/>
      <c r="Q849" s="166"/>
      <c r="R849" s="166"/>
      <c r="S849" s="166"/>
      <c r="T849" s="166"/>
      <c r="U849" s="166"/>
      <c r="V849" s="166"/>
      <c r="W849" s="166"/>
      <c r="X849" s="166"/>
      <c r="Y849" s="166"/>
      <c r="Z849" s="166"/>
    </row>
    <row r="850" spans="1:26" ht="12.75" customHeight="1">
      <c r="A850" s="166"/>
      <c r="B850" s="166"/>
      <c r="C850" s="166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66"/>
      <c r="O850" s="166"/>
      <c r="P850" s="166"/>
      <c r="Q850" s="166"/>
      <c r="R850" s="166"/>
      <c r="S850" s="166"/>
      <c r="T850" s="166"/>
      <c r="U850" s="166"/>
      <c r="V850" s="166"/>
      <c r="W850" s="166"/>
      <c r="X850" s="166"/>
      <c r="Y850" s="166"/>
      <c r="Z850" s="166"/>
    </row>
    <row r="851" spans="1:26" ht="12.75" customHeight="1">
      <c r="A851" s="166"/>
      <c r="B851" s="166"/>
      <c r="C851" s="166"/>
      <c r="D851" s="166"/>
      <c r="E851" s="166"/>
      <c r="F851" s="166"/>
      <c r="G851" s="166"/>
      <c r="H851" s="166"/>
      <c r="I851" s="166"/>
      <c r="J851" s="166"/>
      <c r="K851" s="166"/>
      <c r="L851" s="166"/>
      <c r="M851" s="166"/>
      <c r="N851" s="166"/>
      <c r="O851" s="166"/>
      <c r="P851" s="166"/>
      <c r="Q851" s="166"/>
      <c r="R851" s="166"/>
      <c r="S851" s="166"/>
      <c r="T851" s="166"/>
      <c r="U851" s="166"/>
      <c r="V851" s="166"/>
      <c r="W851" s="166"/>
      <c r="X851" s="166"/>
      <c r="Y851" s="166"/>
      <c r="Z851" s="166"/>
    </row>
    <row r="852" spans="1:26" ht="12.75" customHeight="1">
      <c r="A852" s="166"/>
      <c r="B852" s="166"/>
      <c r="C852" s="166"/>
      <c r="D852" s="166"/>
      <c r="E852" s="166"/>
      <c r="F852" s="166"/>
      <c r="G852" s="166"/>
      <c r="H852" s="166"/>
      <c r="I852" s="166"/>
      <c r="J852" s="166"/>
      <c r="K852" s="166"/>
      <c r="L852" s="166"/>
      <c r="M852" s="166"/>
      <c r="N852" s="166"/>
      <c r="O852" s="166"/>
      <c r="P852" s="166"/>
      <c r="Q852" s="166"/>
      <c r="R852" s="166"/>
      <c r="S852" s="166"/>
      <c r="T852" s="166"/>
      <c r="U852" s="166"/>
      <c r="V852" s="166"/>
      <c r="W852" s="166"/>
      <c r="X852" s="166"/>
      <c r="Y852" s="166"/>
      <c r="Z852" s="166"/>
    </row>
    <row r="853" spans="1:26" ht="12.75" customHeight="1">
      <c r="A853" s="166"/>
      <c r="B853" s="166"/>
      <c r="C853" s="166"/>
      <c r="D853" s="166"/>
      <c r="E853" s="166"/>
      <c r="F853" s="166"/>
      <c r="G853" s="166"/>
      <c r="H853" s="166"/>
      <c r="I853" s="166"/>
      <c r="J853" s="166"/>
      <c r="K853" s="166"/>
      <c r="L853" s="166"/>
      <c r="M853" s="166"/>
      <c r="N853" s="166"/>
      <c r="O853" s="166"/>
      <c r="P853" s="166"/>
      <c r="Q853" s="166"/>
      <c r="R853" s="166"/>
      <c r="S853" s="166"/>
      <c r="T853" s="166"/>
      <c r="U853" s="166"/>
      <c r="V853" s="166"/>
      <c r="W853" s="166"/>
      <c r="X853" s="166"/>
      <c r="Y853" s="166"/>
      <c r="Z853" s="166"/>
    </row>
    <row r="854" spans="1:26" ht="12.75" customHeight="1">
      <c r="A854" s="166"/>
      <c r="B854" s="166"/>
      <c r="C854" s="166"/>
      <c r="D854" s="166"/>
      <c r="E854" s="166"/>
      <c r="F854" s="166"/>
      <c r="G854" s="166"/>
      <c r="H854" s="166"/>
      <c r="I854" s="166"/>
      <c r="J854" s="166"/>
      <c r="K854" s="166"/>
      <c r="L854" s="166"/>
      <c r="M854" s="166"/>
      <c r="N854" s="166"/>
      <c r="O854" s="166"/>
      <c r="P854" s="166"/>
      <c r="Q854" s="166"/>
      <c r="R854" s="166"/>
      <c r="S854" s="166"/>
      <c r="T854" s="166"/>
      <c r="U854" s="166"/>
      <c r="V854" s="166"/>
      <c r="W854" s="166"/>
      <c r="X854" s="166"/>
      <c r="Y854" s="166"/>
      <c r="Z854" s="166"/>
    </row>
    <row r="855" spans="1:26" ht="12.75" customHeight="1">
      <c r="A855" s="166"/>
      <c r="B855" s="166"/>
      <c r="C855" s="166"/>
      <c r="D855" s="166"/>
      <c r="E855" s="166"/>
      <c r="F855" s="166"/>
      <c r="G855" s="166"/>
      <c r="H855" s="166"/>
      <c r="I855" s="166"/>
      <c r="J855" s="166"/>
      <c r="K855" s="166"/>
      <c r="L855" s="166"/>
      <c r="M855" s="166"/>
      <c r="N855" s="166"/>
      <c r="O855" s="166"/>
      <c r="P855" s="166"/>
      <c r="Q855" s="166"/>
      <c r="R855" s="166"/>
      <c r="S855" s="166"/>
      <c r="T855" s="166"/>
      <c r="U855" s="166"/>
      <c r="V855" s="166"/>
      <c r="W855" s="166"/>
      <c r="X855" s="166"/>
      <c r="Y855" s="166"/>
      <c r="Z855" s="166"/>
    </row>
    <row r="856" spans="1:26" ht="12.75" customHeight="1">
      <c r="A856" s="166"/>
      <c r="B856" s="166"/>
      <c r="C856" s="166"/>
      <c r="D856" s="166"/>
      <c r="E856" s="166"/>
      <c r="F856" s="166"/>
      <c r="G856" s="166"/>
      <c r="H856" s="166"/>
      <c r="I856" s="166"/>
      <c r="J856" s="166"/>
      <c r="K856" s="166"/>
      <c r="L856" s="166"/>
      <c r="M856" s="166"/>
      <c r="N856" s="166"/>
      <c r="O856" s="166"/>
      <c r="P856" s="166"/>
      <c r="Q856" s="166"/>
      <c r="R856" s="166"/>
      <c r="S856" s="166"/>
      <c r="T856" s="166"/>
      <c r="U856" s="166"/>
      <c r="V856" s="166"/>
      <c r="W856" s="166"/>
      <c r="X856" s="166"/>
      <c r="Y856" s="166"/>
      <c r="Z856" s="166"/>
    </row>
    <row r="857" spans="1:26" ht="12.75" customHeight="1">
      <c r="A857" s="166"/>
      <c r="B857" s="166"/>
      <c r="C857" s="166"/>
      <c r="D857" s="166"/>
      <c r="E857" s="166"/>
      <c r="F857" s="166"/>
      <c r="G857" s="166"/>
      <c r="H857" s="166"/>
      <c r="I857" s="166"/>
      <c r="J857" s="166"/>
      <c r="K857" s="166"/>
      <c r="L857" s="166"/>
      <c r="M857" s="166"/>
      <c r="N857" s="166"/>
      <c r="O857" s="166"/>
      <c r="P857" s="166"/>
      <c r="Q857" s="166"/>
      <c r="R857" s="166"/>
      <c r="S857" s="166"/>
      <c r="T857" s="166"/>
      <c r="U857" s="166"/>
      <c r="V857" s="166"/>
      <c r="W857" s="166"/>
      <c r="X857" s="166"/>
      <c r="Y857" s="166"/>
      <c r="Z857" s="166"/>
    </row>
    <row r="858" spans="1:26" ht="12.75" customHeight="1">
      <c r="A858" s="166"/>
      <c r="B858" s="166"/>
      <c r="C858" s="166"/>
      <c r="D858" s="166"/>
      <c r="E858" s="166"/>
      <c r="F858" s="166"/>
      <c r="G858" s="166"/>
      <c r="H858" s="166"/>
      <c r="I858" s="166"/>
      <c r="J858" s="166"/>
      <c r="K858" s="166"/>
      <c r="L858" s="166"/>
      <c r="M858" s="166"/>
      <c r="N858" s="166"/>
      <c r="O858" s="166"/>
      <c r="P858" s="166"/>
      <c r="Q858" s="166"/>
      <c r="R858" s="166"/>
      <c r="S858" s="166"/>
      <c r="T858" s="166"/>
      <c r="U858" s="166"/>
      <c r="V858" s="166"/>
      <c r="W858" s="166"/>
      <c r="X858" s="166"/>
      <c r="Y858" s="166"/>
      <c r="Z858" s="166"/>
    </row>
    <row r="859" spans="1:26" ht="12.75" customHeight="1">
      <c r="A859" s="166"/>
      <c r="B859" s="166"/>
      <c r="C859" s="166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66"/>
      <c r="O859" s="166"/>
      <c r="P859" s="166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</row>
    <row r="860" spans="1:26" ht="12.75" customHeight="1">
      <c r="A860" s="166"/>
      <c r="B860" s="166"/>
      <c r="C860" s="166"/>
      <c r="D860" s="166"/>
      <c r="E860" s="166"/>
      <c r="F860" s="166"/>
      <c r="G860" s="166"/>
      <c r="H860" s="166"/>
      <c r="I860" s="166"/>
      <c r="J860" s="166"/>
      <c r="K860" s="166"/>
      <c r="L860" s="166"/>
      <c r="M860" s="166"/>
      <c r="N860" s="166"/>
      <c r="O860" s="166"/>
      <c r="P860" s="166"/>
      <c r="Q860" s="166"/>
      <c r="R860" s="166"/>
      <c r="S860" s="166"/>
      <c r="T860" s="166"/>
      <c r="U860" s="166"/>
      <c r="V860" s="166"/>
      <c r="W860" s="166"/>
      <c r="X860" s="166"/>
      <c r="Y860" s="166"/>
      <c r="Z860" s="166"/>
    </row>
    <row r="861" spans="1:26" ht="12.75" customHeight="1">
      <c r="A861" s="166"/>
      <c r="B861" s="166"/>
      <c r="C861" s="166"/>
      <c r="D861" s="166"/>
      <c r="E861" s="166"/>
      <c r="F861" s="166"/>
      <c r="G861" s="166"/>
      <c r="H861" s="166"/>
      <c r="I861" s="166"/>
      <c r="J861" s="166"/>
      <c r="K861" s="166"/>
      <c r="L861" s="166"/>
      <c r="M861" s="166"/>
      <c r="N861" s="166"/>
      <c r="O861" s="166"/>
      <c r="P861" s="166"/>
      <c r="Q861" s="166"/>
      <c r="R861" s="166"/>
      <c r="S861" s="166"/>
      <c r="T861" s="166"/>
      <c r="U861" s="166"/>
      <c r="V861" s="166"/>
      <c r="W861" s="166"/>
      <c r="X861" s="166"/>
      <c r="Y861" s="166"/>
      <c r="Z861" s="166"/>
    </row>
    <row r="862" spans="1:26" ht="12.75" customHeight="1">
      <c r="A862" s="166"/>
      <c r="B862" s="166"/>
      <c r="C862" s="166"/>
      <c r="D862" s="166"/>
      <c r="E862" s="166"/>
      <c r="F862" s="166"/>
      <c r="G862" s="166"/>
      <c r="H862" s="166"/>
      <c r="I862" s="166"/>
      <c r="J862" s="166"/>
      <c r="K862" s="166"/>
      <c r="L862" s="166"/>
      <c r="M862" s="166"/>
      <c r="N862" s="166"/>
      <c r="O862" s="166"/>
      <c r="P862" s="166"/>
      <c r="Q862" s="166"/>
      <c r="R862" s="166"/>
      <c r="S862" s="166"/>
      <c r="T862" s="166"/>
      <c r="U862" s="166"/>
      <c r="V862" s="166"/>
      <c r="W862" s="166"/>
      <c r="X862" s="166"/>
      <c r="Y862" s="166"/>
      <c r="Z862" s="166"/>
    </row>
    <row r="863" spans="1:26" ht="12.75" customHeight="1">
      <c r="A863" s="166"/>
      <c r="B863" s="166"/>
      <c r="C863" s="166"/>
      <c r="D863" s="166"/>
      <c r="E863" s="166"/>
      <c r="F863" s="166"/>
      <c r="G863" s="166"/>
      <c r="H863" s="166"/>
      <c r="I863" s="166"/>
      <c r="J863" s="166"/>
      <c r="K863" s="166"/>
      <c r="L863" s="166"/>
      <c r="M863" s="166"/>
      <c r="N863" s="166"/>
      <c r="O863" s="166"/>
      <c r="P863" s="166"/>
      <c r="Q863" s="166"/>
      <c r="R863" s="166"/>
      <c r="S863" s="166"/>
      <c r="T863" s="166"/>
      <c r="U863" s="166"/>
      <c r="V863" s="166"/>
      <c r="W863" s="166"/>
      <c r="X863" s="166"/>
      <c r="Y863" s="166"/>
      <c r="Z863" s="166"/>
    </row>
    <row r="864" spans="1:26" ht="12.75" customHeight="1">
      <c r="A864" s="166"/>
      <c r="B864" s="166"/>
      <c r="C864" s="166"/>
      <c r="D864" s="166"/>
      <c r="E864" s="166"/>
      <c r="F864" s="166"/>
      <c r="G864" s="166"/>
      <c r="H864" s="166"/>
      <c r="I864" s="166"/>
      <c r="J864" s="166"/>
      <c r="K864" s="166"/>
      <c r="L864" s="166"/>
      <c r="M864" s="166"/>
      <c r="N864" s="166"/>
      <c r="O864" s="166"/>
      <c r="P864" s="166"/>
      <c r="Q864" s="166"/>
      <c r="R864" s="166"/>
      <c r="S864" s="166"/>
      <c r="T864" s="166"/>
      <c r="U864" s="166"/>
      <c r="V864" s="166"/>
      <c r="W864" s="166"/>
      <c r="X864" s="166"/>
      <c r="Y864" s="166"/>
      <c r="Z864" s="166"/>
    </row>
    <row r="865" spans="1:26" ht="12.75" customHeight="1">
      <c r="A865" s="166"/>
      <c r="B865" s="166"/>
      <c r="C865" s="166"/>
      <c r="D865" s="166"/>
      <c r="E865" s="166"/>
      <c r="F865" s="166"/>
      <c r="G865" s="166"/>
      <c r="H865" s="166"/>
      <c r="I865" s="166"/>
      <c r="J865" s="166"/>
      <c r="K865" s="166"/>
      <c r="L865" s="166"/>
      <c r="M865" s="166"/>
      <c r="N865" s="166"/>
      <c r="O865" s="166"/>
      <c r="P865" s="166"/>
      <c r="Q865" s="166"/>
      <c r="R865" s="166"/>
      <c r="S865" s="166"/>
      <c r="T865" s="166"/>
      <c r="U865" s="166"/>
      <c r="V865" s="166"/>
      <c r="W865" s="166"/>
      <c r="X865" s="166"/>
      <c r="Y865" s="166"/>
      <c r="Z865" s="166"/>
    </row>
    <row r="866" spans="1:26" ht="12.75" customHeight="1">
      <c r="A866" s="166"/>
      <c r="B866" s="166"/>
      <c r="C866" s="166"/>
      <c r="D866" s="166"/>
      <c r="E866" s="166"/>
      <c r="F866" s="166"/>
      <c r="G866" s="166"/>
      <c r="H866" s="166"/>
      <c r="I866" s="166"/>
      <c r="J866" s="166"/>
      <c r="K866" s="166"/>
      <c r="L866" s="166"/>
      <c r="M866" s="166"/>
      <c r="N866" s="166"/>
      <c r="O866" s="166"/>
      <c r="P866" s="166"/>
      <c r="Q866" s="166"/>
      <c r="R866" s="166"/>
      <c r="S866" s="166"/>
      <c r="T866" s="166"/>
      <c r="U866" s="166"/>
      <c r="V866" s="166"/>
      <c r="W866" s="166"/>
      <c r="X866" s="166"/>
      <c r="Y866" s="166"/>
      <c r="Z866" s="166"/>
    </row>
    <row r="867" spans="1:26" ht="12.75" customHeight="1">
      <c r="A867" s="166"/>
      <c r="B867" s="166"/>
      <c r="C867" s="166"/>
      <c r="D867" s="166"/>
      <c r="E867" s="166"/>
      <c r="F867" s="166"/>
      <c r="G867" s="166"/>
      <c r="H867" s="166"/>
      <c r="I867" s="166"/>
      <c r="J867" s="166"/>
      <c r="K867" s="166"/>
      <c r="L867" s="166"/>
      <c r="M867" s="166"/>
      <c r="N867" s="166"/>
      <c r="O867" s="166"/>
      <c r="P867" s="166"/>
      <c r="Q867" s="166"/>
      <c r="R867" s="166"/>
      <c r="S867" s="166"/>
      <c r="T867" s="166"/>
      <c r="U867" s="166"/>
      <c r="V867" s="166"/>
      <c r="W867" s="166"/>
      <c r="X867" s="166"/>
      <c r="Y867" s="166"/>
      <c r="Z867" s="166"/>
    </row>
    <row r="868" spans="1:26" ht="12.75" customHeight="1">
      <c r="A868" s="166"/>
      <c r="B868" s="166"/>
      <c r="C868" s="166"/>
      <c r="D868" s="166"/>
      <c r="E868" s="166"/>
      <c r="F868" s="166"/>
      <c r="G868" s="166"/>
      <c r="H868" s="166"/>
      <c r="I868" s="166"/>
      <c r="J868" s="166"/>
      <c r="K868" s="166"/>
      <c r="L868" s="166"/>
      <c r="M868" s="166"/>
      <c r="N868" s="166"/>
      <c r="O868" s="166"/>
      <c r="P868" s="166"/>
      <c r="Q868" s="166"/>
      <c r="R868" s="166"/>
      <c r="S868" s="166"/>
      <c r="T868" s="166"/>
      <c r="U868" s="166"/>
      <c r="V868" s="166"/>
      <c r="W868" s="166"/>
      <c r="X868" s="166"/>
      <c r="Y868" s="166"/>
      <c r="Z868" s="166"/>
    </row>
    <row r="869" spans="1:26" ht="12.75" customHeight="1">
      <c r="A869" s="166"/>
      <c r="B869" s="166"/>
      <c r="C869" s="166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66"/>
      <c r="O869" s="166"/>
      <c r="P869" s="166"/>
      <c r="Q869" s="166"/>
      <c r="R869" s="166"/>
      <c r="S869" s="166"/>
      <c r="T869" s="166"/>
      <c r="U869" s="166"/>
      <c r="V869" s="166"/>
      <c r="W869" s="166"/>
      <c r="X869" s="166"/>
      <c r="Y869" s="166"/>
      <c r="Z869" s="166"/>
    </row>
    <row r="870" spans="1:26" ht="12.75" customHeight="1">
      <c r="A870" s="166"/>
      <c r="B870" s="166"/>
      <c r="C870" s="166"/>
      <c r="D870" s="166"/>
      <c r="E870" s="166"/>
      <c r="F870" s="166"/>
      <c r="G870" s="166"/>
      <c r="H870" s="166"/>
      <c r="I870" s="166"/>
      <c r="J870" s="166"/>
      <c r="K870" s="166"/>
      <c r="L870" s="166"/>
      <c r="M870" s="166"/>
      <c r="N870" s="166"/>
      <c r="O870" s="166"/>
      <c r="P870" s="166"/>
      <c r="Q870" s="166"/>
      <c r="R870" s="166"/>
      <c r="S870" s="166"/>
      <c r="T870" s="166"/>
      <c r="U870" s="166"/>
      <c r="V870" s="166"/>
      <c r="W870" s="166"/>
      <c r="X870" s="166"/>
      <c r="Y870" s="166"/>
      <c r="Z870" s="166"/>
    </row>
    <row r="871" spans="1:26" ht="12.75" customHeight="1">
      <c r="A871" s="166"/>
      <c r="B871" s="166"/>
      <c r="C871" s="166"/>
      <c r="D871" s="166"/>
      <c r="E871" s="166"/>
      <c r="F871" s="166"/>
      <c r="G871" s="166"/>
      <c r="H871" s="166"/>
      <c r="I871" s="166"/>
      <c r="J871" s="166"/>
      <c r="K871" s="166"/>
      <c r="L871" s="166"/>
      <c r="M871" s="166"/>
      <c r="N871" s="166"/>
      <c r="O871" s="166"/>
      <c r="P871" s="166"/>
      <c r="Q871" s="166"/>
      <c r="R871" s="166"/>
      <c r="S871" s="166"/>
      <c r="T871" s="166"/>
      <c r="U871" s="166"/>
      <c r="V871" s="166"/>
      <c r="W871" s="166"/>
      <c r="X871" s="166"/>
      <c r="Y871" s="166"/>
      <c r="Z871" s="166"/>
    </row>
    <row r="872" spans="1:26" ht="12.75" customHeight="1">
      <c r="A872" s="166"/>
      <c r="B872" s="166"/>
      <c r="C872" s="166"/>
      <c r="D872" s="166"/>
      <c r="E872" s="166"/>
      <c r="F872" s="166"/>
      <c r="G872" s="166"/>
      <c r="H872" s="166"/>
      <c r="I872" s="166"/>
      <c r="J872" s="166"/>
      <c r="K872" s="166"/>
      <c r="L872" s="166"/>
      <c r="M872" s="166"/>
      <c r="N872" s="166"/>
      <c r="O872" s="166"/>
      <c r="P872" s="166"/>
      <c r="Q872" s="166"/>
      <c r="R872" s="166"/>
      <c r="S872" s="166"/>
      <c r="T872" s="166"/>
      <c r="U872" s="166"/>
      <c r="V872" s="166"/>
      <c r="W872" s="166"/>
      <c r="X872" s="166"/>
      <c r="Y872" s="166"/>
      <c r="Z872" s="166"/>
    </row>
    <row r="873" spans="1:26" ht="12.75" customHeight="1">
      <c r="A873" s="166"/>
      <c r="B873" s="166"/>
      <c r="C873" s="166"/>
      <c r="D873" s="166"/>
      <c r="E873" s="166"/>
      <c r="F873" s="166"/>
      <c r="G873" s="166"/>
      <c r="H873" s="166"/>
      <c r="I873" s="166"/>
      <c r="J873" s="166"/>
      <c r="K873" s="166"/>
      <c r="L873" s="166"/>
      <c r="M873" s="166"/>
      <c r="N873" s="166"/>
      <c r="O873" s="166"/>
      <c r="P873" s="166"/>
      <c r="Q873" s="166"/>
      <c r="R873" s="166"/>
      <c r="S873" s="166"/>
      <c r="T873" s="166"/>
      <c r="U873" s="166"/>
      <c r="V873" s="166"/>
      <c r="W873" s="166"/>
      <c r="X873" s="166"/>
      <c r="Y873" s="166"/>
      <c r="Z873" s="166"/>
    </row>
    <row r="874" spans="1:26" ht="12.75" customHeight="1">
      <c r="A874" s="166"/>
      <c r="B874" s="166"/>
      <c r="C874" s="166"/>
      <c r="D874" s="166"/>
      <c r="E874" s="166"/>
      <c r="F874" s="166"/>
      <c r="G874" s="166"/>
      <c r="H874" s="166"/>
      <c r="I874" s="166"/>
      <c r="J874" s="166"/>
      <c r="K874" s="166"/>
      <c r="L874" s="166"/>
      <c r="M874" s="166"/>
      <c r="N874" s="166"/>
      <c r="O874" s="166"/>
      <c r="P874" s="166"/>
      <c r="Q874" s="166"/>
      <c r="R874" s="166"/>
      <c r="S874" s="166"/>
      <c r="T874" s="166"/>
      <c r="U874" s="166"/>
      <c r="V874" s="166"/>
      <c r="W874" s="166"/>
      <c r="X874" s="166"/>
      <c r="Y874" s="166"/>
      <c r="Z874" s="166"/>
    </row>
    <row r="875" spans="1:26" ht="12.75" customHeight="1">
      <c r="A875" s="166"/>
      <c r="B875" s="166"/>
      <c r="C875" s="166"/>
      <c r="D875" s="166"/>
      <c r="E875" s="166"/>
      <c r="F875" s="166"/>
      <c r="G875" s="166"/>
      <c r="H875" s="166"/>
      <c r="I875" s="166"/>
      <c r="J875" s="166"/>
      <c r="K875" s="166"/>
      <c r="L875" s="166"/>
      <c r="M875" s="166"/>
      <c r="N875" s="166"/>
      <c r="O875" s="166"/>
      <c r="P875" s="166"/>
      <c r="Q875" s="166"/>
      <c r="R875" s="166"/>
      <c r="S875" s="166"/>
      <c r="T875" s="166"/>
      <c r="U875" s="166"/>
      <c r="V875" s="166"/>
      <c r="W875" s="166"/>
      <c r="X875" s="166"/>
      <c r="Y875" s="166"/>
      <c r="Z875" s="166"/>
    </row>
    <row r="876" spans="1:26" ht="12.75" customHeight="1">
      <c r="A876" s="166"/>
      <c r="B876" s="166"/>
      <c r="C876" s="166"/>
      <c r="D876" s="166"/>
      <c r="E876" s="166"/>
      <c r="F876" s="166"/>
      <c r="G876" s="166"/>
      <c r="H876" s="166"/>
      <c r="I876" s="166"/>
      <c r="J876" s="166"/>
      <c r="K876" s="166"/>
      <c r="L876" s="166"/>
      <c r="M876" s="166"/>
      <c r="N876" s="166"/>
      <c r="O876" s="166"/>
      <c r="P876" s="166"/>
      <c r="Q876" s="166"/>
      <c r="R876" s="166"/>
      <c r="S876" s="166"/>
      <c r="T876" s="166"/>
      <c r="U876" s="166"/>
      <c r="V876" s="166"/>
      <c r="W876" s="166"/>
      <c r="X876" s="166"/>
      <c r="Y876" s="166"/>
      <c r="Z876" s="166"/>
    </row>
    <row r="877" spans="1:26" ht="12.75" customHeight="1">
      <c r="A877" s="166"/>
      <c r="B877" s="166"/>
      <c r="C877" s="166"/>
      <c r="D877" s="166"/>
      <c r="E877" s="166"/>
      <c r="F877" s="166"/>
      <c r="G877" s="166"/>
      <c r="H877" s="166"/>
      <c r="I877" s="166"/>
      <c r="J877" s="166"/>
      <c r="K877" s="166"/>
      <c r="L877" s="166"/>
      <c r="M877" s="166"/>
      <c r="N877" s="166"/>
      <c r="O877" s="166"/>
      <c r="P877" s="166"/>
      <c r="Q877" s="166"/>
      <c r="R877" s="166"/>
      <c r="S877" s="166"/>
      <c r="T877" s="166"/>
      <c r="U877" s="166"/>
      <c r="V877" s="166"/>
      <c r="W877" s="166"/>
      <c r="X877" s="166"/>
      <c r="Y877" s="166"/>
      <c r="Z877" s="166"/>
    </row>
    <row r="878" spans="1:26" ht="12.75" customHeight="1">
      <c r="A878" s="166"/>
      <c r="B878" s="166"/>
      <c r="C878" s="166"/>
      <c r="D878" s="166"/>
      <c r="E878" s="166"/>
      <c r="F878" s="166"/>
      <c r="G878" s="166"/>
      <c r="H878" s="166"/>
      <c r="I878" s="166"/>
      <c r="J878" s="166"/>
      <c r="K878" s="166"/>
      <c r="L878" s="166"/>
      <c r="M878" s="166"/>
      <c r="N878" s="166"/>
      <c r="O878" s="166"/>
      <c r="P878" s="166"/>
      <c r="Q878" s="166"/>
      <c r="R878" s="166"/>
      <c r="S878" s="166"/>
      <c r="T878" s="166"/>
      <c r="U878" s="166"/>
      <c r="V878" s="166"/>
      <c r="W878" s="166"/>
      <c r="X878" s="166"/>
      <c r="Y878" s="166"/>
      <c r="Z878" s="166"/>
    </row>
    <row r="879" spans="1:26" ht="12.75" customHeight="1">
      <c r="A879" s="166"/>
      <c r="B879" s="166"/>
      <c r="C879" s="166"/>
      <c r="D879" s="166"/>
      <c r="E879" s="166"/>
      <c r="F879" s="166"/>
      <c r="G879" s="166"/>
      <c r="H879" s="166"/>
      <c r="I879" s="166"/>
      <c r="J879" s="166"/>
      <c r="K879" s="166"/>
      <c r="L879" s="166"/>
      <c r="M879" s="166"/>
      <c r="N879" s="166"/>
      <c r="O879" s="166"/>
      <c r="P879" s="166"/>
      <c r="Q879" s="166"/>
      <c r="R879" s="166"/>
      <c r="S879" s="166"/>
      <c r="T879" s="166"/>
      <c r="U879" s="166"/>
      <c r="V879" s="166"/>
      <c r="W879" s="166"/>
      <c r="X879" s="166"/>
      <c r="Y879" s="166"/>
      <c r="Z879" s="166"/>
    </row>
    <row r="880" spans="1:26" ht="12.75" customHeight="1">
      <c r="A880" s="166"/>
      <c r="B880" s="166"/>
      <c r="C880" s="166"/>
      <c r="D880" s="166"/>
      <c r="E880" s="166"/>
      <c r="F880" s="166"/>
      <c r="G880" s="166"/>
      <c r="H880" s="166"/>
      <c r="I880" s="166"/>
      <c r="J880" s="166"/>
      <c r="K880" s="166"/>
      <c r="L880" s="166"/>
      <c r="M880" s="166"/>
      <c r="N880" s="166"/>
      <c r="O880" s="166"/>
      <c r="P880" s="166"/>
      <c r="Q880" s="166"/>
      <c r="R880" s="166"/>
      <c r="S880" s="166"/>
      <c r="T880" s="166"/>
      <c r="U880" s="166"/>
      <c r="V880" s="166"/>
      <c r="W880" s="166"/>
      <c r="X880" s="166"/>
      <c r="Y880" s="166"/>
      <c r="Z880" s="166"/>
    </row>
    <row r="881" spans="1:26" ht="12.75" customHeight="1">
      <c r="A881" s="166"/>
      <c r="B881" s="166"/>
      <c r="C881" s="166"/>
      <c r="D881" s="166"/>
      <c r="E881" s="166"/>
      <c r="F881" s="166"/>
      <c r="G881" s="166"/>
      <c r="H881" s="166"/>
      <c r="I881" s="166"/>
      <c r="J881" s="166"/>
      <c r="K881" s="166"/>
      <c r="L881" s="166"/>
      <c r="M881" s="166"/>
      <c r="N881" s="166"/>
      <c r="O881" s="166"/>
      <c r="P881" s="166"/>
      <c r="Q881" s="166"/>
      <c r="R881" s="166"/>
      <c r="S881" s="166"/>
      <c r="T881" s="166"/>
      <c r="U881" s="166"/>
      <c r="V881" s="166"/>
      <c r="W881" s="166"/>
      <c r="X881" s="166"/>
      <c r="Y881" s="166"/>
      <c r="Z881" s="166"/>
    </row>
    <row r="882" spans="1:26" ht="12.75" customHeight="1">
      <c r="A882" s="166"/>
      <c r="B882" s="166"/>
      <c r="C882" s="166"/>
      <c r="D882" s="166"/>
      <c r="E882" s="166"/>
      <c r="F882" s="166"/>
      <c r="G882" s="166"/>
      <c r="H882" s="166"/>
      <c r="I882" s="166"/>
      <c r="J882" s="166"/>
      <c r="K882" s="166"/>
      <c r="L882" s="166"/>
      <c r="M882" s="166"/>
      <c r="N882" s="166"/>
      <c r="O882" s="166"/>
      <c r="P882" s="166"/>
      <c r="Q882" s="166"/>
      <c r="R882" s="166"/>
      <c r="S882" s="166"/>
      <c r="T882" s="166"/>
      <c r="U882" s="166"/>
      <c r="V882" s="166"/>
      <c r="W882" s="166"/>
      <c r="X882" s="166"/>
      <c r="Y882" s="166"/>
      <c r="Z882" s="166"/>
    </row>
    <row r="883" spans="1:26" ht="12.75" customHeight="1">
      <c r="A883" s="166"/>
      <c r="B883" s="166"/>
      <c r="C883" s="166"/>
      <c r="D883" s="166"/>
      <c r="E883" s="166"/>
      <c r="F883" s="166"/>
      <c r="G883" s="166"/>
      <c r="H883" s="166"/>
      <c r="I883" s="166"/>
      <c r="J883" s="166"/>
      <c r="K883" s="166"/>
      <c r="L883" s="166"/>
      <c r="M883" s="166"/>
      <c r="N883" s="166"/>
      <c r="O883" s="166"/>
      <c r="P883" s="166"/>
      <c r="Q883" s="166"/>
      <c r="R883" s="166"/>
      <c r="S883" s="166"/>
      <c r="T883" s="166"/>
      <c r="U883" s="166"/>
      <c r="V883" s="166"/>
      <c r="W883" s="166"/>
      <c r="X883" s="166"/>
      <c r="Y883" s="166"/>
      <c r="Z883" s="166"/>
    </row>
    <row r="884" spans="1:26" ht="12.75" customHeight="1">
      <c r="A884" s="166"/>
      <c r="B884" s="166"/>
      <c r="C884" s="166"/>
      <c r="D884" s="166"/>
      <c r="E884" s="166"/>
      <c r="F884" s="166"/>
      <c r="G884" s="166"/>
      <c r="H884" s="166"/>
      <c r="I884" s="166"/>
      <c r="J884" s="166"/>
      <c r="K884" s="166"/>
      <c r="L884" s="166"/>
      <c r="M884" s="166"/>
      <c r="N884" s="166"/>
      <c r="O884" s="166"/>
      <c r="P884" s="166"/>
      <c r="Q884" s="166"/>
      <c r="R884" s="166"/>
      <c r="S884" s="166"/>
      <c r="T884" s="166"/>
      <c r="U884" s="166"/>
      <c r="V884" s="166"/>
      <c r="W884" s="166"/>
      <c r="X884" s="166"/>
      <c r="Y884" s="166"/>
      <c r="Z884" s="166"/>
    </row>
    <row r="885" spans="1:26" ht="12.75" customHeight="1">
      <c r="A885" s="166"/>
      <c r="B885" s="166"/>
      <c r="C885" s="166"/>
      <c r="D885" s="166"/>
      <c r="E885" s="166"/>
      <c r="F885" s="166"/>
      <c r="G885" s="166"/>
      <c r="H885" s="166"/>
      <c r="I885" s="166"/>
      <c r="J885" s="166"/>
      <c r="K885" s="166"/>
      <c r="L885" s="166"/>
      <c r="M885" s="166"/>
      <c r="N885" s="166"/>
      <c r="O885" s="166"/>
      <c r="P885" s="166"/>
      <c r="Q885" s="166"/>
      <c r="R885" s="166"/>
      <c r="S885" s="166"/>
      <c r="T885" s="166"/>
      <c r="U885" s="166"/>
      <c r="V885" s="166"/>
      <c r="W885" s="166"/>
      <c r="X885" s="166"/>
      <c r="Y885" s="166"/>
      <c r="Z885" s="166"/>
    </row>
    <row r="886" spans="1:26" ht="12.75" customHeight="1">
      <c r="A886" s="166"/>
      <c r="B886" s="166"/>
      <c r="C886" s="166"/>
      <c r="D886" s="166"/>
      <c r="E886" s="166"/>
      <c r="F886" s="166"/>
      <c r="G886" s="166"/>
      <c r="H886" s="166"/>
      <c r="I886" s="166"/>
      <c r="J886" s="166"/>
      <c r="K886" s="166"/>
      <c r="L886" s="166"/>
      <c r="M886" s="166"/>
      <c r="N886" s="166"/>
      <c r="O886" s="166"/>
      <c r="P886" s="166"/>
      <c r="Q886" s="166"/>
      <c r="R886" s="166"/>
      <c r="S886" s="166"/>
      <c r="T886" s="166"/>
      <c r="U886" s="166"/>
      <c r="V886" s="166"/>
      <c r="W886" s="166"/>
      <c r="X886" s="166"/>
      <c r="Y886" s="166"/>
      <c r="Z886" s="166"/>
    </row>
    <row r="887" spans="1:26" ht="12.75" customHeight="1">
      <c r="A887" s="166"/>
      <c r="B887" s="166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</row>
    <row r="888" spans="1:26" ht="12.75" customHeight="1">
      <c r="A888" s="166"/>
      <c r="B888" s="166"/>
      <c r="C888" s="166"/>
      <c r="D888" s="166"/>
      <c r="E888" s="166"/>
      <c r="F888" s="166"/>
      <c r="G888" s="166"/>
      <c r="H888" s="166"/>
      <c r="I888" s="166"/>
      <c r="J888" s="166"/>
      <c r="K888" s="166"/>
      <c r="L888" s="166"/>
      <c r="M888" s="166"/>
      <c r="N888" s="166"/>
      <c r="O888" s="166"/>
      <c r="P888" s="166"/>
      <c r="Q888" s="166"/>
      <c r="R888" s="166"/>
      <c r="S888" s="166"/>
      <c r="T888" s="166"/>
      <c r="U888" s="166"/>
      <c r="V888" s="166"/>
      <c r="W888" s="166"/>
      <c r="X888" s="166"/>
      <c r="Y888" s="166"/>
      <c r="Z888" s="166"/>
    </row>
    <row r="889" spans="1:26" ht="12.75" customHeight="1">
      <c r="A889" s="166"/>
      <c r="B889" s="166"/>
      <c r="C889" s="166"/>
      <c r="D889" s="166"/>
      <c r="E889" s="166"/>
      <c r="F889" s="166"/>
      <c r="G889" s="166"/>
      <c r="H889" s="166"/>
      <c r="I889" s="166"/>
      <c r="J889" s="166"/>
      <c r="K889" s="166"/>
      <c r="L889" s="166"/>
      <c r="M889" s="166"/>
      <c r="N889" s="166"/>
      <c r="O889" s="166"/>
      <c r="P889" s="166"/>
      <c r="Q889" s="166"/>
      <c r="R889" s="166"/>
      <c r="S889" s="166"/>
      <c r="T889" s="166"/>
      <c r="U889" s="166"/>
      <c r="V889" s="166"/>
      <c r="W889" s="166"/>
      <c r="X889" s="166"/>
      <c r="Y889" s="166"/>
      <c r="Z889" s="166"/>
    </row>
    <row r="890" spans="1:26" ht="12.75" customHeight="1">
      <c r="A890" s="166"/>
      <c r="B890" s="166"/>
      <c r="C890" s="166"/>
      <c r="D890" s="166"/>
      <c r="E890" s="166"/>
      <c r="F890" s="166"/>
      <c r="G890" s="166"/>
      <c r="H890" s="166"/>
      <c r="I890" s="166"/>
      <c r="J890" s="166"/>
      <c r="K890" s="166"/>
      <c r="L890" s="166"/>
      <c r="M890" s="166"/>
      <c r="N890" s="166"/>
      <c r="O890" s="166"/>
      <c r="P890" s="166"/>
      <c r="Q890" s="166"/>
      <c r="R890" s="166"/>
      <c r="S890" s="166"/>
      <c r="T890" s="166"/>
      <c r="U890" s="166"/>
      <c r="V890" s="166"/>
      <c r="W890" s="166"/>
      <c r="X890" s="166"/>
      <c r="Y890" s="166"/>
      <c r="Z890" s="166"/>
    </row>
    <row r="891" spans="1:26" ht="12.75" customHeight="1">
      <c r="A891" s="166"/>
      <c r="B891" s="166"/>
      <c r="C891" s="166"/>
      <c r="D891" s="166"/>
      <c r="E891" s="166"/>
      <c r="F891" s="166"/>
      <c r="G891" s="166"/>
      <c r="H891" s="166"/>
      <c r="I891" s="166"/>
      <c r="J891" s="166"/>
      <c r="K891" s="166"/>
      <c r="L891" s="166"/>
      <c r="M891" s="166"/>
      <c r="N891" s="166"/>
      <c r="O891" s="166"/>
      <c r="P891" s="166"/>
      <c r="Q891" s="166"/>
      <c r="R891" s="166"/>
      <c r="S891" s="166"/>
      <c r="T891" s="166"/>
      <c r="U891" s="166"/>
      <c r="V891" s="166"/>
      <c r="W891" s="166"/>
      <c r="X891" s="166"/>
      <c r="Y891" s="166"/>
      <c r="Z891" s="166"/>
    </row>
    <row r="892" spans="1:26" ht="12.75" customHeight="1">
      <c r="A892" s="166"/>
      <c r="B892" s="166"/>
      <c r="C892" s="166"/>
      <c r="D892" s="166"/>
      <c r="E892" s="166"/>
      <c r="F892" s="166"/>
      <c r="G892" s="166"/>
      <c r="H892" s="166"/>
      <c r="I892" s="166"/>
      <c r="J892" s="166"/>
      <c r="K892" s="166"/>
      <c r="L892" s="166"/>
      <c r="M892" s="166"/>
      <c r="N892" s="166"/>
      <c r="O892" s="166"/>
      <c r="P892" s="166"/>
      <c r="Q892" s="166"/>
      <c r="R892" s="166"/>
      <c r="S892" s="166"/>
      <c r="T892" s="166"/>
      <c r="U892" s="166"/>
      <c r="V892" s="166"/>
      <c r="W892" s="166"/>
      <c r="X892" s="166"/>
      <c r="Y892" s="166"/>
      <c r="Z892" s="166"/>
    </row>
    <row r="893" spans="1:26" ht="12.75" customHeight="1">
      <c r="A893" s="166"/>
      <c r="B893" s="166"/>
      <c r="C893" s="166"/>
      <c r="D893" s="166"/>
      <c r="E893" s="166"/>
      <c r="F893" s="166"/>
      <c r="G893" s="166"/>
      <c r="H893" s="166"/>
      <c r="I893" s="166"/>
      <c r="J893" s="166"/>
      <c r="K893" s="166"/>
      <c r="L893" s="166"/>
      <c r="M893" s="166"/>
      <c r="N893" s="166"/>
      <c r="O893" s="166"/>
      <c r="P893" s="166"/>
      <c r="Q893" s="166"/>
      <c r="R893" s="166"/>
      <c r="S893" s="166"/>
      <c r="T893" s="166"/>
      <c r="U893" s="166"/>
      <c r="V893" s="166"/>
      <c r="W893" s="166"/>
      <c r="X893" s="166"/>
      <c r="Y893" s="166"/>
      <c r="Z893" s="166"/>
    </row>
    <row r="894" spans="1:26" ht="12.75" customHeight="1">
      <c r="A894" s="166"/>
      <c r="B894" s="166"/>
      <c r="C894" s="166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66"/>
      <c r="O894" s="166"/>
      <c r="P894" s="166"/>
      <c r="Q894" s="166"/>
      <c r="R894" s="166"/>
      <c r="S894" s="166"/>
      <c r="T894" s="166"/>
      <c r="U894" s="166"/>
      <c r="V894" s="166"/>
      <c r="W894" s="166"/>
      <c r="X894" s="166"/>
      <c r="Y894" s="166"/>
      <c r="Z894" s="166"/>
    </row>
    <row r="895" spans="1:26" ht="12.75" customHeight="1">
      <c r="A895" s="166"/>
      <c r="B895" s="166"/>
      <c r="C895" s="166"/>
      <c r="D895" s="166"/>
      <c r="E895" s="166"/>
      <c r="F895" s="166"/>
      <c r="G895" s="166"/>
      <c r="H895" s="166"/>
      <c r="I895" s="166"/>
      <c r="J895" s="166"/>
      <c r="K895" s="166"/>
      <c r="L895" s="166"/>
      <c r="M895" s="166"/>
      <c r="N895" s="166"/>
      <c r="O895" s="166"/>
      <c r="P895" s="166"/>
      <c r="Q895" s="166"/>
      <c r="R895" s="166"/>
      <c r="S895" s="166"/>
      <c r="T895" s="166"/>
      <c r="U895" s="166"/>
      <c r="V895" s="166"/>
      <c r="W895" s="166"/>
      <c r="X895" s="166"/>
      <c r="Y895" s="166"/>
      <c r="Z895" s="166"/>
    </row>
    <row r="896" spans="1:26" ht="12.75" customHeight="1">
      <c r="A896" s="166"/>
      <c r="B896" s="166"/>
      <c r="C896" s="166"/>
      <c r="D896" s="166"/>
      <c r="E896" s="166"/>
      <c r="F896" s="166"/>
      <c r="G896" s="166"/>
      <c r="H896" s="166"/>
      <c r="I896" s="166"/>
      <c r="J896" s="166"/>
      <c r="K896" s="166"/>
      <c r="L896" s="166"/>
      <c r="M896" s="166"/>
      <c r="N896" s="166"/>
      <c r="O896" s="166"/>
      <c r="P896" s="166"/>
      <c r="Q896" s="166"/>
      <c r="R896" s="166"/>
      <c r="S896" s="166"/>
      <c r="T896" s="166"/>
      <c r="U896" s="166"/>
      <c r="V896" s="166"/>
      <c r="W896" s="166"/>
      <c r="X896" s="166"/>
      <c r="Y896" s="166"/>
      <c r="Z896" s="166"/>
    </row>
    <row r="897" spans="1:26" ht="12.75" customHeight="1">
      <c r="A897" s="166"/>
      <c r="B897" s="166"/>
      <c r="C897" s="166"/>
      <c r="D897" s="166"/>
      <c r="E897" s="166"/>
      <c r="F897" s="166"/>
      <c r="G897" s="166"/>
      <c r="H897" s="166"/>
      <c r="I897" s="166"/>
      <c r="J897" s="166"/>
      <c r="K897" s="166"/>
      <c r="L897" s="166"/>
      <c r="M897" s="166"/>
      <c r="N897" s="166"/>
      <c r="O897" s="166"/>
      <c r="P897" s="166"/>
      <c r="Q897" s="166"/>
      <c r="R897" s="166"/>
      <c r="S897" s="166"/>
      <c r="T897" s="166"/>
      <c r="U897" s="166"/>
      <c r="V897" s="166"/>
      <c r="W897" s="166"/>
      <c r="X897" s="166"/>
      <c r="Y897" s="166"/>
      <c r="Z897" s="166"/>
    </row>
    <row r="898" spans="1:26" ht="12.75" customHeight="1">
      <c r="A898" s="166"/>
      <c r="B898" s="166"/>
      <c r="C898" s="166"/>
      <c r="D898" s="166"/>
      <c r="E898" s="166"/>
      <c r="F898" s="166"/>
      <c r="G898" s="166"/>
      <c r="H898" s="166"/>
      <c r="I898" s="166"/>
      <c r="J898" s="166"/>
      <c r="K898" s="166"/>
      <c r="L898" s="166"/>
      <c r="M898" s="166"/>
      <c r="N898" s="166"/>
      <c r="O898" s="166"/>
      <c r="P898" s="166"/>
      <c r="Q898" s="166"/>
      <c r="R898" s="166"/>
      <c r="S898" s="166"/>
      <c r="T898" s="166"/>
      <c r="U898" s="166"/>
      <c r="V898" s="166"/>
      <c r="W898" s="166"/>
      <c r="X898" s="166"/>
      <c r="Y898" s="166"/>
      <c r="Z898" s="166"/>
    </row>
    <row r="899" spans="1:26" ht="12.75" customHeight="1">
      <c r="A899" s="166"/>
      <c r="B899" s="166"/>
      <c r="C899" s="166"/>
      <c r="D899" s="166"/>
      <c r="E899" s="166"/>
      <c r="F899" s="166"/>
      <c r="G899" s="166"/>
      <c r="H899" s="166"/>
      <c r="I899" s="166"/>
      <c r="J899" s="166"/>
      <c r="K899" s="166"/>
      <c r="L899" s="166"/>
      <c r="M899" s="166"/>
      <c r="N899" s="166"/>
      <c r="O899" s="166"/>
      <c r="P899" s="166"/>
      <c r="Q899" s="166"/>
      <c r="R899" s="166"/>
      <c r="S899" s="166"/>
      <c r="T899" s="166"/>
      <c r="U899" s="166"/>
      <c r="V899" s="166"/>
      <c r="W899" s="166"/>
      <c r="X899" s="166"/>
      <c r="Y899" s="166"/>
      <c r="Z899" s="166"/>
    </row>
    <row r="900" spans="1:26" ht="12.75" customHeight="1">
      <c r="A900" s="166"/>
      <c r="B900" s="166"/>
      <c r="C900" s="166"/>
      <c r="D900" s="166"/>
      <c r="E900" s="166"/>
      <c r="F900" s="166"/>
      <c r="G900" s="166"/>
      <c r="H900" s="166"/>
      <c r="I900" s="166"/>
      <c r="J900" s="166"/>
      <c r="K900" s="166"/>
      <c r="L900" s="166"/>
      <c r="M900" s="166"/>
      <c r="N900" s="166"/>
      <c r="O900" s="166"/>
      <c r="P900" s="166"/>
      <c r="Q900" s="166"/>
      <c r="R900" s="166"/>
      <c r="S900" s="166"/>
      <c r="T900" s="166"/>
      <c r="U900" s="166"/>
      <c r="V900" s="166"/>
      <c r="W900" s="166"/>
      <c r="X900" s="166"/>
      <c r="Y900" s="166"/>
      <c r="Z900" s="166"/>
    </row>
    <row r="901" spans="1:26" ht="12.75" customHeight="1">
      <c r="A901" s="166"/>
      <c r="B901" s="166"/>
      <c r="C901" s="166"/>
      <c r="D901" s="166"/>
      <c r="E901" s="166"/>
      <c r="F901" s="166"/>
      <c r="G901" s="166"/>
      <c r="H901" s="166"/>
      <c r="I901" s="166"/>
      <c r="J901" s="166"/>
      <c r="K901" s="166"/>
      <c r="L901" s="166"/>
      <c r="M901" s="166"/>
      <c r="N901" s="166"/>
      <c r="O901" s="166"/>
      <c r="P901" s="166"/>
      <c r="Q901" s="166"/>
      <c r="R901" s="166"/>
      <c r="S901" s="166"/>
      <c r="T901" s="166"/>
      <c r="U901" s="166"/>
      <c r="V901" s="166"/>
      <c r="W901" s="166"/>
      <c r="X901" s="166"/>
      <c r="Y901" s="166"/>
      <c r="Z901" s="166"/>
    </row>
    <row r="902" spans="1:26" ht="12.75" customHeight="1">
      <c r="A902" s="166"/>
      <c r="B902" s="166"/>
      <c r="C902" s="166"/>
      <c r="D902" s="166"/>
      <c r="E902" s="166"/>
      <c r="F902" s="166"/>
      <c r="G902" s="166"/>
      <c r="H902" s="166"/>
      <c r="I902" s="166"/>
      <c r="J902" s="166"/>
      <c r="K902" s="166"/>
      <c r="L902" s="166"/>
      <c r="M902" s="166"/>
      <c r="N902" s="166"/>
      <c r="O902" s="166"/>
      <c r="P902" s="166"/>
      <c r="Q902" s="166"/>
      <c r="R902" s="166"/>
      <c r="S902" s="166"/>
      <c r="T902" s="166"/>
      <c r="U902" s="166"/>
      <c r="V902" s="166"/>
      <c r="W902" s="166"/>
      <c r="X902" s="166"/>
      <c r="Y902" s="166"/>
      <c r="Z902" s="166"/>
    </row>
    <row r="903" spans="1:26" ht="12.75" customHeight="1">
      <c r="A903" s="166"/>
      <c r="B903" s="166"/>
      <c r="C903" s="166"/>
      <c r="D903" s="166"/>
      <c r="E903" s="166"/>
      <c r="F903" s="166"/>
      <c r="G903" s="166"/>
      <c r="H903" s="166"/>
      <c r="I903" s="166"/>
      <c r="J903" s="166"/>
      <c r="K903" s="166"/>
      <c r="L903" s="166"/>
      <c r="M903" s="166"/>
      <c r="N903" s="166"/>
      <c r="O903" s="166"/>
      <c r="P903" s="166"/>
      <c r="Q903" s="166"/>
      <c r="R903" s="166"/>
      <c r="S903" s="166"/>
      <c r="T903" s="166"/>
      <c r="U903" s="166"/>
      <c r="V903" s="166"/>
      <c r="W903" s="166"/>
      <c r="X903" s="166"/>
      <c r="Y903" s="166"/>
      <c r="Z903" s="166"/>
    </row>
    <row r="904" spans="1:26" ht="12.75" customHeight="1">
      <c r="A904" s="166"/>
      <c r="B904" s="166"/>
      <c r="C904" s="166"/>
      <c r="D904" s="166"/>
      <c r="E904" s="166"/>
      <c r="F904" s="166"/>
      <c r="G904" s="166"/>
      <c r="H904" s="166"/>
      <c r="I904" s="166"/>
      <c r="J904" s="166"/>
      <c r="K904" s="166"/>
      <c r="L904" s="166"/>
      <c r="M904" s="166"/>
      <c r="N904" s="166"/>
      <c r="O904" s="166"/>
      <c r="P904" s="166"/>
      <c r="Q904" s="166"/>
      <c r="R904" s="166"/>
      <c r="S904" s="166"/>
      <c r="T904" s="166"/>
      <c r="U904" s="166"/>
      <c r="V904" s="166"/>
      <c r="W904" s="166"/>
      <c r="X904" s="166"/>
      <c r="Y904" s="166"/>
      <c r="Z904" s="166"/>
    </row>
    <row r="905" spans="1:26" ht="12.75" customHeight="1">
      <c r="A905" s="166"/>
      <c r="B905" s="166"/>
      <c r="C905" s="166"/>
      <c r="D905" s="166"/>
      <c r="E905" s="166"/>
      <c r="F905" s="166"/>
      <c r="G905" s="166"/>
      <c r="H905" s="166"/>
      <c r="I905" s="166"/>
      <c r="J905" s="166"/>
      <c r="K905" s="166"/>
      <c r="L905" s="166"/>
      <c r="M905" s="166"/>
      <c r="N905" s="166"/>
      <c r="O905" s="166"/>
      <c r="P905" s="166"/>
      <c r="Q905" s="166"/>
      <c r="R905" s="166"/>
      <c r="S905" s="166"/>
      <c r="T905" s="166"/>
      <c r="U905" s="166"/>
      <c r="V905" s="166"/>
      <c r="W905" s="166"/>
      <c r="X905" s="166"/>
      <c r="Y905" s="166"/>
      <c r="Z905" s="166"/>
    </row>
    <row r="906" spans="1:26" ht="12.75" customHeight="1">
      <c r="A906" s="166"/>
      <c r="B906" s="166"/>
      <c r="C906" s="166"/>
      <c r="D906" s="166"/>
      <c r="E906" s="166"/>
      <c r="F906" s="166"/>
      <c r="G906" s="166"/>
      <c r="H906" s="166"/>
      <c r="I906" s="166"/>
      <c r="J906" s="166"/>
      <c r="K906" s="166"/>
      <c r="L906" s="166"/>
      <c r="M906" s="166"/>
      <c r="N906" s="166"/>
      <c r="O906" s="166"/>
      <c r="P906" s="166"/>
      <c r="Q906" s="166"/>
      <c r="R906" s="166"/>
      <c r="S906" s="166"/>
      <c r="T906" s="166"/>
      <c r="U906" s="166"/>
      <c r="V906" s="166"/>
      <c r="W906" s="166"/>
      <c r="X906" s="166"/>
      <c r="Y906" s="166"/>
      <c r="Z906" s="166"/>
    </row>
    <row r="907" spans="1:26" ht="12.75" customHeight="1">
      <c r="A907" s="166"/>
      <c r="B907" s="166"/>
      <c r="C907" s="166"/>
      <c r="D907" s="166"/>
      <c r="E907" s="166"/>
      <c r="F907" s="166"/>
      <c r="G907" s="166"/>
      <c r="H907" s="166"/>
      <c r="I907" s="166"/>
      <c r="J907" s="166"/>
      <c r="K907" s="166"/>
      <c r="L907" s="166"/>
      <c r="M907" s="166"/>
      <c r="N907" s="166"/>
      <c r="O907" s="166"/>
      <c r="P907" s="166"/>
      <c r="Q907" s="166"/>
      <c r="R907" s="166"/>
      <c r="S907" s="166"/>
      <c r="T907" s="166"/>
      <c r="U907" s="166"/>
      <c r="V907" s="166"/>
      <c r="W907" s="166"/>
      <c r="X907" s="166"/>
      <c r="Y907" s="166"/>
      <c r="Z907" s="166"/>
    </row>
    <row r="908" spans="1:26" ht="12.75" customHeight="1">
      <c r="A908" s="166"/>
      <c r="B908" s="166"/>
      <c r="C908" s="166"/>
      <c r="D908" s="166"/>
      <c r="E908" s="166"/>
      <c r="F908" s="166"/>
      <c r="G908" s="166"/>
      <c r="H908" s="166"/>
      <c r="I908" s="166"/>
      <c r="J908" s="166"/>
      <c r="K908" s="166"/>
      <c r="L908" s="166"/>
      <c r="M908" s="166"/>
      <c r="N908" s="166"/>
      <c r="O908" s="166"/>
      <c r="P908" s="166"/>
      <c r="Q908" s="166"/>
      <c r="R908" s="166"/>
      <c r="S908" s="166"/>
      <c r="T908" s="166"/>
      <c r="U908" s="166"/>
      <c r="V908" s="166"/>
      <c r="W908" s="166"/>
      <c r="X908" s="166"/>
      <c r="Y908" s="166"/>
      <c r="Z908" s="166"/>
    </row>
    <row r="909" spans="1:26" ht="12.75" customHeight="1">
      <c r="A909" s="166"/>
      <c r="B909" s="166"/>
      <c r="C909" s="166"/>
      <c r="D909" s="166"/>
      <c r="E909" s="166"/>
      <c r="F909" s="166"/>
      <c r="G909" s="166"/>
      <c r="H909" s="166"/>
      <c r="I909" s="166"/>
      <c r="J909" s="166"/>
      <c r="K909" s="166"/>
      <c r="L909" s="166"/>
      <c r="M909" s="166"/>
      <c r="N909" s="166"/>
      <c r="O909" s="166"/>
      <c r="P909" s="166"/>
      <c r="Q909" s="166"/>
      <c r="R909" s="166"/>
      <c r="S909" s="166"/>
      <c r="T909" s="166"/>
      <c r="U909" s="166"/>
      <c r="V909" s="166"/>
      <c r="W909" s="166"/>
      <c r="X909" s="166"/>
      <c r="Y909" s="166"/>
      <c r="Z909" s="166"/>
    </row>
    <row r="910" spans="1:26" ht="12.75" customHeight="1">
      <c r="A910" s="166"/>
      <c r="B910" s="166"/>
      <c r="C910" s="166"/>
      <c r="D910" s="166"/>
      <c r="E910" s="166"/>
      <c r="F910" s="166"/>
      <c r="G910" s="166"/>
      <c r="H910" s="166"/>
      <c r="I910" s="166"/>
      <c r="J910" s="166"/>
      <c r="K910" s="166"/>
      <c r="L910" s="166"/>
      <c r="M910" s="166"/>
      <c r="N910" s="166"/>
      <c r="O910" s="166"/>
      <c r="P910" s="166"/>
      <c r="Q910" s="166"/>
      <c r="R910" s="166"/>
      <c r="S910" s="166"/>
      <c r="T910" s="166"/>
      <c r="U910" s="166"/>
      <c r="V910" s="166"/>
      <c r="W910" s="166"/>
      <c r="X910" s="166"/>
      <c r="Y910" s="166"/>
      <c r="Z910" s="166"/>
    </row>
    <row r="911" spans="1:26" ht="12.75" customHeight="1">
      <c r="A911" s="166"/>
      <c r="B911" s="166"/>
      <c r="C911" s="166"/>
      <c r="D911" s="166"/>
      <c r="E911" s="166"/>
      <c r="F911" s="166"/>
      <c r="G911" s="166"/>
      <c r="H911" s="166"/>
      <c r="I911" s="166"/>
      <c r="J911" s="166"/>
      <c r="K911" s="166"/>
      <c r="L911" s="166"/>
      <c r="M911" s="166"/>
      <c r="N911" s="166"/>
      <c r="O911" s="166"/>
      <c r="P911" s="166"/>
      <c r="Q911" s="166"/>
      <c r="R911" s="166"/>
      <c r="S911" s="166"/>
      <c r="T911" s="166"/>
      <c r="U911" s="166"/>
      <c r="V911" s="166"/>
      <c r="W911" s="166"/>
      <c r="X911" s="166"/>
      <c r="Y911" s="166"/>
      <c r="Z911" s="166"/>
    </row>
    <row r="912" spans="1:26" ht="12.75" customHeight="1">
      <c r="A912" s="166"/>
      <c r="B912" s="166"/>
      <c r="C912" s="166"/>
      <c r="D912" s="166"/>
      <c r="E912" s="166"/>
      <c r="F912" s="166"/>
      <c r="G912" s="166"/>
      <c r="H912" s="166"/>
      <c r="I912" s="166"/>
      <c r="J912" s="166"/>
      <c r="K912" s="166"/>
      <c r="L912" s="166"/>
      <c r="M912" s="166"/>
      <c r="N912" s="166"/>
      <c r="O912" s="166"/>
      <c r="P912" s="166"/>
      <c r="Q912" s="166"/>
      <c r="R912" s="166"/>
      <c r="S912" s="166"/>
      <c r="T912" s="166"/>
      <c r="U912" s="166"/>
      <c r="V912" s="166"/>
      <c r="W912" s="166"/>
      <c r="X912" s="166"/>
      <c r="Y912" s="166"/>
      <c r="Z912" s="166"/>
    </row>
    <row r="913" spans="1:26" ht="12.75" customHeight="1">
      <c r="A913" s="166"/>
      <c r="B913" s="166"/>
      <c r="C913" s="166"/>
      <c r="D913" s="166"/>
      <c r="E913" s="166"/>
      <c r="F913" s="166"/>
      <c r="G913" s="166"/>
      <c r="H913" s="166"/>
      <c r="I913" s="166"/>
      <c r="J913" s="166"/>
      <c r="K913" s="166"/>
      <c r="L913" s="166"/>
      <c r="M913" s="166"/>
      <c r="N913" s="166"/>
      <c r="O913" s="166"/>
      <c r="P913" s="166"/>
      <c r="Q913" s="166"/>
      <c r="R913" s="166"/>
      <c r="S913" s="166"/>
      <c r="T913" s="166"/>
      <c r="U913" s="166"/>
      <c r="V913" s="166"/>
      <c r="W913" s="166"/>
      <c r="X913" s="166"/>
      <c r="Y913" s="166"/>
      <c r="Z913" s="166"/>
    </row>
    <row r="914" spans="1:26" ht="12.75" customHeight="1">
      <c r="A914" s="166"/>
      <c r="B914" s="166"/>
      <c r="C914" s="166"/>
      <c r="D914" s="166"/>
      <c r="E914" s="166"/>
      <c r="F914" s="166"/>
      <c r="G914" s="166"/>
      <c r="H914" s="166"/>
      <c r="I914" s="166"/>
      <c r="J914" s="166"/>
      <c r="K914" s="166"/>
      <c r="L914" s="166"/>
      <c r="M914" s="166"/>
      <c r="N914" s="166"/>
      <c r="O914" s="166"/>
      <c r="P914" s="166"/>
      <c r="Q914" s="166"/>
      <c r="R914" s="166"/>
      <c r="S914" s="166"/>
      <c r="T914" s="166"/>
      <c r="U914" s="166"/>
      <c r="V914" s="166"/>
      <c r="W914" s="166"/>
      <c r="X914" s="166"/>
      <c r="Y914" s="166"/>
      <c r="Z914" s="166"/>
    </row>
    <row r="915" spans="1:26" ht="12.75" customHeight="1">
      <c r="A915" s="166"/>
      <c r="B915" s="166"/>
      <c r="C915" s="166"/>
      <c r="D915" s="166"/>
      <c r="E915" s="166"/>
      <c r="F915" s="166"/>
      <c r="G915" s="166"/>
      <c r="H915" s="166"/>
      <c r="I915" s="166"/>
      <c r="J915" s="166"/>
      <c r="K915" s="166"/>
      <c r="L915" s="166"/>
      <c r="M915" s="166"/>
      <c r="N915" s="166"/>
      <c r="O915" s="166"/>
      <c r="P915" s="166"/>
      <c r="Q915" s="166"/>
      <c r="R915" s="166"/>
      <c r="S915" s="166"/>
      <c r="T915" s="166"/>
      <c r="U915" s="166"/>
      <c r="V915" s="166"/>
      <c r="W915" s="166"/>
      <c r="X915" s="166"/>
      <c r="Y915" s="166"/>
      <c r="Z915" s="166"/>
    </row>
    <row r="916" spans="1:26" ht="12.75" customHeight="1">
      <c r="A916" s="166"/>
      <c r="B916" s="166"/>
      <c r="C916" s="166"/>
      <c r="D916" s="166"/>
      <c r="E916" s="166"/>
      <c r="F916" s="166"/>
      <c r="G916" s="166"/>
      <c r="H916" s="166"/>
      <c r="I916" s="166"/>
      <c r="J916" s="166"/>
      <c r="K916" s="166"/>
      <c r="L916" s="166"/>
      <c r="M916" s="166"/>
      <c r="N916" s="166"/>
      <c r="O916" s="166"/>
      <c r="P916" s="166"/>
      <c r="Q916" s="166"/>
      <c r="R916" s="166"/>
      <c r="S916" s="166"/>
      <c r="T916" s="166"/>
      <c r="U916" s="166"/>
      <c r="V916" s="166"/>
      <c r="W916" s="166"/>
      <c r="X916" s="166"/>
      <c r="Y916" s="166"/>
      <c r="Z916" s="166"/>
    </row>
    <row r="917" spans="1:26" ht="12.75" customHeight="1">
      <c r="A917" s="166"/>
      <c r="B917" s="166"/>
      <c r="C917" s="166"/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66"/>
      <c r="O917" s="166"/>
      <c r="P917" s="166"/>
      <c r="Q917" s="166"/>
      <c r="R917" s="166"/>
      <c r="S917" s="166"/>
      <c r="T917" s="166"/>
      <c r="U917" s="166"/>
      <c r="V917" s="166"/>
      <c r="W917" s="166"/>
      <c r="X917" s="166"/>
      <c r="Y917" s="166"/>
      <c r="Z917" s="166"/>
    </row>
    <row r="918" spans="1:26" ht="12.75" customHeight="1">
      <c r="A918" s="166"/>
      <c r="B918" s="166"/>
      <c r="C918" s="166"/>
      <c r="D918" s="166"/>
      <c r="E918" s="166"/>
      <c r="F918" s="166"/>
      <c r="G918" s="166"/>
      <c r="H918" s="166"/>
      <c r="I918" s="166"/>
      <c r="J918" s="166"/>
      <c r="K918" s="166"/>
      <c r="L918" s="166"/>
      <c r="M918" s="166"/>
      <c r="N918" s="166"/>
      <c r="O918" s="166"/>
      <c r="P918" s="166"/>
      <c r="Q918" s="166"/>
      <c r="R918" s="166"/>
      <c r="S918" s="166"/>
      <c r="T918" s="166"/>
      <c r="U918" s="166"/>
      <c r="V918" s="166"/>
      <c r="W918" s="166"/>
      <c r="X918" s="166"/>
      <c r="Y918" s="166"/>
      <c r="Z918" s="166"/>
    </row>
    <row r="919" spans="1:26" ht="12.75" customHeight="1">
      <c r="A919" s="166"/>
      <c r="B919" s="166"/>
      <c r="C919" s="166"/>
      <c r="D919" s="166"/>
      <c r="E919" s="166"/>
      <c r="F919" s="166"/>
      <c r="G919" s="166"/>
      <c r="H919" s="166"/>
      <c r="I919" s="166"/>
      <c r="J919" s="166"/>
      <c r="K919" s="166"/>
      <c r="L919" s="166"/>
      <c r="M919" s="166"/>
      <c r="N919" s="166"/>
      <c r="O919" s="166"/>
      <c r="P919" s="166"/>
      <c r="Q919" s="166"/>
      <c r="R919" s="166"/>
      <c r="S919" s="166"/>
      <c r="T919" s="166"/>
      <c r="U919" s="166"/>
      <c r="V919" s="166"/>
      <c r="W919" s="166"/>
      <c r="X919" s="166"/>
      <c r="Y919" s="166"/>
      <c r="Z919" s="166"/>
    </row>
    <row r="920" spans="1:26" ht="12.75" customHeight="1">
      <c r="A920" s="166"/>
      <c r="B920" s="166"/>
      <c r="C920" s="166"/>
      <c r="D920" s="166"/>
      <c r="E920" s="166"/>
      <c r="F920" s="166"/>
      <c r="G920" s="166"/>
      <c r="H920" s="166"/>
      <c r="I920" s="166"/>
      <c r="J920" s="166"/>
      <c r="K920" s="166"/>
      <c r="L920" s="166"/>
      <c r="M920" s="166"/>
      <c r="N920" s="166"/>
      <c r="O920" s="166"/>
      <c r="P920" s="166"/>
      <c r="Q920" s="166"/>
      <c r="R920" s="166"/>
      <c r="S920" s="166"/>
      <c r="T920" s="166"/>
      <c r="U920" s="166"/>
      <c r="V920" s="166"/>
      <c r="W920" s="166"/>
      <c r="X920" s="166"/>
      <c r="Y920" s="166"/>
      <c r="Z920" s="166"/>
    </row>
    <row r="921" spans="1:26" ht="12.75" customHeight="1">
      <c r="A921" s="166"/>
      <c r="B921" s="166"/>
      <c r="C921" s="166"/>
      <c r="D921" s="166"/>
      <c r="E921" s="166"/>
      <c r="F921" s="166"/>
      <c r="G921" s="166"/>
      <c r="H921" s="166"/>
      <c r="I921" s="166"/>
      <c r="J921" s="166"/>
      <c r="K921" s="166"/>
      <c r="L921" s="166"/>
      <c r="M921" s="166"/>
      <c r="N921" s="166"/>
      <c r="O921" s="166"/>
      <c r="P921" s="166"/>
      <c r="Q921" s="166"/>
      <c r="R921" s="166"/>
      <c r="S921" s="166"/>
      <c r="T921" s="166"/>
      <c r="U921" s="166"/>
      <c r="V921" s="166"/>
      <c r="W921" s="166"/>
      <c r="X921" s="166"/>
      <c r="Y921" s="166"/>
      <c r="Z921" s="166"/>
    </row>
    <row r="922" spans="1:26" ht="12.75" customHeight="1">
      <c r="A922" s="166"/>
      <c r="B922" s="166"/>
      <c r="C922" s="166"/>
      <c r="D922" s="166"/>
      <c r="E922" s="166"/>
      <c r="F922" s="166"/>
      <c r="G922" s="166"/>
      <c r="H922" s="166"/>
      <c r="I922" s="166"/>
      <c r="J922" s="166"/>
      <c r="K922" s="166"/>
      <c r="L922" s="166"/>
      <c r="M922" s="166"/>
      <c r="N922" s="166"/>
      <c r="O922" s="166"/>
      <c r="P922" s="166"/>
      <c r="Q922" s="166"/>
      <c r="R922" s="166"/>
      <c r="S922" s="166"/>
      <c r="T922" s="166"/>
      <c r="U922" s="166"/>
      <c r="V922" s="166"/>
      <c r="W922" s="166"/>
      <c r="X922" s="166"/>
      <c r="Y922" s="166"/>
      <c r="Z922" s="166"/>
    </row>
    <row r="923" spans="1:26" ht="12.75" customHeight="1">
      <c r="A923" s="166"/>
      <c r="B923" s="166"/>
      <c r="C923" s="166"/>
      <c r="D923" s="166"/>
      <c r="E923" s="166"/>
      <c r="F923" s="166"/>
      <c r="G923" s="166"/>
      <c r="H923" s="166"/>
      <c r="I923" s="166"/>
      <c r="J923" s="166"/>
      <c r="K923" s="166"/>
      <c r="L923" s="166"/>
      <c r="M923" s="166"/>
      <c r="N923" s="166"/>
      <c r="O923" s="166"/>
      <c r="P923" s="166"/>
      <c r="Q923" s="166"/>
      <c r="R923" s="166"/>
      <c r="S923" s="166"/>
      <c r="T923" s="166"/>
      <c r="U923" s="166"/>
      <c r="V923" s="166"/>
      <c r="W923" s="166"/>
      <c r="X923" s="166"/>
      <c r="Y923" s="166"/>
      <c r="Z923" s="166"/>
    </row>
    <row r="924" spans="1:26" ht="12.75" customHeight="1">
      <c r="A924" s="166"/>
      <c r="B924" s="166"/>
      <c r="C924" s="166"/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66"/>
      <c r="O924" s="166"/>
      <c r="P924" s="166"/>
      <c r="Q924" s="166"/>
      <c r="R924" s="166"/>
      <c r="S924" s="166"/>
      <c r="T924" s="166"/>
      <c r="U924" s="166"/>
      <c r="V924" s="166"/>
      <c r="W924" s="166"/>
      <c r="X924" s="166"/>
      <c r="Y924" s="166"/>
      <c r="Z924" s="166"/>
    </row>
    <row r="925" spans="1:26" ht="12.75" customHeight="1">
      <c r="A925" s="166"/>
      <c r="B925" s="166"/>
      <c r="C925" s="166"/>
      <c r="D925" s="166"/>
      <c r="E925" s="166"/>
      <c r="F925" s="166"/>
      <c r="G925" s="166"/>
      <c r="H925" s="166"/>
      <c r="I925" s="166"/>
      <c r="J925" s="166"/>
      <c r="K925" s="166"/>
      <c r="L925" s="166"/>
      <c r="M925" s="166"/>
      <c r="N925" s="166"/>
      <c r="O925" s="166"/>
      <c r="P925" s="166"/>
      <c r="Q925" s="166"/>
      <c r="R925" s="166"/>
      <c r="S925" s="166"/>
      <c r="T925" s="166"/>
      <c r="U925" s="166"/>
      <c r="V925" s="166"/>
      <c r="W925" s="166"/>
      <c r="X925" s="166"/>
      <c r="Y925" s="166"/>
      <c r="Z925" s="166"/>
    </row>
    <row r="926" spans="1:26" ht="12.75" customHeight="1">
      <c r="A926" s="166"/>
      <c r="B926" s="166"/>
      <c r="C926" s="166"/>
      <c r="D926" s="166"/>
      <c r="E926" s="166"/>
      <c r="F926" s="166"/>
      <c r="G926" s="166"/>
      <c r="H926" s="166"/>
      <c r="I926" s="166"/>
      <c r="J926" s="166"/>
      <c r="K926" s="166"/>
      <c r="L926" s="166"/>
      <c r="M926" s="166"/>
      <c r="N926" s="166"/>
      <c r="O926" s="166"/>
      <c r="P926" s="166"/>
      <c r="Q926" s="166"/>
      <c r="R926" s="166"/>
      <c r="S926" s="166"/>
      <c r="T926" s="166"/>
      <c r="U926" s="166"/>
      <c r="V926" s="166"/>
      <c r="W926" s="166"/>
      <c r="X926" s="166"/>
      <c r="Y926" s="166"/>
      <c r="Z926" s="166"/>
    </row>
    <row r="927" spans="1:26" ht="12.75" customHeight="1">
      <c r="A927" s="166"/>
      <c r="B927" s="166"/>
      <c r="C927" s="166"/>
      <c r="D927" s="166"/>
      <c r="E927" s="166"/>
      <c r="F927" s="166"/>
      <c r="G927" s="166"/>
      <c r="H927" s="166"/>
      <c r="I927" s="166"/>
      <c r="J927" s="166"/>
      <c r="K927" s="166"/>
      <c r="L927" s="166"/>
      <c r="M927" s="166"/>
      <c r="N927" s="166"/>
      <c r="O927" s="166"/>
      <c r="P927" s="166"/>
      <c r="Q927" s="166"/>
      <c r="R927" s="166"/>
      <c r="S927" s="166"/>
      <c r="T927" s="166"/>
      <c r="U927" s="166"/>
      <c r="V927" s="166"/>
      <c r="W927" s="166"/>
      <c r="X927" s="166"/>
      <c r="Y927" s="166"/>
      <c r="Z927" s="166"/>
    </row>
    <row r="928" spans="1:26" ht="12.75" customHeight="1">
      <c r="A928" s="166"/>
      <c r="B928" s="166"/>
      <c r="C928" s="166"/>
      <c r="D928" s="166"/>
      <c r="E928" s="166"/>
      <c r="F928" s="166"/>
      <c r="G928" s="166"/>
      <c r="H928" s="166"/>
      <c r="I928" s="166"/>
      <c r="J928" s="166"/>
      <c r="K928" s="166"/>
      <c r="L928" s="166"/>
      <c r="M928" s="166"/>
      <c r="N928" s="166"/>
      <c r="O928" s="166"/>
      <c r="P928" s="166"/>
      <c r="Q928" s="166"/>
      <c r="R928" s="166"/>
      <c r="S928" s="166"/>
      <c r="T928" s="166"/>
      <c r="U928" s="166"/>
      <c r="V928" s="166"/>
      <c r="W928" s="166"/>
      <c r="X928" s="166"/>
      <c r="Y928" s="166"/>
      <c r="Z928" s="166"/>
    </row>
    <row r="929" spans="1:26" ht="12.75" customHeight="1">
      <c r="A929" s="166"/>
      <c r="B929" s="166"/>
      <c r="C929" s="166"/>
      <c r="D929" s="166"/>
      <c r="E929" s="166"/>
      <c r="F929" s="166"/>
      <c r="G929" s="166"/>
      <c r="H929" s="166"/>
      <c r="I929" s="166"/>
      <c r="J929" s="166"/>
      <c r="K929" s="166"/>
      <c r="L929" s="166"/>
      <c r="M929" s="166"/>
      <c r="N929" s="166"/>
      <c r="O929" s="166"/>
      <c r="P929" s="166"/>
      <c r="Q929" s="166"/>
      <c r="R929" s="166"/>
      <c r="S929" s="166"/>
      <c r="T929" s="166"/>
      <c r="U929" s="166"/>
      <c r="V929" s="166"/>
      <c r="W929" s="166"/>
      <c r="X929" s="166"/>
      <c r="Y929" s="166"/>
      <c r="Z929" s="166"/>
    </row>
    <row r="930" spans="1:26" ht="12.75" customHeight="1">
      <c r="A930" s="166"/>
      <c r="B930" s="166"/>
      <c r="C930" s="166"/>
      <c r="D930" s="166"/>
      <c r="E930" s="166"/>
      <c r="F930" s="166"/>
      <c r="G930" s="166"/>
      <c r="H930" s="166"/>
      <c r="I930" s="166"/>
      <c r="J930" s="166"/>
      <c r="K930" s="166"/>
      <c r="L930" s="166"/>
      <c r="M930" s="166"/>
      <c r="N930" s="166"/>
      <c r="O930" s="166"/>
      <c r="P930" s="166"/>
      <c r="Q930" s="166"/>
      <c r="R930" s="166"/>
      <c r="S930" s="166"/>
      <c r="T930" s="166"/>
      <c r="U930" s="166"/>
      <c r="V930" s="166"/>
      <c r="W930" s="166"/>
      <c r="X930" s="166"/>
      <c r="Y930" s="166"/>
      <c r="Z930" s="166"/>
    </row>
    <row r="931" spans="1:26" ht="12.75" customHeight="1">
      <c r="A931" s="166"/>
      <c r="B931" s="166"/>
      <c r="C931" s="166"/>
      <c r="D931" s="166"/>
      <c r="E931" s="166"/>
      <c r="F931" s="166"/>
      <c r="G931" s="166"/>
      <c r="H931" s="166"/>
      <c r="I931" s="166"/>
      <c r="J931" s="166"/>
      <c r="K931" s="166"/>
      <c r="L931" s="166"/>
      <c r="M931" s="166"/>
      <c r="N931" s="166"/>
      <c r="O931" s="166"/>
      <c r="P931" s="166"/>
      <c r="Q931" s="166"/>
      <c r="R931" s="166"/>
      <c r="S931" s="166"/>
      <c r="T931" s="166"/>
      <c r="U931" s="166"/>
      <c r="V931" s="166"/>
      <c r="W931" s="166"/>
      <c r="X931" s="166"/>
      <c r="Y931" s="166"/>
      <c r="Z931" s="166"/>
    </row>
    <row r="932" spans="1:26" ht="12.75" customHeight="1">
      <c r="A932" s="166"/>
      <c r="B932" s="166"/>
      <c r="C932" s="166"/>
      <c r="D932" s="166"/>
      <c r="E932" s="166"/>
      <c r="F932" s="166"/>
      <c r="G932" s="166"/>
      <c r="H932" s="166"/>
      <c r="I932" s="166"/>
      <c r="J932" s="166"/>
      <c r="K932" s="166"/>
      <c r="L932" s="166"/>
      <c r="M932" s="166"/>
      <c r="N932" s="166"/>
      <c r="O932" s="166"/>
      <c r="P932" s="166"/>
      <c r="Q932" s="166"/>
      <c r="R932" s="166"/>
      <c r="S932" s="166"/>
      <c r="T932" s="166"/>
      <c r="U932" s="166"/>
      <c r="V932" s="166"/>
      <c r="W932" s="166"/>
      <c r="X932" s="166"/>
      <c r="Y932" s="166"/>
      <c r="Z932" s="166"/>
    </row>
    <row r="933" spans="1:26" ht="12.75" customHeight="1">
      <c r="A933" s="166"/>
      <c r="B933" s="166"/>
      <c r="C933" s="166"/>
      <c r="D933" s="166"/>
      <c r="E933" s="166"/>
      <c r="F933" s="166"/>
      <c r="G933" s="166"/>
      <c r="H933" s="166"/>
      <c r="I933" s="166"/>
      <c r="J933" s="166"/>
      <c r="K933" s="166"/>
      <c r="L933" s="166"/>
      <c r="M933" s="166"/>
      <c r="N933" s="166"/>
      <c r="O933" s="166"/>
      <c r="P933" s="166"/>
      <c r="Q933" s="166"/>
      <c r="R933" s="166"/>
      <c r="S933" s="166"/>
      <c r="T933" s="166"/>
      <c r="U933" s="166"/>
      <c r="V933" s="166"/>
      <c r="W933" s="166"/>
      <c r="X933" s="166"/>
      <c r="Y933" s="166"/>
      <c r="Z933" s="166"/>
    </row>
    <row r="934" spans="1:26" ht="12.75" customHeight="1">
      <c r="A934" s="166"/>
      <c r="B934" s="166"/>
      <c r="C934" s="166"/>
      <c r="D934" s="166"/>
      <c r="E934" s="166"/>
      <c r="F934" s="166"/>
      <c r="G934" s="166"/>
      <c r="H934" s="166"/>
      <c r="I934" s="166"/>
      <c r="J934" s="166"/>
      <c r="K934" s="166"/>
      <c r="L934" s="166"/>
      <c r="M934" s="166"/>
      <c r="N934" s="166"/>
      <c r="O934" s="166"/>
      <c r="P934" s="166"/>
      <c r="Q934" s="166"/>
      <c r="R934" s="166"/>
      <c r="S934" s="166"/>
      <c r="T934" s="166"/>
      <c r="U934" s="166"/>
      <c r="V934" s="166"/>
      <c r="W934" s="166"/>
      <c r="X934" s="166"/>
      <c r="Y934" s="166"/>
      <c r="Z934" s="166"/>
    </row>
    <row r="935" spans="1:26" ht="12.75" customHeight="1">
      <c r="A935" s="166"/>
      <c r="B935" s="166"/>
      <c r="C935" s="166"/>
      <c r="D935" s="166"/>
      <c r="E935" s="166"/>
      <c r="F935" s="166"/>
      <c r="G935" s="166"/>
      <c r="H935" s="166"/>
      <c r="I935" s="166"/>
      <c r="J935" s="166"/>
      <c r="K935" s="166"/>
      <c r="L935" s="166"/>
      <c r="M935" s="166"/>
      <c r="N935" s="166"/>
      <c r="O935" s="166"/>
      <c r="P935" s="166"/>
      <c r="Q935" s="166"/>
      <c r="R935" s="166"/>
      <c r="S935" s="166"/>
      <c r="T935" s="166"/>
      <c r="U935" s="166"/>
      <c r="V935" s="166"/>
      <c r="W935" s="166"/>
      <c r="X935" s="166"/>
      <c r="Y935" s="166"/>
      <c r="Z935" s="166"/>
    </row>
    <row r="936" spans="1:26" ht="12.75" customHeight="1">
      <c r="A936" s="166"/>
      <c r="B936" s="166"/>
      <c r="C936" s="166"/>
      <c r="D936" s="166"/>
      <c r="E936" s="166"/>
      <c r="F936" s="166"/>
      <c r="G936" s="166"/>
      <c r="H936" s="166"/>
      <c r="I936" s="166"/>
      <c r="J936" s="166"/>
      <c r="K936" s="166"/>
      <c r="L936" s="166"/>
      <c r="M936" s="166"/>
      <c r="N936" s="166"/>
      <c r="O936" s="166"/>
      <c r="P936" s="166"/>
      <c r="Q936" s="166"/>
      <c r="R936" s="166"/>
      <c r="S936" s="166"/>
      <c r="T936" s="166"/>
      <c r="U936" s="166"/>
      <c r="V936" s="166"/>
      <c r="W936" s="166"/>
      <c r="X936" s="166"/>
      <c r="Y936" s="166"/>
      <c r="Z936" s="166"/>
    </row>
    <row r="937" spans="1:26" ht="12.75" customHeight="1">
      <c r="A937" s="166"/>
      <c r="B937" s="166"/>
      <c r="C937" s="166"/>
      <c r="D937" s="166"/>
      <c r="E937" s="166"/>
      <c r="F937" s="166"/>
      <c r="G937" s="166"/>
      <c r="H937" s="166"/>
      <c r="I937" s="166"/>
      <c r="J937" s="166"/>
      <c r="K937" s="166"/>
      <c r="L937" s="166"/>
      <c r="M937" s="166"/>
      <c r="N937" s="166"/>
      <c r="O937" s="166"/>
      <c r="P937" s="166"/>
      <c r="Q937" s="166"/>
      <c r="R937" s="166"/>
      <c r="S937" s="166"/>
      <c r="T937" s="166"/>
      <c r="U937" s="166"/>
      <c r="V937" s="166"/>
      <c r="W937" s="166"/>
      <c r="X937" s="166"/>
      <c r="Y937" s="166"/>
      <c r="Z937" s="166"/>
    </row>
    <row r="938" spans="1:26" ht="12.75" customHeight="1">
      <c r="A938" s="166"/>
      <c r="B938" s="166"/>
      <c r="C938" s="166"/>
      <c r="D938" s="166"/>
      <c r="E938" s="166"/>
      <c r="F938" s="166"/>
      <c r="G938" s="166"/>
      <c r="H938" s="166"/>
      <c r="I938" s="166"/>
      <c r="J938" s="166"/>
      <c r="K938" s="166"/>
      <c r="L938" s="166"/>
      <c r="M938" s="166"/>
      <c r="N938" s="166"/>
      <c r="O938" s="166"/>
      <c r="P938" s="166"/>
      <c r="Q938" s="166"/>
      <c r="R938" s="166"/>
      <c r="S938" s="166"/>
      <c r="T938" s="166"/>
      <c r="U938" s="166"/>
      <c r="V938" s="166"/>
      <c r="W938" s="166"/>
      <c r="X938" s="166"/>
      <c r="Y938" s="166"/>
      <c r="Z938" s="166"/>
    </row>
    <row r="939" spans="1:26" ht="12.75" customHeight="1">
      <c r="A939" s="166"/>
      <c r="B939" s="166"/>
      <c r="C939" s="166"/>
      <c r="D939" s="166"/>
      <c r="E939" s="166"/>
      <c r="F939" s="166"/>
      <c r="G939" s="166"/>
      <c r="H939" s="166"/>
      <c r="I939" s="166"/>
      <c r="J939" s="166"/>
      <c r="K939" s="166"/>
      <c r="L939" s="166"/>
      <c r="M939" s="166"/>
      <c r="N939" s="166"/>
      <c r="O939" s="166"/>
      <c r="P939" s="166"/>
      <c r="Q939" s="166"/>
      <c r="R939" s="166"/>
      <c r="S939" s="166"/>
      <c r="T939" s="166"/>
      <c r="U939" s="166"/>
      <c r="V939" s="166"/>
      <c r="W939" s="166"/>
      <c r="X939" s="166"/>
      <c r="Y939" s="166"/>
      <c r="Z939" s="166"/>
    </row>
    <row r="940" spans="1:26" ht="12.75" customHeight="1">
      <c r="A940" s="166"/>
      <c r="B940" s="166"/>
      <c r="C940" s="166"/>
      <c r="D940" s="166"/>
      <c r="E940" s="166"/>
      <c r="F940" s="166"/>
      <c r="G940" s="166"/>
      <c r="H940" s="166"/>
      <c r="I940" s="166"/>
      <c r="J940" s="166"/>
      <c r="K940" s="166"/>
      <c r="L940" s="166"/>
      <c r="M940" s="166"/>
      <c r="N940" s="166"/>
      <c r="O940" s="166"/>
      <c r="P940" s="166"/>
      <c r="Q940" s="166"/>
      <c r="R940" s="166"/>
      <c r="S940" s="166"/>
      <c r="T940" s="166"/>
      <c r="U940" s="166"/>
      <c r="V940" s="166"/>
      <c r="W940" s="166"/>
      <c r="X940" s="166"/>
      <c r="Y940" s="166"/>
      <c r="Z940" s="166"/>
    </row>
    <row r="941" spans="1:26" ht="12.75" customHeight="1">
      <c r="A941" s="166"/>
      <c r="B941" s="166"/>
      <c r="C941" s="166"/>
      <c r="D941" s="166"/>
      <c r="E941" s="166"/>
      <c r="F941" s="166"/>
      <c r="G941" s="166"/>
      <c r="H941" s="166"/>
      <c r="I941" s="166"/>
      <c r="J941" s="166"/>
      <c r="K941" s="166"/>
      <c r="L941" s="166"/>
      <c r="M941" s="166"/>
      <c r="N941" s="166"/>
      <c r="O941" s="166"/>
      <c r="P941" s="166"/>
      <c r="Q941" s="166"/>
      <c r="R941" s="166"/>
      <c r="S941" s="166"/>
      <c r="T941" s="166"/>
      <c r="U941" s="166"/>
      <c r="V941" s="166"/>
      <c r="W941" s="166"/>
      <c r="X941" s="166"/>
      <c r="Y941" s="166"/>
      <c r="Z941" s="166"/>
    </row>
    <row r="942" spans="1:26" ht="12.75" customHeight="1">
      <c r="A942" s="166"/>
      <c r="B942" s="166"/>
      <c r="C942" s="166"/>
      <c r="D942" s="166"/>
      <c r="E942" s="166"/>
      <c r="F942" s="166"/>
      <c r="G942" s="166"/>
      <c r="H942" s="166"/>
      <c r="I942" s="166"/>
      <c r="J942" s="166"/>
      <c r="K942" s="166"/>
      <c r="L942" s="166"/>
      <c r="M942" s="166"/>
      <c r="N942" s="166"/>
      <c r="O942" s="166"/>
      <c r="P942" s="166"/>
      <c r="Q942" s="166"/>
      <c r="R942" s="166"/>
      <c r="S942" s="166"/>
      <c r="T942" s="166"/>
      <c r="U942" s="166"/>
      <c r="V942" s="166"/>
      <c r="W942" s="166"/>
      <c r="X942" s="166"/>
      <c r="Y942" s="166"/>
      <c r="Z942" s="166"/>
    </row>
    <row r="943" spans="1:26" ht="12.75" customHeight="1">
      <c r="A943" s="166"/>
      <c r="B943" s="166"/>
      <c r="C943" s="166"/>
      <c r="D943" s="166"/>
      <c r="E943" s="166"/>
      <c r="F943" s="166"/>
      <c r="G943" s="166"/>
      <c r="H943" s="166"/>
      <c r="I943" s="166"/>
      <c r="J943" s="166"/>
      <c r="K943" s="166"/>
      <c r="L943" s="166"/>
      <c r="M943" s="166"/>
      <c r="N943" s="166"/>
      <c r="O943" s="166"/>
      <c r="P943" s="166"/>
      <c r="Q943" s="166"/>
      <c r="R943" s="166"/>
      <c r="S943" s="166"/>
      <c r="T943" s="166"/>
      <c r="U943" s="166"/>
      <c r="V943" s="166"/>
      <c r="W943" s="166"/>
      <c r="X943" s="166"/>
      <c r="Y943" s="166"/>
      <c r="Z943" s="166"/>
    </row>
    <row r="944" spans="1:26" ht="12.75" customHeight="1">
      <c r="A944" s="166"/>
      <c r="B944" s="166"/>
      <c r="C944" s="166"/>
      <c r="D944" s="166"/>
      <c r="E944" s="166"/>
      <c r="F944" s="166"/>
      <c r="G944" s="166"/>
      <c r="H944" s="166"/>
      <c r="I944" s="166"/>
      <c r="J944" s="166"/>
      <c r="K944" s="166"/>
      <c r="L944" s="166"/>
      <c r="M944" s="166"/>
      <c r="N944" s="166"/>
      <c r="O944" s="166"/>
      <c r="P944" s="166"/>
      <c r="Q944" s="166"/>
      <c r="R944" s="166"/>
      <c r="S944" s="166"/>
      <c r="T944" s="166"/>
      <c r="U944" s="166"/>
      <c r="V944" s="166"/>
      <c r="W944" s="166"/>
      <c r="X944" s="166"/>
      <c r="Y944" s="166"/>
      <c r="Z944" s="166"/>
    </row>
    <row r="945" spans="1:26" ht="12.75" customHeight="1">
      <c r="A945" s="166"/>
      <c r="B945" s="166"/>
      <c r="C945" s="166"/>
      <c r="D945" s="166"/>
      <c r="E945" s="166"/>
      <c r="F945" s="166"/>
      <c r="G945" s="166"/>
      <c r="H945" s="166"/>
      <c r="I945" s="166"/>
      <c r="J945" s="166"/>
      <c r="K945" s="166"/>
      <c r="L945" s="166"/>
      <c r="M945" s="166"/>
      <c r="N945" s="166"/>
      <c r="O945" s="166"/>
      <c r="P945" s="166"/>
      <c r="Q945" s="166"/>
      <c r="R945" s="166"/>
      <c r="S945" s="166"/>
      <c r="T945" s="166"/>
      <c r="U945" s="166"/>
      <c r="V945" s="166"/>
      <c r="W945" s="166"/>
      <c r="X945" s="166"/>
      <c r="Y945" s="166"/>
      <c r="Z945" s="166"/>
    </row>
    <row r="946" spans="1:26" ht="12.75" customHeight="1">
      <c r="A946" s="166"/>
      <c r="B946" s="166"/>
      <c r="C946" s="166"/>
      <c r="D946" s="166"/>
      <c r="E946" s="166"/>
      <c r="F946" s="166"/>
      <c r="G946" s="166"/>
      <c r="H946" s="166"/>
      <c r="I946" s="166"/>
      <c r="J946" s="166"/>
      <c r="K946" s="166"/>
      <c r="L946" s="166"/>
      <c r="M946" s="166"/>
      <c r="N946" s="166"/>
      <c r="O946" s="166"/>
      <c r="P946" s="166"/>
      <c r="Q946" s="166"/>
      <c r="R946" s="166"/>
      <c r="S946" s="166"/>
      <c r="T946" s="166"/>
      <c r="U946" s="166"/>
      <c r="V946" s="166"/>
      <c r="W946" s="166"/>
      <c r="X946" s="166"/>
      <c r="Y946" s="166"/>
      <c r="Z946" s="166"/>
    </row>
    <row r="947" spans="1:26" ht="12.75" customHeight="1">
      <c r="A947" s="166"/>
      <c r="B947" s="166"/>
      <c r="C947" s="166"/>
      <c r="D947" s="166"/>
      <c r="E947" s="166"/>
      <c r="F947" s="166"/>
      <c r="G947" s="166"/>
      <c r="H947" s="166"/>
      <c r="I947" s="166"/>
      <c r="J947" s="166"/>
      <c r="K947" s="166"/>
      <c r="L947" s="166"/>
      <c r="M947" s="166"/>
      <c r="N947" s="166"/>
      <c r="O947" s="166"/>
      <c r="P947" s="166"/>
      <c r="Q947" s="166"/>
      <c r="R947" s="166"/>
      <c r="S947" s="166"/>
      <c r="T947" s="166"/>
      <c r="U947" s="166"/>
      <c r="V947" s="166"/>
      <c r="W947" s="166"/>
      <c r="X947" s="166"/>
      <c r="Y947" s="166"/>
      <c r="Z947" s="166"/>
    </row>
    <row r="948" spans="1:26" ht="12.75" customHeight="1">
      <c r="A948" s="166"/>
      <c r="B948" s="166"/>
      <c r="C948" s="166"/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66"/>
      <c r="O948" s="166"/>
      <c r="P948" s="166"/>
      <c r="Q948" s="166"/>
      <c r="R948" s="166"/>
      <c r="S948" s="166"/>
      <c r="T948" s="166"/>
      <c r="U948" s="166"/>
      <c r="V948" s="166"/>
      <c r="W948" s="166"/>
      <c r="X948" s="166"/>
      <c r="Y948" s="166"/>
      <c r="Z948" s="166"/>
    </row>
    <row r="949" spans="1:26" ht="12.75" customHeight="1">
      <c r="A949" s="166"/>
      <c r="B949" s="166"/>
      <c r="C949" s="166"/>
      <c r="D949" s="166"/>
      <c r="E949" s="166"/>
      <c r="F949" s="166"/>
      <c r="G949" s="166"/>
      <c r="H949" s="166"/>
      <c r="I949" s="166"/>
      <c r="J949" s="166"/>
      <c r="K949" s="166"/>
      <c r="L949" s="166"/>
      <c r="M949" s="166"/>
      <c r="N949" s="166"/>
      <c r="O949" s="166"/>
      <c r="P949" s="166"/>
      <c r="Q949" s="166"/>
      <c r="R949" s="166"/>
      <c r="S949" s="166"/>
      <c r="T949" s="166"/>
      <c r="U949" s="166"/>
      <c r="V949" s="166"/>
      <c r="W949" s="166"/>
      <c r="X949" s="166"/>
      <c r="Y949" s="166"/>
      <c r="Z949" s="166"/>
    </row>
    <row r="950" spans="1:26" ht="12.75" customHeight="1">
      <c r="A950" s="166"/>
      <c r="B950" s="166"/>
      <c r="C950" s="166"/>
      <c r="D950" s="166"/>
      <c r="E950" s="166"/>
      <c r="F950" s="166"/>
      <c r="G950" s="166"/>
      <c r="H950" s="166"/>
      <c r="I950" s="166"/>
      <c r="J950" s="166"/>
      <c r="K950" s="166"/>
      <c r="L950" s="166"/>
      <c r="M950" s="166"/>
      <c r="N950" s="166"/>
      <c r="O950" s="166"/>
      <c r="P950" s="166"/>
      <c r="Q950" s="166"/>
      <c r="R950" s="166"/>
      <c r="S950" s="166"/>
      <c r="T950" s="166"/>
      <c r="U950" s="166"/>
      <c r="V950" s="166"/>
      <c r="W950" s="166"/>
      <c r="X950" s="166"/>
      <c r="Y950" s="166"/>
      <c r="Z950" s="166"/>
    </row>
    <row r="951" spans="1:26" ht="12.75" customHeight="1">
      <c r="A951" s="166"/>
      <c r="B951" s="166"/>
      <c r="C951" s="166"/>
      <c r="D951" s="166"/>
      <c r="E951" s="166"/>
      <c r="F951" s="166"/>
      <c r="G951" s="166"/>
      <c r="H951" s="166"/>
      <c r="I951" s="166"/>
      <c r="J951" s="166"/>
      <c r="K951" s="166"/>
      <c r="L951" s="166"/>
      <c r="M951" s="166"/>
      <c r="N951" s="166"/>
      <c r="O951" s="166"/>
      <c r="P951" s="166"/>
      <c r="Q951" s="166"/>
      <c r="R951" s="166"/>
      <c r="S951" s="166"/>
      <c r="T951" s="166"/>
      <c r="U951" s="166"/>
      <c r="V951" s="166"/>
      <c r="W951" s="166"/>
      <c r="X951" s="166"/>
      <c r="Y951" s="166"/>
      <c r="Z951" s="166"/>
    </row>
    <row r="952" spans="1:26" ht="12.75" customHeight="1">
      <c r="A952" s="166"/>
      <c r="B952" s="166"/>
      <c r="C952" s="166"/>
      <c r="D952" s="166"/>
      <c r="E952" s="166"/>
      <c r="F952" s="166"/>
      <c r="G952" s="166"/>
      <c r="H952" s="166"/>
      <c r="I952" s="166"/>
      <c r="J952" s="166"/>
      <c r="K952" s="166"/>
      <c r="L952" s="166"/>
      <c r="M952" s="166"/>
      <c r="N952" s="166"/>
      <c r="O952" s="166"/>
      <c r="P952" s="166"/>
      <c r="Q952" s="166"/>
      <c r="R952" s="166"/>
      <c r="S952" s="166"/>
      <c r="T952" s="166"/>
      <c r="U952" s="166"/>
      <c r="V952" s="166"/>
      <c r="W952" s="166"/>
      <c r="X952" s="166"/>
      <c r="Y952" s="166"/>
      <c r="Z952" s="166"/>
    </row>
    <row r="953" spans="1:26" ht="12.75" customHeight="1">
      <c r="A953" s="166"/>
      <c r="B953" s="166"/>
      <c r="C953" s="166"/>
      <c r="D953" s="166"/>
      <c r="E953" s="166"/>
      <c r="F953" s="166"/>
      <c r="G953" s="166"/>
      <c r="H953" s="166"/>
      <c r="I953" s="166"/>
      <c r="J953" s="166"/>
      <c r="K953" s="166"/>
      <c r="L953" s="166"/>
      <c r="M953" s="166"/>
      <c r="N953" s="166"/>
      <c r="O953" s="166"/>
      <c r="P953" s="166"/>
      <c r="Q953" s="166"/>
      <c r="R953" s="166"/>
      <c r="S953" s="166"/>
      <c r="T953" s="166"/>
      <c r="U953" s="166"/>
      <c r="V953" s="166"/>
      <c r="W953" s="166"/>
      <c r="X953" s="166"/>
      <c r="Y953" s="166"/>
      <c r="Z953" s="166"/>
    </row>
    <row r="954" spans="1:26" ht="12.75" customHeight="1">
      <c r="A954" s="166"/>
      <c r="B954" s="166"/>
      <c r="C954" s="166"/>
      <c r="D954" s="166"/>
      <c r="E954" s="166"/>
      <c r="F954" s="166"/>
      <c r="G954" s="166"/>
      <c r="H954" s="166"/>
      <c r="I954" s="166"/>
      <c r="J954" s="166"/>
      <c r="K954" s="166"/>
      <c r="L954" s="166"/>
      <c r="M954" s="166"/>
      <c r="N954" s="166"/>
      <c r="O954" s="166"/>
      <c r="P954" s="166"/>
      <c r="Q954" s="166"/>
      <c r="R954" s="166"/>
      <c r="S954" s="166"/>
      <c r="T954" s="166"/>
      <c r="U954" s="166"/>
      <c r="V954" s="166"/>
      <c r="W954" s="166"/>
      <c r="X954" s="166"/>
      <c r="Y954" s="166"/>
      <c r="Z954" s="166"/>
    </row>
    <row r="955" spans="1:26" ht="12.75" customHeight="1">
      <c r="A955" s="166"/>
      <c r="B955" s="166"/>
      <c r="C955" s="166"/>
      <c r="D955" s="166"/>
      <c r="E955" s="166"/>
      <c r="F955" s="166"/>
      <c r="G955" s="166"/>
      <c r="H955" s="166"/>
      <c r="I955" s="166"/>
      <c r="J955" s="166"/>
      <c r="K955" s="166"/>
      <c r="L955" s="166"/>
      <c r="M955" s="166"/>
      <c r="N955" s="166"/>
      <c r="O955" s="166"/>
      <c r="P955" s="166"/>
      <c r="Q955" s="166"/>
      <c r="R955" s="166"/>
      <c r="S955" s="166"/>
      <c r="T955" s="166"/>
      <c r="U955" s="166"/>
      <c r="V955" s="166"/>
      <c r="W955" s="166"/>
      <c r="X955" s="166"/>
      <c r="Y955" s="166"/>
      <c r="Z955" s="166"/>
    </row>
    <row r="956" spans="1:26" ht="12.75" customHeight="1">
      <c r="A956" s="166"/>
      <c r="B956" s="166"/>
      <c r="C956" s="166"/>
      <c r="D956" s="166"/>
      <c r="E956" s="166"/>
      <c r="F956" s="166"/>
      <c r="G956" s="166"/>
      <c r="H956" s="166"/>
      <c r="I956" s="166"/>
      <c r="J956" s="166"/>
      <c r="K956" s="166"/>
      <c r="L956" s="166"/>
      <c r="M956" s="166"/>
      <c r="N956" s="166"/>
      <c r="O956" s="166"/>
      <c r="P956" s="166"/>
      <c r="Q956" s="166"/>
      <c r="R956" s="166"/>
      <c r="S956" s="166"/>
      <c r="T956" s="166"/>
      <c r="U956" s="166"/>
      <c r="V956" s="166"/>
      <c r="W956" s="166"/>
      <c r="X956" s="166"/>
      <c r="Y956" s="166"/>
      <c r="Z956" s="166"/>
    </row>
    <row r="957" spans="1:26" ht="12.75" customHeight="1">
      <c r="A957" s="166"/>
      <c r="B957" s="166"/>
      <c r="C957" s="166"/>
      <c r="D957" s="166"/>
      <c r="E957" s="166"/>
      <c r="F957" s="166"/>
      <c r="G957" s="166"/>
      <c r="H957" s="166"/>
      <c r="I957" s="166"/>
      <c r="J957" s="166"/>
      <c r="K957" s="166"/>
      <c r="L957" s="166"/>
      <c r="M957" s="166"/>
      <c r="N957" s="166"/>
      <c r="O957" s="166"/>
      <c r="P957" s="166"/>
      <c r="Q957" s="166"/>
      <c r="R957" s="166"/>
      <c r="S957" s="166"/>
      <c r="T957" s="166"/>
      <c r="U957" s="166"/>
      <c r="V957" s="166"/>
      <c r="W957" s="166"/>
      <c r="X957" s="166"/>
      <c r="Y957" s="166"/>
      <c r="Z957" s="166"/>
    </row>
    <row r="958" spans="1:26" ht="12.75" customHeight="1">
      <c r="A958" s="166"/>
      <c r="B958" s="166"/>
      <c r="C958" s="166"/>
      <c r="D958" s="166"/>
      <c r="E958" s="166"/>
      <c r="F958" s="166"/>
      <c r="G958" s="166"/>
      <c r="H958" s="166"/>
      <c r="I958" s="166"/>
      <c r="J958" s="166"/>
      <c r="K958" s="166"/>
      <c r="L958" s="166"/>
      <c r="M958" s="166"/>
      <c r="N958" s="166"/>
      <c r="O958" s="166"/>
      <c r="P958" s="166"/>
      <c r="Q958" s="166"/>
      <c r="R958" s="166"/>
      <c r="S958" s="166"/>
      <c r="T958" s="166"/>
      <c r="U958" s="166"/>
      <c r="V958" s="166"/>
      <c r="W958" s="166"/>
      <c r="X958" s="166"/>
      <c r="Y958" s="166"/>
      <c r="Z958" s="166"/>
    </row>
    <row r="959" spans="1:26" ht="12.75" customHeight="1">
      <c r="A959" s="166"/>
      <c r="B959" s="166"/>
      <c r="C959" s="166"/>
      <c r="D959" s="166"/>
      <c r="E959" s="166"/>
      <c r="F959" s="166"/>
      <c r="G959" s="166"/>
      <c r="H959" s="166"/>
      <c r="I959" s="166"/>
      <c r="J959" s="166"/>
      <c r="K959" s="166"/>
      <c r="L959" s="166"/>
      <c r="M959" s="166"/>
      <c r="N959" s="166"/>
      <c r="O959" s="166"/>
      <c r="P959" s="166"/>
      <c r="Q959" s="166"/>
      <c r="R959" s="166"/>
      <c r="S959" s="166"/>
      <c r="T959" s="166"/>
      <c r="U959" s="166"/>
      <c r="V959" s="166"/>
      <c r="W959" s="166"/>
      <c r="X959" s="166"/>
      <c r="Y959" s="166"/>
      <c r="Z959" s="166"/>
    </row>
    <row r="960" spans="1:26" ht="12.75" customHeight="1">
      <c r="A960" s="166"/>
      <c r="B960" s="166"/>
      <c r="C960" s="166"/>
      <c r="D960" s="166"/>
      <c r="E960" s="166"/>
      <c r="F960" s="166"/>
      <c r="G960" s="166"/>
      <c r="H960" s="166"/>
      <c r="I960" s="166"/>
      <c r="J960" s="166"/>
      <c r="K960" s="166"/>
      <c r="L960" s="166"/>
      <c r="M960" s="166"/>
      <c r="N960" s="166"/>
      <c r="O960" s="166"/>
      <c r="P960" s="166"/>
      <c r="Q960" s="166"/>
      <c r="R960" s="166"/>
      <c r="S960" s="166"/>
      <c r="T960" s="166"/>
      <c r="U960" s="166"/>
      <c r="V960" s="166"/>
      <c r="W960" s="166"/>
      <c r="X960" s="166"/>
      <c r="Y960" s="166"/>
      <c r="Z960" s="166"/>
    </row>
    <row r="961" spans="1:26" ht="12.75" customHeight="1">
      <c r="A961" s="166"/>
      <c r="B961" s="166"/>
      <c r="C961" s="166"/>
      <c r="D961" s="166"/>
      <c r="E961" s="166"/>
      <c r="F961" s="166"/>
      <c r="G961" s="166"/>
      <c r="H961" s="166"/>
      <c r="I961" s="166"/>
      <c r="J961" s="166"/>
      <c r="K961" s="166"/>
      <c r="L961" s="166"/>
      <c r="M961" s="166"/>
      <c r="N961" s="166"/>
      <c r="O961" s="166"/>
      <c r="P961" s="166"/>
      <c r="Q961" s="166"/>
      <c r="R961" s="166"/>
      <c r="S961" s="166"/>
      <c r="T961" s="166"/>
      <c r="U961" s="166"/>
      <c r="V961" s="166"/>
      <c r="W961" s="166"/>
      <c r="X961" s="166"/>
      <c r="Y961" s="166"/>
      <c r="Z961" s="166"/>
    </row>
    <row r="962" spans="1:26" ht="12.75" customHeight="1">
      <c r="A962" s="166"/>
      <c r="B962" s="166"/>
      <c r="C962" s="166"/>
      <c r="D962" s="166"/>
      <c r="E962" s="166"/>
      <c r="F962" s="166"/>
      <c r="G962" s="166"/>
      <c r="H962" s="166"/>
      <c r="I962" s="166"/>
      <c r="J962" s="166"/>
      <c r="K962" s="166"/>
      <c r="L962" s="166"/>
      <c r="M962" s="166"/>
      <c r="N962" s="166"/>
      <c r="O962" s="166"/>
      <c r="P962" s="166"/>
      <c r="Q962" s="166"/>
      <c r="R962" s="166"/>
      <c r="S962" s="166"/>
      <c r="T962" s="166"/>
      <c r="U962" s="166"/>
      <c r="V962" s="166"/>
      <c r="W962" s="166"/>
      <c r="X962" s="166"/>
      <c r="Y962" s="166"/>
      <c r="Z962" s="166"/>
    </row>
    <row r="963" spans="1:26" ht="12.75" customHeight="1">
      <c r="A963" s="166"/>
      <c r="B963" s="166"/>
      <c r="C963" s="166"/>
      <c r="D963" s="166"/>
      <c r="E963" s="166"/>
      <c r="F963" s="166"/>
      <c r="G963" s="166"/>
      <c r="H963" s="166"/>
      <c r="I963" s="166"/>
      <c r="J963" s="166"/>
      <c r="K963" s="166"/>
      <c r="L963" s="166"/>
      <c r="M963" s="166"/>
      <c r="N963" s="166"/>
      <c r="O963" s="166"/>
      <c r="P963" s="166"/>
      <c r="Q963" s="166"/>
      <c r="R963" s="166"/>
      <c r="S963" s="166"/>
      <c r="T963" s="166"/>
      <c r="U963" s="166"/>
      <c r="V963" s="166"/>
      <c r="W963" s="166"/>
      <c r="X963" s="166"/>
      <c r="Y963" s="166"/>
      <c r="Z963" s="166"/>
    </row>
    <row r="964" spans="1:26" ht="12.75" customHeight="1">
      <c r="A964" s="166"/>
      <c r="B964" s="166"/>
      <c r="C964" s="166"/>
      <c r="D964" s="166"/>
      <c r="E964" s="166"/>
      <c r="F964" s="166"/>
      <c r="G964" s="166"/>
      <c r="H964" s="166"/>
      <c r="I964" s="166"/>
      <c r="J964" s="166"/>
      <c r="K964" s="166"/>
      <c r="L964" s="166"/>
      <c r="M964" s="166"/>
      <c r="N964" s="166"/>
      <c r="O964" s="166"/>
      <c r="P964" s="166"/>
      <c r="Q964" s="166"/>
      <c r="R964" s="166"/>
      <c r="S964" s="166"/>
      <c r="T964" s="166"/>
      <c r="U964" s="166"/>
      <c r="V964" s="166"/>
      <c r="W964" s="166"/>
      <c r="X964" s="166"/>
      <c r="Y964" s="166"/>
      <c r="Z964" s="166"/>
    </row>
    <row r="965" spans="1:26" ht="12.75" customHeight="1">
      <c r="A965" s="166"/>
      <c r="B965" s="166"/>
      <c r="C965" s="166"/>
      <c r="D965" s="166"/>
      <c r="E965" s="166"/>
      <c r="F965" s="166"/>
      <c r="G965" s="166"/>
      <c r="H965" s="166"/>
      <c r="I965" s="166"/>
      <c r="J965" s="166"/>
      <c r="K965" s="166"/>
      <c r="L965" s="166"/>
      <c r="M965" s="166"/>
      <c r="N965" s="166"/>
      <c r="O965" s="166"/>
      <c r="P965" s="166"/>
      <c r="Q965" s="166"/>
      <c r="R965" s="166"/>
      <c r="S965" s="166"/>
      <c r="T965" s="166"/>
      <c r="U965" s="166"/>
      <c r="V965" s="166"/>
      <c r="W965" s="166"/>
      <c r="X965" s="166"/>
      <c r="Y965" s="166"/>
      <c r="Z965" s="166"/>
    </row>
    <row r="966" spans="1:26" ht="12.75" customHeight="1">
      <c r="A966" s="166"/>
      <c r="B966" s="166"/>
      <c r="C966" s="166"/>
      <c r="D966" s="166"/>
      <c r="E966" s="166"/>
      <c r="F966" s="166"/>
      <c r="G966" s="166"/>
      <c r="H966" s="166"/>
      <c r="I966" s="166"/>
      <c r="J966" s="166"/>
      <c r="K966" s="166"/>
      <c r="L966" s="166"/>
      <c r="M966" s="166"/>
      <c r="N966" s="166"/>
      <c r="O966" s="166"/>
      <c r="P966" s="166"/>
      <c r="Q966" s="166"/>
      <c r="R966" s="166"/>
      <c r="S966" s="166"/>
      <c r="T966" s="166"/>
      <c r="U966" s="166"/>
      <c r="V966" s="166"/>
      <c r="W966" s="166"/>
      <c r="X966" s="166"/>
      <c r="Y966" s="166"/>
      <c r="Z966" s="166"/>
    </row>
    <row r="967" spans="1:26" ht="12.75" customHeight="1">
      <c r="A967" s="166"/>
      <c r="B967" s="166"/>
      <c r="C967" s="166"/>
      <c r="D967" s="166"/>
      <c r="E967" s="166"/>
      <c r="F967" s="166"/>
      <c r="G967" s="166"/>
      <c r="H967" s="166"/>
      <c r="I967" s="166"/>
      <c r="J967" s="166"/>
      <c r="K967" s="166"/>
      <c r="L967" s="166"/>
      <c r="M967" s="166"/>
      <c r="N967" s="166"/>
      <c r="O967" s="166"/>
      <c r="P967" s="166"/>
      <c r="Q967" s="166"/>
      <c r="R967" s="166"/>
      <c r="S967" s="166"/>
      <c r="T967" s="166"/>
      <c r="U967" s="166"/>
      <c r="V967" s="166"/>
      <c r="W967" s="166"/>
      <c r="X967" s="166"/>
      <c r="Y967" s="166"/>
      <c r="Z967" s="166"/>
    </row>
    <row r="968" spans="1:26" ht="12.75" customHeight="1">
      <c r="A968" s="166"/>
      <c r="B968" s="166"/>
      <c r="C968" s="166"/>
      <c r="D968" s="166"/>
      <c r="E968" s="166"/>
      <c r="F968" s="166"/>
      <c r="G968" s="166"/>
      <c r="H968" s="166"/>
      <c r="I968" s="166"/>
      <c r="J968" s="166"/>
      <c r="K968" s="166"/>
      <c r="L968" s="166"/>
      <c r="M968" s="166"/>
      <c r="N968" s="166"/>
      <c r="O968" s="166"/>
      <c r="P968" s="166"/>
      <c r="Q968" s="166"/>
      <c r="R968" s="166"/>
      <c r="S968" s="166"/>
      <c r="T968" s="166"/>
      <c r="U968" s="166"/>
      <c r="V968" s="166"/>
      <c r="W968" s="166"/>
      <c r="X968" s="166"/>
      <c r="Y968" s="166"/>
      <c r="Z968" s="166"/>
    </row>
    <row r="969" spans="1:26" ht="12.75" customHeight="1">
      <c r="A969" s="166"/>
      <c r="B969" s="166"/>
      <c r="C969" s="166"/>
      <c r="D969" s="166"/>
      <c r="E969" s="166"/>
      <c r="F969" s="166"/>
      <c r="G969" s="166"/>
      <c r="H969" s="166"/>
      <c r="I969" s="166"/>
      <c r="J969" s="166"/>
      <c r="K969" s="166"/>
      <c r="L969" s="166"/>
      <c r="M969" s="166"/>
      <c r="N969" s="166"/>
      <c r="O969" s="166"/>
      <c r="P969" s="166"/>
      <c r="Q969" s="166"/>
      <c r="R969" s="166"/>
      <c r="S969" s="166"/>
      <c r="T969" s="166"/>
      <c r="U969" s="166"/>
      <c r="V969" s="166"/>
      <c r="W969" s="166"/>
      <c r="X969" s="166"/>
      <c r="Y969" s="166"/>
      <c r="Z969" s="166"/>
    </row>
    <row r="970" spans="1:26" ht="12.75" customHeight="1">
      <c r="A970" s="166"/>
      <c r="B970" s="166"/>
      <c r="C970" s="166"/>
      <c r="D970" s="166"/>
      <c r="E970" s="166"/>
      <c r="F970" s="166"/>
      <c r="G970" s="166"/>
      <c r="H970" s="166"/>
      <c r="I970" s="166"/>
      <c r="J970" s="166"/>
      <c r="K970" s="166"/>
      <c r="L970" s="166"/>
      <c r="M970" s="166"/>
      <c r="N970" s="166"/>
      <c r="O970" s="166"/>
      <c r="P970" s="166"/>
      <c r="Q970" s="166"/>
      <c r="R970" s="166"/>
      <c r="S970" s="166"/>
      <c r="T970" s="166"/>
      <c r="U970" s="166"/>
      <c r="V970" s="166"/>
      <c r="W970" s="166"/>
      <c r="X970" s="166"/>
      <c r="Y970" s="166"/>
      <c r="Z970" s="166"/>
    </row>
    <row r="971" spans="1:26" ht="12.75" customHeight="1">
      <c r="A971" s="166"/>
      <c r="B971" s="166"/>
      <c r="C971" s="166"/>
      <c r="D971" s="166"/>
      <c r="E971" s="166"/>
      <c r="F971" s="166"/>
      <c r="G971" s="166"/>
      <c r="H971" s="166"/>
      <c r="I971" s="166"/>
      <c r="J971" s="166"/>
      <c r="K971" s="166"/>
      <c r="L971" s="166"/>
      <c r="M971" s="166"/>
      <c r="N971" s="166"/>
      <c r="O971" s="166"/>
      <c r="P971" s="166"/>
      <c r="Q971" s="166"/>
      <c r="R971" s="166"/>
      <c r="S971" s="166"/>
      <c r="T971" s="166"/>
      <c r="U971" s="166"/>
      <c r="V971" s="166"/>
      <c r="W971" s="166"/>
      <c r="X971" s="166"/>
      <c r="Y971" s="166"/>
      <c r="Z971" s="166"/>
    </row>
    <row r="972" spans="1:26" ht="12.75" customHeight="1">
      <c r="A972" s="166"/>
      <c r="B972" s="166"/>
      <c r="C972" s="166"/>
      <c r="D972" s="166"/>
      <c r="E972" s="166"/>
      <c r="F972" s="166"/>
      <c r="G972" s="166"/>
      <c r="H972" s="166"/>
      <c r="I972" s="166"/>
      <c r="J972" s="166"/>
      <c r="K972" s="166"/>
      <c r="L972" s="166"/>
      <c r="M972" s="166"/>
      <c r="N972" s="166"/>
      <c r="O972" s="166"/>
      <c r="P972" s="166"/>
      <c r="Q972" s="166"/>
      <c r="R972" s="166"/>
      <c r="S972" s="166"/>
      <c r="T972" s="166"/>
      <c r="U972" s="166"/>
      <c r="V972" s="166"/>
      <c r="W972" s="166"/>
      <c r="X972" s="166"/>
      <c r="Y972" s="166"/>
      <c r="Z972" s="166"/>
    </row>
    <row r="973" spans="1:26" ht="12.75" customHeight="1">
      <c r="A973" s="166"/>
      <c r="B973" s="166"/>
      <c r="C973" s="166"/>
      <c r="D973" s="166"/>
      <c r="E973" s="166"/>
      <c r="F973" s="166"/>
      <c r="G973" s="166"/>
      <c r="H973" s="166"/>
      <c r="I973" s="166"/>
      <c r="J973" s="166"/>
      <c r="K973" s="166"/>
      <c r="L973" s="166"/>
      <c r="M973" s="166"/>
      <c r="N973" s="166"/>
      <c r="O973" s="166"/>
      <c r="P973" s="166"/>
      <c r="Q973" s="166"/>
      <c r="R973" s="166"/>
      <c r="S973" s="166"/>
      <c r="T973" s="166"/>
      <c r="U973" s="166"/>
      <c r="V973" s="166"/>
      <c r="W973" s="166"/>
      <c r="X973" s="166"/>
      <c r="Y973" s="166"/>
      <c r="Z973" s="166"/>
    </row>
    <row r="974" spans="1:26" ht="12.75" customHeight="1">
      <c r="A974" s="166"/>
      <c r="B974" s="166"/>
      <c r="C974" s="166"/>
      <c r="D974" s="166"/>
      <c r="E974" s="166"/>
      <c r="F974" s="166"/>
      <c r="G974" s="166"/>
      <c r="H974" s="166"/>
      <c r="I974" s="166"/>
      <c r="J974" s="166"/>
      <c r="K974" s="166"/>
      <c r="L974" s="166"/>
      <c r="M974" s="166"/>
      <c r="N974" s="166"/>
      <c r="O974" s="166"/>
      <c r="P974" s="166"/>
      <c r="Q974" s="166"/>
      <c r="R974" s="166"/>
      <c r="S974" s="166"/>
      <c r="T974" s="166"/>
      <c r="U974" s="166"/>
      <c r="V974" s="166"/>
      <c r="W974" s="166"/>
      <c r="X974" s="166"/>
      <c r="Y974" s="166"/>
      <c r="Z974" s="166"/>
    </row>
    <row r="975" spans="1:26" ht="12.75" customHeight="1">
      <c r="A975" s="166"/>
      <c r="B975" s="166"/>
      <c r="C975" s="166"/>
      <c r="D975" s="166"/>
      <c r="E975" s="166"/>
      <c r="F975" s="166"/>
      <c r="G975" s="166"/>
      <c r="H975" s="166"/>
      <c r="I975" s="166"/>
      <c r="J975" s="166"/>
      <c r="K975" s="166"/>
      <c r="L975" s="166"/>
      <c r="M975" s="166"/>
      <c r="N975" s="166"/>
      <c r="O975" s="166"/>
      <c r="P975" s="166"/>
      <c r="Q975" s="166"/>
      <c r="R975" s="166"/>
      <c r="S975" s="166"/>
      <c r="T975" s="166"/>
      <c r="U975" s="166"/>
      <c r="V975" s="166"/>
      <c r="W975" s="166"/>
      <c r="X975" s="166"/>
      <c r="Y975" s="166"/>
      <c r="Z975" s="166"/>
    </row>
    <row r="976" spans="1:26" ht="12.75" customHeight="1">
      <c r="A976" s="166"/>
      <c r="B976" s="166"/>
      <c r="C976" s="166"/>
      <c r="D976" s="166"/>
      <c r="E976" s="166"/>
      <c r="F976" s="166"/>
      <c r="G976" s="166"/>
      <c r="H976" s="166"/>
      <c r="I976" s="166"/>
      <c r="J976" s="166"/>
      <c r="K976" s="166"/>
      <c r="L976" s="166"/>
      <c r="M976" s="166"/>
      <c r="N976" s="166"/>
      <c r="O976" s="166"/>
      <c r="P976" s="166"/>
      <c r="Q976" s="166"/>
      <c r="R976" s="166"/>
      <c r="S976" s="166"/>
      <c r="T976" s="166"/>
      <c r="U976" s="166"/>
      <c r="V976" s="166"/>
      <c r="W976" s="166"/>
      <c r="X976" s="166"/>
      <c r="Y976" s="166"/>
      <c r="Z976" s="166"/>
    </row>
    <row r="977" spans="1:26" ht="12.75" customHeight="1">
      <c r="A977" s="166"/>
      <c r="B977" s="166"/>
      <c r="C977" s="166"/>
      <c r="D977" s="166"/>
      <c r="E977" s="166"/>
      <c r="F977" s="166"/>
      <c r="G977" s="166"/>
      <c r="H977" s="166"/>
      <c r="I977" s="166"/>
      <c r="J977" s="166"/>
      <c r="K977" s="166"/>
      <c r="L977" s="166"/>
      <c r="M977" s="166"/>
      <c r="N977" s="166"/>
      <c r="O977" s="166"/>
      <c r="P977" s="166"/>
      <c r="Q977" s="166"/>
      <c r="R977" s="166"/>
      <c r="S977" s="166"/>
      <c r="T977" s="166"/>
      <c r="U977" s="166"/>
      <c r="V977" s="166"/>
      <c r="W977" s="166"/>
      <c r="X977" s="166"/>
      <c r="Y977" s="166"/>
      <c r="Z977" s="166"/>
    </row>
    <row r="978" spans="1:26" ht="12.75" customHeight="1">
      <c r="A978" s="166"/>
      <c r="B978" s="166"/>
      <c r="C978" s="166"/>
      <c r="D978" s="166"/>
      <c r="E978" s="166"/>
      <c r="F978" s="166"/>
      <c r="G978" s="166"/>
      <c r="H978" s="166"/>
      <c r="I978" s="166"/>
      <c r="J978" s="166"/>
      <c r="K978" s="166"/>
      <c r="L978" s="166"/>
      <c r="M978" s="166"/>
      <c r="N978" s="166"/>
      <c r="O978" s="166"/>
      <c r="P978" s="166"/>
      <c r="Q978" s="166"/>
      <c r="R978" s="166"/>
      <c r="S978" s="166"/>
      <c r="T978" s="166"/>
      <c r="U978" s="166"/>
      <c r="V978" s="166"/>
      <c r="W978" s="166"/>
      <c r="X978" s="166"/>
      <c r="Y978" s="166"/>
      <c r="Z978" s="166"/>
    </row>
    <row r="979" spans="1:26" ht="12.75" customHeight="1">
      <c r="A979" s="166"/>
      <c r="B979" s="166"/>
      <c r="C979" s="166"/>
      <c r="D979" s="166"/>
      <c r="E979" s="166"/>
      <c r="F979" s="166"/>
      <c r="G979" s="166"/>
      <c r="H979" s="166"/>
      <c r="I979" s="166"/>
      <c r="J979" s="166"/>
      <c r="K979" s="166"/>
      <c r="L979" s="166"/>
      <c r="M979" s="166"/>
      <c r="N979" s="166"/>
      <c r="O979" s="166"/>
      <c r="P979" s="166"/>
      <c r="Q979" s="166"/>
      <c r="R979" s="166"/>
      <c r="S979" s="166"/>
      <c r="T979" s="166"/>
      <c r="U979" s="166"/>
      <c r="V979" s="166"/>
      <c r="W979" s="166"/>
      <c r="X979" s="166"/>
      <c r="Y979" s="166"/>
      <c r="Z979" s="166"/>
    </row>
    <row r="980" spans="1:26" ht="12.75" customHeight="1">
      <c r="A980" s="166"/>
      <c r="B980" s="166"/>
      <c r="C980" s="166"/>
      <c r="D980" s="166"/>
      <c r="E980" s="166"/>
      <c r="F980" s="166"/>
      <c r="G980" s="166"/>
      <c r="H980" s="166"/>
      <c r="I980" s="166"/>
      <c r="J980" s="166"/>
      <c r="K980" s="166"/>
      <c r="L980" s="166"/>
      <c r="M980" s="166"/>
      <c r="N980" s="166"/>
      <c r="O980" s="166"/>
      <c r="P980" s="166"/>
      <c r="Q980" s="166"/>
      <c r="R980" s="166"/>
      <c r="S980" s="166"/>
      <c r="T980" s="166"/>
      <c r="U980" s="166"/>
      <c r="V980" s="166"/>
      <c r="W980" s="166"/>
      <c r="X980" s="166"/>
      <c r="Y980" s="166"/>
      <c r="Z980" s="166"/>
    </row>
    <row r="981" spans="1:26" ht="12.75" customHeight="1">
      <c r="A981" s="166"/>
      <c r="B981" s="166"/>
      <c r="C981" s="166"/>
      <c r="D981" s="166"/>
      <c r="E981" s="166"/>
      <c r="F981" s="166"/>
      <c r="G981" s="166"/>
      <c r="H981" s="166"/>
      <c r="I981" s="166"/>
      <c r="J981" s="166"/>
      <c r="K981" s="166"/>
      <c r="L981" s="166"/>
      <c r="M981" s="166"/>
      <c r="N981" s="166"/>
      <c r="O981" s="166"/>
      <c r="P981" s="166"/>
      <c r="Q981" s="166"/>
      <c r="R981" s="166"/>
      <c r="S981" s="166"/>
      <c r="T981" s="166"/>
      <c r="U981" s="166"/>
      <c r="V981" s="166"/>
      <c r="W981" s="166"/>
      <c r="X981" s="166"/>
      <c r="Y981" s="166"/>
      <c r="Z981" s="166"/>
    </row>
    <row r="982" spans="1:26" ht="12.75" customHeight="1">
      <c r="A982" s="166"/>
      <c r="B982" s="166"/>
      <c r="C982" s="166"/>
      <c r="D982" s="166"/>
      <c r="E982" s="166"/>
      <c r="F982" s="166"/>
      <c r="G982" s="166"/>
      <c r="H982" s="166"/>
      <c r="I982" s="166"/>
      <c r="J982" s="166"/>
      <c r="K982" s="166"/>
      <c r="L982" s="166"/>
      <c r="M982" s="166"/>
      <c r="N982" s="166"/>
      <c r="O982" s="166"/>
      <c r="P982" s="166"/>
      <c r="Q982" s="166"/>
      <c r="R982" s="166"/>
      <c r="S982" s="166"/>
      <c r="T982" s="166"/>
      <c r="U982" s="166"/>
      <c r="V982" s="166"/>
      <c r="W982" s="166"/>
      <c r="X982" s="166"/>
      <c r="Y982" s="166"/>
      <c r="Z982" s="166"/>
    </row>
    <row r="983" spans="1:26" ht="12.75" customHeight="1">
      <c r="A983" s="166"/>
      <c r="B983" s="166"/>
      <c r="C983" s="166"/>
      <c r="D983" s="166"/>
      <c r="E983" s="166"/>
      <c r="F983" s="166"/>
      <c r="G983" s="166"/>
      <c r="H983" s="166"/>
      <c r="I983" s="166"/>
      <c r="J983" s="166"/>
      <c r="K983" s="166"/>
      <c r="L983" s="166"/>
      <c r="M983" s="166"/>
      <c r="N983" s="166"/>
      <c r="O983" s="166"/>
      <c r="P983" s="166"/>
      <c r="Q983" s="166"/>
      <c r="R983" s="166"/>
      <c r="S983" s="166"/>
      <c r="T983" s="166"/>
      <c r="U983" s="166"/>
      <c r="V983" s="166"/>
      <c r="W983" s="166"/>
      <c r="X983" s="166"/>
      <c r="Y983" s="166"/>
      <c r="Z983" s="166"/>
    </row>
    <row r="984" spans="1:26" ht="12.75" customHeight="1">
      <c r="A984" s="166"/>
      <c r="B984" s="166"/>
      <c r="C984" s="166"/>
      <c r="D984" s="166"/>
      <c r="E984" s="166"/>
      <c r="F984" s="166"/>
      <c r="G984" s="166"/>
      <c r="H984" s="166"/>
      <c r="I984" s="166"/>
      <c r="J984" s="166"/>
      <c r="K984" s="166"/>
      <c r="L984" s="166"/>
      <c r="M984" s="166"/>
      <c r="N984" s="166"/>
      <c r="O984" s="166"/>
      <c r="P984" s="166"/>
      <c r="Q984" s="166"/>
      <c r="R984" s="166"/>
      <c r="S984" s="166"/>
      <c r="T984" s="166"/>
      <c r="U984" s="166"/>
      <c r="V984" s="166"/>
      <c r="W984" s="166"/>
      <c r="X984" s="166"/>
      <c r="Y984" s="166"/>
      <c r="Z984" s="166"/>
    </row>
    <row r="985" spans="1:26" ht="12.75" customHeight="1">
      <c r="A985" s="166"/>
      <c r="B985" s="166"/>
      <c r="C985" s="166"/>
      <c r="D985" s="166"/>
      <c r="E985" s="166"/>
      <c r="F985" s="166"/>
      <c r="G985" s="166"/>
      <c r="H985" s="166"/>
      <c r="I985" s="166"/>
      <c r="J985" s="166"/>
      <c r="K985" s="166"/>
      <c r="L985" s="166"/>
      <c r="M985" s="166"/>
      <c r="N985" s="166"/>
      <c r="O985" s="166"/>
      <c r="P985" s="166"/>
      <c r="Q985" s="166"/>
      <c r="R985" s="166"/>
      <c r="S985" s="166"/>
      <c r="T985" s="166"/>
      <c r="U985" s="166"/>
      <c r="V985" s="166"/>
      <c r="W985" s="166"/>
      <c r="X985" s="166"/>
      <c r="Y985" s="166"/>
      <c r="Z985" s="166"/>
    </row>
    <row r="986" spans="1:26" ht="12.75" customHeight="1">
      <c r="A986" s="166"/>
      <c r="B986" s="166"/>
      <c r="C986" s="166"/>
      <c r="D986" s="166"/>
      <c r="E986" s="166"/>
      <c r="F986" s="166"/>
      <c r="G986" s="166"/>
      <c r="H986" s="166"/>
      <c r="I986" s="166"/>
      <c r="J986" s="166"/>
      <c r="K986" s="166"/>
      <c r="L986" s="166"/>
      <c r="M986" s="166"/>
      <c r="N986" s="166"/>
      <c r="O986" s="166"/>
      <c r="P986" s="166"/>
      <c r="Q986" s="166"/>
      <c r="R986" s="166"/>
      <c r="S986" s="166"/>
      <c r="T986" s="166"/>
      <c r="U986" s="166"/>
      <c r="V986" s="166"/>
      <c r="W986" s="166"/>
      <c r="X986" s="166"/>
      <c r="Y986" s="166"/>
      <c r="Z986" s="166"/>
    </row>
    <row r="987" spans="1:26" ht="12.75" customHeight="1">
      <c r="A987" s="166"/>
      <c r="B987" s="166"/>
      <c r="C987" s="166"/>
      <c r="D987" s="166"/>
      <c r="E987" s="166"/>
      <c r="F987" s="166"/>
      <c r="G987" s="166"/>
      <c r="H987" s="166"/>
      <c r="I987" s="166"/>
      <c r="J987" s="166"/>
      <c r="K987" s="166"/>
      <c r="L987" s="166"/>
      <c r="M987" s="166"/>
      <c r="N987" s="166"/>
      <c r="O987" s="166"/>
      <c r="P987" s="166"/>
      <c r="Q987" s="166"/>
      <c r="R987" s="166"/>
      <c r="S987" s="166"/>
      <c r="T987" s="166"/>
      <c r="U987" s="166"/>
      <c r="V987" s="166"/>
      <c r="W987" s="166"/>
      <c r="X987" s="166"/>
      <c r="Y987" s="166"/>
      <c r="Z987" s="166"/>
    </row>
    <row r="988" spans="1:26" ht="12.75" customHeight="1">
      <c r="A988" s="166"/>
      <c r="B988" s="166"/>
      <c r="C988" s="166"/>
      <c r="D988" s="166"/>
      <c r="E988" s="166"/>
      <c r="F988" s="166"/>
      <c r="G988" s="166"/>
      <c r="H988" s="166"/>
      <c r="I988" s="166"/>
      <c r="J988" s="166"/>
      <c r="K988" s="166"/>
      <c r="L988" s="166"/>
      <c r="M988" s="166"/>
      <c r="N988" s="166"/>
      <c r="O988" s="166"/>
      <c r="P988" s="166"/>
      <c r="Q988" s="166"/>
      <c r="R988" s="166"/>
      <c r="S988" s="166"/>
      <c r="T988" s="166"/>
      <c r="U988" s="166"/>
      <c r="V988" s="166"/>
      <c r="W988" s="166"/>
      <c r="X988" s="166"/>
      <c r="Y988" s="166"/>
      <c r="Z988" s="166"/>
    </row>
    <row r="989" spans="1:26" ht="12.75" customHeight="1">
      <c r="A989" s="166"/>
      <c r="B989" s="166"/>
      <c r="C989" s="166"/>
      <c r="D989" s="166"/>
      <c r="E989" s="166"/>
      <c r="F989" s="166"/>
      <c r="G989" s="166"/>
      <c r="H989" s="166"/>
      <c r="I989" s="166"/>
      <c r="J989" s="166"/>
      <c r="K989" s="166"/>
      <c r="L989" s="166"/>
      <c r="M989" s="166"/>
      <c r="N989" s="166"/>
      <c r="O989" s="166"/>
      <c r="P989" s="166"/>
      <c r="Q989" s="166"/>
      <c r="R989" s="166"/>
      <c r="S989" s="166"/>
      <c r="T989" s="166"/>
      <c r="U989" s="166"/>
      <c r="V989" s="166"/>
      <c r="W989" s="166"/>
      <c r="X989" s="166"/>
      <c r="Y989" s="166"/>
      <c r="Z989" s="166"/>
    </row>
    <row r="990" spans="1:26" ht="12.75" customHeight="1">
      <c r="A990" s="166"/>
      <c r="B990" s="166"/>
      <c r="C990" s="166"/>
      <c r="D990" s="166"/>
      <c r="E990" s="166"/>
      <c r="F990" s="166"/>
      <c r="G990" s="166"/>
      <c r="H990" s="166"/>
      <c r="I990" s="166"/>
      <c r="J990" s="166"/>
      <c r="K990" s="166"/>
      <c r="L990" s="166"/>
      <c r="M990" s="166"/>
      <c r="N990" s="166"/>
      <c r="O990" s="166"/>
      <c r="P990" s="166"/>
      <c r="Q990" s="166"/>
      <c r="R990" s="166"/>
      <c r="S990" s="166"/>
      <c r="T990" s="166"/>
      <c r="U990" s="166"/>
      <c r="V990" s="166"/>
      <c r="W990" s="166"/>
      <c r="X990" s="166"/>
      <c r="Y990" s="166"/>
      <c r="Z990" s="166"/>
    </row>
    <row r="991" spans="1:26" ht="12.75" customHeight="1">
      <c r="A991" s="166"/>
      <c r="B991" s="166"/>
      <c r="C991" s="166"/>
      <c r="D991" s="166"/>
      <c r="E991" s="166"/>
      <c r="F991" s="166"/>
      <c r="G991" s="166"/>
      <c r="H991" s="166"/>
      <c r="I991" s="166"/>
      <c r="J991" s="166"/>
      <c r="K991" s="166"/>
      <c r="L991" s="166"/>
      <c r="M991" s="166"/>
      <c r="N991" s="166"/>
      <c r="O991" s="166"/>
      <c r="P991" s="166"/>
      <c r="Q991" s="166"/>
      <c r="R991" s="166"/>
      <c r="S991" s="166"/>
      <c r="T991" s="166"/>
      <c r="U991" s="166"/>
      <c r="V991" s="166"/>
      <c r="W991" s="166"/>
      <c r="X991" s="166"/>
      <c r="Y991" s="166"/>
      <c r="Z991" s="166"/>
    </row>
    <row r="992" spans="1:26" ht="12.75" customHeight="1">
      <c r="A992" s="166"/>
      <c r="B992" s="166"/>
      <c r="C992" s="166"/>
      <c r="D992" s="166"/>
      <c r="E992" s="166"/>
      <c r="F992" s="166"/>
      <c r="G992" s="166"/>
      <c r="H992" s="166"/>
      <c r="I992" s="166"/>
      <c r="J992" s="166"/>
      <c r="K992" s="166"/>
      <c r="L992" s="166"/>
      <c r="M992" s="166"/>
      <c r="N992" s="166"/>
      <c r="O992" s="166"/>
      <c r="P992" s="166"/>
      <c r="Q992" s="166"/>
      <c r="R992" s="166"/>
      <c r="S992" s="166"/>
      <c r="T992" s="166"/>
      <c r="U992" s="166"/>
      <c r="V992" s="166"/>
      <c r="W992" s="166"/>
      <c r="X992" s="166"/>
      <c r="Y992" s="166"/>
      <c r="Z992" s="166"/>
    </row>
    <row r="993" spans="1:26" ht="12.75" customHeight="1">
      <c r="A993" s="166"/>
      <c r="B993" s="166"/>
      <c r="C993" s="166"/>
      <c r="D993" s="166"/>
      <c r="E993" s="166"/>
      <c r="F993" s="166"/>
      <c r="G993" s="166"/>
      <c r="H993" s="166"/>
      <c r="I993" s="166"/>
      <c r="J993" s="166"/>
      <c r="K993" s="166"/>
      <c r="L993" s="166"/>
      <c r="M993" s="166"/>
      <c r="N993" s="166"/>
      <c r="O993" s="166"/>
      <c r="P993" s="166"/>
      <c r="Q993" s="166"/>
      <c r="R993" s="166"/>
      <c r="S993" s="166"/>
      <c r="T993" s="166"/>
      <c r="U993" s="166"/>
      <c r="V993" s="166"/>
      <c r="W993" s="166"/>
      <c r="X993" s="166"/>
      <c r="Y993" s="166"/>
      <c r="Z993" s="166"/>
    </row>
    <row r="994" spans="1:26" ht="12.75" customHeight="1">
      <c r="A994" s="166"/>
      <c r="B994" s="166"/>
      <c r="C994" s="166"/>
      <c r="D994" s="166"/>
      <c r="E994" s="166"/>
      <c r="F994" s="166"/>
      <c r="G994" s="166"/>
      <c r="H994" s="166"/>
      <c r="I994" s="166"/>
      <c r="J994" s="166"/>
      <c r="K994" s="166"/>
      <c r="L994" s="166"/>
      <c r="M994" s="166"/>
      <c r="N994" s="166"/>
      <c r="O994" s="166"/>
      <c r="P994" s="166"/>
      <c r="Q994" s="166"/>
      <c r="R994" s="166"/>
      <c r="S994" s="166"/>
      <c r="T994" s="166"/>
      <c r="U994" s="166"/>
      <c r="V994" s="166"/>
      <c r="W994" s="166"/>
      <c r="X994" s="166"/>
      <c r="Y994" s="166"/>
      <c r="Z994" s="166"/>
    </row>
    <row r="995" spans="1:26" ht="12.75" customHeight="1">
      <c r="A995" s="166"/>
      <c r="B995" s="166"/>
      <c r="C995" s="166"/>
      <c r="D995" s="166"/>
      <c r="E995" s="166"/>
      <c r="F995" s="166"/>
      <c r="G995" s="166"/>
      <c r="H995" s="166"/>
      <c r="I995" s="166"/>
      <c r="J995" s="166"/>
      <c r="K995" s="166"/>
      <c r="L995" s="166"/>
      <c r="M995" s="166"/>
      <c r="N995" s="166"/>
      <c r="O995" s="166"/>
      <c r="P995" s="166"/>
      <c r="Q995" s="166"/>
      <c r="R995" s="166"/>
      <c r="S995" s="166"/>
      <c r="T995" s="166"/>
      <c r="U995" s="166"/>
      <c r="V995" s="166"/>
      <c r="W995" s="166"/>
      <c r="X995" s="166"/>
      <c r="Y995" s="166"/>
      <c r="Z995" s="166"/>
    </row>
    <row r="996" spans="1:26" ht="12.75" customHeight="1">
      <c r="A996" s="166"/>
      <c r="B996" s="166"/>
      <c r="C996" s="166"/>
      <c r="D996" s="166"/>
      <c r="E996" s="166"/>
      <c r="F996" s="166"/>
      <c r="G996" s="166"/>
      <c r="H996" s="166"/>
      <c r="I996" s="166"/>
      <c r="J996" s="166"/>
      <c r="K996" s="166"/>
      <c r="L996" s="166"/>
      <c r="M996" s="166"/>
      <c r="N996" s="166"/>
      <c r="O996" s="166"/>
      <c r="P996" s="166"/>
      <c r="Q996" s="166"/>
      <c r="R996" s="166"/>
      <c r="S996" s="166"/>
      <c r="T996" s="166"/>
      <c r="U996" s="166"/>
      <c r="V996" s="166"/>
      <c r="W996" s="166"/>
      <c r="X996" s="166"/>
      <c r="Y996" s="166"/>
      <c r="Z996" s="166"/>
    </row>
    <row r="997" spans="1:26" ht="12.75" customHeight="1">
      <c r="A997" s="166"/>
      <c r="B997" s="166"/>
      <c r="C997" s="166"/>
      <c r="D997" s="166"/>
      <c r="E997" s="166"/>
      <c r="F997" s="166"/>
      <c r="G997" s="166"/>
      <c r="H997" s="166"/>
      <c r="I997" s="166"/>
      <c r="J997" s="166"/>
      <c r="K997" s="166"/>
      <c r="L997" s="166"/>
      <c r="M997" s="166"/>
      <c r="N997" s="166"/>
      <c r="O997" s="166"/>
      <c r="P997" s="166"/>
      <c r="Q997" s="166"/>
      <c r="R997" s="166"/>
      <c r="S997" s="166"/>
      <c r="T997" s="166"/>
      <c r="U997" s="166"/>
      <c r="V997" s="166"/>
      <c r="W997" s="166"/>
      <c r="X997" s="166"/>
      <c r="Y997" s="166"/>
      <c r="Z997" s="166"/>
    </row>
    <row r="998" spans="1:26" ht="12.75" customHeight="1">
      <c r="A998" s="166"/>
      <c r="B998" s="166"/>
      <c r="C998" s="166"/>
      <c r="D998" s="166"/>
      <c r="E998" s="166"/>
      <c r="F998" s="166"/>
      <c r="G998" s="166"/>
      <c r="H998" s="166"/>
      <c r="I998" s="166"/>
      <c r="J998" s="166"/>
      <c r="K998" s="166"/>
      <c r="L998" s="166"/>
      <c r="M998" s="166"/>
      <c r="N998" s="166"/>
      <c r="O998" s="166"/>
      <c r="P998" s="166"/>
      <c r="Q998" s="166"/>
      <c r="R998" s="166"/>
      <c r="S998" s="166"/>
      <c r="T998" s="166"/>
      <c r="U998" s="166"/>
      <c r="V998" s="166"/>
      <c r="W998" s="166"/>
      <c r="X998" s="166"/>
      <c r="Y998" s="166"/>
      <c r="Z998" s="166"/>
    </row>
    <row r="999" spans="1:26" ht="12.75" customHeight="1">
      <c r="A999" s="166"/>
      <c r="B999" s="166"/>
      <c r="C999" s="166"/>
      <c r="D999" s="166"/>
      <c r="E999" s="166"/>
      <c r="F999" s="166"/>
      <c r="G999" s="166"/>
      <c r="H999" s="166"/>
      <c r="I999" s="166"/>
      <c r="J999" s="166"/>
      <c r="K999" s="166"/>
      <c r="L999" s="166"/>
      <c r="M999" s="166"/>
      <c r="N999" s="166"/>
      <c r="O999" s="166"/>
      <c r="P999" s="166"/>
      <c r="Q999" s="166"/>
      <c r="R999" s="166"/>
      <c r="S999" s="166"/>
      <c r="T999" s="166"/>
      <c r="U999" s="166"/>
      <c r="V999" s="166"/>
      <c r="W999" s="166"/>
      <c r="X999" s="166"/>
      <c r="Y999" s="166"/>
      <c r="Z999" s="166"/>
    </row>
    <row r="1000" spans="1:26" ht="12.75" customHeight="1">
      <c r="A1000" s="166"/>
      <c r="B1000" s="166"/>
      <c r="C1000" s="166"/>
      <c r="D1000" s="166"/>
      <c r="E1000" s="166"/>
      <c r="F1000" s="166"/>
      <c r="G1000" s="166"/>
      <c r="H1000" s="166"/>
      <c r="I1000" s="166"/>
      <c r="J1000" s="166"/>
      <c r="K1000" s="166"/>
      <c r="L1000" s="166"/>
      <c r="M1000" s="166"/>
      <c r="N1000" s="166"/>
      <c r="O1000" s="166"/>
      <c r="P1000" s="166"/>
      <c r="Q1000" s="166"/>
      <c r="R1000" s="166"/>
      <c r="S1000" s="166"/>
      <c r="T1000" s="166"/>
      <c r="U1000" s="166"/>
      <c r="V1000" s="166"/>
      <c r="W1000" s="166"/>
      <c r="X1000" s="166"/>
      <c r="Y1000" s="166"/>
      <c r="Z1000" s="166"/>
    </row>
  </sheetData>
  <autoFilter ref="K2:N32" xr:uid="{00000000-0009-0000-0000-000009000000}"/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defaultColWidth="12.5703125" defaultRowHeight="15" customHeight="1"/>
  <cols>
    <col min="1" max="1" width="8.85546875" customWidth="1"/>
    <col min="2" max="2" width="15.42578125" customWidth="1"/>
    <col min="3" max="3" width="6.5703125" customWidth="1"/>
    <col min="4" max="9" width="12.28515625" customWidth="1"/>
    <col min="10" max="10" width="8.85546875" customWidth="1"/>
    <col min="11" max="11" width="23" customWidth="1"/>
    <col min="12" max="12" width="14.140625" customWidth="1"/>
    <col min="13" max="13" width="16.7109375" customWidth="1"/>
    <col min="14" max="14" width="25.42578125" customWidth="1"/>
    <col min="15" max="26" width="8.5703125" customWidth="1"/>
  </cols>
  <sheetData>
    <row r="1" spans="1:26" ht="12.7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</row>
    <row r="2" spans="1:26" ht="12.75" customHeight="1">
      <c r="A2" s="166"/>
      <c r="B2" s="167" t="s">
        <v>1902</v>
      </c>
      <c r="C2" s="167" t="s">
        <v>1903</v>
      </c>
      <c r="D2" s="167" t="s">
        <v>1904</v>
      </c>
      <c r="E2" s="167" t="s">
        <v>1905</v>
      </c>
      <c r="F2" s="167" t="s">
        <v>1906</v>
      </c>
      <c r="G2" s="167" t="s">
        <v>1907</v>
      </c>
      <c r="H2" s="167" t="s">
        <v>1908</v>
      </c>
      <c r="I2" s="167" t="s">
        <v>1909</v>
      </c>
      <c r="J2" s="166"/>
      <c r="K2" s="167" t="s">
        <v>1910</v>
      </c>
      <c r="L2" s="167" t="s">
        <v>1889</v>
      </c>
      <c r="M2" s="167" t="s">
        <v>1897</v>
      </c>
      <c r="N2" s="167" t="s">
        <v>1911</v>
      </c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66"/>
    </row>
    <row r="3" spans="1:26" ht="12.75" customHeight="1">
      <c r="A3" s="166"/>
      <c r="B3" s="167" t="s">
        <v>2117</v>
      </c>
      <c r="C3" s="167">
        <v>5</v>
      </c>
      <c r="D3" s="167" t="s">
        <v>1061</v>
      </c>
      <c r="E3" s="167"/>
      <c r="F3" s="167"/>
      <c r="G3" s="167"/>
      <c r="H3" s="167"/>
      <c r="I3" s="167"/>
      <c r="J3" s="166"/>
      <c r="K3" s="167" t="s">
        <v>2118</v>
      </c>
      <c r="L3" s="167"/>
      <c r="M3" s="167" t="s">
        <v>2119</v>
      </c>
      <c r="N3" s="167" t="s">
        <v>2120</v>
      </c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166"/>
      <c r="Z3" s="166"/>
    </row>
    <row r="4" spans="1:26" ht="12.75" customHeight="1">
      <c r="A4" s="166"/>
      <c r="B4" s="167" t="s">
        <v>2117</v>
      </c>
      <c r="C4" s="167">
        <v>8</v>
      </c>
      <c r="D4" s="167" t="s">
        <v>1061</v>
      </c>
      <c r="E4" s="167"/>
      <c r="F4" s="167"/>
      <c r="G4" s="167"/>
      <c r="H4" s="167"/>
      <c r="I4" s="167"/>
      <c r="J4" s="166"/>
      <c r="K4" s="167" t="s">
        <v>2121</v>
      </c>
      <c r="L4" s="167"/>
      <c r="M4" s="167"/>
      <c r="N4" s="167" t="s">
        <v>1139</v>
      </c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</row>
    <row r="5" spans="1:26" ht="12.75" customHeight="1">
      <c r="A5" s="166"/>
      <c r="B5" s="167" t="s">
        <v>2122</v>
      </c>
      <c r="C5" s="167">
        <v>13</v>
      </c>
      <c r="D5" s="167" t="s">
        <v>1073</v>
      </c>
      <c r="E5" s="167" t="s">
        <v>1075</v>
      </c>
      <c r="F5" s="167"/>
      <c r="G5" s="167"/>
      <c r="H5" s="167"/>
      <c r="I5" s="167"/>
      <c r="J5" s="166"/>
      <c r="K5" s="167" t="s">
        <v>2123</v>
      </c>
      <c r="L5" s="167"/>
      <c r="M5" s="167" t="s">
        <v>2124</v>
      </c>
      <c r="N5" s="167" t="s">
        <v>2125</v>
      </c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</row>
    <row r="6" spans="1:26" ht="12.75" customHeight="1">
      <c r="A6" s="166"/>
      <c r="B6" s="167" t="s">
        <v>2126</v>
      </c>
      <c r="C6" s="167">
        <v>18</v>
      </c>
      <c r="D6" s="167" t="s">
        <v>439</v>
      </c>
      <c r="E6" s="167" t="s">
        <v>1114</v>
      </c>
      <c r="F6" s="167"/>
      <c r="G6" s="167"/>
      <c r="H6" s="167"/>
      <c r="I6" s="167"/>
      <c r="J6" s="166"/>
      <c r="K6" s="167" t="s">
        <v>2127</v>
      </c>
      <c r="L6" s="167"/>
      <c r="M6" s="167"/>
      <c r="N6" s="167" t="s">
        <v>1189</v>
      </c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</row>
    <row r="7" spans="1:26" ht="12.75" customHeight="1">
      <c r="A7" s="166"/>
      <c r="B7" s="167" t="s">
        <v>2128</v>
      </c>
      <c r="C7" s="167">
        <v>24</v>
      </c>
      <c r="D7" s="167" t="s">
        <v>1111</v>
      </c>
      <c r="E7" s="167" t="s">
        <v>1138</v>
      </c>
      <c r="F7" s="167" t="s">
        <v>1112</v>
      </c>
      <c r="G7" s="167"/>
      <c r="H7" s="167"/>
      <c r="I7" s="167"/>
      <c r="J7" s="166"/>
      <c r="K7" s="167" t="s">
        <v>2129</v>
      </c>
      <c r="L7" s="167"/>
      <c r="M7" s="167"/>
      <c r="N7" s="167" t="s">
        <v>1236</v>
      </c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</row>
    <row r="8" spans="1:26" ht="12.75" customHeight="1">
      <c r="A8" s="166"/>
      <c r="B8" s="167" t="s">
        <v>2130</v>
      </c>
      <c r="C8" s="167">
        <v>23</v>
      </c>
      <c r="D8" s="167" t="s">
        <v>366</v>
      </c>
      <c r="E8" s="167" t="s">
        <v>1197</v>
      </c>
      <c r="F8" s="167"/>
      <c r="G8" s="167"/>
      <c r="H8" s="167"/>
      <c r="I8" s="167"/>
      <c r="J8" s="166"/>
      <c r="K8" s="167" t="s">
        <v>2131</v>
      </c>
      <c r="L8" s="167"/>
      <c r="M8" s="167" t="s">
        <v>1923</v>
      </c>
      <c r="N8" s="167" t="s">
        <v>1157</v>
      </c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</row>
    <row r="9" spans="1:26" ht="12.75" customHeight="1">
      <c r="A9" s="166"/>
      <c r="B9" s="167" t="s">
        <v>2132</v>
      </c>
      <c r="C9" s="167">
        <v>27</v>
      </c>
      <c r="D9" s="167" t="s">
        <v>1076</v>
      </c>
      <c r="E9" s="167" t="s">
        <v>1097</v>
      </c>
      <c r="F9" s="167"/>
      <c r="G9" s="167"/>
      <c r="H9" s="167"/>
      <c r="I9" s="167"/>
      <c r="J9" s="166"/>
      <c r="K9" s="167" t="s">
        <v>2133</v>
      </c>
      <c r="L9" s="167"/>
      <c r="M9" s="167"/>
      <c r="N9" s="167" t="s">
        <v>1248</v>
      </c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</row>
    <row r="10" spans="1:26" ht="12.75" customHeight="1">
      <c r="A10" s="166"/>
      <c r="B10" s="167" t="s">
        <v>2134</v>
      </c>
      <c r="C10" s="167">
        <v>30</v>
      </c>
      <c r="D10" s="167" t="s">
        <v>1182</v>
      </c>
      <c r="E10" s="167" t="s">
        <v>585</v>
      </c>
      <c r="F10" s="167" t="s">
        <v>1092</v>
      </c>
      <c r="G10" s="167"/>
      <c r="H10" s="167"/>
      <c r="I10" s="167"/>
      <c r="J10" s="166"/>
      <c r="K10" s="167"/>
      <c r="L10" s="167"/>
      <c r="M10" s="167"/>
      <c r="N10" s="167"/>
      <c r="O10" s="166"/>
      <c r="P10" s="166"/>
      <c r="Q10" s="166"/>
      <c r="R10" s="166"/>
      <c r="S10" s="166"/>
      <c r="T10" s="166"/>
      <c r="U10" s="166"/>
      <c r="V10" s="166"/>
      <c r="W10" s="166"/>
      <c r="X10" s="166"/>
      <c r="Y10" s="166"/>
      <c r="Z10" s="166"/>
    </row>
    <row r="11" spans="1:26" ht="12.75" customHeight="1">
      <c r="A11" s="166"/>
      <c r="B11" s="167" t="s">
        <v>2135</v>
      </c>
      <c r="C11" s="167">
        <v>33</v>
      </c>
      <c r="D11" s="167" t="s">
        <v>1127</v>
      </c>
      <c r="E11" s="167" t="s">
        <v>205</v>
      </c>
      <c r="F11" s="167" t="s">
        <v>1099</v>
      </c>
      <c r="G11" s="167"/>
      <c r="H11" s="167"/>
      <c r="I11" s="167"/>
      <c r="J11" s="166"/>
      <c r="K11" s="167"/>
      <c r="L11" s="167"/>
      <c r="M11" s="167"/>
      <c r="N11" s="167"/>
      <c r="O11" s="166"/>
      <c r="P11" s="166"/>
      <c r="Q11" s="166"/>
      <c r="R11" s="166"/>
      <c r="S11" s="166"/>
      <c r="T11" s="166"/>
      <c r="U11" s="166"/>
      <c r="V11" s="166"/>
      <c r="W11" s="166"/>
      <c r="X11" s="166"/>
      <c r="Y11" s="166"/>
      <c r="Z11" s="166"/>
    </row>
    <row r="12" spans="1:26" ht="12.75" customHeight="1">
      <c r="A12" s="166"/>
      <c r="B12" s="167" t="s">
        <v>2117</v>
      </c>
      <c r="C12" s="167">
        <v>33</v>
      </c>
      <c r="D12" s="167" t="s">
        <v>1063</v>
      </c>
      <c r="E12" s="167" t="s">
        <v>1083</v>
      </c>
      <c r="F12" s="167" t="s">
        <v>1089</v>
      </c>
      <c r="G12" s="167"/>
      <c r="H12" s="167"/>
      <c r="I12" s="167"/>
      <c r="J12" s="166"/>
      <c r="K12" s="167"/>
      <c r="L12" s="167"/>
      <c r="M12" s="167"/>
      <c r="N12" s="167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</row>
    <row r="13" spans="1:26" ht="12.75" customHeight="1">
      <c r="A13" s="166"/>
      <c r="B13" s="167" t="s">
        <v>2136</v>
      </c>
      <c r="C13" s="167">
        <v>39</v>
      </c>
      <c r="D13" s="167" t="s">
        <v>1097</v>
      </c>
      <c r="E13" s="167" t="s">
        <v>668</v>
      </c>
      <c r="F13" s="167" t="s">
        <v>1172</v>
      </c>
      <c r="G13" s="167"/>
      <c r="H13" s="167"/>
      <c r="I13" s="167"/>
      <c r="J13" s="166"/>
      <c r="K13" s="167"/>
      <c r="L13" s="167"/>
      <c r="M13" s="167"/>
      <c r="N13" s="167"/>
      <c r="O13" s="166"/>
      <c r="P13" s="166"/>
      <c r="Q13" s="166"/>
      <c r="R13" s="166"/>
      <c r="S13" s="166"/>
      <c r="T13" s="166"/>
      <c r="U13" s="166"/>
      <c r="V13" s="166"/>
      <c r="W13" s="166"/>
      <c r="X13" s="166"/>
      <c r="Y13" s="166"/>
      <c r="Z13" s="166"/>
    </row>
    <row r="14" spans="1:26" ht="12.75" customHeight="1">
      <c r="A14" s="166"/>
      <c r="B14" s="167" t="s">
        <v>2117</v>
      </c>
      <c r="C14" s="167">
        <v>41</v>
      </c>
      <c r="D14" s="167" t="s">
        <v>1090</v>
      </c>
      <c r="E14" s="167" t="s">
        <v>1083</v>
      </c>
      <c r="F14" s="167" t="s">
        <v>1064</v>
      </c>
      <c r="G14" s="167"/>
      <c r="H14" s="167"/>
      <c r="I14" s="167"/>
      <c r="J14" s="166"/>
      <c r="K14" s="167"/>
      <c r="L14" s="167"/>
      <c r="M14" s="167"/>
      <c r="N14" s="167"/>
      <c r="O14" s="166"/>
      <c r="P14" s="166"/>
      <c r="Q14" s="166"/>
      <c r="R14" s="166"/>
      <c r="S14" s="166"/>
      <c r="T14" s="166"/>
      <c r="U14" s="166"/>
      <c r="V14" s="166"/>
      <c r="W14" s="166"/>
      <c r="X14" s="166"/>
      <c r="Y14" s="166"/>
      <c r="Z14" s="166"/>
    </row>
    <row r="15" spans="1:26" ht="12.75" customHeight="1">
      <c r="A15" s="166"/>
      <c r="B15" s="167" t="s">
        <v>2137</v>
      </c>
      <c r="C15" s="167">
        <v>44</v>
      </c>
      <c r="D15" s="167" t="s">
        <v>1215</v>
      </c>
      <c r="E15" s="167" t="s">
        <v>646</v>
      </c>
      <c r="F15" s="167"/>
      <c r="G15" s="167"/>
      <c r="H15" s="167"/>
      <c r="I15" s="167"/>
      <c r="J15" s="166"/>
      <c r="K15" s="167"/>
      <c r="L15" s="167"/>
      <c r="M15" s="167"/>
      <c r="N15" s="167"/>
      <c r="O15" s="166"/>
      <c r="P15" s="166"/>
      <c r="Q15" s="166"/>
      <c r="R15" s="166"/>
      <c r="S15" s="166"/>
      <c r="T15" s="166"/>
      <c r="U15" s="166"/>
      <c r="V15" s="166"/>
      <c r="W15" s="166"/>
      <c r="X15" s="166"/>
      <c r="Y15" s="166"/>
      <c r="Z15" s="166"/>
    </row>
    <row r="16" spans="1:26" ht="12.75" customHeight="1">
      <c r="A16" s="166"/>
      <c r="B16" s="167" t="s">
        <v>2138</v>
      </c>
      <c r="C16" s="167">
        <v>48</v>
      </c>
      <c r="D16" s="167" t="s">
        <v>1224</v>
      </c>
      <c r="E16" s="167" t="s">
        <v>815</v>
      </c>
      <c r="F16" s="167" t="s">
        <v>1211</v>
      </c>
      <c r="G16" s="167"/>
      <c r="H16" s="167"/>
      <c r="I16" s="167"/>
      <c r="J16" s="166"/>
      <c r="K16" s="167"/>
      <c r="L16" s="167"/>
      <c r="M16" s="167"/>
      <c r="N16" s="167"/>
      <c r="O16" s="166"/>
      <c r="P16" s="166"/>
      <c r="Q16" s="166"/>
      <c r="R16" s="166"/>
      <c r="S16" s="166"/>
      <c r="T16" s="166"/>
      <c r="U16" s="166"/>
      <c r="V16" s="166"/>
      <c r="W16" s="166"/>
      <c r="X16" s="166"/>
      <c r="Y16" s="166"/>
      <c r="Z16" s="166"/>
    </row>
    <row r="17" spans="1:26" ht="12.75" customHeight="1">
      <c r="A17" s="166"/>
      <c r="B17" s="167" t="s">
        <v>2137</v>
      </c>
      <c r="C17" s="167">
        <v>48</v>
      </c>
      <c r="D17" s="167" t="s">
        <v>1215</v>
      </c>
      <c r="E17" s="167" t="s">
        <v>2139</v>
      </c>
      <c r="F17" s="167" t="s">
        <v>1005</v>
      </c>
      <c r="G17" s="167"/>
      <c r="H17" s="167"/>
      <c r="I17" s="167"/>
      <c r="J17" s="166"/>
      <c r="K17" s="167"/>
      <c r="L17" s="167"/>
      <c r="M17" s="167"/>
      <c r="N17" s="167"/>
      <c r="O17" s="166"/>
      <c r="P17" s="166"/>
      <c r="Q17" s="166"/>
      <c r="R17" s="166"/>
      <c r="S17" s="166"/>
      <c r="T17" s="166"/>
      <c r="U17" s="166"/>
      <c r="V17" s="166"/>
      <c r="W17" s="166"/>
      <c r="X17" s="166"/>
      <c r="Y17" s="166"/>
      <c r="Z17" s="166"/>
    </row>
    <row r="18" spans="1:26" ht="12.75" customHeight="1">
      <c r="A18" s="166"/>
      <c r="B18" s="167" t="s">
        <v>2140</v>
      </c>
      <c r="C18" s="167">
        <v>48</v>
      </c>
      <c r="D18" s="167" t="s">
        <v>1229</v>
      </c>
      <c r="E18" s="167" t="s">
        <v>1229</v>
      </c>
      <c r="F18" s="167" t="s">
        <v>857</v>
      </c>
      <c r="G18" s="167"/>
      <c r="H18" s="167"/>
      <c r="I18" s="167"/>
      <c r="J18" s="166"/>
      <c r="K18" s="167"/>
      <c r="L18" s="167"/>
      <c r="M18" s="167"/>
      <c r="N18" s="167"/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6"/>
    </row>
    <row r="19" spans="1:26" ht="12.75" customHeight="1">
      <c r="A19" s="166"/>
      <c r="B19" s="167" t="s">
        <v>2137</v>
      </c>
      <c r="C19" s="167">
        <v>50</v>
      </c>
      <c r="D19" s="167" t="s">
        <v>1215</v>
      </c>
      <c r="E19" s="167" t="s">
        <v>2139</v>
      </c>
      <c r="F19" s="167" t="s">
        <v>1005</v>
      </c>
      <c r="G19" s="167"/>
      <c r="H19" s="167"/>
      <c r="I19" s="167"/>
      <c r="J19" s="166"/>
      <c r="K19" s="167"/>
      <c r="L19" s="167"/>
      <c r="M19" s="167"/>
      <c r="N19" s="167"/>
      <c r="O19" s="166"/>
      <c r="P19" s="166"/>
      <c r="Q19" s="166"/>
      <c r="R19" s="166"/>
      <c r="S19" s="166"/>
      <c r="T19" s="166"/>
      <c r="U19" s="166"/>
      <c r="V19" s="166"/>
      <c r="W19" s="166"/>
      <c r="X19" s="166"/>
      <c r="Y19" s="166"/>
      <c r="Z19" s="166"/>
    </row>
    <row r="20" spans="1:26" ht="12.75" customHeight="1">
      <c r="A20" s="166"/>
      <c r="B20" s="167" t="s">
        <v>2141</v>
      </c>
      <c r="C20" s="167">
        <v>51</v>
      </c>
      <c r="D20" s="167" t="s">
        <v>1151</v>
      </c>
      <c r="E20" s="167" t="s">
        <v>800</v>
      </c>
      <c r="F20" s="167" t="s">
        <v>1189</v>
      </c>
      <c r="G20" s="167"/>
      <c r="H20" s="167"/>
      <c r="I20" s="167"/>
      <c r="J20" s="166"/>
      <c r="K20" s="167"/>
      <c r="L20" s="167"/>
      <c r="M20" s="167"/>
      <c r="N20" s="167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</row>
    <row r="21" spans="1:26" ht="12.75" customHeight="1">
      <c r="A21" s="166"/>
      <c r="B21" s="167" t="s">
        <v>2140</v>
      </c>
      <c r="C21" s="167">
        <v>51</v>
      </c>
      <c r="D21" s="167" t="s">
        <v>1229</v>
      </c>
      <c r="E21" s="167" t="s">
        <v>1229</v>
      </c>
      <c r="F21" s="167" t="s">
        <v>857</v>
      </c>
      <c r="G21" s="167"/>
      <c r="H21" s="167"/>
      <c r="I21" s="167"/>
      <c r="J21" s="166"/>
      <c r="K21" s="167"/>
      <c r="L21" s="167"/>
      <c r="M21" s="167"/>
      <c r="N21" s="167"/>
      <c r="O21" s="166"/>
      <c r="P21" s="166"/>
      <c r="Q21" s="166"/>
      <c r="R21" s="166"/>
      <c r="S21" s="166"/>
      <c r="T21" s="166"/>
      <c r="U21" s="166"/>
      <c r="V21" s="166"/>
      <c r="W21" s="166"/>
      <c r="X21" s="166"/>
      <c r="Y21" s="166"/>
      <c r="Z21" s="166"/>
    </row>
    <row r="22" spans="1:26" ht="12.75" customHeight="1">
      <c r="A22" s="166"/>
      <c r="B22" s="167" t="s">
        <v>2140</v>
      </c>
      <c r="C22" s="167">
        <v>51</v>
      </c>
      <c r="D22" s="167" t="s">
        <v>1229</v>
      </c>
      <c r="E22" s="167" t="s">
        <v>1229</v>
      </c>
      <c r="F22" s="167" t="s">
        <v>1218</v>
      </c>
      <c r="G22" s="167"/>
      <c r="H22" s="167"/>
      <c r="I22" s="167"/>
      <c r="J22" s="166"/>
      <c r="K22" s="167"/>
      <c r="L22" s="167"/>
      <c r="M22" s="167"/>
      <c r="N22" s="167"/>
      <c r="O22" s="166"/>
      <c r="P22" s="166"/>
      <c r="Q22" s="166"/>
      <c r="R22" s="166"/>
      <c r="S22" s="166"/>
      <c r="T22" s="166"/>
      <c r="U22" s="166"/>
      <c r="V22" s="166"/>
      <c r="W22" s="166"/>
      <c r="X22" s="166"/>
      <c r="Y22" s="166"/>
      <c r="Z22" s="166"/>
    </row>
    <row r="23" spans="1:26" ht="12.75" customHeight="1">
      <c r="A23" s="166"/>
      <c r="B23" s="167" t="s">
        <v>2140</v>
      </c>
      <c r="C23" s="167">
        <v>51</v>
      </c>
      <c r="D23" s="167" t="s">
        <v>1229</v>
      </c>
      <c r="E23" s="167" t="s">
        <v>1229</v>
      </c>
      <c r="F23" s="167" t="s">
        <v>850</v>
      </c>
      <c r="G23" s="167"/>
      <c r="H23" s="167"/>
      <c r="I23" s="167"/>
      <c r="J23" s="166"/>
      <c r="K23" s="167"/>
      <c r="L23" s="167"/>
      <c r="M23" s="167"/>
      <c r="N23" s="167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</row>
    <row r="24" spans="1:26" ht="12.75" customHeight="1">
      <c r="A24" s="166"/>
      <c r="B24" s="167" t="s">
        <v>2130</v>
      </c>
      <c r="C24" s="167">
        <v>52</v>
      </c>
      <c r="D24" s="167" t="s">
        <v>369</v>
      </c>
      <c r="E24" s="167" t="s">
        <v>881</v>
      </c>
      <c r="F24" s="167" t="s">
        <v>1205</v>
      </c>
      <c r="G24" s="167" t="s">
        <v>1006</v>
      </c>
      <c r="H24" s="167" t="s">
        <v>1200</v>
      </c>
      <c r="I24" s="167"/>
      <c r="J24" s="166"/>
      <c r="K24" s="167"/>
      <c r="L24" s="167"/>
      <c r="M24" s="167"/>
      <c r="N24" s="167"/>
      <c r="O24" s="166"/>
      <c r="P24" s="166"/>
      <c r="Q24" s="166"/>
      <c r="R24" s="166"/>
      <c r="S24" s="166"/>
      <c r="T24" s="166"/>
      <c r="U24" s="166"/>
      <c r="V24" s="166"/>
      <c r="W24" s="166"/>
      <c r="X24" s="166"/>
      <c r="Y24" s="166"/>
      <c r="Z24" s="166"/>
    </row>
    <row r="25" spans="1:26" ht="12.75" customHeight="1">
      <c r="A25" s="166"/>
      <c r="B25" s="167" t="s">
        <v>2142</v>
      </c>
      <c r="C25" s="167">
        <v>52</v>
      </c>
      <c r="D25" s="167" t="s">
        <v>1149</v>
      </c>
      <c r="E25" s="167" t="s">
        <v>1107</v>
      </c>
      <c r="F25" s="167" t="s">
        <v>1203</v>
      </c>
      <c r="G25" s="167" t="s">
        <v>994</v>
      </c>
      <c r="H25" s="167" t="s">
        <v>996</v>
      </c>
      <c r="I25" s="167" t="s">
        <v>1245</v>
      </c>
      <c r="J25" s="166"/>
      <c r="K25" s="167"/>
      <c r="L25" s="167"/>
      <c r="M25" s="167"/>
      <c r="N25" s="167"/>
      <c r="O25" s="166"/>
      <c r="P25" s="166"/>
      <c r="Q25" s="166"/>
      <c r="R25" s="166"/>
      <c r="S25" s="166"/>
      <c r="T25" s="166"/>
      <c r="U25" s="166"/>
      <c r="V25" s="166"/>
      <c r="W25" s="166"/>
      <c r="X25" s="166"/>
      <c r="Y25" s="166"/>
      <c r="Z25" s="166"/>
    </row>
    <row r="26" spans="1:26" ht="12.75" customHeight="1">
      <c r="A26" s="166"/>
      <c r="B26" s="167" t="s">
        <v>2117</v>
      </c>
      <c r="C26" s="167">
        <v>57</v>
      </c>
      <c r="D26" s="167" t="s">
        <v>1090</v>
      </c>
      <c r="E26" s="167" t="s">
        <v>1083</v>
      </c>
      <c r="F26" s="167" t="s">
        <v>1233</v>
      </c>
      <c r="G26" s="167" t="s">
        <v>1064</v>
      </c>
      <c r="H26" s="167"/>
      <c r="I26" s="167"/>
      <c r="J26" s="166"/>
      <c r="K26" s="167"/>
      <c r="L26" s="167"/>
      <c r="M26" s="167"/>
      <c r="N26" s="167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</row>
    <row r="27" spans="1:26" ht="12.75" customHeight="1">
      <c r="A27" s="166"/>
      <c r="B27" s="167" t="s">
        <v>2143</v>
      </c>
      <c r="C27" s="167">
        <v>58</v>
      </c>
      <c r="D27" s="167" t="s">
        <v>1149</v>
      </c>
      <c r="E27" s="167" t="s">
        <v>959</v>
      </c>
      <c r="F27" s="167" t="s">
        <v>1227</v>
      </c>
      <c r="G27" s="167" t="s">
        <v>1208</v>
      </c>
      <c r="H27" s="167"/>
      <c r="I27" s="167"/>
      <c r="J27" s="166"/>
      <c r="K27" s="167"/>
      <c r="L27" s="167"/>
      <c r="M27" s="167"/>
      <c r="N27" s="167"/>
      <c r="O27" s="166"/>
      <c r="P27" s="166"/>
      <c r="Q27" s="166"/>
      <c r="R27" s="166"/>
      <c r="S27" s="166"/>
      <c r="T27" s="166"/>
      <c r="U27" s="166"/>
      <c r="V27" s="166"/>
      <c r="W27" s="166"/>
      <c r="X27" s="166"/>
      <c r="Y27" s="166"/>
      <c r="Z27" s="166"/>
    </row>
    <row r="28" spans="1:26" ht="12.75" customHeight="1">
      <c r="A28" s="166"/>
      <c r="B28" s="167" t="s">
        <v>2144</v>
      </c>
      <c r="C28" s="167">
        <v>58</v>
      </c>
      <c r="D28" s="167" t="s">
        <v>1079</v>
      </c>
      <c r="E28" s="167" t="s">
        <v>1142</v>
      </c>
      <c r="F28" s="167" t="s">
        <v>1128</v>
      </c>
      <c r="G28" s="167" t="s">
        <v>1231</v>
      </c>
      <c r="H28" s="167"/>
      <c r="I28" s="167"/>
      <c r="J28" s="166"/>
      <c r="K28" s="167"/>
      <c r="L28" s="167"/>
      <c r="M28" s="167"/>
      <c r="N28" s="167"/>
      <c r="O28" s="166"/>
      <c r="P28" s="166"/>
      <c r="Q28" s="166"/>
      <c r="R28" s="166"/>
      <c r="S28" s="166"/>
      <c r="T28" s="166"/>
      <c r="U28" s="166"/>
      <c r="V28" s="166"/>
      <c r="W28" s="166"/>
      <c r="X28" s="166"/>
      <c r="Y28" s="166"/>
      <c r="Z28" s="166"/>
    </row>
    <row r="29" spans="1:26" ht="12.75" customHeight="1">
      <c r="A29" s="166"/>
      <c r="B29" s="167" t="s">
        <v>2145</v>
      </c>
      <c r="C29" s="167">
        <v>58</v>
      </c>
      <c r="D29" s="167" t="s">
        <v>1087</v>
      </c>
      <c r="E29" s="167" t="s">
        <v>1170</v>
      </c>
      <c r="F29" s="167" t="s">
        <v>1143</v>
      </c>
      <c r="G29" s="167" t="s">
        <v>1167</v>
      </c>
      <c r="H29" s="167"/>
      <c r="I29" s="167"/>
      <c r="J29" s="166"/>
      <c r="K29" s="167"/>
      <c r="L29" s="167"/>
      <c r="M29" s="167"/>
      <c r="N29" s="167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</row>
    <row r="30" spans="1:26" ht="12.75" customHeight="1">
      <c r="A30" s="166"/>
      <c r="B30" s="167" t="s">
        <v>2146</v>
      </c>
      <c r="C30" s="167">
        <v>58</v>
      </c>
      <c r="D30" s="167" t="s">
        <v>1108</v>
      </c>
      <c r="E30" s="167" t="s">
        <v>1109</v>
      </c>
      <c r="F30" s="167" t="s">
        <v>1223</v>
      </c>
      <c r="G30" s="167" t="s">
        <v>1104</v>
      </c>
      <c r="H30" s="167"/>
      <c r="I30" s="167"/>
      <c r="J30" s="166"/>
      <c r="K30" s="167"/>
      <c r="L30" s="167"/>
      <c r="M30" s="167"/>
      <c r="N30" s="167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</row>
    <row r="31" spans="1:26" ht="12.75" customHeight="1">
      <c r="A31" s="166"/>
      <c r="B31" s="167" t="s">
        <v>2147</v>
      </c>
      <c r="C31" s="167">
        <v>59</v>
      </c>
      <c r="D31" s="167" t="s">
        <v>1245</v>
      </c>
      <c r="E31" s="167" t="s">
        <v>1224</v>
      </c>
      <c r="F31" s="167" t="s">
        <v>1154</v>
      </c>
      <c r="G31" s="167" t="s">
        <v>776</v>
      </c>
      <c r="H31" s="167" t="s">
        <v>496</v>
      </c>
      <c r="I31" s="167" t="s">
        <v>1211</v>
      </c>
      <c r="J31" s="166"/>
      <c r="K31" s="167"/>
      <c r="L31" s="167"/>
      <c r="M31" s="167"/>
      <c r="N31" s="167"/>
      <c r="O31" s="166"/>
      <c r="P31" s="166"/>
      <c r="Q31" s="166"/>
      <c r="R31" s="166"/>
      <c r="S31" s="166"/>
      <c r="T31" s="166"/>
      <c r="U31" s="166"/>
      <c r="V31" s="166"/>
      <c r="W31" s="166"/>
      <c r="X31" s="166"/>
      <c r="Y31" s="166"/>
      <c r="Z31" s="166"/>
    </row>
    <row r="32" spans="1:26" ht="12.75" customHeight="1">
      <c r="A32" s="166"/>
      <c r="B32" s="166"/>
      <c r="C32" s="166"/>
      <c r="D32" s="166"/>
      <c r="E32" s="166"/>
      <c r="F32" s="166"/>
      <c r="G32" s="166"/>
      <c r="H32" s="166"/>
      <c r="I32" s="166"/>
      <c r="J32" s="166"/>
      <c r="K32" s="167"/>
      <c r="L32" s="167"/>
      <c r="M32" s="167"/>
      <c r="N32" s="167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</row>
    <row r="33" spans="1:26" ht="12.75" customHeight="1">
      <c r="A33" s="166"/>
      <c r="B33" s="166"/>
      <c r="C33" s="166"/>
      <c r="D33" s="166"/>
      <c r="E33" s="166"/>
      <c r="F33" s="166"/>
      <c r="G33" s="166"/>
      <c r="H33" s="166"/>
      <c r="I33" s="166"/>
      <c r="J33" s="166"/>
      <c r="K33" s="167"/>
      <c r="L33" s="167"/>
      <c r="M33" s="167"/>
      <c r="N33" s="167"/>
      <c r="O33" s="166"/>
      <c r="P33" s="166"/>
      <c r="Q33" s="166"/>
      <c r="R33" s="166"/>
      <c r="S33" s="166"/>
      <c r="T33" s="166"/>
      <c r="U33" s="166"/>
      <c r="V33" s="166"/>
      <c r="W33" s="166"/>
      <c r="X33" s="166"/>
      <c r="Y33" s="166"/>
      <c r="Z33" s="166"/>
    </row>
    <row r="34" spans="1:26" ht="12.75" customHeight="1">
      <c r="A34" s="166"/>
      <c r="B34" s="166"/>
      <c r="C34" s="166"/>
      <c r="D34" s="166"/>
      <c r="E34" s="166"/>
      <c r="F34" s="166"/>
      <c r="G34" s="166"/>
      <c r="H34" s="166"/>
      <c r="I34" s="166"/>
      <c r="J34" s="166"/>
      <c r="K34" s="167"/>
      <c r="L34" s="167"/>
      <c r="M34" s="167"/>
      <c r="N34" s="167"/>
      <c r="O34" s="166"/>
      <c r="P34" s="166"/>
      <c r="Q34" s="166"/>
      <c r="R34" s="166"/>
      <c r="S34" s="166"/>
      <c r="T34" s="166"/>
      <c r="U34" s="166"/>
      <c r="V34" s="166"/>
      <c r="W34" s="166"/>
      <c r="X34" s="166"/>
      <c r="Y34" s="166"/>
      <c r="Z34" s="166"/>
    </row>
    <row r="35" spans="1:26" ht="12.75" customHeight="1">
      <c r="A35" s="166"/>
      <c r="B35" s="166"/>
      <c r="C35" s="166"/>
      <c r="D35" s="166"/>
      <c r="E35" s="166"/>
      <c r="F35" s="166"/>
      <c r="G35" s="166"/>
      <c r="H35" s="166"/>
      <c r="I35" s="166"/>
      <c r="J35" s="166"/>
      <c r="K35" s="167"/>
      <c r="L35" s="167"/>
      <c r="M35" s="167"/>
      <c r="N35" s="167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Z35" s="166"/>
    </row>
    <row r="36" spans="1:26" ht="12.75" customHeight="1">
      <c r="A36" s="166"/>
      <c r="B36" s="166"/>
      <c r="C36" s="166"/>
      <c r="D36" s="166"/>
      <c r="E36" s="166"/>
      <c r="F36" s="166"/>
      <c r="G36" s="166"/>
      <c r="H36" s="166"/>
      <c r="I36" s="166"/>
      <c r="J36" s="166"/>
      <c r="K36" s="167"/>
      <c r="L36" s="167"/>
      <c r="M36" s="167"/>
      <c r="N36" s="167"/>
      <c r="O36" s="166"/>
      <c r="P36" s="166"/>
      <c r="Q36" s="166"/>
      <c r="R36" s="166"/>
      <c r="S36" s="166"/>
      <c r="T36" s="166"/>
      <c r="U36" s="166"/>
      <c r="V36" s="166"/>
      <c r="W36" s="166"/>
      <c r="X36" s="166"/>
      <c r="Y36" s="166"/>
      <c r="Z36" s="166"/>
    </row>
    <row r="37" spans="1:26" ht="12.75" customHeight="1">
      <c r="A37" s="166"/>
      <c r="B37" s="166"/>
      <c r="C37" s="166"/>
      <c r="D37" s="166"/>
      <c r="E37" s="166"/>
      <c r="F37" s="166"/>
      <c r="G37" s="166"/>
      <c r="H37" s="166"/>
      <c r="I37" s="166"/>
      <c r="J37" s="166"/>
      <c r="K37" s="167"/>
      <c r="L37" s="167"/>
      <c r="M37" s="167"/>
      <c r="N37" s="167"/>
      <c r="O37" s="166"/>
      <c r="P37" s="166"/>
      <c r="Q37" s="166"/>
      <c r="R37" s="166"/>
      <c r="S37" s="166"/>
      <c r="T37" s="166"/>
      <c r="U37" s="166"/>
      <c r="V37" s="166"/>
      <c r="W37" s="166"/>
      <c r="X37" s="166"/>
      <c r="Y37" s="166"/>
      <c r="Z37" s="166"/>
    </row>
    <row r="38" spans="1:26" ht="12.75" customHeight="1">
      <c r="A38" s="166"/>
      <c r="B38" s="166"/>
      <c r="C38" s="166"/>
      <c r="D38" s="166"/>
      <c r="E38" s="166"/>
      <c r="F38" s="166"/>
      <c r="G38" s="166"/>
      <c r="H38" s="166"/>
      <c r="I38" s="166"/>
      <c r="J38" s="166"/>
      <c r="K38" s="167"/>
      <c r="L38" s="167"/>
      <c r="M38" s="167"/>
      <c r="N38" s="167"/>
      <c r="O38" s="166"/>
      <c r="P38" s="166"/>
      <c r="Q38" s="166"/>
      <c r="R38" s="166"/>
      <c r="S38" s="166"/>
      <c r="T38" s="166"/>
      <c r="U38" s="166"/>
      <c r="V38" s="166"/>
      <c r="W38" s="166"/>
      <c r="X38" s="166"/>
      <c r="Y38" s="166"/>
      <c r="Z38" s="166"/>
    </row>
    <row r="39" spans="1:26" ht="12.75" customHeight="1">
      <c r="A39" s="166"/>
      <c r="B39" s="166"/>
      <c r="C39" s="166"/>
      <c r="D39" s="166"/>
      <c r="E39" s="166"/>
      <c r="F39" s="166"/>
      <c r="G39" s="166"/>
      <c r="H39" s="166"/>
      <c r="I39" s="166"/>
      <c r="J39" s="166"/>
      <c r="K39" s="167"/>
      <c r="L39" s="167"/>
      <c r="M39" s="167"/>
      <c r="N39" s="167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</row>
    <row r="40" spans="1:26" ht="12.75" customHeight="1">
      <c r="A40" s="166"/>
      <c r="B40" s="166"/>
      <c r="C40" s="166"/>
      <c r="D40" s="166"/>
      <c r="E40" s="166"/>
      <c r="F40" s="166"/>
      <c r="G40" s="166"/>
      <c r="H40" s="166"/>
      <c r="I40" s="166"/>
      <c r="J40" s="166"/>
      <c r="K40" s="167"/>
      <c r="L40" s="167"/>
      <c r="M40" s="167"/>
      <c r="N40" s="167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</row>
    <row r="41" spans="1:26" ht="12.75" customHeight="1">
      <c r="A41" s="166"/>
      <c r="B41" s="166"/>
      <c r="C41" s="166"/>
      <c r="D41" s="166"/>
      <c r="E41" s="166"/>
      <c r="F41" s="166"/>
      <c r="G41" s="166"/>
      <c r="H41" s="166"/>
      <c r="I41" s="166"/>
      <c r="J41" s="166"/>
      <c r="K41" s="167"/>
      <c r="L41" s="167"/>
      <c r="M41" s="167"/>
      <c r="N41" s="167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</row>
    <row r="42" spans="1:26" ht="12.75" customHeight="1">
      <c r="A42" s="166"/>
      <c r="B42" s="166"/>
      <c r="C42" s="166"/>
      <c r="D42" s="166"/>
      <c r="E42" s="166"/>
      <c r="F42" s="166"/>
      <c r="G42" s="166"/>
      <c r="H42" s="166"/>
      <c r="I42" s="166"/>
      <c r="J42" s="166"/>
      <c r="K42" s="167"/>
      <c r="L42" s="167"/>
      <c r="M42" s="167"/>
      <c r="N42" s="167"/>
      <c r="O42" s="166"/>
      <c r="P42" s="166"/>
      <c r="Q42" s="166"/>
      <c r="R42" s="166"/>
      <c r="S42" s="166"/>
      <c r="T42" s="166"/>
      <c r="U42" s="166"/>
      <c r="V42" s="166"/>
      <c r="W42" s="166"/>
      <c r="X42" s="166"/>
      <c r="Y42" s="166"/>
      <c r="Z42" s="166"/>
    </row>
    <row r="43" spans="1:26" ht="12.75" customHeight="1">
      <c r="A43" s="166"/>
      <c r="B43" s="166"/>
      <c r="C43" s="166"/>
      <c r="D43" s="166"/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166"/>
      <c r="P43" s="166"/>
      <c r="Q43" s="166"/>
      <c r="R43" s="166"/>
      <c r="S43" s="166"/>
      <c r="T43" s="166"/>
      <c r="U43" s="166"/>
      <c r="V43" s="166"/>
      <c r="W43" s="166"/>
      <c r="X43" s="166"/>
      <c r="Y43" s="166"/>
      <c r="Z43" s="166"/>
    </row>
    <row r="44" spans="1:26" ht="12.75" customHeight="1">
      <c r="A44" s="166"/>
      <c r="B44" s="166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/>
      <c r="Z44" s="166"/>
    </row>
    <row r="45" spans="1:26" ht="12.75" customHeight="1">
      <c r="A45" s="166"/>
      <c r="B45" s="166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</row>
    <row r="46" spans="1:26" ht="12.75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</row>
    <row r="47" spans="1:26" ht="12.75" customHeight="1">
      <c r="A47" s="166"/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</row>
    <row r="48" spans="1:26" ht="12.75" customHeight="1">
      <c r="A48" s="166"/>
      <c r="B48" s="16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</row>
    <row r="49" spans="1:26" ht="12.75" customHeight="1">
      <c r="A49" s="166"/>
      <c r="B49" s="166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</row>
    <row r="50" spans="1:26" ht="12.75" customHeight="1">
      <c r="A50" s="166"/>
      <c r="B50" s="166"/>
      <c r="C50" s="166"/>
      <c r="D50" s="166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6"/>
    </row>
    <row r="51" spans="1:26" ht="12.75" customHeight="1">
      <c r="A51" s="166"/>
      <c r="B51" s="166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</row>
    <row r="52" spans="1:26" ht="12.75" customHeight="1">
      <c r="A52" s="166"/>
      <c r="B52" s="166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</row>
    <row r="53" spans="1:26" ht="12.75" customHeight="1">
      <c r="A53" s="166"/>
      <c r="B53" s="166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</row>
    <row r="54" spans="1:26" ht="12.75" customHeight="1">
      <c r="A54" s="166"/>
      <c r="B54" s="166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</row>
    <row r="55" spans="1:26" ht="12.75" customHeight="1">
      <c r="A55" s="166"/>
      <c r="B55" s="166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</row>
    <row r="56" spans="1:26" ht="12.75" customHeight="1">
      <c r="A56" s="166"/>
      <c r="B56" s="166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</row>
    <row r="57" spans="1:26" ht="12.75" customHeight="1">
      <c r="A57" s="166"/>
      <c r="B57" s="166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</row>
    <row r="58" spans="1:26" ht="12.75" customHeight="1">
      <c r="A58" s="166"/>
      <c r="B58" s="166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</row>
    <row r="59" spans="1:26" ht="12.75" customHeight="1">
      <c r="A59" s="166"/>
      <c r="B59" s="166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</row>
    <row r="60" spans="1:26" ht="12.75" customHeight="1">
      <c r="A60" s="166"/>
      <c r="B60" s="166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</row>
    <row r="61" spans="1:26" ht="12.75" customHeight="1">
      <c r="A61" s="166"/>
      <c r="B61" s="166"/>
      <c r="C61" s="166"/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  <c r="U61" s="166"/>
      <c r="V61" s="166"/>
      <c r="W61" s="166"/>
      <c r="X61" s="166"/>
      <c r="Y61" s="166"/>
      <c r="Z61" s="166"/>
    </row>
    <row r="62" spans="1:26" ht="12.75" customHeight="1">
      <c r="A62" s="166"/>
      <c r="B62" s="166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</row>
    <row r="63" spans="1:26" ht="12.75" customHeight="1">
      <c r="A63" s="166"/>
      <c r="B63" s="166"/>
      <c r="C63" s="166"/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166"/>
      <c r="Q63" s="166"/>
      <c r="R63" s="166"/>
      <c r="S63" s="166"/>
      <c r="T63" s="166"/>
      <c r="U63" s="166"/>
      <c r="V63" s="166"/>
      <c r="W63" s="166"/>
      <c r="X63" s="166"/>
      <c r="Y63" s="166"/>
      <c r="Z63" s="166"/>
    </row>
    <row r="64" spans="1:26" ht="12.75" customHeight="1">
      <c r="A64" s="166"/>
      <c r="B64" s="166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</row>
    <row r="65" spans="1:26" ht="12.75" customHeight="1">
      <c r="A65" s="166"/>
      <c r="B65" s="166"/>
      <c r="C65" s="166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6"/>
      <c r="Q65" s="166"/>
      <c r="R65" s="166"/>
      <c r="S65" s="166"/>
      <c r="T65" s="166"/>
      <c r="U65" s="166"/>
      <c r="V65" s="166"/>
      <c r="W65" s="166"/>
      <c r="X65" s="166"/>
      <c r="Y65" s="166"/>
      <c r="Z65" s="166"/>
    </row>
    <row r="66" spans="1:26" ht="12.75" customHeight="1">
      <c r="A66" s="166"/>
      <c r="B66" s="166"/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  <c r="Z66" s="166"/>
    </row>
    <row r="67" spans="1:26" ht="12.75" customHeight="1">
      <c r="A67" s="166"/>
      <c r="B67" s="166"/>
      <c r="C67" s="166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6"/>
      <c r="Q67" s="166"/>
      <c r="R67" s="166"/>
      <c r="S67" s="166"/>
      <c r="T67" s="166"/>
      <c r="U67" s="166"/>
      <c r="V67" s="166"/>
      <c r="W67" s="166"/>
      <c r="X67" s="166"/>
      <c r="Y67" s="166"/>
      <c r="Z67" s="166"/>
    </row>
    <row r="68" spans="1:26" ht="12.75" customHeight="1">
      <c r="A68" s="166"/>
      <c r="B68" s="166"/>
      <c r="C68" s="166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6"/>
      <c r="Q68" s="166"/>
      <c r="R68" s="166"/>
      <c r="S68" s="166"/>
      <c r="T68" s="166"/>
      <c r="U68" s="166"/>
      <c r="V68" s="166"/>
      <c r="W68" s="166"/>
      <c r="X68" s="166"/>
      <c r="Y68" s="166"/>
      <c r="Z68" s="166"/>
    </row>
    <row r="69" spans="1:26" ht="12.75" customHeight="1">
      <c r="A69" s="166"/>
      <c r="B69" s="166"/>
      <c r="C69" s="166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166"/>
      <c r="Q69" s="166"/>
      <c r="R69" s="166"/>
      <c r="S69" s="166"/>
      <c r="T69" s="166"/>
      <c r="U69" s="166"/>
      <c r="V69" s="166"/>
      <c r="W69" s="166"/>
      <c r="X69" s="166"/>
      <c r="Y69" s="166"/>
      <c r="Z69" s="166"/>
    </row>
    <row r="70" spans="1:26" ht="12.75" customHeight="1">
      <c r="A70" s="166"/>
      <c r="B70" s="166"/>
      <c r="C70" s="166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</row>
    <row r="71" spans="1:26" ht="12.75" customHeight="1">
      <c r="A71" s="166"/>
      <c r="B71" s="166"/>
      <c r="C71" s="166"/>
      <c r="D71" s="166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166"/>
      <c r="Q71" s="166"/>
      <c r="R71" s="166"/>
      <c r="S71" s="166"/>
      <c r="T71" s="166"/>
      <c r="U71" s="166"/>
      <c r="V71" s="166"/>
      <c r="W71" s="166"/>
      <c r="X71" s="166"/>
      <c r="Y71" s="166"/>
      <c r="Z71" s="166"/>
    </row>
    <row r="72" spans="1:26" ht="12.75" customHeight="1">
      <c r="A72" s="166"/>
      <c r="B72" s="166"/>
      <c r="C72" s="166"/>
      <c r="D72" s="166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66"/>
      <c r="V72" s="166"/>
      <c r="W72" s="166"/>
      <c r="X72" s="166"/>
      <c r="Y72" s="166"/>
      <c r="Z72" s="166"/>
    </row>
    <row r="73" spans="1:26" ht="12.75" customHeight="1">
      <c r="A73" s="166"/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166"/>
      <c r="R73" s="166"/>
      <c r="S73" s="166"/>
      <c r="T73" s="166"/>
      <c r="U73" s="166"/>
      <c r="V73" s="166"/>
      <c r="W73" s="166"/>
      <c r="X73" s="166"/>
      <c r="Y73" s="166"/>
      <c r="Z73" s="166"/>
    </row>
    <row r="74" spans="1:26" ht="12.75" customHeight="1">
      <c r="A74" s="166"/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</row>
    <row r="75" spans="1:26" ht="12.75" customHeight="1">
      <c r="A75" s="166"/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6"/>
      <c r="W75" s="166"/>
      <c r="X75" s="166"/>
      <c r="Y75" s="166"/>
      <c r="Z75" s="166"/>
    </row>
    <row r="76" spans="1:26" ht="12.75" customHeight="1">
      <c r="A76" s="166"/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/>
      <c r="V76" s="166"/>
      <c r="W76" s="166"/>
      <c r="X76" s="166"/>
      <c r="Y76" s="166"/>
      <c r="Z76" s="166"/>
    </row>
    <row r="77" spans="1:26" ht="12.75" customHeight="1">
      <c r="A77" s="166"/>
      <c r="B77" s="166"/>
      <c r="C77" s="166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66"/>
      <c r="Q77" s="166"/>
      <c r="R77" s="166"/>
      <c r="S77" s="166"/>
      <c r="T77" s="166"/>
      <c r="U77" s="166"/>
      <c r="V77" s="166"/>
      <c r="W77" s="166"/>
      <c r="X77" s="166"/>
      <c r="Y77" s="166"/>
      <c r="Z77" s="166"/>
    </row>
    <row r="78" spans="1:26" ht="12.75" customHeight="1">
      <c r="A78" s="166"/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/>
      <c r="S78" s="166"/>
      <c r="T78" s="166"/>
      <c r="U78" s="166"/>
      <c r="V78" s="166"/>
      <c r="W78" s="166"/>
      <c r="X78" s="166"/>
      <c r="Y78" s="166"/>
      <c r="Z78" s="166"/>
    </row>
    <row r="79" spans="1:26" ht="12.75" customHeight="1">
      <c r="A79" s="166"/>
      <c r="B79" s="166"/>
      <c r="C79" s="166"/>
      <c r="D79" s="166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66"/>
      <c r="Q79" s="166"/>
      <c r="R79" s="166"/>
      <c r="S79" s="166"/>
      <c r="T79" s="166"/>
      <c r="U79" s="166"/>
      <c r="V79" s="166"/>
      <c r="W79" s="166"/>
      <c r="X79" s="166"/>
      <c r="Y79" s="166"/>
      <c r="Z79" s="166"/>
    </row>
    <row r="80" spans="1:26" ht="12.75" customHeight="1">
      <c r="A80" s="166"/>
      <c r="B80" s="166"/>
      <c r="C80" s="166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66"/>
      <c r="Q80" s="166"/>
      <c r="R80" s="166"/>
      <c r="S80" s="166"/>
      <c r="T80" s="166"/>
      <c r="U80" s="166"/>
      <c r="V80" s="166"/>
      <c r="W80" s="166"/>
      <c r="X80" s="166"/>
      <c r="Y80" s="166"/>
      <c r="Z80" s="166"/>
    </row>
    <row r="81" spans="1:26" ht="12.75" customHeight="1">
      <c r="A81" s="166"/>
      <c r="B81" s="166"/>
      <c r="C81" s="166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66"/>
      <c r="Q81" s="166"/>
      <c r="R81" s="166"/>
      <c r="S81" s="166"/>
      <c r="T81" s="166"/>
      <c r="U81" s="166"/>
      <c r="V81" s="166"/>
      <c r="W81" s="166"/>
      <c r="X81" s="166"/>
      <c r="Y81" s="166"/>
      <c r="Z81" s="166"/>
    </row>
    <row r="82" spans="1:26" ht="12.75" customHeight="1">
      <c r="A82" s="166"/>
      <c r="B82" s="166"/>
      <c r="C82" s="166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66"/>
      <c r="Q82" s="166"/>
      <c r="R82" s="166"/>
      <c r="S82" s="166"/>
      <c r="T82" s="166"/>
      <c r="U82" s="166"/>
      <c r="V82" s="166"/>
      <c r="W82" s="166"/>
      <c r="X82" s="166"/>
      <c r="Y82" s="166"/>
      <c r="Z82" s="166"/>
    </row>
    <row r="83" spans="1:26" ht="12.75" customHeight="1">
      <c r="A83" s="166"/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6"/>
      <c r="Q83" s="166"/>
      <c r="R83" s="166"/>
      <c r="S83" s="166"/>
      <c r="T83" s="166"/>
      <c r="U83" s="166"/>
      <c r="V83" s="166"/>
      <c r="W83" s="166"/>
      <c r="X83" s="166"/>
      <c r="Y83" s="166"/>
      <c r="Z83" s="166"/>
    </row>
    <row r="84" spans="1:26" ht="12.75" customHeight="1">
      <c r="A84" s="166"/>
      <c r="B84" s="166"/>
      <c r="C84" s="166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66"/>
      <c r="Q84" s="166"/>
      <c r="R84" s="166"/>
      <c r="S84" s="166"/>
      <c r="T84" s="166"/>
      <c r="U84" s="166"/>
      <c r="V84" s="166"/>
      <c r="W84" s="166"/>
      <c r="X84" s="166"/>
      <c r="Y84" s="166"/>
      <c r="Z84" s="166"/>
    </row>
    <row r="85" spans="1:26" ht="12.75" customHeight="1">
      <c r="A85" s="166"/>
      <c r="B85" s="166"/>
      <c r="C85" s="166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6"/>
      <c r="Q85" s="166"/>
      <c r="R85" s="166"/>
      <c r="S85" s="166"/>
      <c r="T85" s="166"/>
      <c r="U85" s="166"/>
      <c r="V85" s="166"/>
      <c r="W85" s="166"/>
      <c r="X85" s="166"/>
      <c r="Y85" s="166"/>
      <c r="Z85" s="166"/>
    </row>
    <row r="86" spans="1:26" ht="12.75" customHeight="1">
      <c r="A86" s="166"/>
      <c r="B86" s="166"/>
      <c r="C86" s="166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66"/>
      <c r="Q86" s="166"/>
      <c r="R86" s="166"/>
      <c r="S86" s="166"/>
      <c r="T86" s="166"/>
      <c r="U86" s="166"/>
      <c r="V86" s="166"/>
      <c r="W86" s="166"/>
      <c r="X86" s="166"/>
      <c r="Y86" s="166"/>
      <c r="Z86" s="166"/>
    </row>
    <row r="87" spans="1:26" ht="12.75" customHeight="1">
      <c r="A87" s="166"/>
      <c r="B87" s="166"/>
      <c r="C87" s="166"/>
      <c r="D87" s="166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166"/>
      <c r="Q87" s="166"/>
      <c r="R87" s="166"/>
      <c r="S87" s="166"/>
      <c r="T87" s="166"/>
      <c r="U87" s="166"/>
      <c r="V87" s="166"/>
      <c r="W87" s="166"/>
      <c r="X87" s="166"/>
      <c r="Y87" s="166"/>
      <c r="Z87" s="166"/>
    </row>
    <row r="88" spans="1:26" ht="12.75" customHeight="1">
      <c r="A88" s="166"/>
      <c r="B88" s="166"/>
      <c r="C88" s="166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6"/>
      <c r="R88" s="166"/>
      <c r="S88" s="166"/>
      <c r="T88" s="166"/>
      <c r="U88" s="166"/>
      <c r="V88" s="166"/>
      <c r="W88" s="166"/>
      <c r="X88" s="166"/>
      <c r="Y88" s="166"/>
      <c r="Z88" s="166"/>
    </row>
    <row r="89" spans="1:26" ht="12.75" customHeight="1">
      <c r="A89" s="166"/>
      <c r="B89" s="166"/>
      <c r="C89" s="166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166"/>
      <c r="Q89" s="166"/>
      <c r="R89" s="166"/>
      <c r="S89" s="166"/>
      <c r="T89" s="166"/>
      <c r="U89" s="166"/>
      <c r="V89" s="166"/>
      <c r="W89" s="166"/>
      <c r="X89" s="166"/>
      <c r="Y89" s="166"/>
      <c r="Z89" s="166"/>
    </row>
    <row r="90" spans="1:26" ht="12.75" customHeight="1">
      <c r="A90" s="166"/>
      <c r="B90" s="166"/>
      <c r="C90" s="166"/>
      <c r="D90" s="166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166"/>
      <c r="Q90" s="166"/>
      <c r="R90" s="166"/>
      <c r="S90" s="166"/>
      <c r="T90" s="166"/>
      <c r="U90" s="166"/>
      <c r="V90" s="166"/>
      <c r="W90" s="166"/>
      <c r="X90" s="166"/>
      <c r="Y90" s="166"/>
      <c r="Z90" s="166"/>
    </row>
    <row r="91" spans="1:26" ht="12.75" customHeight="1">
      <c r="A91" s="166"/>
      <c r="B91" s="166"/>
      <c r="C91" s="166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</row>
    <row r="92" spans="1:26" ht="12.75" customHeight="1">
      <c r="A92" s="166"/>
      <c r="B92" s="166"/>
      <c r="C92" s="166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66"/>
      <c r="Q92" s="166"/>
      <c r="R92" s="166"/>
      <c r="S92" s="166"/>
      <c r="T92" s="166"/>
      <c r="U92" s="166"/>
      <c r="V92" s="166"/>
      <c r="W92" s="166"/>
      <c r="X92" s="166"/>
      <c r="Y92" s="166"/>
      <c r="Z92" s="166"/>
    </row>
    <row r="93" spans="1:26" ht="12.75" customHeight="1">
      <c r="A93" s="166"/>
      <c r="B93" s="166"/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6"/>
      <c r="Q93" s="166"/>
      <c r="R93" s="166"/>
      <c r="S93" s="166"/>
      <c r="T93" s="166"/>
      <c r="U93" s="166"/>
      <c r="V93" s="166"/>
      <c r="W93" s="166"/>
      <c r="X93" s="166"/>
      <c r="Y93" s="166"/>
      <c r="Z93" s="166"/>
    </row>
    <row r="94" spans="1:26" ht="12.75" customHeight="1">
      <c r="A94" s="166"/>
      <c r="B94" s="166"/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</row>
    <row r="95" spans="1:26" ht="12.75" customHeight="1">
      <c r="A95" s="166"/>
      <c r="B95" s="166"/>
      <c r="C95" s="166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66"/>
      <c r="S95" s="166"/>
      <c r="T95" s="166"/>
      <c r="U95" s="166"/>
      <c r="V95" s="166"/>
      <c r="W95" s="166"/>
      <c r="X95" s="166"/>
      <c r="Y95" s="166"/>
      <c r="Z95" s="166"/>
    </row>
    <row r="96" spans="1:26" ht="12.75" customHeight="1">
      <c r="A96" s="166"/>
      <c r="B96" s="166"/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66"/>
      <c r="Q96" s="166"/>
      <c r="R96" s="166"/>
      <c r="S96" s="166"/>
      <c r="T96" s="166"/>
      <c r="U96" s="166"/>
      <c r="V96" s="166"/>
      <c r="W96" s="166"/>
      <c r="X96" s="166"/>
      <c r="Y96" s="166"/>
      <c r="Z96" s="166"/>
    </row>
    <row r="97" spans="1:26" ht="12.75" customHeight="1">
      <c r="A97" s="166"/>
      <c r="B97" s="166"/>
      <c r="C97" s="166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66"/>
      <c r="Q97" s="166"/>
      <c r="R97" s="166"/>
      <c r="S97" s="166"/>
      <c r="T97" s="166"/>
      <c r="U97" s="166"/>
      <c r="V97" s="166"/>
      <c r="W97" s="166"/>
      <c r="X97" s="166"/>
      <c r="Y97" s="166"/>
      <c r="Z97" s="166"/>
    </row>
    <row r="98" spans="1:26" ht="12.75" customHeight="1">
      <c r="A98" s="166"/>
      <c r="B98" s="166"/>
      <c r="C98" s="166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66"/>
      <c r="Q98" s="166"/>
      <c r="R98" s="166"/>
      <c r="S98" s="166"/>
      <c r="T98" s="166"/>
      <c r="U98" s="166"/>
      <c r="V98" s="166"/>
      <c r="W98" s="166"/>
      <c r="X98" s="166"/>
      <c r="Y98" s="166"/>
      <c r="Z98" s="166"/>
    </row>
    <row r="99" spans="1:26" ht="12.75" customHeight="1">
      <c r="A99" s="166"/>
      <c r="B99" s="166"/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66"/>
      <c r="Q99" s="166"/>
      <c r="R99" s="166"/>
      <c r="S99" s="166"/>
      <c r="T99" s="166"/>
      <c r="U99" s="166"/>
      <c r="V99" s="166"/>
      <c r="W99" s="166"/>
      <c r="X99" s="166"/>
      <c r="Y99" s="166"/>
      <c r="Z99" s="166"/>
    </row>
    <row r="100" spans="1:26" ht="12.75" customHeight="1">
      <c r="A100" s="166"/>
      <c r="B100" s="166"/>
      <c r="C100" s="166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66"/>
      <c r="Q100" s="166"/>
      <c r="R100" s="166"/>
      <c r="S100" s="166"/>
      <c r="T100" s="166"/>
      <c r="U100" s="166"/>
      <c r="V100" s="166"/>
      <c r="W100" s="166"/>
      <c r="X100" s="166"/>
      <c r="Y100" s="166"/>
      <c r="Z100" s="166"/>
    </row>
    <row r="101" spans="1:26" ht="12.75" customHeight="1">
      <c r="A101" s="166"/>
      <c r="B101" s="166"/>
      <c r="C101" s="166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66"/>
      <c r="Q101" s="166"/>
      <c r="R101" s="166"/>
      <c r="S101" s="166"/>
      <c r="T101" s="166"/>
      <c r="U101" s="166"/>
      <c r="V101" s="166"/>
      <c r="W101" s="166"/>
      <c r="X101" s="166"/>
      <c r="Y101" s="166"/>
      <c r="Z101" s="166"/>
    </row>
    <row r="102" spans="1:26" ht="12.75" customHeight="1">
      <c r="A102" s="166"/>
      <c r="B102" s="166"/>
      <c r="C102" s="166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66"/>
      <c r="Q102" s="166"/>
      <c r="R102" s="166"/>
      <c r="S102" s="166"/>
      <c r="T102" s="166"/>
      <c r="U102" s="166"/>
      <c r="V102" s="166"/>
      <c r="W102" s="166"/>
      <c r="X102" s="166"/>
      <c r="Y102" s="166"/>
      <c r="Z102" s="166"/>
    </row>
    <row r="103" spans="1:26" ht="12.75" customHeight="1">
      <c r="A103" s="166"/>
      <c r="B103" s="166"/>
      <c r="C103" s="166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66"/>
      <c r="Q103" s="166"/>
      <c r="R103" s="166"/>
      <c r="S103" s="166"/>
      <c r="T103" s="166"/>
      <c r="U103" s="166"/>
      <c r="V103" s="166"/>
      <c r="W103" s="166"/>
      <c r="X103" s="166"/>
      <c r="Y103" s="166"/>
      <c r="Z103" s="166"/>
    </row>
    <row r="104" spans="1:26" ht="12.75" customHeight="1">
      <c r="A104" s="166"/>
      <c r="B104" s="166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</row>
    <row r="105" spans="1:26" ht="12.75" customHeight="1">
      <c r="A105" s="166"/>
      <c r="B105" s="166"/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</row>
    <row r="106" spans="1:26" ht="12.75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</row>
    <row r="107" spans="1:26" ht="12.75" customHeight="1">
      <c r="A107" s="166"/>
      <c r="B107" s="166"/>
      <c r="C107" s="166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  <c r="P107" s="166"/>
      <c r="Q107" s="166"/>
      <c r="R107" s="166"/>
      <c r="S107" s="166"/>
      <c r="T107" s="166"/>
      <c r="U107" s="166"/>
      <c r="V107" s="166"/>
      <c r="W107" s="166"/>
      <c r="X107" s="166"/>
      <c r="Y107" s="166"/>
      <c r="Z107" s="166"/>
    </row>
    <row r="108" spans="1:26" ht="12.75" customHeight="1">
      <c r="A108" s="166"/>
      <c r="B108" s="166"/>
      <c r="C108" s="166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  <c r="P108" s="166"/>
      <c r="Q108" s="166"/>
      <c r="R108" s="166"/>
      <c r="S108" s="166"/>
      <c r="T108" s="166"/>
      <c r="U108" s="166"/>
      <c r="V108" s="166"/>
      <c r="W108" s="166"/>
      <c r="X108" s="166"/>
      <c r="Y108" s="166"/>
      <c r="Z108" s="166"/>
    </row>
    <row r="109" spans="1:26" ht="12.75" customHeight="1">
      <c r="A109" s="166"/>
      <c r="B109" s="166"/>
      <c r="C109" s="166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  <c r="P109" s="166"/>
      <c r="Q109" s="166"/>
      <c r="R109" s="166"/>
      <c r="S109" s="166"/>
      <c r="T109" s="166"/>
      <c r="U109" s="166"/>
      <c r="V109" s="166"/>
      <c r="W109" s="166"/>
      <c r="X109" s="166"/>
      <c r="Y109" s="166"/>
      <c r="Z109" s="166"/>
    </row>
    <row r="110" spans="1:26" ht="12.75" customHeight="1">
      <c r="A110" s="166"/>
      <c r="B110" s="166"/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P110" s="166"/>
      <c r="Q110" s="166"/>
      <c r="R110" s="166"/>
      <c r="S110" s="166"/>
      <c r="T110" s="166"/>
      <c r="U110" s="166"/>
      <c r="V110" s="166"/>
      <c r="W110" s="166"/>
      <c r="X110" s="166"/>
      <c r="Y110" s="166"/>
      <c r="Z110" s="166"/>
    </row>
    <row r="111" spans="1:26" ht="12.75" customHeight="1">
      <c r="A111" s="166"/>
      <c r="B111" s="166"/>
      <c r="C111" s="166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  <c r="P111" s="166"/>
      <c r="Q111" s="166"/>
      <c r="R111" s="166"/>
      <c r="S111" s="166"/>
      <c r="T111" s="166"/>
      <c r="U111" s="166"/>
      <c r="V111" s="166"/>
      <c r="W111" s="166"/>
      <c r="X111" s="166"/>
      <c r="Y111" s="166"/>
      <c r="Z111" s="166"/>
    </row>
    <row r="112" spans="1:26" ht="12.75" customHeight="1">
      <c r="A112" s="166"/>
      <c r="B112" s="166"/>
      <c r="C112" s="166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66"/>
      <c r="Q112" s="166"/>
      <c r="R112" s="166"/>
      <c r="S112" s="166"/>
      <c r="T112" s="166"/>
      <c r="U112" s="166"/>
      <c r="V112" s="166"/>
      <c r="W112" s="166"/>
      <c r="X112" s="166"/>
      <c r="Y112" s="166"/>
      <c r="Z112" s="166"/>
    </row>
    <row r="113" spans="1:26" ht="12.75" customHeight="1">
      <c r="A113" s="166"/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66"/>
      <c r="Q113" s="166"/>
      <c r="R113" s="166"/>
      <c r="S113" s="166"/>
      <c r="T113" s="166"/>
      <c r="U113" s="166"/>
      <c r="V113" s="166"/>
      <c r="W113" s="166"/>
      <c r="X113" s="166"/>
      <c r="Y113" s="166"/>
      <c r="Z113" s="166"/>
    </row>
    <row r="114" spans="1:26" ht="12.75" customHeight="1">
      <c r="A114" s="166"/>
      <c r="B114" s="166"/>
      <c r="C114" s="166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66"/>
      <c r="Q114" s="166"/>
      <c r="R114" s="166"/>
      <c r="S114" s="166"/>
      <c r="T114" s="166"/>
      <c r="U114" s="166"/>
      <c r="V114" s="166"/>
      <c r="W114" s="166"/>
      <c r="X114" s="166"/>
      <c r="Y114" s="166"/>
      <c r="Z114" s="166"/>
    </row>
    <row r="115" spans="1:26" ht="12.75" customHeight="1">
      <c r="A115" s="166"/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</row>
    <row r="116" spans="1:26" ht="12.75" customHeight="1">
      <c r="A116" s="166"/>
      <c r="B116" s="166"/>
      <c r="C116" s="166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P116" s="166"/>
      <c r="Q116" s="166"/>
      <c r="R116" s="166"/>
      <c r="S116" s="166"/>
      <c r="T116" s="166"/>
      <c r="U116" s="166"/>
      <c r="V116" s="166"/>
      <c r="W116" s="166"/>
      <c r="X116" s="166"/>
      <c r="Y116" s="166"/>
      <c r="Z116" s="166"/>
    </row>
    <row r="117" spans="1:26" ht="12.75" customHeight="1">
      <c r="A117" s="166"/>
      <c r="B117" s="166"/>
      <c r="C117" s="166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P117" s="166"/>
      <c r="Q117" s="166"/>
      <c r="R117" s="166"/>
      <c r="S117" s="166"/>
      <c r="T117" s="166"/>
      <c r="U117" s="166"/>
      <c r="V117" s="166"/>
      <c r="W117" s="166"/>
      <c r="X117" s="166"/>
      <c r="Y117" s="166"/>
      <c r="Z117" s="166"/>
    </row>
    <row r="118" spans="1:26" ht="12.75" customHeight="1">
      <c r="A118" s="166"/>
      <c r="B118" s="166"/>
      <c r="C118" s="166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P118" s="166"/>
      <c r="Q118" s="166"/>
      <c r="R118" s="166"/>
      <c r="S118" s="166"/>
      <c r="T118" s="166"/>
      <c r="U118" s="166"/>
      <c r="V118" s="166"/>
      <c r="W118" s="166"/>
      <c r="X118" s="166"/>
      <c r="Y118" s="166"/>
      <c r="Z118" s="166"/>
    </row>
    <row r="119" spans="1:26" ht="12.75" customHeight="1">
      <c r="A119" s="166"/>
      <c r="B119" s="166"/>
      <c r="C119" s="166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P119" s="166"/>
      <c r="Q119" s="166"/>
      <c r="R119" s="166"/>
      <c r="S119" s="166"/>
      <c r="T119" s="166"/>
      <c r="U119" s="166"/>
      <c r="V119" s="166"/>
      <c r="W119" s="166"/>
      <c r="X119" s="166"/>
      <c r="Y119" s="166"/>
      <c r="Z119" s="166"/>
    </row>
    <row r="120" spans="1:26" ht="12.75" customHeight="1">
      <c r="A120" s="166"/>
      <c r="B120" s="166"/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66"/>
      <c r="Q120" s="166"/>
      <c r="R120" s="166"/>
      <c r="S120" s="166"/>
      <c r="T120" s="166"/>
      <c r="U120" s="166"/>
      <c r="V120" s="166"/>
      <c r="W120" s="166"/>
      <c r="X120" s="166"/>
      <c r="Y120" s="166"/>
      <c r="Z120" s="166"/>
    </row>
    <row r="121" spans="1:26" ht="12.75" customHeight="1">
      <c r="A121" s="166"/>
      <c r="B121" s="166"/>
      <c r="C121" s="166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P121" s="166"/>
      <c r="Q121" s="166"/>
      <c r="R121" s="166"/>
      <c r="S121" s="166"/>
      <c r="T121" s="166"/>
      <c r="U121" s="166"/>
      <c r="V121" s="166"/>
      <c r="W121" s="166"/>
      <c r="X121" s="166"/>
      <c r="Y121" s="166"/>
      <c r="Z121" s="166"/>
    </row>
    <row r="122" spans="1:26" ht="12.75" customHeight="1">
      <c r="A122" s="166"/>
      <c r="B122" s="166"/>
      <c r="C122" s="166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P122" s="166"/>
      <c r="Q122" s="166"/>
      <c r="R122" s="166"/>
      <c r="S122" s="166"/>
      <c r="T122" s="166"/>
      <c r="U122" s="166"/>
      <c r="V122" s="166"/>
      <c r="W122" s="166"/>
      <c r="X122" s="166"/>
      <c r="Y122" s="166"/>
      <c r="Z122" s="166"/>
    </row>
    <row r="123" spans="1:26" ht="12.75" customHeight="1">
      <c r="A123" s="166"/>
      <c r="B123" s="166"/>
      <c r="C123" s="166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166"/>
      <c r="Q123" s="166"/>
      <c r="R123" s="166"/>
      <c r="S123" s="166"/>
      <c r="T123" s="166"/>
      <c r="U123" s="166"/>
      <c r="V123" s="166"/>
      <c r="W123" s="166"/>
      <c r="X123" s="166"/>
      <c r="Y123" s="166"/>
      <c r="Z123" s="166"/>
    </row>
    <row r="124" spans="1:26" ht="12.75" customHeight="1">
      <c r="A124" s="166"/>
      <c r="B124" s="166"/>
      <c r="C124" s="166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66"/>
      <c r="Q124" s="166"/>
      <c r="R124" s="166"/>
      <c r="S124" s="166"/>
      <c r="T124" s="166"/>
      <c r="U124" s="166"/>
      <c r="V124" s="166"/>
      <c r="W124" s="166"/>
      <c r="X124" s="166"/>
      <c r="Y124" s="166"/>
      <c r="Z124" s="166"/>
    </row>
    <row r="125" spans="1:26" ht="12.75" customHeight="1">
      <c r="A125" s="166"/>
      <c r="B125" s="166"/>
      <c r="C125" s="166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66"/>
      <c r="Q125" s="166"/>
      <c r="R125" s="166"/>
      <c r="S125" s="166"/>
      <c r="T125" s="166"/>
      <c r="U125" s="166"/>
      <c r="V125" s="166"/>
      <c r="W125" s="166"/>
      <c r="X125" s="166"/>
      <c r="Y125" s="166"/>
      <c r="Z125" s="166"/>
    </row>
    <row r="126" spans="1:26" ht="12.75" customHeight="1">
      <c r="A126" s="166"/>
      <c r="B126" s="166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6"/>
      <c r="X126" s="166"/>
      <c r="Y126" s="166"/>
      <c r="Z126" s="166"/>
    </row>
    <row r="127" spans="1:26" ht="12.75" customHeight="1">
      <c r="A127" s="166"/>
      <c r="B127" s="166"/>
      <c r="C127" s="166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66"/>
      <c r="Q127" s="166"/>
      <c r="R127" s="166"/>
      <c r="S127" s="166"/>
      <c r="T127" s="166"/>
      <c r="U127" s="166"/>
      <c r="V127" s="166"/>
      <c r="W127" s="166"/>
      <c r="X127" s="166"/>
      <c r="Y127" s="166"/>
      <c r="Z127" s="166"/>
    </row>
    <row r="128" spans="1:26" ht="12.75" customHeight="1">
      <c r="A128" s="166"/>
      <c r="B128" s="166"/>
      <c r="C128" s="166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66"/>
      <c r="Q128" s="166"/>
      <c r="R128" s="166"/>
      <c r="S128" s="166"/>
      <c r="T128" s="166"/>
      <c r="U128" s="166"/>
      <c r="V128" s="166"/>
      <c r="W128" s="166"/>
      <c r="X128" s="166"/>
      <c r="Y128" s="166"/>
      <c r="Z128" s="166"/>
    </row>
    <row r="129" spans="1:26" ht="12.75" customHeight="1">
      <c r="A129" s="166"/>
      <c r="B129" s="166"/>
      <c r="C129" s="166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66"/>
      <c r="Q129" s="166"/>
      <c r="R129" s="166"/>
      <c r="S129" s="166"/>
      <c r="T129" s="166"/>
      <c r="U129" s="166"/>
      <c r="V129" s="166"/>
      <c r="W129" s="166"/>
      <c r="X129" s="166"/>
      <c r="Y129" s="166"/>
      <c r="Z129" s="166"/>
    </row>
    <row r="130" spans="1:26" ht="12.75" customHeight="1">
      <c r="A130" s="166"/>
      <c r="B130" s="166"/>
      <c r="C130" s="166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66"/>
      <c r="Q130" s="166"/>
      <c r="R130" s="166"/>
      <c r="S130" s="166"/>
      <c r="T130" s="166"/>
      <c r="U130" s="166"/>
      <c r="V130" s="166"/>
      <c r="W130" s="166"/>
      <c r="X130" s="166"/>
      <c r="Y130" s="166"/>
      <c r="Z130" s="166"/>
    </row>
    <row r="131" spans="1:26" ht="12.75" customHeight="1">
      <c r="A131" s="166"/>
      <c r="B131" s="166"/>
      <c r="C131" s="166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66"/>
      <c r="Q131" s="166"/>
      <c r="R131" s="166"/>
      <c r="S131" s="166"/>
      <c r="T131" s="166"/>
      <c r="U131" s="166"/>
      <c r="V131" s="166"/>
      <c r="W131" s="166"/>
      <c r="X131" s="166"/>
      <c r="Y131" s="166"/>
      <c r="Z131" s="166"/>
    </row>
    <row r="132" spans="1:26" ht="12.75" customHeight="1">
      <c r="A132" s="166"/>
      <c r="B132" s="166"/>
      <c r="C132" s="166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P132" s="166"/>
      <c r="Q132" s="166"/>
      <c r="R132" s="166"/>
      <c r="S132" s="166"/>
      <c r="T132" s="166"/>
      <c r="U132" s="166"/>
      <c r="V132" s="166"/>
      <c r="W132" s="166"/>
      <c r="X132" s="166"/>
      <c r="Y132" s="166"/>
      <c r="Z132" s="166"/>
    </row>
    <row r="133" spans="1:26" ht="12.75" customHeight="1">
      <c r="A133" s="166"/>
      <c r="B133" s="166"/>
      <c r="C133" s="166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P133" s="166"/>
      <c r="Q133" s="166"/>
      <c r="R133" s="166"/>
      <c r="S133" s="166"/>
      <c r="T133" s="166"/>
      <c r="U133" s="166"/>
      <c r="V133" s="166"/>
      <c r="W133" s="166"/>
      <c r="X133" s="166"/>
      <c r="Y133" s="166"/>
      <c r="Z133" s="166"/>
    </row>
    <row r="134" spans="1:26" ht="12.75" customHeight="1">
      <c r="A134" s="166"/>
      <c r="B134" s="166"/>
      <c r="C134" s="166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P134" s="166"/>
      <c r="Q134" s="166"/>
      <c r="R134" s="166"/>
      <c r="S134" s="166"/>
      <c r="T134" s="166"/>
      <c r="U134" s="166"/>
      <c r="V134" s="166"/>
      <c r="W134" s="166"/>
      <c r="X134" s="166"/>
      <c r="Y134" s="166"/>
      <c r="Z134" s="166"/>
    </row>
    <row r="135" spans="1:26" ht="12.75" customHeight="1">
      <c r="A135" s="166"/>
      <c r="B135" s="166"/>
      <c r="C135" s="166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166"/>
      <c r="Q135" s="166"/>
      <c r="R135" s="166"/>
      <c r="S135" s="166"/>
      <c r="T135" s="166"/>
      <c r="U135" s="166"/>
      <c r="V135" s="166"/>
      <c r="W135" s="166"/>
      <c r="X135" s="166"/>
      <c r="Y135" s="166"/>
      <c r="Z135" s="166"/>
    </row>
    <row r="136" spans="1:26" ht="12.75" customHeight="1">
      <c r="A136" s="166"/>
      <c r="B136" s="166"/>
      <c r="C136" s="166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  <c r="P136" s="166"/>
      <c r="Q136" s="166"/>
      <c r="R136" s="166"/>
      <c r="S136" s="166"/>
      <c r="T136" s="166"/>
      <c r="U136" s="166"/>
      <c r="V136" s="166"/>
      <c r="W136" s="166"/>
      <c r="X136" s="166"/>
      <c r="Y136" s="166"/>
      <c r="Z136" s="166"/>
    </row>
    <row r="137" spans="1:26" ht="12.75" customHeight="1">
      <c r="A137" s="166"/>
      <c r="B137" s="166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6"/>
      <c r="Q137" s="166"/>
      <c r="R137" s="166"/>
      <c r="S137" s="166"/>
      <c r="T137" s="166"/>
      <c r="U137" s="166"/>
      <c r="V137" s="166"/>
      <c r="W137" s="166"/>
      <c r="X137" s="166"/>
      <c r="Y137" s="166"/>
      <c r="Z137" s="166"/>
    </row>
    <row r="138" spans="1:26" ht="12.75" customHeight="1">
      <c r="A138" s="166"/>
      <c r="B138" s="166"/>
      <c r="C138" s="166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</row>
    <row r="139" spans="1:26" ht="12.75" customHeight="1">
      <c r="A139" s="166"/>
      <c r="B139" s="166"/>
      <c r="C139" s="166"/>
      <c r="D139" s="166"/>
      <c r="E139" s="166"/>
      <c r="F139" s="166"/>
      <c r="G139" s="166"/>
      <c r="H139" s="166"/>
      <c r="I139" s="166"/>
      <c r="J139" s="166"/>
      <c r="K139" s="166"/>
      <c r="L139" s="166"/>
      <c r="M139" s="166"/>
      <c r="N139" s="166"/>
      <c r="O139" s="166"/>
      <c r="P139" s="166"/>
      <c r="Q139" s="166"/>
      <c r="R139" s="166"/>
      <c r="S139" s="166"/>
      <c r="T139" s="166"/>
      <c r="U139" s="166"/>
      <c r="V139" s="166"/>
      <c r="W139" s="166"/>
      <c r="X139" s="166"/>
      <c r="Y139" s="166"/>
      <c r="Z139" s="166"/>
    </row>
    <row r="140" spans="1:26" ht="12.75" customHeight="1">
      <c r="A140" s="166"/>
      <c r="B140" s="166"/>
      <c r="C140" s="166"/>
      <c r="D140" s="166"/>
      <c r="E140" s="166"/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166"/>
      <c r="Q140" s="166"/>
      <c r="R140" s="166"/>
      <c r="S140" s="166"/>
      <c r="T140" s="166"/>
      <c r="U140" s="166"/>
      <c r="V140" s="166"/>
      <c r="W140" s="166"/>
      <c r="X140" s="166"/>
      <c r="Y140" s="166"/>
      <c r="Z140" s="166"/>
    </row>
    <row r="141" spans="1:26" ht="12.75" customHeight="1">
      <c r="A141" s="166"/>
      <c r="B141" s="166"/>
      <c r="C141" s="166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166"/>
      <c r="Q141" s="166"/>
      <c r="R141" s="166"/>
      <c r="S141" s="166"/>
      <c r="T141" s="166"/>
      <c r="U141" s="166"/>
      <c r="V141" s="166"/>
      <c r="W141" s="166"/>
      <c r="X141" s="166"/>
      <c r="Y141" s="166"/>
      <c r="Z141" s="166"/>
    </row>
    <row r="142" spans="1:26" ht="12.75" customHeight="1">
      <c r="A142" s="166"/>
      <c r="B142" s="166"/>
      <c r="C142" s="166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</row>
    <row r="143" spans="1:26" ht="12.75" customHeight="1">
      <c r="A143" s="166"/>
      <c r="B143" s="166"/>
      <c r="C143" s="166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66"/>
      <c r="Q143" s="166"/>
      <c r="R143" s="166"/>
      <c r="S143" s="166"/>
      <c r="T143" s="166"/>
      <c r="U143" s="166"/>
      <c r="V143" s="166"/>
      <c r="W143" s="166"/>
      <c r="X143" s="166"/>
      <c r="Y143" s="166"/>
      <c r="Z143" s="166"/>
    </row>
    <row r="144" spans="1:26" ht="12.75" customHeight="1">
      <c r="A144" s="166"/>
      <c r="B144" s="166"/>
      <c r="C144" s="166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</row>
    <row r="145" spans="1:26" ht="12.75" customHeight="1">
      <c r="A145" s="166"/>
      <c r="B145" s="166"/>
      <c r="C145" s="166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66"/>
      <c r="Q145" s="166"/>
      <c r="R145" s="166"/>
      <c r="S145" s="166"/>
      <c r="T145" s="166"/>
      <c r="U145" s="166"/>
      <c r="V145" s="166"/>
      <c r="W145" s="166"/>
      <c r="X145" s="166"/>
      <c r="Y145" s="166"/>
      <c r="Z145" s="166"/>
    </row>
    <row r="146" spans="1:26" ht="12.75" customHeight="1">
      <c r="A146" s="166"/>
      <c r="B146" s="166"/>
      <c r="C146" s="166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  <c r="P146" s="166"/>
      <c r="Q146" s="166"/>
      <c r="R146" s="166"/>
      <c r="S146" s="166"/>
      <c r="T146" s="166"/>
      <c r="U146" s="166"/>
      <c r="V146" s="166"/>
      <c r="W146" s="166"/>
      <c r="X146" s="166"/>
      <c r="Y146" s="166"/>
      <c r="Z146" s="166"/>
    </row>
    <row r="147" spans="1:26" ht="12.75" customHeight="1">
      <c r="A147" s="166"/>
      <c r="B147" s="166"/>
      <c r="C147" s="166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  <c r="P147" s="166"/>
      <c r="Q147" s="166"/>
      <c r="R147" s="166"/>
      <c r="S147" s="166"/>
      <c r="T147" s="166"/>
      <c r="U147" s="166"/>
      <c r="V147" s="166"/>
      <c r="W147" s="166"/>
      <c r="X147" s="166"/>
      <c r="Y147" s="166"/>
      <c r="Z147" s="166"/>
    </row>
    <row r="148" spans="1:26" ht="12.75" customHeight="1">
      <c r="A148" s="166"/>
      <c r="B148" s="166"/>
      <c r="C148" s="166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66"/>
      <c r="Q148" s="166"/>
      <c r="R148" s="166"/>
      <c r="S148" s="166"/>
      <c r="T148" s="166"/>
      <c r="U148" s="166"/>
      <c r="V148" s="166"/>
      <c r="W148" s="166"/>
      <c r="X148" s="166"/>
      <c r="Y148" s="166"/>
      <c r="Z148" s="166"/>
    </row>
    <row r="149" spans="1:26" ht="12.75" customHeight="1">
      <c r="A149" s="166"/>
      <c r="B149" s="166"/>
      <c r="C149" s="166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6"/>
      <c r="P149" s="166"/>
      <c r="Q149" s="166"/>
      <c r="R149" s="166"/>
      <c r="S149" s="166"/>
      <c r="T149" s="166"/>
      <c r="U149" s="166"/>
      <c r="V149" s="166"/>
      <c r="W149" s="166"/>
      <c r="X149" s="166"/>
      <c r="Y149" s="166"/>
      <c r="Z149" s="166"/>
    </row>
    <row r="150" spans="1:26" ht="12.75" customHeight="1">
      <c r="A150" s="166"/>
      <c r="B150" s="166"/>
      <c r="C150" s="166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6"/>
      <c r="P150" s="166"/>
      <c r="Q150" s="166"/>
      <c r="R150" s="166"/>
      <c r="S150" s="166"/>
      <c r="T150" s="166"/>
      <c r="U150" s="166"/>
      <c r="V150" s="166"/>
      <c r="W150" s="166"/>
      <c r="X150" s="166"/>
      <c r="Y150" s="166"/>
      <c r="Z150" s="166"/>
    </row>
    <row r="151" spans="1:26" ht="12.75" customHeight="1">
      <c r="A151" s="166"/>
      <c r="B151" s="166"/>
      <c r="C151" s="166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  <c r="P151" s="166"/>
      <c r="Q151" s="166"/>
      <c r="R151" s="166"/>
      <c r="S151" s="166"/>
      <c r="T151" s="166"/>
      <c r="U151" s="166"/>
      <c r="V151" s="166"/>
      <c r="W151" s="166"/>
      <c r="X151" s="166"/>
      <c r="Y151" s="166"/>
      <c r="Z151" s="166"/>
    </row>
    <row r="152" spans="1:26" ht="12.75" customHeight="1">
      <c r="A152" s="166"/>
      <c r="B152" s="166"/>
      <c r="C152" s="166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</row>
    <row r="153" spans="1:26" ht="12.75" customHeight="1">
      <c r="A153" s="166"/>
      <c r="B153" s="166"/>
      <c r="C153" s="166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  <c r="P153" s="166"/>
      <c r="Q153" s="166"/>
      <c r="R153" s="166"/>
      <c r="S153" s="166"/>
      <c r="T153" s="166"/>
      <c r="U153" s="166"/>
      <c r="V153" s="166"/>
      <c r="W153" s="166"/>
      <c r="X153" s="166"/>
      <c r="Y153" s="166"/>
      <c r="Z153" s="166"/>
    </row>
    <row r="154" spans="1:26" ht="12.75" customHeight="1">
      <c r="A154" s="166"/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</row>
    <row r="155" spans="1:26" ht="12.75" customHeight="1">
      <c r="A155" s="166"/>
      <c r="B155" s="166"/>
      <c r="C155" s="166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6"/>
      <c r="P155" s="166"/>
      <c r="Q155" s="166"/>
      <c r="R155" s="166"/>
      <c r="S155" s="166"/>
      <c r="T155" s="166"/>
      <c r="U155" s="166"/>
      <c r="V155" s="166"/>
      <c r="W155" s="166"/>
      <c r="X155" s="166"/>
      <c r="Y155" s="166"/>
      <c r="Z155" s="166"/>
    </row>
    <row r="156" spans="1:26" ht="12.75" customHeight="1">
      <c r="A156" s="166"/>
      <c r="B156" s="166"/>
      <c r="C156" s="166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  <c r="P156" s="166"/>
      <c r="Q156" s="166"/>
      <c r="R156" s="166"/>
      <c r="S156" s="166"/>
      <c r="T156" s="166"/>
      <c r="U156" s="166"/>
      <c r="V156" s="166"/>
      <c r="W156" s="166"/>
      <c r="X156" s="166"/>
      <c r="Y156" s="166"/>
      <c r="Z156" s="166"/>
    </row>
    <row r="157" spans="1:26" ht="12.75" customHeight="1">
      <c r="A157" s="166"/>
      <c r="B157" s="166"/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6"/>
      <c r="W157" s="166"/>
      <c r="X157" s="166"/>
      <c r="Y157" s="166"/>
      <c r="Z157" s="166"/>
    </row>
    <row r="158" spans="1:26" ht="12.75" customHeight="1">
      <c r="A158" s="166"/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</row>
    <row r="159" spans="1:26" ht="12.75" customHeight="1">
      <c r="A159" s="166"/>
      <c r="B159" s="166"/>
      <c r="C159" s="166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</row>
    <row r="160" spans="1:26" ht="12.75" customHeight="1">
      <c r="A160" s="166"/>
      <c r="B160" s="166"/>
      <c r="C160" s="166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6"/>
      <c r="P160" s="166"/>
      <c r="Q160" s="166"/>
      <c r="R160" s="166"/>
      <c r="S160" s="166"/>
      <c r="T160" s="166"/>
      <c r="U160" s="166"/>
      <c r="V160" s="166"/>
      <c r="W160" s="166"/>
      <c r="X160" s="166"/>
      <c r="Y160" s="166"/>
      <c r="Z160" s="166"/>
    </row>
    <row r="161" spans="1:26" ht="12.75" customHeight="1">
      <c r="A161" s="166"/>
      <c r="B161" s="166"/>
      <c r="C161" s="166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6"/>
      <c r="P161" s="166"/>
      <c r="Q161" s="166"/>
      <c r="R161" s="166"/>
      <c r="S161" s="166"/>
      <c r="T161" s="166"/>
      <c r="U161" s="166"/>
      <c r="V161" s="166"/>
      <c r="W161" s="166"/>
      <c r="X161" s="166"/>
      <c r="Y161" s="166"/>
      <c r="Z161" s="166"/>
    </row>
    <row r="162" spans="1:26" ht="12.75" customHeight="1">
      <c r="A162" s="166"/>
      <c r="B162" s="166"/>
      <c r="C162" s="166"/>
      <c r="D162" s="166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6"/>
      <c r="P162" s="166"/>
      <c r="Q162" s="166"/>
      <c r="R162" s="166"/>
      <c r="S162" s="166"/>
      <c r="T162" s="166"/>
      <c r="U162" s="166"/>
      <c r="V162" s="166"/>
      <c r="W162" s="166"/>
      <c r="X162" s="166"/>
      <c r="Y162" s="166"/>
      <c r="Z162" s="166"/>
    </row>
    <row r="163" spans="1:26" ht="12.75" customHeight="1">
      <c r="A163" s="166"/>
      <c r="B163" s="166"/>
      <c r="C163" s="166"/>
      <c r="D163" s="166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P163" s="166"/>
      <c r="Q163" s="166"/>
      <c r="R163" s="166"/>
      <c r="S163" s="166"/>
      <c r="T163" s="166"/>
      <c r="U163" s="166"/>
      <c r="V163" s="166"/>
      <c r="W163" s="166"/>
      <c r="X163" s="166"/>
      <c r="Y163" s="166"/>
      <c r="Z163" s="166"/>
    </row>
    <row r="164" spans="1:26" ht="12.75" customHeight="1">
      <c r="A164" s="166"/>
      <c r="B164" s="166"/>
      <c r="C164" s="166"/>
      <c r="D164" s="166"/>
      <c r="E164" s="166"/>
      <c r="F164" s="166"/>
      <c r="G164" s="166"/>
      <c r="H164" s="166"/>
      <c r="I164" s="166"/>
      <c r="J164" s="166"/>
      <c r="K164" s="166"/>
      <c r="L164" s="166"/>
      <c r="M164" s="166"/>
      <c r="N164" s="166"/>
      <c r="O164" s="166"/>
      <c r="P164" s="166"/>
      <c r="Q164" s="166"/>
      <c r="R164" s="166"/>
      <c r="S164" s="166"/>
      <c r="T164" s="166"/>
      <c r="U164" s="166"/>
      <c r="V164" s="166"/>
      <c r="W164" s="166"/>
      <c r="X164" s="166"/>
      <c r="Y164" s="166"/>
      <c r="Z164" s="166"/>
    </row>
    <row r="165" spans="1:26" ht="12.75" customHeight="1">
      <c r="A165" s="166"/>
      <c r="B165" s="166"/>
      <c r="C165" s="166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</row>
    <row r="166" spans="1:26" ht="12.75" customHeight="1">
      <c r="A166" s="166"/>
      <c r="B166" s="166"/>
      <c r="C166" s="166"/>
      <c r="D166" s="166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P166" s="166"/>
      <c r="Q166" s="166"/>
      <c r="R166" s="166"/>
      <c r="S166" s="166"/>
      <c r="T166" s="166"/>
      <c r="U166" s="166"/>
      <c r="V166" s="166"/>
      <c r="W166" s="166"/>
      <c r="X166" s="166"/>
      <c r="Y166" s="166"/>
      <c r="Z166" s="166"/>
    </row>
    <row r="167" spans="1:26" ht="12.75" customHeight="1">
      <c r="A167" s="166"/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</row>
    <row r="168" spans="1:26" ht="12.75" customHeight="1">
      <c r="A168" s="166"/>
      <c r="B168" s="166"/>
      <c r="C168" s="166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66"/>
      <c r="Q168" s="166"/>
      <c r="R168" s="166"/>
      <c r="S168" s="166"/>
      <c r="T168" s="166"/>
      <c r="U168" s="166"/>
      <c r="V168" s="166"/>
      <c r="W168" s="166"/>
      <c r="X168" s="166"/>
      <c r="Y168" s="166"/>
      <c r="Z168" s="166"/>
    </row>
    <row r="169" spans="1:26" ht="12.75" customHeight="1">
      <c r="A169" s="166"/>
      <c r="B169" s="166"/>
      <c r="C169" s="166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66"/>
      <c r="Q169" s="166"/>
      <c r="R169" s="166"/>
      <c r="S169" s="166"/>
      <c r="T169" s="166"/>
      <c r="U169" s="166"/>
      <c r="V169" s="166"/>
      <c r="W169" s="166"/>
      <c r="X169" s="166"/>
      <c r="Y169" s="166"/>
      <c r="Z169" s="166"/>
    </row>
    <row r="170" spans="1:26" ht="12.75" customHeight="1">
      <c r="A170" s="166"/>
      <c r="B170" s="166"/>
      <c r="C170" s="166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  <c r="P170" s="166"/>
      <c r="Q170" s="166"/>
      <c r="R170" s="166"/>
      <c r="S170" s="166"/>
      <c r="T170" s="166"/>
      <c r="U170" s="166"/>
      <c r="V170" s="166"/>
      <c r="W170" s="166"/>
      <c r="X170" s="166"/>
      <c r="Y170" s="166"/>
      <c r="Z170" s="166"/>
    </row>
    <row r="171" spans="1:26" ht="12.75" customHeight="1">
      <c r="A171" s="166"/>
      <c r="B171" s="166"/>
      <c r="C171" s="166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66"/>
      <c r="O171" s="166"/>
      <c r="P171" s="166"/>
      <c r="Q171" s="166"/>
      <c r="R171" s="166"/>
      <c r="S171" s="166"/>
      <c r="T171" s="166"/>
      <c r="U171" s="166"/>
      <c r="V171" s="166"/>
      <c r="W171" s="166"/>
      <c r="X171" s="166"/>
      <c r="Y171" s="166"/>
      <c r="Z171" s="166"/>
    </row>
    <row r="172" spans="1:26" ht="12.75" customHeight="1">
      <c r="A172" s="166"/>
      <c r="B172" s="166"/>
      <c r="C172" s="166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  <c r="P172" s="166"/>
      <c r="Q172" s="166"/>
      <c r="R172" s="166"/>
      <c r="S172" s="166"/>
      <c r="T172" s="166"/>
      <c r="U172" s="166"/>
      <c r="V172" s="166"/>
      <c r="W172" s="166"/>
      <c r="X172" s="166"/>
      <c r="Y172" s="166"/>
      <c r="Z172" s="166"/>
    </row>
    <row r="173" spans="1:26" ht="12.75" customHeight="1">
      <c r="A173" s="166"/>
      <c r="B173" s="166"/>
      <c r="C173" s="166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66"/>
      <c r="O173" s="166"/>
      <c r="P173" s="166"/>
      <c r="Q173" s="166"/>
      <c r="R173" s="166"/>
      <c r="S173" s="166"/>
      <c r="T173" s="166"/>
      <c r="U173" s="166"/>
      <c r="V173" s="166"/>
      <c r="W173" s="166"/>
      <c r="X173" s="166"/>
      <c r="Y173" s="166"/>
      <c r="Z173" s="166"/>
    </row>
    <row r="174" spans="1:26" ht="12.75" customHeight="1">
      <c r="A174" s="166"/>
      <c r="B174" s="166"/>
      <c r="C174" s="166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66"/>
      <c r="O174" s="166"/>
      <c r="P174" s="166"/>
      <c r="Q174" s="166"/>
      <c r="R174" s="166"/>
      <c r="S174" s="166"/>
      <c r="T174" s="166"/>
      <c r="U174" s="166"/>
      <c r="V174" s="166"/>
      <c r="W174" s="166"/>
      <c r="X174" s="166"/>
      <c r="Y174" s="166"/>
      <c r="Z174" s="166"/>
    </row>
    <row r="175" spans="1:26" ht="12.75" customHeight="1">
      <c r="A175" s="166"/>
      <c r="B175" s="166"/>
      <c r="C175" s="166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66"/>
      <c r="O175" s="166"/>
      <c r="P175" s="166"/>
      <c r="Q175" s="166"/>
      <c r="R175" s="166"/>
      <c r="S175" s="166"/>
      <c r="T175" s="166"/>
      <c r="U175" s="166"/>
      <c r="V175" s="166"/>
      <c r="W175" s="166"/>
      <c r="X175" s="166"/>
      <c r="Y175" s="166"/>
      <c r="Z175" s="166"/>
    </row>
    <row r="176" spans="1:26" ht="12.75" customHeight="1">
      <c r="A176" s="166"/>
      <c r="B176" s="166"/>
      <c r="C176" s="166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66"/>
      <c r="O176" s="166"/>
      <c r="P176" s="166"/>
      <c r="Q176" s="166"/>
      <c r="R176" s="166"/>
      <c r="S176" s="166"/>
      <c r="T176" s="166"/>
      <c r="U176" s="166"/>
      <c r="V176" s="166"/>
      <c r="W176" s="166"/>
      <c r="X176" s="166"/>
      <c r="Y176" s="166"/>
      <c r="Z176" s="166"/>
    </row>
    <row r="177" spans="1:26" ht="12.75" customHeight="1">
      <c r="A177" s="166"/>
      <c r="B177" s="166"/>
      <c r="C177" s="166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66"/>
      <c r="O177" s="166"/>
      <c r="P177" s="166"/>
      <c r="Q177" s="166"/>
      <c r="R177" s="166"/>
      <c r="S177" s="166"/>
      <c r="T177" s="166"/>
      <c r="U177" s="166"/>
      <c r="V177" s="166"/>
      <c r="W177" s="166"/>
      <c r="X177" s="166"/>
      <c r="Y177" s="166"/>
      <c r="Z177" s="166"/>
    </row>
    <row r="178" spans="1:26" ht="12.75" customHeight="1">
      <c r="A178" s="166"/>
      <c r="B178" s="166"/>
      <c r="C178" s="166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6"/>
      <c r="T178" s="166"/>
      <c r="U178" s="166"/>
      <c r="V178" s="166"/>
      <c r="W178" s="166"/>
      <c r="X178" s="166"/>
      <c r="Y178" s="166"/>
      <c r="Z178" s="166"/>
    </row>
    <row r="179" spans="1:26" ht="12.75" customHeight="1">
      <c r="A179" s="166"/>
      <c r="B179" s="166"/>
      <c r="C179" s="166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66"/>
      <c r="Q179" s="166"/>
      <c r="R179" s="166"/>
      <c r="S179" s="166"/>
      <c r="T179" s="166"/>
      <c r="U179" s="166"/>
      <c r="V179" s="166"/>
      <c r="W179" s="166"/>
      <c r="X179" s="166"/>
      <c r="Y179" s="166"/>
      <c r="Z179" s="166"/>
    </row>
    <row r="180" spans="1:26" ht="12.75" customHeight="1">
      <c r="A180" s="166"/>
      <c r="B180" s="166"/>
      <c r="C180" s="166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66"/>
      <c r="Q180" s="166"/>
      <c r="R180" s="166"/>
      <c r="S180" s="166"/>
      <c r="T180" s="166"/>
      <c r="U180" s="166"/>
      <c r="V180" s="166"/>
      <c r="W180" s="166"/>
      <c r="X180" s="166"/>
      <c r="Y180" s="166"/>
      <c r="Z180" s="166"/>
    </row>
    <row r="181" spans="1:26" ht="12.75" customHeight="1">
      <c r="A181" s="166"/>
      <c r="B181" s="166"/>
      <c r="C181" s="166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66"/>
      <c r="Q181" s="166"/>
      <c r="R181" s="166"/>
      <c r="S181" s="166"/>
      <c r="T181" s="166"/>
      <c r="U181" s="166"/>
      <c r="V181" s="166"/>
      <c r="W181" s="166"/>
      <c r="X181" s="166"/>
      <c r="Y181" s="166"/>
      <c r="Z181" s="166"/>
    </row>
    <row r="182" spans="1:26" ht="12.75" customHeight="1">
      <c r="A182" s="166"/>
      <c r="B182" s="166"/>
      <c r="C182" s="166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6"/>
      <c r="T182" s="166"/>
      <c r="U182" s="166"/>
      <c r="V182" s="166"/>
      <c r="W182" s="166"/>
      <c r="X182" s="166"/>
      <c r="Y182" s="166"/>
      <c r="Z182" s="166"/>
    </row>
    <row r="183" spans="1:26" ht="12.75" customHeight="1">
      <c r="A183" s="166"/>
      <c r="B183" s="166"/>
      <c r="C183" s="166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66"/>
      <c r="Q183" s="166"/>
      <c r="R183" s="166"/>
      <c r="S183" s="166"/>
      <c r="T183" s="166"/>
      <c r="U183" s="166"/>
      <c r="V183" s="166"/>
      <c r="W183" s="166"/>
      <c r="X183" s="166"/>
      <c r="Y183" s="166"/>
      <c r="Z183" s="166"/>
    </row>
    <row r="184" spans="1:26" ht="12.75" customHeight="1">
      <c r="A184" s="166"/>
      <c r="B184" s="166"/>
      <c r="C184" s="166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66"/>
      <c r="Q184" s="166"/>
      <c r="R184" s="166"/>
      <c r="S184" s="166"/>
      <c r="T184" s="166"/>
      <c r="U184" s="166"/>
      <c r="V184" s="166"/>
      <c r="W184" s="166"/>
      <c r="X184" s="166"/>
      <c r="Y184" s="166"/>
      <c r="Z184" s="166"/>
    </row>
    <row r="185" spans="1:26" ht="12.75" customHeight="1">
      <c r="A185" s="166"/>
      <c r="B185" s="166"/>
      <c r="C185" s="166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66"/>
      <c r="Q185" s="166"/>
      <c r="R185" s="166"/>
      <c r="S185" s="166"/>
      <c r="T185" s="166"/>
      <c r="U185" s="166"/>
      <c r="V185" s="166"/>
      <c r="W185" s="166"/>
      <c r="X185" s="166"/>
      <c r="Y185" s="166"/>
      <c r="Z185" s="166"/>
    </row>
    <row r="186" spans="1:26" ht="12.75" customHeight="1">
      <c r="A186" s="166"/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6"/>
      <c r="T186" s="166"/>
      <c r="U186" s="166"/>
      <c r="V186" s="166"/>
      <c r="W186" s="166"/>
      <c r="X186" s="166"/>
      <c r="Y186" s="166"/>
      <c r="Z186" s="166"/>
    </row>
    <row r="187" spans="1:26" ht="12.75" customHeight="1">
      <c r="A187" s="166"/>
      <c r="B187" s="166"/>
      <c r="C187" s="166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66"/>
      <c r="Q187" s="166"/>
      <c r="R187" s="166"/>
      <c r="S187" s="166"/>
      <c r="T187" s="166"/>
      <c r="U187" s="166"/>
      <c r="V187" s="166"/>
      <c r="W187" s="166"/>
      <c r="X187" s="166"/>
      <c r="Y187" s="166"/>
      <c r="Z187" s="166"/>
    </row>
    <row r="188" spans="1:26" ht="12.75" customHeight="1">
      <c r="A188" s="166"/>
      <c r="B188" s="166"/>
      <c r="C188" s="166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  <c r="P188" s="166"/>
      <c r="Q188" s="166"/>
      <c r="R188" s="166"/>
      <c r="S188" s="166"/>
      <c r="T188" s="166"/>
      <c r="U188" s="166"/>
      <c r="V188" s="166"/>
      <c r="W188" s="166"/>
      <c r="X188" s="166"/>
      <c r="Y188" s="166"/>
      <c r="Z188" s="166"/>
    </row>
    <row r="189" spans="1:26" ht="12.75" customHeight="1">
      <c r="A189" s="166"/>
      <c r="B189" s="166"/>
      <c r="C189" s="166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66"/>
      <c r="O189" s="166"/>
      <c r="P189" s="166"/>
      <c r="Q189" s="166"/>
      <c r="R189" s="166"/>
      <c r="S189" s="166"/>
      <c r="T189" s="166"/>
      <c r="U189" s="166"/>
      <c r="V189" s="166"/>
      <c r="W189" s="166"/>
      <c r="X189" s="166"/>
      <c r="Y189" s="166"/>
      <c r="Z189" s="166"/>
    </row>
    <row r="190" spans="1:26" ht="12.75" customHeight="1">
      <c r="A190" s="166"/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6"/>
      <c r="T190" s="166"/>
      <c r="U190" s="166"/>
      <c r="V190" s="166"/>
      <c r="W190" s="166"/>
      <c r="X190" s="166"/>
      <c r="Y190" s="166"/>
      <c r="Z190" s="166"/>
    </row>
    <row r="191" spans="1:26" ht="12.75" customHeight="1">
      <c r="A191" s="166"/>
      <c r="B191" s="166"/>
      <c r="C191" s="166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66"/>
      <c r="O191" s="166"/>
      <c r="P191" s="166"/>
      <c r="Q191" s="166"/>
      <c r="R191" s="166"/>
      <c r="S191" s="166"/>
      <c r="T191" s="166"/>
      <c r="U191" s="166"/>
      <c r="V191" s="166"/>
      <c r="W191" s="166"/>
      <c r="X191" s="166"/>
      <c r="Y191" s="166"/>
      <c r="Z191" s="166"/>
    </row>
    <row r="192" spans="1:26" ht="12.75" customHeight="1">
      <c r="A192" s="166"/>
      <c r="B192" s="166"/>
      <c r="C192" s="166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66"/>
      <c r="O192" s="166"/>
      <c r="P192" s="166"/>
      <c r="Q192" s="166"/>
      <c r="R192" s="166"/>
      <c r="S192" s="166"/>
      <c r="T192" s="166"/>
      <c r="U192" s="166"/>
      <c r="V192" s="166"/>
      <c r="W192" s="166"/>
      <c r="X192" s="166"/>
      <c r="Y192" s="166"/>
      <c r="Z192" s="166"/>
    </row>
    <row r="193" spans="1:26" ht="12.75" customHeight="1">
      <c r="A193" s="166"/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6"/>
      <c r="W193" s="166"/>
      <c r="X193" s="166"/>
      <c r="Y193" s="166"/>
      <c r="Z193" s="166"/>
    </row>
    <row r="194" spans="1:26" ht="12.75" customHeight="1">
      <c r="A194" s="166"/>
      <c r="B194" s="166"/>
      <c r="C194" s="166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6"/>
      <c r="T194" s="166"/>
      <c r="U194" s="166"/>
      <c r="V194" s="166"/>
      <c r="W194" s="166"/>
      <c r="X194" s="166"/>
      <c r="Y194" s="166"/>
      <c r="Z194" s="166"/>
    </row>
    <row r="195" spans="1:26" ht="12.75" customHeight="1">
      <c r="A195" s="166"/>
      <c r="B195" s="166"/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P195" s="166"/>
      <c r="Q195" s="166"/>
      <c r="R195" s="166"/>
      <c r="S195" s="166"/>
      <c r="T195" s="166"/>
      <c r="U195" s="166"/>
      <c r="V195" s="166"/>
      <c r="W195" s="166"/>
      <c r="X195" s="166"/>
      <c r="Y195" s="166"/>
      <c r="Z195" s="166"/>
    </row>
    <row r="196" spans="1:26" ht="12.75" customHeight="1">
      <c r="A196" s="166"/>
      <c r="B196" s="166"/>
      <c r="C196" s="166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66"/>
      <c r="O196" s="166"/>
      <c r="P196" s="166"/>
      <c r="Q196" s="166"/>
      <c r="R196" s="166"/>
      <c r="S196" s="166"/>
      <c r="T196" s="166"/>
      <c r="U196" s="166"/>
      <c r="V196" s="166"/>
      <c r="W196" s="166"/>
      <c r="X196" s="166"/>
      <c r="Y196" s="166"/>
      <c r="Z196" s="166"/>
    </row>
    <row r="197" spans="1:26" ht="12.75" customHeight="1">
      <c r="A197" s="166"/>
      <c r="B197" s="166"/>
      <c r="C197" s="166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66"/>
      <c r="O197" s="166"/>
      <c r="P197" s="166"/>
      <c r="Q197" s="166"/>
      <c r="R197" s="166"/>
      <c r="S197" s="166"/>
      <c r="T197" s="166"/>
      <c r="U197" s="166"/>
      <c r="V197" s="166"/>
      <c r="W197" s="166"/>
      <c r="X197" s="166"/>
      <c r="Y197" s="166"/>
      <c r="Z197" s="166"/>
    </row>
    <row r="198" spans="1:26" ht="12.75" customHeight="1">
      <c r="A198" s="166"/>
      <c r="B198" s="166"/>
      <c r="C198" s="166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</row>
    <row r="199" spans="1:26" ht="12.75" customHeight="1">
      <c r="A199" s="166"/>
      <c r="B199" s="166"/>
      <c r="C199" s="166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</row>
    <row r="200" spans="1:26" ht="12.75" customHeight="1">
      <c r="A200" s="166"/>
      <c r="B200" s="166"/>
      <c r="C200" s="166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66"/>
      <c r="O200" s="166"/>
      <c r="P200" s="166"/>
      <c r="Q200" s="166"/>
      <c r="R200" s="166"/>
      <c r="S200" s="166"/>
      <c r="T200" s="166"/>
      <c r="U200" s="166"/>
      <c r="V200" s="166"/>
      <c r="W200" s="166"/>
      <c r="X200" s="166"/>
      <c r="Y200" s="166"/>
      <c r="Z200" s="166"/>
    </row>
    <row r="201" spans="1:26" ht="12.75" customHeight="1">
      <c r="A201" s="166"/>
      <c r="B201" s="166"/>
      <c r="C201" s="166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66"/>
      <c r="O201" s="166"/>
      <c r="P201" s="166"/>
      <c r="Q201" s="166"/>
      <c r="R201" s="166"/>
      <c r="S201" s="166"/>
      <c r="T201" s="166"/>
      <c r="U201" s="166"/>
      <c r="V201" s="166"/>
      <c r="W201" s="166"/>
      <c r="X201" s="166"/>
      <c r="Y201" s="166"/>
      <c r="Z201" s="166"/>
    </row>
    <row r="202" spans="1:26" ht="12.75" customHeight="1">
      <c r="A202" s="166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</row>
    <row r="203" spans="1:26" ht="12.75" customHeight="1">
      <c r="A203" s="166"/>
      <c r="B203" s="166"/>
      <c r="C203" s="166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6"/>
      <c r="P203" s="166"/>
      <c r="Q203" s="166"/>
      <c r="R203" s="166"/>
      <c r="S203" s="166"/>
      <c r="T203" s="166"/>
      <c r="U203" s="166"/>
      <c r="V203" s="166"/>
      <c r="W203" s="166"/>
      <c r="X203" s="166"/>
      <c r="Y203" s="166"/>
      <c r="Z203" s="166"/>
    </row>
    <row r="204" spans="1:26" ht="12.75" customHeight="1">
      <c r="A204" s="166"/>
      <c r="B204" s="166"/>
      <c r="C204" s="166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6"/>
      <c r="P204" s="166"/>
      <c r="Q204" s="166"/>
      <c r="R204" s="166"/>
      <c r="S204" s="166"/>
      <c r="T204" s="166"/>
      <c r="U204" s="166"/>
      <c r="V204" s="166"/>
      <c r="W204" s="166"/>
      <c r="X204" s="166"/>
      <c r="Y204" s="166"/>
      <c r="Z204" s="166"/>
    </row>
    <row r="205" spans="1:26" ht="12.75" customHeight="1">
      <c r="A205" s="166"/>
      <c r="B205" s="166"/>
      <c r="C205" s="166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66"/>
      <c r="O205" s="166"/>
      <c r="P205" s="166"/>
      <c r="Q205" s="166"/>
      <c r="R205" s="166"/>
      <c r="S205" s="166"/>
      <c r="T205" s="166"/>
      <c r="U205" s="166"/>
      <c r="V205" s="166"/>
      <c r="W205" s="166"/>
      <c r="X205" s="166"/>
      <c r="Y205" s="166"/>
      <c r="Z205" s="166"/>
    </row>
    <row r="206" spans="1:26" ht="12.75" customHeight="1">
      <c r="A206" s="166"/>
      <c r="B206" s="166"/>
      <c r="C206" s="166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66"/>
      <c r="O206" s="166"/>
      <c r="P206" s="166"/>
      <c r="Q206" s="166"/>
      <c r="R206" s="166"/>
      <c r="S206" s="166"/>
      <c r="T206" s="166"/>
      <c r="U206" s="166"/>
      <c r="V206" s="166"/>
      <c r="W206" s="166"/>
      <c r="X206" s="166"/>
      <c r="Y206" s="166"/>
      <c r="Z206" s="166"/>
    </row>
    <row r="207" spans="1:26" ht="12.75" customHeight="1">
      <c r="A207" s="166"/>
      <c r="B207" s="166"/>
      <c r="C207" s="166"/>
      <c r="D207" s="166"/>
      <c r="E207" s="166"/>
      <c r="F207" s="166"/>
      <c r="G207" s="166"/>
      <c r="H207" s="166"/>
      <c r="I207" s="166"/>
      <c r="J207" s="166"/>
      <c r="K207" s="166"/>
      <c r="L207" s="166"/>
      <c r="M207" s="166"/>
      <c r="N207" s="166"/>
      <c r="O207" s="166"/>
      <c r="P207" s="166"/>
      <c r="Q207" s="166"/>
      <c r="R207" s="166"/>
      <c r="S207" s="166"/>
      <c r="T207" s="166"/>
      <c r="U207" s="166"/>
      <c r="V207" s="166"/>
      <c r="W207" s="166"/>
      <c r="X207" s="166"/>
      <c r="Y207" s="166"/>
      <c r="Z207" s="166"/>
    </row>
    <row r="208" spans="1:26" ht="12.75" customHeight="1">
      <c r="A208" s="166"/>
      <c r="B208" s="166"/>
      <c r="C208" s="166"/>
      <c r="D208" s="166"/>
      <c r="E208" s="166"/>
      <c r="F208" s="166"/>
      <c r="G208" s="166"/>
      <c r="H208" s="166"/>
      <c r="I208" s="166"/>
      <c r="J208" s="166"/>
      <c r="K208" s="166"/>
      <c r="L208" s="166"/>
      <c r="M208" s="166"/>
      <c r="N208" s="166"/>
      <c r="O208" s="166"/>
      <c r="P208" s="166"/>
      <c r="Q208" s="166"/>
      <c r="R208" s="166"/>
      <c r="S208" s="166"/>
      <c r="T208" s="166"/>
      <c r="U208" s="166"/>
      <c r="V208" s="166"/>
      <c r="W208" s="166"/>
      <c r="X208" s="166"/>
      <c r="Y208" s="166"/>
      <c r="Z208" s="166"/>
    </row>
    <row r="209" spans="1:26" ht="12.75" customHeight="1">
      <c r="A209" s="166"/>
      <c r="B209" s="166"/>
      <c r="C209" s="166"/>
      <c r="D209" s="166"/>
      <c r="E209" s="166"/>
      <c r="F209" s="166"/>
      <c r="G209" s="166"/>
      <c r="H209" s="166"/>
      <c r="I209" s="166"/>
      <c r="J209" s="166"/>
      <c r="K209" s="166"/>
      <c r="L209" s="166"/>
      <c r="M209" s="166"/>
      <c r="N209" s="166"/>
      <c r="O209" s="166"/>
      <c r="P209" s="166"/>
      <c r="Q209" s="166"/>
      <c r="R209" s="166"/>
      <c r="S209" s="166"/>
      <c r="T209" s="166"/>
      <c r="U209" s="166"/>
      <c r="V209" s="166"/>
      <c r="W209" s="166"/>
      <c r="X209" s="166"/>
      <c r="Y209" s="166"/>
      <c r="Z209" s="166"/>
    </row>
    <row r="210" spans="1:26" ht="12.75" customHeight="1">
      <c r="A210" s="166"/>
      <c r="B210" s="166"/>
      <c r="C210" s="166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66"/>
      <c r="O210" s="166"/>
      <c r="P210" s="166"/>
      <c r="Q210" s="166"/>
      <c r="R210" s="166"/>
      <c r="S210" s="166"/>
      <c r="T210" s="166"/>
      <c r="U210" s="166"/>
      <c r="V210" s="166"/>
      <c r="W210" s="166"/>
      <c r="X210" s="166"/>
      <c r="Y210" s="166"/>
      <c r="Z210" s="166"/>
    </row>
    <row r="211" spans="1:26" ht="12.75" customHeight="1">
      <c r="A211" s="166"/>
      <c r="B211" s="166"/>
      <c r="C211" s="166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66"/>
      <c r="O211" s="166"/>
      <c r="P211" s="166"/>
      <c r="Q211" s="166"/>
      <c r="R211" s="166"/>
      <c r="S211" s="166"/>
      <c r="T211" s="166"/>
      <c r="U211" s="166"/>
      <c r="V211" s="166"/>
      <c r="W211" s="166"/>
      <c r="X211" s="166"/>
      <c r="Y211" s="166"/>
      <c r="Z211" s="166"/>
    </row>
    <row r="212" spans="1:26" ht="12.75" customHeight="1">
      <c r="A212" s="166"/>
      <c r="B212" s="166"/>
      <c r="C212" s="166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P212" s="166"/>
      <c r="Q212" s="166"/>
      <c r="R212" s="166"/>
      <c r="S212" s="166"/>
      <c r="T212" s="166"/>
      <c r="U212" s="166"/>
      <c r="V212" s="166"/>
      <c r="W212" s="166"/>
      <c r="X212" s="166"/>
      <c r="Y212" s="166"/>
      <c r="Z212" s="166"/>
    </row>
    <row r="213" spans="1:26" ht="12.75" customHeight="1">
      <c r="A213" s="166"/>
      <c r="B213" s="166"/>
      <c r="C213" s="166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66"/>
      <c r="O213" s="166"/>
      <c r="P213" s="166"/>
      <c r="Q213" s="166"/>
      <c r="R213" s="166"/>
      <c r="S213" s="166"/>
      <c r="T213" s="166"/>
      <c r="U213" s="166"/>
      <c r="V213" s="166"/>
      <c r="W213" s="166"/>
      <c r="X213" s="166"/>
      <c r="Y213" s="166"/>
      <c r="Z213" s="166"/>
    </row>
    <row r="214" spans="1:26" ht="12.75" customHeight="1">
      <c r="A214" s="166"/>
      <c r="B214" s="166"/>
      <c r="C214" s="166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66"/>
      <c r="O214" s="166"/>
      <c r="P214" s="166"/>
      <c r="Q214" s="166"/>
      <c r="R214" s="166"/>
      <c r="S214" s="166"/>
      <c r="T214" s="166"/>
      <c r="U214" s="166"/>
      <c r="V214" s="166"/>
      <c r="W214" s="166"/>
      <c r="X214" s="166"/>
      <c r="Y214" s="166"/>
      <c r="Z214" s="166"/>
    </row>
    <row r="215" spans="1:26" ht="12.75" customHeight="1">
      <c r="A215" s="166"/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66"/>
      <c r="Q215" s="166"/>
      <c r="R215" s="166"/>
      <c r="S215" s="166"/>
      <c r="T215" s="166"/>
      <c r="U215" s="166"/>
      <c r="V215" s="166"/>
      <c r="W215" s="166"/>
      <c r="X215" s="166"/>
      <c r="Y215" s="166"/>
      <c r="Z215" s="166"/>
    </row>
    <row r="216" spans="1:26" ht="12.75" customHeight="1">
      <c r="A216" s="166"/>
      <c r="B216" s="166"/>
      <c r="C216" s="166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66"/>
      <c r="O216" s="166"/>
      <c r="P216" s="166"/>
      <c r="Q216" s="166"/>
      <c r="R216" s="166"/>
      <c r="S216" s="166"/>
      <c r="T216" s="166"/>
      <c r="U216" s="166"/>
      <c r="V216" s="166"/>
      <c r="W216" s="166"/>
      <c r="X216" s="166"/>
      <c r="Y216" s="166"/>
      <c r="Z216" s="166"/>
    </row>
    <row r="217" spans="1:26" ht="12.75" customHeight="1">
      <c r="A217" s="166"/>
      <c r="B217" s="166"/>
      <c r="C217" s="166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66"/>
      <c r="O217" s="166"/>
      <c r="P217" s="166"/>
      <c r="Q217" s="166"/>
      <c r="R217" s="166"/>
      <c r="S217" s="166"/>
      <c r="T217" s="166"/>
      <c r="U217" s="166"/>
      <c r="V217" s="166"/>
      <c r="W217" s="166"/>
      <c r="X217" s="166"/>
      <c r="Y217" s="166"/>
      <c r="Z217" s="166"/>
    </row>
    <row r="218" spans="1:26" ht="12.75" customHeight="1">
      <c r="A218" s="166"/>
      <c r="B218" s="166"/>
      <c r="C218" s="166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66"/>
      <c r="O218" s="166"/>
      <c r="P218" s="166"/>
      <c r="Q218" s="166"/>
      <c r="R218" s="166"/>
      <c r="S218" s="166"/>
      <c r="T218" s="166"/>
      <c r="U218" s="166"/>
      <c r="V218" s="166"/>
      <c r="W218" s="166"/>
      <c r="X218" s="166"/>
      <c r="Y218" s="166"/>
      <c r="Z218" s="166"/>
    </row>
    <row r="219" spans="1:26" ht="12.75" customHeight="1">
      <c r="A219" s="166"/>
      <c r="B219" s="166"/>
      <c r="C219" s="166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66"/>
      <c r="O219" s="166"/>
      <c r="P219" s="166"/>
      <c r="Q219" s="166"/>
      <c r="R219" s="166"/>
      <c r="S219" s="166"/>
      <c r="T219" s="166"/>
      <c r="U219" s="166"/>
      <c r="V219" s="166"/>
      <c r="W219" s="166"/>
      <c r="X219" s="166"/>
      <c r="Y219" s="166"/>
      <c r="Z219" s="166"/>
    </row>
    <row r="220" spans="1:26" ht="12.75" customHeight="1">
      <c r="A220" s="166"/>
      <c r="B220" s="166"/>
      <c r="C220" s="166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66"/>
      <c r="O220" s="166"/>
      <c r="P220" s="166"/>
      <c r="Q220" s="166"/>
      <c r="R220" s="166"/>
      <c r="S220" s="166"/>
      <c r="T220" s="166"/>
      <c r="U220" s="166"/>
      <c r="V220" s="166"/>
      <c r="W220" s="166"/>
      <c r="X220" s="166"/>
      <c r="Y220" s="166"/>
      <c r="Z220" s="166"/>
    </row>
    <row r="221" spans="1:26" ht="12.75" customHeight="1">
      <c r="A221" s="166"/>
      <c r="B221" s="166"/>
      <c r="C221" s="166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6"/>
      <c r="P221" s="166"/>
      <c r="Q221" s="166"/>
      <c r="R221" s="166"/>
      <c r="S221" s="166"/>
      <c r="T221" s="166"/>
      <c r="U221" s="166"/>
      <c r="V221" s="166"/>
      <c r="W221" s="166"/>
      <c r="X221" s="166"/>
      <c r="Y221" s="166"/>
      <c r="Z221" s="166"/>
    </row>
    <row r="222" spans="1:26" ht="12.75" customHeight="1">
      <c r="A222" s="166"/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6"/>
      <c r="Y222" s="166"/>
      <c r="Z222" s="166"/>
    </row>
    <row r="223" spans="1:26" ht="12.75" customHeight="1">
      <c r="A223" s="166"/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P223" s="166"/>
      <c r="Q223" s="166"/>
      <c r="R223" s="166"/>
      <c r="S223" s="166"/>
      <c r="T223" s="166"/>
      <c r="U223" s="166"/>
      <c r="V223" s="166"/>
      <c r="W223" s="166"/>
      <c r="X223" s="166"/>
      <c r="Y223" s="166"/>
      <c r="Z223" s="166"/>
    </row>
    <row r="224" spans="1:26" ht="12.75" customHeight="1">
      <c r="A224" s="166"/>
      <c r="B224" s="166"/>
      <c r="C224" s="166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6"/>
      <c r="P224" s="166"/>
      <c r="Q224" s="166"/>
      <c r="R224" s="166"/>
      <c r="S224" s="166"/>
      <c r="T224" s="166"/>
      <c r="U224" s="166"/>
      <c r="V224" s="166"/>
      <c r="W224" s="166"/>
      <c r="X224" s="166"/>
      <c r="Y224" s="166"/>
      <c r="Z224" s="166"/>
    </row>
    <row r="225" spans="1:26" ht="12.75" customHeight="1">
      <c r="A225" s="166"/>
      <c r="B225" s="166"/>
      <c r="C225" s="166"/>
      <c r="D225" s="166"/>
      <c r="E225" s="166"/>
      <c r="F225" s="166"/>
      <c r="G225" s="166"/>
      <c r="H225" s="166"/>
      <c r="I225" s="166"/>
      <c r="J225" s="166"/>
      <c r="K225" s="166"/>
      <c r="L225" s="166"/>
      <c r="M225" s="166"/>
      <c r="N225" s="166"/>
      <c r="O225" s="166"/>
      <c r="P225" s="166"/>
      <c r="Q225" s="166"/>
      <c r="R225" s="166"/>
      <c r="S225" s="166"/>
      <c r="T225" s="166"/>
      <c r="U225" s="166"/>
      <c r="V225" s="166"/>
      <c r="W225" s="166"/>
      <c r="X225" s="166"/>
      <c r="Y225" s="166"/>
      <c r="Z225" s="166"/>
    </row>
    <row r="226" spans="1:26" ht="12.75" customHeight="1">
      <c r="A226" s="166"/>
      <c r="B226" s="166"/>
      <c r="C226" s="166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166"/>
      <c r="P226" s="166"/>
      <c r="Q226" s="166"/>
      <c r="R226" s="166"/>
      <c r="S226" s="166"/>
      <c r="T226" s="166"/>
      <c r="U226" s="166"/>
      <c r="V226" s="166"/>
      <c r="W226" s="166"/>
      <c r="X226" s="166"/>
      <c r="Y226" s="166"/>
      <c r="Z226" s="166"/>
    </row>
    <row r="227" spans="1:26" ht="12.75" customHeight="1">
      <c r="A227" s="166"/>
      <c r="B227" s="166"/>
      <c r="C227" s="166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6"/>
      <c r="P227" s="166"/>
      <c r="Q227" s="166"/>
      <c r="R227" s="166"/>
      <c r="S227" s="166"/>
      <c r="T227" s="166"/>
      <c r="U227" s="166"/>
      <c r="V227" s="166"/>
      <c r="W227" s="166"/>
      <c r="X227" s="166"/>
      <c r="Y227" s="166"/>
      <c r="Z227" s="166"/>
    </row>
    <row r="228" spans="1:26" ht="12.75" customHeight="1">
      <c r="A228" s="166"/>
      <c r="B228" s="166"/>
      <c r="C228" s="166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166"/>
      <c r="P228" s="166"/>
      <c r="Q228" s="166"/>
      <c r="R228" s="166"/>
      <c r="S228" s="166"/>
      <c r="T228" s="166"/>
      <c r="U228" s="166"/>
      <c r="V228" s="166"/>
      <c r="W228" s="166"/>
      <c r="X228" s="166"/>
      <c r="Y228" s="166"/>
      <c r="Z228" s="166"/>
    </row>
    <row r="229" spans="1:26" ht="12.75" customHeight="1">
      <c r="A229" s="166"/>
      <c r="B229" s="166"/>
      <c r="C229" s="166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6"/>
      <c r="P229" s="166"/>
      <c r="Q229" s="166"/>
      <c r="R229" s="166"/>
      <c r="S229" s="166"/>
      <c r="T229" s="166"/>
      <c r="U229" s="166"/>
      <c r="V229" s="166"/>
      <c r="W229" s="166"/>
      <c r="X229" s="166"/>
      <c r="Y229" s="166"/>
      <c r="Z229" s="166"/>
    </row>
    <row r="230" spans="1:26" ht="12.75" customHeight="1">
      <c r="A230" s="166"/>
      <c r="B230" s="166"/>
      <c r="C230" s="166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166"/>
      <c r="Q230" s="166"/>
      <c r="R230" s="166"/>
      <c r="S230" s="166"/>
      <c r="T230" s="166"/>
      <c r="U230" s="166"/>
      <c r="V230" s="166"/>
      <c r="W230" s="166"/>
      <c r="X230" s="166"/>
      <c r="Y230" s="166"/>
      <c r="Z230" s="166"/>
    </row>
    <row r="231" spans="1:26" ht="12.75" customHeight="1">
      <c r="A231" s="166"/>
      <c r="B231" s="166"/>
      <c r="C231" s="166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P231" s="166"/>
      <c r="Q231" s="166"/>
      <c r="R231" s="166"/>
      <c r="S231" s="166"/>
      <c r="T231" s="166"/>
      <c r="U231" s="166"/>
      <c r="V231" s="166"/>
      <c r="W231" s="166"/>
      <c r="X231" s="166"/>
      <c r="Y231" s="166"/>
      <c r="Z231" s="166"/>
    </row>
    <row r="232" spans="1:26" ht="12.75" customHeight="1">
      <c r="A232" s="166"/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</row>
    <row r="233" spans="1:26" ht="12.75" customHeight="1">
      <c r="A233" s="166"/>
      <c r="B233" s="166"/>
      <c r="C233" s="166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P233" s="166"/>
      <c r="Q233" s="166"/>
      <c r="R233" s="166"/>
      <c r="S233" s="166"/>
      <c r="T233" s="166"/>
      <c r="U233" s="166"/>
      <c r="V233" s="166"/>
      <c r="W233" s="166"/>
      <c r="X233" s="166"/>
      <c r="Y233" s="166"/>
      <c r="Z233" s="166"/>
    </row>
    <row r="234" spans="1:26" ht="12.75" customHeight="1">
      <c r="A234" s="166"/>
      <c r="B234" s="166"/>
      <c r="C234" s="166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P234" s="166"/>
      <c r="Q234" s="166"/>
      <c r="R234" s="166"/>
      <c r="S234" s="166"/>
      <c r="T234" s="166"/>
      <c r="U234" s="166"/>
      <c r="V234" s="166"/>
      <c r="W234" s="166"/>
      <c r="X234" s="166"/>
      <c r="Y234" s="166"/>
      <c r="Z234" s="166"/>
    </row>
    <row r="235" spans="1:26" ht="12.75" customHeight="1">
      <c r="A235" s="166"/>
      <c r="B235" s="166"/>
      <c r="C235" s="166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166"/>
      <c r="Q235" s="166"/>
      <c r="R235" s="166"/>
      <c r="S235" s="166"/>
      <c r="T235" s="166"/>
      <c r="U235" s="166"/>
      <c r="V235" s="166"/>
      <c r="W235" s="166"/>
      <c r="X235" s="166"/>
      <c r="Y235" s="166"/>
      <c r="Z235" s="166"/>
    </row>
    <row r="236" spans="1:26" ht="12.75" customHeight="1">
      <c r="A236" s="166"/>
      <c r="B236" s="166"/>
      <c r="C236" s="166"/>
      <c r="D236" s="166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166"/>
      <c r="Q236" s="166"/>
      <c r="R236" s="166"/>
      <c r="S236" s="166"/>
      <c r="T236" s="166"/>
      <c r="U236" s="166"/>
      <c r="V236" s="166"/>
      <c r="W236" s="166"/>
      <c r="X236" s="166"/>
      <c r="Y236" s="166"/>
      <c r="Z236" s="166"/>
    </row>
    <row r="237" spans="1:26" ht="12.75" customHeight="1">
      <c r="A237" s="166"/>
      <c r="B237" s="16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P237" s="166"/>
      <c r="Q237" s="166"/>
      <c r="R237" s="166"/>
      <c r="S237" s="166"/>
      <c r="T237" s="166"/>
      <c r="U237" s="166"/>
      <c r="V237" s="166"/>
      <c r="W237" s="166"/>
      <c r="X237" s="166"/>
      <c r="Y237" s="166"/>
      <c r="Z237" s="166"/>
    </row>
    <row r="238" spans="1:26" ht="12.75" customHeight="1">
      <c r="A238" s="166"/>
      <c r="B238" s="166"/>
      <c r="C238" s="166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166"/>
      <c r="P238" s="166"/>
      <c r="Q238" s="166"/>
      <c r="R238" s="166"/>
      <c r="S238" s="166"/>
      <c r="T238" s="166"/>
      <c r="U238" s="166"/>
      <c r="V238" s="166"/>
      <c r="W238" s="166"/>
      <c r="X238" s="166"/>
      <c r="Y238" s="166"/>
      <c r="Z238" s="166"/>
    </row>
    <row r="239" spans="1:26" ht="12.75" customHeight="1">
      <c r="A239" s="166"/>
      <c r="B239" s="166"/>
      <c r="C239" s="166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166"/>
      <c r="P239" s="166"/>
      <c r="Q239" s="166"/>
      <c r="R239" s="166"/>
      <c r="S239" s="166"/>
      <c r="T239" s="166"/>
      <c r="U239" s="166"/>
      <c r="V239" s="166"/>
      <c r="W239" s="166"/>
      <c r="X239" s="166"/>
      <c r="Y239" s="166"/>
      <c r="Z239" s="166"/>
    </row>
    <row r="240" spans="1:26" ht="12.75" customHeight="1">
      <c r="A240" s="166"/>
      <c r="B240" s="166"/>
      <c r="C240" s="166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166"/>
      <c r="P240" s="166"/>
      <c r="Q240" s="166"/>
      <c r="R240" s="166"/>
      <c r="S240" s="166"/>
      <c r="T240" s="166"/>
      <c r="U240" s="166"/>
      <c r="V240" s="166"/>
      <c r="W240" s="166"/>
      <c r="X240" s="166"/>
      <c r="Y240" s="166"/>
      <c r="Z240" s="166"/>
    </row>
    <row r="241" spans="1:26" ht="12.75" customHeight="1">
      <c r="A241" s="166"/>
      <c r="B241" s="166"/>
      <c r="C241" s="166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166"/>
      <c r="P241" s="166"/>
      <c r="Q241" s="166"/>
      <c r="R241" s="166"/>
      <c r="S241" s="166"/>
      <c r="T241" s="166"/>
      <c r="U241" s="166"/>
      <c r="V241" s="166"/>
      <c r="W241" s="166"/>
      <c r="X241" s="166"/>
      <c r="Y241" s="166"/>
      <c r="Z241" s="166"/>
    </row>
    <row r="242" spans="1:26" ht="12.75" customHeight="1">
      <c r="A242" s="166"/>
      <c r="B242" s="166"/>
      <c r="C242" s="166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6"/>
      <c r="P242" s="166"/>
      <c r="Q242" s="166"/>
      <c r="R242" s="166"/>
      <c r="S242" s="166"/>
      <c r="T242" s="166"/>
      <c r="U242" s="166"/>
      <c r="V242" s="166"/>
      <c r="W242" s="166"/>
      <c r="X242" s="166"/>
      <c r="Y242" s="166"/>
      <c r="Z242" s="166"/>
    </row>
    <row r="243" spans="1:26" ht="12.75" customHeight="1">
      <c r="A243" s="166"/>
      <c r="B243" s="166"/>
      <c r="C243" s="166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166"/>
      <c r="P243" s="166"/>
      <c r="Q243" s="166"/>
      <c r="R243" s="166"/>
      <c r="S243" s="166"/>
      <c r="T243" s="166"/>
      <c r="U243" s="166"/>
      <c r="V243" s="166"/>
      <c r="W243" s="166"/>
      <c r="X243" s="166"/>
      <c r="Y243" s="166"/>
      <c r="Z243" s="166"/>
    </row>
    <row r="244" spans="1:26" ht="12.75" customHeight="1">
      <c r="A244" s="166"/>
      <c r="B244" s="166"/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66"/>
      <c r="Q244" s="166"/>
      <c r="R244" s="166"/>
      <c r="S244" s="166"/>
      <c r="T244" s="166"/>
      <c r="U244" s="166"/>
      <c r="V244" s="166"/>
      <c r="W244" s="166"/>
      <c r="X244" s="166"/>
      <c r="Y244" s="166"/>
      <c r="Z244" s="166"/>
    </row>
    <row r="245" spans="1:26" ht="12.75" customHeight="1">
      <c r="A245" s="166"/>
      <c r="B245" s="166"/>
      <c r="C245" s="166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166"/>
      <c r="P245" s="166"/>
      <c r="Q245" s="166"/>
      <c r="R245" s="166"/>
      <c r="S245" s="166"/>
      <c r="T245" s="166"/>
      <c r="U245" s="166"/>
      <c r="V245" s="166"/>
      <c r="W245" s="166"/>
      <c r="X245" s="166"/>
      <c r="Y245" s="166"/>
      <c r="Z245" s="166"/>
    </row>
    <row r="246" spans="1:26" ht="12.75" customHeight="1">
      <c r="A246" s="166"/>
      <c r="B246" s="166"/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166"/>
      <c r="Q246" s="166"/>
      <c r="R246" s="166"/>
      <c r="S246" s="166"/>
      <c r="T246" s="166"/>
      <c r="U246" s="166"/>
      <c r="V246" s="166"/>
      <c r="W246" s="166"/>
      <c r="X246" s="166"/>
      <c r="Y246" s="166"/>
      <c r="Z246" s="166"/>
    </row>
    <row r="247" spans="1:26" ht="12.75" customHeight="1">
      <c r="A247" s="166"/>
      <c r="B247" s="166"/>
      <c r="C247" s="166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166"/>
      <c r="P247" s="166"/>
      <c r="Q247" s="166"/>
      <c r="R247" s="166"/>
      <c r="S247" s="166"/>
      <c r="T247" s="166"/>
      <c r="U247" s="166"/>
      <c r="V247" s="166"/>
      <c r="W247" s="166"/>
      <c r="X247" s="166"/>
      <c r="Y247" s="166"/>
      <c r="Z247" s="166"/>
    </row>
    <row r="248" spans="1:26" ht="12.75" customHeight="1">
      <c r="A248" s="166"/>
      <c r="B248" s="166"/>
      <c r="C248" s="166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166"/>
      <c r="P248" s="166"/>
      <c r="Q248" s="166"/>
      <c r="R248" s="166"/>
      <c r="S248" s="166"/>
      <c r="T248" s="166"/>
      <c r="U248" s="166"/>
      <c r="V248" s="166"/>
      <c r="W248" s="166"/>
      <c r="X248" s="166"/>
      <c r="Y248" s="166"/>
      <c r="Z248" s="166"/>
    </row>
    <row r="249" spans="1:26" ht="12.75" customHeight="1">
      <c r="A249" s="166"/>
      <c r="B249" s="166"/>
      <c r="C249" s="166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166"/>
      <c r="P249" s="166"/>
      <c r="Q249" s="166"/>
      <c r="R249" s="166"/>
      <c r="S249" s="166"/>
      <c r="T249" s="166"/>
      <c r="U249" s="166"/>
      <c r="V249" s="166"/>
      <c r="W249" s="166"/>
      <c r="X249" s="166"/>
      <c r="Y249" s="166"/>
      <c r="Z249" s="166"/>
    </row>
    <row r="250" spans="1:26" ht="12.75" customHeight="1">
      <c r="A250" s="166"/>
      <c r="B250" s="166"/>
      <c r="C250" s="166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166"/>
      <c r="P250" s="166"/>
      <c r="Q250" s="166"/>
      <c r="R250" s="166"/>
      <c r="S250" s="166"/>
      <c r="T250" s="166"/>
      <c r="U250" s="166"/>
      <c r="V250" s="166"/>
      <c r="W250" s="166"/>
      <c r="X250" s="166"/>
      <c r="Y250" s="166"/>
      <c r="Z250" s="166"/>
    </row>
    <row r="251" spans="1:26" ht="12.75" customHeight="1">
      <c r="A251" s="166"/>
      <c r="B251" s="166"/>
      <c r="C251" s="166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166"/>
      <c r="P251" s="166"/>
      <c r="Q251" s="166"/>
      <c r="R251" s="166"/>
      <c r="S251" s="166"/>
      <c r="T251" s="166"/>
      <c r="U251" s="166"/>
      <c r="V251" s="166"/>
      <c r="W251" s="166"/>
      <c r="X251" s="166"/>
      <c r="Y251" s="166"/>
      <c r="Z251" s="166"/>
    </row>
    <row r="252" spans="1:26" ht="12.75" customHeight="1">
      <c r="A252" s="166"/>
      <c r="B252" s="166"/>
      <c r="C252" s="166"/>
      <c r="D252" s="166"/>
      <c r="E252" s="166"/>
      <c r="F252" s="166"/>
      <c r="G252" s="166"/>
      <c r="H252" s="166"/>
      <c r="I252" s="166"/>
      <c r="J252" s="166"/>
      <c r="K252" s="166"/>
      <c r="L252" s="166"/>
      <c r="M252" s="166"/>
      <c r="N252" s="166"/>
      <c r="O252" s="166"/>
      <c r="P252" s="166"/>
      <c r="Q252" s="166"/>
      <c r="R252" s="166"/>
      <c r="S252" s="166"/>
      <c r="T252" s="166"/>
      <c r="U252" s="166"/>
      <c r="V252" s="166"/>
      <c r="W252" s="166"/>
      <c r="X252" s="166"/>
      <c r="Y252" s="166"/>
      <c r="Z252" s="166"/>
    </row>
    <row r="253" spans="1:26" ht="12.75" customHeight="1">
      <c r="A253" s="166"/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166"/>
      <c r="Q253" s="166"/>
      <c r="R253" s="166"/>
      <c r="S253" s="166"/>
      <c r="T253" s="166"/>
      <c r="U253" s="166"/>
      <c r="V253" s="166"/>
      <c r="W253" s="166"/>
      <c r="X253" s="166"/>
      <c r="Y253" s="166"/>
      <c r="Z253" s="166"/>
    </row>
    <row r="254" spans="1:26" ht="12.75" customHeight="1">
      <c r="A254" s="166"/>
      <c r="B254" s="166"/>
      <c r="C254" s="166"/>
      <c r="D254" s="166"/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166"/>
      <c r="P254" s="166"/>
      <c r="Q254" s="166"/>
      <c r="R254" s="166"/>
      <c r="S254" s="166"/>
      <c r="T254" s="166"/>
      <c r="U254" s="166"/>
      <c r="V254" s="166"/>
      <c r="W254" s="166"/>
      <c r="X254" s="166"/>
      <c r="Y254" s="166"/>
      <c r="Z254" s="166"/>
    </row>
    <row r="255" spans="1:26" ht="12.75" customHeight="1">
      <c r="A255" s="166"/>
      <c r="B255" s="166"/>
      <c r="C255" s="166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166"/>
      <c r="Q255" s="166"/>
      <c r="R255" s="166"/>
      <c r="S255" s="166"/>
      <c r="T255" s="166"/>
      <c r="U255" s="166"/>
      <c r="V255" s="166"/>
      <c r="W255" s="166"/>
      <c r="X255" s="166"/>
      <c r="Y255" s="166"/>
      <c r="Z255" s="166"/>
    </row>
    <row r="256" spans="1:26" ht="12.75" customHeight="1">
      <c r="A256" s="166"/>
      <c r="B256" s="166"/>
      <c r="C256" s="166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6"/>
      <c r="P256" s="166"/>
      <c r="Q256" s="166"/>
      <c r="R256" s="166"/>
      <c r="S256" s="166"/>
      <c r="T256" s="166"/>
      <c r="U256" s="166"/>
      <c r="V256" s="166"/>
      <c r="W256" s="166"/>
      <c r="X256" s="166"/>
      <c r="Y256" s="166"/>
      <c r="Z256" s="166"/>
    </row>
    <row r="257" spans="1:26" ht="12.75" customHeight="1">
      <c r="A257" s="166"/>
      <c r="B257" s="166"/>
      <c r="C257" s="166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6"/>
      <c r="P257" s="166"/>
      <c r="Q257" s="166"/>
      <c r="R257" s="166"/>
      <c r="S257" s="166"/>
      <c r="T257" s="166"/>
      <c r="U257" s="166"/>
      <c r="V257" s="166"/>
      <c r="W257" s="166"/>
      <c r="X257" s="166"/>
      <c r="Y257" s="166"/>
      <c r="Z257" s="166"/>
    </row>
    <row r="258" spans="1:26" ht="12.75" customHeight="1">
      <c r="A258" s="166"/>
      <c r="B258" s="166"/>
      <c r="C258" s="166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6"/>
      <c r="P258" s="166"/>
      <c r="Q258" s="166"/>
      <c r="R258" s="166"/>
      <c r="S258" s="166"/>
      <c r="T258" s="166"/>
      <c r="U258" s="166"/>
      <c r="V258" s="166"/>
      <c r="W258" s="166"/>
      <c r="X258" s="166"/>
      <c r="Y258" s="166"/>
      <c r="Z258" s="166"/>
    </row>
    <row r="259" spans="1:26" ht="12.75" customHeight="1">
      <c r="A259" s="166"/>
      <c r="B259" s="166"/>
      <c r="C259" s="166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6"/>
      <c r="P259" s="166"/>
      <c r="Q259" s="166"/>
      <c r="R259" s="166"/>
      <c r="S259" s="166"/>
      <c r="T259" s="166"/>
      <c r="U259" s="166"/>
      <c r="V259" s="166"/>
      <c r="W259" s="166"/>
      <c r="X259" s="166"/>
      <c r="Y259" s="166"/>
      <c r="Z259" s="166"/>
    </row>
    <row r="260" spans="1:26" ht="12.75" customHeight="1">
      <c r="A260" s="166"/>
      <c r="B260" s="166"/>
      <c r="C260" s="166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6"/>
      <c r="P260" s="166"/>
      <c r="Q260" s="166"/>
      <c r="R260" s="166"/>
      <c r="S260" s="166"/>
      <c r="T260" s="166"/>
      <c r="U260" s="166"/>
      <c r="V260" s="166"/>
      <c r="W260" s="166"/>
      <c r="X260" s="166"/>
      <c r="Y260" s="166"/>
      <c r="Z260" s="166"/>
    </row>
    <row r="261" spans="1:26" ht="12.75" customHeight="1">
      <c r="A261" s="166"/>
      <c r="B261" s="166"/>
      <c r="C261" s="166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6"/>
      <c r="P261" s="166"/>
      <c r="Q261" s="166"/>
      <c r="R261" s="166"/>
      <c r="S261" s="166"/>
      <c r="T261" s="166"/>
      <c r="U261" s="166"/>
      <c r="V261" s="166"/>
      <c r="W261" s="166"/>
      <c r="X261" s="166"/>
      <c r="Y261" s="166"/>
      <c r="Z261" s="166"/>
    </row>
    <row r="262" spans="1:26" ht="12.75" customHeight="1">
      <c r="A262" s="166"/>
      <c r="B262" s="166"/>
      <c r="C262" s="166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P262" s="166"/>
      <c r="Q262" s="166"/>
      <c r="R262" s="166"/>
      <c r="S262" s="166"/>
      <c r="T262" s="166"/>
      <c r="U262" s="166"/>
      <c r="V262" s="166"/>
      <c r="W262" s="166"/>
      <c r="X262" s="166"/>
      <c r="Y262" s="166"/>
      <c r="Z262" s="166"/>
    </row>
    <row r="263" spans="1:26" ht="12.75" customHeight="1">
      <c r="A263" s="166"/>
      <c r="B263" s="166"/>
      <c r="C263" s="166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P263" s="166"/>
      <c r="Q263" s="166"/>
      <c r="R263" s="166"/>
      <c r="S263" s="166"/>
      <c r="T263" s="166"/>
      <c r="U263" s="166"/>
      <c r="V263" s="166"/>
      <c r="W263" s="166"/>
      <c r="X263" s="166"/>
      <c r="Y263" s="166"/>
      <c r="Z263" s="166"/>
    </row>
    <row r="264" spans="1:26" ht="12.75" customHeight="1">
      <c r="A264" s="166"/>
      <c r="B264" s="166"/>
      <c r="C264" s="166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6"/>
      <c r="P264" s="166"/>
      <c r="Q264" s="166"/>
      <c r="R264" s="166"/>
      <c r="S264" s="166"/>
      <c r="T264" s="166"/>
      <c r="U264" s="166"/>
      <c r="V264" s="166"/>
      <c r="W264" s="166"/>
      <c r="X264" s="166"/>
      <c r="Y264" s="166"/>
      <c r="Z264" s="166"/>
    </row>
    <row r="265" spans="1:26" ht="12.75" customHeight="1">
      <c r="A265" s="166"/>
      <c r="B265" s="166"/>
      <c r="C265" s="166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66"/>
      <c r="O265" s="166"/>
      <c r="P265" s="166"/>
      <c r="Q265" s="166"/>
      <c r="R265" s="166"/>
      <c r="S265" s="166"/>
      <c r="T265" s="166"/>
      <c r="U265" s="166"/>
      <c r="V265" s="166"/>
      <c r="W265" s="166"/>
      <c r="X265" s="166"/>
      <c r="Y265" s="166"/>
      <c r="Z265" s="166"/>
    </row>
    <row r="266" spans="1:26" ht="12.75" customHeight="1">
      <c r="A266" s="166"/>
      <c r="B266" s="166"/>
      <c r="C266" s="166"/>
      <c r="D266" s="166"/>
      <c r="E266" s="166"/>
      <c r="F266" s="166"/>
      <c r="G266" s="166"/>
      <c r="H266" s="166"/>
      <c r="I266" s="166"/>
      <c r="J266" s="166"/>
      <c r="K266" s="166"/>
      <c r="L266" s="166"/>
      <c r="M266" s="166"/>
      <c r="N266" s="166"/>
      <c r="O266" s="166"/>
      <c r="P266" s="166"/>
      <c r="Q266" s="166"/>
      <c r="R266" s="166"/>
      <c r="S266" s="166"/>
      <c r="T266" s="166"/>
      <c r="U266" s="166"/>
      <c r="V266" s="166"/>
      <c r="W266" s="166"/>
      <c r="X266" s="166"/>
      <c r="Y266" s="166"/>
      <c r="Z266" s="166"/>
    </row>
    <row r="267" spans="1:26" ht="12.75" customHeight="1">
      <c r="A267" s="166"/>
      <c r="B267" s="166"/>
      <c r="C267" s="166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P267" s="166"/>
      <c r="Q267" s="166"/>
      <c r="R267" s="166"/>
      <c r="S267" s="166"/>
      <c r="T267" s="166"/>
      <c r="U267" s="166"/>
      <c r="V267" s="166"/>
      <c r="W267" s="166"/>
      <c r="X267" s="166"/>
      <c r="Y267" s="166"/>
      <c r="Z267" s="166"/>
    </row>
    <row r="268" spans="1:26" ht="12.75" customHeight="1">
      <c r="A268" s="166"/>
      <c r="B268" s="166"/>
      <c r="C268" s="166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166"/>
      <c r="Q268" s="166"/>
      <c r="R268" s="166"/>
      <c r="S268" s="166"/>
      <c r="T268" s="166"/>
      <c r="U268" s="166"/>
      <c r="V268" s="166"/>
      <c r="W268" s="166"/>
      <c r="X268" s="166"/>
      <c r="Y268" s="166"/>
      <c r="Z268" s="166"/>
    </row>
    <row r="269" spans="1:26" ht="12.75" customHeight="1">
      <c r="A269" s="166"/>
      <c r="B269" s="166"/>
      <c r="C269" s="166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P269" s="166"/>
      <c r="Q269" s="166"/>
      <c r="R269" s="166"/>
      <c r="S269" s="166"/>
      <c r="T269" s="166"/>
      <c r="U269" s="166"/>
      <c r="V269" s="166"/>
      <c r="W269" s="166"/>
      <c r="X269" s="166"/>
      <c r="Y269" s="166"/>
      <c r="Z269" s="166"/>
    </row>
    <row r="270" spans="1:26" ht="12.75" customHeight="1">
      <c r="A270" s="166"/>
      <c r="B270" s="166"/>
      <c r="C270" s="166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P270" s="166"/>
      <c r="Q270" s="166"/>
      <c r="R270" s="166"/>
      <c r="S270" s="166"/>
      <c r="T270" s="166"/>
      <c r="U270" s="166"/>
      <c r="V270" s="166"/>
      <c r="W270" s="166"/>
      <c r="X270" s="166"/>
      <c r="Y270" s="166"/>
      <c r="Z270" s="166"/>
    </row>
    <row r="271" spans="1:26" ht="12.75" customHeight="1">
      <c r="A271" s="166"/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</row>
    <row r="272" spans="1:26" ht="12.75" customHeight="1">
      <c r="A272" s="166"/>
      <c r="B272" s="166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  <c r="S272" s="166"/>
      <c r="T272" s="166"/>
      <c r="U272" s="166"/>
      <c r="V272" s="166"/>
      <c r="W272" s="166"/>
      <c r="X272" s="166"/>
      <c r="Y272" s="166"/>
      <c r="Z272" s="166"/>
    </row>
    <row r="273" spans="1:26" ht="12.75" customHeight="1">
      <c r="A273" s="166"/>
      <c r="B273" s="166"/>
      <c r="C273" s="166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166"/>
      <c r="Q273" s="166"/>
      <c r="R273" s="166"/>
      <c r="S273" s="166"/>
      <c r="T273" s="166"/>
      <c r="U273" s="166"/>
      <c r="V273" s="166"/>
      <c r="W273" s="166"/>
      <c r="X273" s="166"/>
      <c r="Y273" s="166"/>
      <c r="Z273" s="166"/>
    </row>
    <row r="274" spans="1:26" ht="12.75" customHeight="1">
      <c r="A274" s="166"/>
      <c r="B274" s="166"/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P274" s="166"/>
      <c r="Q274" s="166"/>
      <c r="R274" s="166"/>
      <c r="S274" s="166"/>
      <c r="T274" s="166"/>
      <c r="U274" s="166"/>
      <c r="V274" s="166"/>
      <c r="W274" s="166"/>
      <c r="X274" s="166"/>
      <c r="Y274" s="166"/>
      <c r="Z274" s="166"/>
    </row>
    <row r="275" spans="1:26" ht="12.75" customHeight="1">
      <c r="A275" s="166"/>
      <c r="B275" s="166"/>
      <c r="C275" s="166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66"/>
      <c r="O275" s="166"/>
      <c r="P275" s="166"/>
      <c r="Q275" s="166"/>
      <c r="R275" s="166"/>
      <c r="S275" s="166"/>
      <c r="T275" s="166"/>
      <c r="U275" s="166"/>
      <c r="V275" s="166"/>
      <c r="W275" s="166"/>
      <c r="X275" s="166"/>
      <c r="Y275" s="166"/>
      <c r="Z275" s="166"/>
    </row>
    <row r="276" spans="1:26" ht="12.75" customHeight="1">
      <c r="A276" s="166"/>
      <c r="B276" s="166"/>
      <c r="C276" s="166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</row>
    <row r="277" spans="1:26" ht="12.75" customHeight="1">
      <c r="A277" s="166"/>
      <c r="B277" s="166"/>
      <c r="C277" s="166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</row>
    <row r="278" spans="1:26" ht="12.75" customHeight="1">
      <c r="A278" s="166"/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</row>
    <row r="279" spans="1:26" ht="12.75" customHeight="1">
      <c r="A279" s="166"/>
      <c r="B279" s="166"/>
      <c r="C279" s="166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166"/>
      <c r="Q279" s="166"/>
      <c r="R279" s="166"/>
      <c r="S279" s="166"/>
      <c r="T279" s="166"/>
      <c r="U279" s="166"/>
      <c r="V279" s="166"/>
      <c r="W279" s="166"/>
      <c r="X279" s="166"/>
      <c r="Y279" s="166"/>
      <c r="Z279" s="166"/>
    </row>
    <row r="280" spans="1:26" ht="12.75" customHeight="1">
      <c r="A280" s="166"/>
      <c r="B280" s="166"/>
      <c r="C280" s="166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P280" s="166"/>
      <c r="Q280" s="166"/>
      <c r="R280" s="166"/>
      <c r="S280" s="166"/>
      <c r="T280" s="166"/>
      <c r="U280" s="166"/>
      <c r="V280" s="166"/>
      <c r="W280" s="166"/>
      <c r="X280" s="166"/>
      <c r="Y280" s="166"/>
      <c r="Z280" s="166"/>
    </row>
    <row r="281" spans="1:26" ht="12.75" customHeight="1">
      <c r="A281" s="166"/>
      <c r="B281" s="166"/>
      <c r="C281" s="166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166"/>
      <c r="P281" s="166"/>
      <c r="Q281" s="166"/>
      <c r="R281" s="166"/>
      <c r="S281" s="166"/>
      <c r="T281" s="166"/>
      <c r="U281" s="166"/>
      <c r="V281" s="166"/>
      <c r="W281" s="166"/>
      <c r="X281" s="166"/>
      <c r="Y281" s="166"/>
      <c r="Z281" s="166"/>
    </row>
    <row r="282" spans="1:26" ht="12.75" customHeight="1">
      <c r="A282" s="166"/>
      <c r="B282" s="166"/>
      <c r="C282" s="166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166"/>
      <c r="P282" s="166"/>
      <c r="Q282" s="166"/>
      <c r="R282" s="166"/>
      <c r="S282" s="166"/>
      <c r="T282" s="166"/>
      <c r="U282" s="166"/>
      <c r="V282" s="166"/>
      <c r="W282" s="166"/>
      <c r="X282" s="166"/>
      <c r="Y282" s="166"/>
      <c r="Z282" s="166"/>
    </row>
    <row r="283" spans="1:26" ht="12.75" customHeight="1">
      <c r="A283" s="166"/>
      <c r="B283" s="166"/>
      <c r="C283" s="166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166"/>
      <c r="P283" s="166"/>
      <c r="Q283" s="166"/>
      <c r="R283" s="166"/>
      <c r="S283" s="166"/>
      <c r="T283" s="166"/>
      <c r="U283" s="166"/>
      <c r="V283" s="166"/>
      <c r="W283" s="166"/>
      <c r="X283" s="166"/>
      <c r="Y283" s="166"/>
      <c r="Z283" s="166"/>
    </row>
    <row r="284" spans="1:26" ht="12.75" customHeight="1">
      <c r="A284" s="166"/>
      <c r="B284" s="166"/>
      <c r="C284" s="166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166"/>
      <c r="P284" s="166"/>
      <c r="Q284" s="166"/>
      <c r="R284" s="166"/>
      <c r="S284" s="166"/>
      <c r="T284" s="166"/>
      <c r="U284" s="166"/>
      <c r="V284" s="166"/>
      <c r="W284" s="166"/>
      <c r="X284" s="166"/>
      <c r="Y284" s="166"/>
      <c r="Z284" s="166"/>
    </row>
    <row r="285" spans="1:26" ht="12.75" customHeight="1">
      <c r="A285" s="166"/>
      <c r="B285" s="166"/>
      <c r="C285" s="166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166"/>
      <c r="P285" s="166"/>
      <c r="Q285" s="166"/>
      <c r="R285" s="166"/>
      <c r="S285" s="166"/>
      <c r="T285" s="166"/>
      <c r="U285" s="166"/>
      <c r="V285" s="166"/>
      <c r="W285" s="166"/>
      <c r="X285" s="166"/>
      <c r="Y285" s="166"/>
      <c r="Z285" s="166"/>
    </row>
    <row r="286" spans="1:26" ht="12.75" customHeight="1">
      <c r="A286" s="166"/>
      <c r="B286" s="166"/>
      <c r="C286" s="166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P286" s="166"/>
      <c r="Q286" s="166"/>
      <c r="R286" s="166"/>
      <c r="S286" s="166"/>
      <c r="T286" s="166"/>
      <c r="U286" s="166"/>
      <c r="V286" s="166"/>
      <c r="W286" s="166"/>
      <c r="X286" s="166"/>
      <c r="Y286" s="166"/>
      <c r="Z286" s="166"/>
    </row>
    <row r="287" spans="1:26" ht="12.75" customHeight="1">
      <c r="A287" s="166"/>
      <c r="B287" s="166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  <c r="S287" s="166"/>
      <c r="T287" s="166"/>
      <c r="U287" s="166"/>
      <c r="V287" s="166"/>
      <c r="W287" s="166"/>
      <c r="X287" s="166"/>
      <c r="Y287" s="166"/>
      <c r="Z287" s="166"/>
    </row>
    <row r="288" spans="1:26" ht="12.75" customHeight="1">
      <c r="A288" s="166"/>
      <c r="B288" s="166"/>
      <c r="C288" s="166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166"/>
      <c r="P288" s="166"/>
      <c r="Q288" s="166"/>
      <c r="R288" s="166"/>
      <c r="S288" s="166"/>
      <c r="T288" s="166"/>
      <c r="U288" s="166"/>
      <c r="V288" s="166"/>
      <c r="W288" s="166"/>
      <c r="X288" s="166"/>
      <c r="Y288" s="166"/>
      <c r="Z288" s="166"/>
    </row>
    <row r="289" spans="1:26" ht="12.75" customHeight="1">
      <c r="A289" s="166"/>
      <c r="B289" s="166"/>
      <c r="C289" s="166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166"/>
      <c r="P289" s="166"/>
      <c r="Q289" s="166"/>
      <c r="R289" s="166"/>
      <c r="S289" s="166"/>
      <c r="T289" s="166"/>
      <c r="U289" s="166"/>
      <c r="V289" s="166"/>
      <c r="W289" s="166"/>
      <c r="X289" s="166"/>
      <c r="Y289" s="166"/>
      <c r="Z289" s="166"/>
    </row>
    <row r="290" spans="1:26" ht="12.75" customHeight="1">
      <c r="A290" s="166"/>
      <c r="B290" s="166"/>
      <c r="C290" s="166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166"/>
      <c r="P290" s="166"/>
      <c r="Q290" s="166"/>
      <c r="R290" s="166"/>
      <c r="S290" s="166"/>
      <c r="T290" s="166"/>
      <c r="U290" s="166"/>
      <c r="V290" s="166"/>
      <c r="W290" s="166"/>
      <c r="X290" s="166"/>
      <c r="Y290" s="166"/>
      <c r="Z290" s="166"/>
    </row>
    <row r="291" spans="1:26" ht="12.75" customHeight="1">
      <c r="A291" s="166"/>
      <c r="B291" s="166"/>
      <c r="C291" s="166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166"/>
      <c r="P291" s="166"/>
      <c r="Q291" s="166"/>
      <c r="R291" s="166"/>
      <c r="S291" s="166"/>
      <c r="T291" s="166"/>
      <c r="U291" s="166"/>
      <c r="V291" s="166"/>
      <c r="W291" s="166"/>
      <c r="X291" s="166"/>
      <c r="Y291" s="166"/>
      <c r="Z291" s="166"/>
    </row>
    <row r="292" spans="1:26" ht="12.75" customHeight="1">
      <c r="A292" s="166"/>
      <c r="B292" s="166"/>
      <c r="C292" s="166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P292" s="166"/>
      <c r="Q292" s="166"/>
      <c r="R292" s="166"/>
      <c r="S292" s="166"/>
      <c r="T292" s="166"/>
      <c r="U292" s="166"/>
      <c r="V292" s="166"/>
      <c r="W292" s="166"/>
      <c r="X292" s="166"/>
      <c r="Y292" s="166"/>
      <c r="Z292" s="166"/>
    </row>
    <row r="293" spans="1:26" ht="12.75" customHeight="1">
      <c r="A293" s="166"/>
      <c r="B293" s="166"/>
      <c r="C293" s="166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66"/>
      <c r="O293" s="166"/>
      <c r="P293" s="166"/>
      <c r="Q293" s="166"/>
      <c r="R293" s="166"/>
      <c r="S293" s="166"/>
      <c r="T293" s="166"/>
      <c r="U293" s="166"/>
      <c r="V293" s="166"/>
      <c r="W293" s="166"/>
      <c r="X293" s="166"/>
      <c r="Y293" s="166"/>
      <c r="Z293" s="166"/>
    </row>
    <row r="294" spans="1:26" ht="12.75" customHeight="1">
      <c r="A294" s="166"/>
      <c r="B294" s="166"/>
      <c r="C294" s="166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66"/>
      <c r="O294" s="166"/>
      <c r="P294" s="166"/>
      <c r="Q294" s="166"/>
      <c r="R294" s="166"/>
      <c r="S294" s="166"/>
      <c r="T294" s="166"/>
      <c r="U294" s="166"/>
      <c r="V294" s="166"/>
      <c r="W294" s="166"/>
      <c r="X294" s="166"/>
      <c r="Y294" s="166"/>
      <c r="Z294" s="166"/>
    </row>
    <row r="295" spans="1:26" ht="12.75" customHeight="1">
      <c r="A295" s="166"/>
      <c r="B295" s="166"/>
      <c r="C295" s="166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66"/>
      <c r="O295" s="166"/>
      <c r="P295" s="166"/>
      <c r="Q295" s="166"/>
      <c r="R295" s="166"/>
      <c r="S295" s="166"/>
      <c r="T295" s="166"/>
      <c r="U295" s="166"/>
      <c r="V295" s="166"/>
      <c r="W295" s="166"/>
      <c r="X295" s="166"/>
      <c r="Y295" s="166"/>
      <c r="Z295" s="166"/>
    </row>
    <row r="296" spans="1:26" ht="12.75" customHeight="1">
      <c r="A296" s="166"/>
      <c r="B296" s="166"/>
      <c r="C296" s="166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66"/>
      <c r="O296" s="166"/>
      <c r="P296" s="166"/>
      <c r="Q296" s="166"/>
      <c r="R296" s="166"/>
      <c r="S296" s="166"/>
      <c r="T296" s="166"/>
      <c r="U296" s="166"/>
      <c r="V296" s="166"/>
      <c r="W296" s="166"/>
      <c r="X296" s="166"/>
      <c r="Y296" s="166"/>
      <c r="Z296" s="166"/>
    </row>
    <row r="297" spans="1:26" ht="12.75" customHeight="1">
      <c r="A297" s="166"/>
      <c r="B297" s="166"/>
      <c r="C297" s="166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166"/>
      <c r="P297" s="166"/>
      <c r="Q297" s="166"/>
      <c r="R297" s="166"/>
      <c r="S297" s="166"/>
      <c r="T297" s="166"/>
      <c r="U297" s="166"/>
      <c r="V297" s="166"/>
      <c r="W297" s="166"/>
      <c r="X297" s="166"/>
      <c r="Y297" s="166"/>
      <c r="Z297" s="166"/>
    </row>
    <row r="298" spans="1:26" ht="12.75" customHeight="1">
      <c r="A298" s="166"/>
      <c r="B298" s="166"/>
      <c r="C298" s="166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P298" s="166"/>
      <c r="Q298" s="166"/>
      <c r="R298" s="166"/>
      <c r="S298" s="166"/>
      <c r="T298" s="166"/>
      <c r="U298" s="166"/>
      <c r="V298" s="166"/>
      <c r="W298" s="166"/>
      <c r="X298" s="166"/>
      <c r="Y298" s="166"/>
      <c r="Z298" s="166"/>
    </row>
    <row r="299" spans="1:26" ht="12.75" customHeight="1">
      <c r="A299" s="166"/>
      <c r="B299" s="166"/>
      <c r="C299" s="166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166"/>
      <c r="P299" s="166"/>
      <c r="Q299" s="166"/>
      <c r="R299" s="166"/>
      <c r="S299" s="166"/>
      <c r="T299" s="166"/>
      <c r="U299" s="166"/>
      <c r="V299" s="166"/>
      <c r="W299" s="166"/>
      <c r="X299" s="166"/>
      <c r="Y299" s="166"/>
      <c r="Z299" s="166"/>
    </row>
    <row r="300" spans="1:26" ht="12.75" customHeight="1">
      <c r="A300" s="166"/>
      <c r="B300" s="166"/>
      <c r="C300" s="166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166"/>
      <c r="P300" s="166"/>
      <c r="Q300" s="166"/>
      <c r="R300" s="166"/>
      <c r="S300" s="166"/>
      <c r="T300" s="166"/>
      <c r="U300" s="166"/>
      <c r="V300" s="166"/>
      <c r="W300" s="166"/>
      <c r="X300" s="166"/>
      <c r="Y300" s="166"/>
      <c r="Z300" s="166"/>
    </row>
    <row r="301" spans="1:26" ht="12.75" customHeight="1">
      <c r="A301" s="166"/>
      <c r="B301" s="166"/>
      <c r="C301" s="166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P301" s="166"/>
      <c r="Q301" s="166"/>
      <c r="R301" s="166"/>
      <c r="S301" s="166"/>
      <c r="T301" s="166"/>
      <c r="U301" s="166"/>
      <c r="V301" s="166"/>
      <c r="W301" s="166"/>
      <c r="X301" s="166"/>
      <c r="Y301" s="166"/>
      <c r="Z301" s="166"/>
    </row>
    <row r="302" spans="1:26" ht="12.75" customHeight="1">
      <c r="A302" s="166"/>
      <c r="B302" s="166"/>
      <c r="C302" s="166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P302" s="166"/>
      <c r="Q302" s="166"/>
      <c r="R302" s="166"/>
      <c r="S302" s="166"/>
      <c r="T302" s="166"/>
      <c r="U302" s="166"/>
      <c r="V302" s="166"/>
      <c r="W302" s="166"/>
      <c r="X302" s="166"/>
      <c r="Y302" s="166"/>
      <c r="Z302" s="166"/>
    </row>
    <row r="303" spans="1:26" ht="12.75" customHeight="1">
      <c r="A303" s="166"/>
      <c r="B303" s="166"/>
      <c r="C303" s="166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P303" s="166"/>
      <c r="Q303" s="166"/>
      <c r="R303" s="166"/>
      <c r="S303" s="166"/>
      <c r="T303" s="166"/>
      <c r="U303" s="166"/>
      <c r="V303" s="166"/>
      <c r="W303" s="166"/>
      <c r="X303" s="166"/>
      <c r="Y303" s="166"/>
      <c r="Z303" s="166"/>
    </row>
    <row r="304" spans="1:26" ht="12.75" customHeight="1">
      <c r="A304" s="166"/>
      <c r="B304" s="166"/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66"/>
      <c r="R304" s="166"/>
      <c r="S304" s="166"/>
      <c r="T304" s="166"/>
      <c r="U304" s="166"/>
      <c r="V304" s="166"/>
      <c r="W304" s="166"/>
      <c r="X304" s="166"/>
      <c r="Y304" s="166"/>
      <c r="Z304" s="166"/>
    </row>
    <row r="305" spans="1:26" ht="12.75" customHeight="1">
      <c r="A305" s="166"/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66"/>
      <c r="R305" s="166"/>
      <c r="S305" s="166"/>
      <c r="T305" s="166"/>
      <c r="U305" s="166"/>
      <c r="V305" s="166"/>
      <c r="W305" s="166"/>
      <c r="X305" s="166"/>
      <c r="Y305" s="166"/>
      <c r="Z305" s="166"/>
    </row>
    <row r="306" spans="1:26" ht="12.75" customHeight="1">
      <c r="A306" s="166"/>
      <c r="B306" s="166"/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66"/>
      <c r="R306" s="166"/>
      <c r="S306" s="166"/>
      <c r="T306" s="166"/>
      <c r="U306" s="166"/>
      <c r="V306" s="166"/>
      <c r="W306" s="166"/>
      <c r="X306" s="166"/>
      <c r="Y306" s="166"/>
      <c r="Z306" s="166"/>
    </row>
    <row r="307" spans="1:26" ht="12.75" customHeight="1">
      <c r="A307" s="166"/>
      <c r="B307" s="166"/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66"/>
      <c r="Q307" s="166"/>
      <c r="R307" s="166"/>
      <c r="S307" s="166"/>
      <c r="T307" s="166"/>
      <c r="U307" s="166"/>
      <c r="V307" s="166"/>
      <c r="W307" s="166"/>
      <c r="X307" s="166"/>
      <c r="Y307" s="166"/>
      <c r="Z307" s="166"/>
    </row>
    <row r="308" spans="1:26" ht="12.75" customHeight="1">
      <c r="A308" s="166"/>
      <c r="B308" s="166"/>
      <c r="C308" s="166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66"/>
      <c r="R308" s="166"/>
      <c r="S308" s="166"/>
      <c r="T308" s="166"/>
      <c r="U308" s="166"/>
      <c r="V308" s="166"/>
      <c r="W308" s="166"/>
      <c r="X308" s="166"/>
      <c r="Y308" s="166"/>
      <c r="Z308" s="166"/>
    </row>
    <row r="309" spans="1:26" ht="12.75" customHeight="1">
      <c r="A309" s="166"/>
      <c r="B309" s="166"/>
      <c r="C309" s="166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66"/>
      <c r="R309" s="166"/>
      <c r="S309" s="166"/>
      <c r="T309" s="166"/>
      <c r="U309" s="166"/>
      <c r="V309" s="166"/>
      <c r="W309" s="166"/>
      <c r="X309" s="166"/>
      <c r="Y309" s="166"/>
      <c r="Z309" s="166"/>
    </row>
    <row r="310" spans="1:26" ht="12.75" customHeight="1">
      <c r="A310" s="166"/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</row>
    <row r="311" spans="1:26" ht="12.75" customHeight="1">
      <c r="A311" s="166"/>
      <c r="B311" s="166"/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66"/>
      <c r="R311" s="166"/>
      <c r="S311" s="166"/>
      <c r="T311" s="166"/>
      <c r="U311" s="166"/>
      <c r="V311" s="166"/>
      <c r="W311" s="166"/>
      <c r="X311" s="166"/>
      <c r="Y311" s="166"/>
      <c r="Z311" s="166"/>
    </row>
    <row r="312" spans="1:26" ht="12.75" customHeight="1">
      <c r="A312" s="166"/>
      <c r="B312" s="166"/>
      <c r="C312" s="166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66"/>
      <c r="R312" s="166"/>
      <c r="S312" s="166"/>
      <c r="T312" s="166"/>
      <c r="U312" s="166"/>
      <c r="V312" s="166"/>
      <c r="W312" s="166"/>
      <c r="X312" s="166"/>
      <c r="Y312" s="166"/>
      <c r="Z312" s="166"/>
    </row>
    <row r="313" spans="1:26" ht="12.75" customHeight="1">
      <c r="A313" s="166"/>
      <c r="B313" s="166"/>
      <c r="C313" s="166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66"/>
      <c r="Q313" s="166"/>
      <c r="R313" s="166"/>
      <c r="S313" s="166"/>
      <c r="T313" s="166"/>
      <c r="U313" s="166"/>
      <c r="V313" s="166"/>
      <c r="W313" s="166"/>
      <c r="X313" s="166"/>
      <c r="Y313" s="166"/>
      <c r="Z313" s="166"/>
    </row>
    <row r="314" spans="1:26" ht="12.75" customHeight="1">
      <c r="A314" s="166"/>
      <c r="B314" s="166"/>
      <c r="C314" s="166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66"/>
      <c r="R314" s="166"/>
      <c r="S314" s="166"/>
      <c r="T314" s="166"/>
      <c r="U314" s="166"/>
      <c r="V314" s="166"/>
      <c r="W314" s="166"/>
      <c r="X314" s="166"/>
      <c r="Y314" s="166"/>
      <c r="Z314" s="166"/>
    </row>
    <row r="315" spans="1:26" ht="12.75" customHeight="1">
      <c r="A315" s="166"/>
      <c r="B315" s="166"/>
      <c r="C315" s="166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66"/>
      <c r="R315" s="166"/>
      <c r="S315" s="166"/>
      <c r="T315" s="166"/>
      <c r="U315" s="166"/>
      <c r="V315" s="166"/>
      <c r="W315" s="166"/>
      <c r="X315" s="166"/>
      <c r="Y315" s="166"/>
      <c r="Z315" s="166"/>
    </row>
    <row r="316" spans="1:26" ht="12.75" customHeight="1">
      <c r="A316" s="166"/>
      <c r="B316" s="166"/>
      <c r="C316" s="166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66"/>
      <c r="O316" s="166"/>
      <c r="P316" s="166"/>
      <c r="Q316" s="166"/>
      <c r="R316" s="166"/>
      <c r="S316" s="166"/>
      <c r="T316" s="166"/>
      <c r="U316" s="166"/>
      <c r="V316" s="166"/>
      <c r="W316" s="166"/>
      <c r="X316" s="166"/>
      <c r="Y316" s="166"/>
      <c r="Z316" s="166"/>
    </row>
    <row r="317" spans="1:26" ht="12.75" customHeight="1">
      <c r="A317" s="166"/>
      <c r="B317" s="166"/>
      <c r="C317" s="166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66"/>
      <c r="O317" s="166"/>
      <c r="P317" s="166"/>
      <c r="Q317" s="166"/>
      <c r="R317" s="166"/>
      <c r="S317" s="166"/>
      <c r="T317" s="166"/>
      <c r="U317" s="166"/>
      <c r="V317" s="166"/>
      <c r="W317" s="166"/>
      <c r="X317" s="166"/>
      <c r="Y317" s="166"/>
      <c r="Z317" s="166"/>
    </row>
    <row r="318" spans="1:26" ht="12.75" customHeight="1">
      <c r="A318" s="166"/>
      <c r="B318" s="166"/>
      <c r="C318" s="166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66"/>
      <c r="Q318" s="166"/>
      <c r="R318" s="166"/>
      <c r="S318" s="166"/>
      <c r="T318" s="166"/>
      <c r="U318" s="166"/>
      <c r="V318" s="166"/>
      <c r="W318" s="166"/>
      <c r="X318" s="166"/>
      <c r="Y318" s="166"/>
      <c r="Z318" s="166"/>
    </row>
    <row r="319" spans="1:26" ht="12.75" customHeight="1">
      <c r="A319" s="166"/>
      <c r="B319" s="166"/>
      <c r="C319" s="166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66"/>
      <c r="Q319" s="166"/>
      <c r="R319" s="166"/>
      <c r="S319" s="166"/>
      <c r="T319" s="166"/>
      <c r="U319" s="166"/>
      <c r="V319" s="166"/>
      <c r="W319" s="166"/>
      <c r="X319" s="166"/>
      <c r="Y319" s="166"/>
      <c r="Z319" s="166"/>
    </row>
    <row r="320" spans="1:26" ht="12.75" customHeight="1">
      <c r="A320" s="166"/>
      <c r="B320" s="166"/>
      <c r="C320" s="166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66"/>
      <c r="O320" s="166"/>
      <c r="P320" s="166"/>
      <c r="Q320" s="166"/>
      <c r="R320" s="166"/>
      <c r="S320" s="166"/>
      <c r="T320" s="166"/>
      <c r="U320" s="166"/>
      <c r="V320" s="166"/>
      <c r="W320" s="166"/>
      <c r="X320" s="166"/>
      <c r="Y320" s="166"/>
      <c r="Z320" s="166"/>
    </row>
    <row r="321" spans="1:26" ht="12.75" customHeight="1">
      <c r="A321" s="166"/>
      <c r="B321" s="166"/>
      <c r="C321" s="166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66"/>
      <c r="O321" s="166"/>
      <c r="P321" s="166"/>
      <c r="Q321" s="166"/>
      <c r="R321" s="166"/>
      <c r="S321" s="166"/>
      <c r="T321" s="166"/>
      <c r="U321" s="166"/>
      <c r="V321" s="166"/>
      <c r="W321" s="166"/>
      <c r="X321" s="166"/>
      <c r="Y321" s="166"/>
      <c r="Z321" s="166"/>
    </row>
    <row r="322" spans="1:26" ht="12.75" customHeight="1">
      <c r="A322" s="166"/>
      <c r="B322" s="166"/>
      <c r="C322" s="166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66"/>
      <c r="O322" s="166"/>
      <c r="P322" s="166"/>
      <c r="Q322" s="166"/>
      <c r="R322" s="166"/>
      <c r="S322" s="166"/>
      <c r="T322" s="166"/>
      <c r="U322" s="166"/>
      <c r="V322" s="166"/>
      <c r="W322" s="166"/>
      <c r="X322" s="166"/>
      <c r="Y322" s="166"/>
      <c r="Z322" s="166"/>
    </row>
    <row r="323" spans="1:26" ht="12.75" customHeight="1">
      <c r="A323" s="166"/>
      <c r="B323" s="166"/>
      <c r="C323" s="166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66"/>
      <c r="O323" s="166"/>
      <c r="P323" s="166"/>
      <c r="Q323" s="166"/>
      <c r="R323" s="166"/>
      <c r="S323" s="166"/>
      <c r="T323" s="166"/>
      <c r="U323" s="166"/>
      <c r="V323" s="166"/>
      <c r="W323" s="166"/>
      <c r="X323" s="166"/>
      <c r="Y323" s="166"/>
      <c r="Z323" s="166"/>
    </row>
    <row r="324" spans="1:26" ht="12.75" customHeight="1">
      <c r="A324" s="166"/>
      <c r="B324" s="166"/>
      <c r="C324" s="166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66"/>
      <c r="O324" s="166"/>
      <c r="P324" s="166"/>
      <c r="Q324" s="166"/>
      <c r="R324" s="166"/>
      <c r="S324" s="166"/>
      <c r="T324" s="166"/>
      <c r="U324" s="166"/>
      <c r="V324" s="166"/>
      <c r="W324" s="166"/>
      <c r="X324" s="166"/>
      <c r="Y324" s="166"/>
      <c r="Z324" s="166"/>
    </row>
    <row r="325" spans="1:26" ht="12.75" customHeight="1">
      <c r="A325" s="166"/>
      <c r="B325" s="166"/>
      <c r="C325" s="166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66"/>
      <c r="O325" s="166"/>
      <c r="P325" s="166"/>
      <c r="Q325" s="166"/>
      <c r="R325" s="166"/>
      <c r="S325" s="166"/>
      <c r="T325" s="166"/>
      <c r="U325" s="166"/>
      <c r="V325" s="166"/>
      <c r="W325" s="166"/>
      <c r="X325" s="166"/>
      <c r="Y325" s="166"/>
      <c r="Z325" s="166"/>
    </row>
    <row r="326" spans="1:26" ht="12.75" customHeight="1">
      <c r="A326" s="166"/>
      <c r="B326" s="166"/>
      <c r="C326" s="166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66"/>
      <c r="O326" s="166"/>
      <c r="P326" s="166"/>
      <c r="Q326" s="166"/>
      <c r="R326" s="166"/>
      <c r="S326" s="166"/>
      <c r="T326" s="166"/>
      <c r="U326" s="166"/>
      <c r="V326" s="166"/>
      <c r="W326" s="166"/>
      <c r="X326" s="166"/>
      <c r="Y326" s="166"/>
      <c r="Z326" s="166"/>
    </row>
    <row r="327" spans="1:26" ht="12.75" customHeight="1">
      <c r="A327" s="166"/>
      <c r="B327" s="166"/>
      <c r="C327" s="166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66"/>
      <c r="O327" s="166"/>
      <c r="P327" s="166"/>
      <c r="Q327" s="166"/>
      <c r="R327" s="166"/>
      <c r="S327" s="166"/>
      <c r="T327" s="166"/>
      <c r="U327" s="166"/>
      <c r="V327" s="166"/>
      <c r="W327" s="166"/>
      <c r="X327" s="166"/>
      <c r="Y327" s="166"/>
      <c r="Z327" s="166"/>
    </row>
    <row r="328" spans="1:26" ht="12.75" customHeight="1">
      <c r="A328" s="166"/>
      <c r="B328" s="166"/>
      <c r="C328" s="166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66"/>
      <c r="O328" s="166"/>
      <c r="P328" s="166"/>
      <c r="Q328" s="166"/>
      <c r="R328" s="166"/>
      <c r="S328" s="166"/>
      <c r="T328" s="166"/>
      <c r="U328" s="166"/>
      <c r="V328" s="166"/>
      <c r="W328" s="166"/>
      <c r="X328" s="166"/>
      <c r="Y328" s="166"/>
      <c r="Z328" s="166"/>
    </row>
    <row r="329" spans="1:26" ht="12.75" customHeight="1">
      <c r="A329" s="166"/>
      <c r="B329" s="166"/>
      <c r="C329" s="166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66"/>
      <c r="O329" s="166"/>
      <c r="P329" s="166"/>
      <c r="Q329" s="166"/>
      <c r="R329" s="166"/>
      <c r="S329" s="166"/>
      <c r="T329" s="166"/>
      <c r="U329" s="166"/>
      <c r="V329" s="166"/>
      <c r="W329" s="166"/>
      <c r="X329" s="166"/>
      <c r="Y329" s="166"/>
      <c r="Z329" s="166"/>
    </row>
    <row r="330" spans="1:26" ht="12.75" customHeight="1">
      <c r="A330" s="166"/>
      <c r="B330" s="166"/>
      <c r="C330" s="166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66"/>
      <c r="O330" s="166"/>
      <c r="P330" s="166"/>
      <c r="Q330" s="166"/>
      <c r="R330" s="166"/>
      <c r="S330" s="166"/>
      <c r="T330" s="166"/>
      <c r="U330" s="166"/>
      <c r="V330" s="166"/>
      <c r="W330" s="166"/>
      <c r="X330" s="166"/>
      <c r="Y330" s="166"/>
      <c r="Z330" s="166"/>
    </row>
    <row r="331" spans="1:26" ht="12.75" customHeight="1">
      <c r="A331" s="166"/>
      <c r="B331" s="166"/>
      <c r="C331" s="166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66"/>
      <c r="O331" s="166"/>
      <c r="P331" s="166"/>
      <c r="Q331" s="166"/>
      <c r="R331" s="166"/>
      <c r="S331" s="166"/>
      <c r="T331" s="166"/>
      <c r="U331" s="166"/>
      <c r="V331" s="166"/>
      <c r="W331" s="166"/>
      <c r="X331" s="166"/>
      <c r="Y331" s="166"/>
      <c r="Z331" s="166"/>
    </row>
    <row r="332" spans="1:26" ht="12.75" customHeight="1">
      <c r="A332" s="166"/>
      <c r="B332" s="166"/>
      <c r="C332" s="166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66"/>
      <c r="O332" s="166"/>
      <c r="P332" s="166"/>
      <c r="Q332" s="166"/>
      <c r="R332" s="166"/>
      <c r="S332" s="166"/>
      <c r="T332" s="166"/>
      <c r="U332" s="166"/>
      <c r="V332" s="166"/>
      <c r="W332" s="166"/>
      <c r="X332" s="166"/>
      <c r="Y332" s="166"/>
      <c r="Z332" s="166"/>
    </row>
    <row r="333" spans="1:26" ht="12.75" customHeight="1">
      <c r="A333" s="166"/>
      <c r="B333" s="166"/>
      <c r="C333" s="166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66"/>
      <c r="O333" s="166"/>
      <c r="P333" s="166"/>
      <c r="Q333" s="166"/>
      <c r="R333" s="166"/>
      <c r="S333" s="166"/>
      <c r="T333" s="166"/>
      <c r="U333" s="166"/>
      <c r="V333" s="166"/>
      <c r="W333" s="166"/>
      <c r="X333" s="166"/>
      <c r="Y333" s="166"/>
      <c r="Z333" s="166"/>
    </row>
    <row r="334" spans="1:26" ht="12.75" customHeight="1">
      <c r="A334" s="166"/>
      <c r="B334" s="166"/>
      <c r="C334" s="166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66"/>
      <c r="O334" s="166"/>
      <c r="P334" s="166"/>
      <c r="Q334" s="166"/>
      <c r="R334" s="166"/>
      <c r="S334" s="166"/>
      <c r="T334" s="166"/>
      <c r="U334" s="166"/>
      <c r="V334" s="166"/>
      <c r="W334" s="166"/>
      <c r="X334" s="166"/>
      <c r="Y334" s="166"/>
      <c r="Z334" s="166"/>
    </row>
    <row r="335" spans="1:26" ht="12.75" customHeight="1">
      <c r="A335" s="166"/>
      <c r="B335" s="166"/>
      <c r="C335" s="166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66"/>
      <c r="O335" s="166"/>
      <c r="P335" s="166"/>
      <c r="Q335" s="166"/>
      <c r="R335" s="166"/>
      <c r="S335" s="166"/>
      <c r="T335" s="166"/>
      <c r="U335" s="166"/>
      <c r="V335" s="166"/>
      <c r="W335" s="166"/>
      <c r="X335" s="166"/>
      <c r="Y335" s="166"/>
      <c r="Z335" s="166"/>
    </row>
    <row r="336" spans="1:26" ht="12.75" customHeight="1">
      <c r="A336" s="166"/>
      <c r="B336" s="166"/>
      <c r="C336" s="166"/>
      <c r="D336" s="166"/>
      <c r="E336" s="166"/>
      <c r="F336" s="166"/>
      <c r="G336" s="166"/>
      <c r="H336" s="166"/>
      <c r="I336" s="166"/>
      <c r="J336" s="166"/>
      <c r="K336" s="166"/>
      <c r="L336" s="166"/>
      <c r="M336" s="166"/>
      <c r="N336" s="166"/>
      <c r="O336" s="166"/>
      <c r="P336" s="166"/>
      <c r="Q336" s="166"/>
      <c r="R336" s="166"/>
      <c r="S336" s="166"/>
      <c r="T336" s="166"/>
      <c r="U336" s="166"/>
      <c r="V336" s="166"/>
      <c r="W336" s="166"/>
      <c r="X336" s="166"/>
      <c r="Y336" s="166"/>
      <c r="Z336" s="166"/>
    </row>
    <row r="337" spans="1:26" ht="12.75" customHeight="1">
      <c r="A337" s="166"/>
      <c r="B337" s="166"/>
      <c r="C337" s="166"/>
      <c r="D337" s="166"/>
      <c r="E337" s="166"/>
      <c r="F337" s="166"/>
      <c r="G337" s="166"/>
      <c r="H337" s="166"/>
      <c r="I337" s="166"/>
      <c r="J337" s="166"/>
      <c r="K337" s="166"/>
      <c r="L337" s="166"/>
      <c r="M337" s="166"/>
      <c r="N337" s="166"/>
      <c r="O337" s="166"/>
      <c r="P337" s="166"/>
      <c r="Q337" s="166"/>
      <c r="R337" s="166"/>
      <c r="S337" s="166"/>
      <c r="T337" s="166"/>
      <c r="U337" s="166"/>
      <c r="V337" s="166"/>
      <c r="W337" s="166"/>
      <c r="X337" s="166"/>
      <c r="Y337" s="166"/>
      <c r="Z337" s="166"/>
    </row>
    <row r="338" spans="1:26" ht="12.75" customHeight="1">
      <c r="A338" s="166"/>
      <c r="B338" s="166"/>
      <c r="C338" s="166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66"/>
      <c r="O338" s="166"/>
      <c r="P338" s="166"/>
      <c r="Q338" s="166"/>
      <c r="R338" s="166"/>
      <c r="S338" s="166"/>
      <c r="T338" s="166"/>
      <c r="U338" s="166"/>
      <c r="V338" s="166"/>
      <c r="W338" s="166"/>
      <c r="X338" s="166"/>
      <c r="Y338" s="166"/>
      <c r="Z338" s="166"/>
    </row>
    <row r="339" spans="1:26" ht="12.75" customHeight="1">
      <c r="A339" s="166"/>
      <c r="B339" s="166"/>
      <c r="C339" s="166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66"/>
      <c r="O339" s="166"/>
      <c r="P339" s="166"/>
      <c r="Q339" s="166"/>
      <c r="R339" s="166"/>
      <c r="S339" s="166"/>
      <c r="T339" s="166"/>
      <c r="U339" s="166"/>
      <c r="V339" s="166"/>
      <c r="W339" s="166"/>
      <c r="X339" s="166"/>
      <c r="Y339" s="166"/>
      <c r="Z339" s="166"/>
    </row>
    <row r="340" spans="1:26" ht="12.75" customHeight="1">
      <c r="A340" s="166"/>
      <c r="B340" s="166"/>
      <c r="C340" s="166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66"/>
      <c r="O340" s="166"/>
      <c r="P340" s="166"/>
      <c r="Q340" s="166"/>
      <c r="R340" s="166"/>
      <c r="S340" s="166"/>
      <c r="T340" s="166"/>
      <c r="U340" s="166"/>
      <c r="V340" s="166"/>
      <c r="W340" s="166"/>
      <c r="X340" s="166"/>
      <c r="Y340" s="166"/>
      <c r="Z340" s="166"/>
    </row>
    <row r="341" spans="1:26" ht="12.75" customHeight="1">
      <c r="A341" s="166"/>
      <c r="B341" s="166"/>
      <c r="C341" s="166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66"/>
      <c r="O341" s="166"/>
      <c r="P341" s="166"/>
      <c r="Q341" s="166"/>
      <c r="R341" s="166"/>
      <c r="S341" s="166"/>
      <c r="T341" s="166"/>
      <c r="U341" s="166"/>
      <c r="V341" s="166"/>
      <c r="W341" s="166"/>
      <c r="X341" s="166"/>
      <c r="Y341" s="166"/>
      <c r="Z341" s="166"/>
    </row>
    <row r="342" spans="1:26" ht="12.75" customHeight="1">
      <c r="A342" s="166"/>
      <c r="B342" s="166"/>
      <c r="C342" s="166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66"/>
      <c r="O342" s="166"/>
      <c r="P342" s="166"/>
      <c r="Q342" s="166"/>
      <c r="R342" s="166"/>
      <c r="S342" s="166"/>
      <c r="T342" s="166"/>
      <c r="U342" s="166"/>
      <c r="V342" s="166"/>
      <c r="W342" s="166"/>
      <c r="X342" s="166"/>
      <c r="Y342" s="166"/>
      <c r="Z342" s="166"/>
    </row>
    <row r="343" spans="1:26" ht="12.75" customHeight="1">
      <c r="A343" s="166"/>
      <c r="B343" s="166"/>
      <c r="C343" s="166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66"/>
      <c r="O343" s="166"/>
      <c r="P343" s="166"/>
      <c r="Q343" s="166"/>
      <c r="R343" s="166"/>
      <c r="S343" s="166"/>
      <c r="T343" s="166"/>
      <c r="U343" s="166"/>
      <c r="V343" s="166"/>
      <c r="W343" s="166"/>
      <c r="X343" s="166"/>
      <c r="Y343" s="166"/>
      <c r="Z343" s="166"/>
    </row>
    <row r="344" spans="1:26" ht="12.75" customHeight="1">
      <c r="A344" s="166"/>
      <c r="B344" s="166"/>
      <c r="C344" s="166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66"/>
      <c r="O344" s="166"/>
      <c r="P344" s="166"/>
      <c r="Q344" s="166"/>
      <c r="R344" s="166"/>
      <c r="S344" s="166"/>
      <c r="T344" s="166"/>
      <c r="U344" s="166"/>
      <c r="V344" s="166"/>
      <c r="W344" s="166"/>
      <c r="X344" s="166"/>
      <c r="Y344" s="166"/>
      <c r="Z344" s="166"/>
    </row>
    <row r="345" spans="1:26" ht="12.75" customHeight="1">
      <c r="A345" s="166"/>
      <c r="B345" s="166"/>
      <c r="C345" s="166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66"/>
      <c r="O345" s="166"/>
      <c r="P345" s="166"/>
      <c r="Q345" s="166"/>
      <c r="R345" s="166"/>
      <c r="S345" s="166"/>
      <c r="T345" s="166"/>
      <c r="U345" s="166"/>
      <c r="V345" s="166"/>
      <c r="W345" s="166"/>
      <c r="X345" s="166"/>
      <c r="Y345" s="166"/>
      <c r="Z345" s="166"/>
    </row>
    <row r="346" spans="1:26" ht="12.75" customHeight="1">
      <c r="A346" s="166"/>
      <c r="B346" s="166"/>
      <c r="C346" s="166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66"/>
      <c r="O346" s="166"/>
      <c r="P346" s="166"/>
      <c r="Q346" s="166"/>
      <c r="R346" s="166"/>
      <c r="S346" s="166"/>
      <c r="T346" s="166"/>
      <c r="U346" s="166"/>
      <c r="V346" s="166"/>
      <c r="W346" s="166"/>
      <c r="X346" s="166"/>
      <c r="Y346" s="166"/>
      <c r="Z346" s="166"/>
    </row>
    <row r="347" spans="1:26" ht="12.75" customHeight="1">
      <c r="A347" s="166"/>
      <c r="B347" s="166"/>
      <c r="C347" s="166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66"/>
      <c r="O347" s="166"/>
      <c r="P347" s="166"/>
      <c r="Q347" s="166"/>
      <c r="R347" s="166"/>
      <c r="S347" s="166"/>
      <c r="T347" s="166"/>
      <c r="U347" s="166"/>
      <c r="V347" s="166"/>
      <c r="W347" s="166"/>
      <c r="X347" s="166"/>
      <c r="Y347" s="166"/>
      <c r="Z347" s="166"/>
    </row>
    <row r="348" spans="1:26" ht="12.75" customHeight="1">
      <c r="A348" s="166"/>
      <c r="B348" s="166"/>
      <c r="C348" s="166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66"/>
      <c r="O348" s="166"/>
      <c r="P348" s="166"/>
      <c r="Q348" s="166"/>
      <c r="R348" s="166"/>
      <c r="S348" s="166"/>
      <c r="T348" s="166"/>
      <c r="U348" s="166"/>
      <c r="V348" s="166"/>
      <c r="W348" s="166"/>
      <c r="X348" s="166"/>
      <c r="Y348" s="166"/>
      <c r="Z348" s="166"/>
    </row>
    <row r="349" spans="1:26" ht="12.75" customHeight="1">
      <c r="A349" s="166"/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</row>
    <row r="350" spans="1:26" ht="12.75" customHeight="1">
      <c r="A350" s="166"/>
      <c r="B350" s="166"/>
      <c r="C350" s="166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66"/>
      <c r="O350" s="166"/>
      <c r="P350" s="166"/>
      <c r="Q350" s="166"/>
      <c r="R350" s="166"/>
      <c r="S350" s="166"/>
      <c r="T350" s="166"/>
      <c r="U350" s="166"/>
      <c r="V350" s="166"/>
      <c r="W350" s="166"/>
      <c r="X350" s="166"/>
      <c r="Y350" s="166"/>
      <c r="Z350" s="166"/>
    </row>
    <row r="351" spans="1:26" ht="12.75" customHeight="1">
      <c r="A351" s="166"/>
      <c r="B351" s="166"/>
      <c r="C351" s="166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66"/>
      <c r="O351" s="166"/>
      <c r="P351" s="166"/>
      <c r="Q351" s="166"/>
      <c r="R351" s="166"/>
      <c r="S351" s="166"/>
      <c r="T351" s="166"/>
      <c r="U351" s="166"/>
      <c r="V351" s="166"/>
      <c r="W351" s="166"/>
      <c r="X351" s="166"/>
      <c r="Y351" s="166"/>
      <c r="Z351" s="166"/>
    </row>
    <row r="352" spans="1:26" ht="12.75" customHeight="1">
      <c r="A352" s="166"/>
      <c r="B352" s="166"/>
      <c r="C352" s="166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66"/>
      <c r="O352" s="166"/>
      <c r="P352" s="166"/>
      <c r="Q352" s="166"/>
      <c r="R352" s="166"/>
      <c r="S352" s="166"/>
      <c r="T352" s="166"/>
      <c r="U352" s="166"/>
      <c r="V352" s="166"/>
      <c r="W352" s="166"/>
      <c r="X352" s="166"/>
      <c r="Y352" s="166"/>
      <c r="Z352" s="166"/>
    </row>
    <row r="353" spans="1:26" ht="12.75" customHeight="1">
      <c r="A353" s="166"/>
      <c r="B353" s="166"/>
      <c r="C353" s="166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66"/>
      <c r="O353" s="166"/>
      <c r="P353" s="166"/>
      <c r="Q353" s="166"/>
      <c r="R353" s="166"/>
      <c r="S353" s="166"/>
      <c r="T353" s="166"/>
      <c r="U353" s="166"/>
      <c r="V353" s="166"/>
      <c r="W353" s="166"/>
      <c r="X353" s="166"/>
      <c r="Y353" s="166"/>
      <c r="Z353" s="166"/>
    </row>
    <row r="354" spans="1:26" ht="12.75" customHeight="1">
      <c r="A354" s="166"/>
      <c r="B354" s="166"/>
      <c r="C354" s="166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66"/>
      <c r="O354" s="166"/>
      <c r="P354" s="166"/>
      <c r="Q354" s="166"/>
      <c r="R354" s="166"/>
      <c r="S354" s="166"/>
      <c r="T354" s="166"/>
      <c r="U354" s="166"/>
      <c r="V354" s="166"/>
      <c r="W354" s="166"/>
      <c r="X354" s="166"/>
      <c r="Y354" s="166"/>
      <c r="Z354" s="166"/>
    </row>
    <row r="355" spans="1:26" ht="12.75" customHeight="1">
      <c r="A355" s="166"/>
      <c r="B355" s="166"/>
      <c r="C355" s="166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66"/>
      <c r="O355" s="166"/>
      <c r="P355" s="166"/>
      <c r="Q355" s="166"/>
      <c r="R355" s="166"/>
      <c r="S355" s="166"/>
      <c r="T355" s="166"/>
      <c r="U355" s="166"/>
      <c r="V355" s="166"/>
      <c r="W355" s="166"/>
      <c r="X355" s="166"/>
      <c r="Y355" s="166"/>
      <c r="Z355" s="166"/>
    </row>
    <row r="356" spans="1:26" ht="12.75" customHeight="1">
      <c r="A356" s="166"/>
      <c r="B356" s="166"/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66"/>
      <c r="O356" s="166"/>
      <c r="P356" s="166"/>
      <c r="Q356" s="166"/>
      <c r="R356" s="166"/>
      <c r="S356" s="166"/>
      <c r="T356" s="166"/>
      <c r="U356" s="166"/>
      <c r="V356" s="166"/>
      <c r="W356" s="166"/>
      <c r="X356" s="166"/>
      <c r="Y356" s="166"/>
      <c r="Z356" s="166"/>
    </row>
    <row r="357" spans="1:26" ht="12.75" customHeight="1">
      <c r="A357" s="166"/>
      <c r="B357" s="166"/>
      <c r="C357" s="166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66"/>
      <c r="O357" s="166"/>
      <c r="P357" s="166"/>
      <c r="Q357" s="166"/>
      <c r="R357" s="166"/>
      <c r="S357" s="166"/>
      <c r="T357" s="166"/>
      <c r="U357" s="166"/>
      <c r="V357" s="166"/>
      <c r="W357" s="166"/>
      <c r="X357" s="166"/>
      <c r="Y357" s="166"/>
      <c r="Z357" s="166"/>
    </row>
    <row r="358" spans="1:26" ht="12.75" customHeight="1">
      <c r="A358" s="166"/>
      <c r="B358" s="166"/>
      <c r="C358" s="166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66"/>
      <c r="O358" s="166"/>
      <c r="P358" s="166"/>
      <c r="Q358" s="166"/>
      <c r="R358" s="166"/>
      <c r="S358" s="166"/>
      <c r="T358" s="166"/>
      <c r="U358" s="166"/>
      <c r="V358" s="166"/>
      <c r="W358" s="166"/>
      <c r="X358" s="166"/>
      <c r="Y358" s="166"/>
      <c r="Z358" s="166"/>
    </row>
    <row r="359" spans="1:26" ht="12.75" customHeight="1">
      <c r="A359" s="166"/>
      <c r="B359" s="166"/>
      <c r="C359" s="166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66"/>
      <c r="O359" s="166"/>
      <c r="P359" s="166"/>
      <c r="Q359" s="166"/>
      <c r="R359" s="166"/>
      <c r="S359" s="166"/>
      <c r="T359" s="166"/>
      <c r="U359" s="166"/>
      <c r="V359" s="166"/>
      <c r="W359" s="166"/>
      <c r="X359" s="166"/>
      <c r="Y359" s="166"/>
      <c r="Z359" s="166"/>
    </row>
    <row r="360" spans="1:26" ht="12.75" customHeight="1">
      <c r="A360" s="166"/>
      <c r="B360" s="166"/>
      <c r="C360" s="166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66"/>
      <c r="O360" s="166"/>
      <c r="P360" s="166"/>
      <c r="Q360" s="166"/>
      <c r="R360" s="166"/>
      <c r="S360" s="166"/>
      <c r="T360" s="166"/>
      <c r="U360" s="166"/>
      <c r="V360" s="166"/>
      <c r="W360" s="166"/>
      <c r="X360" s="166"/>
      <c r="Y360" s="166"/>
      <c r="Z360" s="166"/>
    </row>
    <row r="361" spans="1:26" ht="12.75" customHeight="1">
      <c r="A361" s="166"/>
      <c r="B361" s="166"/>
      <c r="C361" s="166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66"/>
      <c r="O361" s="166"/>
      <c r="P361" s="166"/>
      <c r="Q361" s="166"/>
      <c r="R361" s="166"/>
      <c r="S361" s="166"/>
      <c r="T361" s="166"/>
      <c r="U361" s="166"/>
      <c r="V361" s="166"/>
      <c r="W361" s="166"/>
      <c r="X361" s="166"/>
      <c r="Y361" s="166"/>
      <c r="Z361" s="166"/>
    </row>
    <row r="362" spans="1:26" ht="12.75" customHeight="1">
      <c r="A362" s="166"/>
      <c r="B362" s="166"/>
      <c r="C362" s="166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66"/>
      <c r="O362" s="166"/>
      <c r="P362" s="166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</row>
    <row r="363" spans="1:26" ht="12.75" customHeight="1">
      <c r="A363" s="166"/>
      <c r="B363" s="166"/>
      <c r="C363" s="166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66"/>
      <c r="O363" s="166"/>
      <c r="P363" s="166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</row>
    <row r="364" spans="1:26" ht="12.75" customHeight="1">
      <c r="A364" s="166"/>
      <c r="B364" s="166"/>
      <c r="C364" s="166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66"/>
      <c r="O364" s="166"/>
      <c r="P364" s="166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</row>
    <row r="365" spans="1:26" ht="12.75" customHeight="1">
      <c r="A365" s="166"/>
      <c r="B365" s="166"/>
      <c r="C365" s="166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66"/>
      <c r="O365" s="166"/>
      <c r="P365" s="166"/>
      <c r="Q365" s="166"/>
      <c r="R365" s="166"/>
      <c r="S365" s="166"/>
      <c r="T365" s="166"/>
      <c r="U365" s="166"/>
      <c r="V365" s="166"/>
      <c r="W365" s="166"/>
      <c r="X365" s="166"/>
      <c r="Y365" s="166"/>
      <c r="Z365" s="166"/>
    </row>
    <row r="366" spans="1:26" ht="12.75" customHeight="1">
      <c r="A366" s="166"/>
      <c r="B366" s="166"/>
      <c r="C366" s="166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66"/>
      <c r="O366" s="166"/>
      <c r="P366" s="166"/>
      <c r="Q366" s="166"/>
      <c r="R366" s="166"/>
      <c r="S366" s="166"/>
      <c r="T366" s="166"/>
      <c r="U366" s="166"/>
      <c r="V366" s="166"/>
      <c r="W366" s="166"/>
      <c r="X366" s="166"/>
      <c r="Y366" s="166"/>
      <c r="Z366" s="166"/>
    </row>
    <row r="367" spans="1:26" ht="12.75" customHeight="1">
      <c r="A367" s="166"/>
      <c r="B367" s="166"/>
      <c r="C367" s="166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66"/>
      <c r="O367" s="166"/>
      <c r="P367" s="166"/>
      <c r="Q367" s="166"/>
      <c r="R367" s="166"/>
      <c r="S367" s="166"/>
      <c r="T367" s="166"/>
      <c r="U367" s="166"/>
      <c r="V367" s="166"/>
      <c r="W367" s="166"/>
      <c r="X367" s="166"/>
      <c r="Y367" s="166"/>
      <c r="Z367" s="166"/>
    </row>
    <row r="368" spans="1:26" ht="12.75" customHeight="1">
      <c r="A368" s="166"/>
      <c r="B368" s="166"/>
      <c r="C368" s="166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66"/>
      <c r="O368" s="166"/>
      <c r="P368" s="166"/>
      <c r="Q368" s="166"/>
      <c r="R368" s="166"/>
      <c r="S368" s="166"/>
      <c r="T368" s="166"/>
      <c r="U368" s="166"/>
      <c r="V368" s="166"/>
      <c r="W368" s="166"/>
      <c r="X368" s="166"/>
      <c r="Y368" s="166"/>
      <c r="Z368" s="166"/>
    </row>
    <row r="369" spans="1:26" ht="12.75" customHeight="1">
      <c r="A369" s="166"/>
      <c r="B369" s="166"/>
      <c r="C369" s="166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66"/>
      <c r="O369" s="166"/>
      <c r="P369" s="166"/>
      <c r="Q369" s="166"/>
      <c r="R369" s="166"/>
      <c r="S369" s="166"/>
      <c r="T369" s="166"/>
      <c r="U369" s="166"/>
      <c r="V369" s="166"/>
      <c r="W369" s="166"/>
      <c r="X369" s="166"/>
      <c r="Y369" s="166"/>
      <c r="Z369" s="166"/>
    </row>
    <row r="370" spans="1:26" ht="12.75" customHeight="1">
      <c r="A370" s="166"/>
      <c r="B370" s="166"/>
      <c r="C370" s="166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66"/>
      <c r="O370" s="166"/>
      <c r="P370" s="166"/>
      <c r="Q370" s="166"/>
      <c r="R370" s="166"/>
      <c r="S370" s="166"/>
      <c r="T370" s="166"/>
      <c r="U370" s="166"/>
      <c r="V370" s="166"/>
      <c r="W370" s="166"/>
      <c r="X370" s="166"/>
      <c r="Y370" s="166"/>
      <c r="Z370" s="166"/>
    </row>
    <row r="371" spans="1:26" ht="12.75" customHeight="1">
      <c r="A371" s="166"/>
      <c r="B371" s="166"/>
      <c r="C371" s="166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66"/>
      <c r="O371" s="166"/>
      <c r="P371" s="166"/>
      <c r="Q371" s="166"/>
      <c r="R371" s="166"/>
      <c r="S371" s="166"/>
      <c r="T371" s="166"/>
      <c r="U371" s="166"/>
      <c r="V371" s="166"/>
      <c r="W371" s="166"/>
      <c r="X371" s="166"/>
      <c r="Y371" s="166"/>
      <c r="Z371" s="166"/>
    </row>
    <row r="372" spans="1:26" ht="12.75" customHeight="1">
      <c r="A372" s="166"/>
      <c r="B372" s="166"/>
      <c r="C372" s="166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66"/>
      <c r="O372" s="166"/>
      <c r="P372" s="166"/>
      <c r="Q372" s="166"/>
      <c r="R372" s="166"/>
      <c r="S372" s="166"/>
      <c r="T372" s="166"/>
      <c r="U372" s="166"/>
      <c r="V372" s="166"/>
      <c r="W372" s="166"/>
      <c r="X372" s="166"/>
      <c r="Y372" s="166"/>
      <c r="Z372" s="166"/>
    </row>
    <row r="373" spans="1:26" ht="12.75" customHeight="1">
      <c r="A373" s="166"/>
      <c r="B373" s="166"/>
      <c r="C373" s="166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66"/>
      <c r="O373" s="166"/>
      <c r="P373" s="166"/>
      <c r="Q373" s="166"/>
      <c r="R373" s="166"/>
      <c r="S373" s="166"/>
      <c r="T373" s="166"/>
      <c r="U373" s="166"/>
      <c r="V373" s="166"/>
      <c r="W373" s="166"/>
      <c r="X373" s="166"/>
      <c r="Y373" s="166"/>
      <c r="Z373" s="166"/>
    </row>
    <row r="374" spans="1:26" ht="12.75" customHeight="1">
      <c r="A374" s="166"/>
      <c r="B374" s="166"/>
      <c r="C374" s="166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66"/>
      <c r="O374" s="166"/>
      <c r="P374" s="166"/>
      <c r="Q374" s="166"/>
      <c r="R374" s="166"/>
      <c r="S374" s="166"/>
      <c r="T374" s="166"/>
      <c r="U374" s="166"/>
      <c r="V374" s="166"/>
      <c r="W374" s="166"/>
      <c r="X374" s="166"/>
      <c r="Y374" s="166"/>
      <c r="Z374" s="166"/>
    </row>
    <row r="375" spans="1:26" ht="12.75" customHeight="1">
      <c r="A375" s="166"/>
      <c r="B375" s="166"/>
      <c r="C375" s="166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66"/>
      <c r="O375" s="166"/>
      <c r="P375" s="166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</row>
    <row r="376" spans="1:26" ht="12.75" customHeight="1">
      <c r="A376" s="166"/>
      <c r="B376" s="166"/>
      <c r="C376" s="166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66"/>
      <c r="O376" s="166"/>
      <c r="P376" s="166"/>
      <c r="Q376" s="166"/>
      <c r="R376" s="166"/>
      <c r="S376" s="166"/>
      <c r="T376" s="166"/>
      <c r="U376" s="166"/>
      <c r="V376" s="166"/>
      <c r="W376" s="166"/>
      <c r="X376" s="166"/>
      <c r="Y376" s="166"/>
      <c r="Z376" s="166"/>
    </row>
    <row r="377" spans="1:26" ht="12.75" customHeight="1">
      <c r="A377" s="166"/>
      <c r="B377" s="166"/>
      <c r="C377" s="166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66"/>
      <c r="O377" s="166"/>
      <c r="P377" s="166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</row>
    <row r="378" spans="1:26" ht="12.75" customHeight="1">
      <c r="A378" s="166"/>
      <c r="B378" s="166"/>
      <c r="C378" s="166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66"/>
      <c r="O378" s="166"/>
      <c r="P378" s="166"/>
      <c r="Q378" s="166"/>
      <c r="R378" s="166"/>
      <c r="S378" s="166"/>
      <c r="T378" s="166"/>
      <c r="U378" s="166"/>
      <c r="V378" s="166"/>
      <c r="W378" s="166"/>
      <c r="X378" s="166"/>
      <c r="Y378" s="166"/>
      <c r="Z378" s="166"/>
    </row>
    <row r="379" spans="1:26" ht="12.75" customHeight="1">
      <c r="A379" s="166"/>
      <c r="B379" s="166"/>
      <c r="C379" s="166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66"/>
      <c r="O379" s="166"/>
      <c r="P379" s="166"/>
      <c r="Q379" s="166"/>
      <c r="R379" s="166"/>
      <c r="S379" s="166"/>
      <c r="T379" s="166"/>
      <c r="U379" s="166"/>
      <c r="V379" s="166"/>
      <c r="W379" s="166"/>
      <c r="X379" s="166"/>
      <c r="Y379" s="166"/>
      <c r="Z379" s="166"/>
    </row>
    <row r="380" spans="1:26" ht="12.75" customHeight="1">
      <c r="A380" s="166"/>
      <c r="B380" s="166"/>
      <c r="C380" s="166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66"/>
      <c r="O380" s="166"/>
      <c r="P380" s="166"/>
      <c r="Q380" s="166"/>
      <c r="R380" s="166"/>
      <c r="S380" s="166"/>
      <c r="T380" s="166"/>
      <c r="U380" s="166"/>
      <c r="V380" s="166"/>
      <c r="W380" s="166"/>
      <c r="X380" s="166"/>
      <c r="Y380" s="166"/>
      <c r="Z380" s="166"/>
    </row>
    <row r="381" spans="1:26" ht="12.75" customHeight="1">
      <c r="A381" s="166"/>
      <c r="B381" s="166"/>
      <c r="C381" s="166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66"/>
      <c r="O381" s="166"/>
      <c r="P381" s="166"/>
      <c r="Q381" s="166"/>
      <c r="R381" s="166"/>
      <c r="S381" s="166"/>
      <c r="T381" s="166"/>
      <c r="U381" s="166"/>
      <c r="V381" s="166"/>
      <c r="W381" s="166"/>
      <c r="X381" s="166"/>
      <c r="Y381" s="166"/>
      <c r="Z381" s="166"/>
    </row>
    <row r="382" spans="1:26" ht="12.75" customHeight="1">
      <c r="A382" s="166"/>
      <c r="B382" s="166"/>
      <c r="C382" s="166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66"/>
      <c r="O382" s="166"/>
      <c r="P382" s="166"/>
      <c r="Q382" s="166"/>
      <c r="R382" s="166"/>
      <c r="S382" s="166"/>
      <c r="T382" s="166"/>
      <c r="U382" s="166"/>
      <c r="V382" s="166"/>
      <c r="W382" s="166"/>
      <c r="X382" s="166"/>
      <c r="Y382" s="166"/>
      <c r="Z382" s="166"/>
    </row>
    <row r="383" spans="1:26" ht="12.75" customHeight="1">
      <c r="A383" s="166"/>
      <c r="B383" s="166"/>
      <c r="C383" s="166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66"/>
      <c r="O383" s="166"/>
      <c r="P383" s="166"/>
      <c r="Q383" s="166"/>
      <c r="R383" s="166"/>
      <c r="S383" s="166"/>
      <c r="T383" s="166"/>
      <c r="U383" s="166"/>
      <c r="V383" s="166"/>
      <c r="W383" s="166"/>
      <c r="X383" s="166"/>
      <c r="Y383" s="166"/>
      <c r="Z383" s="166"/>
    </row>
    <row r="384" spans="1:26" ht="12.75" customHeight="1">
      <c r="A384" s="166"/>
      <c r="B384" s="166"/>
      <c r="C384" s="166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66"/>
      <c r="O384" s="166"/>
      <c r="P384" s="166"/>
      <c r="Q384" s="166"/>
      <c r="R384" s="166"/>
      <c r="S384" s="166"/>
      <c r="T384" s="166"/>
      <c r="U384" s="166"/>
      <c r="V384" s="166"/>
      <c r="W384" s="166"/>
      <c r="X384" s="166"/>
      <c r="Y384" s="166"/>
      <c r="Z384" s="166"/>
    </row>
    <row r="385" spans="1:26" ht="12.75" customHeight="1">
      <c r="A385" s="166"/>
      <c r="B385" s="166"/>
      <c r="C385" s="166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66"/>
      <c r="O385" s="166"/>
      <c r="P385" s="166"/>
      <c r="Q385" s="166"/>
      <c r="R385" s="166"/>
      <c r="S385" s="166"/>
      <c r="T385" s="166"/>
      <c r="U385" s="166"/>
      <c r="V385" s="166"/>
      <c r="W385" s="166"/>
      <c r="X385" s="166"/>
      <c r="Y385" s="166"/>
      <c r="Z385" s="166"/>
    </row>
    <row r="386" spans="1:26" ht="12.75" customHeight="1">
      <c r="A386" s="166"/>
      <c r="B386" s="166"/>
      <c r="C386" s="166"/>
      <c r="D386" s="166"/>
      <c r="E386" s="166"/>
      <c r="F386" s="166"/>
      <c r="G386" s="166"/>
      <c r="H386" s="166"/>
      <c r="I386" s="166"/>
      <c r="J386" s="166"/>
      <c r="K386" s="166"/>
      <c r="L386" s="166"/>
      <c r="M386" s="166"/>
      <c r="N386" s="166"/>
      <c r="O386" s="166"/>
      <c r="P386" s="166"/>
      <c r="Q386" s="166"/>
      <c r="R386" s="166"/>
      <c r="S386" s="166"/>
      <c r="T386" s="166"/>
      <c r="U386" s="166"/>
      <c r="V386" s="166"/>
      <c r="W386" s="166"/>
      <c r="X386" s="166"/>
      <c r="Y386" s="166"/>
      <c r="Z386" s="166"/>
    </row>
    <row r="387" spans="1:26" ht="12.75" customHeight="1">
      <c r="A387" s="166"/>
      <c r="B387" s="166"/>
      <c r="C387" s="166"/>
      <c r="D387" s="166"/>
      <c r="E387" s="166"/>
      <c r="F387" s="166"/>
      <c r="G387" s="166"/>
      <c r="H387" s="166"/>
      <c r="I387" s="166"/>
      <c r="J387" s="166"/>
      <c r="K387" s="166"/>
      <c r="L387" s="166"/>
      <c r="M387" s="166"/>
      <c r="N387" s="166"/>
      <c r="O387" s="166"/>
      <c r="P387" s="166"/>
      <c r="Q387" s="166"/>
      <c r="R387" s="166"/>
      <c r="S387" s="166"/>
      <c r="T387" s="166"/>
      <c r="U387" s="166"/>
      <c r="V387" s="166"/>
      <c r="W387" s="166"/>
      <c r="X387" s="166"/>
      <c r="Y387" s="166"/>
      <c r="Z387" s="166"/>
    </row>
    <row r="388" spans="1:26" ht="12.75" customHeight="1">
      <c r="A388" s="166"/>
      <c r="B388" s="166"/>
      <c r="C388" s="166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P388" s="166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</row>
    <row r="389" spans="1:26" ht="12.75" customHeight="1">
      <c r="A389" s="166"/>
      <c r="B389" s="166"/>
      <c r="C389" s="166"/>
      <c r="D389" s="166"/>
      <c r="E389" s="166"/>
      <c r="F389" s="166"/>
      <c r="G389" s="166"/>
      <c r="H389" s="166"/>
      <c r="I389" s="166"/>
      <c r="J389" s="166"/>
      <c r="K389" s="166"/>
      <c r="L389" s="166"/>
      <c r="M389" s="166"/>
      <c r="N389" s="166"/>
      <c r="O389" s="166"/>
      <c r="P389" s="166"/>
      <c r="Q389" s="166"/>
      <c r="R389" s="166"/>
      <c r="S389" s="166"/>
      <c r="T389" s="166"/>
      <c r="U389" s="166"/>
      <c r="V389" s="166"/>
      <c r="W389" s="166"/>
      <c r="X389" s="166"/>
      <c r="Y389" s="166"/>
      <c r="Z389" s="166"/>
    </row>
    <row r="390" spans="1:26" ht="12.75" customHeight="1">
      <c r="A390" s="166"/>
      <c r="B390" s="166"/>
      <c r="C390" s="166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66"/>
      <c r="O390" s="166"/>
      <c r="P390" s="166"/>
      <c r="Q390" s="166"/>
      <c r="R390" s="166"/>
      <c r="S390" s="166"/>
      <c r="T390" s="166"/>
      <c r="U390" s="166"/>
      <c r="V390" s="166"/>
      <c r="W390" s="166"/>
      <c r="X390" s="166"/>
      <c r="Y390" s="166"/>
      <c r="Z390" s="166"/>
    </row>
    <row r="391" spans="1:26" ht="12.75" customHeight="1">
      <c r="A391" s="166"/>
      <c r="B391" s="166"/>
      <c r="C391" s="166"/>
      <c r="D391" s="166"/>
      <c r="E391" s="166"/>
      <c r="F391" s="166"/>
      <c r="G391" s="166"/>
      <c r="H391" s="166"/>
      <c r="I391" s="166"/>
      <c r="J391" s="166"/>
      <c r="K391" s="166"/>
      <c r="L391" s="166"/>
      <c r="M391" s="166"/>
      <c r="N391" s="166"/>
      <c r="O391" s="166"/>
      <c r="P391" s="166"/>
      <c r="Q391" s="166"/>
      <c r="R391" s="166"/>
      <c r="S391" s="166"/>
      <c r="T391" s="166"/>
      <c r="U391" s="166"/>
      <c r="V391" s="166"/>
      <c r="W391" s="166"/>
      <c r="X391" s="166"/>
      <c r="Y391" s="166"/>
      <c r="Z391" s="166"/>
    </row>
    <row r="392" spans="1:26" ht="12.75" customHeight="1">
      <c r="A392" s="166"/>
      <c r="B392" s="166"/>
      <c r="C392" s="166"/>
      <c r="D392" s="166"/>
      <c r="E392" s="166"/>
      <c r="F392" s="166"/>
      <c r="G392" s="166"/>
      <c r="H392" s="166"/>
      <c r="I392" s="166"/>
      <c r="J392" s="166"/>
      <c r="K392" s="166"/>
      <c r="L392" s="166"/>
      <c r="M392" s="166"/>
      <c r="N392" s="166"/>
      <c r="O392" s="166"/>
      <c r="P392" s="166"/>
      <c r="Q392" s="166"/>
      <c r="R392" s="166"/>
      <c r="S392" s="166"/>
      <c r="T392" s="166"/>
      <c r="U392" s="166"/>
      <c r="V392" s="166"/>
      <c r="W392" s="166"/>
      <c r="X392" s="166"/>
      <c r="Y392" s="166"/>
      <c r="Z392" s="166"/>
    </row>
    <row r="393" spans="1:26" ht="12.75" customHeight="1">
      <c r="A393" s="166"/>
      <c r="B393" s="166"/>
      <c r="C393" s="166"/>
      <c r="D393" s="166"/>
      <c r="E393" s="166"/>
      <c r="F393" s="166"/>
      <c r="G393" s="166"/>
      <c r="H393" s="166"/>
      <c r="I393" s="166"/>
      <c r="J393" s="166"/>
      <c r="K393" s="166"/>
      <c r="L393" s="166"/>
      <c r="M393" s="166"/>
      <c r="N393" s="166"/>
      <c r="O393" s="166"/>
      <c r="P393" s="166"/>
      <c r="Q393" s="166"/>
      <c r="R393" s="166"/>
      <c r="S393" s="166"/>
      <c r="T393" s="166"/>
      <c r="U393" s="166"/>
      <c r="V393" s="166"/>
      <c r="W393" s="166"/>
      <c r="X393" s="166"/>
      <c r="Y393" s="166"/>
      <c r="Z393" s="166"/>
    </row>
    <row r="394" spans="1:26" ht="12.75" customHeight="1">
      <c r="A394" s="166"/>
      <c r="B394" s="166"/>
      <c r="C394" s="166"/>
      <c r="D394" s="166"/>
      <c r="E394" s="166"/>
      <c r="F394" s="166"/>
      <c r="G394" s="166"/>
      <c r="H394" s="166"/>
      <c r="I394" s="166"/>
      <c r="J394" s="166"/>
      <c r="K394" s="166"/>
      <c r="L394" s="166"/>
      <c r="M394" s="166"/>
      <c r="N394" s="166"/>
      <c r="O394" s="166"/>
      <c r="P394" s="166"/>
      <c r="Q394" s="166"/>
      <c r="R394" s="166"/>
      <c r="S394" s="166"/>
      <c r="T394" s="166"/>
      <c r="U394" s="166"/>
      <c r="V394" s="166"/>
      <c r="W394" s="166"/>
      <c r="X394" s="166"/>
      <c r="Y394" s="166"/>
      <c r="Z394" s="166"/>
    </row>
    <row r="395" spans="1:26" ht="12.75" customHeight="1">
      <c r="A395" s="166"/>
      <c r="B395" s="166"/>
      <c r="C395" s="166"/>
      <c r="D395" s="166"/>
      <c r="E395" s="166"/>
      <c r="F395" s="166"/>
      <c r="G395" s="166"/>
      <c r="H395" s="166"/>
      <c r="I395" s="166"/>
      <c r="J395" s="166"/>
      <c r="K395" s="166"/>
      <c r="L395" s="166"/>
      <c r="M395" s="166"/>
      <c r="N395" s="166"/>
      <c r="O395" s="166"/>
      <c r="P395" s="166"/>
      <c r="Q395" s="166"/>
      <c r="R395" s="166"/>
      <c r="S395" s="166"/>
      <c r="T395" s="166"/>
      <c r="U395" s="166"/>
      <c r="V395" s="166"/>
      <c r="W395" s="166"/>
      <c r="X395" s="166"/>
      <c r="Y395" s="166"/>
      <c r="Z395" s="166"/>
    </row>
    <row r="396" spans="1:26" ht="12.75" customHeight="1">
      <c r="A396" s="166"/>
      <c r="B396" s="166"/>
      <c r="C396" s="166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66"/>
      <c r="O396" s="166"/>
      <c r="P396" s="166"/>
      <c r="Q396" s="166"/>
      <c r="R396" s="166"/>
      <c r="S396" s="166"/>
      <c r="T396" s="166"/>
      <c r="U396" s="166"/>
      <c r="V396" s="166"/>
      <c r="W396" s="166"/>
      <c r="X396" s="166"/>
      <c r="Y396" s="166"/>
      <c r="Z396" s="166"/>
    </row>
    <row r="397" spans="1:26" ht="12.75" customHeight="1">
      <c r="A397" s="166"/>
      <c r="B397" s="166"/>
      <c r="C397" s="166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66"/>
      <c r="O397" s="166"/>
      <c r="P397" s="166"/>
      <c r="Q397" s="166"/>
      <c r="R397" s="166"/>
      <c r="S397" s="166"/>
      <c r="T397" s="166"/>
      <c r="U397" s="166"/>
      <c r="V397" s="166"/>
      <c r="W397" s="166"/>
      <c r="X397" s="166"/>
      <c r="Y397" s="166"/>
      <c r="Z397" s="166"/>
    </row>
    <row r="398" spans="1:26" ht="12.75" customHeight="1">
      <c r="A398" s="166"/>
      <c r="B398" s="166"/>
      <c r="C398" s="166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66"/>
      <c r="O398" s="166"/>
      <c r="P398" s="166"/>
      <c r="Q398" s="166"/>
      <c r="R398" s="166"/>
      <c r="S398" s="166"/>
      <c r="T398" s="166"/>
      <c r="U398" s="166"/>
      <c r="V398" s="166"/>
      <c r="W398" s="166"/>
      <c r="X398" s="166"/>
      <c r="Y398" s="166"/>
      <c r="Z398" s="166"/>
    </row>
    <row r="399" spans="1:26" ht="12.75" customHeight="1">
      <c r="A399" s="166"/>
      <c r="B399" s="166"/>
      <c r="C399" s="166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66"/>
      <c r="O399" s="166"/>
      <c r="P399" s="166"/>
      <c r="Q399" s="166"/>
      <c r="R399" s="166"/>
      <c r="S399" s="166"/>
      <c r="T399" s="166"/>
      <c r="U399" s="166"/>
      <c r="V399" s="166"/>
      <c r="W399" s="166"/>
      <c r="X399" s="166"/>
      <c r="Y399" s="166"/>
      <c r="Z399" s="166"/>
    </row>
    <row r="400" spans="1:26" ht="12.75" customHeight="1">
      <c r="A400" s="166"/>
      <c r="B400" s="166"/>
      <c r="C400" s="166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66"/>
      <c r="O400" s="166"/>
      <c r="P400" s="166"/>
      <c r="Q400" s="166"/>
      <c r="R400" s="166"/>
      <c r="S400" s="166"/>
      <c r="T400" s="166"/>
      <c r="U400" s="166"/>
      <c r="V400" s="166"/>
      <c r="W400" s="166"/>
      <c r="X400" s="166"/>
      <c r="Y400" s="166"/>
      <c r="Z400" s="166"/>
    </row>
    <row r="401" spans="1:26" ht="12.75" customHeight="1">
      <c r="A401" s="166"/>
      <c r="B401" s="166"/>
      <c r="C401" s="166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66"/>
      <c r="O401" s="166"/>
      <c r="P401" s="166"/>
      <c r="Q401" s="166"/>
      <c r="R401" s="166"/>
      <c r="S401" s="166"/>
      <c r="T401" s="166"/>
      <c r="U401" s="166"/>
      <c r="V401" s="166"/>
      <c r="W401" s="166"/>
      <c r="X401" s="166"/>
      <c r="Y401" s="166"/>
      <c r="Z401" s="166"/>
    </row>
    <row r="402" spans="1:26" ht="12.75" customHeight="1">
      <c r="A402" s="166"/>
      <c r="B402" s="166"/>
      <c r="C402" s="166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66"/>
      <c r="O402" s="166"/>
      <c r="P402" s="166"/>
      <c r="Q402" s="166"/>
      <c r="R402" s="166"/>
      <c r="S402" s="166"/>
      <c r="T402" s="166"/>
      <c r="U402" s="166"/>
      <c r="V402" s="166"/>
      <c r="W402" s="166"/>
      <c r="X402" s="166"/>
      <c r="Y402" s="166"/>
      <c r="Z402" s="166"/>
    </row>
    <row r="403" spans="1:26" ht="12.75" customHeight="1">
      <c r="A403" s="166"/>
      <c r="B403" s="166"/>
      <c r="C403" s="166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66"/>
      <c r="O403" s="166"/>
      <c r="P403" s="166"/>
      <c r="Q403" s="166"/>
      <c r="R403" s="166"/>
      <c r="S403" s="166"/>
      <c r="T403" s="166"/>
      <c r="U403" s="166"/>
      <c r="V403" s="166"/>
      <c r="W403" s="166"/>
      <c r="X403" s="166"/>
      <c r="Y403" s="166"/>
      <c r="Z403" s="166"/>
    </row>
    <row r="404" spans="1:26" ht="12.75" customHeight="1">
      <c r="A404" s="166"/>
      <c r="B404" s="166"/>
      <c r="C404" s="166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66"/>
      <c r="O404" s="166"/>
      <c r="P404" s="166"/>
      <c r="Q404" s="166"/>
      <c r="R404" s="166"/>
      <c r="S404" s="166"/>
      <c r="T404" s="166"/>
      <c r="U404" s="166"/>
      <c r="V404" s="166"/>
      <c r="W404" s="166"/>
      <c r="X404" s="166"/>
      <c r="Y404" s="166"/>
      <c r="Z404" s="166"/>
    </row>
    <row r="405" spans="1:26" ht="12.75" customHeight="1">
      <c r="A405" s="166"/>
      <c r="B405" s="166"/>
      <c r="C405" s="166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66"/>
      <c r="O405" s="166"/>
      <c r="P405" s="166"/>
      <c r="Q405" s="166"/>
      <c r="R405" s="166"/>
      <c r="S405" s="166"/>
      <c r="T405" s="166"/>
      <c r="U405" s="166"/>
      <c r="V405" s="166"/>
      <c r="W405" s="166"/>
      <c r="X405" s="166"/>
      <c r="Y405" s="166"/>
      <c r="Z405" s="166"/>
    </row>
    <row r="406" spans="1:26" ht="12.75" customHeight="1">
      <c r="A406" s="166"/>
      <c r="B406" s="166"/>
      <c r="C406" s="166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66"/>
      <c r="O406" s="166"/>
      <c r="P406" s="166"/>
      <c r="Q406" s="166"/>
      <c r="R406" s="166"/>
      <c r="S406" s="166"/>
      <c r="T406" s="166"/>
      <c r="U406" s="166"/>
      <c r="V406" s="166"/>
      <c r="W406" s="166"/>
      <c r="X406" s="166"/>
      <c r="Y406" s="166"/>
      <c r="Z406" s="166"/>
    </row>
    <row r="407" spans="1:26" ht="12.75" customHeight="1">
      <c r="A407" s="166"/>
      <c r="B407" s="166"/>
      <c r="C407" s="166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66"/>
      <c r="O407" s="166"/>
      <c r="P407" s="166"/>
      <c r="Q407" s="166"/>
      <c r="R407" s="166"/>
      <c r="S407" s="166"/>
      <c r="T407" s="166"/>
      <c r="U407" s="166"/>
      <c r="V407" s="166"/>
      <c r="W407" s="166"/>
      <c r="X407" s="166"/>
      <c r="Y407" s="166"/>
      <c r="Z407" s="166"/>
    </row>
    <row r="408" spans="1:26" ht="12.75" customHeight="1">
      <c r="A408" s="166"/>
      <c r="B408" s="166"/>
      <c r="C408" s="166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66"/>
      <c r="O408" s="166"/>
      <c r="P408" s="166"/>
      <c r="Q408" s="166"/>
      <c r="R408" s="166"/>
      <c r="S408" s="166"/>
      <c r="T408" s="166"/>
      <c r="U408" s="166"/>
      <c r="V408" s="166"/>
      <c r="W408" s="166"/>
      <c r="X408" s="166"/>
      <c r="Y408" s="166"/>
      <c r="Z408" s="166"/>
    </row>
    <row r="409" spans="1:26" ht="12.75" customHeight="1">
      <c r="A409" s="166"/>
      <c r="B409" s="166"/>
      <c r="C409" s="166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66"/>
      <c r="O409" s="166"/>
      <c r="P409" s="166"/>
      <c r="Q409" s="166"/>
      <c r="R409" s="166"/>
      <c r="S409" s="166"/>
      <c r="T409" s="166"/>
      <c r="U409" s="166"/>
      <c r="V409" s="166"/>
      <c r="W409" s="166"/>
      <c r="X409" s="166"/>
      <c r="Y409" s="166"/>
      <c r="Z409" s="166"/>
    </row>
    <row r="410" spans="1:26" ht="12.75" customHeight="1">
      <c r="A410" s="166"/>
      <c r="B410" s="166"/>
      <c r="C410" s="166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P410" s="166"/>
      <c r="Q410" s="166"/>
      <c r="R410" s="166"/>
      <c r="S410" s="166"/>
      <c r="T410" s="166"/>
      <c r="U410" s="166"/>
      <c r="V410" s="166"/>
      <c r="W410" s="166"/>
      <c r="X410" s="166"/>
      <c r="Y410" s="166"/>
      <c r="Z410" s="166"/>
    </row>
    <row r="411" spans="1:26" ht="12.75" customHeight="1">
      <c r="A411" s="166"/>
      <c r="B411" s="166"/>
      <c r="C411" s="166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66"/>
      <c r="O411" s="166"/>
      <c r="P411" s="166"/>
      <c r="Q411" s="166"/>
      <c r="R411" s="166"/>
      <c r="S411" s="166"/>
      <c r="T411" s="166"/>
      <c r="U411" s="166"/>
      <c r="V411" s="166"/>
      <c r="W411" s="166"/>
      <c r="X411" s="166"/>
      <c r="Y411" s="166"/>
      <c r="Z411" s="166"/>
    </row>
    <row r="412" spans="1:26" ht="12.75" customHeight="1">
      <c r="A412" s="166"/>
      <c r="B412" s="166"/>
      <c r="C412" s="166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66"/>
      <c r="O412" s="166"/>
      <c r="P412" s="166"/>
      <c r="Q412" s="166"/>
      <c r="R412" s="166"/>
      <c r="S412" s="166"/>
      <c r="T412" s="166"/>
      <c r="U412" s="166"/>
      <c r="V412" s="166"/>
      <c r="W412" s="166"/>
      <c r="X412" s="166"/>
      <c r="Y412" s="166"/>
      <c r="Z412" s="166"/>
    </row>
    <row r="413" spans="1:26" ht="12.75" customHeight="1">
      <c r="A413" s="166"/>
      <c r="B413" s="166"/>
      <c r="C413" s="166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66"/>
      <c r="O413" s="166"/>
      <c r="P413" s="166"/>
      <c r="Q413" s="166"/>
      <c r="R413" s="166"/>
      <c r="S413" s="166"/>
      <c r="T413" s="166"/>
      <c r="U413" s="166"/>
      <c r="V413" s="166"/>
      <c r="W413" s="166"/>
      <c r="X413" s="166"/>
      <c r="Y413" s="166"/>
      <c r="Z413" s="166"/>
    </row>
    <row r="414" spans="1:26" ht="12.75" customHeight="1">
      <c r="A414" s="166"/>
      <c r="B414" s="166"/>
      <c r="C414" s="166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66"/>
      <c r="O414" s="166"/>
      <c r="P414" s="166"/>
      <c r="Q414" s="166"/>
      <c r="R414" s="166"/>
      <c r="S414" s="166"/>
      <c r="T414" s="166"/>
      <c r="U414" s="166"/>
      <c r="V414" s="166"/>
      <c r="W414" s="166"/>
      <c r="X414" s="166"/>
      <c r="Y414" s="166"/>
      <c r="Z414" s="166"/>
    </row>
    <row r="415" spans="1:26" ht="12.75" customHeight="1">
      <c r="A415" s="166"/>
      <c r="B415" s="166"/>
      <c r="C415" s="166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66"/>
      <c r="O415" s="166"/>
      <c r="P415" s="166"/>
      <c r="Q415" s="166"/>
      <c r="R415" s="166"/>
      <c r="S415" s="166"/>
      <c r="T415" s="166"/>
      <c r="U415" s="166"/>
      <c r="V415" s="166"/>
      <c r="W415" s="166"/>
      <c r="X415" s="166"/>
      <c r="Y415" s="166"/>
      <c r="Z415" s="166"/>
    </row>
    <row r="416" spans="1:26" ht="12.75" customHeight="1">
      <c r="A416" s="166"/>
      <c r="B416" s="166"/>
      <c r="C416" s="166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66"/>
      <c r="O416" s="166"/>
      <c r="P416" s="166"/>
      <c r="Q416" s="166"/>
      <c r="R416" s="166"/>
      <c r="S416" s="166"/>
      <c r="T416" s="166"/>
      <c r="U416" s="166"/>
      <c r="V416" s="166"/>
      <c r="W416" s="166"/>
      <c r="X416" s="166"/>
      <c r="Y416" s="166"/>
      <c r="Z416" s="166"/>
    </row>
    <row r="417" spans="1:26" ht="12.75" customHeight="1">
      <c r="A417" s="166"/>
      <c r="B417" s="166"/>
      <c r="C417" s="166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66"/>
      <c r="O417" s="166"/>
      <c r="P417" s="166"/>
      <c r="Q417" s="166"/>
      <c r="R417" s="166"/>
      <c r="S417" s="166"/>
      <c r="T417" s="166"/>
      <c r="U417" s="166"/>
      <c r="V417" s="166"/>
      <c r="W417" s="166"/>
      <c r="X417" s="166"/>
      <c r="Y417" s="166"/>
      <c r="Z417" s="166"/>
    </row>
    <row r="418" spans="1:26" ht="12.75" customHeight="1">
      <c r="A418" s="166"/>
      <c r="B418" s="166"/>
      <c r="C418" s="166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66"/>
      <c r="O418" s="166"/>
      <c r="P418" s="166"/>
      <c r="Q418" s="166"/>
      <c r="R418" s="166"/>
      <c r="S418" s="166"/>
      <c r="T418" s="166"/>
      <c r="U418" s="166"/>
      <c r="V418" s="166"/>
      <c r="W418" s="166"/>
      <c r="X418" s="166"/>
      <c r="Y418" s="166"/>
      <c r="Z418" s="166"/>
    </row>
    <row r="419" spans="1:26" ht="12.75" customHeight="1">
      <c r="A419" s="166"/>
      <c r="B419" s="166"/>
      <c r="C419" s="166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66"/>
      <c r="O419" s="166"/>
      <c r="P419" s="166"/>
      <c r="Q419" s="166"/>
      <c r="R419" s="166"/>
      <c r="S419" s="166"/>
      <c r="T419" s="166"/>
      <c r="U419" s="166"/>
      <c r="V419" s="166"/>
      <c r="W419" s="166"/>
      <c r="X419" s="166"/>
      <c r="Y419" s="166"/>
      <c r="Z419" s="166"/>
    </row>
    <row r="420" spans="1:26" ht="12.75" customHeight="1">
      <c r="A420" s="166"/>
      <c r="B420" s="166"/>
      <c r="C420" s="166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66"/>
      <c r="O420" s="166"/>
      <c r="P420" s="166"/>
      <c r="Q420" s="166"/>
      <c r="R420" s="166"/>
      <c r="S420" s="166"/>
      <c r="T420" s="166"/>
      <c r="U420" s="166"/>
      <c r="V420" s="166"/>
      <c r="W420" s="166"/>
      <c r="X420" s="166"/>
      <c r="Y420" s="166"/>
      <c r="Z420" s="166"/>
    </row>
    <row r="421" spans="1:26" ht="12.75" customHeight="1">
      <c r="A421" s="166"/>
      <c r="B421" s="166"/>
      <c r="C421" s="166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66"/>
      <c r="O421" s="166"/>
      <c r="P421" s="166"/>
      <c r="Q421" s="166"/>
      <c r="R421" s="166"/>
      <c r="S421" s="166"/>
      <c r="T421" s="166"/>
      <c r="U421" s="166"/>
      <c r="V421" s="166"/>
      <c r="W421" s="166"/>
      <c r="X421" s="166"/>
      <c r="Y421" s="166"/>
      <c r="Z421" s="166"/>
    </row>
    <row r="422" spans="1:26" ht="12.75" customHeight="1">
      <c r="A422" s="166"/>
      <c r="B422" s="166"/>
      <c r="C422" s="166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66"/>
      <c r="O422" s="166"/>
      <c r="P422" s="166"/>
      <c r="Q422" s="166"/>
      <c r="R422" s="166"/>
      <c r="S422" s="166"/>
      <c r="T422" s="166"/>
      <c r="U422" s="166"/>
      <c r="V422" s="166"/>
      <c r="W422" s="166"/>
      <c r="X422" s="166"/>
      <c r="Y422" s="166"/>
      <c r="Z422" s="166"/>
    </row>
    <row r="423" spans="1:26" ht="12.75" customHeight="1">
      <c r="A423" s="166"/>
      <c r="B423" s="166"/>
      <c r="C423" s="166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66"/>
      <c r="O423" s="166"/>
      <c r="P423" s="166"/>
      <c r="Q423" s="166"/>
      <c r="R423" s="166"/>
      <c r="S423" s="166"/>
      <c r="T423" s="166"/>
      <c r="U423" s="166"/>
      <c r="V423" s="166"/>
      <c r="W423" s="166"/>
      <c r="X423" s="166"/>
      <c r="Y423" s="166"/>
      <c r="Z423" s="166"/>
    </row>
    <row r="424" spans="1:26" ht="12.75" customHeight="1">
      <c r="A424" s="166"/>
      <c r="B424" s="166"/>
      <c r="C424" s="166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66"/>
      <c r="O424" s="166"/>
      <c r="P424" s="166"/>
      <c r="Q424" s="166"/>
      <c r="R424" s="166"/>
      <c r="S424" s="166"/>
      <c r="T424" s="166"/>
      <c r="U424" s="166"/>
      <c r="V424" s="166"/>
      <c r="W424" s="166"/>
      <c r="X424" s="166"/>
      <c r="Y424" s="166"/>
      <c r="Z424" s="166"/>
    </row>
    <row r="425" spans="1:26" ht="12.75" customHeight="1">
      <c r="A425" s="166"/>
      <c r="B425" s="166"/>
      <c r="C425" s="166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66"/>
      <c r="O425" s="166"/>
      <c r="P425" s="166"/>
      <c r="Q425" s="166"/>
      <c r="R425" s="166"/>
      <c r="S425" s="166"/>
      <c r="T425" s="166"/>
      <c r="U425" s="166"/>
      <c r="V425" s="166"/>
      <c r="W425" s="166"/>
      <c r="X425" s="166"/>
      <c r="Y425" s="166"/>
      <c r="Z425" s="166"/>
    </row>
    <row r="426" spans="1:26" ht="12.75" customHeight="1">
      <c r="A426" s="166"/>
      <c r="B426" s="166"/>
      <c r="C426" s="166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66"/>
      <c r="O426" s="166"/>
      <c r="P426" s="166"/>
      <c r="Q426" s="166"/>
      <c r="R426" s="166"/>
      <c r="S426" s="166"/>
      <c r="T426" s="166"/>
      <c r="U426" s="166"/>
      <c r="V426" s="166"/>
      <c r="W426" s="166"/>
      <c r="X426" s="166"/>
      <c r="Y426" s="166"/>
      <c r="Z426" s="166"/>
    </row>
    <row r="427" spans="1:26" ht="12.75" customHeight="1">
      <c r="A427" s="166"/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</row>
    <row r="428" spans="1:26" ht="12.75" customHeight="1">
      <c r="A428" s="166"/>
      <c r="B428" s="166"/>
      <c r="C428" s="166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66"/>
      <c r="O428" s="166"/>
      <c r="P428" s="166"/>
      <c r="Q428" s="166"/>
      <c r="R428" s="166"/>
      <c r="S428" s="166"/>
      <c r="T428" s="166"/>
      <c r="U428" s="166"/>
      <c r="V428" s="166"/>
      <c r="W428" s="166"/>
      <c r="X428" s="166"/>
      <c r="Y428" s="166"/>
      <c r="Z428" s="166"/>
    </row>
    <row r="429" spans="1:26" ht="12.75" customHeight="1">
      <c r="A429" s="166"/>
      <c r="B429" s="166"/>
      <c r="C429" s="166"/>
      <c r="D429" s="166"/>
      <c r="E429" s="166"/>
      <c r="F429" s="166"/>
      <c r="G429" s="166"/>
      <c r="H429" s="166"/>
      <c r="I429" s="166"/>
      <c r="J429" s="166"/>
      <c r="K429" s="166"/>
      <c r="L429" s="166"/>
      <c r="M429" s="166"/>
      <c r="N429" s="166"/>
      <c r="O429" s="166"/>
      <c r="P429" s="166"/>
      <c r="Q429" s="166"/>
      <c r="R429" s="166"/>
      <c r="S429" s="166"/>
      <c r="T429" s="166"/>
      <c r="U429" s="166"/>
      <c r="V429" s="166"/>
      <c r="W429" s="166"/>
      <c r="X429" s="166"/>
      <c r="Y429" s="166"/>
      <c r="Z429" s="166"/>
    </row>
    <row r="430" spans="1:26" ht="12.75" customHeight="1">
      <c r="A430" s="166"/>
      <c r="B430" s="166"/>
      <c r="C430" s="166"/>
      <c r="D430" s="166"/>
      <c r="E430" s="166"/>
      <c r="F430" s="166"/>
      <c r="G430" s="166"/>
      <c r="H430" s="166"/>
      <c r="I430" s="166"/>
      <c r="J430" s="166"/>
      <c r="K430" s="166"/>
      <c r="L430" s="166"/>
      <c r="M430" s="166"/>
      <c r="N430" s="166"/>
      <c r="O430" s="166"/>
      <c r="P430" s="166"/>
      <c r="Q430" s="166"/>
      <c r="R430" s="166"/>
      <c r="S430" s="166"/>
      <c r="T430" s="166"/>
      <c r="U430" s="166"/>
      <c r="V430" s="166"/>
      <c r="W430" s="166"/>
      <c r="X430" s="166"/>
      <c r="Y430" s="166"/>
      <c r="Z430" s="166"/>
    </row>
    <row r="431" spans="1:26" ht="12.75" customHeight="1">
      <c r="A431" s="166"/>
      <c r="B431" s="166"/>
      <c r="C431" s="166"/>
      <c r="D431" s="166"/>
      <c r="E431" s="166"/>
      <c r="F431" s="166"/>
      <c r="G431" s="166"/>
      <c r="H431" s="166"/>
      <c r="I431" s="166"/>
      <c r="J431" s="166"/>
      <c r="K431" s="166"/>
      <c r="L431" s="166"/>
      <c r="M431" s="166"/>
      <c r="N431" s="166"/>
      <c r="O431" s="166"/>
      <c r="P431" s="166"/>
      <c r="Q431" s="166"/>
      <c r="R431" s="166"/>
      <c r="S431" s="166"/>
      <c r="T431" s="166"/>
      <c r="U431" s="166"/>
      <c r="V431" s="166"/>
      <c r="W431" s="166"/>
      <c r="X431" s="166"/>
      <c r="Y431" s="166"/>
      <c r="Z431" s="166"/>
    </row>
    <row r="432" spans="1:26" ht="12.75" customHeight="1">
      <c r="A432" s="166"/>
      <c r="B432" s="166"/>
      <c r="C432" s="166"/>
      <c r="D432" s="166"/>
      <c r="E432" s="166"/>
      <c r="F432" s="166"/>
      <c r="G432" s="166"/>
      <c r="H432" s="166"/>
      <c r="I432" s="166"/>
      <c r="J432" s="166"/>
      <c r="K432" s="166"/>
      <c r="L432" s="166"/>
      <c r="M432" s="166"/>
      <c r="N432" s="166"/>
      <c r="O432" s="166"/>
      <c r="P432" s="166"/>
      <c r="Q432" s="166"/>
      <c r="R432" s="166"/>
      <c r="S432" s="166"/>
      <c r="T432" s="166"/>
      <c r="U432" s="166"/>
      <c r="V432" s="166"/>
      <c r="W432" s="166"/>
      <c r="X432" s="166"/>
      <c r="Y432" s="166"/>
      <c r="Z432" s="166"/>
    </row>
    <row r="433" spans="1:26" ht="12.75" customHeight="1">
      <c r="A433" s="166"/>
      <c r="B433" s="166"/>
      <c r="C433" s="166"/>
      <c r="D433" s="166"/>
      <c r="E433" s="166"/>
      <c r="F433" s="166"/>
      <c r="G433" s="166"/>
      <c r="H433" s="166"/>
      <c r="I433" s="166"/>
      <c r="J433" s="166"/>
      <c r="K433" s="166"/>
      <c r="L433" s="166"/>
      <c r="M433" s="166"/>
      <c r="N433" s="166"/>
      <c r="O433" s="166"/>
      <c r="P433" s="166"/>
      <c r="Q433" s="166"/>
      <c r="R433" s="166"/>
      <c r="S433" s="166"/>
      <c r="T433" s="166"/>
      <c r="U433" s="166"/>
      <c r="V433" s="166"/>
      <c r="W433" s="166"/>
      <c r="X433" s="166"/>
      <c r="Y433" s="166"/>
      <c r="Z433" s="166"/>
    </row>
    <row r="434" spans="1:26" ht="12.75" customHeight="1">
      <c r="A434" s="166"/>
      <c r="B434" s="166"/>
      <c r="C434" s="166"/>
      <c r="D434" s="166"/>
      <c r="E434" s="166"/>
      <c r="F434" s="166"/>
      <c r="G434" s="166"/>
      <c r="H434" s="166"/>
      <c r="I434" s="166"/>
      <c r="J434" s="166"/>
      <c r="K434" s="166"/>
      <c r="L434" s="166"/>
      <c r="M434" s="166"/>
      <c r="N434" s="166"/>
      <c r="O434" s="166"/>
      <c r="P434" s="166"/>
      <c r="Q434" s="166"/>
      <c r="R434" s="166"/>
      <c r="S434" s="166"/>
      <c r="T434" s="166"/>
      <c r="U434" s="166"/>
      <c r="V434" s="166"/>
      <c r="W434" s="166"/>
      <c r="X434" s="166"/>
      <c r="Y434" s="166"/>
      <c r="Z434" s="166"/>
    </row>
    <row r="435" spans="1:26" ht="12.75" customHeight="1">
      <c r="A435" s="166"/>
      <c r="B435" s="166"/>
      <c r="C435" s="166"/>
      <c r="D435" s="166"/>
      <c r="E435" s="166"/>
      <c r="F435" s="166"/>
      <c r="G435" s="166"/>
      <c r="H435" s="166"/>
      <c r="I435" s="166"/>
      <c r="J435" s="166"/>
      <c r="K435" s="166"/>
      <c r="L435" s="166"/>
      <c r="M435" s="166"/>
      <c r="N435" s="166"/>
      <c r="O435" s="166"/>
      <c r="P435" s="166"/>
      <c r="Q435" s="166"/>
      <c r="R435" s="166"/>
      <c r="S435" s="166"/>
      <c r="T435" s="166"/>
      <c r="U435" s="166"/>
      <c r="V435" s="166"/>
      <c r="W435" s="166"/>
      <c r="X435" s="166"/>
      <c r="Y435" s="166"/>
      <c r="Z435" s="166"/>
    </row>
    <row r="436" spans="1:26" ht="12.75" customHeight="1">
      <c r="A436" s="166"/>
      <c r="B436" s="166"/>
      <c r="C436" s="166"/>
      <c r="D436" s="166"/>
      <c r="E436" s="166"/>
      <c r="F436" s="166"/>
      <c r="G436" s="166"/>
      <c r="H436" s="166"/>
      <c r="I436" s="166"/>
      <c r="J436" s="166"/>
      <c r="K436" s="166"/>
      <c r="L436" s="166"/>
      <c r="M436" s="166"/>
      <c r="N436" s="166"/>
      <c r="O436" s="166"/>
      <c r="P436" s="166"/>
      <c r="Q436" s="166"/>
      <c r="R436" s="166"/>
      <c r="S436" s="166"/>
      <c r="T436" s="166"/>
      <c r="U436" s="166"/>
      <c r="V436" s="166"/>
      <c r="W436" s="166"/>
      <c r="X436" s="166"/>
      <c r="Y436" s="166"/>
      <c r="Z436" s="166"/>
    </row>
    <row r="437" spans="1:26" ht="12.75" customHeight="1">
      <c r="A437" s="166"/>
      <c r="B437" s="166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</row>
    <row r="438" spans="1:26" ht="12.75" customHeight="1">
      <c r="A438" s="166"/>
      <c r="B438" s="166"/>
      <c r="C438" s="166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66"/>
      <c r="O438" s="166"/>
      <c r="P438" s="166"/>
      <c r="Q438" s="166"/>
      <c r="R438" s="166"/>
      <c r="S438" s="166"/>
      <c r="T438" s="166"/>
      <c r="U438" s="166"/>
      <c r="V438" s="166"/>
      <c r="W438" s="166"/>
      <c r="X438" s="166"/>
      <c r="Y438" s="166"/>
      <c r="Z438" s="166"/>
    </row>
    <row r="439" spans="1:26" ht="12.75" customHeight="1">
      <c r="A439" s="166"/>
      <c r="B439" s="166"/>
      <c r="C439" s="166"/>
      <c r="D439" s="166"/>
      <c r="E439" s="166"/>
      <c r="F439" s="166"/>
      <c r="G439" s="166"/>
      <c r="H439" s="166"/>
      <c r="I439" s="166"/>
      <c r="J439" s="166"/>
      <c r="K439" s="166"/>
      <c r="L439" s="166"/>
      <c r="M439" s="166"/>
      <c r="N439" s="166"/>
      <c r="O439" s="166"/>
      <c r="P439" s="166"/>
      <c r="Q439" s="166"/>
      <c r="R439" s="166"/>
      <c r="S439" s="166"/>
      <c r="T439" s="166"/>
      <c r="U439" s="166"/>
      <c r="V439" s="166"/>
      <c r="W439" s="166"/>
      <c r="X439" s="166"/>
      <c r="Y439" s="166"/>
      <c r="Z439" s="166"/>
    </row>
    <row r="440" spans="1:26" ht="12.75" customHeight="1">
      <c r="A440" s="166"/>
      <c r="B440" s="166"/>
      <c r="C440" s="166"/>
      <c r="D440" s="166"/>
      <c r="E440" s="166"/>
      <c r="F440" s="166"/>
      <c r="G440" s="166"/>
      <c r="H440" s="166"/>
      <c r="I440" s="166"/>
      <c r="J440" s="166"/>
      <c r="K440" s="166"/>
      <c r="L440" s="166"/>
      <c r="M440" s="166"/>
      <c r="N440" s="166"/>
      <c r="O440" s="166"/>
      <c r="P440" s="166"/>
      <c r="Q440" s="166"/>
      <c r="R440" s="166"/>
      <c r="S440" s="166"/>
      <c r="T440" s="166"/>
      <c r="U440" s="166"/>
      <c r="V440" s="166"/>
      <c r="W440" s="166"/>
      <c r="X440" s="166"/>
      <c r="Y440" s="166"/>
      <c r="Z440" s="166"/>
    </row>
    <row r="441" spans="1:26" ht="12.75" customHeight="1">
      <c r="A441" s="166"/>
      <c r="B441" s="166"/>
      <c r="C441" s="166"/>
      <c r="D441" s="166"/>
      <c r="E441" s="166"/>
      <c r="F441" s="166"/>
      <c r="G441" s="166"/>
      <c r="H441" s="166"/>
      <c r="I441" s="166"/>
      <c r="J441" s="166"/>
      <c r="K441" s="166"/>
      <c r="L441" s="166"/>
      <c r="M441" s="166"/>
      <c r="N441" s="166"/>
      <c r="O441" s="166"/>
      <c r="P441" s="166"/>
      <c r="Q441" s="166"/>
      <c r="R441" s="166"/>
      <c r="S441" s="166"/>
      <c r="T441" s="166"/>
      <c r="U441" s="166"/>
      <c r="V441" s="166"/>
      <c r="W441" s="166"/>
      <c r="X441" s="166"/>
      <c r="Y441" s="166"/>
      <c r="Z441" s="166"/>
    </row>
    <row r="442" spans="1:26" ht="12.75" customHeight="1">
      <c r="A442" s="166"/>
      <c r="B442" s="166"/>
      <c r="C442" s="166"/>
      <c r="D442" s="166"/>
      <c r="E442" s="166"/>
      <c r="F442" s="166"/>
      <c r="G442" s="166"/>
      <c r="H442" s="166"/>
      <c r="I442" s="166"/>
      <c r="J442" s="166"/>
      <c r="K442" s="166"/>
      <c r="L442" s="166"/>
      <c r="M442" s="166"/>
      <c r="N442" s="166"/>
      <c r="O442" s="166"/>
      <c r="P442" s="166"/>
      <c r="Q442" s="166"/>
      <c r="R442" s="166"/>
      <c r="S442" s="166"/>
      <c r="T442" s="166"/>
      <c r="U442" s="166"/>
      <c r="V442" s="166"/>
      <c r="W442" s="166"/>
      <c r="X442" s="166"/>
      <c r="Y442" s="166"/>
      <c r="Z442" s="166"/>
    </row>
    <row r="443" spans="1:26" ht="12.75" customHeight="1">
      <c r="A443" s="166"/>
      <c r="B443" s="166"/>
      <c r="C443" s="166"/>
      <c r="D443" s="166"/>
      <c r="E443" s="166"/>
      <c r="F443" s="166"/>
      <c r="G443" s="166"/>
      <c r="H443" s="166"/>
      <c r="I443" s="166"/>
      <c r="J443" s="166"/>
      <c r="K443" s="166"/>
      <c r="L443" s="166"/>
      <c r="M443" s="166"/>
      <c r="N443" s="166"/>
      <c r="O443" s="166"/>
      <c r="P443" s="166"/>
      <c r="Q443" s="166"/>
      <c r="R443" s="166"/>
      <c r="S443" s="166"/>
      <c r="T443" s="166"/>
      <c r="U443" s="166"/>
      <c r="V443" s="166"/>
      <c r="W443" s="166"/>
      <c r="X443" s="166"/>
      <c r="Y443" s="166"/>
      <c r="Z443" s="166"/>
    </row>
    <row r="444" spans="1:26" ht="12.75" customHeight="1">
      <c r="A444" s="166"/>
      <c r="B444" s="166"/>
      <c r="C444" s="166"/>
      <c r="D444" s="166"/>
      <c r="E444" s="166"/>
      <c r="F444" s="166"/>
      <c r="G444" s="166"/>
      <c r="H444" s="166"/>
      <c r="I444" s="166"/>
      <c r="J444" s="166"/>
      <c r="K444" s="166"/>
      <c r="L444" s="166"/>
      <c r="M444" s="166"/>
      <c r="N444" s="166"/>
      <c r="O444" s="166"/>
      <c r="P444" s="166"/>
      <c r="Q444" s="166"/>
      <c r="R444" s="166"/>
      <c r="S444" s="166"/>
      <c r="T444" s="166"/>
      <c r="U444" s="166"/>
      <c r="V444" s="166"/>
      <c r="W444" s="166"/>
      <c r="X444" s="166"/>
      <c r="Y444" s="166"/>
      <c r="Z444" s="166"/>
    </row>
    <row r="445" spans="1:26" ht="12.75" customHeight="1">
      <c r="A445" s="166"/>
      <c r="B445" s="166"/>
      <c r="C445" s="166"/>
      <c r="D445" s="166"/>
      <c r="E445" s="166"/>
      <c r="F445" s="166"/>
      <c r="G445" s="166"/>
      <c r="H445" s="166"/>
      <c r="I445" s="166"/>
      <c r="J445" s="166"/>
      <c r="K445" s="166"/>
      <c r="L445" s="166"/>
      <c r="M445" s="166"/>
      <c r="N445" s="166"/>
      <c r="O445" s="166"/>
      <c r="P445" s="166"/>
      <c r="Q445" s="166"/>
      <c r="R445" s="166"/>
      <c r="S445" s="166"/>
      <c r="T445" s="166"/>
      <c r="U445" s="166"/>
      <c r="V445" s="166"/>
      <c r="W445" s="166"/>
      <c r="X445" s="166"/>
      <c r="Y445" s="166"/>
      <c r="Z445" s="166"/>
    </row>
    <row r="446" spans="1:26" ht="12.75" customHeight="1">
      <c r="A446" s="166"/>
      <c r="B446" s="166"/>
      <c r="C446" s="166"/>
      <c r="D446" s="166"/>
      <c r="E446" s="166"/>
      <c r="F446" s="166"/>
      <c r="G446" s="166"/>
      <c r="H446" s="166"/>
      <c r="I446" s="166"/>
      <c r="J446" s="166"/>
      <c r="K446" s="166"/>
      <c r="L446" s="166"/>
      <c r="M446" s="166"/>
      <c r="N446" s="166"/>
      <c r="O446" s="166"/>
      <c r="P446" s="166"/>
      <c r="Q446" s="166"/>
      <c r="R446" s="166"/>
      <c r="S446" s="166"/>
      <c r="T446" s="166"/>
      <c r="U446" s="166"/>
      <c r="V446" s="166"/>
      <c r="W446" s="166"/>
      <c r="X446" s="166"/>
      <c r="Y446" s="166"/>
      <c r="Z446" s="166"/>
    </row>
    <row r="447" spans="1:26" ht="12.75" customHeight="1">
      <c r="A447" s="166"/>
      <c r="B447" s="166"/>
      <c r="C447" s="166"/>
      <c r="D447" s="166"/>
      <c r="E447" s="166"/>
      <c r="F447" s="166"/>
      <c r="G447" s="166"/>
      <c r="H447" s="166"/>
      <c r="I447" s="166"/>
      <c r="J447" s="166"/>
      <c r="K447" s="166"/>
      <c r="L447" s="166"/>
      <c r="M447" s="166"/>
      <c r="N447" s="166"/>
      <c r="O447" s="166"/>
      <c r="P447" s="166"/>
      <c r="Q447" s="166"/>
      <c r="R447" s="166"/>
      <c r="S447" s="166"/>
      <c r="T447" s="166"/>
      <c r="U447" s="166"/>
      <c r="V447" s="166"/>
      <c r="W447" s="166"/>
      <c r="X447" s="166"/>
      <c r="Y447" s="166"/>
      <c r="Z447" s="166"/>
    </row>
    <row r="448" spans="1:26" ht="12.75" customHeight="1">
      <c r="A448" s="166"/>
      <c r="B448" s="166"/>
      <c r="C448" s="166"/>
      <c r="D448" s="166"/>
      <c r="E448" s="166"/>
      <c r="F448" s="166"/>
      <c r="G448" s="166"/>
      <c r="H448" s="166"/>
      <c r="I448" s="166"/>
      <c r="J448" s="166"/>
      <c r="K448" s="166"/>
      <c r="L448" s="166"/>
      <c r="M448" s="166"/>
      <c r="N448" s="166"/>
      <c r="O448" s="166"/>
      <c r="P448" s="166"/>
      <c r="Q448" s="166"/>
      <c r="R448" s="166"/>
      <c r="S448" s="166"/>
      <c r="T448" s="166"/>
      <c r="U448" s="166"/>
      <c r="V448" s="166"/>
      <c r="W448" s="166"/>
      <c r="X448" s="166"/>
      <c r="Y448" s="166"/>
      <c r="Z448" s="166"/>
    </row>
    <row r="449" spans="1:26" ht="12.75" customHeight="1">
      <c r="A449" s="166"/>
      <c r="B449" s="166"/>
      <c r="C449" s="166"/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66"/>
      <c r="O449" s="166"/>
      <c r="P449" s="166"/>
      <c r="Q449" s="166"/>
      <c r="R449" s="166"/>
      <c r="S449" s="166"/>
      <c r="T449" s="166"/>
      <c r="U449" s="166"/>
      <c r="V449" s="166"/>
      <c r="W449" s="166"/>
      <c r="X449" s="166"/>
      <c r="Y449" s="166"/>
      <c r="Z449" s="166"/>
    </row>
    <row r="450" spans="1:26" ht="12.75" customHeight="1">
      <c r="A450" s="166"/>
      <c r="B450" s="166"/>
      <c r="C450" s="166"/>
      <c r="D450" s="166"/>
      <c r="E450" s="166"/>
      <c r="F450" s="166"/>
      <c r="G450" s="166"/>
      <c r="H450" s="166"/>
      <c r="I450" s="166"/>
      <c r="J450" s="166"/>
      <c r="K450" s="166"/>
      <c r="L450" s="166"/>
      <c r="M450" s="166"/>
      <c r="N450" s="166"/>
      <c r="O450" s="166"/>
      <c r="P450" s="166"/>
      <c r="Q450" s="166"/>
      <c r="R450" s="166"/>
      <c r="S450" s="166"/>
      <c r="T450" s="166"/>
      <c r="U450" s="166"/>
      <c r="V450" s="166"/>
      <c r="W450" s="166"/>
      <c r="X450" s="166"/>
      <c r="Y450" s="166"/>
      <c r="Z450" s="166"/>
    </row>
    <row r="451" spans="1:26" ht="12.75" customHeight="1">
      <c r="A451" s="166"/>
      <c r="B451" s="166"/>
      <c r="C451" s="166"/>
      <c r="D451" s="166"/>
      <c r="E451" s="166"/>
      <c r="F451" s="166"/>
      <c r="G451" s="166"/>
      <c r="H451" s="166"/>
      <c r="I451" s="166"/>
      <c r="J451" s="166"/>
      <c r="K451" s="166"/>
      <c r="L451" s="166"/>
      <c r="M451" s="166"/>
      <c r="N451" s="166"/>
      <c r="O451" s="166"/>
      <c r="P451" s="166"/>
      <c r="Q451" s="166"/>
      <c r="R451" s="166"/>
      <c r="S451" s="166"/>
      <c r="T451" s="166"/>
      <c r="U451" s="166"/>
      <c r="V451" s="166"/>
      <c r="W451" s="166"/>
      <c r="X451" s="166"/>
      <c r="Y451" s="166"/>
      <c r="Z451" s="166"/>
    </row>
    <row r="452" spans="1:26" ht="12.75" customHeight="1">
      <c r="A452" s="166"/>
      <c r="B452" s="166"/>
      <c r="C452" s="166"/>
      <c r="D452" s="166"/>
      <c r="E452" s="166"/>
      <c r="F452" s="166"/>
      <c r="G452" s="166"/>
      <c r="H452" s="166"/>
      <c r="I452" s="166"/>
      <c r="J452" s="166"/>
      <c r="K452" s="166"/>
      <c r="L452" s="166"/>
      <c r="M452" s="166"/>
      <c r="N452" s="166"/>
      <c r="O452" s="166"/>
      <c r="P452" s="166"/>
      <c r="Q452" s="166"/>
      <c r="R452" s="166"/>
      <c r="S452" s="166"/>
      <c r="T452" s="166"/>
      <c r="U452" s="166"/>
      <c r="V452" s="166"/>
      <c r="W452" s="166"/>
      <c r="X452" s="166"/>
      <c r="Y452" s="166"/>
      <c r="Z452" s="166"/>
    </row>
    <row r="453" spans="1:26" ht="12.75" customHeight="1">
      <c r="A453" s="166"/>
      <c r="B453" s="166"/>
      <c r="C453" s="166"/>
      <c r="D453" s="166"/>
      <c r="E453" s="166"/>
      <c r="F453" s="166"/>
      <c r="G453" s="166"/>
      <c r="H453" s="166"/>
      <c r="I453" s="166"/>
      <c r="J453" s="166"/>
      <c r="K453" s="166"/>
      <c r="L453" s="166"/>
      <c r="M453" s="166"/>
      <c r="N453" s="166"/>
      <c r="O453" s="166"/>
      <c r="P453" s="166"/>
      <c r="Q453" s="166"/>
      <c r="R453" s="166"/>
      <c r="S453" s="166"/>
      <c r="T453" s="166"/>
      <c r="U453" s="166"/>
      <c r="V453" s="166"/>
      <c r="W453" s="166"/>
      <c r="X453" s="166"/>
      <c r="Y453" s="166"/>
      <c r="Z453" s="166"/>
    </row>
    <row r="454" spans="1:26" ht="12.75" customHeight="1">
      <c r="A454" s="166"/>
      <c r="B454" s="166"/>
      <c r="C454" s="166"/>
      <c r="D454" s="166"/>
      <c r="E454" s="166"/>
      <c r="F454" s="166"/>
      <c r="G454" s="166"/>
      <c r="H454" s="166"/>
      <c r="I454" s="166"/>
      <c r="J454" s="166"/>
      <c r="K454" s="166"/>
      <c r="L454" s="166"/>
      <c r="M454" s="166"/>
      <c r="N454" s="166"/>
      <c r="O454" s="166"/>
      <c r="P454" s="166"/>
      <c r="Q454" s="166"/>
      <c r="R454" s="166"/>
      <c r="S454" s="166"/>
      <c r="T454" s="166"/>
      <c r="U454" s="166"/>
      <c r="V454" s="166"/>
      <c r="W454" s="166"/>
      <c r="X454" s="166"/>
      <c r="Y454" s="166"/>
      <c r="Z454" s="166"/>
    </row>
    <row r="455" spans="1:26" ht="12.75" customHeight="1">
      <c r="A455" s="166"/>
      <c r="B455" s="166"/>
      <c r="C455" s="166"/>
      <c r="D455" s="166"/>
      <c r="E455" s="166"/>
      <c r="F455" s="166"/>
      <c r="G455" s="166"/>
      <c r="H455" s="166"/>
      <c r="I455" s="166"/>
      <c r="J455" s="166"/>
      <c r="K455" s="166"/>
      <c r="L455" s="166"/>
      <c r="M455" s="166"/>
      <c r="N455" s="166"/>
      <c r="O455" s="166"/>
      <c r="P455" s="166"/>
      <c r="Q455" s="166"/>
      <c r="R455" s="166"/>
      <c r="S455" s="166"/>
      <c r="T455" s="166"/>
      <c r="U455" s="166"/>
      <c r="V455" s="166"/>
      <c r="W455" s="166"/>
      <c r="X455" s="166"/>
      <c r="Y455" s="166"/>
      <c r="Z455" s="166"/>
    </row>
    <row r="456" spans="1:26" ht="12.75" customHeight="1">
      <c r="A456" s="166"/>
      <c r="B456" s="166"/>
      <c r="C456" s="166"/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66"/>
      <c r="O456" s="166"/>
      <c r="P456" s="166"/>
      <c r="Q456" s="166"/>
      <c r="R456" s="166"/>
      <c r="S456" s="166"/>
      <c r="T456" s="166"/>
      <c r="U456" s="166"/>
      <c r="V456" s="166"/>
      <c r="W456" s="166"/>
      <c r="X456" s="166"/>
      <c r="Y456" s="166"/>
      <c r="Z456" s="166"/>
    </row>
    <row r="457" spans="1:26" ht="12.75" customHeight="1">
      <c r="A457" s="166"/>
      <c r="B457" s="166"/>
      <c r="C457" s="166"/>
      <c r="D457" s="166"/>
      <c r="E457" s="166"/>
      <c r="F457" s="166"/>
      <c r="G457" s="166"/>
      <c r="H457" s="166"/>
      <c r="I457" s="166"/>
      <c r="J457" s="166"/>
      <c r="K457" s="166"/>
      <c r="L457" s="166"/>
      <c r="M457" s="166"/>
      <c r="N457" s="166"/>
      <c r="O457" s="166"/>
      <c r="P457" s="166"/>
      <c r="Q457" s="166"/>
      <c r="R457" s="166"/>
      <c r="S457" s="166"/>
      <c r="T457" s="166"/>
      <c r="U457" s="166"/>
      <c r="V457" s="166"/>
      <c r="W457" s="166"/>
      <c r="X457" s="166"/>
      <c r="Y457" s="166"/>
      <c r="Z457" s="166"/>
    </row>
    <row r="458" spans="1:26" ht="12.75" customHeight="1">
      <c r="A458" s="166"/>
      <c r="B458" s="166"/>
      <c r="C458" s="166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66"/>
      <c r="O458" s="166"/>
      <c r="P458" s="166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</row>
    <row r="459" spans="1:26" ht="12.75" customHeight="1">
      <c r="A459" s="166"/>
      <c r="B459" s="166"/>
      <c r="C459" s="166"/>
      <c r="D459" s="166"/>
      <c r="E459" s="166"/>
      <c r="F459" s="166"/>
      <c r="G459" s="166"/>
      <c r="H459" s="166"/>
      <c r="I459" s="166"/>
      <c r="J459" s="166"/>
      <c r="K459" s="166"/>
      <c r="L459" s="166"/>
      <c r="M459" s="166"/>
      <c r="N459" s="166"/>
      <c r="O459" s="166"/>
      <c r="P459" s="166"/>
      <c r="Q459" s="166"/>
      <c r="R459" s="166"/>
      <c r="S459" s="166"/>
      <c r="T459" s="166"/>
      <c r="U459" s="166"/>
      <c r="V459" s="166"/>
      <c r="W459" s="166"/>
      <c r="X459" s="166"/>
      <c r="Y459" s="166"/>
      <c r="Z459" s="166"/>
    </row>
    <row r="460" spans="1:26" ht="12.75" customHeight="1">
      <c r="A460" s="166"/>
      <c r="B460" s="166"/>
      <c r="C460" s="166"/>
      <c r="D460" s="166"/>
      <c r="E460" s="166"/>
      <c r="F460" s="166"/>
      <c r="G460" s="166"/>
      <c r="H460" s="166"/>
      <c r="I460" s="166"/>
      <c r="J460" s="166"/>
      <c r="K460" s="166"/>
      <c r="L460" s="166"/>
      <c r="M460" s="166"/>
      <c r="N460" s="166"/>
      <c r="O460" s="166"/>
      <c r="P460" s="166"/>
      <c r="Q460" s="166"/>
      <c r="R460" s="166"/>
      <c r="S460" s="166"/>
      <c r="T460" s="166"/>
      <c r="U460" s="166"/>
      <c r="V460" s="166"/>
      <c r="W460" s="166"/>
      <c r="X460" s="166"/>
      <c r="Y460" s="166"/>
      <c r="Z460" s="166"/>
    </row>
    <row r="461" spans="1:26" ht="12.75" customHeight="1">
      <c r="A461" s="166"/>
      <c r="B461" s="166"/>
      <c r="C461" s="166"/>
      <c r="D461" s="166"/>
      <c r="E461" s="166"/>
      <c r="F461" s="166"/>
      <c r="G461" s="166"/>
      <c r="H461" s="166"/>
      <c r="I461" s="166"/>
      <c r="J461" s="166"/>
      <c r="K461" s="166"/>
      <c r="L461" s="166"/>
      <c r="M461" s="166"/>
      <c r="N461" s="166"/>
      <c r="O461" s="166"/>
      <c r="P461" s="166"/>
      <c r="Q461" s="166"/>
      <c r="R461" s="166"/>
      <c r="S461" s="166"/>
      <c r="T461" s="166"/>
      <c r="U461" s="166"/>
      <c r="V461" s="166"/>
      <c r="W461" s="166"/>
      <c r="X461" s="166"/>
      <c r="Y461" s="166"/>
      <c r="Z461" s="166"/>
    </row>
    <row r="462" spans="1:26" ht="12.75" customHeight="1">
      <c r="A462" s="166"/>
      <c r="B462" s="166"/>
      <c r="C462" s="166"/>
      <c r="D462" s="166"/>
      <c r="E462" s="166"/>
      <c r="F462" s="166"/>
      <c r="G462" s="166"/>
      <c r="H462" s="166"/>
      <c r="I462" s="166"/>
      <c r="J462" s="166"/>
      <c r="K462" s="166"/>
      <c r="L462" s="166"/>
      <c r="M462" s="166"/>
      <c r="N462" s="166"/>
      <c r="O462" s="166"/>
      <c r="P462" s="166"/>
      <c r="Q462" s="166"/>
      <c r="R462" s="166"/>
      <c r="S462" s="166"/>
      <c r="T462" s="166"/>
      <c r="U462" s="166"/>
      <c r="V462" s="166"/>
      <c r="W462" s="166"/>
      <c r="X462" s="166"/>
      <c r="Y462" s="166"/>
      <c r="Z462" s="166"/>
    </row>
    <row r="463" spans="1:26" ht="12.75" customHeight="1">
      <c r="A463" s="166"/>
      <c r="B463" s="166"/>
      <c r="C463" s="166"/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6"/>
      <c r="R463" s="166"/>
      <c r="S463" s="166"/>
      <c r="T463" s="166"/>
      <c r="U463" s="166"/>
      <c r="V463" s="166"/>
      <c r="W463" s="166"/>
      <c r="X463" s="166"/>
      <c r="Y463" s="166"/>
      <c r="Z463" s="166"/>
    </row>
    <row r="464" spans="1:26" ht="12.75" customHeight="1">
      <c r="A464" s="166"/>
      <c r="B464" s="166"/>
      <c r="C464" s="166"/>
      <c r="D464" s="166"/>
      <c r="E464" s="166"/>
      <c r="F464" s="166"/>
      <c r="G464" s="166"/>
      <c r="H464" s="166"/>
      <c r="I464" s="166"/>
      <c r="J464" s="166"/>
      <c r="K464" s="166"/>
      <c r="L464" s="166"/>
      <c r="M464" s="166"/>
      <c r="N464" s="166"/>
      <c r="O464" s="166"/>
      <c r="P464" s="166"/>
      <c r="Q464" s="166"/>
      <c r="R464" s="166"/>
      <c r="S464" s="166"/>
      <c r="T464" s="166"/>
      <c r="U464" s="166"/>
      <c r="V464" s="166"/>
      <c r="W464" s="166"/>
      <c r="X464" s="166"/>
      <c r="Y464" s="166"/>
      <c r="Z464" s="166"/>
    </row>
    <row r="465" spans="1:26" ht="12.75" customHeight="1">
      <c r="A465" s="166"/>
      <c r="B465" s="166"/>
      <c r="C465" s="166"/>
      <c r="D465" s="166"/>
      <c r="E465" s="166"/>
      <c r="F465" s="166"/>
      <c r="G465" s="166"/>
      <c r="H465" s="166"/>
      <c r="I465" s="166"/>
      <c r="J465" s="166"/>
      <c r="K465" s="166"/>
      <c r="L465" s="166"/>
      <c r="M465" s="166"/>
      <c r="N465" s="166"/>
      <c r="O465" s="166"/>
      <c r="P465" s="166"/>
      <c r="Q465" s="166"/>
      <c r="R465" s="166"/>
      <c r="S465" s="166"/>
      <c r="T465" s="166"/>
      <c r="U465" s="166"/>
      <c r="V465" s="166"/>
      <c r="W465" s="166"/>
      <c r="X465" s="166"/>
      <c r="Y465" s="166"/>
      <c r="Z465" s="166"/>
    </row>
    <row r="466" spans="1:26" ht="12.75" customHeight="1">
      <c r="A466" s="166"/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</row>
    <row r="467" spans="1:26" ht="12.75" customHeight="1">
      <c r="A467" s="166"/>
      <c r="B467" s="166"/>
      <c r="C467" s="166"/>
      <c r="D467" s="166"/>
      <c r="E467" s="166"/>
      <c r="F467" s="166"/>
      <c r="G467" s="166"/>
      <c r="H467" s="166"/>
      <c r="I467" s="166"/>
      <c r="J467" s="166"/>
      <c r="K467" s="166"/>
      <c r="L467" s="166"/>
      <c r="M467" s="166"/>
      <c r="N467" s="166"/>
      <c r="O467" s="166"/>
      <c r="P467" s="166"/>
      <c r="Q467" s="166"/>
      <c r="R467" s="166"/>
      <c r="S467" s="166"/>
      <c r="T467" s="166"/>
      <c r="U467" s="166"/>
      <c r="V467" s="166"/>
      <c r="W467" s="166"/>
      <c r="X467" s="166"/>
      <c r="Y467" s="166"/>
      <c r="Z467" s="166"/>
    </row>
    <row r="468" spans="1:26" ht="12.75" customHeight="1">
      <c r="A468" s="166"/>
      <c r="B468" s="166"/>
      <c r="C468" s="166"/>
      <c r="D468" s="166"/>
      <c r="E468" s="166"/>
      <c r="F468" s="166"/>
      <c r="G468" s="166"/>
      <c r="H468" s="166"/>
      <c r="I468" s="166"/>
      <c r="J468" s="166"/>
      <c r="K468" s="166"/>
      <c r="L468" s="166"/>
      <c r="M468" s="166"/>
      <c r="N468" s="166"/>
      <c r="O468" s="166"/>
      <c r="P468" s="166"/>
      <c r="Q468" s="166"/>
      <c r="R468" s="166"/>
      <c r="S468" s="166"/>
      <c r="T468" s="166"/>
      <c r="U468" s="166"/>
      <c r="V468" s="166"/>
      <c r="W468" s="166"/>
      <c r="X468" s="166"/>
      <c r="Y468" s="166"/>
      <c r="Z468" s="166"/>
    </row>
    <row r="469" spans="1:26" ht="12.75" customHeight="1">
      <c r="A469" s="166"/>
      <c r="B469" s="166"/>
      <c r="C469" s="166"/>
      <c r="D469" s="166"/>
      <c r="E469" s="166"/>
      <c r="F469" s="166"/>
      <c r="G469" s="166"/>
      <c r="H469" s="166"/>
      <c r="I469" s="166"/>
      <c r="J469" s="166"/>
      <c r="K469" s="166"/>
      <c r="L469" s="166"/>
      <c r="M469" s="166"/>
      <c r="N469" s="166"/>
      <c r="O469" s="166"/>
      <c r="P469" s="166"/>
      <c r="Q469" s="166"/>
      <c r="R469" s="166"/>
      <c r="S469" s="166"/>
      <c r="T469" s="166"/>
      <c r="U469" s="166"/>
      <c r="V469" s="166"/>
      <c r="W469" s="166"/>
      <c r="X469" s="166"/>
      <c r="Y469" s="166"/>
      <c r="Z469" s="166"/>
    </row>
    <row r="470" spans="1:26" ht="12.75" customHeight="1">
      <c r="A470" s="166"/>
      <c r="B470" s="166"/>
      <c r="C470" s="166"/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66"/>
      <c r="Q470" s="166"/>
      <c r="R470" s="166"/>
      <c r="S470" s="166"/>
      <c r="T470" s="166"/>
      <c r="U470" s="166"/>
      <c r="V470" s="166"/>
      <c r="W470" s="166"/>
      <c r="X470" s="166"/>
      <c r="Y470" s="166"/>
      <c r="Z470" s="166"/>
    </row>
    <row r="471" spans="1:26" ht="12.75" customHeight="1">
      <c r="A471" s="166"/>
      <c r="B471" s="166"/>
      <c r="C471" s="166"/>
      <c r="D471" s="166"/>
      <c r="E471" s="166"/>
      <c r="F471" s="166"/>
      <c r="G471" s="166"/>
      <c r="H471" s="166"/>
      <c r="I471" s="166"/>
      <c r="J471" s="166"/>
      <c r="K471" s="166"/>
      <c r="L471" s="166"/>
      <c r="M471" s="166"/>
      <c r="N471" s="166"/>
      <c r="O471" s="166"/>
      <c r="P471" s="166"/>
      <c r="Q471" s="166"/>
      <c r="R471" s="166"/>
      <c r="S471" s="166"/>
      <c r="T471" s="166"/>
      <c r="U471" s="166"/>
      <c r="V471" s="166"/>
      <c r="W471" s="166"/>
      <c r="X471" s="166"/>
      <c r="Y471" s="166"/>
      <c r="Z471" s="166"/>
    </row>
    <row r="472" spans="1:26" ht="12.75" customHeight="1">
      <c r="A472" s="166"/>
      <c r="B472" s="166"/>
      <c r="C472" s="166"/>
      <c r="D472" s="166"/>
      <c r="E472" s="166"/>
      <c r="F472" s="166"/>
      <c r="G472" s="166"/>
      <c r="H472" s="166"/>
      <c r="I472" s="166"/>
      <c r="J472" s="166"/>
      <c r="K472" s="166"/>
      <c r="L472" s="166"/>
      <c r="M472" s="166"/>
      <c r="N472" s="166"/>
      <c r="O472" s="166"/>
      <c r="P472" s="166"/>
      <c r="Q472" s="166"/>
      <c r="R472" s="166"/>
      <c r="S472" s="166"/>
      <c r="T472" s="166"/>
      <c r="U472" s="166"/>
      <c r="V472" s="166"/>
      <c r="W472" s="166"/>
      <c r="X472" s="166"/>
      <c r="Y472" s="166"/>
      <c r="Z472" s="166"/>
    </row>
    <row r="473" spans="1:26" ht="12.75" customHeight="1">
      <c r="A473" s="166"/>
      <c r="B473" s="166"/>
      <c r="C473" s="166"/>
      <c r="D473" s="166"/>
      <c r="E473" s="166"/>
      <c r="F473" s="166"/>
      <c r="G473" s="166"/>
      <c r="H473" s="166"/>
      <c r="I473" s="166"/>
      <c r="J473" s="166"/>
      <c r="K473" s="166"/>
      <c r="L473" s="166"/>
      <c r="M473" s="166"/>
      <c r="N473" s="166"/>
      <c r="O473" s="166"/>
      <c r="P473" s="166"/>
      <c r="Q473" s="166"/>
      <c r="R473" s="166"/>
      <c r="S473" s="166"/>
      <c r="T473" s="166"/>
      <c r="U473" s="166"/>
      <c r="V473" s="166"/>
      <c r="W473" s="166"/>
      <c r="X473" s="166"/>
      <c r="Y473" s="166"/>
      <c r="Z473" s="166"/>
    </row>
    <row r="474" spans="1:26" ht="12.75" customHeight="1">
      <c r="A474" s="166"/>
      <c r="B474" s="166"/>
      <c r="C474" s="166"/>
      <c r="D474" s="166"/>
      <c r="E474" s="166"/>
      <c r="F474" s="166"/>
      <c r="G474" s="166"/>
      <c r="H474" s="166"/>
      <c r="I474" s="166"/>
      <c r="J474" s="166"/>
      <c r="K474" s="166"/>
      <c r="L474" s="166"/>
      <c r="M474" s="166"/>
      <c r="N474" s="166"/>
      <c r="O474" s="166"/>
      <c r="P474" s="166"/>
      <c r="Q474" s="166"/>
      <c r="R474" s="166"/>
      <c r="S474" s="166"/>
      <c r="T474" s="166"/>
      <c r="U474" s="166"/>
      <c r="V474" s="166"/>
      <c r="W474" s="166"/>
      <c r="X474" s="166"/>
      <c r="Y474" s="166"/>
      <c r="Z474" s="166"/>
    </row>
    <row r="475" spans="1:26" ht="12.75" customHeight="1">
      <c r="A475" s="166"/>
      <c r="B475" s="166"/>
      <c r="C475" s="166"/>
      <c r="D475" s="166"/>
      <c r="E475" s="166"/>
      <c r="F475" s="166"/>
      <c r="G475" s="166"/>
      <c r="H475" s="166"/>
      <c r="I475" s="166"/>
      <c r="J475" s="166"/>
      <c r="K475" s="166"/>
      <c r="L475" s="166"/>
      <c r="M475" s="166"/>
      <c r="N475" s="166"/>
      <c r="O475" s="166"/>
      <c r="P475" s="166"/>
      <c r="Q475" s="166"/>
      <c r="R475" s="166"/>
      <c r="S475" s="166"/>
      <c r="T475" s="166"/>
      <c r="U475" s="166"/>
      <c r="V475" s="166"/>
      <c r="W475" s="166"/>
      <c r="X475" s="166"/>
      <c r="Y475" s="166"/>
      <c r="Z475" s="166"/>
    </row>
    <row r="476" spans="1:26" ht="12.75" customHeight="1">
      <c r="A476" s="166"/>
      <c r="B476" s="166"/>
      <c r="C476" s="166"/>
      <c r="D476" s="166"/>
      <c r="E476" s="166"/>
      <c r="F476" s="166"/>
      <c r="G476" s="166"/>
      <c r="H476" s="166"/>
      <c r="I476" s="166"/>
      <c r="J476" s="166"/>
      <c r="K476" s="166"/>
      <c r="L476" s="166"/>
      <c r="M476" s="166"/>
      <c r="N476" s="166"/>
      <c r="O476" s="166"/>
      <c r="P476" s="166"/>
      <c r="Q476" s="166"/>
      <c r="R476" s="166"/>
      <c r="S476" s="166"/>
      <c r="T476" s="166"/>
      <c r="U476" s="166"/>
      <c r="V476" s="166"/>
      <c r="W476" s="166"/>
      <c r="X476" s="166"/>
      <c r="Y476" s="166"/>
      <c r="Z476" s="166"/>
    </row>
    <row r="477" spans="1:26" ht="12.75" customHeight="1">
      <c r="A477" s="166"/>
      <c r="B477" s="166"/>
      <c r="C477" s="166"/>
      <c r="D477" s="166"/>
      <c r="E477" s="166"/>
      <c r="F477" s="166"/>
      <c r="G477" s="166"/>
      <c r="H477" s="166"/>
      <c r="I477" s="166"/>
      <c r="J477" s="166"/>
      <c r="K477" s="166"/>
      <c r="L477" s="166"/>
      <c r="M477" s="166"/>
      <c r="N477" s="166"/>
      <c r="O477" s="166"/>
      <c r="P477" s="166"/>
      <c r="Q477" s="166"/>
      <c r="R477" s="166"/>
      <c r="S477" s="166"/>
      <c r="T477" s="166"/>
      <c r="U477" s="166"/>
      <c r="V477" s="166"/>
      <c r="W477" s="166"/>
      <c r="X477" s="166"/>
      <c r="Y477" s="166"/>
      <c r="Z477" s="166"/>
    </row>
    <row r="478" spans="1:26" ht="12.75" customHeight="1">
      <c r="A478" s="166"/>
      <c r="B478" s="166"/>
      <c r="C478" s="166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66"/>
      <c r="O478" s="166"/>
      <c r="P478" s="166"/>
      <c r="Q478" s="166"/>
      <c r="R478" s="166"/>
      <c r="S478" s="166"/>
      <c r="T478" s="166"/>
      <c r="U478" s="166"/>
      <c r="V478" s="166"/>
      <c r="W478" s="166"/>
      <c r="X478" s="166"/>
      <c r="Y478" s="166"/>
      <c r="Z478" s="166"/>
    </row>
    <row r="479" spans="1:26" ht="12.75" customHeight="1">
      <c r="A479" s="166"/>
      <c r="B479" s="166"/>
      <c r="C479" s="166"/>
      <c r="D479" s="166"/>
      <c r="E479" s="166"/>
      <c r="F479" s="166"/>
      <c r="G479" s="166"/>
      <c r="H479" s="166"/>
      <c r="I479" s="166"/>
      <c r="J479" s="166"/>
      <c r="K479" s="166"/>
      <c r="L479" s="166"/>
      <c r="M479" s="166"/>
      <c r="N479" s="166"/>
      <c r="O479" s="166"/>
      <c r="P479" s="166"/>
      <c r="Q479" s="166"/>
      <c r="R479" s="166"/>
      <c r="S479" s="166"/>
      <c r="T479" s="166"/>
      <c r="U479" s="166"/>
      <c r="V479" s="166"/>
      <c r="W479" s="166"/>
      <c r="X479" s="166"/>
      <c r="Y479" s="166"/>
      <c r="Z479" s="166"/>
    </row>
    <row r="480" spans="1:26" ht="12.75" customHeight="1">
      <c r="A480" s="166"/>
      <c r="B480" s="166"/>
      <c r="C480" s="166"/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66"/>
      <c r="O480" s="166"/>
      <c r="P480" s="166"/>
      <c r="Q480" s="166"/>
      <c r="R480" s="166"/>
      <c r="S480" s="166"/>
      <c r="T480" s="166"/>
      <c r="U480" s="166"/>
      <c r="V480" s="166"/>
      <c r="W480" s="166"/>
      <c r="X480" s="166"/>
      <c r="Y480" s="166"/>
      <c r="Z480" s="166"/>
    </row>
    <row r="481" spans="1:26" ht="12.75" customHeight="1">
      <c r="A481" s="166"/>
      <c r="B481" s="166"/>
      <c r="C481" s="166"/>
      <c r="D481" s="166"/>
      <c r="E481" s="166"/>
      <c r="F481" s="166"/>
      <c r="G481" s="166"/>
      <c r="H481" s="166"/>
      <c r="I481" s="166"/>
      <c r="J481" s="166"/>
      <c r="K481" s="166"/>
      <c r="L481" s="166"/>
      <c r="M481" s="166"/>
      <c r="N481" s="166"/>
      <c r="O481" s="166"/>
      <c r="P481" s="166"/>
      <c r="Q481" s="166"/>
      <c r="R481" s="166"/>
      <c r="S481" s="166"/>
      <c r="T481" s="166"/>
      <c r="U481" s="166"/>
      <c r="V481" s="166"/>
      <c r="W481" s="166"/>
      <c r="X481" s="166"/>
      <c r="Y481" s="166"/>
      <c r="Z481" s="166"/>
    </row>
    <row r="482" spans="1:26" ht="12.75" customHeight="1">
      <c r="A482" s="166"/>
      <c r="B482" s="166"/>
      <c r="C482" s="166"/>
      <c r="D482" s="166"/>
      <c r="E482" s="166"/>
      <c r="F482" s="166"/>
      <c r="G482" s="166"/>
      <c r="H482" s="166"/>
      <c r="I482" s="166"/>
      <c r="J482" s="166"/>
      <c r="K482" s="166"/>
      <c r="L482" s="166"/>
      <c r="M482" s="166"/>
      <c r="N482" s="166"/>
      <c r="O482" s="166"/>
      <c r="P482" s="166"/>
      <c r="Q482" s="166"/>
      <c r="R482" s="166"/>
      <c r="S482" s="166"/>
      <c r="T482" s="166"/>
      <c r="U482" s="166"/>
      <c r="V482" s="166"/>
      <c r="W482" s="166"/>
      <c r="X482" s="166"/>
      <c r="Y482" s="166"/>
      <c r="Z482" s="166"/>
    </row>
    <row r="483" spans="1:26" ht="12.75" customHeight="1">
      <c r="A483" s="166"/>
      <c r="B483" s="166"/>
      <c r="C483" s="166"/>
      <c r="D483" s="166"/>
      <c r="E483" s="166"/>
      <c r="F483" s="166"/>
      <c r="G483" s="166"/>
      <c r="H483" s="166"/>
      <c r="I483" s="166"/>
      <c r="J483" s="166"/>
      <c r="K483" s="166"/>
      <c r="L483" s="166"/>
      <c r="M483" s="166"/>
      <c r="N483" s="166"/>
      <c r="O483" s="166"/>
      <c r="P483" s="166"/>
      <c r="Q483" s="166"/>
      <c r="R483" s="166"/>
      <c r="S483" s="166"/>
      <c r="T483" s="166"/>
      <c r="U483" s="166"/>
      <c r="V483" s="166"/>
      <c r="W483" s="166"/>
      <c r="X483" s="166"/>
      <c r="Y483" s="166"/>
      <c r="Z483" s="166"/>
    </row>
    <row r="484" spans="1:26" ht="12.75" customHeight="1">
      <c r="A484" s="166"/>
      <c r="B484" s="166"/>
      <c r="C484" s="166"/>
      <c r="D484" s="166"/>
      <c r="E484" s="166"/>
      <c r="F484" s="166"/>
      <c r="G484" s="166"/>
      <c r="H484" s="166"/>
      <c r="I484" s="166"/>
      <c r="J484" s="166"/>
      <c r="K484" s="166"/>
      <c r="L484" s="166"/>
      <c r="M484" s="166"/>
      <c r="N484" s="166"/>
      <c r="O484" s="166"/>
      <c r="P484" s="166"/>
      <c r="Q484" s="166"/>
      <c r="R484" s="166"/>
      <c r="S484" s="166"/>
      <c r="T484" s="166"/>
      <c r="U484" s="166"/>
      <c r="V484" s="166"/>
      <c r="W484" s="166"/>
      <c r="X484" s="166"/>
      <c r="Y484" s="166"/>
      <c r="Z484" s="166"/>
    </row>
    <row r="485" spans="1:26" ht="12.75" customHeight="1">
      <c r="A485" s="166"/>
      <c r="B485" s="166"/>
      <c r="C485" s="166"/>
      <c r="D485" s="166"/>
      <c r="E485" s="166"/>
      <c r="F485" s="166"/>
      <c r="G485" s="166"/>
      <c r="H485" s="166"/>
      <c r="I485" s="166"/>
      <c r="J485" s="166"/>
      <c r="K485" s="166"/>
      <c r="L485" s="166"/>
      <c r="M485" s="166"/>
      <c r="N485" s="166"/>
      <c r="O485" s="166"/>
      <c r="P485" s="166"/>
      <c r="Q485" s="166"/>
      <c r="R485" s="166"/>
      <c r="S485" s="166"/>
      <c r="T485" s="166"/>
      <c r="U485" s="166"/>
      <c r="V485" s="166"/>
      <c r="W485" s="166"/>
      <c r="X485" s="166"/>
      <c r="Y485" s="166"/>
      <c r="Z485" s="166"/>
    </row>
    <row r="486" spans="1:26" ht="12.75" customHeight="1">
      <c r="A486" s="166"/>
      <c r="B486" s="166"/>
      <c r="C486" s="166"/>
      <c r="D486" s="166"/>
      <c r="E486" s="166"/>
      <c r="F486" s="166"/>
      <c r="G486" s="166"/>
      <c r="H486" s="166"/>
      <c r="I486" s="166"/>
      <c r="J486" s="166"/>
      <c r="K486" s="166"/>
      <c r="L486" s="166"/>
      <c r="M486" s="166"/>
      <c r="N486" s="166"/>
      <c r="O486" s="166"/>
      <c r="P486" s="166"/>
      <c r="Q486" s="166"/>
      <c r="R486" s="166"/>
      <c r="S486" s="166"/>
      <c r="T486" s="166"/>
      <c r="U486" s="166"/>
      <c r="V486" s="166"/>
      <c r="W486" s="166"/>
      <c r="X486" s="166"/>
      <c r="Y486" s="166"/>
      <c r="Z486" s="166"/>
    </row>
    <row r="487" spans="1:26" ht="12.75" customHeight="1">
      <c r="A487" s="166"/>
      <c r="B487" s="166"/>
      <c r="C487" s="166"/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66"/>
      <c r="O487" s="166"/>
      <c r="P487" s="166"/>
      <c r="Q487" s="166"/>
      <c r="R487" s="166"/>
      <c r="S487" s="166"/>
      <c r="T487" s="166"/>
      <c r="U487" s="166"/>
      <c r="V487" s="166"/>
      <c r="W487" s="166"/>
      <c r="X487" s="166"/>
      <c r="Y487" s="166"/>
      <c r="Z487" s="166"/>
    </row>
    <row r="488" spans="1:26" ht="12.75" customHeight="1">
      <c r="A488" s="166"/>
      <c r="B488" s="166"/>
      <c r="C488" s="166"/>
      <c r="D488" s="166"/>
      <c r="E488" s="166"/>
      <c r="F488" s="166"/>
      <c r="G488" s="166"/>
      <c r="H488" s="166"/>
      <c r="I488" s="166"/>
      <c r="J488" s="166"/>
      <c r="K488" s="166"/>
      <c r="L488" s="166"/>
      <c r="M488" s="166"/>
      <c r="N488" s="166"/>
      <c r="O488" s="166"/>
      <c r="P488" s="166"/>
      <c r="Q488" s="166"/>
      <c r="R488" s="166"/>
      <c r="S488" s="166"/>
      <c r="T488" s="166"/>
      <c r="U488" s="166"/>
      <c r="V488" s="166"/>
      <c r="W488" s="166"/>
      <c r="X488" s="166"/>
      <c r="Y488" s="166"/>
      <c r="Z488" s="166"/>
    </row>
    <row r="489" spans="1:26" ht="12.75" customHeight="1">
      <c r="A489" s="166"/>
      <c r="B489" s="166"/>
      <c r="C489" s="166"/>
      <c r="D489" s="166"/>
      <c r="E489" s="166"/>
      <c r="F489" s="166"/>
      <c r="G489" s="166"/>
      <c r="H489" s="166"/>
      <c r="I489" s="166"/>
      <c r="J489" s="166"/>
      <c r="K489" s="166"/>
      <c r="L489" s="166"/>
      <c r="M489" s="166"/>
      <c r="N489" s="166"/>
      <c r="O489" s="166"/>
      <c r="P489" s="166"/>
      <c r="Q489" s="166"/>
      <c r="R489" s="166"/>
      <c r="S489" s="166"/>
      <c r="T489" s="166"/>
      <c r="U489" s="166"/>
      <c r="V489" s="166"/>
      <c r="W489" s="166"/>
      <c r="X489" s="166"/>
      <c r="Y489" s="166"/>
      <c r="Z489" s="166"/>
    </row>
    <row r="490" spans="1:26" ht="12.75" customHeight="1">
      <c r="A490" s="166"/>
      <c r="B490" s="166"/>
      <c r="C490" s="166"/>
      <c r="D490" s="166"/>
      <c r="E490" s="166"/>
      <c r="F490" s="166"/>
      <c r="G490" s="166"/>
      <c r="H490" s="166"/>
      <c r="I490" s="166"/>
      <c r="J490" s="166"/>
      <c r="K490" s="166"/>
      <c r="L490" s="166"/>
      <c r="M490" s="166"/>
      <c r="N490" s="166"/>
      <c r="O490" s="166"/>
      <c r="P490" s="166"/>
      <c r="Q490" s="166"/>
      <c r="R490" s="166"/>
      <c r="S490" s="166"/>
      <c r="T490" s="166"/>
      <c r="U490" s="166"/>
      <c r="V490" s="166"/>
      <c r="W490" s="166"/>
      <c r="X490" s="166"/>
      <c r="Y490" s="166"/>
      <c r="Z490" s="166"/>
    </row>
    <row r="491" spans="1:26" ht="12.75" customHeight="1">
      <c r="A491" s="166"/>
      <c r="B491" s="166"/>
      <c r="C491" s="166"/>
      <c r="D491" s="166"/>
      <c r="E491" s="166"/>
      <c r="F491" s="166"/>
      <c r="G491" s="166"/>
      <c r="H491" s="166"/>
      <c r="I491" s="166"/>
      <c r="J491" s="166"/>
      <c r="K491" s="166"/>
      <c r="L491" s="166"/>
      <c r="M491" s="166"/>
      <c r="N491" s="166"/>
      <c r="O491" s="166"/>
      <c r="P491" s="166"/>
      <c r="Q491" s="166"/>
      <c r="R491" s="166"/>
      <c r="S491" s="166"/>
      <c r="T491" s="166"/>
      <c r="U491" s="166"/>
      <c r="V491" s="166"/>
      <c r="W491" s="166"/>
      <c r="X491" s="166"/>
      <c r="Y491" s="166"/>
      <c r="Z491" s="166"/>
    </row>
    <row r="492" spans="1:26" ht="12.75" customHeight="1">
      <c r="A492" s="166"/>
      <c r="B492" s="166"/>
      <c r="C492" s="166"/>
      <c r="D492" s="166"/>
      <c r="E492" s="166"/>
      <c r="F492" s="166"/>
      <c r="G492" s="166"/>
      <c r="H492" s="166"/>
      <c r="I492" s="166"/>
      <c r="J492" s="166"/>
      <c r="K492" s="166"/>
      <c r="L492" s="166"/>
      <c r="M492" s="166"/>
      <c r="N492" s="166"/>
      <c r="O492" s="166"/>
      <c r="P492" s="166"/>
      <c r="Q492" s="166"/>
      <c r="R492" s="166"/>
      <c r="S492" s="166"/>
      <c r="T492" s="166"/>
      <c r="U492" s="166"/>
      <c r="V492" s="166"/>
      <c r="W492" s="166"/>
      <c r="X492" s="166"/>
      <c r="Y492" s="166"/>
      <c r="Z492" s="166"/>
    </row>
    <row r="493" spans="1:26" ht="12.75" customHeight="1">
      <c r="A493" s="166"/>
      <c r="B493" s="166"/>
      <c r="C493" s="166"/>
      <c r="D493" s="166"/>
      <c r="E493" s="166"/>
      <c r="F493" s="166"/>
      <c r="G493" s="166"/>
      <c r="H493" s="166"/>
      <c r="I493" s="166"/>
      <c r="J493" s="166"/>
      <c r="K493" s="166"/>
      <c r="L493" s="166"/>
      <c r="M493" s="166"/>
      <c r="N493" s="166"/>
      <c r="O493" s="166"/>
      <c r="P493" s="166"/>
      <c r="Q493" s="166"/>
      <c r="R493" s="166"/>
      <c r="S493" s="166"/>
      <c r="T493" s="166"/>
      <c r="U493" s="166"/>
      <c r="V493" s="166"/>
      <c r="W493" s="166"/>
      <c r="X493" s="166"/>
      <c r="Y493" s="166"/>
      <c r="Z493" s="166"/>
    </row>
    <row r="494" spans="1:26" ht="12.75" customHeight="1">
      <c r="A494" s="166"/>
      <c r="B494" s="166"/>
      <c r="C494" s="166"/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6"/>
      <c r="R494" s="166"/>
      <c r="S494" s="166"/>
      <c r="T494" s="166"/>
      <c r="U494" s="166"/>
      <c r="V494" s="166"/>
      <c r="W494" s="166"/>
      <c r="X494" s="166"/>
      <c r="Y494" s="166"/>
      <c r="Z494" s="166"/>
    </row>
    <row r="495" spans="1:26" ht="12.75" customHeight="1">
      <c r="A495" s="166"/>
      <c r="B495" s="166"/>
      <c r="C495" s="166"/>
      <c r="D495" s="166"/>
      <c r="E495" s="166"/>
      <c r="F495" s="166"/>
      <c r="G495" s="166"/>
      <c r="H495" s="166"/>
      <c r="I495" s="166"/>
      <c r="J495" s="166"/>
      <c r="K495" s="166"/>
      <c r="L495" s="166"/>
      <c r="M495" s="166"/>
      <c r="N495" s="166"/>
      <c r="O495" s="166"/>
      <c r="P495" s="166"/>
      <c r="Q495" s="166"/>
      <c r="R495" s="166"/>
      <c r="S495" s="166"/>
      <c r="T495" s="166"/>
      <c r="U495" s="166"/>
      <c r="V495" s="166"/>
      <c r="W495" s="166"/>
      <c r="X495" s="166"/>
      <c r="Y495" s="166"/>
      <c r="Z495" s="166"/>
    </row>
    <row r="496" spans="1:26" ht="12.75" customHeight="1">
      <c r="A496" s="166"/>
      <c r="B496" s="166"/>
      <c r="C496" s="166"/>
      <c r="D496" s="166"/>
      <c r="E496" s="166"/>
      <c r="F496" s="166"/>
      <c r="G496" s="166"/>
      <c r="H496" s="166"/>
      <c r="I496" s="166"/>
      <c r="J496" s="166"/>
      <c r="K496" s="166"/>
      <c r="L496" s="166"/>
      <c r="M496" s="166"/>
      <c r="N496" s="166"/>
      <c r="O496" s="166"/>
      <c r="P496" s="166"/>
      <c r="Q496" s="166"/>
      <c r="R496" s="166"/>
      <c r="S496" s="166"/>
      <c r="T496" s="166"/>
      <c r="U496" s="166"/>
      <c r="V496" s="166"/>
      <c r="W496" s="166"/>
      <c r="X496" s="166"/>
      <c r="Y496" s="166"/>
      <c r="Z496" s="166"/>
    </row>
    <row r="497" spans="1:26" ht="12.75" customHeight="1">
      <c r="A497" s="166"/>
      <c r="B497" s="166"/>
      <c r="C497" s="166"/>
      <c r="D497" s="166"/>
      <c r="E497" s="166"/>
      <c r="F497" s="166"/>
      <c r="G497" s="166"/>
      <c r="H497" s="166"/>
      <c r="I497" s="166"/>
      <c r="J497" s="166"/>
      <c r="K497" s="166"/>
      <c r="L497" s="166"/>
      <c r="M497" s="166"/>
      <c r="N497" s="166"/>
      <c r="O497" s="166"/>
      <c r="P497" s="166"/>
      <c r="Q497" s="166"/>
      <c r="R497" s="166"/>
      <c r="S497" s="166"/>
      <c r="T497" s="166"/>
      <c r="U497" s="166"/>
      <c r="V497" s="166"/>
      <c r="W497" s="166"/>
      <c r="X497" s="166"/>
      <c r="Y497" s="166"/>
      <c r="Z497" s="166"/>
    </row>
    <row r="498" spans="1:26" ht="12.75" customHeight="1">
      <c r="A498" s="166"/>
      <c r="B498" s="166"/>
      <c r="C498" s="166"/>
      <c r="D498" s="166"/>
      <c r="E498" s="166"/>
      <c r="F498" s="166"/>
      <c r="G498" s="166"/>
      <c r="H498" s="166"/>
      <c r="I498" s="166"/>
      <c r="J498" s="166"/>
      <c r="K498" s="166"/>
      <c r="L498" s="166"/>
      <c r="M498" s="166"/>
      <c r="N498" s="166"/>
      <c r="O498" s="166"/>
      <c r="P498" s="166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</row>
    <row r="499" spans="1:26" ht="12.75" customHeight="1">
      <c r="A499" s="166"/>
      <c r="B499" s="166"/>
      <c r="C499" s="166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66"/>
      <c r="O499" s="166"/>
      <c r="P499" s="166"/>
      <c r="Q499" s="166"/>
      <c r="R499" s="166"/>
      <c r="S499" s="166"/>
      <c r="T499" s="166"/>
      <c r="U499" s="166"/>
      <c r="V499" s="166"/>
      <c r="W499" s="166"/>
      <c r="X499" s="166"/>
      <c r="Y499" s="166"/>
      <c r="Z499" s="166"/>
    </row>
    <row r="500" spans="1:26" ht="12.75" customHeight="1">
      <c r="A500" s="166"/>
      <c r="B500" s="166"/>
      <c r="C500" s="166"/>
      <c r="D500" s="166"/>
      <c r="E500" s="166"/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P500" s="166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</row>
    <row r="501" spans="1:26" ht="12.75" customHeight="1">
      <c r="A501" s="166"/>
      <c r="B501" s="166"/>
      <c r="C501" s="166"/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6"/>
      <c r="R501" s="166"/>
      <c r="S501" s="166"/>
      <c r="T501" s="166"/>
      <c r="U501" s="166"/>
      <c r="V501" s="166"/>
      <c r="W501" s="166"/>
      <c r="X501" s="166"/>
      <c r="Y501" s="166"/>
      <c r="Z501" s="166"/>
    </row>
    <row r="502" spans="1:26" ht="12.75" customHeight="1">
      <c r="A502" s="166"/>
      <c r="B502" s="166"/>
      <c r="C502" s="166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66"/>
      <c r="O502" s="166"/>
      <c r="P502" s="166"/>
      <c r="Q502" s="166"/>
      <c r="R502" s="166"/>
      <c r="S502" s="166"/>
      <c r="T502" s="166"/>
      <c r="U502" s="166"/>
      <c r="V502" s="166"/>
      <c r="W502" s="166"/>
      <c r="X502" s="166"/>
      <c r="Y502" s="166"/>
      <c r="Z502" s="166"/>
    </row>
    <row r="503" spans="1:26" ht="12.75" customHeight="1">
      <c r="A503" s="166"/>
      <c r="B503" s="166"/>
      <c r="C503" s="166"/>
      <c r="D503" s="166"/>
      <c r="E503" s="166"/>
      <c r="F503" s="166"/>
      <c r="G503" s="166"/>
      <c r="H503" s="166"/>
      <c r="I503" s="166"/>
      <c r="J503" s="166"/>
      <c r="K503" s="166"/>
      <c r="L503" s="166"/>
      <c r="M503" s="166"/>
      <c r="N503" s="166"/>
      <c r="O503" s="166"/>
      <c r="P503" s="166"/>
      <c r="Q503" s="166"/>
      <c r="R503" s="166"/>
      <c r="S503" s="166"/>
      <c r="T503" s="166"/>
      <c r="U503" s="166"/>
      <c r="V503" s="166"/>
      <c r="W503" s="166"/>
      <c r="X503" s="166"/>
      <c r="Y503" s="166"/>
      <c r="Z503" s="166"/>
    </row>
    <row r="504" spans="1:26" ht="12.75" customHeight="1">
      <c r="A504" s="166"/>
      <c r="B504" s="166"/>
      <c r="C504" s="166"/>
      <c r="D504" s="166"/>
      <c r="E504" s="166"/>
      <c r="F504" s="166"/>
      <c r="G504" s="166"/>
      <c r="H504" s="166"/>
      <c r="I504" s="166"/>
      <c r="J504" s="166"/>
      <c r="K504" s="166"/>
      <c r="L504" s="166"/>
      <c r="M504" s="166"/>
      <c r="N504" s="166"/>
      <c r="O504" s="166"/>
      <c r="P504" s="166"/>
      <c r="Q504" s="166"/>
      <c r="R504" s="166"/>
      <c r="S504" s="166"/>
      <c r="T504" s="166"/>
      <c r="U504" s="166"/>
      <c r="V504" s="166"/>
      <c r="W504" s="166"/>
      <c r="X504" s="166"/>
      <c r="Y504" s="166"/>
      <c r="Z504" s="166"/>
    </row>
    <row r="505" spans="1:26" ht="12.75" customHeight="1">
      <c r="A505" s="166"/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</row>
    <row r="506" spans="1:26" ht="12.75" customHeight="1">
      <c r="A506" s="166"/>
      <c r="B506" s="166"/>
      <c r="C506" s="166"/>
      <c r="D506" s="166"/>
      <c r="E506" s="166"/>
      <c r="F506" s="166"/>
      <c r="G506" s="166"/>
      <c r="H506" s="166"/>
      <c r="I506" s="166"/>
      <c r="J506" s="166"/>
      <c r="K506" s="166"/>
      <c r="L506" s="166"/>
      <c r="M506" s="166"/>
      <c r="N506" s="166"/>
      <c r="O506" s="166"/>
      <c r="P506" s="166"/>
      <c r="Q506" s="166"/>
      <c r="R506" s="166"/>
      <c r="S506" s="166"/>
      <c r="T506" s="166"/>
      <c r="U506" s="166"/>
      <c r="V506" s="166"/>
      <c r="W506" s="166"/>
      <c r="X506" s="166"/>
      <c r="Y506" s="166"/>
      <c r="Z506" s="166"/>
    </row>
    <row r="507" spans="1:26" ht="12.75" customHeight="1">
      <c r="A507" s="166"/>
      <c r="B507" s="166"/>
      <c r="C507" s="166"/>
      <c r="D507" s="166"/>
      <c r="E507" s="166"/>
      <c r="F507" s="166"/>
      <c r="G507" s="166"/>
      <c r="H507" s="166"/>
      <c r="I507" s="166"/>
      <c r="J507" s="166"/>
      <c r="K507" s="166"/>
      <c r="L507" s="166"/>
      <c r="M507" s="166"/>
      <c r="N507" s="166"/>
      <c r="O507" s="166"/>
      <c r="P507" s="166"/>
      <c r="Q507" s="166"/>
      <c r="R507" s="166"/>
      <c r="S507" s="166"/>
      <c r="T507" s="166"/>
      <c r="U507" s="166"/>
      <c r="V507" s="166"/>
      <c r="W507" s="166"/>
      <c r="X507" s="166"/>
      <c r="Y507" s="166"/>
      <c r="Z507" s="166"/>
    </row>
    <row r="508" spans="1:26" ht="12.75" customHeight="1">
      <c r="A508" s="166"/>
      <c r="B508" s="166"/>
      <c r="C508" s="166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P508" s="166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</row>
    <row r="509" spans="1:26" ht="12.75" customHeight="1">
      <c r="A509" s="166"/>
      <c r="B509" s="166"/>
      <c r="C509" s="166"/>
      <c r="D509" s="166"/>
      <c r="E509" s="166"/>
      <c r="F509" s="166"/>
      <c r="G509" s="166"/>
      <c r="H509" s="166"/>
      <c r="I509" s="166"/>
      <c r="J509" s="166"/>
      <c r="K509" s="166"/>
      <c r="L509" s="166"/>
      <c r="M509" s="166"/>
      <c r="N509" s="166"/>
      <c r="O509" s="166"/>
      <c r="P509" s="166"/>
      <c r="Q509" s="166"/>
      <c r="R509" s="166"/>
      <c r="S509" s="166"/>
      <c r="T509" s="166"/>
      <c r="U509" s="166"/>
      <c r="V509" s="166"/>
      <c r="W509" s="166"/>
      <c r="X509" s="166"/>
      <c r="Y509" s="166"/>
      <c r="Z509" s="166"/>
    </row>
    <row r="510" spans="1:26" ht="12.75" customHeight="1">
      <c r="A510" s="166"/>
      <c r="B510" s="166"/>
      <c r="C510" s="166"/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66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</row>
    <row r="511" spans="1:26" ht="12.75" customHeight="1">
      <c r="A511" s="166"/>
      <c r="B511" s="166"/>
      <c r="C511" s="166"/>
      <c r="D511" s="166"/>
      <c r="E511" s="166"/>
      <c r="F511" s="166"/>
      <c r="G511" s="166"/>
      <c r="H511" s="166"/>
      <c r="I511" s="166"/>
      <c r="J511" s="166"/>
      <c r="K511" s="166"/>
      <c r="L511" s="166"/>
      <c r="M511" s="166"/>
      <c r="N511" s="166"/>
      <c r="O511" s="166"/>
      <c r="P511" s="166"/>
      <c r="Q511" s="166"/>
      <c r="R511" s="166"/>
      <c r="S511" s="166"/>
      <c r="T511" s="166"/>
      <c r="U511" s="166"/>
      <c r="V511" s="166"/>
      <c r="W511" s="166"/>
      <c r="X511" s="166"/>
      <c r="Y511" s="166"/>
      <c r="Z511" s="166"/>
    </row>
    <row r="512" spans="1:26" ht="12.75" customHeight="1">
      <c r="A512" s="166"/>
      <c r="B512" s="166"/>
      <c r="C512" s="166"/>
      <c r="D512" s="166"/>
      <c r="E512" s="166"/>
      <c r="F512" s="166"/>
      <c r="G512" s="166"/>
      <c r="H512" s="166"/>
      <c r="I512" s="166"/>
      <c r="J512" s="166"/>
      <c r="K512" s="166"/>
      <c r="L512" s="166"/>
      <c r="M512" s="166"/>
      <c r="N512" s="166"/>
      <c r="O512" s="166"/>
      <c r="P512" s="166"/>
      <c r="Q512" s="166"/>
      <c r="R512" s="166"/>
      <c r="S512" s="166"/>
      <c r="T512" s="166"/>
      <c r="U512" s="166"/>
      <c r="V512" s="166"/>
      <c r="W512" s="166"/>
      <c r="X512" s="166"/>
      <c r="Y512" s="166"/>
      <c r="Z512" s="166"/>
    </row>
    <row r="513" spans="1:26" ht="12.75" customHeight="1">
      <c r="A513" s="166"/>
      <c r="B513" s="166"/>
      <c r="C513" s="166"/>
      <c r="D513" s="166"/>
      <c r="E513" s="166"/>
      <c r="F513" s="166"/>
      <c r="G513" s="166"/>
      <c r="H513" s="166"/>
      <c r="I513" s="166"/>
      <c r="J513" s="166"/>
      <c r="K513" s="166"/>
      <c r="L513" s="166"/>
      <c r="M513" s="166"/>
      <c r="N513" s="166"/>
      <c r="O513" s="166"/>
      <c r="P513" s="166"/>
      <c r="Q513" s="166"/>
      <c r="R513" s="166"/>
      <c r="S513" s="166"/>
      <c r="T513" s="166"/>
      <c r="U513" s="166"/>
      <c r="V513" s="166"/>
      <c r="W513" s="166"/>
      <c r="X513" s="166"/>
      <c r="Y513" s="166"/>
      <c r="Z513" s="166"/>
    </row>
    <row r="514" spans="1:26" ht="12.75" customHeight="1">
      <c r="A514" s="166"/>
      <c r="B514" s="166"/>
      <c r="C514" s="166"/>
      <c r="D514" s="166"/>
      <c r="E514" s="166"/>
      <c r="F514" s="166"/>
      <c r="G514" s="166"/>
      <c r="H514" s="166"/>
      <c r="I514" s="166"/>
      <c r="J514" s="166"/>
      <c r="K514" s="166"/>
      <c r="L514" s="166"/>
      <c r="M514" s="166"/>
      <c r="N514" s="166"/>
      <c r="O514" s="166"/>
      <c r="P514" s="166"/>
      <c r="Q514" s="166"/>
      <c r="R514" s="166"/>
      <c r="S514" s="166"/>
      <c r="T514" s="166"/>
      <c r="U514" s="166"/>
      <c r="V514" s="166"/>
      <c r="W514" s="166"/>
      <c r="X514" s="166"/>
      <c r="Y514" s="166"/>
      <c r="Z514" s="166"/>
    </row>
    <row r="515" spans="1:26" ht="12.75" customHeight="1">
      <c r="A515" s="166"/>
      <c r="B515" s="166"/>
      <c r="C515" s="166"/>
      <c r="D515" s="166"/>
      <c r="E515" s="166"/>
      <c r="F515" s="166"/>
      <c r="G515" s="166"/>
      <c r="H515" s="166"/>
      <c r="I515" s="166"/>
      <c r="J515" s="166"/>
      <c r="K515" s="166"/>
      <c r="L515" s="166"/>
      <c r="M515" s="166"/>
      <c r="N515" s="166"/>
      <c r="O515" s="166"/>
      <c r="P515" s="166"/>
      <c r="Q515" s="166"/>
      <c r="R515" s="166"/>
      <c r="S515" s="166"/>
      <c r="T515" s="166"/>
      <c r="U515" s="166"/>
      <c r="V515" s="166"/>
      <c r="W515" s="166"/>
      <c r="X515" s="166"/>
      <c r="Y515" s="166"/>
      <c r="Z515" s="166"/>
    </row>
    <row r="516" spans="1:26" ht="12.75" customHeight="1">
      <c r="A516" s="166"/>
      <c r="B516" s="166"/>
      <c r="C516" s="166"/>
      <c r="D516" s="166"/>
      <c r="E516" s="166"/>
      <c r="F516" s="166"/>
      <c r="G516" s="166"/>
      <c r="H516" s="166"/>
      <c r="I516" s="166"/>
      <c r="J516" s="166"/>
      <c r="K516" s="166"/>
      <c r="L516" s="166"/>
      <c r="M516" s="166"/>
      <c r="N516" s="166"/>
      <c r="O516" s="166"/>
      <c r="P516" s="166"/>
      <c r="Q516" s="166"/>
      <c r="R516" s="166"/>
      <c r="S516" s="166"/>
      <c r="T516" s="166"/>
      <c r="U516" s="166"/>
      <c r="V516" s="166"/>
      <c r="W516" s="166"/>
      <c r="X516" s="166"/>
      <c r="Y516" s="166"/>
      <c r="Z516" s="166"/>
    </row>
    <row r="517" spans="1:26" ht="12.75" customHeight="1">
      <c r="A517" s="166"/>
      <c r="B517" s="166"/>
      <c r="C517" s="166"/>
      <c r="D517" s="166"/>
      <c r="E517" s="166"/>
      <c r="F517" s="166"/>
      <c r="G517" s="166"/>
      <c r="H517" s="166"/>
      <c r="I517" s="166"/>
      <c r="J517" s="166"/>
      <c r="K517" s="166"/>
      <c r="L517" s="166"/>
      <c r="M517" s="166"/>
      <c r="N517" s="166"/>
      <c r="O517" s="166"/>
      <c r="P517" s="166"/>
      <c r="Q517" s="166"/>
      <c r="R517" s="166"/>
      <c r="S517" s="166"/>
      <c r="T517" s="166"/>
      <c r="U517" s="166"/>
      <c r="V517" s="166"/>
      <c r="W517" s="166"/>
      <c r="X517" s="166"/>
      <c r="Y517" s="166"/>
      <c r="Z517" s="166"/>
    </row>
    <row r="518" spans="1:26" ht="12.75" customHeight="1">
      <c r="A518" s="166"/>
      <c r="B518" s="166"/>
      <c r="C518" s="166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66"/>
      <c r="O518" s="166"/>
      <c r="P518" s="166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</row>
    <row r="519" spans="1:26" ht="12.75" customHeight="1">
      <c r="A519" s="166"/>
      <c r="B519" s="166"/>
      <c r="C519" s="166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66"/>
      <c r="O519" s="166"/>
      <c r="P519" s="166"/>
      <c r="Q519" s="166"/>
      <c r="R519" s="166"/>
      <c r="S519" s="166"/>
      <c r="T519" s="166"/>
      <c r="U519" s="166"/>
      <c r="V519" s="166"/>
      <c r="W519" s="166"/>
      <c r="X519" s="166"/>
      <c r="Y519" s="166"/>
      <c r="Z519" s="166"/>
    </row>
    <row r="520" spans="1:26" ht="12.75" customHeight="1">
      <c r="A520" s="166"/>
      <c r="B520" s="166"/>
      <c r="C520" s="166"/>
      <c r="D520" s="166"/>
      <c r="E520" s="166"/>
      <c r="F520" s="166"/>
      <c r="G520" s="166"/>
      <c r="H520" s="166"/>
      <c r="I520" s="166"/>
      <c r="J520" s="166"/>
      <c r="K520" s="166"/>
      <c r="L520" s="166"/>
      <c r="M520" s="166"/>
      <c r="N520" s="166"/>
      <c r="O520" s="166"/>
      <c r="P520" s="166"/>
      <c r="Q520" s="166"/>
      <c r="R520" s="166"/>
      <c r="S520" s="166"/>
      <c r="T520" s="166"/>
      <c r="U520" s="166"/>
      <c r="V520" s="166"/>
      <c r="W520" s="166"/>
      <c r="X520" s="166"/>
      <c r="Y520" s="166"/>
      <c r="Z520" s="166"/>
    </row>
    <row r="521" spans="1:26" ht="12.75" customHeight="1">
      <c r="A521" s="166"/>
      <c r="B521" s="166"/>
      <c r="C521" s="166"/>
      <c r="D521" s="166"/>
      <c r="E521" s="166"/>
      <c r="F521" s="166"/>
      <c r="G521" s="166"/>
      <c r="H521" s="166"/>
      <c r="I521" s="166"/>
      <c r="J521" s="166"/>
      <c r="K521" s="166"/>
      <c r="L521" s="166"/>
      <c r="M521" s="166"/>
      <c r="N521" s="166"/>
      <c r="O521" s="166"/>
      <c r="P521" s="166"/>
      <c r="Q521" s="166"/>
      <c r="R521" s="166"/>
      <c r="S521" s="166"/>
      <c r="T521" s="166"/>
      <c r="U521" s="166"/>
      <c r="V521" s="166"/>
      <c r="W521" s="166"/>
      <c r="X521" s="166"/>
      <c r="Y521" s="166"/>
      <c r="Z521" s="166"/>
    </row>
    <row r="522" spans="1:26" ht="12.75" customHeight="1">
      <c r="A522" s="166"/>
      <c r="B522" s="166"/>
      <c r="C522" s="166"/>
      <c r="D522" s="166"/>
      <c r="E522" s="166"/>
      <c r="F522" s="166"/>
      <c r="G522" s="166"/>
      <c r="H522" s="166"/>
      <c r="I522" s="166"/>
      <c r="J522" s="166"/>
      <c r="K522" s="166"/>
      <c r="L522" s="166"/>
      <c r="M522" s="166"/>
      <c r="N522" s="166"/>
      <c r="O522" s="166"/>
      <c r="P522" s="166"/>
      <c r="Q522" s="166"/>
      <c r="R522" s="166"/>
      <c r="S522" s="166"/>
      <c r="T522" s="166"/>
      <c r="U522" s="166"/>
      <c r="V522" s="166"/>
      <c r="W522" s="166"/>
      <c r="X522" s="166"/>
      <c r="Y522" s="166"/>
      <c r="Z522" s="166"/>
    </row>
    <row r="523" spans="1:26" ht="12.75" customHeight="1">
      <c r="A523" s="166"/>
      <c r="B523" s="166"/>
      <c r="C523" s="166"/>
      <c r="D523" s="166"/>
      <c r="E523" s="166"/>
      <c r="F523" s="166"/>
      <c r="G523" s="166"/>
      <c r="H523" s="166"/>
      <c r="I523" s="166"/>
      <c r="J523" s="166"/>
      <c r="K523" s="166"/>
      <c r="L523" s="166"/>
      <c r="M523" s="166"/>
      <c r="N523" s="166"/>
      <c r="O523" s="166"/>
      <c r="P523" s="166"/>
      <c r="Q523" s="166"/>
      <c r="R523" s="166"/>
      <c r="S523" s="166"/>
      <c r="T523" s="166"/>
      <c r="U523" s="166"/>
      <c r="V523" s="166"/>
      <c r="W523" s="166"/>
      <c r="X523" s="166"/>
      <c r="Y523" s="166"/>
      <c r="Z523" s="166"/>
    </row>
    <row r="524" spans="1:26" ht="12.75" customHeight="1">
      <c r="A524" s="166"/>
      <c r="B524" s="166"/>
      <c r="C524" s="166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6"/>
      <c r="R524" s="166"/>
      <c r="S524" s="166"/>
      <c r="T524" s="166"/>
      <c r="U524" s="166"/>
      <c r="V524" s="166"/>
      <c r="W524" s="166"/>
      <c r="X524" s="166"/>
      <c r="Y524" s="166"/>
      <c r="Z524" s="166"/>
    </row>
    <row r="525" spans="1:26" ht="12.75" customHeight="1">
      <c r="A525" s="166"/>
      <c r="B525" s="166"/>
      <c r="C525" s="166"/>
      <c r="D525" s="166"/>
      <c r="E525" s="166"/>
      <c r="F525" s="166"/>
      <c r="G525" s="166"/>
      <c r="H525" s="166"/>
      <c r="I525" s="166"/>
      <c r="J525" s="166"/>
      <c r="K525" s="166"/>
      <c r="L525" s="166"/>
      <c r="M525" s="166"/>
      <c r="N525" s="166"/>
      <c r="O525" s="166"/>
      <c r="P525" s="166"/>
      <c r="Q525" s="166"/>
      <c r="R525" s="166"/>
      <c r="S525" s="166"/>
      <c r="T525" s="166"/>
      <c r="U525" s="166"/>
      <c r="V525" s="166"/>
      <c r="W525" s="166"/>
      <c r="X525" s="166"/>
      <c r="Y525" s="166"/>
      <c r="Z525" s="166"/>
    </row>
    <row r="526" spans="1:26" ht="12.75" customHeight="1">
      <c r="A526" s="166"/>
      <c r="B526" s="166"/>
      <c r="C526" s="166"/>
      <c r="D526" s="166"/>
      <c r="E526" s="166"/>
      <c r="F526" s="166"/>
      <c r="G526" s="166"/>
      <c r="H526" s="166"/>
      <c r="I526" s="166"/>
      <c r="J526" s="166"/>
      <c r="K526" s="166"/>
      <c r="L526" s="166"/>
      <c r="M526" s="166"/>
      <c r="N526" s="166"/>
      <c r="O526" s="166"/>
      <c r="P526" s="166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</row>
    <row r="527" spans="1:26" ht="12.75" customHeight="1">
      <c r="A527" s="166"/>
      <c r="B527" s="166"/>
      <c r="C527" s="166"/>
      <c r="D527" s="166"/>
      <c r="E527" s="166"/>
      <c r="F527" s="166"/>
      <c r="G527" s="166"/>
      <c r="H527" s="166"/>
      <c r="I527" s="166"/>
      <c r="J527" s="166"/>
      <c r="K527" s="166"/>
      <c r="L527" s="166"/>
      <c r="M527" s="166"/>
      <c r="N527" s="166"/>
      <c r="O527" s="166"/>
      <c r="P527" s="166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</row>
    <row r="528" spans="1:26" ht="12.75" customHeight="1">
      <c r="A528" s="166"/>
      <c r="B528" s="166"/>
      <c r="C528" s="166"/>
      <c r="D528" s="166"/>
      <c r="E528" s="166"/>
      <c r="F528" s="166"/>
      <c r="G528" s="166"/>
      <c r="H528" s="166"/>
      <c r="I528" s="166"/>
      <c r="J528" s="166"/>
      <c r="K528" s="166"/>
      <c r="L528" s="166"/>
      <c r="M528" s="166"/>
      <c r="N528" s="166"/>
      <c r="O528" s="166"/>
      <c r="P528" s="166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</row>
    <row r="529" spans="1:26" ht="12.75" customHeight="1">
      <c r="A529" s="166"/>
      <c r="B529" s="166"/>
      <c r="C529" s="166"/>
      <c r="D529" s="166"/>
      <c r="E529" s="166"/>
      <c r="F529" s="166"/>
      <c r="G529" s="166"/>
      <c r="H529" s="166"/>
      <c r="I529" s="166"/>
      <c r="J529" s="166"/>
      <c r="K529" s="166"/>
      <c r="L529" s="166"/>
      <c r="M529" s="166"/>
      <c r="N529" s="166"/>
      <c r="O529" s="166"/>
      <c r="P529" s="166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</row>
    <row r="530" spans="1:26" ht="12.75" customHeight="1">
      <c r="A530" s="166"/>
      <c r="B530" s="166"/>
      <c r="C530" s="166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66"/>
      <c r="O530" s="166"/>
      <c r="P530" s="166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</row>
    <row r="531" spans="1:26" ht="12.75" customHeight="1">
      <c r="A531" s="166"/>
      <c r="B531" s="166"/>
      <c r="C531" s="166"/>
      <c r="D531" s="166"/>
      <c r="E531" s="166"/>
      <c r="F531" s="166"/>
      <c r="G531" s="166"/>
      <c r="H531" s="166"/>
      <c r="I531" s="166"/>
      <c r="J531" s="166"/>
      <c r="K531" s="166"/>
      <c r="L531" s="166"/>
      <c r="M531" s="166"/>
      <c r="N531" s="166"/>
      <c r="O531" s="166"/>
      <c r="P531" s="166"/>
      <c r="Q531" s="166"/>
      <c r="R531" s="166"/>
      <c r="S531" s="166"/>
      <c r="T531" s="166"/>
      <c r="U531" s="166"/>
      <c r="V531" s="166"/>
      <c r="W531" s="166"/>
      <c r="X531" s="166"/>
      <c r="Y531" s="166"/>
      <c r="Z531" s="166"/>
    </row>
    <row r="532" spans="1:26" ht="12.75" customHeight="1">
      <c r="A532" s="166"/>
      <c r="B532" s="166"/>
      <c r="C532" s="166"/>
      <c r="D532" s="166"/>
      <c r="E532" s="166"/>
      <c r="F532" s="166"/>
      <c r="G532" s="166"/>
      <c r="H532" s="166"/>
      <c r="I532" s="166"/>
      <c r="J532" s="166"/>
      <c r="K532" s="166"/>
      <c r="L532" s="166"/>
      <c r="M532" s="166"/>
      <c r="N532" s="166"/>
      <c r="O532" s="166"/>
      <c r="P532" s="166"/>
      <c r="Q532" s="166"/>
      <c r="R532" s="166"/>
      <c r="S532" s="166"/>
      <c r="T532" s="166"/>
      <c r="U532" s="166"/>
      <c r="V532" s="166"/>
      <c r="W532" s="166"/>
      <c r="X532" s="166"/>
      <c r="Y532" s="166"/>
      <c r="Z532" s="166"/>
    </row>
    <row r="533" spans="1:26" ht="12.75" customHeight="1">
      <c r="A533" s="166"/>
      <c r="B533" s="166"/>
      <c r="C533" s="166"/>
      <c r="D533" s="166"/>
      <c r="E533" s="166"/>
      <c r="F533" s="166"/>
      <c r="G533" s="166"/>
      <c r="H533" s="166"/>
      <c r="I533" s="166"/>
      <c r="J533" s="166"/>
      <c r="K533" s="166"/>
      <c r="L533" s="166"/>
      <c r="M533" s="166"/>
      <c r="N533" s="166"/>
      <c r="O533" s="166"/>
      <c r="P533" s="166"/>
      <c r="Q533" s="166"/>
      <c r="R533" s="166"/>
      <c r="S533" s="166"/>
      <c r="T533" s="166"/>
      <c r="U533" s="166"/>
      <c r="V533" s="166"/>
      <c r="W533" s="166"/>
      <c r="X533" s="166"/>
      <c r="Y533" s="166"/>
      <c r="Z533" s="166"/>
    </row>
    <row r="534" spans="1:26" ht="12.75" customHeight="1">
      <c r="A534" s="166"/>
      <c r="B534" s="166"/>
      <c r="C534" s="166"/>
      <c r="D534" s="166"/>
      <c r="E534" s="166"/>
      <c r="F534" s="166"/>
      <c r="G534" s="166"/>
      <c r="H534" s="166"/>
      <c r="I534" s="166"/>
      <c r="J534" s="166"/>
      <c r="K534" s="166"/>
      <c r="L534" s="166"/>
      <c r="M534" s="166"/>
      <c r="N534" s="166"/>
      <c r="O534" s="166"/>
      <c r="P534" s="166"/>
      <c r="Q534" s="166"/>
      <c r="R534" s="166"/>
      <c r="S534" s="166"/>
      <c r="T534" s="166"/>
      <c r="U534" s="166"/>
      <c r="V534" s="166"/>
      <c r="W534" s="166"/>
      <c r="X534" s="166"/>
      <c r="Y534" s="166"/>
      <c r="Z534" s="166"/>
    </row>
    <row r="535" spans="1:26" ht="12.75" customHeight="1">
      <c r="A535" s="166"/>
      <c r="B535" s="166"/>
      <c r="C535" s="166"/>
      <c r="D535" s="166"/>
      <c r="E535" s="166"/>
      <c r="F535" s="166"/>
      <c r="G535" s="166"/>
      <c r="H535" s="166"/>
      <c r="I535" s="166"/>
      <c r="J535" s="166"/>
      <c r="K535" s="166"/>
      <c r="L535" s="166"/>
      <c r="M535" s="166"/>
      <c r="N535" s="166"/>
      <c r="O535" s="166"/>
      <c r="P535" s="166"/>
      <c r="Q535" s="166"/>
      <c r="R535" s="166"/>
      <c r="S535" s="166"/>
      <c r="T535" s="166"/>
      <c r="U535" s="166"/>
      <c r="V535" s="166"/>
      <c r="W535" s="166"/>
      <c r="X535" s="166"/>
      <c r="Y535" s="166"/>
      <c r="Z535" s="166"/>
    </row>
    <row r="536" spans="1:26" ht="12.75" customHeight="1">
      <c r="A536" s="166"/>
      <c r="B536" s="166"/>
      <c r="C536" s="166"/>
      <c r="D536" s="166"/>
      <c r="E536" s="166"/>
      <c r="F536" s="166"/>
      <c r="G536" s="166"/>
      <c r="H536" s="166"/>
      <c r="I536" s="166"/>
      <c r="J536" s="166"/>
      <c r="K536" s="166"/>
      <c r="L536" s="166"/>
      <c r="M536" s="166"/>
      <c r="N536" s="166"/>
      <c r="O536" s="166"/>
      <c r="P536" s="166"/>
      <c r="Q536" s="166"/>
      <c r="R536" s="166"/>
      <c r="S536" s="166"/>
      <c r="T536" s="166"/>
      <c r="U536" s="166"/>
      <c r="V536" s="166"/>
      <c r="W536" s="166"/>
      <c r="X536" s="166"/>
      <c r="Y536" s="166"/>
      <c r="Z536" s="166"/>
    </row>
    <row r="537" spans="1:26" ht="12.75" customHeight="1">
      <c r="A537" s="166"/>
      <c r="B537" s="166"/>
      <c r="C537" s="166"/>
      <c r="D537" s="166"/>
      <c r="E537" s="166"/>
      <c r="F537" s="166"/>
      <c r="G537" s="166"/>
      <c r="H537" s="166"/>
      <c r="I537" s="166"/>
      <c r="J537" s="166"/>
      <c r="K537" s="166"/>
      <c r="L537" s="166"/>
      <c r="M537" s="166"/>
      <c r="N537" s="166"/>
      <c r="O537" s="166"/>
      <c r="P537" s="166"/>
      <c r="Q537" s="166"/>
      <c r="R537" s="166"/>
      <c r="S537" s="166"/>
      <c r="T537" s="166"/>
      <c r="U537" s="166"/>
      <c r="V537" s="166"/>
      <c r="W537" s="166"/>
      <c r="X537" s="166"/>
      <c r="Y537" s="166"/>
      <c r="Z537" s="166"/>
    </row>
    <row r="538" spans="1:26" ht="12.75" customHeight="1">
      <c r="A538" s="166"/>
      <c r="B538" s="166"/>
      <c r="C538" s="166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66"/>
      <c r="O538" s="166"/>
      <c r="P538" s="166"/>
      <c r="Q538" s="166"/>
      <c r="R538" s="166"/>
      <c r="S538" s="166"/>
      <c r="T538" s="166"/>
      <c r="U538" s="166"/>
      <c r="V538" s="166"/>
      <c r="W538" s="166"/>
      <c r="X538" s="166"/>
      <c r="Y538" s="166"/>
      <c r="Z538" s="166"/>
    </row>
    <row r="539" spans="1:26" ht="12.75" customHeight="1">
      <c r="A539" s="166"/>
      <c r="B539" s="166"/>
      <c r="C539" s="166"/>
      <c r="D539" s="166"/>
      <c r="E539" s="166"/>
      <c r="F539" s="166"/>
      <c r="G539" s="166"/>
      <c r="H539" s="166"/>
      <c r="I539" s="166"/>
      <c r="J539" s="166"/>
      <c r="K539" s="166"/>
      <c r="L539" s="166"/>
      <c r="M539" s="166"/>
      <c r="N539" s="166"/>
      <c r="O539" s="166"/>
      <c r="P539" s="166"/>
      <c r="Q539" s="166"/>
      <c r="R539" s="166"/>
      <c r="S539" s="166"/>
      <c r="T539" s="166"/>
      <c r="U539" s="166"/>
      <c r="V539" s="166"/>
      <c r="W539" s="166"/>
      <c r="X539" s="166"/>
      <c r="Y539" s="166"/>
      <c r="Z539" s="166"/>
    </row>
    <row r="540" spans="1:26" ht="12.75" customHeight="1">
      <c r="A540" s="166"/>
      <c r="B540" s="166"/>
      <c r="C540" s="166"/>
      <c r="D540" s="166"/>
      <c r="E540" s="166"/>
      <c r="F540" s="166"/>
      <c r="G540" s="166"/>
      <c r="H540" s="166"/>
      <c r="I540" s="166"/>
      <c r="J540" s="166"/>
      <c r="K540" s="166"/>
      <c r="L540" s="166"/>
      <c r="M540" s="166"/>
      <c r="N540" s="166"/>
      <c r="O540" s="166"/>
      <c r="P540" s="166"/>
      <c r="Q540" s="166"/>
      <c r="R540" s="166"/>
      <c r="S540" s="166"/>
      <c r="T540" s="166"/>
      <c r="U540" s="166"/>
      <c r="V540" s="166"/>
      <c r="W540" s="166"/>
      <c r="X540" s="166"/>
      <c r="Y540" s="166"/>
      <c r="Z540" s="166"/>
    </row>
    <row r="541" spans="1:26" ht="12.75" customHeight="1">
      <c r="A541" s="166"/>
      <c r="B541" s="166"/>
      <c r="C541" s="166"/>
      <c r="D541" s="166"/>
      <c r="E541" s="166"/>
      <c r="F541" s="166"/>
      <c r="G541" s="166"/>
      <c r="H541" s="166"/>
      <c r="I541" s="166"/>
      <c r="J541" s="166"/>
      <c r="K541" s="166"/>
      <c r="L541" s="166"/>
      <c r="M541" s="166"/>
      <c r="N541" s="166"/>
      <c r="O541" s="166"/>
      <c r="P541" s="166"/>
      <c r="Q541" s="166"/>
      <c r="R541" s="166"/>
      <c r="S541" s="166"/>
      <c r="T541" s="166"/>
      <c r="U541" s="166"/>
      <c r="V541" s="166"/>
      <c r="W541" s="166"/>
      <c r="X541" s="166"/>
      <c r="Y541" s="166"/>
      <c r="Z541" s="166"/>
    </row>
    <row r="542" spans="1:26" ht="12.75" customHeight="1">
      <c r="A542" s="166"/>
      <c r="B542" s="166"/>
      <c r="C542" s="166"/>
      <c r="D542" s="166"/>
      <c r="E542" s="166"/>
      <c r="F542" s="166"/>
      <c r="G542" s="166"/>
      <c r="H542" s="166"/>
      <c r="I542" s="166"/>
      <c r="J542" s="166"/>
      <c r="K542" s="166"/>
      <c r="L542" s="166"/>
      <c r="M542" s="166"/>
      <c r="N542" s="166"/>
      <c r="O542" s="166"/>
      <c r="P542" s="166"/>
      <c r="Q542" s="166"/>
      <c r="R542" s="166"/>
      <c r="S542" s="166"/>
      <c r="T542" s="166"/>
      <c r="U542" s="166"/>
      <c r="V542" s="166"/>
      <c r="W542" s="166"/>
      <c r="X542" s="166"/>
      <c r="Y542" s="166"/>
      <c r="Z542" s="166"/>
    </row>
    <row r="543" spans="1:26" ht="12.75" customHeight="1">
      <c r="A543" s="166"/>
      <c r="B543" s="166"/>
      <c r="C543" s="166"/>
      <c r="D543" s="166"/>
      <c r="E543" s="166"/>
      <c r="F543" s="166"/>
      <c r="G543" s="166"/>
      <c r="H543" s="166"/>
      <c r="I543" s="166"/>
      <c r="J543" s="166"/>
      <c r="K543" s="166"/>
      <c r="L543" s="166"/>
      <c r="M543" s="166"/>
      <c r="N543" s="166"/>
      <c r="O543" s="166"/>
      <c r="P543" s="166"/>
      <c r="Q543" s="166"/>
      <c r="R543" s="166"/>
      <c r="S543" s="166"/>
      <c r="T543" s="166"/>
      <c r="U543" s="166"/>
      <c r="V543" s="166"/>
      <c r="W543" s="166"/>
      <c r="X543" s="166"/>
      <c r="Y543" s="166"/>
      <c r="Z543" s="166"/>
    </row>
    <row r="544" spans="1:26" ht="12.75" customHeight="1">
      <c r="A544" s="166"/>
      <c r="B544" s="166"/>
      <c r="C544" s="166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66"/>
      <c r="O544" s="166"/>
      <c r="P544" s="166"/>
      <c r="Q544" s="166"/>
      <c r="R544" s="166"/>
      <c r="S544" s="166"/>
      <c r="T544" s="166"/>
      <c r="U544" s="166"/>
      <c r="V544" s="166"/>
      <c r="W544" s="166"/>
      <c r="X544" s="166"/>
      <c r="Y544" s="166"/>
      <c r="Z544" s="166"/>
    </row>
    <row r="545" spans="1:26" ht="12.75" customHeight="1">
      <c r="A545" s="166"/>
      <c r="B545" s="166"/>
      <c r="C545" s="166"/>
      <c r="D545" s="166"/>
      <c r="E545" s="166"/>
      <c r="F545" s="166"/>
      <c r="G545" s="166"/>
      <c r="H545" s="166"/>
      <c r="I545" s="166"/>
      <c r="J545" s="166"/>
      <c r="K545" s="166"/>
      <c r="L545" s="166"/>
      <c r="M545" s="166"/>
      <c r="N545" s="166"/>
      <c r="O545" s="166"/>
      <c r="P545" s="166"/>
      <c r="Q545" s="166"/>
      <c r="R545" s="166"/>
      <c r="S545" s="166"/>
      <c r="T545" s="166"/>
      <c r="U545" s="166"/>
      <c r="V545" s="166"/>
      <c r="W545" s="166"/>
      <c r="X545" s="166"/>
      <c r="Y545" s="166"/>
      <c r="Z545" s="166"/>
    </row>
    <row r="546" spans="1:26" ht="12.75" customHeight="1">
      <c r="A546" s="166"/>
      <c r="B546" s="166"/>
      <c r="C546" s="166"/>
      <c r="D546" s="166"/>
      <c r="E546" s="166"/>
      <c r="F546" s="166"/>
      <c r="G546" s="166"/>
      <c r="H546" s="166"/>
      <c r="I546" s="166"/>
      <c r="J546" s="166"/>
      <c r="K546" s="166"/>
      <c r="L546" s="166"/>
      <c r="M546" s="166"/>
      <c r="N546" s="166"/>
      <c r="O546" s="166"/>
      <c r="P546" s="166"/>
      <c r="Q546" s="166"/>
      <c r="R546" s="166"/>
      <c r="S546" s="166"/>
      <c r="T546" s="166"/>
      <c r="U546" s="166"/>
      <c r="V546" s="166"/>
      <c r="W546" s="166"/>
      <c r="X546" s="166"/>
      <c r="Y546" s="166"/>
      <c r="Z546" s="166"/>
    </row>
    <row r="547" spans="1:26" ht="12.75" customHeight="1">
      <c r="A547" s="166"/>
      <c r="B547" s="166"/>
      <c r="C547" s="166"/>
      <c r="D547" s="166"/>
      <c r="E547" s="166"/>
      <c r="F547" s="166"/>
      <c r="G547" s="166"/>
      <c r="H547" s="166"/>
      <c r="I547" s="166"/>
      <c r="J547" s="166"/>
      <c r="K547" s="166"/>
      <c r="L547" s="166"/>
      <c r="M547" s="166"/>
      <c r="N547" s="166"/>
      <c r="O547" s="166"/>
      <c r="P547" s="166"/>
      <c r="Q547" s="166"/>
      <c r="R547" s="166"/>
      <c r="S547" s="166"/>
      <c r="T547" s="166"/>
      <c r="U547" s="166"/>
      <c r="V547" s="166"/>
      <c r="W547" s="166"/>
      <c r="X547" s="166"/>
      <c r="Y547" s="166"/>
      <c r="Z547" s="166"/>
    </row>
    <row r="548" spans="1:26" ht="12.75" customHeight="1">
      <c r="A548" s="166"/>
      <c r="B548" s="166"/>
      <c r="C548" s="166"/>
      <c r="D548" s="166"/>
      <c r="E548" s="166"/>
      <c r="F548" s="166"/>
      <c r="G548" s="166"/>
      <c r="H548" s="166"/>
      <c r="I548" s="166"/>
      <c r="J548" s="166"/>
      <c r="K548" s="166"/>
      <c r="L548" s="166"/>
      <c r="M548" s="166"/>
      <c r="N548" s="166"/>
      <c r="O548" s="166"/>
      <c r="P548" s="166"/>
      <c r="Q548" s="166"/>
      <c r="R548" s="166"/>
      <c r="S548" s="166"/>
      <c r="T548" s="166"/>
      <c r="U548" s="166"/>
      <c r="V548" s="166"/>
      <c r="W548" s="166"/>
      <c r="X548" s="166"/>
      <c r="Y548" s="166"/>
      <c r="Z548" s="166"/>
    </row>
    <row r="549" spans="1:26" ht="12.75" customHeight="1">
      <c r="A549" s="166"/>
      <c r="B549" s="166"/>
      <c r="C549" s="166"/>
      <c r="D549" s="166"/>
      <c r="E549" s="166"/>
      <c r="F549" s="166"/>
      <c r="G549" s="166"/>
      <c r="H549" s="166"/>
      <c r="I549" s="166"/>
      <c r="J549" s="166"/>
      <c r="K549" s="166"/>
      <c r="L549" s="166"/>
      <c r="M549" s="166"/>
      <c r="N549" s="166"/>
      <c r="O549" s="166"/>
      <c r="P549" s="166"/>
      <c r="Q549" s="166"/>
      <c r="R549" s="166"/>
      <c r="S549" s="166"/>
      <c r="T549" s="166"/>
      <c r="U549" s="166"/>
      <c r="V549" s="166"/>
      <c r="W549" s="166"/>
      <c r="X549" s="166"/>
      <c r="Y549" s="166"/>
      <c r="Z549" s="166"/>
    </row>
    <row r="550" spans="1:26" ht="12.75" customHeight="1">
      <c r="A550" s="166"/>
      <c r="B550" s="166"/>
      <c r="C550" s="166"/>
      <c r="D550" s="166"/>
      <c r="E550" s="166"/>
      <c r="F550" s="166"/>
      <c r="G550" s="166"/>
      <c r="H550" s="166"/>
      <c r="I550" s="166"/>
      <c r="J550" s="166"/>
      <c r="K550" s="166"/>
      <c r="L550" s="166"/>
      <c r="M550" s="166"/>
      <c r="N550" s="166"/>
      <c r="O550" s="166"/>
      <c r="P550" s="166"/>
      <c r="Q550" s="166"/>
      <c r="R550" s="166"/>
      <c r="S550" s="166"/>
      <c r="T550" s="166"/>
      <c r="U550" s="166"/>
      <c r="V550" s="166"/>
      <c r="W550" s="166"/>
      <c r="X550" s="166"/>
      <c r="Y550" s="166"/>
      <c r="Z550" s="166"/>
    </row>
    <row r="551" spans="1:26" ht="12.75" customHeight="1">
      <c r="A551" s="166"/>
      <c r="B551" s="166"/>
      <c r="C551" s="166"/>
      <c r="D551" s="166"/>
      <c r="E551" s="166"/>
      <c r="F551" s="166"/>
      <c r="G551" s="166"/>
      <c r="H551" s="166"/>
      <c r="I551" s="166"/>
      <c r="J551" s="166"/>
      <c r="K551" s="166"/>
      <c r="L551" s="166"/>
      <c r="M551" s="166"/>
      <c r="N551" s="166"/>
      <c r="O551" s="166"/>
      <c r="P551" s="166"/>
      <c r="Q551" s="166"/>
      <c r="R551" s="166"/>
      <c r="S551" s="166"/>
      <c r="T551" s="166"/>
      <c r="U551" s="166"/>
      <c r="V551" s="166"/>
      <c r="W551" s="166"/>
      <c r="X551" s="166"/>
      <c r="Y551" s="166"/>
      <c r="Z551" s="166"/>
    </row>
    <row r="552" spans="1:26" ht="12.75" customHeight="1">
      <c r="A552" s="166"/>
      <c r="B552" s="166"/>
      <c r="C552" s="166"/>
      <c r="D552" s="166"/>
      <c r="E552" s="166"/>
      <c r="F552" s="166"/>
      <c r="G552" s="166"/>
      <c r="H552" s="166"/>
      <c r="I552" s="166"/>
      <c r="J552" s="166"/>
      <c r="K552" s="166"/>
      <c r="L552" s="166"/>
      <c r="M552" s="166"/>
      <c r="N552" s="166"/>
      <c r="O552" s="166"/>
      <c r="P552" s="166"/>
      <c r="Q552" s="166"/>
      <c r="R552" s="166"/>
      <c r="S552" s="166"/>
      <c r="T552" s="166"/>
      <c r="U552" s="166"/>
      <c r="V552" s="166"/>
      <c r="W552" s="166"/>
      <c r="X552" s="166"/>
      <c r="Y552" s="166"/>
      <c r="Z552" s="166"/>
    </row>
    <row r="553" spans="1:26" ht="12.75" customHeight="1">
      <c r="A553" s="166"/>
      <c r="B553" s="166"/>
      <c r="C553" s="166"/>
      <c r="D553" s="166"/>
      <c r="E553" s="166"/>
      <c r="F553" s="166"/>
      <c r="G553" s="166"/>
      <c r="H553" s="166"/>
      <c r="I553" s="166"/>
      <c r="J553" s="166"/>
      <c r="K553" s="166"/>
      <c r="L553" s="166"/>
      <c r="M553" s="166"/>
      <c r="N553" s="166"/>
      <c r="O553" s="166"/>
      <c r="P553" s="166"/>
      <c r="Q553" s="166"/>
      <c r="R553" s="166"/>
      <c r="S553" s="166"/>
      <c r="T553" s="166"/>
      <c r="U553" s="166"/>
      <c r="V553" s="166"/>
      <c r="W553" s="166"/>
      <c r="X553" s="166"/>
      <c r="Y553" s="166"/>
      <c r="Z553" s="166"/>
    </row>
    <row r="554" spans="1:26" ht="12.75" customHeight="1">
      <c r="A554" s="166"/>
      <c r="B554" s="166"/>
      <c r="C554" s="166"/>
      <c r="D554" s="166"/>
      <c r="E554" s="166"/>
      <c r="F554" s="166"/>
      <c r="G554" s="166"/>
      <c r="H554" s="166"/>
      <c r="I554" s="166"/>
      <c r="J554" s="166"/>
      <c r="K554" s="166"/>
      <c r="L554" s="166"/>
      <c r="M554" s="166"/>
      <c r="N554" s="166"/>
      <c r="O554" s="166"/>
      <c r="P554" s="166"/>
      <c r="Q554" s="166"/>
      <c r="R554" s="166"/>
      <c r="S554" s="166"/>
      <c r="T554" s="166"/>
      <c r="U554" s="166"/>
      <c r="V554" s="166"/>
      <c r="W554" s="166"/>
      <c r="X554" s="166"/>
      <c r="Y554" s="166"/>
      <c r="Z554" s="166"/>
    </row>
    <row r="555" spans="1:26" ht="12.75" customHeight="1">
      <c r="A555" s="166"/>
      <c r="B555" s="166"/>
      <c r="C555" s="166"/>
      <c r="D555" s="166"/>
      <c r="E555" s="166"/>
      <c r="F555" s="166"/>
      <c r="G555" s="166"/>
      <c r="H555" s="166"/>
      <c r="I555" s="166"/>
      <c r="J555" s="166"/>
      <c r="K555" s="166"/>
      <c r="L555" s="166"/>
      <c r="M555" s="166"/>
      <c r="N555" s="166"/>
      <c r="O555" s="166"/>
      <c r="P555" s="166"/>
      <c r="Q555" s="166"/>
      <c r="R555" s="166"/>
      <c r="S555" s="166"/>
      <c r="T555" s="166"/>
      <c r="U555" s="166"/>
      <c r="V555" s="166"/>
      <c r="W555" s="166"/>
      <c r="X555" s="166"/>
      <c r="Y555" s="166"/>
      <c r="Z555" s="166"/>
    </row>
    <row r="556" spans="1:26" ht="12.75" customHeight="1">
      <c r="A556" s="166"/>
      <c r="B556" s="166"/>
      <c r="C556" s="166"/>
      <c r="D556" s="166"/>
      <c r="E556" s="166"/>
      <c r="F556" s="166"/>
      <c r="G556" s="166"/>
      <c r="H556" s="166"/>
      <c r="I556" s="166"/>
      <c r="J556" s="166"/>
      <c r="K556" s="166"/>
      <c r="L556" s="166"/>
      <c r="M556" s="166"/>
      <c r="N556" s="166"/>
      <c r="O556" s="166"/>
      <c r="P556" s="166"/>
      <c r="Q556" s="166"/>
      <c r="R556" s="166"/>
      <c r="S556" s="166"/>
      <c r="T556" s="166"/>
      <c r="U556" s="166"/>
      <c r="V556" s="166"/>
      <c r="W556" s="166"/>
      <c r="X556" s="166"/>
      <c r="Y556" s="166"/>
      <c r="Z556" s="166"/>
    </row>
    <row r="557" spans="1:26" ht="12.75" customHeight="1">
      <c r="A557" s="166"/>
      <c r="B557" s="166"/>
      <c r="C557" s="166"/>
      <c r="D557" s="166"/>
      <c r="E557" s="166"/>
      <c r="F557" s="166"/>
      <c r="G557" s="166"/>
      <c r="H557" s="166"/>
      <c r="I557" s="166"/>
      <c r="J557" s="166"/>
      <c r="K557" s="166"/>
      <c r="L557" s="166"/>
      <c r="M557" s="166"/>
      <c r="N557" s="166"/>
      <c r="O557" s="166"/>
      <c r="P557" s="166"/>
      <c r="Q557" s="166"/>
      <c r="R557" s="166"/>
      <c r="S557" s="166"/>
      <c r="T557" s="166"/>
      <c r="U557" s="166"/>
      <c r="V557" s="166"/>
      <c r="W557" s="166"/>
      <c r="X557" s="166"/>
      <c r="Y557" s="166"/>
      <c r="Z557" s="166"/>
    </row>
    <row r="558" spans="1:26" ht="12.75" customHeight="1">
      <c r="A558" s="166"/>
      <c r="B558" s="166"/>
      <c r="C558" s="166"/>
      <c r="D558" s="166"/>
      <c r="E558" s="166"/>
      <c r="F558" s="166"/>
      <c r="G558" s="166"/>
      <c r="H558" s="166"/>
      <c r="I558" s="166"/>
      <c r="J558" s="166"/>
      <c r="K558" s="166"/>
      <c r="L558" s="166"/>
      <c r="M558" s="166"/>
      <c r="N558" s="166"/>
      <c r="O558" s="166"/>
      <c r="P558" s="166"/>
      <c r="Q558" s="166"/>
      <c r="R558" s="166"/>
      <c r="S558" s="166"/>
      <c r="T558" s="166"/>
      <c r="U558" s="166"/>
      <c r="V558" s="166"/>
      <c r="W558" s="166"/>
      <c r="X558" s="166"/>
      <c r="Y558" s="166"/>
      <c r="Z558" s="166"/>
    </row>
    <row r="559" spans="1:26" ht="12.75" customHeight="1">
      <c r="A559" s="166"/>
      <c r="B559" s="166"/>
      <c r="C559" s="166"/>
      <c r="D559" s="166"/>
      <c r="E559" s="166"/>
      <c r="F559" s="166"/>
      <c r="G559" s="166"/>
      <c r="H559" s="166"/>
      <c r="I559" s="166"/>
      <c r="J559" s="166"/>
      <c r="K559" s="166"/>
      <c r="L559" s="166"/>
      <c r="M559" s="166"/>
      <c r="N559" s="166"/>
      <c r="O559" s="166"/>
      <c r="P559" s="166"/>
      <c r="Q559" s="166"/>
      <c r="R559" s="166"/>
      <c r="S559" s="166"/>
      <c r="T559" s="166"/>
      <c r="U559" s="166"/>
      <c r="V559" s="166"/>
      <c r="W559" s="166"/>
      <c r="X559" s="166"/>
      <c r="Y559" s="166"/>
      <c r="Z559" s="166"/>
    </row>
    <row r="560" spans="1:26" ht="12.75" customHeight="1">
      <c r="A560" s="166"/>
      <c r="B560" s="166"/>
      <c r="C560" s="166"/>
      <c r="D560" s="166"/>
      <c r="E560" s="166"/>
      <c r="F560" s="166"/>
      <c r="G560" s="166"/>
      <c r="H560" s="166"/>
      <c r="I560" s="166"/>
      <c r="J560" s="166"/>
      <c r="K560" s="166"/>
      <c r="L560" s="166"/>
      <c r="M560" s="166"/>
      <c r="N560" s="166"/>
      <c r="O560" s="166"/>
      <c r="P560" s="166"/>
      <c r="Q560" s="166"/>
      <c r="R560" s="166"/>
      <c r="S560" s="166"/>
      <c r="T560" s="166"/>
      <c r="U560" s="166"/>
      <c r="V560" s="166"/>
      <c r="W560" s="166"/>
      <c r="X560" s="166"/>
      <c r="Y560" s="166"/>
      <c r="Z560" s="166"/>
    </row>
    <row r="561" spans="1:26" ht="12.75" customHeight="1">
      <c r="A561" s="166"/>
      <c r="B561" s="166"/>
      <c r="C561" s="166"/>
      <c r="D561" s="166"/>
      <c r="E561" s="166"/>
      <c r="F561" s="166"/>
      <c r="G561" s="166"/>
      <c r="H561" s="166"/>
      <c r="I561" s="166"/>
      <c r="J561" s="166"/>
      <c r="K561" s="166"/>
      <c r="L561" s="166"/>
      <c r="M561" s="166"/>
      <c r="N561" s="166"/>
      <c r="O561" s="166"/>
      <c r="P561" s="166"/>
      <c r="Q561" s="166"/>
      <c r="R561" s="166"/>
      <c r="S561" s="166"/>
      <c r="T561" s="166"/>
      <c r="U561" s="166"/>
      <c r="V561" s="166"/>
      <c r="W561" s="166"/>
      <c r="X561" s="166"/>
      <c r="Y561" s="166"/>
      <c r="Z561" s="166"/>
    </row>
    <row r="562" spans="1:26" ht="12.75" customHeight="1">
      <c r="A562" s="166"/>
      <c r="B562" s="166"/>
      <c r="C562" s="166"/>
      <c r="D562" s="166"/>
      <c r="E562" s="166"/>
      <c r="F562" s="166"/>
      <c r="G562" s="166"/>
      <c r="H562" s="166"/>
      <c r="I562" s="166"/>
      <c r="J562" s="166"/>
      <c r="K562" s="166"/>
      <c r="L562" s="166"/>
      <c r="M562" s="166"/>
      <c r="N562" s="166"/>
      <c r="O562" s="166"/>
      <c r="P562" s="166"/>
      <c r="Q562" s="166"/>
      <c r="R562" s="166"/>
      <c r="S562" s="166"/>
      <c r="T562" s="166"/>
      <c r="U562" s="166"/>
      <c r="V562" s="166"/>
      <c r="W562" s="166"/>
      <c r="X562" s="166"/>
      <c r="Y562" s="166"/>
      <c r="Z562" s="166"/>
    </row>
    <row r="563" spans="1:26" ht="12.75" customHeight="1">
      <c r="A563" s="166"/>
      <c r="B563" s="166"/>
      <c r="C563" s="166"/>
      <c r="D563" s="166"/>
      <c r="E563" s="166"/>
      <c r="F563" s="166"/>
      <c r="G563" s="166"/>
      <c r="H563" s="166"/>
      <c r="I563" s="166"/>
      <c r="J563" s="166"/>
      <c r="K563" s="166"/>
      <c r="L563" s="166"/>
      <c r="M563" s="166"/>
      <c r="N563" s="166"/>
      <c r="O563" s="166"/>
      <c r="P563" s="166"/>
      <c r="Q563" s="166"/>
      <c r="R563" s="166"/>
      <c r="S563" s="166"/>
      <c r="T563" s="166"/>
      <c r="U563" s="166"/>
      <c r="V563" s="166"/>
      <c r="W563" s="166"/>
      <c r="X563" s="166"/>
      <c r="Y563" s="166"/>
      <c r="Z563" s="166"/>
    </row>
    <row r="564" spans="1:26" ht="12.75" customHeight="1">
      <c r="A564" s="166"/>
      <c r="B564" s="166"/>
      <c r="C564" s="166"/>
      <c r="D564" s="166"/>
      <c r="E564" s="166"/>
      <c r="F564" s="166"/>
      <c r="G564" s="166"/>
      <c r="H564" s="166"/>
      <c r="I564" s="166"/>
      <c r="J564" s="166"/>
      <c r="K564" s="166"/>
      <c r="L564" s="166"/>
      <c r="M564" s="166"/>
      <c r="N564" s="166"/>
      <c r="O564" s="166"/>
      <c r="P564" s="166"/>
      <c r="Q564" s="166"/>
      <c r="R564" s="166"/>
      <c r="S564" s="166"/>
      <c r="T564" s="166"/>
      <c r="U564" s="166"/>
      <c r="V564" s="166"/>
      <c r="W564" s="166"/>
      <c r="X564" s="166"/>
      <c r="Y564" s="166"/>
      <c r="Z564" s="166"/>
    </row>
    <row r="565" spans="1:26" ht="12.75" customHeight="1">
      <c r="A565" s="166"/>
      <c r="B565" s="166"/>
      <c r="C565" s="166"/>
      <c r="D565" s="166"/>
      <c r="E565" s="166"/>
      <c r="F565" s="166"/>
      <c r="G565" s="166"/>
      <c r="H565" s="166"/>
      <c r="I565" s="166"/>
      <c r="J565" s="166"/>
      <c r="K565" s="166"/>
      <c r="L565" s="166"/>
      <c r="M565" s="166"/>
      <c r="N565" s="166"/>
      <c r="O565" s="166"/>
      <c r="P565" s="166"/>
      <c r="Q565" s="166"/>
      <c r="R565" s="166"/>
      <c r="S565" s="166"/>
      <c r="T565" s="166"/>
      <c r="U565" s="166"/>
      <c r="V565" s="166"/>
      <c r="W565" s="166"/>
      <c r="X565" s="166"/>
      <c r="Y565" s="166"/>
      <c r="Z565" s="166"/>
    </row>
    <row r="566" spans="1:26" ht="12.75" customHeight="1">
      <c r="A566" s="166"/>
      <c r="B566" s="166"/>
      <c r="C566" s="166"/>
      <c r="D566" s="166"/>
      <c r="E566" s="166"/>
      <c r="F566" s="166"/>
      <c r="G566" s="166"/>
      <c r="H566" s="166"/>
      <c r="I566" s="166"/>
      <c r="J566" s="166"/>
      <c r="K566" s="166"/>
      <c r="L566" s="166"/>
      <c r="M566" s="166"/>
      <c r="N566" s="166"/>
      <c r="O566" s="166"/>
      <c r="P566" s="166"/>
      <c r="Q566" s="166"/>
      <c r="R566" s="166"/>
      <c r="S566" s="166"/>
      <c r="T566" s="166"/>
      <c r="U566" s="166"/>
      <c r="V566" s="166"/>
      <c r="W566" s="166"/>
      <c r="X566" s="166"/>
      <c r="Y566" s="166"/>
      <c r="Z566" s="166"/>
    </row>
    <row r="567" spans="1:26" ht="12.75" customHeight="1">
      <c r="A567" s="166"/>
      <c r="B567" s="166"/>
      <c r="C567" s="166"/>
      <c r="D567" s="166"/>
      <c r="E567" s="166"/>
      <c r="F567" s="166"/>
      <c r="G567" s="166"/>
      <c r="H567" s="166"/>
      <c r="I567" s="166"/>
      <c r="J567" s="166"/>
      <c r="K567" s="166"/>
      <c r="L567" s="166"/>
      <c r="M567" s="166"/>
      <c r="N567" s="166"/>
      <c r="O567" s="166"/>
      <c r="P567" s="166"/>
      <c r="Q567" s="166"/>
      <c r="R567" s="166"/>
      <c r="S567" s="166"/>
      <c r="T567" s="166"/>
      <c r="U567" s="166"/>
      <c r="V567" s="166"/>
      <c r="W567" s="166"/>
      <c r="X567" s="166"/>
      <c r="Y567" s="166"/>
      <c r="Z567" s="166"/>
    </row>
    <row r="568" spans="1:26" ht="12.75" customHeight="1">
      <c r="A568" s="166"/>
      <c r="B568" s="166"/>
      <c r="C568" s="166"/>
      <c r="D568" s="166"/>
      <c r="E568" s="166"/>
      <c r="F568" s="166"/>
      <c r="G568" s="166"/>
      <c r="H568" s="166"/>
      <c r="I568" s="166"/>
      <c r="J568" s="166"/>
      <c r="K568" s="166"/>
      <c r="L568" s="166"/>
      <c r="M568" s="166"/>
      <c r="N568" s="166"/>
      <c r="O568" s="166"/>
      <c r="P568" s="166"/>
      <c r="Q568" s="166"/>
      <c r="R568" s="166"/>
      <c r="S568" s="166"/>
      <c r="T568" s="166"/>
      <c r="U568" s="166"/>
      <c r="V568" s="166"/>
      <c r="W568" s="166"/>
      <c r="X568" s="166"/>
      <c r="Y568" s="166"/>
      <c r="Z568" s="166"/>
    </row>
    <row r="569" spans="1:26" ht="12.75" customHeight="1">
      <c r="A569" s="166"/>
      <c r="B569" s="166"/>
      <c r="C569" s="166"/>
      <c r="D569" s="166"/>
      <c r="E569" s="166"/>
      <c r="F569" s="166"/>
      <c r="G569" s="166"/>
      <c r="H569" s="166"/>
      <c r="I569" s="166"/>
      <c r="J569" s="166"/>
      <c r="K569" s="166"/>
      <c r="L569" s="166"/>
      <c r="M569" s="166"/>
      <c r="N569" s="166"/>
      <c r="O569" s="166"/>
      <c r="P569" s="166"/>
      <c r="Q569" s="166"/>
      <c r="R569" s="166"/>
      <c r="S569" s="166"/>
      <c r="T569" s="166"/>
      <c r="U569" s="166"/>
      <c r="V569" s="166"/>
      <c r="W569" s="166"/>
      <c r="X569" s="166"/>
      <c r="Y569" s="166"/>
      <c r="Z569" s="166"/>
    </row>
    <row r="570" spans="1:26" ht="12.75" customHeight="1">
      <c r="A570" s="166"/>
      <c r="B570" s="166"/>
      <c r="C570" s="166"/>
      <c r="D570" s="166"/>
      <c r="E570" s="166"/>
      <c r="F570" s="166"/>
      <c r="G570" s="166"/>
      <c r="H570" s="166"/>
      <c r="I570" s="166"/>
      <c r="J570" s="166"/>
      <c r="K570" s="166"/>
      <c r="L570" s="166"/>
      <c r="M570" s="166"/>
      <c r="N570" s="166"/>
      <c r="O570" s="166"/>
      <c r="P570" s="166"/>
      <c r="Q570" s="166"/>
      <c r="R570" s="166"/>
      <c r="S570" s="166"/>
      <c r="T570" s="166"/>
      <c r="U570" s="166"/>
      <c r="V570" s="166"/>
      <c r="W570" s="166"/>
      <c r="X570" s="166"/>
      <c r="Y570" s="166"/>
      <c r="Z570" s="166"/>
    </row>
    <row r="571" spans="1:26" ht="12.75" customHeight="1">
      <c r="A571" s="166"/>
      <c r="B571" s="166"/>
      <c r="C571" s="166"/>
      <c r="D571" s="166"/>
      <c r="E571" s="166"/>
      <c r="F571" s="166"/>
      <c r="G571" s="166"/>
      <c r="H571" s="166"/>
      <c r="I571" s="166"/>
      <c r="J571" s="166"/>
      <c r="K571" s="166"/>
      <c r="L571" s="166"/>
      <c r="M571" s="166"/>
      <c r="N571" s="166"/>
      <c r="O571" s="166"/>
      <c r="P571" s="166"/>
      <c r="Q571" s="166"/>
      <c r="R571" s="166"/>
      <c r="S571" s="166"/>
      <c r="T571" s="166"/>
      <c r="U571" s="166"/>
      <c r="V571" s="166"/>
      <c r="W571" s="166"/>
      <c r="X571" s="166"/>
      <c r="Y571" s="166"/>
      <c r="Z571" s="166"/>
    </row>
    <row r="572" spans="1:26" ht="12.75" customHeight="1">
      <c r="A572" s="166"/>
      <c r="B572" s="166"/>
      <c r="C572" s="166"/>
      <c r="D572" s="166"/>
      <c r="E572" s="166"/>
      <c r="F572" s="166"/>
      <c r="G572" s="166"/>
      <c r="H572" s="166"/>
      <c r="I572" s="166"/>
      <c r="J572" s="166"/>
      <c r="K572" s="166"/>
      <c r="L572" s="166"/>
      <c r="M572" s="166"/>
      <c r="N572" s="166"/>
      <c r="O572" s="166"/>
      <c r="P572" s="166"/>
      <c r="Q572" s="166"/>
      <c r="R572" s="166"/>
      <c r="S572" s="166"/>
      <c r="T572" s="166"/>
      <c r="U572" s="166"/>
      <c r="V572" s="166"/>
      <c r="W572" s="166"/>
      <c r="X572" s="166"/>
      <c r="Y572" s="166"/>
      <c r="Z572" s="166"/>
    </row>
    <row r="573" spans="1:26" ht="12.75" customHeight="1">
      <c r="A573" s="166"/>
      <c r="B573" s="166"/>
      <c r="C573" s="166"/>
      <c r="D573" s="166"/>
      <c r="E573" s="166"/>
      <c r="F573" s="166"/>
      <c r="G573" s="166"/>
      <c r="H573" s="166"/>
      <c r="I573" s="166"/>
      <c r="J573" s="166"/>
      <c r="K573" s="166"/>
      <c r="L573" s="166"/>
      <c r="M573" s="166"/>
      <c r="N573" s="166"/>
      <c r="O573" s="166"/>
      <c r="P573" s="166"/>
      <c r="Q573" s="166"/>
      <c r="R573" s="166"/>
      <c r="S573" s="166"/>
      <c r="T573" s="166"/>
      <c r="U573" s="166"/>
      <c r="V573" s="166"/>
      <c r="W573" s="166"/>
      <c r="X573" s="166"/>
      <c r="Y573" s="166"/>
      <c r="Z573" s="166"/>
    </row>
    <row r="574" spans="1:26" ht="12.75" customHeight="1">
      <c r="A574" s="166"/>
      <c r="B574" s="166"/>
      <c r="C574" s="166"/>
      <c r="D574" s="166"/>
      <c r="E574" s="166"/>
      <c r="F574" s="166"/>
      <c r="G574" s="166"/>
      <c r="H574" s="166"/>
      <c r="I574" s="166"/>
      <c r="J574" s="166"/>
      <c r="K574" s="166"/>
      <c r="L574" s="166"/>
      <c r="M574" s="166"/>
      <c r="N574" s="166"/>
      <c r="O574" s="166"/>
      <c r="P574" s="166"/>
      <c r="Q574" s="166"/>
      <c r="R574" s="166"/>
      <c r="S574" s="166"/>
      <c r="T574" s="166"/>
      <c r="U574" s="166"/>
      <c r="V574" s="166"/>
      <c r="W574" s="166"/>
      <c r="X574" s="166"/>
      <c r="Y574" s="166"/>
      <c r="Z574" s="166"/>
    </row>
    <row r="575" spans="1:26" ht="12.75" customHeight="1">
      <c r="A575" s="166"/>
      <c r="B575" s="166"/>
      <c r="C575" s="166"/>
      <c r="D575" s="166"/>
      <c r="E575" s="166"/>
      <c r="F575" s="166"/>
      <c r="G575" s="166"/>
      <c r="H575" s="166"/>
      <c r="I575" s="166"/>
      <c r="J575" s="166"/>
      <c r="K575" s="166"/>
      <c r="L575" s="166"/>
      <c r="M575" s="166"/>
      <c r="N575" s="166"/>
      <c r="O575" s="166"/>
      <c r="P575" s="166"/>
      <c r="Q575" s="166"/>
      <c r="R575" s="166"/>
      <c r="S575" s="166"/>
      <c r="T575" s="166"/>
      <c r="U575" s="166"/>
      <c r="V575" s="166"/>
      <c r="W575" s="166"/>
      <c r="X575" s="166"/>
      <c r="Y575" s="166"/>
      <c r="Z575" s="166"/>
    </row>
    <row r="576" spans="1:26" ht="12.75" customHeight="1">
      <c r="A576" s="166"/>
      <c r="B576" s="166"/>
      <c r="C576" s="166"/>
      <c r="D576" s="166"/>
      <c r="E576" s="166"/>
      <c r="F576" s="166"/>
      <c r="G576" s="166"/>
      <c r="H576" s="166"/>
      <c r="I576" s="166"/>
      <c r="J576" s="166"/>
      <c r="K576" s="166"/>
      <c r="L576" s="166"/>
      <c r="M576" s="166"/>
      <c r="N576" s="166"/>
      <c r="O576" s="166"/>
      <c r="P576" s="166"/>
      <c r="Q576" s="166"/>
      <c r="R576" s="166"/>
      <c r="S576" s="166"/>
      <c r="T576" s="166"/>
      <c r="U576" s="166"/>
      <c r="V576" s="166"/>
      <c r="W576" s="166"/>
      <c r="X576" s="166"/>
      <c r="Y576" s="166"/>
      <c r="Z576" s="166"/>
    </row>
    <row r="577" spans="1:26" ht="12.75" customHeight="1">
      <c r="A577" s="166"/>
      <c r="B577" s="166"/>
      <c r="C577" s="166"/>
      <c r="D577" s="166"/>
      <c r="E577" s="166"/>
      <c r="F577" s="166"/>
      <c r="G577" s="166"/>
      <c r="H577" s="166"/>
      <c r="I577" s="166"/>
      <c r="J577" s="166"/>
      <c r="K577" s="166"/>
      <c r="L577" s="166"/>
      <c r="M577" s="166"/>
      <c r="N577" s="166"/>
      <c r="O577" s="166"/>
      <c r="P577" s="166"/>
      <c r="Q577" s="166"/>
      <c r="R577" s="166"/>
      <c r="S577" s="166"/>
      <c r="T577" s="166"/>
      <c r="U577" s="166"/>
      <c r="V577" s="166"/>
      <c r="W577" s="166"/>
      <c r="X577" s="166"/>
      <c r="Y577" s="166"/>
      <c r="Z577" s="166"/>
    </row>
    <row r="578" spans="1:26" ht="12.75" customHeight="1">
      <c r="A578" s="166"/>
      <c r="B578" s="166"/>
      <c r="C578" s="166"/>
      <c r="D578" s="166"/>
      <c r="E578" s="166"/>
      <c r="F578" s="166"/>
      <c r="G578" s="166"/>
      <c r="H578" s="166"/>
      <c r="I578" s="166"/>
      <c r="J578" s="166"/>
      <c r="K578" s="166"/>
      <c r="L578" s="166"/>
      <c r="M578" s="166"/>
      <c r="N578" s="166"/>
      <c r="O578" s="166"/>
      <c r="P578" s="166"/>
      <c r="Q578" s="166"/>
      <c r="R578" s="166"/>
      <c r="S578" s="166"/>
      <c r="T578" s="166"/>
      <c r="U578" s="166"/>
      <c r="V578" s="166"/>
      <c r="W578" s="166"/>
      <c r="X578" s="166"/>
      <c r="Y578" s="166"/>
      <c r="Z578" s="166"/>
    </row>
    <row r="579" spans="1:26" ht="12.75" customHeight="1">
      <c r="A579" s="166"/>
      <c r="B579" s="166"/>
      <c r="C579" s="166"/>
      <c r="D579" s="166"/>
      <c r="E579" s="166"/>
      <c r="F579" s="166"/>
      <c r="G579" s="166"/>
      <c r="H579" s="166"/>
      <c r="I579" s="166"/>
      <c r="J579" s="166"/>
      <c r="K579" s="166"/>
      <c r="L579" s="166"/>
      <c r="M579" s="166"/>
      <c r="N579" s="166"/>
      <c r="O579" s="166"/>
      <c r="P579" s="166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</row>
    <row r="580" spans="1:26" ht="12.75" customHeight="1">
      <c r="A580" s="166"/>
      <c r="B580" s="166"/>
      <c r="C580" s="166"/>
      <c r="D580" s="166"/>
      <c r="E580" s="166"/>
      <c r="F580" s="166"/>
      <c r="G580" s="166"/>
      <c r="H580" s="166"/>
      <c r="I580" s="166"/>
      <c r="J580" s="166"/>
      <c r="K580" s="166"/>
      <c r="L580" s="166"/>
      <c r="M580" s="166"/>
      <c r="N580" s="166"/>
      <c r="O580" s="166"/>
      <c r="P580" s="166"/>
      <c r="Q580" s="166"/>
      <c r="R580" s="166"/>
      <c r="S580" s="166"/>
      <c r="T580" s="166"/>
      <c r="U580" s="166"/>
      <c r="V580" s="166"/>
      <c r="W580" s="166"/>
      <c r="X580" s="166"/>
      <c r="Y580" s="166"/>
      <c r="Z580" s="166"/>
    </row>
    <row r="581" spans="1:26" ht="12.75" customHeight="1">
      <c r="A581" s="166"/>
      <c r="B581" s="166"/>
      <c r="C581" s="166"/>
      <c r="D581" s="166"/>
      <c r="E581" s="166"/>
      <c r="F581" s="166"/>
      <c r="G581" s="166"/>
      <c r="H581" s="166"/>
      <c r="I581" s="166"/>
      <c r="J581" s="166"/>
      <c r="K581" s="166"/>
      <c r="L581" s="166"/>
      <c r="M581" s="166"/>
      <c r="N581" s="166"/>
      <c r="O581" s="166"/>
      <c r="P581" s="166"/>
      <c r="Q581" s="166"/>
      <c r="R581" s="166"/>
      <c r="S581" s="166"/>
      <c r="T581" s="166"/>
      <c r="U581" s="166"/>
      <c r="V581" s="166"/>
      <c r="W581" s="166"/>
      <c r="X581" s="166"/>
      <c r="Y581" s="166"/>
      <c r="Z581" s="166"/>
    </row>
    <row r="582" spans="1:26" ht="12.75" customHeight="1">
      <c r="A582" s="166"/>
      <c r="B582" s="166"/>
      <c r="C582" s="166"/>
      <c r="D582" s="166"/>
      <c r="E582" s="166"/>
      <c r="F582" s="166"/>
      <c r="G582" s="166"/>
      <c r="H582" s="166"/>
      <c r="I582" s="166"/>
      <c r="J582" s="166"/>
      <c r="K582" s="166"/>
      <c r="L582" s="166"/>
      <c r="M582" s="166"/>
      <c r="N582" s="166"/>
      <c r="O582" s="166"/>
      <c r="P582" s="166"/>
      <c r="Q582" s="166"/>
      <c r="R582" s="166"/>
      <c r="S582" s="166"/>
      <c r="T582" s="166"/>
      <c r="U582" s="166"/>
      <c r="V582" s="166"/>
      <c r="W582" s="166"/>
      <c r="X582" s="166"/>
      <c r="Y582" s="166"/>
      <c r="Z582" s="166"/>
    </row>
    <row r="583" spans="1:26" ht="12.75" customHeight="1">
      <c r="A583" s="166"/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</row>
    <row r="584" spans="1:26" ht="12.75" customHeight="1">
      <c r="A584" s="166"/>
      <c r="B584" s="166"/>
      <c r="C584" s="166"/>
      <c r="D584" s="166"/>
      <c r="E584" s="166"/>
      <c r="F584" s="166"/>
      <c r="G584" s="166"/>
      <c r="H584" s="166"/>
      <c r="I584" s="166"/>
      <c r="J584" s="166"/>
      <c r="K584" s="166"/>
      <c r="L584" s="166"/>
      <c r="M584" s="166"/>
      <c r="N584" s="166"/>
      <c r="O584" s="166"/>
      <c r="P584" s="166"/>
      <c r="Q584" s="166"/>
      <c r="R584" s="166"/>
      <c r="S584" s="166"/>
      <c r="T584" s="166"/>
      <c r="U584" s="166"/>
      <c r="V584" s="166"/>
      <c r="W584" s="166"/>
      <c r="X584" s="166"/>
      <c r="Y584" s="166"/>
      <c r="Z584" s="166"/>
    </row>
    <row r="585" spans="1:26" ht="12.75" customHeight="1">
      <c r="A585" s="166"/>
      <c r="B585" s="166"/>
      <c r="C585" s="166"/>
      <c r="D585" s="166"/>
      <c r="E585" s="166"/>
      <c r="F585" s="166"/>
      <c r="G585" s="166"/>
      <c r="H585" s="166"/>
      <c r="I585" s="166"/>
      <c r="J585" s="166"/>
      <c r="K585" s="166"/>
      <c r="L585" s="166"/>
      <c r="M585" s="166"/>
      <c r="N585" s="166"/>
      <c r="O585" s="166"/>
      <c r="P585" s="166"/>
      <c r="Q585" s="166"/>
      <c r="R585" s="166"/>
      <c r="S585" s="166"/>
      <c r="T585" s="166"/>
      <c r="U585" s="166"/>
      <c r="V585" s="166"/>
      <c r="W585" s="166"/>
      <c r="X585" s="166"/>
      <c r="Y585" s="166"/>
      <c r="Z585" s="166"/>
    </row>
    <row r="586" spans="1:26" ht="12.75" customHeight="1">
      <c r="A586" s="166"/>
      <c r="B586" s="166"/>
      <c r="C586" s="166"/>
      <c r="D586" s="166"/>
      <c r="E586" s="166"/>
      <c r="F586" s="166"/>
      <c r="G586" s="166"/>
      <c r="H586" s="166"/>
      <c r="I586" s="166"/>
      <c r="J586" s="166"/>
      <c r="K586" s="166"/>
      <c r="L586" s="166"/>
      <c r="M586" s="166"/>
      <c r="N586" s="166"/>
      <c r="O586" s="166"/>
      <c r="P586" s="166"/>
      <c r="Q586" s="166"/>
      <c r="R586" s="166"/>
      <c r="S586" s="166"/>
      <c r="T586" s="166"/>
      <c r="U586" s="166"/>
      <c r="V586" s="166"/>
      <c r="W586" s="166"/>
      <c r="X586" s="166"/>
      <c r="Y586" s="166"/>
      <c r="Z586" s="166"/>
    </row>
    <row r="587" spans="1:26" ht="12.75" customHeight="1">
      <c r="A587" s="166"/>
      <c r="B587" s="166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</row>
    <row r="588" spans="1:26" ht="12.75" customHeight="1">
      <c r="A588" s="166"/>
      <c r="B588" s="166"/>
      <c r="C588" s="166"/>
      <c r="D588" s="166"/>
      <c r="E588" s="166"/>
      <c r="F588" s="166"/>
      <c r="G588" s="166"/>
      <c r="H588" s="166"/>
      <c r="I588" s="166"/>
      <c r="J588" s="166"/>
      <c r="K588" s="166"/>
      <c r="L588" s="166"/>
      <c r="M588" s="166"/>
      <c r="N588" s="166"/>
      <c r="O588" s="166"/>
      <c r="P588" s="166"/>
      <c r="Q588" s="166"/>
      <c r="R588" s="166"/>
      <c r="S588" s="166"/>
      <c r="T588" s="166"/>
      <c r="U588" s="166"/>
      <c r="V588" s="166"/>
      <c r="W588" s="166"/>
      <c r="X588" s="166"/>
      <c r="Y588" s="166"/>
      <c r="Z588" s="166"/>
    </row>
    <row r="589" spans="1:26" ht="12.75" customHeight="1">
      <c r="A589" s="166"/>
      <c r="B589" s="166"/>
      <c r="C589" s="166"/>
      <c r="D589" s="166"/>
      <c r="E589" s="166"/>
      <c r="F589" s="166"/>
      <c r="G589" s="166"/>
      <c r="H589" s="166"/>
      <c r="I589" s="166"/>
      <c r="J589" s="166"/>
      <c r="K589" s="166"/>
      <c r="L589" s="166"/>
      <c r="M589" s="166"/>
      <c r="N589" s="166"/>
      <c r="O589" s="166"/>
      <c r="P589" s="166"/>
      <c r="Q589" s="166"/>
      <c r="R589" s="166"/>
      <c r="S589" s="166"/>
      <c r="T589" s="166"/>
      <c r="U589" s="166"/>
      <c r="V589" s="166"/>
      <c r="W589" s="166"/>
      <c r="X589" s="166"/>
      <c r="Y589" s="166"/>
      <c r="Z589" s="166"/>
    </row>
    <row r="590" spans="1:26" ht="12.75" customHeight="1">
      <c r="A590" s="166"/>
      <c r="B590" s="166"/>
      <c r="C590" s="166"/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66"/>
      <c r="O590" s="166"/>
      <c r="P590" s="166"/>
      <c r="Q590" s="166"/>
      <c r="R590" s="166"/>
      <c r="S590" s="166"/>
      <c r="T590" s="166"/>
      <c r="U590" s="166"/>
      <c r="V590" s="166"/>
      <c r="W590" s="166"/>
      <c r="X590" s="166"/>
      <c r="Y590" s="166"/>
      <c r="Z590" s="166"/>
    </row>
    <row r="591" spans="1:26" ht="12.75" customHeight="1">
      <c r="A591" s="166"/>
      <c r="B591" s="166"/>
      <c r="C591" s="166"/>
      <c r="D591" s="166"/>
      <c r="E591" s="166"/>
      <c r="F591" s="166"/>
      <c r="G591" s="166"/>
      <c r="H591" s="166"/>
      <c r="I591" s="166"/>
      <c r="J591" s="166"/>
      <c r="K591" s="166"/>
      <c r="L591" s="166"/>
      <c r="M591" s="166"/>
      <c r="N591" s="166"/>
      <c r="O591" s="166"/>
      <c r="P591" s="166"/>
      <c r="Q591" s="166"/>
      <c r="R591" s="166"/>
      <c r="S591" s="166"/>
      <c r="T591" s="166"/>
      <c r="U591" s="166"/>
      <c r="V591" s="166"/>
      <c r="W591" s="166"/>
      <c r="X591" s="166"/>
      <c r="Y591" s="166"/>
      <c r="Z591" s="166"/>
    </row>
    <row r="592" spans="1:26" ht="12.75" customHeight="1">
      <c r="A592" s="166"/>
      <c r="B592" s="166"/>
      <c r="C592" s="166"/>
      <c r="D592" s="166"/>
      <c r="E592" s="166"/>
      <c r="F592" s="166"/>
      <c r="G592" s="166"/>
      <c r="H592" s="166"/>
      <c r="I592" s="166"/>
      <c r="J592" s="166"/>
      <c r="K592" s="166"/>
      <c r="L592" s="166"/>
      <c r="M592" s="166"/>
      <c r="N592" s="166"/>
      <c r="O592" s="166"/>
      <c r="P592" s="166"/>
      <c r="Q592" s="166"/>
      <c r="R592" s="166"/>
      <c r="S592" s="166"/>
      <c r="T592" s="166"/>
      <c r="U592" s="166"/>
      <c r="V592" s="166"/>
      <c r="W592" s="166"/>
      <c r="X592" s="166"/>
      <c r="Y592" s="166"/>
      <c r="Z592" s="166"/>
    </row>
    <row r="593" spans="1:26" ht="12.75" customHeight="1">
      <c r="A593" s="166"/>
      <c r="B593" s="166"/>
      <c r="C593" s="166"/>
      <c r="D593" s="166"/>
      <c r="E593" s="166"/>
      <c r="F593" s="166"/>
      <c r="G593" s="166"/>
      <c r="H593" s="166"/>
      <c r="I593" s="166"/>
      <c r="J593" s="166"/>
      <c r="K593" s="166"/>
      <c r="L593" s="166"/>
      <c r="M593" s="166"/>
      <c r="N593" s="166"/>
      <c r="O593" s="166"/>
      <c r="P593" s="166"/>
      <c r="Q593" s="166"/>
      <c r="R593" s="166"/>
      <c r="S593" s="166"/>
      <c r="T593" s="166"/>
      <c r="U593" s="166"/>
      <c r="V593" s="166"/>
      <c r="W593" s="166"/>
      <c r="X593" s="166"/>
      <c r="Y593" s="166"/>
      <c r="Z593" s="166"/>
    </row>
    <row r="594" spans="1:26" ht="12.75" customHeight="1">
      <c r="A594" s="166"/>
      <c r="B594" s="166"/>
      <c r="C594" s="166"/>
      <c r="D594" s="166"/>
      <c r="E594" s="166"/>
      <c r="F594" s="166"/>
      <c r="G594" s="166"/>
      <c r="H594" s="166"/>
      <c r="I594" s="166"/>
      <c r="J594" s="166"/>
      <c r="K594" s="166"/>
      <c r="L594" s="166"/>
      <c r="M594" s="166"/>
      <c r="N594" s="166"/>
      <c r="O594" s="166"/>
      <c r="P594" s="166"/>
      <c r="Q594" s="166"/>
      <c r="R594" s="166"/>
      <c r="S594" s="166"/>
      <c r="T594" s="166"/>
      <c r="U594" s="166"/>
      <c r="V594" s="166"/>
      <c r="W594" s="166"/>
      <c r="X594" s="166"/>
      <c r="Y594" s="166"/>
      <c r="Z594" s="166"/>
    </row>
    <row r="595" spans="1:26" ht="12.75" customHeight="1">
      <c r="A595" s="166"/>
      <c r="B595" s="166"/>
      <c r="C595" s="166"/>
      <c r="D595" s="166"/>
      <c r="E595" s="166"/>
      <c r="F595" s="166"/>
      <c r="G595" s="166"/>
      <c r="H595" s="166"/>
      <c r="I595" s="166"/>
      <c r="J595" s="166"/>
      <c r="K595" s="166"/>
      <c r="L595" s="166"/>
      <c r="M595" s="166"/>
      <c r="N595" s="166"/>
      <c r="O595" s="166"/>
      <c r="P595" s="166"/>
      <c r="Q595" s="166"/>
      <c r="R595" s="166"/>
      <c r="S595" s="166"/>
      <c r="T595" s="166"/>
      <c r="U595" s="166"/>
      <c r="V595" s="166"/>
      <c r="W595" s="166"/>
      <c r="X595" s="166"/>
      <c r="Y595" s="166"/>
      <c r="Z595" s="166"/>
    </row>
    <row r="596" spans="1:26" ht="12.75" customHeight="1">
      <c r="A596" s="166"/>
      <c r="B596" s="166"/>
      <c r="C596" s="166"/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66"/>
      <c r="O596" s="166"/>
      <c r="P596" s="166"/>
      <c r="Q596" s="166"/>
      <c r="R596" s="166"/>
      <c r="S596" s="166"/>
      <c r="T596" s="166"/>
      <c r="U596" s="166"/>
      <c r="V596" s="166"/>
      <c r="W596" s="166"/>
      <c r="X596" s="166"/>
      <c r="Y596" s="166"/>
      <c r="Z596" s="166"/>
    </row>
    <row r="597" spans="1:26" ht="12.75" customHeight="1">
      <c r="A597" s="166"/>
      <c r="B597" s="166"/>
      <c r="C597" s="166"/>
      <c r="D597" s="166"/>
      <c r="E597" s="166"/>
      <c r="F597" s="166"/>
      <c r="G597" s="166"/>
      <c r="H597" s="166"/>
      <c r="I597" s="166"/>
      <c r="J597" s="166"/>
      <c r="K597" s="166"/>
      <c r="L597" s="166"/>
      <c r="M597" s="166"/>
      <c r="N597" s="166"/>
      <c r="O597" s="166"/>
      <c r="P597" s="166"/>
      <c r="Q597" s="166"/>
      <c r="R597" s="166"/>
      <c r="S597" s="166"/>
      <c r="T597" s="166"/>
      <c r="U597" s="166"/>
      <c r="V597" s="166"/>
      <c r="W597" s="166"/>
      <c r="X597" s="166"/>
      <c r="Y597" s="166"/>
      <c r="Z597" s="166"/>
    </row>
    <row r="598" spans="1:26" ht="12.75" customHeight="1">
      <c r="A598" s="166"/>
      <c r="B598" s="166"/>
      <c r="C598" s="166"/>
      <c r="D598" s="166"/>
      <c r="E598" s="166"/>
      <c r="F598" s="166"/>
      <c r="G598" s="166"/>
      <c r="H598" s="166"/>
      <c r="I598" s="166"/>
      <c r="J598" s="166"/>
      <c r="K598" s="166"/>
      <c r="L598" s="166"/>
      <c r="M598" s="166"/>
      <c r="N598" s="166"/>
      <c r="O598" s="166"/>
      <c r="P598" s="166"/>
      <c r="Q598" s="166"/>
      <c r="R598" s="166"/>
      <c r="S598" s="166"/>
      <c r="T598" s="166"/>
      <c r="U598" s="166"/>
      <c r="V598" s="166"/>
      <c r="W598" s="166"/>
      <c r="X598" s="166"/>
      <c r="Y598" s="166"/>
      <c r="Z598" s="166"/>
    </row>
    <row r="599" spans="1:26" ht="12.75" customHeight="1">
      <c r="A599" s="166"/>
      <c r="B599" s="166"/>
      <c r="C599" s="166"/>
      <c r="D599" s="166"/>
      <c r="E599" s="166"/>
      <c r="F599" s="166"/>
      <c r="G599" s="166"/>
      <c r="H599" s="166"/>
      <c r="I599" s="166"/>
      <c r="J599" s="166"/>
      <c r="K599" s="166"/>
      <c r="L599" s="166"/>
      <c r="M599" s="166"/>
      <c r="N599" s="166"/>
      <c r="O599" s="166"/>
      <c r="P599" s="166"/>
      <c r="Q599" s="166"/>
      <c r="R599" s="166"/>
      <c r="S599" s="166"/>
      <c r="T599" s="166"/>
      <c r="U599" s="166"/>
      <c r="V599" s="166"/>
      <c r="W599" s="166"/>
      <c r="X599" s="166"/>
      <c r="Y599" s="166"/>
      <c r="Z599" s="166"/>
    </row>
    <row r="600" spans="1:26" ht="12.75" customHeight="1">
      <c r="A600" s="166"/>
      <c r="B600" s="166"/>
      <c r="C600" s="166"/>
      <c r="D600" s="166"/>
      <c r="E600" s="166"/>
      <c r="F600" s="166"/>
      <c r="G600" s="166"/>
      <c r="H600" s="166"/>
      <c r="I600" s="166"/>
      <c r="J600" s="166"/>
      <c r="K600" s="166"/>
      <c r="L600" s="166"/>
      <c r="M600" s="166"/>
      <c r="N600" s="166"/>
      <c r="O600" s="166"/>
      <c r="P600" s="166"/>
      <c r="Q600" s="166"/>
      <c r="R600" s="166"/>
      <c r="S600" s="166"/>
      <c r="T600" s="166"/>
      <c r="U600" s="166"/>
      <c r="V600" s="166"/>
      <c r="W600" s="166"/>
      <c r="X600" s="166"/>
      <c r="Y600" s="166"/>
      <c r="Z600" s="166"/>
    </row>
    <row r="601" spans="1:26" ht="12.75" customHeight="1">
      <c r="A601" s="166"/>
      <c r="B601" s="166"/>
      <c r="C601" s="166"/>
      <c r="D601" s="166"/>
      <c r="E601" s="166"/>
      <c r="F601" s="166"/>
      <c r="G601" s="166"/>
      <c r="H601" s="166"/>
      <c r="I601" s="166"/>
      <c r="J601" s="166"/>
      <c r="K601" s="166"/>
      <c r="L601" s="166"/>
      <c r="M601" s="166"/>
      <c r="N601" s="166"/>
      <c r="O601" s="166"/>
      <c r="P601" s="166"/>
      <c r="Q601" s="166"/>
      <c r="R601" s="166"/>
      <c r="S601" s="166"/>
      <c r="T601" s="166"/>
      <c r="U601" s="166"/>
      <c r="V601" s="166"/>
      <c r="W601" s="166"/>
      <c r="X601" s="166"/>
      <c r="Y601" s="166"/>
      <c r="Z601" s="166"/>
    </row>
    <row r="602" spans="1:26" ht="12.75" customHeight="1">
      <c r="A602" s="166"/>
      <c r="B602" s="166"/>
      <c r="C602" s="166"/>
      <c r="D602" s="166"/>
      <c r="E602" s="166"/>
      <c r="F602" s="166"/>
      <c r="G602" s="166"/>
      <c r="H602" s="166"/>
      <c r="I602" s="166"/>
      <c r="J602" s="166"/>
      <c r="K602" s="166"/>
      <c r="L602" s="166"/>
      <c r="M602" s="166"/>
      <c r="N602" s="166"/>
      <c r="O602" s="166"/>
      <c r="P602" s="166"/>
      <c r="Q602" s="166"/>
      <c r="R602" s="166"/>
      <c r="S602" s="166"/>
      <c r="T602" s="166"/>
      <c r="U602" s="166"/>
      <c r="V602" s="166"/>
      <c r="W602" s="166"/>
      <c r="X602" s="166"/>
      <c r="Y602" s="166"/>
      <c r="Z602" s="166"/>
    </row>
    <row r="603" spans="1:26" ht="12.75" customHeight="1">
      <c r="A603" s="166"/>
      <c r="B603" s="166"/>
      <c r="C603" s="166"/>
      <c r="D603" s="166"/>
      <c r="E603" s="166"/>
      <c r="F603" s="166"/>
      <c r="G603" s="166"/>
      <c r="H603" s="166"/>
      <c r="I603" s="166"/>
      <c r="J603" s="166"/>
      <c r="K603" s="166"/>
      <c r="L603" s="166"/>
      <c r="M603" s="166"/>
      <c r="N603" s="166"/>
      <c r="O603" s="166"/>
      <c r="P603" s="166"/>
      <c r="Q603" s="166"/>
      <c r="R603" s="166"/>
      <c r="S603" s="166"/>
      <c r="T603" s="166"/>
      <c r="U603" s="166"/>
      <c r="V603" s="166"/>
      <c r="W603" s="166"/>
      <c r="X603" s="166"/>
      <c r="Y603" s="166"/>
      <c r="Z603" s="166"/>
    </row>
    <row r="604" spans="1:26" ht="12.75" customHeight="1">
      <c r="A604" s="166"/>
      <c r="B604" s="166"/>
      <c r="C604" s="166"/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66"/>
      <c r="Q604" s="166"/>
      <c r="R604" s="166"/>
      <c r="S604" s="166"/>
      <c r="T604" s="166"/>
      <c r="U604" s="166"/>
      <c r="V604" s="166"/>
      <c r="W604" s="166"/>
      <c r="X604" s="166"/>
      <c r="Y604" s="166"/>
      <c r="Z604" s="166"/>
    </row>
    <row r="605" spans="1:26" ht="12.75" customHeight="1">
      <c r="A605" s="166"/>
      <c r="B605" s="166"/>
      <c r="C605" s="166"/>
      <c r="D605" s="166"/>
      <c r="E605" s="166"/>
      <c r="F605" s="166"/>
      <c r="G605" s="166"/>
      <c r="H605" s="166"/>
      <c r="I605" s="166"/>
      <c r="J605" s="166"/>
      <c r="K605" s="166"/>
      <c r="L605" s="166"/>
      <c r="M605" s="166"/>
      <c r="N605" s="166"/>
      <c r="O605" s="166"/>
      <c r="P605" s="166"/>
      <c r="Q605" s="166"/>
      <c r="R605" s="166"/>
      <c r="S605" s="166"/>
      <c r="T605" s="166"/>
      <c r="U605" s="166"/>
      <c r="V605" s="166"/>
      <c r="W605" s="166"/>
      <c r="X605" s="166"/>
      <c r="Y605" s="166"/>
      <c r="Z605" s="166"/>
    </row>
    <row r="606" spans="1:26" ht="12.75" customHeight="1">
      <c r="A606" s="166"/>
      <c r="B606" s="166"/>
      <c r="C606" s="166"/>
      <c r="D606" s="166"/>
      <c r="E606" s="166"/>
      <c r="F606" s="166"/>
      <c r="G606" s="166"/>
      <c r="H606" s="166"/>
      <c r="I606" s="166"/>
      <c r="J606" s="166"/>
      <c r="K606" s="166"/>
      <c r="L606" s="166"/>
      <c r="M606" s="166"/>
      <c r="N606" s="166"/>
      <c r="O606" s="166"/>
      <c r="P606" s="166"/>
      <c r="Q606" s="166"/>
      <c r="R606" s="166"/>
      <c r="S606" s="166"/>
      <c r="T606" s="166"/>
      <c r="U606" s="166"/>
      <c r="V606" s="166"/>
      <c r="W606" s="166"/>
      <c r="X606" s="166"/>
      <c r="Y606" s="166"/>
      <c r="Z606" s="166"/>
    </row>
    <row r="607" spans="1:26" ht="12.75" customHeight="1">
      <c r="A607" s="166"/>
      <c r="B607" s="166"/>
      <c r="C607" s="166"/>
      <c r="D607" s="166"/>
      <c r="E607" s="166"/>
      <c r="F607" s="166"/>
      <c r="G607" s="166"/>
      <c r="H607" s="166"/>
      <c r="I607" s="166"/>
      <c r="J607" s="166"/>
      <c r="K607" s="166"/>
      <c r="L607" s="166"/>
      <c r="M607" s="166"/>
      <c r="N607" s="166"/>
      <c r="O607" s="166"/>
      <c r="P607" s="166"/>
      <c r="Q607" s="166"/>
      <c r="R607" s="166"/>
      <c r="S607" s="166"/>
      <c r="T607" s="166"/>
      <c r="U607" s="166"/>
      <c r="V607" s="166"/>
      <c r="W607" s="166"/>
      <c r="X607" s="166"/>
      <c r="Y607" s="166"/>
      <c r="Z607" s="166"/>
    </row>
    <row r="608" spans="1:26" ht="12.75" customHeight="1">
      <c r="A608" s="166"/>
      <c r="B608" s="166"/>
      <c r="C608" s="166"/>
      <c r="D608" s="166"/>
      <c r="E608" s="166"/>
      <c r="F608" s="166"/>
      <c r="G608" s="166"/>
      <c r="H608" s="166"/>
      <c r="I608" s="166"/>
      <c r="J608" s="166"/>
      <c r="K608" s="166"/>
      <c r="L608" s="166"/>
      <c r="M608" s="166"/>
      <c r="N608" s="166"/>
      <c r="O608" s="166"/>
      <c r="P608" s="166"/>
      <c r="Q608" s="166"/>
      <c r="R608" s="166"/>
      <c r="S608" s="166"/>
      <c r="T608" s="166"/>
      <c r="U608" s="166"/>
      <c r="V608" s="166"/>
      <c r="W608" s="166"/>
      <c r="X608" s="166"/>
      <c r="Y608" s="166"/>
      <c r="Z608" s="166"/>
    </row>
    <row r="609" spans="1:26" ht="12.75" customHeight="1">
      <c r="A609" s="166"/>
      <c r="B609" s="166"/>
      <c r="C609" s="166"/>
      <c r="D609" s="166"/>
      <c r="E609" s="166"/>
      <c r="F609" s="166"/>
      <c r="G609" s="166"/>
      <c r="H609" s="166"/>
      <c r="I609" s="166"/>
      <c r="J609" s="166"/>
      <c r="K609" s="166"/>
      <c r="L609" s="166"/>
      <c r="M609" s="166"/>
      <c r="N609" s="166"/>
      <c r="O609" s="166"/>
      <c r="P609" s="166"/>
      <c r="Q609" s="166"/>
      <c r="R609" s="166"/>
      <c r="S609" s="166"/>
      <c r="T609" s="166"/>
      <c r="U609" s="166"/>
      <c r="V609" s="166"/>
      <c r="W609" s="166"/>
      <c r="X609" s="166"/>
      <c r="Y609" s="166"/>
      <c r="Z609" s="166"/>
    </row>
    <row r="610" spans="1:26" ht="12.75" customHeight="1">
      <c r="A610" s="166"/>
      <c r="B610" s="166"/>
      <c r="C610" s="166"/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66"/>
      <c r="Q610" s="166"/>
      <c r="R610" s="166"/>
      <c r="S610" s="166"/>
      <c r="T610" s="166"/>
      <c r="U610" s="166"/>
      <c r="V610" s="166"/>
      <c r="W610" s="166"/>
      <c r="X610" s="166"/>
      <c r="Y610" s="166"/>
      <c r="Z610" s="166"/>
    </row>
    <row r="611" spans="1:26" ht="12.75" customHeight="1">
      <c r="A611" s="166"/>
      <c r="B611" s="166"/>
      <c r="C611" s="166"/>
      <c r="D611" s="166"/>
      <c r="E611" s="166"/>
      <c r="F611" s="166"/>
      <c r="G611" s="166"/>
      <c r="H611" s="166"/>
      <c r="I611" s="166"/>
      <c r="J611" s="166"/>
      <c r="K611" s="166"/>
      <c r="L611" s="166"/>
      <c r="M611" s="166"/>
      <c r="N611" s="166"/>
      <c r="O611" s="166"/>
      <c r="P611" s="166"/>
      <c r="Q611" s="166"/>
      <c r="R611" s="166"/>
      <c r="S611" s="166"/>
      <c r="T611" s="166"/>
      <c r="U611" s="166"/>
      <c r="V611" s="166"/>
      <c r="W611" s="166"/>
      <c r="X611" s="166"/>
      <c r="Y611" s="166"/>
      <c r="Z611" s="166"/>
    </row>
    <row r="612" spans="1:26" ht="12.75" customHeight="1">
      <c r="A612" s="166"/>
      <c r="B612" s="166"/>
      <c r="C612" s="166"/>
      <c r="D612" s="166"/>
      <c r="E612" s="166"/>
      <c r="F612" s="166"/>
      <c r="G612" s="166"/>
      <c r="H612" s="166"/>
      <c r="I612" s="166"/>
      <c r="J612" s="166"/>
      <c r="K612" s="166"/>
      <c r="L612" s="166"/>
      <c r="M612" s="166"/>
      <c r="N612" s="166"/>
      <c r="O612" s="166"/>
      <c r="P612" s="166"/>
      <c r="Q612" s="166"/>
      <c r="R612" s="166"/>
      <c r="S612" s="166"/>
      <c r="T612" s="166"/>
      <c r="U612" s="166"/>
      <c r="V612" s="166"/>
      <c r="W612" s="166"/>
      <c r="X612" s="166"/>
      <c r="Y612" s="166"/>
      <c r="Z612" s="166"/>
    </row>
    <row r="613" spans="1:26" ht="12.75" customHeight="1">
      <c r="A613" s="166"/>
      <c r="B613" s="166"/>
      <c r="C613" s="166"/>
      <c r="D613" s="166"/>
      <c r="E613" s="166"/>
      <c r="F613" s="166"/>
      <c r="G613" s="166"/>
      <c r="H613" s="166"/>
      <c r="I613" s="166"/>
      <c r="J613" s="166"/>
      <c r="K613" s="166"/>
      <c r="L613" s="166"/>
      <c r="M613" s="166"/>
      <c r="N613" s="166"/>
      <c r="O613" s="166"/>
      <c r="P613" s="166"/>
      <c r="Q613" s="166"/>
      <c r="R613" s="166"/>
      <c r="S613" s="166"/>
      <c r="T613" s="166"/>
      <c r="U613" s="166"/>
      <c r="V613" s="166"/>
      <c r="W613" s="166"/>
      <c r="X613" s="166"/>
      <c r="Y613" s="166"/>
      <c r="Z613" s="166"/>
    </row>
    <row r="614" spans="1:26" ht="12.75" customHeight="1">
      <c r="A614" s="166"/>
      <c r="B614" s="166"/>
      <c r="C614" s="166"/>
      <c r="D614" s="166"/>
      <c r="E614" s="166"/>
      <c r="F614" s="166"/>
      <c r="G614" s="166"/>
      <c r="H614" s="166"/>
      <c r="I614" s="166"/>
      <c r="J614" s="166"/>
      <c r="K614" s="166"/>
      <c r="L614" s="166"/>
      <c r="M614" s="166"/>
      <c r="N614" s="166"/>
      <c r="O614" s="166"/>
      <c r="P614" s="166"/>
      <c r="Q614" s="166"/>
      <c r="R614" s="166"/>
      <c r="S614" s="166"/>
      <c r="T614" s="166"/>
      <c r="U614" s="166"/>
      <c r="V614" s="166"/>
      <c r="W614" s="166"/>
      <c r="X614" s="166"/>
      <c r="Y614" s="166"/>
      <c r="Z614" s="166"/>
    </row>
    <row r="615" spans="1:26" ht="12.75" customHeight="1">
      <c r="A615" s="166"/>
      <c r="B615" s="166"/>
      <c r="C615" s="166"/>
      <c r="D615" s="166"/>
      <c r="E615" s="166"/>
      <c r="F615" s="166"/>
      <c r="G615" s="166"/>
      <c r="H615" s="166"/>
      <c r="I615" s="166"/>
      <c r="J615" s="166"/>
      <c r="K615" s="166"/>
      <c r="L615" s="166"/>
      <c r="M615" s="166"/>
      <c r="N615" s="166"/>
      <c r="O615" s="166"/>
      <c r="P615" s="166"/>
      <c r="Q615" s="166"/>
      <c r="R615" s="166"/>
      <c r="S615" s="166"/>
      <c r="T615" s="166"/>
      <c r="U615" s="166"/>
      <c r="V615" s="166"/>
      <c r="W615" s="166"/>
      <c r="X615" s="166"/>
      <c r="Y615" s="166"/>
      <c r="Z615" s="166"/>
    </row>
    <row r="616" spans="1:26" ht="12.75" customHeight="1">
      <c r="A616" s="166"/>
      <c r="B616" s="166"/>
      <c r="C616" s="166"/>
      <c r="D616" s="166"/>
      <c r="E616" s="166"/>
      <c r="F616" s="166"/>
      <c r="G616" s="166"/>
      <c r="H616" s="166"/>
      <c r="I616" s="166"/>
      <c r="J616" s="166"/>
      <c r="K616" s="166"/>
      <c r="L616" s="166"/>
      <c r="M616" s="166"/>
      <c r="N616" s="166"/>
      <c r="O616" s="166"/>
      <c r="P616" s="166"/>
      <c r="Q616" s="166"/>
      <c r="R616" s="166"/>
      <c r="S616" s="166"/>
      <c r="T616" s="166"/>
      <c r="U616" s="166"/>
      <c r="V616" s="166"/>
      <c r="W616" s="166"/>
      <c r="X616" s="166"/>
      <c r="Y616" s="166"/>
      <c r="Z616" s="166"/>
    </row>
    <row r="617" spans="1:26" ht="12.75" customHeight="1">
      <c r="A617" s="166"/>
      <c r="B617" s="166"/>
      <c r="C617" s="166"/>
      <c r="D617" s="166"/>
      <c r="E617" s="166"/>
      <c r="F617" s="166"/>
      <c r="G617" s="166"/>
      <c r="H617" s="166"/>
      <c r="I617" s="166"/>
      <c r="J617" s="166"/>
      <c r="K617" s="166"/>
      <c r="L617" s="166"/>
      <c r="M617" s="166"/>
      <c r="N617" s="166"/>
      <c r="O617" s="166"/>
      <c r="P617" s="166"/>
      <c r="Q617" s="166"/>
      <c r="R617" s="166"/>
      <c r="S617" s="166"/>
      <c r="T617" s="166"/>
      <c r="U617" s="166"/>
      <c r="V617" s="166"/>
      <c r="W617" s="166"/>
      <c r="X617" s="166"/>
      <c r="Y617" s="166"/>
      <c r="Z617" s="166"/>
    </row>
    <row r="618" spans="1:26" ht="12.75" customHeight="1">
      <c r="A618" s="166"/>
      <c r="B618" s="166"/>
      <c r="C618" s="166"/>
      <c r="D618" s="166"/>
      <c r="E618" s="166"/>
      <c r="F618" s="166"/>
      <c r="G618" s="166"/>
      <c r="H618" s="166"/>
      <c r="I618" s="166"/>
      <c r="J618" s="166"/>
      <c r="K618" s="166"/>
      <c r="L618" s="166"/>
      <c r="M618" s="166"/>
      <c r="N618" s="166"/>
      <c r="O618" s="166"/>
      <c r="P618" s="166"/>
      <c r="Q618" s="166"/>
      <c r="R618" s="166"/>
      <c r="S618" s="166"/>
      <c r="T618" s="166"/>
      <c r="U618" s="166"/>
      <c r="V618" s="166"/>
      <c r="W618" s="166"/>
      <c r="X618" s="166"/>
      <c r="Y618" s="166"/>
      <c r="Z618" s="166"/>
    </row>
    <row r="619" spans="1:26" ht="12.75" customHeight="1">
      <c r="A619" s="166"/>
      <c r="B619" s="166"/>
      <c r="C619" s="166"/>
      <c r="D619" s="166"/>
      <c r="E619" s="166"/>
      <c r="F619" s="166"/>
      <c r="G619" s="166"/>
      <c r="H619" s="166"/>
      <c r="I619" s="166"/>
      <c r="J619" s="166"/>
      <c r="K619" s="166"/>
      <c r="L619" s="166"/>
      <c r="M619" s="166"/>
      <c r="N619" s="166"/>
      <c r="O619" s="166"/>
      <c r="P619" s="166"/>
      <c r="Q619" s="166"/>
      <c r="R619" s="166"/>
      <c r="S619" s="166"/>
      <c r="T619" s="166"/>
      <c r="U619" s="166"/>
      <c r="V619" s="166"/>
      <c r="W619" s="166"/>
      <c r="X619" s="166"/>
      <c r="Y619" s="166"/>
      <c r="Z619" s="166"/>
    </row>
    <row r="620" spans="1:26" ht="12.75" customHeight="1">
      <c r="A620" s="166"/>
      <c r="B620" s="166"/>
      <c r="C620" s="166"/>
      <c r="D620" s="166"/>
      <c r="E620" s="166"/>
      <c r="F620" s="166"/>
      <c r="G620" s="166"/>
      <c r="H620" s="166"/>
      <c r="I620" s="166"/>
      <c r="J620" s="166"/>
      <c r="K620" s="166"/>
      <c r="L620" s="166"/>
      <c r="M620" s="166"/>
      <c r="N620" s="166"/>
      <c r="O620" s="166"/>
      <c r="P620" s="166"/>
      <c r="Q620" s="166"/>
      <c r="R620" s="166"/>
      <c r="S620" s="166"/>
      <c r="T620" s="166"/>
      <c r="U620" s="166"/>
      <c r="V620" s="166"/>
      <c r="W620" s="166"/>
      <c r="X620" s="166"/>
      <c r="Y620" s="166"/>
      <c r="Z620" s="166"/>
    </row>
    <row r="621" spans="1:26" ht="12.75" customHeight="1">
      <c r="A621" s="166"/>
      <c r="B621" s="166"/>
      <c r="C621" s="166"/>
      <c r="D621" s="166"/>
      <c r="E621" s="166"/>
      <c r="F621" s="166"/>
      <c r="G621" s="166"/>
      <c r="H621" s="166"/>
      <c r="I621" s="166"/>
      <c r="J621" s="166"/>
      <c r="K621" s="166"/>
      <c r="L621" s="166"/>
      <c r="M621" s="166"/>
      <c r="N621" s="166"/>
      <c r="O621" s="166"/>
      <c r="P621" s="166"/>
      <c r="Q621" s="166"/>
      <c r="R621" s="166"/>
      <c r="S621" s="166"/>
      <c r="T621" s="166"/>
      <c r="U621" s="166"/>
      <c r="V621" s="166"/>
      <c r="W621" s="166"/>
      <c r="X621" s="166"/>
      <c r="Y621" s="166"/>
      <c r="Z621" s="166"/>
    </row>
    <row r="622" spans="1:26" ht="12.75" customHeight="1">
      <c r="A622" s="166"/>
      <c r="B622" s="166"/>
      <c r="C622" s="166"/>
      <c r="D622" s="166"/>
      <c r="E622" s="166"/>
      <c r="F622" s="166"/>
      <c r="G622" s="166"/>
      <c r="H622" s="166"/>
      <c r="I622" s="166"/>
      <c r="J622" s="166"/>
      <c r="K622" s="166"/>
      <c r="L622" s="166"/>
      <c r="M622" s="166"/>
      <c r="N622" s="166"/>
      <c r="O622" s="166"/>
      <c r="P622" s="166"/>
      <c r="Q622" s="166"/>
      <c r="R622" s="166"/>
      <c r="S622" s="166"/>
      <c r="T622" s="166"/>
      <c r="U622" s="166"/>
      <c r="V622" s="166"/>
      <c r="W622" s="166"/>
      <c r="X622" s="166"/>
      <c r="Y622" s="166"/>
      <c r="Z622" s="166"/>
    </row>
    <row r="623" spans="1:26" ht="12.75" customHeight="1">
      <c r="A623" s="166"/>
      <c r="B623" s="166"/>
      <c r="C623" s="166"/>
      <c r="D623" s="166"/>
      <c r="E623" s="166"/>
      <c r="F623" s="166"/>
      <c r="G623" s="166"/>
      <c r="H623" s="166"/>
      <c r="I623" s="166"/>
      <c r="J623" s="166"/>
      <c r="K623" s="166"/>
      <c r="L623" s="166"/>
      <c r="M623" s="166"/>
      <c r="N623" s="166"/>
      <c r="O623" s="166"/>
      <c r="P623" s="166"/>
      <c r="Q623" s="166"/>
      <c r="R623" s="166"/>
      <c r="S623" s="166"/>
      <c r="T623" s="166"/>
      <c r="U623" s="166"/>
      <c r="V623" s="166"/>
      <c r="W623" s="166"/>
      <c r="X623" s="166"/>
      <c r="Y623" s="166"/>
      <c r="Z623" s="166"/>
    </row>
    <row r="624" spans="1:26" ht="12.75" customHeight="1">
      <c r="A624" s="166"/>
      <c r="B624" s="166"/>
      <c r="C624" s="166"/>
      <c r="D624" s="166"/>
      <c r="E624" s="166"/>
      <c r="F624" s="166"/>
      <c r="G624" s="166"/>
      <c r="H624" s="166"/>
      <c r="I624" s="166"/>
      <c r="J624" s="166"/>
      <c r="K624" s="166"/>
      <c r="L624" s="166"/>
      <c r="M624" s="166"/>
      <c r="N624" s="166"/>
      <c r="O624" s="166"/>
      <c r="P624" s="166"/>
      <c r="Q624" s="166"/>
      <c r="R624" s="166"/>
      <c r="S624" s="166"/>
      <c r="T624" s="166"/>
      <c r="U624" s="166"/>
      <c r="V624" s="166"/>
      <c r="W624" s="166"/>
      <c r="X624" s="166"/>
      <c r="Y624" s="166"/>
      <c r="Z624" s="166"/>
    </row>
    <row r="625" spans="1:26" ht="12.75" customHeight="1">
      <c r="A625" s="166"/>
      <c r="B625" s="166"/>
      <c r="C625" s="166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66"/>
      <c r="O625" s="166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</row>
    <row r="626" spans="1:26" ht="12.75" customHeight="1">
      <c r="A626" s="166"/>
      <c r="B626" s="166"/>
      <c r="C626" s="166"/>
      <c r="D626" s="166"/>
      <c r="E626" s="166"/>
      <c r="F626" s="166"/>
      <c r="G626" s="166"/>
      <c r="H626" s="166"/>
      <c r="I626" s="166"/>
      <c r="J626" s="166"/>
      <c r="K626" s="166"/>
      <c r="L626" s="166"/>
      <c r="M626" s="166"/>
      <c r="N626" s="166"/>
      <c r="O626" s="166"/>
      <c r="P626" s="166"/>
      <c r="Q626" s="166"/>
      <c r="R626" s="166"/>
      <c r="S626" s="166"/>
      <c r="T626" s="166"/>
      <c r="U626" s="166"/>
      <c r="V626" s="166"/>
      <c r="W626" s="166"/>
      <c r="X626" s="166"/>
      <c r="Y626" s="166"/>
      <c r="Z626" s="166"/>
    </row>
    <row r="627" spans="1:26" ht="12.75" customHeight="1">
      <c r="A627" s="166"/>
      <c r="B627" s="166"/>
      <c r="C627" s="166"/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66"/>
      <c r="O627" s="166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</row>
    <row r="628" spans="1:26" ht="12.75" customHeight="1">
      <c r="A628" s="166"/>
      <c r="B628" s="166"/>
      <c r="C628" s="166"/>
      <c r="D628" s="166"/>
      <c r="E628" s="166"/>
      <c r="F628" s="166"/>
      <c r="G628" s="166"/>
      <c r="H628" s="166"/>
      <c r="I628" s="166"/>
      <c r="J628" s="166"/>
      <c r="K628" s="166"/>
      <c r="L628" s="166"/>
      <c r="M628" s="166"/>
      <c r="N628" s="166"/>
      <c r="O628" s="166"/>
      <c r="P628" s="166"/>
      <c r="Q628" s="166"/>
      <c r="R628" s="166"/>
      <c r="S628" s="166"/>
      <c r="T628" s="166"/>
      <c r="U628" s="166"/>
      <c r="V628" s="166"/>
      <c r="W628" s="166"/>
      <c r="X628" s="166"/>
      <c r="Y628" s="166"/>
      <c r="Z628" s="166"/>
    </row>
    <row r="629" spans="1:26" ht="12.75" customHeight="1">
      <c r="A629" s="166"/>
      <c r="B629" s="166"/>
      <c r="C629" s="166"/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66"/>
      <c r="O629" s="166"/>
      <c r="P629" s="166"/>
      <c r="Q629" s="166"/>
      <c r="R629" s="166"/>
      <c r="S629" s="166"/>
      <c r="T629" s="166"/>
      <c r="U629" s="166"/>
      <c r="V629" s="166"/>
      <c r="W629" s="166"/>
      <c r="X629" s="166"/>
      <c r="Y629" s="166"/>
      <c r="Z629" s="166"/>
    </row>
    <row r="630" spans="1:26" ht="12.75" customHeight="1">
      <c r="A630" s="166"/>
      <c r="B630" s="166"/>
      <c r="C630" s="166"/>
      <c r="D630" s="166"/>
      <c r="E630" s="166"/>
      <c r="F630" s="166"/>
      <c r="G630" s="166"/>
      <c r="H630" s="166"/>
      <c r="I630" s="166"/>
      <c r="J630" s="166"/>
      <c r="K630" s="166"/>
      <c r="L630" s="166"/>
      <c r="M630" s="166"/>
      <c r="N630" s="166"/>
      <c r="O630" s="166"/>
      <c r="P630" s="166"/>
      <c r="Q630" s="166"/>
      <c r="R630" s="166"/>
      <c r="S630" s="166"/>
      <c r="T630" s="166"/>
      <c r="U630" s="166"/>
      <c r="V630" s="166"/>
      <c r="W630" s="166"/>
      <c r="X630" s="166"/>
      <c r="Y630" s="166"/>
      <c r="Z630" s="166"/>
    </row>
    <row r="631" spans="1:26" ht="12.75" customHeight="1">
      <c r="A631" s="166"/>
      <c r="B631" s="166"/>
      <c r="C631" s="166"/>
      <c r="D631" s="166"/>
      <c r="E631" s="166"/>
      <c r="F631" s="166"/>
      <c r="G631" s="166"/>
      <c r="H631" s="166"/>
      <c r="I631" s="166"/>
      <c r="J631" s="166"/>
      <c r="K631" s="166"/>
      <c r="L631" s="166"/>
      <c r="M631" s="166"/>
      <c r="N631" s="166"/>
      <c r="O631" s="166"/>
      <c r="P631" s="166"/>
      <c r="Q631" s="166"/>
      <c r="R631" s="166"/>
      <c r="S631" s="166"/>
      <c r="T631" s="166"/>
      <c r="U631" s="166"/>
      <c r="V631" s="166"/>
      <c r="W631" s="166"/>
      <c r="X631" s="166"/>
      <c r="Y631" s="166"/>
      <c r="Z631" s="166"/>
    </row>
    <row r="632" spans="1:26" ht="12.75" customHeight="1">
      <c r="A632" s="166"/>
      <c r="B632" s="166"/>
      <c r="C632" s="166"/>
      <c r="D632" s="166"/>
      <c r="E632" s="166"/>
      <c r="F632" s="166"/>
      <c r="G632" s="166"/>
      <c r="H632" s="166"/>
      <c r="I632" s="166"/>
      <c r="J632" s="166"/>
      <c r="K632" s="166"/>
      <c r="L632" s="166"/>
      <c r="M632" s="166"/>
      <c r="N632" s="166"/>
      <c r="O632" s="166"/>
      <c r="P632" s="166"/>
      <c r="Q632" s="166"/>
      <c r="R632" s="166"/>
      <c r="S632" s="166"/>
      <c r="T632" s="166"/>
      <c r="U632" s="166"/>
      <c r="V632" s="166"/>
      <c r="W632" s="166"/>
      <c r="X632" s="166"/>
      <c r="Y632" s="166"/>
      <c r="Z632" s="166"/>
    </row>
    <row r="633" spans="1:26" ht="12.75" customHeight="1">
      <c r="A633" s="166"/>
      <c r="B633" s="166"/>
      <c r="C633" s="166"/>
      <c r="D633" s="166"/>
      <c r="E633" s="166"/>
      <c r="F633" s="166"/>
      <c r="G633" s="166"/>
      <c r="H633" s="166"/>
      <c r="I633" s="166"/>
      <c r="J633" s="166"/>
      <c r="K633" s="166"/>
      <c r="L633" s="166"/>
      <c r="M633" s="166"/>
      <c r="N633" s="166"/>
      <c r="O633" s="166"/>
      <c r="P633" s="166"/>
      <c r="Q633" s="166"/>
      <c r="R633" s="166"/>
      <c r="S633" s="166"/>
      <c r="T633" s="166"/>
      <c r="U633" s="166"/>
      <c r="V633" s="166"/>
      <c r="W633" s="166"/>
      <c r="X633" s="166"/>
      <c r="Y633" s="166"/>
      <c r="Z633" s="166"/>
    </row>
    <row r="634" spans="1:26" ht="12.75" customHeight="1">
      <c r="A634" s="166"/>
      <c r="B634" s="166"/>
      <c r="C634" s="166"/>
      <c r="D634" s="166"/>
      <c r="E634" s="166"/>
      <c r="F634" s="166"/>
      <c r="G634" s="166"/>
      <c r="H634" s="166"/>
      <c r="I634" s="166"/>
      <c r="J634" s="166"/>
      <c r="K634" s="166"/>
      <c r="L634" s="166"/>
      <c r="M634" s="166"/>
      <c r="N634" s="166"/>
      <c r="O634" s="166"/>
      <c r="P634" s="166"/>
      <c r="Q634" s="166"/>
      <c r="R634" s="166"/>
      <c r="S634" s="166"/>
      <c r="T634" s="166"/>
      <c r="U634" s="166"/>
      <c r="V634" s="166"/>
      <c r="W634" s="166"/>
      <c r="X634" s="166"/>
      <c r="Y634" s="166"/>
      <c r="Z634" s="166"/>
    </row>
    <row r="635" spans="1:26" ht="12.75" customHeight="1">
      <c r="A635" s="166"/>
      <c r="B635" s="166"/>
      <c r="C635" s="166"/>
      <c r="D635" s="166"/>
      <c r="E635" s="166"/>
      <c r="F635" s="166"/>
      <c r="G635" s="166"/>
      <c r="H635" s="166"/>
      <c r="I635" s="166"/>
      <c r="J635" s="166"/>
      <c r="K635" s="166"/>
      <c r="L635" s="166"/>
      <c r="M635" s="166"/>
      <c r="N635" s="166"/>
      <c r="O635" s="166"/>
      <c r="P635" s="166"/>
      <c r="Q635" s="166"/>
      <c r="R635" s="166"/>
      <c r="S635" s="166"/>
      <c r="T635" s="166"/>
      <c r="U635" s="166"/>
      <c r="V635" s="166"/>
      <c r="W635" s="166"/>
      <c r="X635" s="166"/>
      <c r="Y635" s="166"/>
      <c r="Z635" s="166"/>
    </row>
    <row r="636" spans="1:26" ht="12.75" customHeight="1">
      <c r="A636" s="166"/>
      <c r="B636" s="166"/>
      <c r="C636" s="166"/>
      <c r="D636" s="166"/>
      <c r="E636" s="166"/>
      <c r="F636" s="166"/>
      <c r="G636" s="166"/>
      <c r="H636" s="166"/>
      <c r="I636" s="166"/>
      <c r="J636" s="166"/>
      <c r="K636" s="166"/>
      <c r="L636" s="166"/>
      <c r="M636" s="166"/>
      <c r="N636" s="166"/>
      <c r="O636" s="166"/>
      <c r="P636" s="166"/>
      <c r="Q636" s="166"/>
      <c r="R636" s="166"/>
      <c r="S636" s="166"/>
      <c r="T636" s="166"/>
      <c r="U636" s="166"/>
      <c r="V636" s="166"/>
      <c r="W636" s="166"/>
      <c r="X636" s="166"/>
      <c r="Y636" s="166"/>
      <c r="Z636" s="166"/>
    </row>
    <row r="637" spans="1:26" ht="12.75" customHeight="1">
      <c r="A637" s="166"/>
      <c r="B637" s="166"/>
      <c r="C637" s="166"/>
      <c r="D637" s="166"/>
      <c r="E637" s="166"/>
      <c r="F637" s="166"/>
      <c r="G637" s="166"/>
      <c r="H637" s="166"/>
      <c r="I637" s="166"/>
      <c r="J637" s="166"/>
      <c r="K637" s="166"/>
      <c r="L637" s="166"/>
      <c r="M637" s="166"/>
      <c r="N637" s="166"/>
      <c r="O637" s="166"/>
      <c r="P637" s="166"/>
      <c r="Q637" s="166"/>
      <c r="R637" s="166"/>
      <c r="S637" s="166"/>
      <c r="T637" s="166"/>
      <c r="U637" s="166"/>
      <c r="V637" s="166"/>
      <c r="W637" s="166"/>
      <c r="X637" s="166"/>
      <c r="Y637" s="166"/>
      <c r="Z637" s="166"/>
    </row>
    <row r="638" spans="1:26" ht="12.75" customHeight="1">
      <c r="A638" s="166"/>
      <c r="B638" s="166"/>
      <c r="C638" s="166"/>
      <c r="D638" s="166"/>
      <c r="E638" s="166"/>
      <c r="F638" s="166"/>
      <c r="G638" s="166"/>
      <c r="H638" s="166"/>
      <c r="I638" s="166"/>
      <c r="J638" s="166"/>
      <c r="K638" s="166"/>
      <c r="L638" s="166"/>
      <c r="M638" s="166"/>
      <c r="N638" s="166"/>
      <c r="O638" s="166"/>
      <c r="P638" s="166"/>
      <c r="Q638" s="166"/>
      <c r="R638" s="166"/>
      <c r="S638" s="166"/>
      <c r="T638" s="166"/>
      <c r="U638" s="166"/>
      <c r="V638" s="166"/>
      <c r="W638" s="166"/>
      <c r="X638" s="166"/>
      <c r="Y638" s="166"/>
      <c r="Z638" s="166"/>
    </row>
    <row r="639" spans="1:26" ht="12.75" customHeight="1">
      <c r="A639" s="166"/>
      <c r="B639" s="166"/>
      <c r="C639" s="166"/>
      <c r="D639" s="166"/>
      <c r="E639" s="166"/>
      <c r="F639" s="166"/>
      <c r="G639" s="166"/>
      <c r="H639" s="166"/>
      <c r="I639" s="166"/>
      <c r="J639" s="166"/>
      <c r="K639" s="166"/>
      <c r="L639" s="166"/>
      <c r="M639" s="166"/>
      <c r="N639" s="166"/>
      <c r="O639" s="166"/>
      <c r="P639" s="166"/>
      <c r="Q639" s="166"/>
      <c r="R639" s="166"/>
      <c r="S639" s="166"/>
      <c r="T639" s="166"/>
      <c r="U639" s="166"/>
      <c r="V639" s="166"/>
      <c r="W639" s="166"/>
      <c r="X639" s="166"/>
      <c r="Y639" s="166"/>
      <c r="Z639" s="166"/>
    </row>
    <row r="640" spans="1:26" ht="12.75" customHeight="1">
      <c r="A640" s="166"/>
      <c r="B640" s="166"/>
      <c r="C640" s="166"/>
      <c r="D640" s="166"/>
      <c r="E640" s="166"/>
      <c r="F640" s="166"/>
      <c r="G640" s="166"/>
      <c r="H640" s="166"/>
      <c r="I640" s="166"/>
      <c r="J640" s="166"/>
      <c r="K640" s="166"/>
      <c r="L640" s="166"/>
      <c r="M640" s="166"/>
      <c r="N640" s="166"/>
      <c r="O640" s="166"/>
      <c r="P640" s="166"/>
      <c r="Q640" s="166"/>
      <c r="R640" s="166"/>
      <c r="S640" s="166"/>
      <c r="T640" s="166"/>
      <c r="U640" s="166"/>
      <c r="V640" s="166"/>
      <c r="W640" s="166"/>
      <c r="X640" s="166"/>
      <c r="Y640" s="166"/>
      <c r="Z640" s="166"/>
    </row>
    <row r="641" spans="1:26" ht="12.75" customHeight="1">
      <c r="A641" s="166"/>
      <c r="B641" s="166"/>
      <c r="C641" s="166"/>
      <c r="D641" s="166"/>
      <c r="E641" s="166"/>
      <c r="F641" s="166"/>
      <c r="G641" s="166"/>
      <c r="H641" s="166"/>
      <c r="I641" s="166"/>
      <c r="J641" s="166"/>
      <c r="K641" s="166"/>
      <c r="L641" s="166"/>
      <c r="M641" s="166"/>
      <c r="N641" s="166"/>
      <c r="O641" s="166"/>
      <c r="P641" s="166"/>
      <c r="Q641" s="166"/>
      <c r="R641" s="166"/>
      <c r="S641" s="166"/>
      <c r="T641" s="166"/>
      <c r="U641" s="166"/>
      <c r="V641" s="166"/>
      <c r="W641" s="166"/>
      <c r="X641" s="166"/>
      <c r="Y641" s="166"/>
      <c r="Z641" s="166"/>
    </row>
    <row r="642" spans="1:26" ht="12.75" customHeight="1">
      <c r="A642" s="166"/>
      <c r="B642" s="166"/>
      <c r="C642" s="166"/>
      <c r="D642" s="166"/>
      <c r="E642" s="166"/>
      <c r="F642" s="166"/>
      <c r="G642" s="166"/>
      <c r="H642" s="166"/>
      <c r="I642" s="166"/>
      <c r="J642" s="166"/>
      <c r="K642" s="166"/>
      <c r="L642" s="166"/>
      <c r="M642" s="166"/>
      <c r="N642" s="166"/>
      <c r="O642" s="166"/>
      <c r="P642" s="166"/>
      <c r="Q642" s="166"/>
      <c r="R642" s="166"/>
      <c r="S642" s="166"/>
      <c r="T642" s="166"/>
      <c r="U642" s="166"/>
      <c r="V642" s="166"/>
      <c r="W642" s="166"/>
      <c r="X642" s="166"/>
      <c r="Y642" s="166"/>
      <c r="Z642" s="166"/>
    </row>
    <row r="643" spans="1:26" ht="12.75" customHeight="1">
      <c r="A643" s="166"/>
      <c r="B643" s="166"/>
      <c r="C643" s="166"/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66"/>
      <c r="Q643" s="166"/>
      <c r="R643" s="166"/>
      <c r="S643" s="166"/>
      <c r="T643" s="166"/>
      <c r="U643" s="166"/>
      <c r="V643" s="166"/>
      <c r="W643" s="166"/>
      <c r="X643" s="166"/>
      <c r="Y643" s="166"/>
      <c r="Z643" s="166"/>
    </row>
    <row r="644" spans="1:26" ht="12.75" customHeight="1">
      <c r="A644" s="166"/>
      <c r="B644" s="166"/>
      <c r="C644" s="166"/>
      <c r="D644" s="166"/>
      <c r="E644" s="166"/>
      <c r="F644" s="166"/>
      <c r="G644" s="166"/>
      <c r="H644" s="166"/>
      <c r="I644" s="166"/>
      <c r="J644" s="166"/>
      <c r="K644" s="166"/>
      <c r="L644" s="166"/>
      <c r="M644" s="166"/>
      <c r="N644" s="166"/>
      <c r="O644" s="166"/>
      <c r="P644" s="166"/>
      <c r="Q644" s="166"/>
      <c r="R644" s="166"/>
      <c r="S644" s="166"/>
      <c r="T644" s="166"/>
      <c r="U644" s="166"/>
      <c r="V644" s="166"/>
      <c r="W644" s="166"/>
      <c r="X644" s="166"/>
      <c r="Y644" s="166"/>
      <c r="Z644" s="166"/>
    </row>
    <row r="645" spans="1:26" ht="12.75" customHeight="1">
      <c r="A645" s="166"/>
      <c r="B645" s="166"/>
      <c r="C645" s="166"/>
      <c r="D645" s="166"/>
      <c r="E645" s="166"/>
      <c r="F645" s="166"/>
      <c r="G645" s="166"/>
      <c r="H645" s="166"/>
      <c r="I645" s="166"/>
      <c r="J645" s="166"/>
      <c r="K645" s="166"/>
      <c r="L645" s="166"/>
      <c r="M645" s="166"/>
      <c r="N645" s="166"/>
      <c r="O645" s="166"/>
      <c r="P645" s="166"/>
      <c r="Q645" s="166"/>
      <c r="R645" s="166"/>
      <c r="S645" s="166"/>
      <c r="T645" s="166"/>
      <c r="U645" s="166"/>
      <c r="V645" s="166"/>
      <c r="W645" s="166"/>
      <c r="X645" s="166"/>
      <c r="Y645" s="166"/>
      <c r="Z645" s="166"/>
    </row>
    <row r="646" spans="1:26" ht="12.75" customHeight="1">
      <c r="A646" s="166"/>
      <c r="B646" s="166"/>
      <c r="C646" s="166"/>
      <c r="D646" s="166"/>
      <c r="E646" s="166"/>
      <c r="F646" s="166"/>
      <c r="G646" s="166"/>
      <c r="H646" s="166"/>
      <c r="I646" s="166"/>
      <c r="J646" s="166"/>
      <c r="K646" s="166"/>
      <c r="L646" s="166"/>
      <c r="M646" s="166"/>
      <c r="N646" s="166"/>
      <c r="O646" s="166"/>
      <c r="P646" s="166"/>
      <c r="Q646" s="166"/>
      <c r="R646" s="166"/>
      <c r="S646" s="166"/>
      <c r="T646" s="166"/>
      <c r="U646" s="166"/>
      <c r="V646" s="166"/>
      <c r="W646" s="166"/>
      <c r="X646" s="166"/>
      <c r="Y646" s="166"/>
      <c r="Z646" s="166"/>
    </row>
    <row r="647" spans="1:26" ht="12.75" customHeight="1">
      <c r="A647" s="166"/>
      <c r="B647" s="166"/>
      <c r="C647" s="166"/>
      <c r="D647" s="166"/>
      <c r="E647" s="166"/>
      <c r="F647" s="166"/>
      <c r="G647" s="166"/>
      <c r="H647" s="166"/>
      <c r="I647" s="166"/>
      <c r="J647" s="166"/>
      <c r="K647" s="166"/>
      <c r="L647" s="166"/>
      <c r="M647" s="166"/>
      <c r="N647" s="166"/>
      <c r="O647" s="166"/>
      <c r="P647" s="166"/>
      <c r="Q647" s="166"/>
      <c r="R647" s="166"/>
      <c r="S647" s="166"/>
      <c r="T647" s="166"/>
      <c r="U647" s="166"/>
      <c r="V647" s="166"/>
      <c r="W647" s="166"/>
      <c r="X647" s="166"/>
      <c r="Y647" s="166"/>
      <c r="Z647" s="166"/>
    </row>
    <row r="648" spans="1:26" ht="12.75" customHeight="1">
      <c r="A648" s="166"/>
      <c r="B648" s="166"/>
      <c r="C648" s="166"/>
      <c r="D648" s="166"/>
      <c r="E648" s="166"/>
      <c r="F648" s="166"/>
      <c r="G648" s="166"/>
      <c r="H648" s="166"/>
      <c r="I648" s="166"/>
      <c r="J648" s="166"/>
      <c r="K648" s="166"/>
      <c r="L648" s="166"/>
      <c r="M648" s="166"/>
      <c r="N648" s="166"/>
      <c r="O648" s="166"/>
      <c r="P648" s="166"/>
      <c r="Q648" s="166"/>
      <c r="R648" s="166"/>
      <c r="S648" s="166"/>
      <c r="T648" s="166"/>
      <c r="U648" s="166"/>
      <c r="V648" s="166"/>
      <c r="W648" s="166"/>
      <c r="X648" s="166"/>
      <c r="Y648" s="166"/>
      <c r="Z648" s="166"/>
    </row>
    <row r="649" spans="1:26" ht="12.75" customHeight="1">
      <c r="A649" s="166"/>
      <c r="B649" s="166"/>
      <c r="C649" s="166"/>
      <c r="D649" s="166"/>
      <c r="E649" s="166"/>
      <c r="F649" s="166"/>
      <c r="G649" s="166"/>
      <c r="H649" s="166"/>
      <c r="I649" s="166"/>
      <c r="J649" s="166"/>
      <c r="K649" s="166"/>
      <c r="L649" s="166"/>
      <c r="M649" s="166"/>
      <c r="N649" s="166"/>
      <c r="O649" s="166"/>
      <c r="P649" s="166"/>
      <c r="Q649" s="166"/>
      <c r="R649" s="166"/>
      <c r="S649" s="166"/>
      <c r="T649" s="166"/>
      <c r="U649" s="166"/>
      <c r="V649" s="166"/>
      <c r="W649" s="166"/>
      <c r="X649" s="166"/>
      <c r="Y649" s="166"/>
      <c r="Z649" s="166"/>
    </row>
    <row r="650" spans="1:26" ht="12.75" customHeight="1">
      <c r="A650" s="166"/>
      <c r="B650" s="166"/>
      <c r="C650" s="166"/>
      <c r="D650" s="166"/>
      <c r="E650" s="166"/>
      <c r="F650" s="166"/>
      <c r="G650" s="166"/>
      <c r="H650" s="166"/>
      <c r="I650" s="166"/>
      <c r="J650" s="166"/>
      <c r="K650" s="166"/>
      <c r="L650" s="166"/>
      <c r="M650" s="166"/>
      <c r="N650" s="166"/>
      <c r="O650" s="166"/>
      <c r="P650" s="166"/>
      <c r="Q650" s="166"/>
      <c r="R650" s="166"/>
      <c r="S650" s="166"/>
      <c r="T650" s="166"/>
      <c r="U650" s="166"/>
      <c r="V650" s="166"/>
      <c r="W650" s="166"/>
      <c r="X650" s="166"/>
      <c r="Y650" s="166"/>
      <c r="Z650" s="166"/>
    </row>
    <row r="651" spans="1:26" ht="12.75" customHeight="1">
      <c r="A651" s="166"/>
      <c r="B651" s="166"/>
      <c r="C651" s="166"/>
      <c r="D651" s="166"/>
      <c r="E651" s="166"/>
      <c r="F651" s="166"/>
      <c r="G651" s="166"/>
      <c r="H651" s="166"/>
      <c r="I651" s="166"/>
      <c r="J651" s="166"/>
      <c r="K651" s="166"/>
      <c r="L651" s="166"/>
      <c r="M651" s="166"/>
      <c r="N651" s="166"/>
      <c r="O651" s="166"/>
      <c r="P651" s="166"/>
      <c r="Q651" s="166"/>
      <c r="R651" s="166"/>
      <c r="S651" s="166"/>
      <c r="T651" s="166"/>
      <c r="U651" s="166"/>
      <c r="V651" s="166"/>
      <c r="W651" s="166"/>
      <c r="X651" s="166"/>
      <c r="Y651" s="166"/>
      <c r="Z651" s="166"/>
    </row>
    <row r="652" spans="1:26" ht="12.75" customHeight="1">
      <c r="A652" s="166"/>
      <c r="B652" s="166"/>
      <c r="C652" s="166"/>
      <c r="D652" s="166"/>
      <c r="E652" s="166"/>
      <c r="F652" s="166"/>
      <c r="G652" s="166"/>
      <c r="H652" s="166"/>
      <c r="I652" s="166"/>
      <c r="J652" s="166"/>
      <c r="K652" s="166"/>
      <c r="L652" s="166"/>
      <c r="M652" s="166"/>
      <c r="N652" s="166"/>
      <c r="O652" s="166"/>
      <c r="P652" s="166"/>
      <c r="Q652" s="166"/>
      <c r="R652" s="166"/>
      <c r="S652" s="166"/>
      <c r="T652" s="166"/>
      <c r="U652" s="166"/>
      <c r="V652" s="166"/>
      <c r="W652" s="166"/>
      <c r="X652" s="166"/>
      <c r="Y652" s="166"/>
      <c r="Z652" s="166"/>
    </row>
    <row r="653" spans="1:26" ht="12.75" customHeight="1">
      <c r="A653" s="166"/>
      <c r="B653" s="166"/>
      <c r="C653" s="166"/>
      <c r="D653" s="166"/>
      <c r="E653" s="166"/>
      <c r="F653" s="166"/>
      <c r="G653" s="166"/>
      <c r="H653" s="166"/>
      <c r="I653" s="166"/>
      <c r="J653" s="166"/>
      <c r="K653" s="166"/>
      <c r="L653" s="166"/>
      <c r="M653" s="166"/>
      <c r="N653" s="166"/>
      <c r="O653" s="166"/>
      <c r="P653" s="166"/>
      <c r="Q653" s="166"/>
      <c r="R653" s="166"/>
      <c r="S653" s="166"/>
      <c r="T653" s="166"/>
      <c r="U653" s="166"/>
      <c r="V653" s="166"/>
      <c r="W653" s="166"/>
      <c r="X653" s="166"/>
      <c r="Y653" s="166"/>
      <c r="Z653" s="166"/>
    </row>
    <row r="654" spans="1:26" ht="12.75" customHeight="1">
      <c r="A654" s="166"/>
      <c r="B654" s="166"/>
      <c r="C654" s="166"/>
      <c r="D654" s="166"/>
      <c r="E654" s="166"/>
      <c r="F654" s="166"/>
      <c r="G654" s="166"/>
      <c r="H654" s="166"/>
      <c r="I654" s="166"/>
      <c r="J654" s="166"/>
      <c r="K654" s="166"/>
      <c r="L654" s="166"/>
      <c r="M654" s="166"/>
      <c r="N654" s="166"/>
      <c r="O654" s="166"/>
      <c r="P654" s="166"/>
      <c r="Q654" s="166"/>
      <c r="R654" s="166"/>
      <c r="S654" s="166"/>
      <c r="T654" s="166"/>
      <c r="U654" s="166"/>
      <c r="V654" s="166"/>
      <c r="W654" s="166"/>
      <c r="X654" s="166"/>
      <c r="Y654" s="166"/>
      <c r="Z654" s="166"/>
    </row>
    <row r="655" spans="1:26" ht="12.75" customHeight="1">
      <c r="A655" s="166"/>
      <c r="B655" s="166"/>
      <c r="C655" s="166"/>
      <c r="D655" s="166"/>
      <c r="E655" s="166"/>
      <c r="F655" s="166"/>
      <c r="G655" s="166"/>
      <c r="H655" s="166"/>
      <c r="I655" s="166"/>
      <c r="J655" s="166"/>
      <c r="K655" s="166"/>
      <c r="L655" s="166"/>
      <c r="M655" s="166"/>
      <c r="N655" s="166"/>
      <c r="O655" s="166"/>
      <c r="P655" s="166"/>
      <c r="Q655" s="166"/>
      <c r="R655" s="166"/>
      <c r="S655" s="166"/>
      <c r="T655" s="166"/>
      <c r="U655" s="166"/>
      <c r="V655" s="166"/>
      <c r="W655" s="166"/>
      <c r="X655" s="166"/>
      <c r="Y655" s="166"/>
      <c r="Z655" s="166"/>
    </row>
    <row r="656" spans="1:26" ht="12.75" customHeight="1">
      <c r="A656" s="166"/>
      <c r="B656" s="166"/>
      <c r="C656" s="166"/>
      <c r="D656" s="166"/>
      <c r="E656" s="166"/>
      <c r="F656" s="166"/>
      <c r="G656" s="166"/>
      <c r="H656" s="166"/>
      <c r="I656" s="166"/>
      <c r="J656" s="166"/>
      <c r="K656" s="166"/>
      <c r="L656" s="166"/>
      <c r="M656" s="166"/>
      <c r="N656" s="166"/>
      <c r="O656" s="166"/>
      <c r="P656" s="166"/>
      <c r="Q656" s="166"/>
      <c r="R656" s="166"/>
      <c r="S656" s="166"/>
      <c r="T656" s="166"/>
      <c r="U656" s="166"/>
      <c r="V656" s="166"/>
      <c r="W656" s="166"/>
      <c r="X656" s="166"/>
      <c r="Y656" s="166"/>
      <c r="Z656" s="166"/>
    </row>
    <row r="657" spans="1:26" ht="12.75" customHeight="1">
      <c r="A657" s="166"/>
      <c r="B657" s="166"/>
      <c r="C657" s="166"/>
      <c r="D657" s="166"/>
      <c r="E657" s="166"/>
      <c r="F657" s="166"/>
      <c r="G657" s="166"/>
      <c r="H657" s="166"/>
      <c r="I657" s="166"/>
      <c r="J657" s="166"/>
      <c r="K657" s="166"/>
      <c r="L657" s="166"/>
      <c r="M657" s="166"/>
      <c r="N657" s="166"/>
      <c r="O657" s="166"/>
      <c r="P657" s="166"/>
      <c r="Q657" s="166"/>
      <c r="R657" s="166"/>
      <c r="S657" s="166"/>
      <c r="T657" s="166"/>
      <c r="U657" s="166"/>
      <c r="V657" s="166"/>
      <c r="W657" s="166"/>
      <c r="X657" s="166"/>
      <c r="Y657" s="166"/>
      <c r="Z657" s="166"/>
    </row>
    <row r="658" spans="1:26" ht="12.75" customHeight="1">
      <c r="A658" s="166"/>
      <c r="B658" s="166"/>
      <c r="C658" s="166"/>
      <c r="D658" s="166"/>
      <c r="E658" s="166"/>
      <c r="F658" s="166"/>
      <c r="G658" s="166"/>
      <c r="H658" s="166"/>
      <c r="I658" s="166"/>
      <c r="J658" s="166"/>
      <c r="K658" s="166"/>
      <c r="L658" s="166"/>
      <c r="M658" s="166"/>
      <c r="N658" s="166"/>
      <c r="O658" s="166"/>
      <c r="P658" s="166"/>
      <c r="Q658" s="166"/>
      <c r="R658" s="166"/>
      <c r="S658" s="166"/>
      <c r="T658" s="166"/>
      <c r="U658" s="166"/>
      <c r="V658" s="166"/>
      <c r="W658" s="166"/>
      <c r="X658" s="166"/>
      <c r="Y658" s="166"/>
      <c r="Z658" s="166"/>
    </row>
    <row r="659" spans="1:26" ht="12.75" customHeight="1">
      <c r="A659" s="166"/>
      <c r="B659" s="166"/>
      <c r="C659" s="166"/>
      <c r="D659" s="166"/>
      <c r="E659" s="166"/>
      <c r="F659" s="166"/>
      <c r="G659" s="166"/>
      <c r="H659" s="166"/>
      <c r="I659" s="166"/>
      <c r="J659" s="166"/>
      <c r="K659" s="166"/>
      <c r="L659" s="166"/>
      <c r="M659" s="166"/>
      <c r="N659" s="166"/>
      <c r="O659" s="166"/>
      <c r="P659" s="166"/>
      <c r="Q659" s="166"/>
      <c r="R659" s="166"/>
      <c r="S659" s="166"/>
      <c r="T659" s="166"/>
      <c r="U659" s="166"/>
      <c r="V659" s="166"/>
      <c r="W659" s="166"/>
      <c r="X659" s="166"/>
      <c r="Y659" s="166"/>
      <c r="Z659" s="166"/>
    </row>
    <row r="660" spans="1:26" ht="12.75" customHeight="1">
      <c r="A660" s="166"/>
      <c r="B660" s="166"/>
      <c r="C660" s="166"/>
      <c r="D660" s="166"/>
      <c r="E660" s="166"/>
      <c r="F660" s="166"/>
      <c r="G660" s="166"/>
      <c r="H660" s="166"/>
      <c r="I660" s="166"/>
      <c r="J660" s="166"/>
      <c r="K660" s="166"/>
      <c r="L660" s="166"/>
      <c r="M660" s="166"/>
      <c r="N660" s="166"/>
      <c r="O660" s="166"/>
      <c r="P660" s="166"/>
      <c r="Q660" s="166"/>
      <c r="R660" s="166"/>
      <c r="S660" s="166"/>
      <c r="T660" s="166"/>
      <c r="U660" s="166"/>
      <c r="V660" s="166"/>
      <c r="W660" s="166"/>
      <c r="X660" s="166"/>
      <c r="Y660" s="166"/>
      <c r="Z660" s="166"/>
    </row>
    <row r="661" spans="1:26" ht="12.75" customHeight="1">
      <c r="A661" s="166"/>
      <c r="B661" s="166"/>
      <c r="C661" s="166"/>
      <c r="D661" s="166"/>
      <c r="E661" s="166"/>
      <c r="F661" s="166"/>
      <c r="G661" s="166"/>
      <c r="H661" s="166"/>
      <c r="I661" s="166"/>
      <c r="J661" s="166"/>
      <c r="K661" s="166"/>
      <c r="L661" s="166"/>
      <c r="M661" s="166"/>
      <c r="N661" s="166"/>
      <c r="O661" s="166"/>
      <c r="P661" s="166"/>
      <c r="Q661" s="166"/>
      <c r="R661" s="166"/>
      <c r="S661" s="166"/>
      <c r="T661" s="166"/>
      <c r="U661" s="166"/>
      <c r="V661" s="166"/>
      <c r="W661" s="166"/>
      <c r="X661" s="166"/>
      <c r="Y661" s="166"/>
      <c r="Z661" s="166"/>
    </row>
    <row r="662" spans="1:26" ht="12.75" customHeight="1">
      <c r="A662" s="166"/>
      <c r="B662" s="166"/>
      <c r="C662" s="166"/>
      <c r="D662" s="166"/>
      <c r="E662" s="166"/>
      <c r="F662" s="166"/>
      <c r="G662" s="166"/>
      <c r="H662" s="166"/>
      <c r="I662" s="166"/>
      <c r="J662" s="166"/>
      <c r="K662" s="166"/>
      <c r="L662" s="166"/>
      <c r="M662" s="166"/>
      <c r="N662" s="166"/>
      <c r="O662" s="166"/>
      <c r="P662" s="166"/>
      <c r="Q662" s="166"/>
      <c r="R662" s="166"/>
      <c r="S662" s="166"/>
      <c r="T662" s="166"/>
      <c r="U662" s="166"/>
      <c r="V662" s="166"/>
      <c r="W662" s="166"/>
      <c r="X662" s="166"/>
      <c r="Y662" s="166"/>
      <c r="Z662" s="166"/>
    </row>
    <row r="663" spans="1:26" ht="12.75" customHeight="1">
      <c r="A663" s="166"/>
      <c r="B663" s="166"/>
      <c r="C663" s="166"/>
      <c r="D663" s="166"/>
      <c r="E663" s="166"/>
      <c r="F663" s="166"/>
      <c r="G663" s="166"/>
      <c r="H663" s="166"/>
      <c r="I663" s="166"/>
      <c r="J663" s="166"/>
      <c r="K663" s="166"/>
      <c r="L663" s="166"/>
      <c r="M663" s="166"/>
      <c r="N663" s="166"/>
      <c r="O663" s="166"/>
      <c r="P663" s="166"/>
      <c r="Q663" s="166"/>
      <c r="R663" s="166"/>
      <c r="S663" s="166"/>
      <c r="T663" s="166"/>
      <c r="U663" s="166"/>
      <c r="V663" s="166"/>
      <c r="W663" s="166"/>
      <c r="X663" s="166"/>
      <c r="Y663" s="166"/>
      <c r="Z663" s="166"/>
    </row>
    <row r="664" spans="1:26" ht="12.75" customHeight="1">
      <c r="A664" s="166"/>
      <c r="B664" s="166"/>
      <c r="C664" s="166"/>
      <c r="D664" s="166"/>
      <c r="E664" s="166"/>
      <c r="F664" s="166"/>
      <c r="G664" s="166"/>
      <c r="H664" s="166"/>
      <c r="I664" s="166"/>
      <c r="J664" s="166"/>
      <c r="K664" s="166"/>
      <c r="L664" s="166"/>
      <c r="M664" s="166"/>
      <c r="N664" s="166"/>
      <c r="O664" s="166"/>
      <c r="P664" s="166"/>
      <c r="Q664" s="166"/>
      <c r="R664" s="166"/>
      <c r="S664" s="166"/>
      <c r="T664" s="166"/>
      <c r="U664" s="166"/>
      <c r="V664" s="166"/>
      <c r="W664" s="166"/>
      <c r="X664" s="166"/>
      <c r="Y664" s="166"/>
      <c r="Z664" s="166"/>
    </row>
    <row r="665" spans="1:26" ht="12.75" customHeight="1">
      <c r="A665" s="166"/>
      <c r="B665" s="166"/>
      <c r="C665" s="166"/>
      <c r="D665" s="166"/>
      <c r="E665" s="166"/>
      <c r="F665" s="166"/>
      <c r="G665" s="166"/>
      <c r="H665" s="166"/>
      <c r="I665" s="166"/>
      <c r="J665" s="166"/>
      <c r="K665" s="166"/>
      <c r="L665" s="166"/>
      <c r="M665" s="166"/>
      <c r="N665" s="166"/>
      <c r="O665" s="166"/>
      <c r="P665" s="166"/>
      <c r="Q665" s="166"/>
      <c r="R665" s="166"/>
      <c r="S665" s="166"/>
      <c r="T665" s="166"/>
      <c r="U665" s="166"/>
      <c r="V665" s="166"/>
      <c r="W665" s="166"/>
      <c r="X665" s="166"/>
      <c r="Y665" s="166"/>
      <c r="Z665" s="166"/>
    </row>
    <row r="666" spans="1:26" ht="12.75" customHeight="1">
      <c r="A666" s="166"/>
      <c r="B666" s="166"/>
      <c r="C666" s="166"/>
      <c r="D666" s="166"/>
      <c r="E666" s="166"/>
      <c r="F666" s="166"/>
      <c r="G666" s="166"/>
      <c r="H666" s="166"/>
      <c r="I666" s="166"/>
      <c r="J666" s="166"/>
      <c r="K666" s="166"/>
      <c r="L666" s="166"/>
      <c r="M666" s="166"/>
      <c r="N666" s="166"/>
      <c r="O666" s="166"/>
      <c r="P666" s="166"/>
      <c r="Q666" s="166"/>
      <c r="R666" s="166"/>
      <c r="S666" s="166"/>
      <c r="T666" s="166"/>
      <c r="U666" s="166"/>
      <c r="V666" s="166"/>
      <c r="W666" s="166"/>
      <c r="X666" s="166"/>
      <c r="Y666" s="166"/>
      <c r="Z666" s="166"/>
    </row>
    <row r="667" spans="1:26" ht="12.75" customHeight="1">
      <c r="A667" s="166"/>
      <c r="B667" s="166"/>
      <c r="C667" s="166"/>
      <c r="D667" s="166"/>
      <c r="E667" s="166"/>
      <c r="F667" s="166"/>
      <c r="G667" s="166"/>
      <c r="H667" s="166"/>
      <c r="I667" s="166"/>
      <c r="J667" s="166"/>
      <c r="K667" s="166"/>
      <c r="L667" s="166"/>
      <c r="M667" s="166"/>
      <c r="N667" s="166"/>
      <c r="O667" s="166"/>
      <c r="P667" s="166"/>
      <c r="Q667" s="166"/>
      <c r="R667" s="166"/>
      <c r="S667" s="166"/>
      <c r="T667" s="166"/>
      <c r="U667" s="166"/>
      <c r="V667" s="166"/>
      <c r="W667" s="166"/>
      <c r="X667" s="166"/>
      <c r="Y667" s="166"/>
      <c r="Z667" s="166"/>
    </row>
    <row r="668" spans="1:26" ht="12.75" customHeight="1">
      <c r="A668" s="166"/>
      <c r="B668" s="166"/>
      <c r="C668" s="166"/>
      <c r="D668" s="166"/>
      <c r="E668" s="166"/>
      <c r="F668" s="166"/>
      <c r="G668" s="166"/>
      <c r="H668" s="166"/>
      <c r="I668" s="166"/>
      <c r="J668" s="166"/>
      <c r="K668" s="166"/>
      <c r="L668" s="166"/>
      <c r="M668" s="166"/>
      <c r="N668" s="166"/>
      <c r="O668" s="166"/>
      <c r="P668" s="166"/>
      <c r="Q668" s="166"/>
      <c r="R668" s="166"/>
      <c r="S668" s="166"/>
      <c r="T668" s="166"/>
      <c r="U668" s="166"/>
      <c r="V668" s="166"/>
      <c r="W668" s="166"/>
      <c r="X668" s="166"/>
      <c r="Y668" s="166"/>
      <c r="Z668" s="166"/>
    </row>
    <row r="669" spans="1:26" ht="12.75" customHeight="1">
      <c r="A669" s="166"/>
      <c r="B669" s="166"/>
      <c r="C669" s="166"/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66"/>
      <c r="O669" s="166"/>
      <c r="P669" s="166"/>
      <c r="Q669" s="166"/>
      <c r="R669" s="166"/>
      <c r="S669" s="166"/>
      <c r="T669" s="166"/>
      <c r="U669" s="166"/>
      <c r="V669" s="166"/>
      <c r="W669" s="166"/>
      <c r="X669" s="166"/>
      <c r="Y669" s="166"/>
      <c r="Z669" s="166"/>
    </row>
    <row r="670" spans="1:26" ht="12.75" customHeight="1">
      <c r="A670" s="166"/>
      <c r="B670" s="166"/>
      <c r="C670" s="166"/>
      <c r="D670" s="166"/>
      <c r="E670" s="166"/>
      <c r="F670" s="166"/>
      <c r="G670" s="166"/>
      <c r="H670" s="166"/>
      <c r="I670" s="166"/>
      <c r="J670" s="166"/>
      <c r="K670" s="166"/>
      <c r="L670" s="166"/>
      <c r="M670" s="166"/>
      <c r="N670" s="166"/>
      <c r="O670" s="166"/>
      <c r="P670" s="166"/>
      <c r="Q670" s="166"/>
      <c r="R670" s="166"/>
      <c r="S670" s="166"/>
      <c r="T670" s="166"/>
      <c r="U670" s="166"/>
      <c r="V670" s="166"/>
      <c r="W670" s="166"/>
      <c r="X670" s="166"/>
      <c r="Y670" s="166"/>
      <c r="Z670" s="166"/>
    </row>
    <row r="671" spans="1:26" ht="12.75" customHeight="1">
      <c r="A671" s="166"/>
      <c r="B671" s="166"/>
      <c r="C671" s="166"/>
      <c r="D671" s="166"/>
      <c r="E671" s="166"/>
      <c r="F671" s="166"/>
      <c r="G671" s="166"/>
      <c r="H671" s="166"/>
      <c r="I671" s="166"/>
      <c r="J671" s="166"/>
      <c r="K671" s="166"/>
      <c r="L671" s="166"/>
      <c r="M671" s="166"/>
      <c r="N671" s="166"/>
      <c r="O671" s="166"/>
      <c r="P671" s="166"/>
      <c r="Q671" s="166"/>
      <c r="R671" s="166"/>
      <c r="S671" s="166"/>
      <c r="T671" s="166"/>
      <c r="U671" s="166"/>
      <c r="V671" s="166"/>
      <c r="W671" s="166"/>
      <c r="X671" s="166"/>
      <c r="Y671" s="166"/>
      <c r="Z671" s="166"/>
    </row>
    <row r="672" spans="1:26" ht="12.75" customHeight="1">
      <c r="A672" s="166"/>
      <c r="B672" s="166"/>
      <c r="C672" s="166"/>
      <c r="D672" s="166"/>
      <c r="E672" s="166"/>
      <c r="F672" s="166"/>
      <c r="G672" s="166"/>
      <c r="H672" s="166"/>
      <c r="I672" s="166"/>
      <c r="J672" s="166"/>
      <c r="K672" s="166"/>
      <c r="L672" s="166"/>
      <c r="M672" s="166"/>
      <c r="N672" s="166"/>
      <c r="O672" s="166"/>
      <c r="P672" s="166"/>
      <c r="Q672" s="166"/>
      <c r="R672" s="166"/>
      <c r="S672" s="166"/>
      <c r="T672" s="166"/>
      <c r="U672" s="166"/>
      <c r="V672" s="166"/>
      <c r="W672" s="166"/>
      <c r="X672" s="166"/>
      <c r="Y672" s="166"/>
      <c r="Z672" s="166"/>
    </row>
    <row r="673" spans="1:26" ht="12.75" customHeight="1">
      <c r="A673" s="166"/>
      <c r="B673" s="166"/>
      <c r="C673" s="166"/>
      <c r="D673" s="166"/>
      <c r="E673" s="166"/>
      <c r="F673" s="166"/>
      <c r="G673" s="166"/>
      <c r="H673" s="166"/>
      <c r="I673" s="166"/>
      <c r="J673" s="166"/>
      <c r="K673" s="166"/>
      <c r="L673" s="166"/>
      <c r="M673" s="166"/>
      <c r="N673" s="166"/>
      <c r="O673" s="166"/>
      <c r="P673" s="166"/>
      <c r="Q673" s="166"/>
      <c r="R673" s="166"/>
      <c r="S673" s="166"/>
      <c r="T673" s="166"/>
      <c r="U673" s="166"/>
      <c r="V673" s="166"/>
      <c r="W673" s="166"/>
      <c r="X673" s="166"/>
      <c r="Y673" s="166"/>
      <c r="Z673" s="166"/>
    </row>
    <row r="674" spans="1:26" ht="12.75" customHeight="1">
      <c r="A674" s="166"/>
      <c r="B674" s="166"/>
      <c r="C674" s="166"/>
      <c r="D674" s="166"/>
      <c r="E674" s="166"/>
      <c r="F674" s="166"/>
      <c r="G674" s="166"/>
      <c r="H674" s="166"/>
      <c r="I674" s="166"/>
      <c r="J674" s="166"/>
      <c r="K674" s="166"/>
      <c r="L674" s="166"/>
      <c r="M674" s="166"/>
      <c r="N674" s="166"/>
      <c r="O674" s="166"/>
      <c r="P674" s="166"/>
      <c r="Q674" s="166"/>
      <c r="R674" s="166"/>
      <c r="S674" s="166"/>
      <c r="T674" s="166"/>
      <c r="U674" s="166"/>
      <c r="V674" s="166"/>
      <c r="W674" s="166"/>
      <c r="X674" s="166"/>
      <c r="Y674" s="166"/>
      <c r="Z674" s="166"/>
    </row>
    <row r="675" spans="1:26" ht="12.75" customHeight="1">
      <c r="A675" s="166"/>
      <c r="B675" s="166"/>
      <c r="C675" s="166"/>
      <c r="D675" s="166"/>
      <c r="E675" s="166"/>
      <c r="F675" s="166"/>
      <c r="G675" s="166"/>
      <c r="H675" s="166"/>
      <c r="I675" s="166"/>
      <c r="J675" s="166"/>
      <c r="K675" s="166"/>
      <c r="L675" s="166"/>
      <c r="M675" s="166"/>
      <c r="N675" s="166"/>
      <c r="O675" s="166"/>
      <c r="P675" s="166"/>
      <c r="Q675" s="166"/>
      <c r="R675" s="166"/>
      <c r="S675" s="166"/>
      <c r="T675" s="166"/>
      <c r="U675" s="166"/>
      <c r="V675" s="166"/>
      <c r="W675" s="166"/>
      <c r="X675" s="166"/>
      <c r="Y675" s="166"/>
      <c r="Z675" s="166"/>
    </row>
    <row r="676" spans="1:26" ht="12.75" customHeight="1">
      <c r="A676" s="166"/>
      <c r="B676" s="166"/>
      <c r="C676" s="166"/>
      <c r="D676" s="166"/>
      <c r="E676" s="166"/>
      <c r="F676" s="166"/>
      <c r="G676" s="166"/>
      <c r="H676" s="166"/>
      <c r="I676" s="166"/>
      <c r="J676" s="166"/>
      <c r="K676" s="166"/>
      <c r="L676" s="166"/>
      <c r="M676" s="166"/>
      <c r="N676" s="166"/>
      <c r="O676" s="166"/>
      <c r="P676" s="166"/>
      <c r="Q676" s="166"/>
      <c r="R676" s="166"/>
      <c r="S676" s="166"/>
      <c r="T676" s="166"/>
      <c r="U676" s="166"/>
      <c r="V676" s="166"/>
      <c r="W676" s="166"/>
      <c r="X676" s="166"/>
      <c r="Y676" s="166"/>
      <c r="Z676" s="166"/>
    </row>
    <row r="677" spans="1:26" ht="12.75" customHeight="1">
      <c r="A677" s="166"/>
      <c r="B677" s="166"/>
      <c r="C677" s="166"/>
      <c r="D677" s="166"/>
      <c r="E677" s="166"/>
      <c r="F677" s="166"/>
      <c r="G677" s="166"/>
      <c r="H677" s="166"/>
      <c r="I677" s="166"/>
      <c r="J677" s="166"/>
      <c r="K677" s="166"/>
      <c r="L677" s="166"/>
      <c r="M677" s="166"/>
      <c r="N677" s="166"/>
      <c r="O677" s="166"/>
      <c r="P677" s="166"/>
      <c r="Q677" s="166"/>
      <c r="R677" s="166"/>
      <c r="S677" s="166"/>
      <c r="T677" s="166"/>
      <c r="U677" s="166"/>
      <c r="V677" s="166"/>
      <c r="W677" s="166"/>
      <c r="X677" s="166"/>
      <c r="Y677" s="166"/>
      <c r="Z677" s="166"/>
    </row>
    <row r="678" spans="1:26" ht="12.75" customHeight="1">
      <c r="A678" s="166"/>
      <c r="B678" s="166"/>
      <c r="C678" s="166"/>
      <c r="D678" s="166"/>
      <c r="E678" s="166"/>
      <c r="F678" s="166"/>
      <c r="G678" s="166"/>
      <c r="H678" s="166"/>
      <c r="I678" s="166"/>
      <c r="J678" s="166"/>
      <c r="K678" s="166"/>
      <c r="L678" s="166"/>
      <c r="M678" s="166"/>
      <c r="N678" s="166"/>
      <c r="O678" s="166"/>
      <c r="P678" s="166"/>
      <c r="Q678" s="166"/>
      <c r="R678" s="166"/>
      <c r="S678" s="166"/>
      <c r="T678" s="166"/>
      <c r="U678" s="166"/>
      <c r="V678" s="166"/>
      <c r="W678" s="166"/>
      <c r="X678" s="166"/>
      <c r="Y678" s="166"/>
      <c r="Z678" s="166"/>
    </row>
    <row r="679" spans="1:26" ht="12.75" customHeight="1">
      <c r="A679" s="166"/>
      <c r="B679" s="166"/>
      <c r="C679" s="166"/>
      <c r="D679" s="166"/>
      <c r="E679" s="166"/>
      <c r="F679" s="166"/>
      <c r="G679" s="166"/>
      <c r="H679" s="166"/>
      <c r="I679" s="166"/>
      <c r="J679" s="166"/>
      <c r="K679" s="166"/>
      <c r="L679" s="166"/>
      <c r="M679" s="166"/>
      <c r="N679" s="166"/>
      <c r="O679" s="166"/>
      <c r="P679" s="166"/>
      <c r="Q679" s="166"/>
      <c r="R679" s="166"/>
      <c r="S679" s="166"/>
      <c r="T679" s="166"/>
      <c r="U679" s="166"/>
      <c r="V679" s="166"/>
      <c r="W679" s="166"/>
      <c r="X679" s="166"/>
      <c r="Y679" s="166"/>
      <c r="Z679" s="166"/>
    </row>
    <row r="680" spans="1:26" ht="12.75" customHeight="1">
      <c r="A680" s="166"/>
      <c r="B680" s="166"/>
      <c r="C680" s="166"/>
      <c r="D680" s="166"/>
      <c r="E680" s="166"/>
      <c r="F680" s="166"/>
      <c r="G680" s="166"/>
      <c r="H680" s="166"/>
      <c r="I680" s="166"/>
      <c r="J680" s="166"/>
      <c r="K680" s="166"/>
      <c r="L680" s="166"/>
      <c r="M680" s="166"/>
      <c r="N680" s="166"/>
      <c r="O680" s="166"/>
      <c r="P680" s="166"/>
      <c r="Q680" s="166"/>
      <c r="R680" s="166"/>
      <c r="S680" s="166"/>
      <c r="T680" s="166"/>
      <c r="U680" s="166"/>
      <c r="V680" s="166"/>
      <c r="W680" s="166"/>
      <c r="X680" s="166"/>
      <c r="Y680" s="166"/>
      <c r="Z680" s="166"/>
    </row>
    <row r="681" spans="1:26" ht="12.75" customHeight="1">
      <c r="A681" s="166"/>
      <c r="B681" s="166"/>
      <c r="C681" s="166"/>
      <c r="D681" s="166"/>
      <c r="E681" s="166"/>
      <c r="F681" s="166"/>
      <c r="G681" s="166"/>
      <c r="H681" s="166"/>
      <c r="I681" s="166"/>
      <c r="J681" s="166"/>
      <c r="K681" s="166"/>
      <c r="L681" s="166"/>
      <c r="M681" s="166"/>
      <c r="N681" s="166"/>
      <c r="O681" s="166"/>
      <c r="P681" s="166"/>
      <c r="Q681" s="166"/>
      <c r="R681" s="166"/>
      <c r="S681" s="166"/>
      <c r="T681" s="166"/>
      <c r="U681" s="166"/>
      <c r="V681" s="166"/>
      <c r="W681" s="166"/>
      <c r="X681" s="166"/>
      <c r="Y681" s="166"/>
      <c r="Z681" s="166"/>
    </row>
    <row r="682" spans="1:26" ht="12.75" customHeight="1">
      <c r="A682" s="166"/>
      <c r="B682" s="166"/>
      <c r="C682" s="166"/>
      <c r="D682" s="166"/>
      <c r="E682" s="166"/>
      <c r="F682" s="166"/>
      <c r="G682" s="166"/>
      <c r="H682" s="166"/>
      <c r="I682" s="166"/>
      <c r="J682" s="166"/>
      <c r="K682" s="166"/>
      <c r="L682" s="166"/>
      <c r="M682" s="166"/>
      <c r="N682" s="166"/>
      <c r="O682" s="166"/>
      <c r="P682" s="166"/>
      <c r="Q682" s="166"/>
      <c r="R682" s="166"/>
      <c r="S682" s="166"/>
      <c r="T682" s="166"/>
      <c r="U682" s="166"/>
      <c r="V682" s="166"/>
      <c r="W682" s="166"/>
      <c r="X682" s="166"/>
      <c r="Y682" s="166"/>
      <c r="Z682" s="166"/>
    </row>
    <row r="683" spans="1:26" ht="12.75" customHeight="1">
      <c r="A683" s="166"/>
      <c r="B683" s="166"/>
      <c r="C683" s="166"/>
      <c r="D683" s="166"/>
      <c r="E683" s="166"/>
      <c r="F683" s="166"/>
      <c r="G683" s="166"/>
      <c r="H683" s="166"/>
      <c r="I683" s="166"/>
      <c r="J683" s="166"/>
      <c r="K683" s="166"/>
      <c r="L683" s="166"/>
      <c r="M683" s="166"/>
      <c r="N683" s="166"/>
      <c r="O683" s="166"/>
      <c r="P683" s="166"/>
      <c r="Q683" s="166"/>
      <c r="R683" s="166"/>
      <c r="S683" s="166"/>
      <c r="T683" s="166"/>
      <c r="U683" s="166"/>
      <c r="V683" s="166"/>
      <c r="W683" s="166"/>
      <c r="X683" s="166"/>
      <c r="Y683" s="166"/>
      <c r="Z683" s="166"/>
    </row>
    <row r="684" spans="1:26" ht="12.75" customHeight="1">
      <c r="A684" s="166"/>
      <c r="B684" s="166"/>
      <c r="C684" s="166"/>
      <c r="D684" s="166"/>
      <c r="E684" s="166"/>
      <c r="F684" s="166"/>
      <c r="G684" s="166"/>
      <c r="H684" s="166"/>
      <c r="I684" s="166"/>
      <c r="J684" s="166"/>
      <c r="K684" s="166"/>
      <c r="L684" s="166"/>
      <c r="M684" s="166"/>
      <c r="N684" s="166"/>
      <c r="O684" s="166"/>
      <c r="P684" s="166"/>
      <c r="Q684" s="166"/>
      <c r="R684" s="166"/>
      <c r="S684" s="166"/>
      <c r="T684" s="166"/>
      <c r="U684" s="166"/>
      <c r="V684" s="166"/>
      <c r="W684" s="166"/>
      <c r="X684" s="166"/>
      <c r="Y684" s="166"/>
      <c r="Z684" s="166"/>
    </row>
    <row r="685" spans="1:26" ht="12.75" customHeight="1">
      <c r="A685" s="166"/>
      <c r="B685" s="166"/>
      <c r="C685" s="166"/>
      <c r="D685" s="166"/>
      <c r="E685" s="166"/>
      <c r="F685" s="166"/>
      <c r="G685" s="166"/>
      <c r="H685" s="166"/>
      <c r="I685" s="166"/>
      <c r="J685" s="166"/>
      <c r="K685" s="166"/>
      <c r="L685" s="166"/>
      <c r="M685" s="166"/>
      <c r="N685" s="166"/>
      <c r="O685" s="166"/>
      <c r="P685" s="166"/>
      <c r="Q685" s="166"/>
      <c r="R685" s="166"/>
      <c r="S685" s="166"/>
      <c r="T685" s="166"/>
      <c r="U685" s="166"/>
      <c r="V685" s="166"/>
      <c r="W685" s="166"/>
      <c r="X685" s="166"/>
      <c r="Y685" s="166"/>
      <c r="Z685" s="166"/>
    </row>
    <row r="686" spans="1:26" ht="12.75" customHeight="1">
      <c r="A686" s="166"/>
      <c r="B686" s="166"/>
      <c r="C686" s="166"/>
      <c r="D686" s="166"/>
      <c r="E686" s="166"/>
      <c r="F686" s="166"/>
      <c r="G686" s="166"/>
      <c r="H686" s="166"/>
      <c r="I686" s="166"/>
      <c r="J686" s="166"/>
      <c r="K686" s="166"/>
      <c r="L686" s="166"/>
      <c r="M686" s="166"/>
      <c r="N686" s="166"/>
      <c r="O686" s="166"/>
      <c r="P686" s="166"/>
      <c r="Q686" s="166"/>
      <c r="R686" s="166"/>
      <c r="S686" s="166"/>
      <c r="T686" s="166"/>
      <c r="U686" s="166"/>
      <c r="V686" s="166"/>
      <c r="W686" s="166"/>
      <c r="X686" s="166"/>
      <c r="Y686" s="166"/>
      <c r="Z686" s="166"/>
    </row>
    <row r="687" spans="1:26" ht="12.75" customHeight="1">
      <c r="A687" s="166"/>
      <c r="B687" s="166"/>
      <c r="C687" s="166"/>
      <c r="D687" s="166"/>
      <c r="E687" s="166"/>
      <c r="F687" s="166"/>
      <c r="G687" s="166"/>
      <c r="H687" s="166"/>
      <c r="I687" s="166"/>
      <c r="J687" s="166"/>
      <c r="K687" s="166"/>
      <c r="L687" s="166"/>
      <c r="M687" s="166"/>
      <c r="N687" s="166"/>
      <c r="O687" s="166"/>
      <c r="P687" s="166"/>
      <c r="Q687" s="166"/>
      <c r="R687" s="166"/>
      <c r="S687" s="166"/>
      <c r="T687" s="166"/>
      <c r="U687" s="166"/>
      <c r="V687" s="166"/>
      <c r="W687" s="166"/>
      <c r="X687" s="166"/>
      <c r="Y687" s="166"/>
      <c r="Z687" s="166"/>
    </row>
    <row r="688" spans="1:26" ht="12.75" customHeight="1">
      <c r="A688" s="166"/>
      <c r="B688" s="166"/>
      <c r="C688" s="166"/>
      <c r="D688" s="166"/>
      <c r="E688" s="166"/>
      <c r="F688" s="166"/>
      <c r="G688" s="166"/>
      <c r="H688" s="166"/>
      <c r="I688" s="166"/>
      <c r="J688" s="166"/>
      <c r="K688" s="166"/>
      <c r="L688" s="166"/>
      <c r="M688" s="166"/>
      <c r="N688" s="166"/>
      <c r="O688" s="166"/>
      <c r="P688" s="166"/>
      <c r="Q688" s="166"/>
      <c r="R688" s="166"/>
      <c r="S688" s="166"/>
      <c r="T688" s="166"/>
      <c r="U688" s="166"/>
      <c r="V688" s="166"/>
      <c r="W688" s="166"/>
      <c r="X688" s="166"/>
      <c r="Y688" s="166"/>
      <c r="Z688" s="166"/>
    </row>
    <row r="689" spans="1:26" ht="12.75" customHeight="1">
      <c r="A689" s="166"/>
      <c r="B689" s="166"/>
      <c r="C689" s="166"/>
      <c r="D689" s="166"/>
      <c r="E689" s="166"/>
      <c r="F689" s="166"/>
      <c r="G689" s="166"/>
      <c r="H689" s="166"/>
      <c r="I689" s="166"/>
      <c r="J689" s="166"/>
      <c r="K689" s="166"/>
      <c r="L689" s="166"/>
      <c r="M689" s="166"/>
      <c r="N689" s="166"/>
      <c r="O689" s="166"/>
      <c r="P689" s="166"/>
      <c r="Q689" s="166"/>
      <c r="R689" s="166"/>
      <c r="S689" s="166"/>
      <c r="T689" s="166"/>
      <c r="U689" s="166"/>
      <c r="V689" s="166"/>
      <c r="W689" s="166"/>
      <c r="X689" s="166"/>
      <c r="Y689" s="166"/>
      <c r="Z689" s="166"/>
    </row>
    <row r="690" spans="1:26" ht="12.75" customHeight="1">
      <c r="A690" s="166"/>
      <c r="B690" s="166"/>
      <c r="C690" s="166"/>
      <c r="D690" s="166"/>
      <c r="E690" s="166"/>
      <c r="F690" s="166"/>
      <c r="G690" s="166"/>
      <c r="H690" s="166"/>
      <c r="I690" s="166"/>
      <c r="J690" s="166"/>
      <c r="K690" s="166"/>
      <c r="L690" s="166"/>
      <c r="M690" s="166"/>
      <c r="N690" s="166"/>
      <c r="O690" s="166"/>
      <c r="P690" s="166"/>
      <c r="Q690" s="166"/>
      <c r="R690" s="166"/>
      <c r="S690" s="166"/>
      <c r="T690" s="166"/>
      <c r="U690" s="166"/>
      <c r="V690" s="166"/>
      <c r="W690" s="166"/>
      <c r="X690" s="166"/>
      <c r="Y690" s="166"/>
      <c r="Z690" s="166"/>
    </row>
    <row r="691" spans="1:26" ht="12.75" customHeight="1">
      <c r="A691" s="166"/>
      <c r="B691" s="166"/>
      <c r="C691" s="166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66"/>
      <c r="O691" s="166"/>
      <c r="P691" s="166"/>
      <c r="Q691" s="166"/>
      <c r="R691" s="166"/>
      <c r="S691" s="166"/>
      <c r="T691" s="166"/>
      <c r="U691" s="166"/>
      <c r="V691" s="166"/>
      <c r="W691" s="166"/>
      <c r="X691" s="166"/>
      <c r="Y691" s="166"/>
      <c r="Z691" s="166"/>
    </row>
    <row r="692" spans="1:26" ht="12.75" customHeight="1">
      <c r="A692" s="166"/>
      <c r="B692" s="166"/>
      <c r="C692" s="166"/>
      <c r="D692" s="166"/>
      <c r="E692" s="166"/>
      <c r="F692" s="166"/>
      <c r="G692" s="166"/>
      <c r="H692" s="166"/>
      <c r="I692" s="166"/>
      <c r="J692" s="166"/>
      <c r="K692" s="166"/>
      <c r="L692" s="166"/>
      <c r="M692" s="166"/>
      <c r="N692" s="166"/>
      <c r="O692" s="166"/>
      <c r="P692" s="166"/>
      <c r="Q692" s="166"/>
      <c r="R692" s="166"/>
      <c r="S692" s="166"/>
      <c r="T692" s="166"/>
      <c r="U692" s="166"/>
      <c r="V692" s="166"/>
      <c r="W692" s="166"/>
      <c r="X692" s="166"/>
      <c r="Y692" s="166"/>
      <c r="Z692" s="166"/>
    </row>
    <row r="693" spans="1:26" ht="12.75" customHeight="1">
      <c r="A693" s="166"/>
      <c r="B693" s="166"/>
      <c r="C693" s="166"/>
      <c r="D693" s="166"/>
      <c r="E693" s="166"/>
      <c r="F693" s="166"/>
      <c r="G693" s="166"/>
      <c r="H693" s="166"/>
      <c r="I693" s="166"/>
      <c r="J693" s="166"/>
      <c r="K693" s="166"/>
      <c r="L693" s="166"/>
      <c r="M693" s="166"/>
      <c r="N693" s="166"/>
      <c r="O693" s="166"/>
      <c r="P693" s="166"/>
      <c r="Q693" s="166"/>
      <c r="R693" s="166"/>
      <c r="S693" s="166"/>
      <c r="T693" s="166"/>
      <c r="U693" s="166"/>
      <c r="V693" s="166"/>
      <c r="W693" s="166"/>
      <c r="X693" s="166"/>
      <c r="Y693" s="166"/>
      <c r="Z693" s="166"/>
    </row>
    <row r="694" spans="1:26" ht="12.75" customHeight="1">
      <c r="A694" s="166"/>
      <c r="B694" s="166"/>
      <c r="C694" s="166"/>
      <c r="D694" s="166"/>
      <c r="E694" s="166"/>
      <c r="F694" s="166"/>
      <c r="G694" s="166"/>
      <c r="H694" s="166"/>
      <c r="I694" s="166"/>
      <c r="J694" s="166"/>
      <c r="K694" s="166"/>
      <c r="L694" s="166"/>
      <c r="M694" s="166"/>
      <c r="N694" s="166"/>
      <c r="O694" s="166"/>
      <c r="P694" s="166"/>
      <c r="Q694" s="166"/>
      <c r="R694" s="166"/>
      <c r="S694" s="166"/>
      <c r="T694" s="166"/>
      <c r="U694" s="166"/>
      <c r="V694" s="166"/>
      <c r="W694" s="166"/>
      <c r="X694" s="166"/>
      <c r="Y694" s="166"/>
      <c r="Z694" s="166"/>
    </row>
    <row r="695" spans="1:26" ht="12.75" customHeight="1">
      <c r="A695" s="166"/>
      <c r="B695" s="166"/>
      <c r="C695" s="166"/>
      <c r="D695" s="166"/>
      <c r="E695" s="166"/>
      <c r="F695" s="166"/>
      <c r="G695" s="166"/>
      <c r="H695" s="166"/>
      <c r="I695" s="166"/>
      <c r="J695" s="166"/>
      <c r="K695" s="166"/>
      <c r="L695" s="166"/>
      <c r="M695" s="166"/>
      <c r="N695" s="166"/>
      <c r="O695" s="166"/>
      <c r="P695" s="166"/>
      <c r="Q695" s="166"/>
      <c r="R695" s="166"/>
      <c r="S695" s="166"/>
      <c r="T695" s="166"/>
      <c r="U695" s="166"/>
      <c r="V695" s="166"/>
      <c r="W695" s="166"/>
      <c r="X695" s="166"/>
      <c r="Y695" s="166"/>
      <c r="Z695" s="166"/>
    </row>
    <row r="696" spans="1:26" ht="12.75" customHeight="1">
      <c r="A696" s="166"/>
      <c r="B696" s="166"/>
      <c r="C696" s="166"/>
      <c r="D696" s="166"/>
      <c r="E696" s="166"/>
      <c r="F696" s="166"/>
      <c r="G696" s="166"/>
      <c r="H696" s="166"/>
      <c r="I696" s="166"/>
      <c r="J696" s="166"/>
      <c r="K696" s="166"/>
      <c r="L696" s="166"/>
      <c r="M696" s="166"/>
      <c r="N696" s="166"/>
      <c r="O696" s="166"/>
      <c r="P696" s="166"/>
      <c r="Q696" s="166"/>
      <c r="R696" s="166"/>
      <c r="S696" s="166"/>
      <c r="T696" s="166"/>
      <c r="U696" s="166"/>
      <c r="V696" s="166"/>
      <c r="W696" s="166"/>
      <c r="X696" s="166"/>
      <c r="Y696" s="166"/>
      <c r="Z696" s="166"/>
    </row>
    <row r="697" spans="1:26" ht="12.75" customHeight="1">
      <c r="A697" s="166"/>
      <c r="B697" s="166"/>
      <c r="C697" s="166"/>
      <c r="D697" s="166"/>
      <c r="E697" s="166"/>
      <c r="F697" s="166"/>
      <c r="G697" s="166"/>
      <c r="H697" s="166"/>
      <c r="I697" s="166"/>
      <c r="J697" s="166"/>
      <c r="K697" s="166"/>
      <c r="L697" s="166"/>
      <c r="M697" s="166"/>
      <c r="N697" s="166"/>
      <c r="O697" s="166"/>
      <c r="P697" s="166"/>
      <c r="Q697" s="166"/>
      <c r="R697" s="166"/>
      <c r="S697" s="166"/>
      <c r="T697" s="166"/>
      <c r="U697" s="166"/>
      <c r="V697" s="166"/>
      <c r="W697" s="166"/>
      <c r="X697" s="166"/>
      <c r="Y697" s="166"/>
      <c r="Z697" s="166"/>
    </row>
    <row r="698" spans="1:26" ht="12.75" customHeight="1">
      <c r="A698" s="166"/>
      <c r="B698" s="166"/>
      <c r="C698" s="166"/>
      <c r="D698" s="166"/>
      <c r="E698" s="166"/>
      <c r="F698" s="166"/>
      <c r="G698" s="166"/>
      <c r="H698" s="166"/>
      <c r="I698" s="166"/>
      <c r="J698" s="166"/>
      <c r="K698" s="166"/>
      <c r="L698" s="166"/>
      <c r="M698" s="166"/>
      <c r="N698" s="166"/>
      <c r="O698" s="166"/>
      <c r="P698" s="166"/>
      <c r="Q698" s="166"/>
      <c r="R698" s="166"/>
      <c r="S698" s="166"/>
      <c r="T698" s="166"/>
      <c r="U698" s="166"/>
      <c r="V698" s="166"/>
      <c r="W698" s="166"/>
      <c r="X698" s="166"/>
      <c r="Y698" s="166"/>
      <c r="Z698" s="166"/>
    </row>
    <row r="699" spans="1:26" ht="12.75" customHeight="1">
      <c r="A699" s="166"/>
      <c r="B699" s="166"/>
      <c r="C699" s="166"/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66"/>
      <c r="O699" s="166"/>
      <c r="P699" s="166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</row>
    <row r="700" spans="1:26" ht="12.75" customHeight="1">
      <c r="A700" s="166"/>
      <c r="B700" s="166"/>
      <c r="C700" s="166"/>
      <c r="D700" s="166"/>
      <c r="E700" s="166"/>
      <c r="F700" s="166"/>
      <c r="G700" s="166"/>
      <c r="H700" s="166"/>
      <c r="I700" s="166"/>
      <c r="J700" s="166"/>
      <c r="K700" s="166"/>
      <c r="L700" s="166"/>
      <c r="M700" s="166"/>
      <c r="N700" s="166"/>
      <c r="O700" s="166"/>
      <c r="P700" s="166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</row>
    <row r="701" spans="1:26" ht="12.75" customHeight="1">
      <c r="A701" s="166"/>
      <c r="B701" s="166"/>
      <c r="C701" s="166"/>
      <c r="D701" s="166"/>
      <c r="E701" s="166"/>
      <c r="F701" s="166"/>
      <c r="G701" s="166"/>
      <c r="H701" s="166"/>
      <c r="I701" s="166"/>
      <c r="J701" s="166"/>
      <c r="K701" s="166"/>
      <c r="L701" s="166"/>
      <c r="M701" s="166"/>
      <c r="N701" s="166"/>
      <c r="O701" s="166"/>
      <c r="P701" s="166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</row>
    <row r="702" spans="1:26" ht="12.75" customHeight="1">
      <c r="A702" s="166"/>
      <c r="B702" s="166"/>
      <c r="C702" s="166"/>
      <c r="D702" s="166"/>
      <c r="E702" s="166"/>
      <c r="F702" s="166"/>
      <c r="G702" s="166"/>
      <c r="H702" s="166"/>
      <c r="I702" s="166"/>
      <c r="J702" s="166"/>
      <c r="K702" s="166"/>
      <c r="L702" s="166"/>
      <c r="M702" s="166"/>
      <c r="N702" s="166"/>
      <c r="O702" s="166"/>
      <c r="P702" s="166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</row>
    <row r="703" spans="1:26" ht="12.75" customHeight="1">
      <c r="A703" s="166"/>
      <c r="B703" s="166"/>
      <c r="C703" s="166"/>
      <c r="D703" s="166"/>
      <c r="E703" s="166"/>
      <c r="F703" s="166"/>
      <c r="G703" s="166"/>
      <c r="H703" s="166"/>
      <c r="I703" s="166"/>
      <c r="J703" s="166"/>
      <c r="K703" s="166"/>
      <c r="L703" s="166"/>
      <c r="M703" s="166"/>
      <c r="N703" s="166"/>
      <c r="O703" s="166"/>
      <c r="P703" s="166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</row>
    <row r="704" spans="1:26" ht="12.75" customHeight="1">
      <c r="A704" s="166"/>
      <c r="B704" s="166"/>
      <c r="C704" s="166"/>
      <c r="D704" s="166"/>
      <c r="E704" s="166"/>
      <c r="F704" s="166"/>
      <c r="G704" s="166"/>
      <c r="H704" s="166"/>
      <c r="I704" s="166"/>
      <c r="J704" s="166"/>
      <c r="K704" s="166"/>
      <c r="L704" s="166"/>
      <c r="M704" s="166"/>
      <c r="N704" s="166"/>
      <c r="O704" s="166"/>
      <c r="P704" s="166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</row>
    <row r="705" spans="1:26" ht="12.75" customHeight="1">
      <c r="A705" s="166"/>
      <c r="B705" s="166"/>
      <c r="C705" s="166"/>
      <c r="D705" s="166"/>
      <c r="E705" s="166"/>
      <c r="F705" s="166"/>
      <c r="G705" s="166"/>
      <c r="H705" s="166"/>
      <c r="I705" s="166"/>
      <c r="J705" s="166"/>
      <c r="K705" s="166"/>
      <c r="L705" s="166"/>
      <c r="M705" s="166"/>
      <c r="N705" s="166"/>
      <c r="O705" s="166"/>
      <c r="P705" s="166"/>
      <c r="Q705" s="166"/>
      <c r="R705" s="166"/>
      <c r="S705" s="166"/>
      <c r="T705" s="166"/>
      <c r="U705" s="166"/>
      <c r="V705" s="166"/>
      <c r="W705" s="166"/>
      <c r="X705" s="166"/>
      <c r="Y705" s="166"/>
      <c r="Z705" s="166"/>
    </row>
    <row r="706" spans="1:26" ht="12.75" customHeight="1">
      <c r="A706" s="166"/>
      <c r="B706" s="166"/>
      <c r="C706" s="166"/>
      <c r="D706" s="166"/>
      <c r="E706" s="166"/>
      <c r="F706" s="166"/>
      <c r="G706" s="166"/>
      <c r="H706" s="166"/>
      <c r="I706" s="166"/>
      <c r="J706" s="166"/>
      <c r="K706" s="166"/>
      <c r="L706" s="166"/>
      <c r="M706" s="166"/>
      <c r="N706" s="166"/>
      <c r="O706" s="166"/>
      <c r="P706" s="166"/>
      <c r="Q706" s="166"/>
      <c r="R706" s="166"/>
      <c r="S706" s="166"/>
      <c r="T706" s="166"/>
      <c r="U706" s="166"/>
      <c r="V706" s="166"/>
      <c r="W706" s="166"/>
      <c r="X706" s="166"/>
      <c r="Y706" s="166"/>
      <c r="Z706" s="166"/>
    </row>
    <row r="707" spans="1:26" ht="12.75" customHeight="1">
      <c r="A707" s="166"/>
      <c r="B707" s="166"/>
      <c r="C707" s="166"/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66"/>
      <c r="O707" s="166"/>
      <c r="P707" s="166"/>
      <c r="Q707" s="166"/>
      <c r="R707" s="166"/>
      <c r="S707" s="166"/>
      <c r="T707" s="166"/>
      <c r="U707" s="166"/>
      <c r="V707" s="166"/>
      <c r="W707" s="166"/>
      <c r="X707" s="166"/>
      <c r="Y707" s="166"/>
      <c r="Z707" s="166"/>
    </row>
    <row r="708" spans="1:26" ht="12.75" customHeight="1">
      <c r="A708" s="166"/>
      <c r="B708" s="166"/>
      <c r="C708" s="166"/>
      <c r="D708" s="166"/>
      <c r="E708" s="166"/>
      <c r="F708" s="166"/>
      <c r="G708" s="166"/>
      <c r="H708" s="166"/>
      <c r="I708" s="166"/>
      <c r="J708" s="166"/>
      <c r="K708" s="166"/>
      <c r="L708" s="166"/>
      <c r="M708" s="166"/>
      <c r="N708" s="166"/>
      <c r="O708" s="166"/>
      <c r="P708" s="166"/>
      <c r="Q708" s="166"/>
      <c r="R708" s="166"/>
      <c r="S708" s="166"/>
      <c r="T708" s="166"/>
      <c r="U708" s="166"/>
      <c r="V708" s="166"/>
      <c r="W708" s="166"/>
      <c r="X708" s="166"/>
      <c r="Y708" s="166"/>
      <c r="Z708" s="166"/>
    </row>
    <row r="709" spans="1:26" ht="12.75" customHeight="1">
      <c r="A709" s="166"/>
      <c r="B709" s="166"/>
      <c r="C709" s="166"/>
      <c r="D709" s="166"/>
      <c r="E709" s="166"/>
      <c r="F709" s="166"/>
      <c r="G709" s="166"/>
      <c r="H709" s="166"/>
      <c r="I709" s="166"/>
      <c r="J709" s="166"/>
      <c r="K709" s="166"/>
      <c r="L709" s="166"/>
      <c r="M709" s="166"/>
      <c r="N709" s="166"/>
      <c r="O709" s="166"/>
      <c r="P709" s="166"/>
      <c r="Q709" s="166"/>
      <c r="R709" s="166"/>
      <c r="S709" s="166"/>
      <c r="T709" s="166"/>
      <c r="U709" s="166"/>
      <c r="V709" s="166"/>
      <c r="W709" s="166"/>
      <c r="X709" s="166"/>
      <c r="Y709" s="166"/>
      <c r="Z709" s="166"/>
    </row>
    <row r="710" spans="1:26" ht="12.75" customHeight="1">
      <c r="A710" s="166"/>
      <c r="B710" s="166"/>
      <c r="C710" s="166"/>
      <c r="D710" s="166"/>
      <c r="E710" s="166"/>
      <c r="F710" s="166"/>
      <c r="G710" s="166"/>
      <c r="H710" s="166"/>
      <c r="I710" s="166"/>
      <c r="J710" s="166"/>
      <c r="K710" s="166"/>
      <c r="L710" s="166"/>
      <c r="M710" s="166"/>
      <c r="N710" s="166"/>
      <c r="O710" s="166"/>
      <c r="P710" s="166"/>
      <c r="Q710" s="166"/>
      <c r="R710" s="166"/>
      <c r="S710" s="166"/>
      <c r="T710" s="166"/>
      <c r="U710" s="166"/>
      <c r="V710" s="166"/>
      <c r="W710" s="166"/>
      <c r="X710" s="166"/>
      <c r="Y710" s="166"/>
      <c r="Z710" s="166"/>
    </row>
    <row r="711" spans="1:26" ht="12.75" customHeight="1">
      <c r="A711" s="166"/>
      <c r="B711" s="166"/>
      <c r="C711" s="166"/>
      <c r="D711" s="166"/>
      <c r="E711" s="166"/>
      <c r="F711" s="166"/>
      <c r="G711" s="166"/>
      <c r="H711" s="166"/>
      <c r="I711" s="166"/>
      <c r="J711" s="166"/>
      <c r="K711" s="166"/>
      <c r="L711" s="166"/>
      <c r="M711" s="166"/>
      <c r="N711" s="166"/>
      <c r="O711" s="166"/>
      <c r="P711" s="166"/>
      <c r="Q711" s="166"/>
      <c r="R711" s="166"/>
      <c r="S711" s="166"/>
      <c r="T711" s="166"/>
      <c r="U711" s="166"/>
      <c r="V711" s="166"/>
      <c r="W711" s="166"/>
      <c r="X711" s="166"/>
      <c r="Y711" s="166"/>
      <c r="Z711" s="166"/>
    </row>
    <row r="712" spans="1:26" ht="12.75" customHeight="1">
      <c r="A712" s="166"/>
      <c r="B712" s="166"/>
      <c r="C712" s="166"/>
      <c r="D712" s="166"/>
      <c r="E712" s="166"/>
      <c r="F712" s="166"/>
      <c r="G712" s="166"/>
      <c r="H712" s="166"/>
      <c r="I712" s="166"/>
      <c r="J712" s="166"/>
      <c r="K712" s="166"/>
      <c r="L712" s="166"/>
      <c r="M712" s="166"/>
      <c r="N712" s="166"/>
      <c r="O712" s="166"/>
      <c r="P712" s="166"/>
      <c r="Q712" s="166"/>
      <c r="R712" s="166"/>
      <c r="S712" s="166"/>
      <c r="T712" s="166"/>
      <c r="U712" s="166"/>
      <c r="V712" s="166"/>
      <c r="W712" s="166"/>
      <c r="X712" s="166"/>
      <c r="Y712" s="166"/>
      <c r="Z712" s="166"/>
    </row>
    <row r="713" spans="1:26" ht="12.75" customHeight="1">
      <c r="A713" s="166"/>
      <c r="B713" s="166"/>
      <c r="C713" s="166"/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P713" s="166"/>
      <c r="Q713" s="166"/>
      <c r="R713" s="166"/>
      <c r="S713" s="166"/>
      <c r="T713" s="166"/>
      <c r="U713" s="166"/>
      <c r="V713" s="166"/>
      <c r="W713" s="166"/>
      <c r="X713" s="166"/>
      <c r="Y713" s="166"/>
      <c r="Z713" s="166"/>
    </row>
    <row r="714" spans="1:26" ht="12.75" customHeight="1">
      <c r="A714" s="166"/>
      <c r="B714" s="166"/>
      <c r="C714" s="166"/>
      <c r="D714" s="166"/>
      <c r="E714" s="166"/>
      <c r="F714" s="166"/>
      <c r="G714" s="166"/>
      <c r="H714" s="166"/>
      <c r="I714" s="166"/>
      <c r="J714" s="166"/>
      <c r="K714" s="166"/>
      <c r="L714" s="166"/>
      <c r="M714" s="166"/>
      <c r="N714" s="166"/>
      <c r="O714" s="166"/>
      <c r="P714" s="166"/>
      <c r="Q714" s="166"/>
      <c r="R714" s="166"/>
      <c r="S714" s="166"/>
      <c r="T714" s="166"/>
      <c r="U714" s="166"/>
      <c r="V714" s="166"/>
      <c r="W714" s="166"/>
      <c r="X714" s="166"/>
      <c r="Y714" s="166"/>
      <c r="Z714" s="166"/>
    </row>
    <row r="715" spans="1:26" ht="12.75" customHeight="1">
      <c r="A715" s="166"/>
      <c r="B715" s="166"/>
      <c r="C715" s="166"/>
      <c r="D715" s="166"/>
      <c r="E715" s="166"/>
      <c r="F715" s="166"/>
      <c r="G715" s="166"/>
      <c r="H715" s="166"/>
      <c r="I715" s="166"/>
      <c r="J715" s="166"/>
      <c r="K715" s="166"/>
      <c r="L715" s="166"/>
      <c r="M715" s="166"/>
      <c r="N715" s="166"/>
      <c r="O715" s="166"/>
      <c r="P715" s="166"/>
      <c r="Q715" s="166"/>
      <c r="R715" s="166"/>
      <c r="S715" s="166"/>
      <c r="T715" s="166"/>
      <c r="U715" s="166"/>
      <c r="V715" s="166"/>
      <c r="W715" s="166"/>
      <c r="X715" s="166"/>
      <c r="Y715" s="166"/>
      <c r="Z715" s="166"/>
    </row>
    <row r="716" spans="1:26" ht="12.75" customHeight="1">
      <c r="A716" s="166"/>
      <c r="B716" s="166"/>
      <c r="C716" s="166"/>
      <c r="D716" s="166"/>
      <c r="E716" s="166"/>
      <c r="F716" s="166"/>
      <c r="G716" s="166"/>
      <c r="H716" s="166"/>
      <c r="I716" s="166"/>
      <c r="J716" s="166"/>
      <c r="K716" s="166"/>
      <c r="L716" s="166"/>
      <c r="M716" s="166"/>
      <c r="N716" s="166"/>
      <c r="O716" s="166"/>
      <c r="P716" s="166"/>
      <c r="Q716" s="166"/>
      <c r="R716" s="166"/>
      <c r="S716" s="166"/>
      <c r="T716" s="166"/>
      <c r="U716" s="166"/>
      <c r="V716" s="166"/>
      <c r="W716" s="166"/>
      <c r="X716" s="166"/>
      <c r="Y716" s="166"/>
      <c r="Z716" s="166"/>
    </row>
    <row r="717" spans="1:26" ht="12.75" customHeight="1">
      <c r="A717" s="166"/>
      <c r="B717" s="166"/>
      <c r="C717" s="166"/>
      <c r="D717" s="166"/>
      <c r="E717" s="166"/>
      <c r="F717" s="166"/>
      <c r="G717" s="166"/>
      <c r="H717" s="166"/>
      <c r="I717" s="166"/>
      <c r="J717" s="166"/>
      <c r="K717" s="166"/>
      <c r="L717" s="166"/>
      <c r="M717" s="166"/>
      <c r="N717" s="166"/>
      <c r="O717" s="166"/>
      <c r="P717" s="166"/>
      <c r="Q717" s="166"/>
      <c r="R717" s="166"/>
      <c r="S717" s="166"/>
      <c r="T717" s="166"/>
      <c r="U717" s="166"/>
      <c r="V717" s="166"/>
      <c r="W717" s="166"/>
      <c r="X717" s="166"/>
      <c r="Y717" s="166"/>
      <c r="Z717" s="166"/>
    </row>
    <row r="718" spans="1:26" ht="12.75" customHeight="1">
      <c r="A718" s="166"/>
      <c r="B718" s="166"/>
      <c r="C718" s="166"/>
      <c r="D718" s="166"/>
      <c r="E718" s="166"/>
      <c r="F718" s="166"/>
      <c r="G718" s="166"/>
      <c r="H718" s="166"/>
      <c r="I718" s="166"/>
      <c r="J718" s="166"/>
      <c r="K718" s="166"/>
      <c r="L718" s="166"/>
      <c r="M718" s="166"/>
      <c r="N718" s="166"/>
      <c r="O718" s="166"/>
      <c r="P718" s="166"/>
      <c r="Q718" s="166"/>
      <c r="R718" s="166"/>
      <c r="S718" s="166"/>
      <c r="T718" s="166"/>
      <c r="U718" s="166"/>
      <c r="V718" s="166"/>
      <c r="W718" s="166"/>
      <c r="X718" s="166"/>
      <c r="Y718" s="166"/>
      <c r="Z718" s="166"/>
    </row>
    <row r="719" spans="1:26" ht="12.75" customHeight="1">
      <c r="A719" s="166"/>
      <c r="B719" s="166"/>
      <c r="C719" s="166"/>
      <c r="D719" s="166"/>
      <c r="E719" s="166"/>
      <c r="F719" s="166"/>
      <c r="G719" s="166"/>
      <c r="H719" s="166"/>
      <c r="I719" s="166"/>
      <c r="J719" s="166"/>
      <c r="K719" s="166"/>
      <c r="L719" s="166"/>
      <c r="M719" s="166"/>
      <c r="N719" s="166"/>
      <c r="O719" s="166"/>
      <c r="P719" s="166"/>
      <c r="Q719" s="166"/>
      <c r="R719" s="166"/>
      <c r="S719" s="166"/>
      <c r="T719" s="166"/>
      <c r="U719" s="166"/>
      <c r="V719" s="166"/>
      <c r="W719" s="166"/>
      <c r="X719" s="166"/>
      <c r="Y719" s="166"/>
      <c r="Z719" s="166"/>
    </row>
    <row r="720" spans="1:26" ht="12.75" customHeight="1">
      <c r="A720" s="166"/>
      <c r="B720" s="166"/>
      <c r="C720" s="166"/>
      <c r="D720" s="166"/>
      <c r="E720" s="166"/>
      <c r="F720" s="166"/>
      <c r="G720" s="166"/>
      <c r="H720" s="166"/>
      <c r="I720" s="166"/>
      <c r="J720" s="166"/>
      <c r="K720" s="166"/>
      <c r="L720" s="166"/>
      <c r="M720" s="166"/>
      <c r="N720" s="166"/>
      <c r="O720" s="166"/>
      <c r="P720" s="166"/>
      <c r="Q720" s="166"/>
      <c r="R720" s="166"/>
      <c r="S720" s="166"/>
      <c r="T720" s="166"/>
      <c r="U720" s="166"/>
      <c r="V720" s="166"/>
      <c r="W720" s="166"/>
      <c r="X720" s="166"/>
      <c r="Y720" s="166"/>
      <c r="Z720" s="166"/>
    </row>
    <row r="721" spans="1:26" ht="12.75" customHeight="1">
      <c r="A721" s="166"/>
      <c r="B721" s="166"/>
      <c r="C721" s="166"/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P721" s="166"/>
      <c r="Q721" s="166"/>
      <c r="R721" s="166"/>
      <c r="S721" s="166"/>
      <c r="T721" s="166"/>
      <c r="U721" s="166"/>
      <c r="V721" s="166"/>
      <c r="W721" s="166"/>
      <c r="X721" s="166"/>
      <c r="Y721" s="166"/>
      <c r="Z721" s="166"/>
    </row>
    <row r="722" spans="1:26" ht="12.75" customHeight="1">
      <c r="A722" s="166"/>
      <c r="B722" s="166"/>
      <c r="C722" s="166"/>
      <c r="D722" s="166"/>
      <c r="E722" s="166"/>
      <c r="F722" s="166"/>
      <c r="G722" s="166"/>
      <c r="H722" s="166"/>
      <c r="I722" s="166"/>
      <c r="J722" s="166"/>
      <c r="K722" s="166"/>
      <c r="L722" s="166"/>
      <c r="M722" s="166"/>
      <c r="N722" s="166"/>
      <c r="O722" s="166"/>
      <c r="P722" s="166"/>
      <c r="Q722" s="166"/>
      <c r="R722" s="166"/>
      <c r="S722" s="166"/>
      <c r="T722" s="166"/>
      <c r="U722" s="166"/>
      <c r="V722" s="166"/>
      <c r="W722" s="166"/>
      <c r="X722" s="166"/>
      <c r="Y722" s="166"/>
      <c r="Z722" s="166"/>
    </row>
    <row r="723" spans="1:26" ht="12.75" customHeight="1">
      <c r="A723" s="166"/>
      <c r="B723" s="166"/>
      <c r="C723" s="166"/>
      <c r="D723" s="166"/>
      <c r="E723" s="166"/>
      <c r="F723" s="166"/>
      <c r="G723" s="166"/>
      <c r="H723" s="166"/>
      <c r="I723" s="166"/>
      <c r="J723" s="166"/>
      <c r="K723" s="166"/>
      <c r="L723" s="166"/>
      <c r="M723" s="166"/>
      <c r="N723" s="166"/>
      <c r="O723" s="166"/>
      <c r="P723" s="166"/>
      <c r="Q723" s="166"/>
      <c r="R723" s="166"/>
      <c r="S723" s="166"/>
      <c r="T723" s="166"/>
      <c r="U723" s="166"/>
      <c r="V723" s="166"/>
      <c r="W723" s="166"/>
      <c r="X723" s="166"/>
      <c r="Y723" s="166"/>
      <c r="Z723" s="166"/>
    </row>
    <row r="724" spans="1:26" ht="12.75" customHeight="1">
      <c r="A724" s="166"/>
      <c r="B724" s="166"/>
      <c r="C724" s="166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66"/>
      <c r="O724" s="166"/>
      <c r="P724" s="166"/>
      <c r="Q724" s="166"/>
      <c r="R724" s="166"/>
      <c r="S724" s="166"/>
      <c r="T724" s="166"/>
      <c r="U724" s="166"/>
      <c r="V724" s="166"/>
      <c r="W724" s="166"/>
      <c r="X724" s="166"/>
      <c r="Y724" s="166"/>
      <c r="Z724" s="166"/>
    </row>
    <row r="725" spans="1:26" ht="12.75" customHeight="1">
      <c r="A725" s="166"/>
      <c r="B725" s="166"/>
      <c r="C725" s="166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66"/>
      <c r="O725" s="166"/>
      <c r="P725" s="166"/>
      <c r="Q725" s="166"/>
      <c r="R725" s="166"/>
      <c r="S725" s="166"/>
      <c r="T725" s="166"/>
      <c r="U725" s="166"/>
      <c r="V725" s="166"/>
      <c r="W725" s="166"/>
      <c r="X725" s="166"/>
      <c r="Y725" s="166"/>
      <c r="Z725" s="166"/>
    </row>
    <row r="726" spans="1:26" ht="12.75" customHeight="1">
      <c r="A726" s="166"/>
      <c r="B726" s="166"/>
      <c r="C726" s="166"/>
      <c r="D726" s="166"/>
      <c r="E726" s="166"/>
      <c r="F726" s="166"/>
      <c r="G726" s="166"/>
      <c r="H726" s="166"/>
      <c r="I726" s="166"/>
      <c r="J726" s="166"/>
      <c r="K726" s="166"/>
      <c r="L726" s="166"/>
      <c r="M726" s="166"/>
      <c r="N726" s="166"/>
      <c r="O726" s="166"/>
      <c r="P726" s="166"/>
      <c r="Q726" s="166"/>
      <c r="R726" s="166"/>
      <c r="S726" s="166"/>
      <c r="T726" s="166"/>
      <c r="U726" s="166"/>
      <c r="V726" s="166"/>
      <c r="W726" s="166"/>
      <c r="X726" s="166"/>
      <c r="Y726" s="166"/>
      <c r="Z726" s="166"/>
    </row>
    <row r="727" spans="1:26" ht="12.75" customHeight="1">
      <c r="A727" s="166"/>
      <c r="B727" s="166"/>
      <c r="C727" s="166"/>
      <c r="D727" s="166"/>
      <c r="E727" s="166"/>
      <c r="F727" s="166"/>
      <c r="G727" s="166"/>
      <c r="H727" s="166"/>
      <c r="I727" s="166"/>
      <c r="J727" s="166"/>
      <c r="K727" s="166"/>
      <c r="L727" s="166"/>
      <c r="M727" s="166"/>
      <c r="N727" s="166"/>
      <c r="O727" s="166"/>
      <c r="P727" s="166"/>
      <c r="Q727" s="166"/>
      <c r="R727" s="166"/>
      <c r="S727" s="166"/>
      <c r="T727" s="166"/>
      <c r="U727" s="166"/>
      <c r="V727" s="166"/>
      <c r="W727" s="166"/>
      <c r="X727" s="166"/>
      <c r="Y727" s="166"/>
      <c r="Z727" s="166"/>
    </row>
    <row r="728" spans="1:26" ht="12.75" customHeight="1">
      <c r="A728" s="166"/>
      <c r="B728" s="166"/>
      <c r="C728" s="166"/>
      <c r="D728" s="166"/>
      <c r="E728" s="166"/>
      <c r="F728" s="166"/>
      <c r="G728" s="166"/>
      <c r="H728" s="166"/>
      <c r="I728" s="166"/>
      <c r="J728" s="166"/>
      <c r="K728" s="166"/>
      <c r="L728" s="166"/>
      <c r="M728" s="166"/>
      <c r="N728" s="166"/>
      <c r="O728" s="166"/>
      <c r="P728" s="166"/>
      <c r="Q728" s="166"/>
      <c r="R728" s="166"/>
      <c r="S728" s="166"/>
      <c r="T728" s="166"/>
      <c r="U728" s="166"/>
      <c r="V728" s="166"/>
      <c r="W728" s="166"/>
      <c r="X728" s="166"/>
      <c r="Y728" s="166"/>
      <c r="Z728" s="166"/>
    </row>
    <row r="729" spans="1:26" ht="12.75" customHeight="1">
      <c r="A729" s="166"/>
      <c r="B729" s="166"/>
      <c r="C729" s="166"/>
      <c r="D729" s="166"/>
      <c r="E729" s="166"/>
      <c r="F729" s="166"/>
      <c r="G729" s="166"/>
      <c r="H729" s="166"/>
      <c r="I729" s="166"/>
      <c r="J729" s="166"/>
      <c r="K729" s="166"/>
      <c r="L729" s="166"/>
      <c r="M729" s="166"/>
      <c r="N729" s="166"/>
      <c r="O729" s="166"/>
      <c r="P729" s="166"/>
      <c r="Q729" s="166"/>
      <c r="R729" s="166"/>
      <c r="S729" s="166"/>
      <c r="T729" s="166"/>
      <c r="U729" s="166"/>
      <c r="V729" s="166"/>
      <c r="W729" s="166"/>
      <c r="X729" s="166"/>
      <c r="Y729" s="166"/>
      <c r="Z729" s="166"/>
    </row>
    <row r="730" spans="1:26" ht="12.75" customHeight="1">
      <c r="A730" s="166"/>
      <c r="B730" s="166"/>
      <c r="C730" s="166"/>
      <c r="D730" s="166"/>
      <c r="E730" s="166"/>
      <c r="F730" s="166"/>
      <c r="G730" s="166"/>
      <c r="H730" s="166"/>
      <c r="I730" s="166"/>
      <c r="J730" s="166"/>
      <c r="K730" s="166"/>
      <c r="L730" s="166"/>
      <c r="M730" s="166"/>
      <c r="N730" s="166"/>
      <c r="O730" s="166"/>
      <c r="P730" s="166"/>
      <c r="Q730" s="166"/>
      <c r="R730" s="166"/>
      <c r="S730" s="166"/>
      <c r="T730" s="166"/>
      <c r="U730" s="166"/>
      <c r="V730" s="166"/>
      <c r="W730" s="166"/>
      <c r="X730" s="166"/>
      <c r="Y730" s="166"/>
      <c r="Z730" s="166"/>
    </row>
    <row r="731" spans="1:26" ht="12.75" customHeight="1">
      <c r="A731" s="166"/>
      <c r="B731" s="166"/>
      <c r="C731" s="166"/>
      <c r="D731" s="166"/>
      <c r="E731" s="166"/>
      <c r="F731" s="166"/>
      <c r="G731" s="166"/>
      <c r="H731" s="166"/>
      <c r="I731" s="166"/>
      <c r="J731" s="166"/>
      <c r="K731" s="166"/>
      <c r="L731" s="166"/>
      <c r="M731" s="166"/>
      <c r="N731" s="166"/>
      <c r="O731" s="166"/>
      <c r="P731" s="166"/>
      <c r="Q731" s="166"/>
      <c r="R731" s="166"/>
      <c r="S731" s="166"/>
      <c r="T731" s="166"/>
      <c r="U731" s="166"/>
      <c r="V731" s="166"/>
      <c r="W731" s="166"/>
      <c r="X731" s="166"/>
      <c r="Y731" s="166"/>
      <c r="Z731" s="166"/>
    </row>
    <row r="732" spans="1:26" ht="12.75" customHeight="1">
      <c r="A732" s="166"/>
      <c r="B732" s="166"/>
      <c r="C732" s="166"/>
      <c r="D732" s="166"/>
      <c r="E732" s="166"/>
      <c r="F732" s="166"/>
      <c r="G732" s="166"/>
      <c r="H732" s="166"/>
      <c r="I732" s="166"/>
      <c r="J732" s="166"/>
      <c r="K732" s="166"/>
      <c r="L732" s="166"/>
      <c r="M732" s="166"/>
      <c r="N732" s="166"/>
      <c r="O732" s="166"/>
      <c r="P732" s="166"/>
      <c r="Q732" s="166"/>
      <c r="R732" s="166"/>
      <c r="S732" s="166"/>
      <c r="T732" s="166"/>
      <c r="U732" s="166"/>
      <c r="V732" s="166"/>
      <c r="W732" s="166"/>
      <c r="X732" s="166"/>
      <c r="Y732" s="166"/>
      <c r="Z732" s="166"/>
    </row>
    <row r="733" spans="1:26" ht="12.75" customHeight="1">
      <c r="A733" s="166"/>
      <c r="B733" s="166"/>
      <c r="C733" s="166"/>
      <c r="D733" s="166"/>
      <c r="E733" s="166"/>
      <c r="F733" s="166"/>
      <c r="G733" s="166"/>
      <c r="H733" s="166"/>
      <c r="I733" s="166"/>
      <c r="J733" s="166"/>
      <c r="K733" s="166"/>
      <c r="L733" s="166"/>
      <c r="M733" s="166"/>
      <c r="N733" s="166"/>
      <c r="O733" s="166"/>
      <c r="P733" s="166"/>
      <c r="Q733" s="166"/>
      <c r="R733" s="166"/>
      <c r="S733" s="166"/>
      <c r="T733" s="166"/>
      <c r="U733" s="166"/>
      <c r="V733" s="166"/>
      <c r="W733" s="166"/>
      <c r="X733" s="166"/>
      <c r="Y733" s="166"/>
      <c r="Z733" s="166"/>
    </row>
    <row r="734" spans="1:26" ht="12.75" customHeight="1">
      <c r="A734" s="166"/>
      <c r="B734" s="166"/>
      <c r="C734" s="166"/>
      <c r="D734" s="166"/>
      <c r="E734" s="166"/>
      <c r="F734" s="166"/>
      <c r="G734" s="166"/>
      <c r="H734" s="166"/>
      <c r="I734" s="166"/>
      <c r="J734" s="166"/>
      <c r="K734" s="166"/>
      <c r="L734" s="166"/>
      <c r="M734" s="166"/>
      <c r="N734" s="166"/>
      <c r="O734" s="166"/>
      <c r="P734" s="166"/>
      <c r="Q734" s="166"/>
      <c r="R734" s="166"/>
      <c r="S734" s="166"/>
      <c r="T734" s="166"/>
      <c r="U734" s="166"/>
      <c r="V734" s="166"/>
      <c r="W734" s="166"/>
      <c r="X734" s="166"/>
      <c r="Y734" s="166"/>
      <c r="Z734" s="166"/>
    </row>
    <row r="735" spans="1:26" ht="12.75" customHeight="1">
      <c r="A735" s="166"/>
      <c r="B735" s="166"/>
      <c r="C735" s="166"/>
      <c r="D735" s="166"/>
      <c r="E735" s="166"/>
      <c r="F735" s="166"/>
      <c r="G735" s="166"/>
      <c r="H735" s="166"/>
      <c r="I735" s="166"/>
      <c r="J735" s="166"/>
      <c r="K735" s="166"/>
      <c r="L735" s="166"/>
      <c r="M735" s="166"/>
      <c r="N735" s="166"/>
      <c r="O735" s="166"/>
      <c r="P735" s="166"/>
      <c r="Q735" s="166"/>
      <c r="R735" s="166"/>
      <c r="S735" s="166"/>
      <c r="T735" s="166"/>
      <c r="U735" s="166"/>
      <c r="V735" s="166"/>
      <c r="W735" s="166"/>
      <c r="X735" s="166"/>
      <c r="Y735" s="166"/>
      <c r="Z735" s="166"/>
    </row>
    <row r="736" spans="1:26" ht="12.75" customHeight="1">
      <c r="A736" s="166"/>
      <c r="B736" s="166"/>
      <c r="C736" s="166"/>
      <c r="D736" s="166"/>
      <c r="E736" s="166"/>
      <c r="F736" s="166"/>
      <c r="G736" s="166"/>
      <c r="H736" s="166"/>
      <c r="I736" s="166"/>
      <c r="J736" s="166"/>
      <c r="K736" s="166"/>
      <c r="L736" s="166"/>
      <c r="M736" s="166"/>
      <c r="N736" s="166"/>
      <c r="O736" s="166"/>
      <c r="P736" s="166"/>
      <c r="Q736" s="166"/>
      <c r="R736" s="166"/>
      <c r="S736" s="166"/>
      <c r="T736" s="166"/>
      <c r="U736" s="166"/>
      <c r="V736" s="166"/>
      <c r="W736" s="166"/>
      <c r="X736" s="166"/>
      <c r="Y736" s="166"/>
      <c r="Z736" s="166"/>
    </row>
    <row r="737" spans="1:26" ht="12.75" customHeight="1">
      <c r="A737" s="166"/>
      <c r="B737" s="166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</row>
    <row r="738" spans="1:26" ht="12.75" customHeight="1">
      <c r="A738" s="166"/>
      <c r="B738" s="166"/>
      <c r="C738" s="166"/>
      <c r="D738" s="166"/>
      <c r="E738" s="166"/>
      <c r="F738" s="166"/>
      <c r="G738" s="166"/>
      <c r="H738" s="166"/>
      <c r="I738" s="166"/>
      <c r="J738" s="166"/>
      <c r="K738" s="166"/>
      <c r="L738" s="166"/>
      <c r="M738" s="166"/>
      <c r="N738" s="166"/>
      <c r="O738" s="166"/>
      <c r="P738" s="166"/>
      <c r="Q738" s="166"/>
      <c r="R738" s="166"/>
      <c r="S738" s="166"/>
      <c r="T738" s="166"/>
      <c r="U738" s="166"/>
      <c r="V738" s="166"/>
      <c r="W738" s="166"/>
      <c r="X738" s="166"/>
      <c r="Y738" s="166"/>
      <c r="Z738" s="166"/>
    </row>
    <row r="739" spans="1:26" ht="12.75" customHeight="1">
      <c r="A739" s="166"/>
      <c r="B739" s="166"/>
      <c r="C739" s="166"/>
      <c r="D739" s="166"/>
      <c r="E739" s="166"/>
      <c r="F739" s="166"/>
      <c r="G739" s="166"/>
      <c r="H739" s="166"/>
      <c r="I739" s="166"/>
      <c r="J739" s="166"/>
      <c r="K739" s="166"/>
      <c r="L739" s="166"/>
      <c r="M739" s="166"/>
      <c r="N739" s="166"/>
      <c r="O739" s="166"/>
      <c r="P739" s="166"/>
      <c r="Q739" s="166"/>
      <c r="R739" s="166"/>
      <c r="S739" s="166"/>
      <c r="T739" s="166"/>
      <c r="U739" s="166"/>
      <c r="V739" s="166"/>
      <c r="W739" s="166"/>
      <c r="X739" s="166"/>
      <c r="Y739" s="166"/>
      <c r="Z739" s="166"/>
    </row>
    <row r="740" spans="1:26" ht="12.75" customHeight="1">
      <c r="A740" s="166"/>
      <c r="B740" s="166"/>
      <c r="C740" s="166"/>
      <c r="D740" s="166"/>
      <c r="E740" s="166"/>
      <c r="F740" s="166"/>
      <c r="G740" s="166"/>
      <c r="H740" s="166"/>
      <c r="I740" s="166"/>
      <c r="J740" s="166"/>
      <c r="K740" s="166"/>
      <c r="L740" s="166"/>
      <c r="M740" s="166"/>
      <c r="N740" s="166"/>
      <c r="O740" s="166"/>
      <c r="P740" s="166"/>
      <c r="Q740" s="166"/>
      <c r="R740" s="166"/>
      <c r="S740" s="166"/>
      <c r="T740" s="166"/>
      <c r="U740" s="166"/>
      <c r="V740" s="166"/>
      <c r="W740" s="166"/>
      <c r="X740" s="166"/>
      <c r="Y740" s="166"/>
      <c r="Z740" s="166"/>
    </row>
    <row r="741" spans="1:26" ht="12.75" customHeight="1">
      <c r="A741" s="166"/>
      <c r="B741" s="166"/>
      <c r="C741" s="166"/>
      <c r="D741" s="166"/>
      <c r="E741" s="166"/>
      <c r="F741" s="166"/>
      <c r="G741" s="166"/>
      <c r="H741" s="166"/>
      <c r="I741" s="166"/>
      <c r="J741" s="166"/>
      <c r="K741" s="166"/>
      <c r="L741" s="166"/>
      <c r="M741" s="166"/>
      <c r="N741" s="166"/>
      <c r="O741" s="166"/>
      <c r="P741" s="166"/>
      <c r="Q741" s="166"/>
      <c r="R741" s="166"/>
      <c r="S741" s="166"/>
      <c r="T741" s="166"/>
      <c r="U741" s="166"/>
      <c r="V741" s="166"/>
      <c r="W741" s="166"/>
      <c r="X741" s="166"/>
      <c r="Y741" s="166"/>
      <c r="Z741" s="166"/>
    </row>
    <row r="742" spans="1:26" ht="12.75" customHeight="1">
      <c r="A742" s="166"/>
      <c r="B742" s="166"/>
      <c r="C742" s="166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66"/>
      <c r="O742" s="166"/>
      <c r="P742" s="166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</row>
    <row r="743" spans="1:26" ht="12.75" customHeight="1">
      <c r="A743" s="166"/>
      <c r="B743" s="166"/>
      <c r="C743" s="166"/>
      <c r="D743" s="166"/>
      <c r="E743" s="166"/>
      <c r="F743" s="166"/>
      <c r="G743" s="166"/>
      <c r="H743" s="166"/>
      <c r="I743" s="166"/>
      <c r="J743" s="166"/>
      <c r="K743" s="166"/>
      <c r="L743" s="166"/>
      <c r="M743" s="166"/>
      <c r="N743" s="166"/>
      <c r="O743" s="166"/>
      <c r="P743" s="166"/>
      <c r="Q743" s="166"/>
      <c r="R743" s="166"/>
      <c r="S743" s="166"/>
      <c r="T743" s="166"/>
      <c r="U743" s="166"/>
      <c r="V743" s="166"/>
      <c r="W743" s="166"/>
      <c r="X743" s="166"/>
      <c r="Y743" s="166"/>
      <c r="Z743" s="166"/>
    </row>
    <row r="744" spans="1:26" ht="12.75" customHeight="1">
      <c r="A744" s="166"/>
      <c r="B744" s="166"/>
      <c r="C744" s="166"/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66"/>
      <c r="O744" s="166"/>
      <c r="P744" s="166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</row>
    <row r="745" spans="1:26" ht="12.75" customHeight="1">
      <c r="A745" s="166"/>
      <c r="B745" s="166"/>
      <c r="C745" s="166"/>
      <c r="D745" s="166"/>
      <c r="E745" s="166"/>
      <c r="F745" s="166"/>
      <c r="G745" s="166"/>
      <c r="H745" s="166"/>
      <c r="I745" s="166"/>
      <c r="J745" s="166"/>
      <c r="K745" s="166"/>
      <c r="L745" s="166"/>
      <c r="M745" s="166"/>
      <c r="N745" s="166"/>
      <c r="O745" s="166"/>
      <c r="P745" s="166"/>
      <c r="Q745" s="166"/>
      <c r="R745" s="166"/>
      <c r="S745" s="166"/>
      <c r="T745" s="166"/>
      <c r="U745" s="166"/>
      <c r="V745" s="166"/>
      <c r="W745" s="166"/>
      <c r="X745" s="166"/>
      <c r="Y745" s="166"/>
      <c r="Z745" s="166"/>
    </row>
    <row r="746" spans="1:26" ht="12.75" customHeight="1">
      <c r="A746" s="166"/>
      <c r="B746" s="166"/>
      <c r="C746" s="166"/>
      <c r="D746" s="166"/>
      <c r="E746" s="166"/>
      <c r="F746" s="166"/>
      <c r="G746" s="166"/>
      <c r="H746" s="166"/>
      <c r="I746" s="166"/>
      <c r="J746" s="166"/>
      <c r="K746" s="166"/>
      <c r="L746" s="166"/>
      <c r="M746" s="166"/>
      <c r="N746" s="166"/>
      <c r="O746" s="166"/>
      <c r="P746" s="166"/>
      <c r="Q746" s="166"/>
      <c r="R746" s="166"/>
      <c r="S746" s="166"/>
      <c r="T746" s="166"/>
      <c r="U746" s="166"/>
      <c r="V746" s="166"/>
      <c r="W746" s="166"/>
      <c r="X746" s="166"/>
      <c r="Y746" s="166"/>
      <c r="Z746" s="166"/>
    </row>
    <row r="747" spans="1:26" ht="12.75" customHeight="1">
      <c r="A747" s="166"/>
      <c r="B747" s="166"/>
      <c r="C747" s="166"/>
      <c r="D747" s="166"/>
      <c r="E747" s="166"/>
      <c r="F747" s="166"/>
      <c r="G747" s="166"/>
      <c r="H747" s="166"/>
      <c r="I747" s="166"/>
      <c r="J747" s="166"/>
      <c r="K747" s="166"/>
      <c r="L747" s="166"/>
      <c r="M747" s="166"/>
      <c r="N747" s="166"/>
      <c r="O747" s="166"/>
      <c r="P747" s="166"/>
      <c r="Q747" s="166"/>
      <c r="R747" s="166"/>
      <c r="S747" s="166"/>
      <c r="T747" s="166"/>
      <c r="U747" s="166"/>
      <c r="V747" s="166"/>
      <c r="W747" s="166"/>
      <c r="X747" s="166"/>
      <c r="Y747" s="166"/>
      <c r="Z747" s="166"/>
    </row>
    <row r="748" spans="1:26" ht="12.75" customHeight="1">
      <c r="A748" s="166"/>
      <c r="B748" s="166"/>
      <c r="C748" s="166"/>
      <c r="D748" s="166"/>
      <c r="E748" s="166"/>
      <c r="F748" s="166"/>
      <c r="G748" s="166"/>
      <c r="H748" s="166"/>
      <c r="I748" s="166"/>
      <c r="J748" s="166"/>
      <c r="K748" s="166"/>
      <c r="L748" s="166"/>
      <c r="M748" s="166"/>
      <c r="N748" s="166"/>
      <c r="O748" s="166"/>
      <c r="P748" s="166"/>
      <c r="Q748" s="166"/>
      <c r="R748" s="166"/>
      <c r="S748" s="166"/>
      <c r="T748" s="166"/>
      <c r="U748" s="166"/>
      <c r="V748" s="166"/>
      <c r="W748" s="166"/>
      <c r="X748" s="166"/>
      <c r="Y748" s="166"/>
      <c r="Z748" s="166"/>
    </row>
    <row r="749" spans="1:26" ht="12.75" customHeight="1">
      <c r="A749" s="166"/>
      <c r="B749" s="166"/>
      <c r="C749" s="166"/>
      <c r="D749" s="166"/>
      <c r="E749" s="166"/>
      <c r="F749" s="166"/>
      <c r="G749" s="166"/>
      <c r="H749" s="166"/>
      <c r="I749" s="166"/>
      <c r="J749" s="166"/>
      <c r="K749" s="166"/>
      <c r="L749" s="166"/>
      <c r="M749" s="166"/>
      <c r="N749" s="166"/>
      <c r="O749" s="166"/>
      <c r="P749" s="166"/>
      <c r="Q749" s="166"/>
      <c r="R749" s="166"/>
      <c r="S749" s="166"/>
      <c r="T749" s="166"/>
      <c r="U749" s="166"/>
      <c r="V749" s="166"/>
      <c r="W749" s="166"/>
      <c r="X749" s="166"/>
      <c r="Y749" s="166"/>
      <c r="Z749" s="166"/>
    </row>
    <row r="750" spans="1:26" ht="12.75" customHeight="1">
      <c r="A750" s="166"/>
      <c r="B750" s="166"/>
      <c r="C750" s="166"/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66"/>
      <c r="O750" s="166"/>
      <c r="P750" s="166"/>
      <c r="Q750" s="166"/>
      <c r="R750" s="166"/>
      <c r="S750" s="166"/>
      <c r="T750" s="166"/>
      <c r="U750" s="166"/>
      <c r="V750" s="166"/>
      <c r="W750" s="166"/>
      <c r="X750" s="166"/>
      <c r="Y750" s="166"/>
      <c r="Z750" s="166"/>
    </row>
    <row r="751" spans="1:26" ht="12.75" customHeight="1">
      <c r="A751" s="166"/>
      <c r="B751" s="166"/>
      <c r="C751" s="166"/>
      <c r="D751" s="166"/>
      <c r="E751" s="166"/>
      <c r="F751" s="166"/>
      <c r="G751" s="166"/>
      <c r="H751" s="166"/>
      <c r="I751" s="166"/>
      <c r="J751" s="166"/>
      <c r="K751" s="166"/>
      <c r="L751" s="166"/>
      <c r="M751" s="166"/>
      <c r="N751" s="166"/>
      <c r="O751" s="166"/>
      <c r="P751" s="166"/>
      <c r="Q751" s="166"/>
      <c r="R751" s="166"/>
      <c r="S751" s="166"/>
      <c r="T751" s="166"/>
      <c r="U751" s="166"/>
      <c r="V751" s="166"/>
      <c r="W751" s="166"/>
      <c r="X751" s="166"/>
      <c r="Y751" s="166"/>
      <c r="Z751" s="166"/>
    </row>
    <row r="752" spans="1:26" ht="12.75" customHeight="1">
      <c r="A752" s="166"/>
      <c r="B752" s="166"/>
      <c r="C752" s="166"/>
      <c r="D752" s="166"/>
      <c r="E752" s="166"/>
      <c r="F752" s="166"/>
      <c r="G752" s="166"/>
      <c r="H752" s="166"/>
      <c r="I752" s="166"/>
      <c r="J752" s="166"/>
      <c r="K752" s="166"/>
      <c r="L752" s="166"/>
      <c r="M752" s="166"/>
      <c r="N752" s="166"/>
      <c r="O752" s="166"/>
      <c r="P752" s="166"/>
      <c r="Q752" s="166"/>
      <c r="R752" s="166"/>
      <c r="S752" s="166"/>
      <c r="T752" s="166"/>
      <c r="U752" s="166"/>
      <c r="V752" s="166"/>
      <c r="W752" s="166"/>
      <c r="X752" s="166"/>
      <c r="Y752" s="166"/>
      <c r="Z752" s="166"/>
    </row>
    <row r="753" spans="1:26" ht="12.75" customHeight="1">
      <c r="A753" s="166"/>
      <c r="B753" s="166"/>
      <c r="C753" s="166"/>
      <c r="D753" s="166"/>
      <c r="E753" s="166"/>
      <c r="F753" s="166"/>
      <c r="G753" s="166"/>
      <c r="H753" s="166"/>
      <c r="I753" s="166"/>
      <c r="J753" s="166"/>
      <c r="K753" s="166"/>
      <c r="L753" s="166"/>
      <c r="M753" s="166"/>
      <c r="N753" s="166"/>
      <c r="O753" s="166"/>
      <c r="P753" s="166"/>
      <c r="Q753" s="166"/>
      <c r="R753" s="166"/>
      <c r="S753" s="166"/>
      <c r="T753" s="166"/>
      <c r="U753" s="166"/>
      <c r="V753" s="166"/>
      <c r="W753" s="166"/>
      <c r="X753" s="166"/>
      <c r="Y753" s="166"/>
      <c r="Z753" s="166"/>
    </row>
    <row r="754" spans="1:26" ht="12.75" customHeight="1">
      <c r="A754" s="166"/>
      <c r="B754" s="166"/>
      <c r="C754" s="166"/>
      <c r="D754" s="166"/>
      <c r="E754" s="166"/>
      <c r="F754" s="166"/>
      <c r="G754" s="166"/>
      <c r="H754" s="166"/>
      <c r="I754" s="166"/>
      <c r="J754" s="166"/>
      <c r="K754" s="166"/>
      <c r="L754" s="166"/>
      <c r="M754" s="166"/>
      <c r="N754" s="166"/>
      <c r="O754" s="166"/>
      <c r="P754" s="166"/>
      <c r="Q754" s="166"/>
      <c r="R754" s="166"/>
      <c r="S754" s="166"/>
      <c r="T754" s="166"/>
      <c r="U754" s="166"/>
      <c r="V754" s="166"/>
      <c r="W754" s="166"/>
      <c r="X754" s="166"/>
      <c r="Y754" s="166"/>
      <c r="Z754" s="166"/>
    </row>
    <row r="755" spans="1:26" ht="12.75" customHeight="1">
      <c r="A755" s="166"/>
      <c r="B755" s="166"/>
      <c r="C755" s="166"/>
      <c r="D755" s="166"/>
      <c r="E755" s="166"/>
      <c r="F755" s="166"/>
      <c r="G755" s="166"/>
      <c r="H755" s="166"/>
      <c r="I755" s="166"/>
      <c r="J755" s="166"/>
      <c r="K755" s="166"/>
      <c r="L755" s="166"/>
      <c r="M755" s="166"/>
      <c r="N755" s="166"/>
      <c r="O755" s="166"/>
      <c r="P755" s="166"/>
      <c r="Q755" s="166"/>
      <c r="R755" s="166"/>
      <c r="S755" s="166"/>
      <c r="T755" s="166"/>
      <c r="U755" s="166"/>
      <c r="V755" s="166"/>
      <c r="W755" s="166"/>
      <c r="X755" s="166"/>
      <c r="Y755" s="166"/>
      <c r="Z755" s="166"/>
    </row>
    <row r="756" spans="1:26" ht="12.75" customHeight="1">
      <c r="A756" s="166"/>
      <c r="B756" s="166"/>
      <c r="C756" s="166"/>
      <c r="D756" s="166"/>
      <c r="E756" s="166"/>
      <c r="F756" s="166"/>
      <c r="G756" s="166"/>
      <c r="H756" s="166"/>
      <c r="I756" s="166"/>
      <c r="J756" s="166"/>
      <c r="K756" s="166"/>
      <c r="L756" s="166"/>
      <c r="M756" s="166"/>
      <c r="N756" s="166"/>
      <c r="O756" s="166"/>
      <c r="P756" s="166"/>
      <c r="Q756" s="166"/>
      <c r="R756" s="166"/>
      <c r="S756" s="166"/>
      <c r="T756" s="166"/>
      <c r="U756" s="166"/>
      <c r="V756" s="166"/>
      <c r="W756" s="166"/>
      <c r="X756" s="166"/>
      <c r="Y756" s="166"/>
      <c r="Z756" s="166"/>
    </row>
    <row r="757" spans="1:26" ht="12.75" customHeight="1">
      <c r="A757" s="166"/>
      <c r="B757" s="166"/>
      <c r="C757" s="166"/>
      <c r="D757" s="166"/>
      <c r="E757" s="166"/>
      <c r="F757" s="166"/>
      <c r="G757" s="166"/>
      <c r="H757" s="166"/>
      <c r="I757" s="166"/>
      <c r="J757" s="166"/>
      <c r="K757" s="166"/>
      <c r="L757" s="166"/>
      <c r="M757" s="166"/>
      <c r="N757" s="166"/>
      <c r="O757" s="166"/>
      <c r="P757" s="166"/>
      <c r="Q757" s="166"/>
      <c r="R757" s="166"/>
      <c r="S757" s="166"/>
      <c r="T757" s="166"/>
      <c r="U757" s="166"/>
      <c r="V757" s="166"/>
      <c r="W757" s="166"/>
      <c r="X757" s="166"/>
      <c r="Y757" s="166"/>
      <c r="Z757" s="166"/>
    </row>
    <row r="758" spans="1:26" ht="12.75" customHeight="1">
      <c r="A758" s="166"/>
      <c r="B758" s="166"/>
      <c r="C758" s="166"/>
      <c r="D758" s="166"/>
      <c r="E758" s="166"/>
      <c r="F758" s="166"/>
      <c r="G758" s="166"/>
      <c r="H758" s="166"/>
      <c r="I758" s="166"/>
      <c r="J758" s="166"/>
      <c r="K758" s="166"/>
      <c r="L758" s="166"/>
      <c r="M758" s="166"/>
      <c r="N758" s="166"/>
      <c r="O758" s="166"/>
      <c r="P758" s="166"/>
      <c r="Q758" s="166"/>
      <c r="R758" s="166"/>
      <c r="S758" s="166"/>
      <c r="T758" s="166"/>
      <c r="U758" s="166"/>
      <c r="V758" s="166"/>
      <c r="W758" s="166"/>
      <c r="X758" s="166"/>
      <c r="Y758" s="166"/>
      <c r="Z758" s="166"/>
    </row>
    <row r="759" spans="1:26" ht="12.75" customHeight="1">
      <c r="A759" s="166"/>
      <c r="B759" s="166"/>
      <c r="C759" s="166"/>
      <c r="D759" s="166"/>
      <c r="E759" s="166"/>
      <c r="F759" s="166"/>
      <c r="G759" s="166"/>
      <c r="H759" s="166"/>
      <c r="I759" s="166"/>
      <c r="J759" s="166"/>
      <c r="K759" s="166"/>
      <c r="L759" s="166"/>
      <c r="M759" s="166"/>
      <c r="N759" s="166"/>
      <c r="O759" s="166"/>
      <c r="P759" s="166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</row>
    <row r="760" spans="1:26" ht="12.75" customHeight="1">
      <c r="A760" s="166"/>
      <c r="B760" s="166"/>
      <c r="C760" s="166"/>
      <c r="D760" s="166"/>
      <c r="E760" s="166"/>
      <c r="F760" s="166"/>
      <c r="G760" s="166"/>
      <c r="H760" s="166"/>
      <c r="I760" s="166"/>
      <c r="J760" s="166"/>
      <c r="K760" s="166"/>
      <c r="L760" s="166"/>
      <c r="M760" s="166"/>
      <c r="N760" s="166"/>
      <c r="O760" s="166"/>
      <c r="P760" s="166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</row>
    <row r="761" spans="1:26" ht="12.75" customHeight="1">
      <c r="A761" s="166"/>
      <c r="B761" s="166"/>
      <c r="C761" s="166"/>
      <c r="D761" s="166"/>
      <c r="E761" s="166"/>
      <c r="F761" s="166"/>
      <c r="G761" s="166"/>
      <c r="H761" s="166"/>
      <c r="I761" s="166"/>
      <c r="J761" s="166"/>
      <c r="K761" s="166"/>
      <c r="L761" s="166"/>
      <c r="M761" s="166"/>
      <c r="N761" s="166"/>
      <c r="O761" s="166"/>
      <c r="P761" s="166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</row>
    <row r="762" spans="1:26" ht="12.75" customHeight="1">
      <c r="A762" s="166"/>
      <c r="B762" s="166"/>
      <c r="C762" s="166"/>
      <c r="D762" s="166"/>
      <c r="E762" s="166"/>
      <c r="F762" s="166"/>
      <c r="G762" s="166"/>
      <c r="H762" s="166"/>
      <c r="I762" s="166"/>
      <c r="J762" s="166"/>
      <c r="K762" s="166"/>
      <c r="L762" s="166"/>
      <c r="M762" s="166"/>
      <c r="N762" s="166"/>
      <c r="O762" s="166"/>
      <c r="P762" s="166"/>
      <c r="Q762" s="166"/>
      <c r="R762" s="166"/>
      <c r="S762" s="166"/>
      <c r="T762" s="166"/>
      <c r="U762" s="166"/>
      <c r="V762" s="166"/>
      <c r="W762" s="166"/>
      <c r="X762" s="166"/>
      <c r="Y762" s="166"/>
      <c r="Z762" s="166"/>
    </row>
    <row r="763" spans="1:26" ht="12.75" customHeight="1">
      <c r="A763" s="166"/>
      <c r="B763" s="166"/>
      <c r="C763" s="166"/>
      <c r="D763" s="166"/>
      <c r="E763" s="166"/>
      <c r="F763" s="166"/>
      <c r="G763" s="166"/>
      <c r="H763" s="166"/>
      <c r="I763" s="166"/>
      <c r="J763" s="166"/>
      <c r="K763" s="166"/>
      <c r="L763" s="166"/>
      <c r="M763" s="166"/>
      <c r="N763" s="166"/>
      <c r="O763" s="166"/>
      <c r="P763" s="166"/>
      <c r="Q763" s="166"/>
      <c r="R763" s="166"/>
      <c r="S763" s="166"/>
      <c r="T763" s="166"/>
      <c r="U763" s="166"/>
      <c r="V763" s="166"/>
      <c r="W763" s="166"/>
      <c r="X763" s="166"/>
      <c r="Y763" s="166"/>
      <c r="Z763" s="166"/>
    </row>
    <row r="764" spans="1:26" ht="12.75" customHeight="1">
      <c r="A764" s="166"/>
      <c r="B764" s="166"/>
      <c r="C764" s="166"/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P764" s="166"/>
      <c r="Q764" s="166"/>
      <c r="R764" s="166"/>
      <c r="S764" s="166"/>
      <c r="T764" s="166"/>
      <c r="U764" s="166"/>
      <c r="V764" s="166"/>
      <c r="W764" s="166"/>
      <c r="X764" s="166"/>
      <c r="Y764" s="166"/>
      <c r="Z764" s="166"/>
    </row>
    <row r="765" spans="1:26" ht="12.75" customHeight="1">
      <c r="A765" s="166"/>
      <c r="B765" s="166"/>
      <c r="C765" s="166"/>
      <c r="D765" s="166"/>
      <c r="E765" s="166"/>
      <c r="F765" s="166"/>
      <c r="G765" s="166"/>
      <c r="H765" s="166"/>
      <c r="I765" s="166"/>
      <c r="J765" s="166"/>
      <c r="K765" s="166"/>
      <c r="L765" s="166"/>
      <c r="M765" s="166"/>
      <c r="N765" s="166"/>
      <c r="O765" s="166"/>
      <c r="P765" s="166"/>
      <c r="Q765" s="166"/>
      <c r="R765" s="166"/>
      <c r="S765" s="166"/>
      <c r="T765" s="166"/>
      <c r="U765" s="166"/>
      <c r="V765" s="166"/>
      <c r="W765" s="166"/>
      <c r="X765" s="166"/>
      <c r="Y765" s="166"/>
      <c r="Z765" s="166"/>
    </row>
    <row r="766" spans="1:26" ht="12.75" customHeight="1">
      <c r="A766" s="166"/>
      <c r="B766" s="166"/>
      <c r="C766" s="166"/>
      <c r="D766" s="166"/>
      <c r="E766" s="166"/>
      <c r="F766" s="166"/>
      <c r="G766" s="166"/>
      <c r="H766" s="166"/>
      <c r="I766" s="166"/>
      <c r="J766" s="166"/>
      <c r="K766" s="166"/>
      <c r="L766" s="166"/>
      <c r="M766" s="166"/>
      <c r="N766" s="166"/>
      <c r="O766" s="166"/>
      <c r="P766" s="166"/>
      <c r="Q766" s="166"/>
      <c r="R766" s="166"/>
      <c r="S766" s="166"/>
      <c r="T766" s="166"/>
      <c r="U766" s="166"/>
      <c r="V766" s="166"/>
      <c r="W766" s="166"/>
      <c r="X766" s="166"/>
      <c r="Y766" s="166"/>
      <c r="Z766" s="166"/>
    </row>
    <row r="767" spans="1:26" ht="12.75" customHeight="1">
      <c r="A767" s="166"/>
      <c r="B767" s="166"/>
      <c r="C767" s="166"/>
      <c r="D767" s="166"/>
      <c r="E767" s="166"/>
      <c r="F767" s="166"/>
      <c r="G767" s="166"/>
      <c r="H767" s="166"/>
      <c r="I767" s="166"/>
      <c r="J767" s="166"/>
      <c r="K767" s="166"/>
      <c r="L767" s="166"/>
      <c r="M767" s="166"/>
      <c r="N767" s="166"/>
      <c r="O767" s="166"/>
      <c r="P767" s="166"/>
      <c r="Q767" s="166"/>
      <c r="R767" s="166"/>
      <c r="S767" s="166"/>
      <c r="T767" s="166"/>
      <c r="U767" s="166"/>
      <c r="V767" s="166"/>
      <c r="W767" s="166"/>
      <c r="X767" s="166"/>
      <c r="Y767" s="166"/>
      <c r="Z767" s="166"/>
    </row>
    <row r="768" spans="1:26" ht="12.75" customHeight="1">
      <c r="A768" s="166"/>
      <c r="B768" s="166"/>
      <c r="C768" s="166"/>
      <c r="D768" s="166"/>
      <c r="E768" s="166"/>
      <c r="F768" s="166"/>
      <c r="G768" s="166"/>
      <c r="H768" s="166"/>
      <c r="I768" s="166"/>
      <c r="J768" s="166"/>
      <c r="K768" s="166"/>
      <c r="L768" s="166"/>
      <c r="M768" s="166"/>
      <c r="N768" s="166"/>
      <c r="O768" s="166"/>
      <c r="P768" s="166"/>
      <c r="Q768" s="166"/>
      <c r="R768" s="166"/>
      <c r="S768" s="166"/>
      <c r="T768" s="166"/>
      <c r="U768" s="166"/>
      <c r="V768" s="166"/>
      <c r="W768" s="166"/>
      <c r="X768" s="166"/>
      <c r="Y768" s="166"/>
      <c r="Z768" s="166"/>
    </row>
    <row r="769" spans="1:26" ht="12.75" customHeight="1">
      <c r="A769" s="166"/>
      <c r="B769" s="166"/>
      <c r="C769" s="166"/>
      <c r="D769" s="166"/>
      <c r="E769" s="166"/>
      <c r="F769" s="166"/>
      <c r="G769" s="166"/>
      <c r="H769" s="166"/>
      <c r="I769" s="166"/>
      <c r="J769" s="166"/>
      <c r="K769" s="166"/>
      <c r="L769" s="166"/>
      <c r="M769" s="166"/>
      <c r="N769" s="166"/>
      <c r="O769" s="166"/>
      <c r="P769" s="166"/>
      <c r="Q769" s="166"/>
      <c r="R769" s="166"/>
      <c r="S769" s="166"/>
      <c r="T769" s="166"/>
      <c r="U769" s="166"/>
      <c r="V769" s="166"/>
      <c r="W769" s="166"/>
      <c r="X769" s="166"/>
      <c r="Y769" s="166"/>
      <c r="Z769" s="166"/>
    </row>
    <row r="770" spans="1:26" ht="12.75" customHeight="1">
      <c r="A770" s="166"/>
      <c r="B770" s="166"/>
      <c r="C770" s="166"/>
      <c r="D770" s="166"/>
      <c r="E770" s="166"/>
      <c r="F770" s="166"/>
      <c r="G770" s="166"/>
      <c r="H770" s="166"/>
      <c r="I770" s="166"/>
      <c r="J770" s="166"/>
      <c r="K770" s="166"/>
      <c r="L770" s="166"/>
      <c r="M770" s="166"/>
      <c r="N770" s="166"/>
      <c r="O770" s="166"/>
      <c r="P770" s="166"/>
      <c r="Q770" s="166"/>
      <c r="R770" s="166"/>
      <c r="S770" s="166"/>
      <c r="T770" s="166"/>
      <c r="U770" s="166"/>
      <c r="V770" s="166"/>
      <c r="W770" s="166"/>
      <c r="X770" s="166"/>
      <c r="Y770" s="166"/>
      <c r="Z770" s="166"/>
    </row>
    <row r="771" spans="1:26" ht="12.75" customHeight="1">
      <c r="A771" s="166"/>
      <c r="B771" s="166"/>
      <c r="C771" s="166"/>
      <c r="D771" s="166"/>
      <c r="E771" s="166"/>
      <c r="F771" s="166"/>
      <c r="G771" s="166"/>
      <c r="H771" s="166"/>
      <c r="I771" s="166"/>
      <c r="J771" s="166"/>
      <c r="K771" s="166"/>
      <c r="L771" s="166"/>
      <c r="M771" s="166"/>
      <c r="N771" s="166"/>
      <c r="O771" s="166"/>
      <c r="P771" s="166"/>
      <c r="Q771" s="166"/>
      <c r="R771" s="166"/>
      <c r="S771" s="166"/>
      <c r="T771" s="166"/>
      <c r="U771" s="166"/>
      <c r="V771" s="166"/>
      <c r="W771" s="166"/>
      <c r="X771" s="166"/>
      <c r="Y771" s="166"/>
      <c r="Z771" s="166"/>
    </row>
    <row r="772" spans="1:26" ht="12.75" customHeight="1">
      <c r="A772" s="166"/>
      <c r="B772" s="166"/>
      <c r="C772" s="166"/>
      <c r="D772" s="166"/>
      <c r="E772" s="166"/>
      <c r="F772" s="166"/>
      <c r="G772" s="166"/>
      <c r="H772" s="166"/>
      <c r="I772" s="166"/>
      <c r="J772" s="166"/>
      <c r="K772" s="166"/>
      <c r="L772" s="166"/>
      <c r="M772" s="166"/>
      <c r="N772" s="166"/>
      <c r="O772" s="166"/>
      <c r="P772" s="166"/>
      <c r="Q772" s="166"/>
      <c r="R772" s="166"/>
      <c r="S772" s="166"/>
      <c r="T772" s="166"/>
      <c r="U772" s="166"/>
      <c r="V772" s="166"/>
      <c r="W772" s="166"/>
      <c r="X772" s="166"/>
      <c r="Y772" s="166"/>
      <c r="Z772" s="166"/>
    </row>
    <row r="773" spans="1:26" ht="12.75" customHeight="1">
      <c r="A773" s="166"/>
      <c r="B773" s="166"/>
      <c r="C773" s="166"/>
      <c r="D773" s="166"/>
      <c r="E773" s="166"/>
      <c r="F773" s="166"/>
      <c r="G773" s="166"/>
      <c r="H773" s="166"/>
      <c r="I773" s="166"/>
      <c r="J773" s="166"/>
      <c r="K773" s="166"/>
      <c r="L773" s="166"/>
      <c r="M773" s="166"/>
      <c r="N773" s="166"/>
      <c r="O773" s="166"/>
      <c r="P773" s="166"/>
      <c r="Q773" s="166"/>
      <c r="R773" s="166"/>
      <c r="S773" s="166"/>
      <c r="T773" s="166"/>
      <c r="U773" s="166"/>
      <c r="V773" s="166"/>
      <c r="W773" s="166"/>
      <c r="X773" s="166"/>
      <c r="Y773" s="166"/>
      <c r="Z773" s="166"/>
    </row>
    <row r="774" spans="1:26" ht="12.75" customHeight="1">
      <c r="A774" s="166"/>
      <c r="B774" s="166"/>
      <c r="C774" s="166"/>
      <c r="D774" s="166"/>
      <c r="E774" s="166"/>
      <c r="F774" s="166"/>
      <c r="G774" s="166"/>
      <c r="H774" s="166"/>
      <c r="I774" s="166"/>
      <c r="J774" s="166"/>
      <c r="K774" s="166"/>
      <c r="L774" s="166"/>
      <c r="M774" s="166"/>
      <c r="N774" s="166"/>
      <c r="O774" s="166"/>
      <c r="P774" s="166"/>
      <c r="Q774" s="166"/>
      <c r="R774" s="166"/>
      <c r="S774" s="166"/>
      <c r="T774" s="166"/>
      <c r="U774" s="166"/>
      <c r="V774" s="166"/>
      <c r="W774" s="166"/>
      <c r="X774" s="166"/>
      <c r="Y774" s="166"/>
      <c r="Z774" s="166"/>
    </row>
    <row r="775" spans="1:26" ht="12.75" customHeight="1">
      <c r="A775" s="166"/>
      <c r="B775" s="166"/>
      <c r="C775" s="166"/>
      <c r="D775" s="166"/>
      <c r="E775" s="166"/>
      <c r="F775" s="166"/>
      <c r="G775" s="166"/>
      <c r="H775" s="166"/>
      <c r="I775" s="166"/>
      <c r="J775" s="166"/>
      <c r="K775" s="166"/>
      <c r="L775" s="166"/>
      <c r="M775" s="166"/>
      <c r="N775" s="166"/>
      <c r="O775" s="166"/>
      <c r="P775" s="166"/>
      <c r="Q775" s="166"/>
      <c r="R775" s="166"/>
      <c r="S775" s="166"/>
      <c r="T775" s="166"/>
      <c r="U775" s="166"/>
      <c r="V775" s="166"/>
      <c r="W775" s="166"/>
      <c r="X775" s="166"/>
      <c r="Y775" s="166"/>
      <c r="Z775" s="166"/>
    </row>
    <row r="776" spans="1:26" ht="12.75" customHeight="1">
      <c r="A776" s="166"/>
      <c r="B776" s="166"/>
      <c r="C776" s="166"/>
      <c r="D776" s="166"/>
      <c r="E776" s="166"/>
      <c r="F776" s="166"/>
      <c r="G776" s="166"/>
      <c r="H776" s="166"/>
      <c r="I776" s="166"/>
      <c r="J776" s="166"/>
      <c r="K776" s="166"/>
      <c r="L776" s="166"/>
      <c r="M776" s="166"/>
      <c r="N776" s="166"/>
      <c r="O776" s="166"/>
      <c r="P776" s="166"/>
      <c r="Q776" s="166"/>
      <c r="R776" s="166"/>
      <c r="S776" s="166"/>
      <c r="T776" s="166"/>
      <c r="U776" s="166"/>
      <c r="V776" s="166"/>
      <c r="W776" s="166"/>
      <c r="X776" s="166"/>
      <c r="Y776" s="166"/>
      <c r="Z776" s="166"/>
    </row>
    <row r="777" spans="1:26" ht="12.75" customHeight="1">
      <c r="A777" s="166"/>
      <c r="B777" s="166"/>
      <c r="C777" s="166"/>
      <c r="D777" s="166"/>
      <c r="E777" s="166"/>
      <c r="F777" s="166"/>
      <c r="G777" s="166"/>
      <c r="H777" s="166"/>
      <c r="I777" s="166"/>
      <c r="J777" s="166"/>
      <c r="K777" s="166"/>
      <c r="L777" s="166"/>
      <c r="M777" s="166"/>
      <c r="N777" s="166"/>
      <c r="O777" s="166"/>
      <c r="P777" s="166"/>
      <c r="Q777" s="166"/>
      <c r="R777" s="166"/>
      <c r="S777" s="166"/>
      <c r="T777" s="166"/>
      <c r="U777" s="166"/>
      <c r="V777" s="166"/>
      <c r="W777" s="166"/>
      <c r="X777" s="166"/>
      <c r="Y777" s="166"/>
      <c r="Z777" s="166"/>
    </row>
    <row r="778" spans="1:26" ht="12.75" customHeight="1">
      <c r="A778" s="166"/>
      <c r="B778" s="166"/>
      <c r="C778" s="166"/>
      <c r="D778" s="166"/>
      <c r="E778" s="166"/>
      <c r="F778" s="166"/>
      <c r="G778" s="166"/>
      <c r="H778" s="166"/>
      <c r="I778" s="166"/>
      <c r="J778" s="166"/>
      <c r="K778" s="166"/>
      <c r="L778" s="166"/>
      <c r="M778" s="166"/>
      <c r="N778" s="166"/>
      <c r="O778" s="166"/>
      <c r="P778" s="166"/>
      <c r="Q778" s="166"/>
      <c r="R778" s="166"/>
      <c r="S778" s="166"/>
      <c r="T778" s="166"/>
      <c r="U778" s="166"/>
      <c r="V778" s="166"/>
      <c r="W778" s="166"/>
      <c r="X778" s="166"/>
      <c r="Y778" s="166"/>
      <c r="Z778" s="166"/>
    </row>
    <row r="779" spans="1:26" ht="12.75" customHeight="1">
      <c r="A779" s="166"/>
      <c r="B779" s="166"/>
      <c r="C779" s="166"/>
      <c r="D779" s="166"/>
      <c r="E779" s="166"/>
      <c r="F779" s="166"/>
      <c r="G779" s="166"/>
      <c r="H779" s="166"/>
      <c r="I779" s="166"/>
      <c r="J779" s="166"/>
      <c r="K779" s="166"/>
      <c r="L779" s="166"/>
      <c r="M779" s="166"/>
      <c r="N779" s="166"/>
      <c r="O779" s="166"/>
      <c r="P779" s="166"/>
      <c r="Q779" s="166"/>
      <c r="R779" s="166"/>
      <c r="S779" s="166"/>
      <c r="T779" s="166"/>
      <c r="U779" s="166"/>
      <c r="V779" s="166"/>
      <c r="W779" s="166"/>
      <c r="X779" s="166"/>
      <c r="Y779" s="166"/>
      <c r="Z779" s="166"/>
    </row>
    <row r="780" spans="1:26" ht="12.75" customHeight="1">
      <c r="A780" s="166"/>
      <c r="B780" s="166"/>
      <c r="C780" s="166"/>
      <c r="D780" s="166"/>
      <c r="E780" s="166"/>
      <c r="F780" s="166"/>
      <c r="G780" s="166"/>
      <c r="H780" s="166"/>
      <c r="I780" s="166"/>
      <c r="J780" s="166"/>
      <c r="K780" s="166"/>
      <c r="L780" s="166"/>
      <c r="M780" s="166"/>
      <c r="N780" s="166"/>
      <c r="O780" s="166"/>
      <c r="P780" s="166"/>
      <c r="Q780" s="166"/>
      <c r="R780" s="166"/>
      <c r="S780" s="166"/>
      <c r="T780" s="166"/>
      <c r="U780" s="166"/>
      <c r="V780" s="166"/>
      <c r="W780" s="166"/>
      <c r="X780" s="166"/>
      <c r="Y780" s="166"/>
      <c r="Z780" s="166"/>
    </row>
    <row r="781" spans="1:26" ht="12.75" customHeight="1">
      <c r="A781" s="166"/>
      <c r="B781" s="166"/>
      <c r="C781" s="166"/>
      <c r="D781" s="166"/>
      <c r="E781" s="166"/>
      <c r="F781" s="166"/>
      <c r="G781" s="166"/>
      <c r="H781" s="166"/>
      <c r="I781" s="166"/>
      <c r="J781" s="166"/>
      <c r="K781" s="166"/>
      <c r="L781" s="166"/>
      <c r="M781" s="166"/>
      <c r="N781" s="166"/>
      <c r="O781" s="166"/>
      <c r="P781" s="166"/>
      <c r="Q781" s="166"/>
      <c r="R781" s="166"/>
      <c r="S781" s="166"/>
      <c r="T781" s="166"/>
      <c r="U781" s="166"/>
      <c r="V781" s="166"/>
      <c r="W781" s="166"/>
      <c r="X781" s="166"/>
      <c r="Y781" s="166"/>
      <c r="Z781" s="166"/>
    </row>
    <row r="782" spans="1:26" ht="12.75" customHeight="1">
      <c r="A782" s="166"/>
      <c r="B782" s="166"/>
      <c r="C782" s="166"/>
      <c r="D782" s="166"/>
      <c r="E782" s="166"/>
      <c r="F782" s="166"/>
      <c r="G782" s="166"/>
      <c r="H782" s="166"/>
      <c r="I782" s="166"/>
      <c r="J782" s="166"/>
      <c r="K782" s="166"/>
      <c r="L782" s="166"/>
      <c r="M782" s="166"/>
      <c r="N782" s="166"/>
      <c r="O782" s="166"/>
      <c r="P782" s="166"/>
      <c r="Q782" s="166"/>
      <c r="R782" s="166"/>
      <c r="S782" s="166"/>
      <c r="T782" s="166"/>
      <c r="U782" s="166"/>
      <c r="V782" s="166"/>
      <c r="W782" s="166"/>
      <c r="X782" s="166"/>
      <c r="Y782" s="166"/>
      <c r="Z782" s="166"/>
    </row>
    <row r="783" spans="1:26" ht="12.75" customHeight="1">
      <c r="A783" s="166"/>
      <c r="B783" s="166"/>
      <c r="C783" s="166"/>
      <c r="D783" s="166"/>
      <c r="E783" s="166"/>
      <c r="F783" s="166"/>
      <c r="G783" s="166"/>
      <c r="H783" s="166"/>
      <c r="I783" s="166"/>
      <c r="J783" s="166"/>
      <c r="K783" s="166"/>
      <c r="L783" s="166"/>
      <c r="M783" s="166"/>
      <c r="N783" s="166"/>
      <c r="O783" s="166"/>
      <c r="P783" s="166"/>
      <c r="Q783" s="166"/>
      <c r="R783" s="166"/>
      <c r="S783" s="166"/>
      <c r="T783" s="166"/>
      <c r="U783" s="166"/>
      <c r="V783" s="166"/>
      <c r="W783" s="166"/>
      <c r="X783" s="166"/>
      <c r="Y783" s="166"/>
      <c r="Z783" s="166"/>
    </row>
    <row r="784" spans="1:26" ht="12.75" customHeight="1">
      <c r="A784" s="166"/>
      <c r="B784" s="166"/>
      <c r="C784" s="166"/>
      <c r="D784" s="166"/>
      <c r="E784" s="166"/>
      <c r="F784" s="166"/>
      <c r="G784" s="166"/>
      <c r="H784" s="166"/>
      <c r="I784" s="166"/>
      <c r="J784" s="166"/>
      <c r="K784" s="166"/>
      <c r="L784" s="166"/>
      <c r="M784" s="166"/>
      <c r="N784" s="166"/>
      <c r="O784" s="166"/>
      <c r="P784" s="166"/>
      <c r="Q784" s="166"/>
      <c r="R784" s="166"/>
      <c r="S784" s="166"/>
      <c r="T784" s="166"/>
      <c r="U784" s="166"/>
      <c r="V784" s="166"/>
      <c r="W784" s="166"/>
      <c r="X784" s="166"/>
      <c r="Y784" s="166"/>
      <c r="Z784" s="166"/>
    </row>
    <row r="785" spans="1:26" ht="12.75" customHeight="1">
      <c r="A785" s="166"/>
      <c r="B785" s="166"/>
      <c r="C785" s="166"/>
      <c r="D785" s="166"/>
      <c r="E785" s="166"/>
      <c r="F785" s="166"/>
      <c r="G785" s="166"/>
      <c r="H785" s="166"/>
      <c r="I785" s="166"/>
      <c r="J785" s="166"/>
      <c r="K785" s="166"/>
      <c r="L785" s="166"/>
      <c r="M785" s="166"/>
      <c r="N785" s="166"/>
      <c r="O785" s="166"/>
      <c r="P785" s="166"/>
      <c r="Q785" s="166"/>
      <c r="R785" s="166"/>
      <c r="S785" s="166"/>
      <c r="T785" s="166"/>
      <c r="U785" s="166"/>
      <c r="V785" s="166"/>
      <c r="W785" s="166"/>
      <c r="X785" s="166"/>
      <c r="Y785" s="166"/>
      <c r="Z785" s="166"/>
    </row>
    <row r="786" spans="1:26" ht="12.75" customHeight="1">
      <c r="A786" s="166"/>
      <c r="B786" s="166"/>
      <c r="C786" s="166"/>
      <c r="D786" s="166"/>
      <c r="E786" s="166"/>
      <c r="F786" s="166"/>
      <c r="G786" s="166"/>
      <c r="H786" s="166"/>
      <c r="I786" s="166"/>
      <c r="J786" s="166"/>
      <c r="K786" s="166"/>
      <c r="L786" s="166"/>
      <c r="M786" s="166"/>
      <c r="N786" s="166"/>
      <c r="O786" s="166"/>
      <c r="P786" s="166"/>
      <c r="Q786" s="166"/>
      <c r="R786" s="166"/>
      <c r="S786" s="166"/>
      <c r="T786" s="166"/>
      <c r="U786" s="166"/>
      <c r="V786" s="166"/>
      <c r="W786" s="166"/>
      <c r="X786" s="166"/>
      <c r="Y786" s="166"/>
      <c r="Z786" s="166"/>
    </row>
    <row r="787" spans="1:26" ht="12.75" customHeight="1">
      <c r="A787" s="166"/>
      <c r="B787" s="166"/>
      <c r="C787" s="166"/>
      <c r="D787" s="166"/>
      <c r="E787" s="166"/>
      <c r="F787" s="166"/>
      <c r="G787" s="166"/>
      <c r="H787" s="166"/>
      <c r="I787" s="166"/>
      <c r="J787" s="166"/>
      <c r="K787" s="166"/>
      <c r="L787" s="166"/>
      <c r="M787" s="166"/>
      <c r="N787" s="166"/>
      <c r="O787" s="166"/>
      <c r="P787" s="166"/>
      <c r="Q787" s="166"/>
      <c r="R787" s="166"/>
      <c r="S787" s="166"/>
      <c r="T787" s="166"/>
      <c r="U787" s="166"/>
      <c r="V787" s="166"/>
      <c r="W787" s="166"/>
      <c r="X787" s="166"/>
      <c r="Y787" s="166"/>
      <c r="Z787" s="166"/>
    </row>
    <row r="788" spans="1:26" ht="12.75" customHeight="1">
      <c r="A788" s="166"/>
      <c r="B788" s="166"/>
      <c r="C788" s="166"/>
      <c r="D788" s="166"/>
      <c r="E788" s="166"/>
      <c r="F788" s="166"/>
      <c r="G788" s="166"/>
      <c r="H788" s="166"/>
      <c r="I788" s="166"/>
      <c r="J788" s="166"/>
      <c r="K788" s="166"/>
      <c r="L788" s="166"/>
      <c r="M788" s="166"/>
      <c r="N788" s="166"/>
      <c r="O788" s="166"/>
      <c r="P788" s="166"/>
      <c r="Q788" s="166"/>
      <c r="R788" s="166"/>
      <c r="S788" s="166"/>
      <c r="T788" s="166"/>
      <c r="U788" s="166"/>
      <c r="V788" s="166"/>
      <c r="W788" s="166"/>
      <c r="X788" s="166"/>
      <c r="Y788" s="166"/>
      <c r="Z788" s="166"/>
    </row>
    <row r="789" spans="1:26" ht="12.75" customHeight="1">
      <c r="A789" s="166"/>
      <c r="B789" s="166"/>
      <c r="C789" s="166"/>
      <c r="D789" s="166"/>
      <c r="E789" s="166"/>
      <c r="F789" s="166"/>
      <c r="G789" s="166"/>
      <c r="H789" s="166"/>
      <c r="I789" s="166"/>
      <c r="J789" s="166"/>
      <c r="K789" s="166"/>
      <c r="L789" s="166"/>
      <c r="M789" s="166"/>
      <c r="N789" s="166"/>
      <c r="O789" s="166"/>
      <c r="P789" s="166"/>
      <c r="Q789" s="166"/>
      <c r="R789" s="166"/>
      <c r="S789" s="166"/>
      <c r="T789" s="166"/>
      <c r="U789" s="166"/>
      <c r="V789" s="166"/>
      <c r="W789" s="166"/>
      <c r="X789" s="166"/>
      <c r="Y789" s="166"/>
      <c r="Z789" s="166"/>
    </row>
    <row r="790" spans="1:26" ht="12.75" customHeight="1">
      <c r="A790" s="166"/>
      <c r="B790" s="166"/>
      <c r="C790" s="166"/>
      <c r="D790" s="166"/>
      <c r="E790" s="166"/>
      <c r="F790" s="166"/>
      <c r="G790" s="166"/>
      <c r="H790" s="166"/>
      <c r="I790" s="166"/>
      <c r="J790" s="166"/>
      <c r="K790" s="166"/>
      <c r="L790" s="166"/>
      <c r="M790" s="166"/>
      <c r="N790" s="166"/>
      <c r="O790" s="166"/>
      <c r="P790" s="166"/>
      <c r="Q790" s="166"/>
      <c r="R790" s="166"/>
      <c r="S790" s="166"/>
      <c r="T790" s="166"/>
      <c r="U790" s="166"/>
      <c r="V790" s="166"/>
      <c r="W790" s="166"/>
      <c r="X790" s="166"/>
      <c r="Y790" s="166"/>
      <c r="Z790" s="166"/>
    </row>
    <row r="791" spans="1:26" ht="12.75" customHeight="1">
      <c r="A791" s="166"/>
      <c r="B791" s="166"/>
      <c r="C791" s="166"/>
      <c r="D791" s="166"/>
      <c r="E791" s="166"/>
      <c r="F791" s="166"/>
      <c r="G791" s="166"/>
      <c r="H791" s="166"/>
      <c r="I791" s="166"/>
      <c r="J791" s="166"/>
      <c r="K791" s="166"/>
      <c r="L791" s="166"/>
      <c r="M791" s="166"/>
      <c r="N791" s="166"/>
      <c r="O791" s="166"/>
      <c r="P791" s="166"/>
      <c r="Q791" s="166"/>
      <c r="R791" s="166"/>
      <c r="S791" s="166"/>
      <c r="T791" s="166"/>
      <c r="U791" s="166"/>
      <c r="V791" s="166"/>
      <c r="W791" s="166"/>
      <c r="X791" s="166"/>
      <c r="Y791" s="166"/>
      <c r="Z791" s="166"/>
    </row>
    <row r="792" spans="1:26" ht="12.75" customHeight="1">
      <c r="A792" s="166"/>
      <c r="B792" s="166"/>
      <c r="C792" s="166"/>
      <c r="D792" s="166"/>
      <c r="E792" s="166"/>
      <c r="F792" s="166"/>
      <c r="G792" s="166"/>
      <c r="H792" s="166"/>
      <c r="I792" s="166"/>
      <c r="J792" s="166"/>
      <c r="K792" s="166"/>
      <c r="L792" s="166"/>
      <c r="M792" s="166"/>
      <c r="N792" s="166"/>
      <c r="O792" s="166"/>
      <c r="P792" s="166"/>
      <c r="Q792" s="166"/>
      <c r="R792" s="166"/>
      <c r="S792" s="166"/>
      <c r="T792" s="166"/>
      <c r="U792" s="166"/>
      <c r="V792" s="166"/>
      <c r="W792" s="166"/>
      <c r="X792" s="166"/>
      <c r="Y792" s="166"/>
      <c r="Z792" s="166"/>
    </row>
    <row r="793" spans="1:26" ht="12.75" customHeight="1">
      <c r="A793" s="166"/>
      <c r="B793" s="166"/>
      <c r="C793" s="166"/>
      <c r="D793" s="166"/>
      <c r="E793" s="166"/>
      <c r="F793" s="166"/>
      <c r="G793" s="166"/>
      <c r="H793" s="166"/>
      <c r="I793" s="166"/>
      <c r="J793" s="166"/>
      <c r="K793" s="166"/>
      <c r="L793" s="166"/>
      <c r="M793" s="166"/>
      <c r="N793" s="166"/>
      <c r="O793" s="166"/>
      <c r="P793" s="166"/>
      <c r="Q793" s="166"/>
      <c r="R793" s="166"/>
      <c r="S793" s="166"/>
      <c r="T793" s="166"/>
      <c r="U793" s="166"/>
      <c r="V793" s="166"/>
      <c r="W793" s="166"/>
      <c r="X793" s="166"/>
      <c r="Y793" s="166"/>
      <c r="Z793" s="166"/>
    </row>
    <row r="794" spans="1:26" ht="12.75" customHeight="1">
      <c r="A794" s="166"/>
      <c r="B794" s="166"/>
      <c r="C794" s="166"/>
      <c r="D794" s="166"/>
      <c r="E794" s="166"/>
      <c r="F794" s="166"/>
      <c r="G794" s="166"/>
      <c r="H794" s="166"/>
      <c r="I794" s="166"/>
      <c r="J794" s="166"/>
      <c r="K794" s="166"/>
      <c r="L794" s="166"/>
      <c r="M794" s="166"/>
      <c r="N794" s="166"/>
      <c r="O794" s="166"/>
      <c r="P794" s="166"/>
      <c r="Q794" s="166"/>
      <c r="R794" s="166"/>
      <c r="S794" s="166"/>
      <c r="T794" s="166"/>
      <c r="U794" s="166"/>
      <c r="V794" s="166"/>
      <c r="W794" s="166"/>
      <c r="X794" s="166"/>
      <c r="Y794" s="166"/>
      <c r="Z794" s="166"/>
    </row>
    <row r="795" spans="1:26" ht="12.75" customHeight="1">
      <c r="A795" s="166"/>
      <c r="B795" s="166"/>
      <c r="C795" s="166"/>
      <c r="D795" s="166"/>
      <c r="E795" s="166"/>
      <c r="F795" s="166"/>
      <c r="G795" s="166"/>
      <c r="H795" s="166"/>
      <c r="I795" s="166"/>
      <c r="J795" s="166"/>
      <c r="K795" s="166"/>
      <c r="L795" s="166"/>
      <c r="M795" s="166"/>
      <c r="N795" s="166"/>
      <c r="O795" s="166"/>
      <c r="P795" s="166"/>
      <c r="Q795" s="166"/>
      <c r="R795" s="166"/>
      <c r="S795" s="166"/>
      <c r="T795" s="166"/>
      <c r="U795" s="166"/>
      <c r="V795" s="166"/>
      <c r="W795" s="166"/>
      <c r="X795" s="166"/>
      <c r="Y795" s="166"/>
      <c r="Z795" s="166"/>
    </row>
    <row r="796" spans="1:26" ht="12.75" customHeight="1">
      <c r="A796" s="166"/>
      <c r="B796" s="166"/>
      <c r="C796" s="166"/>
      <c r="D796" s="166"/>
      <c r="E796" s="166"/>
      <c r="F796" s="166"/>
      <c r="G796" s="166"/>
      <c r="H796" s="166"/>
      <c r="I796" s="166"/>
      <c r="J796" s="166"/>
      <c r="K796" s="166"/>
      <c r="L796" s="166"/>
      <c r="M796" s="166"/>
      <c r="N796" s="166"/>
      <c r="O796" s="166"/>
      <c r="P796" s="166"/>
      <c r="Q796" s="166"/>
      <c r="R796" s="166"/>
      <c r="S796" s="166"/>
      <c r="T796" s="166"/>
      <c r="U796" s="166"/>
      <c r="V796" s="166"/>
      <c r="W796" s="166"/>
      <c r="X796" s="166"/>
      <c r="Y796" s="166"/>
      <c r="Z796" s="166"/>
    </row>
    <row r="797" spans="1:26" ht="12.75" customHeight="1">
      <c r="A797" s="166"/>
      <c r="B797" s="166"/>
      <c r="C797" s="166"/>
      <c r="D797" s="166"/>
      <c r="E797" s="166"/>
      <c r="F797" s="166"/>
      <c r="G797" s="166"/>
      <c r="H797" s="166"/>
      <c r="I797" s="166"/>
      <c r="J797" s="166"/>
      <c r="K797" s="166"/>
      <c r="L797" s="166"/>
      <c r="M797" s="166"/>
      <c r="N797" s="166"/>
      <c r="O797" s="166"/>
      <c r="P797" s="166"/>
      <c r="Q797" s="166"/>
      <c r="R797" s="166"/>
      <c r="S797" s="166"/>
      <c r="T797" s="166"/>
      <c r="U797" s="166"/>
      <c r="V797" s="166"/>
      <c r="W797" s="166"/>
      <c r="X797" s="166"/>
      <c r="Y797" s="166"/>
      <c r="Z797" s="166"/>
    </row>
    <row r="798" spans="1:26" ht="12.75" customHeight="1">
      <c r="A798" s="166"/>
      <c r="B798" s="166"/>
      <c r="C798" s="166"/>
      <c r="D798" s="166"/>
      <c r="E798" s="166"/>
      <c r="F798" s="166"/>
      <c r="G798" s="166"/>
      <c r="H798" s="166"/>
      <c r="I798" s="166"/>
      <c r="J798" s="166"/>
      <c r="K798" s="166"/>
      <c r="L798" s="166"/>
      <c r="M798" s="166"/>
      <c r="N798" s="166"/>
      <c r="O798" s="166"/>
      <c r="P798" s="166"/>
      <c r="Q798" s="166"/>
      <c r="R798" s="166"/>
      <c r="S798" s="166"/>
      <c r="T798" s="166"/>
      <c r="U798" s="166"/>
      <c r="V798" s="166"/>
      <c r="W798" s="166"/>
      <c r="X798" s="166"/>
      <c r="Y798" s="166"/>
      <c r="Z798" s="166"/>
    </row>
    <row r="799" spans="1:26" ht="12.75" customHeight="1">
      <c r="A799" s="166"/>
      <c r="B799" s="166"/>
      <c r="C799" s="166"/>
      <c r="D799" s="166"/>
      <c r="E799" s="166"/>
      <c r="F799" s="166"/>
      <c r="G799" s="166"/>
      <c r="H799" s="166"/>
      <c r="I799" s="166"/>
      <c r="J799" s="166"/>
      <c r="K799" s="166"/>
      <c r="L799" s="166"/>
      <c r="M799" s="166"/>
      <c r="N799" s="166"/>
      <c r="O799" s="166"/>
      <c r="P799" s="166"/>
      <c r="Q799" s="166"/>
      <c r="R799" s="166"/>
      <c r="S799" s="166"/>
      <c r="T799" s="166"/>
      <c r="U799" s="166"/>
      <c r="V799" s="166"/>
      <c r="W799" s="166"/>
      <c r="X799" s="166"/>
      <c r="Y799" s="166"/>
      <c r="Z799" s="166"/>
    </row>
    <row r="800" spans="1:26" ht="12.75" customHeight="1">
      <c r="A800" s="166"/>
      <c r="B800" s="166"/>
      <c r="C800" s="166"/>
      <c r="D800" s="166"/>
      <c r="E800" s="166"/>
      <c r="F800" s="166"/>
      <c r="G800" s="166"/>
      <c r="H800" s="166"/>
      <c r="I800" s="166"/>
      <c r="J800" s="166"/>
      <c r="K800" s="166"/>
      <c r="L800" s="166"/>
      <c r="M800" s="166"/>
      <c r="N800" s="166"/>
      <c r="O800" s="166"/>
      <c r="P800" s="166"/>
      <c r="Q800" s="166"/>
      <c r="R800" s="166"/>
      <c r="S800" s="166"/>
      <c r="T800" s="166"/>
      <c r="U800" s="166"/>
      <c r="V800" s="166"/>
      <c r="W800" s="166"/>
      <c r="X800" s="166"/>
      <c r="Y800" s="166"/>
      <c r="Z800" s="166"/>
    </row>
    <row r="801" spans="1:26" ht="12.75" customHeight="1">
      <c r="A801" s="166"/>
      <c r="B801" s="166"/>
      <c r="C801" s="166"/>
      <c r="D801" s="166"/>
      <c r="E801" s="166"/>
      <c r="F801" s="166"/>
      <c r="G801" s="166"/>
      <c r="H801" s="166"/>
      <c r="I801" s="166"/>
      <c r="J801" s="166"/>
      <c r="K801" s="166"/>
      <c r="L801" s="166"/>
      <c r="M801" s="166"/>
      <c r="N801" s="166"/>
      <c r="O801" s="166"/>
      <c r="P801" s="166"/>
      <c r="Q801" s="166"/>
      <c r="R801" s="166"/>
      <c r="S801" s="166"/>
      <c r="T801" s="166"/>
      <c r="U801" s="166"/>
      <c r="V801" s="166"/>
      <c r="W801" s="166"/>
      <c r="X801" s="166"/>
      <c r="Y801" s="166"/>
      <c r="Z801" s="166"/>
    </row>
    <row r="802" spans="1:26" ht="12.75" customHeight="1">
      <c r="A802" s="166"/>
      <c r="B802" s="166"/>
      <c r="C802" s="166"/>
      <c r="D802" s="166"/>
      <c r="E802" s="166"/>
      <c r="F802" s="166"/>
      <c r="G802" s="166"/>
      <c r="H802" s="166"/>
      <c r="I802" s="166"/>
      <c r="J802" s="166"/>
      <c r="K802" s="166"/>
      <c r="L802" s="166"/>
      <c r="M802" s="166"/>
      <c r="N802" s="166"/>
      <c r="O802" s="166"/>
      <c r="P802" s="166"/>
      <c r="Q802" s="166"/>
      <c r="R802" s="166"/>
      <c r="S802" s="166"/>
      <c r="T802" s="166"/>
      <c r="U802" s="166"/>
      <c r="V802" s="166"/>
      <c r="W802" s="166"/>
      <c r="X802" s="166"/>
      <c r="Y802" s="166"/>
      <c r="Z802" s="166"/>
    </row>
    <row r="803" spans="1:26" ht="12.75" customHeight="1">
      <c r="A803" s="166"/>
      <c r="B803" s="166"/>
      <c r="C803" s="166"/>
      <c r="D803" s="166"/>
      <c r="E803" s="166"/>
      <c r="F803" s="166"/>
      <c r="G803" s="166"/>
      <c r="H803" s="166"/>
      <c r="I803" s="166"/>
      <c r="J803" s="166"/>
      <c r="K803" s="166"/>
      <c r="L803" s="166"/>
      <c r="M803" s="166"/>
      <c r="N803" s="166"/>
      <c r="O803" s="166"/>
      <c r="P803" s="166"/>
      <c r="Q803" s="166"/>
      <c r="R803" s="166"/>
      <c r="S803" s="166"/>
      <c r="T803" s="166"/>
      <c r="U803" s="166"/>
      <c r="V803" s="166"/>
      <c r="W803" s="166"/>
      <c r="X803" s="166"/>
      <c r="Y803" s="166"/>
      <c r="Z803" s="166"/>
    </row>
    <row r="804" spans="1:26" ht="12.75" customHeight="1">
      <c r="A804" s="166"/>
      <c r="B804" s="166"/>
      <c r="C804" s="166"/>
      <c r="D804" s="166"/>
      <c r="E804" s="166"/>
      <c r="F804" s="166"/>
      <c r="G804" s="166"/>
      <c r="H804" s="166"/>
      <c r="I804" s="166"/>
      <c r="J804" s="166"/>
      <c r="K804" s="166"/>
      <c r="L804" s="166"/>
      <c r="M804" s="166"/>
      <c r="N804" s="166"/>
      <c r="O804" s="166"/>
      <c r="P804" s="166"/>
      <c r="Q804" s="166"/>
      <c r="R804" s="166"/>
      <c r="S804" s="166"/>
      <c r="T804" s="166"/>
      <c r="U804" s="166"/>
      <c r="V804" s="166"/>
      <c r="W804" s="166"/>
      <c r="X804" s="166"/>
      <c r="Y804" s="166"/>
      <c r="Z804" s="166"/>
    </row>
    <row r="805" spans="1:26" ht="12.75" customHeight="1">
      <c r="A805" s="166"/>
      <c r="B805" s="166"/>
      <c r="C805" s="166"/>
      <c r="D805" s="166"/>
      <c r="E805" s="166"/>
      <c r="F805" s="166"/>
      <c r="G805" s="166"/>
      <c r="H805" s="166"/>
      <c r="I805" s="166"/>
      <c r="J805" s="166"/>
      <c r="K805" s="166"/>
      <c r="L805" s="166"/>
      <c r="M805" s="166"/>
      <c r="N805" s="166"/>
      <c r="O805" s="166"/>
      <c r="P805" s="166"/>
      <c r="Q805" s="166"/>
      <c r="R805" s="166"/>
      <c r="S805" s="166"/>
      <c r="T805" s="166"/>
      <c r="U805" s="166"/>
      <c r="V805" s="166"/>
      <c r="W805" s="166"/>
      <c r="X805" s="166"/>
      <c r="Y805" s="166"/>
      <c r="Z805" s="166"/>
    </row>
    <row r="806" spans="1:26" ht="12.75" customHeight="1">
      <c r="A806" s="166"/>
      <c r="B806" s="166"/>
      <c r="C806" s="166"/>
      <c r="D806" s="166"/>
      <c r="E806" s="166"/>
      <c r="F806" s="166"/>
      <c r="G806" s="166"/>
      <c r="H806" s="166"/>
      <c r="I806" s="166"/>
      <c r="J806" s="166"/>
      <c r="K806" s="166"/>
      <c r="L806" s="166"/>
      <c r="M806" s="166"/>
      <c r="N806" s="166"/>
      <c r="O806" s="166"/>
      <c r="P806" s="166"/>
      <c r="Q806" s="166"/>
      <c r="R806" s="166"/>
      <c r="S806" s="166"/>
      <c r="T806" s="166"/>
      <c r="U806" s="166"/>
      <c r="V806" s="166"/>
      <c r="W806" s="166"/>
      <c r="X806" s="166"/>
      <c r="Y806" s="166"/>
      <c r="Z806" s="166"/>
    </row>
    <row r="807" spans="1:26" ht="12.75" customHeight="1">
      <c r="A807" s="166"/>
      <c r="B807" s="166"/>
      <c r="C807" s="166"/>
      <c r="D807" s="166"/>
      <c r="E807" s="166"/>
      <c r="F807" s="166"/>
      <c r="G807" s="166"/>
      <c r="H807" s="166"/>
      <c r="I807" s="166"/>
      <c r="J807" s="166"/>
      <c r="K807" s="166"/>
      <c r="L807" s="166"/>
      <c r="M807" s="166"/>
      <c r="N807" s="166"/>
      <c r="O807" s="166"/>
      <c r="P807" s="166"/>
      <c r="Q807" s="166"/>
      <c r="R807" s="166"/>
      <c r="S807" s="166"/>
      <c r="T807" s="166"/>
      <c r="U807" s="166"/>
      <c r="V807" s="166"/>
      <c r="W807" s="166"/>
      <c r="X807" s="166"/>
      <c r="Y807" s="166"/>
      <c r="Z807" s="166"/>
    </row>
    <row r="808" spans="1:26" ht="12.75" customHeight="1">
      <c r="A808" s="166"/>
      <c r="B808" s="166"/>
      <c r="C808" s="166"/>
      <c r="D808" s="166"/>
      <c r="E808" s="166"/>
      <c r="F808" s="166"/>
      <c r="G808" s="166"/>
      <c r="H808" s="166"/>
      <c r="I808" s="166"/>
      <c r="J808" s="166"/>
      <c r="K808" s="166"/>
      <c r="L808" s="166"/>
      <c r="M808" s="166"/>
      <c r="N808" s="166"/>
      <c r="O808" s="166"/>
      <c r="P808" s="166"/>
      <c r="Q808" s="166"/>
      <c r="R808" s="166"/>
      <c r="S808" s="166"/>
      <c r="T808" s="166"/>
      <c r="U808" s="166"/>
      <c r="V808" s="166"/>
      <c r="W808" s="166"/>
      <c r="X808" s="166"/>
      <c r="Y808" s="166"/>
      <c r="Z808" s="166"/>
    </row>
    <row r="809" spans="1:26" ht="12.75" customHeight="1">
      <c r="A809" s="166"/>
      <c r="B809" s="166"/>
      <c r="C809" s="166"/>
      <c r="D809" s="166"/>
      <c r="E809" s="166"/>
      <c r="F809" s="166"/>
      <c r="G809" s="166"/>
      <c r="H809" s="166"/>
      <c r="I809" s="166"/>
      <c r="J809" s="166"/>
      <c r="K809" s="166"/>
      <c r="L809" s="166"/>
      <c r="M809" s="166"/>
      <c r="N809" s="166"/>
      <c r="O809" s="166"/>
      <c r="P809" s="166"/>
      <c r="Q809" s="166"/>
      <c r="R809" s="166"/>
      <c r="S809" s="166"/>
      <c r="T809" s="166"/>
      <c r="U809" s="166"/>
      <c r="V809" s="166"/>
      <c r="W809" s="166"/>
      <c r="X809" s="166"/>
      <c r="Y809" s="166"/>
      <c r="Z809" s="166"/>
    </row>
    <row r="810" spans="1:26" ht="12.75" customHeight="1">
      <c r="A810" s="166"/>
      <c r="B810" s="166"/>
      <c r="C810" s="166"/>
      <c r="D810" s="166"/>
      <c r="E810" s="166"/>
      <c r="F810" s="166"/>
      <c r="G810" s="166"/>
      <c r="H810" s="166"/>
      <c r="I810" s="166"/>
      <c r="J810" s="166"/>
      <c r="K810" s="166"/>
      <c r="L810" s="166"/>
      <c r="M810" s="166"/>
      <c r="N810" s="166"/>
      <c r="O810" s="166"/>
      <c r="P810" s="166"/>
      <c r="Q810" s="166"/>
      <c r="R810" s="166"/>
      <c r="S810" s="166"/>
      <c r="T810" s="166"/>
      <c r="U810" s="166"/>
      <c r="V810" s="166"/>
      <c r="W810" s="166"/>
      <c r="X810" s="166"/>
      <c r="Y810" s="166"/>
      <c r="Z810" s="166"/>
    </row>
    <row r="811" spans="1:26" ht="12.75" customHeight="1">
      <c r="A811" s="166"/>
      <c r="B811" s="166"/>
      <c r="C811" s="166"/>
      <c r="D811" s="166"/>
      <c r="E811" s="166"/>
      <c r="F811" s="166"/>
      <c r="G811" s="166"/>
      <c r="H811" s="166"/>
      <c r="I811" s="166"/>
      <c r="J811" s="166"/>
      <c r="K811" s="166"/>
      <c r="L811" s="166"/>
      <c r="M811" s="166"/>
      <c r="N811" s="166"/>
      <c r="O811" s="166"/>
      <c r="P811" s="166"/>
      <c r="Q811" s="166"/>
      <c r="R811" s="166"/>
      <c r="S811" s="166"/>
      <c r="T811" s="166"/>
      <c r="U811" s="166"/>
      <c r="V811" s="166"/>
      <c r="W811" s="166"/>
      <c r="X811" s="166"/>
      <c r="Y811" s="166"/>
      <c r="Z811" s="166"/>
    </row>
    <row r="812" spans="1:26" ht="12.75" customHeight="1">
      <c r="A812" s="166"/>
      <c r="B812" s="166"/>
      <c r="C812" s="166"/>
      <c r="D812" s="166"/>
      <c r="E812" s="166"/>
      <c r="F812" s="166"/>
      <c r="G812" s="166"/>
      <c r="H812" s="166"/>
      <c r="I812" s="166"/>
      <c r="J812" s="166"/>
      <c r="K812" s="166"/>
      <c r="L812" s="166"/>
      <c r="M812" s="166"/>
      <c r="N812" s="166"/>
      <c r="O812" s="166"/>
      <c r="P812" s="166"/>
      <c r="Q812" s="166"/>
      <c r="R812" s="166"/>
      <c r="S812" s="166"/>
      <c r="T812" s="166"/>
      <c r="U812" s="166"/>
      <c r="V812" s="166"/>
      <c r="W812" s="166"/>
      <c r="X812" s="166"/>
      <c r="Y812" s="166"/>
      <c r="Z812" s="166"/>
    </row>
    <row r="813" spans="1:26" ht="12.75" customHeight="1">
      <c r="A813" s="166"/>
      <c r="B813" s="166"/>
      <c r="C813" s="166"/>
      <c r="D813" s="166"/>
      <c r="E813" s="166"/>
      <c r="F813" s="166"/>
      <c r="G813" s="166"/>
      <c r="H813" s="166"/>
      <c r="I813" s="166"/>
      <c r="J813" s="166"/>
      <c r="K813" s="166"/>
      <c r="L813" s="166"/>
      <c r="M813" s="166"/>
      <c r="N813" s="166"/>
      <c r="O813" s="166"/>
      <c r="P813" s="166"/>
      <c r="Q813" s="166"/>
      <c r="R813" s="166"/>
      <c r="S813" s="166"/>
      <c r="T813" s="166"/>
      <c r="U813" s="166"/>
      <c r="V813" s="166"/>
      <c r="W813" s="166"/>
      <c r="X813" s="166"/>
      <c r="Y813" s="166"/>
      <c r="Z813" s="166"/>
    </row>
    <row r="814" spans="1:26" ht="12.75" customHeight="1">
      <c r="A814" s="166"/>
      <c r="B814" s="166"/>
      <c r="C814" s="166"/>
      <c r="D814" s="166"/>
      <c r="E814" s="166"/>
      <c r="F814" s="166"/>
      <c r="G814" s="166"/>
      <c r="H814" s="166"/>
      <c r="I814" s="166"/>
      <c r="J814" s="166"/>
      <c r="K814" s="166"/>
      <c r="L814" s="166"/>
      <c r="M814" s="166"/>
      <c r="N814" s="166"/>
      <c r="O814" s="166"/>
      <c r="P814" s="166"/>
      <c r="Q814" s="166"/>
      <c r="R814" s="166"/>
      <c r="S814" s="166"/>
      <c r="T814" s="166"/>
      <c r="U814" s="166"/>
      <c r="V814" s="166"/>
      <c r="W814" s="166"/>
      <c r="X814" s="166"/>
      <c r="Y814" s="166"/>
      <c r="Z814" s="166"/>
    </row>
    <row r="815" spans="1:26" ht="12.75" customHeight="1">
      <c r="A815" s="166"/>
      <c r="B815" s="166"/>
      <c r="C815" s="166"/>
      <c r="D815" s="166"/>
      <c r="E815" s="166"/>
      <c r="F815" s="166"/>
      <c r="G815" s="166"/>
      <c r="H815" s="166"/>
      <c r="I815" s="166"/>
      <c r="J815" s="166"/>
      <c r="K815" s="166"/>
      <c r="L815" s="166"/>
      <c r="M815" s="166"/>
      <c r="N815" s="166"/>
      <c r="O815" s="166"/>
      <c r="P815" s="166"/>
      <c r="Q815" s="166"/>
      <c r="R815" s="166"/>
      <c r="S815" s="166"/>
      <c r="T815" s="166"/>
      <c r="U815" s="166"/>
      <c r="V815" s="166"/>
      <c r="W815" s="166"/>
      <c r="X815" s="166"/>
      <c r="Y815" s="166"/>
      <c r="Z815" s="166"/>
    </row>
    <row r="816" spans="1:26" ht="12.75" customHeight="1">
      <c r="A816" s="166"/>
      <c r="B816" s="166"/>
      <c r="C816" s="166"/>
      <c r="D816" s="166"/>
      <c r="E816" s="166"/>
      <c r="F816" s="166"/>
      <c r="G816" s="166"/>
      <c r="H816" s="166"/>
      <c r="I816" s="166"/>
      <c r="J816" s="166"/>
      <c r="K816" s="166"/>
      <c r="L816" s="166"/>
      <c r="M816" s="166"/>
      <c r="N816" s="166"/>
      <c r="O816" s="166"/>
      <c r="P816" s="166"/>
      <c r="Q816" s="166"/>
      <c r="R816" s="166"/>
      <c r="S816" s="166"/>
      <c r="T816" s="166"/>
      <c r="U816" s="166"/>
      <c r="V816" s="166"/>
      <c r="W816" s="166"/>
      <c r="X816" s="166"/>
      <c r="Y816" s="166"/>
      <c r="Z816" s="166"/>
    </row>
    <row r="817" spans="1:26" ht="12.75" customHeight="1">
      <c r="A817" s="166"/>
      <c r="B817" s="166"/>
      <c r="C817" s="166"/>
      <c r="D817" s="166"/>
      <c r="E817" s="166"/>
      <c r="F817" s="166"/>
      <c r="G817" s="166"/>
      <c r="H817" s="166"/>
      <c r="I817" s="166"/>
      <c r="J817" s="166"/>
      <c r="K817" s="166"/>
      <c r="L817" s="166"/>
      <c r="M817" s="166"/>
      <c r="N817" s="166"/>
      <c r="O817" s="166"/>
      <c r="P817" s="166"/>
      <c r="Q817" s="166"/>
      <c r="R817" s="166"/>
      <c r="S817" s="166"/>
      <c r="T817" s="166"/>
      <c r="U817" s="166"/>
      <c r="V817" s="166"/>
      <c r="W817" s="166"/>
      <c r="X817" s="166"/>
      <c r="Y817" s="166"/>
      <c r="Z817" s="166"/>
    </row>
    <row r="818" spans="1:26" ht="12.75" customHeight="1">
      <c r="A818" s="166"/>
      <c r="B818" s="166"/>
      <c r="C818" s="166"/>
      <c r="D818" s="166"/>
      <c r="E818" s="166"/>
      <c r="F818" s="166"/>
      <c r="G818" s="166"/>
      <c r="H818" s="166"/>
      <c r="I818" s="166"/>
      <c r="J818" s="166"/>
      <c r="K818" s="166"/>
      <c r="L818" s="166"/>
      <c r="M818" s="166"/>
      <c r="N818" s="166"/>
      <c r="O818" s="166"/>
      <c r="P818" s="166"/>
      <c r="Q818" s="166"/>
      <c r="R818" s="166"/>
      <c r="S818" s="166"/>
      <c r="T818" s="166"/>
      <c r="U818" s="166"/>
      <c r="V818" s="166"/>
      <c r="W818" s="166"/>
      <c r="X818" s="166"/>
      <c r="Y818" s="166"/>
      <c r="Z818" s="166"/>
    </row>
    <row r="819" spans="1:26" ht="12.75" customHeight="1">
      <c r="A819" s="166"/>
      <c r="B819" s="166"/>
      <c r="C819" s="166"/>
      <c r="D819" s="166"/>
      <c r="E819" s="166"/>
      <c r="F819" s="166"/>
      <c r="G819" s="166"/>
      <c r="H819" s="166"/>
      <c r="I819" s="166"/>
      <c r="J819" s="166"/>
      <c r="K819" s="166"/>
      <c r="L819" s="166"/>
      <c r="M819" s="166"/>
      <c r="N819" s="166"/>
      <c r="O819" s="166"/>
      <c r="P819" s="166"/>
      <c r="Q819" s="166"/>
      <c r="R819" s="166"/>
      <c r="S819" s="166"/>
      <c r="T819" s="166"/>
      <c r="U819" s="166"/>
      <c r="V819" s="166"/>
      <c r="W819" s="166"/>
      <c r="X819" s="166"/>
      <c r="Y819" s="166"/>
      <c r="Z819" s="166"/>
    </row>
    <row r="820" spans="1:26" ht="12.75" customHeight="1">
      <c r="A820" s="166"/>
      <c r="B820" s="166"/>
      <c r="C820" s="166"/>
      <c r="D820" s="166"/>
      <c r="E820" s="166"/>
      <c r="F820" s="166"/>
      <c r="G820" s="166"/>
      <c r="H820" s="166"/>
      <c r="I820" s="166"/>
      <c r="J820" s="166"/>
      <c r="K820" s="166"/>
      <c r="L820" s="166"/>
      <c r="M820" s="166"/>
      <c r="N820" s="166"/>
      <c r="O820" s="166"/>
      <c r="P820" s="166"/>
      <c r="Q820" s="166"/>
      <c r="R820" s="166"/>
      <c r="S820" s="166"/>
      <c r="T820" s="166"/>
      <c r="U820" s="166"/>
      <c r="V820" s="166"/>
      <c r="W820" s="166"/>
      <c r="X820" s="166"/>
      <c r="Y820" s="166"/>
      <c r="Z820" s="166"/>
    </row>
    <row r="821" spans="1:26" ht="12.75" customHeight="1">
      <c r="A821" s="166"/>
      <c r="B821" s="166"/>
      <c r="C821" s="166"/>
      <c r="D821" s="166"/>
      <c r="E821" s="166"/>
      <c r="F821" s="166"/>
      <c r="G821" s="166"/>
      <c r="H821" s="166"/>
      <c r="I821" s="166"/>
      <c r="J821" s="166"/>
      <c r="K821" s="166"/>
      <c r="L821" s="166"/>
      <c r="M821" s="166"/>
      <c r="N821" s="166"/>
      <c r="O821" s="166"/>
      <c r="P821" s="166"/>
      <c r="Q821" s="166"/>
      <c r="R821" s="166"/>
      <c r="S821" s="166"/>
      <c r="T821" s="166"/>
      <c r="U821" s="166"/>
      <c r="V821" s="166"/>
      <c r="W821" s="166"/>
      <c r="X821" s="166"/>
      <c r="Y821" s="166"/>
      <c r="Z821" s="166"/>
    </row>
    <row r="822" spans="1:26" ht="12.75" customHeight="1">
      <c r="A822" s="166"/>
      <c r="B822" s="166"/>
      <c r="C822" s="166"/>
      <c r="D822" s="166"/>
      <c r="E822" s="166"/>
      <c r="F822" s="166"/>
      <c r="G822" s="166"/>
      <c r="H822" s="166"/>
      <c r="I822" s="166"/>
      <c r="J822" s="166"/>
      <c r="K822" s="166"/>
      <c r="L822" s="166"/>
      <c r="M822" s="166"/>
      <c r="N822" s="166"/>
      <c r="O822" s="166"/>
      <c r="P822" s="166"/>
      <c r="Q822" s="166"/>
      <c r="R822" s="166"/>
      <c r="S822" s="166"/>
      <c r="T822" s="166"/>
      <c r="U822" s="166"/>
      <c r="V822" s="166"/>
      <c r="W822" s="166"/>
      <c r="X822" s="166"/>
      <c r="Y822" s="166"/>
      <c r="Z822" s="166"/>
    </row>
    <row r="823" spans="1:26" ht="12.75" customHeight="1">
      <c r="A823" s="166"/>
      <c r="B823" s="166"/>
      <c r="C823" s="166"/>
      <c r="D823" s="166"/>
      <c r="E823" s="166"/>
      <c r="F823" s="166"/>
      <c r="G823" s="166"/>
      <c r="H823" s="166"/>
      <c r="I823" s="166"/>
      <c r="J823" s="166"/>
      <c r="K823" s="166"/>
      <c r="L823" s="166"/>
      <c r="M823" s="166"/>
      <c r="N823" s="166"/>
      <c r="O823" s="166"/>
      <c r="P823" s="166"/>
      <c r="Q823" s="166"/>
      <c r="R823" s="166"/>
      <c r="S823" s="166"/>
      <c r="T823" s="166"/>
      <c r="U823" s="166"/>
      <c r="V823" s="166"/>
      <c r="W823" s="166"/>
      <c r="X823" s="166"/>
      <c r="Y823" s="166"/>
      <c r="Z823" s="166"/>
    </row>
    <row r="824" spans="1:26" ht="12.75" customHeight="1">
      <c r="A824" s="166"/>
      <c r="B824" s="166"/>
      <c r="C824" s="166"/>
      <c r="D824" s="166"/>
      <c r="E824" s="166"/>
      <c r="F824" s="166"/>
      <c r="G824" s="166"/>
      <c r="H824" s="166"/>
      <c r="I824" s="166"/>
      <c r="J824" s="166"/>
      <c r="K824" s="166"/>
      <c r="L824" s="166"/>
      <c r="M824" s="166"/>
      <c r="N824" s="166"/>
      <c r="O824" s="166"/>
      <c r="P824" s="166"/>
      <c r="Q824" s="166"/>
      <c r="R824" s="166"/>
      <c r="S824" s="166"/>
      <c r="T824" s="166"/>
      <c r="U824" s="166"/>
      <c r="V824" s="166"/>
      <c r="W824" s="166"/>
      <c r="X824" s="166"/>
      <c r="Y824" s="166"/>
      <c r="Z824" s="166"/>
    </row>
    <row r="825" spans="1:26" ht="12.75" customHeight="1">
      <c r="A825" s="166"/>
      <c r="B825" s="166"/>
      <c r="C825" s="166"/>
      <c r="D825" s="166"/>
      <c r="E825" s="166"/>
      <c r="F825" s="166"/>
      <c r="G825" s="166"/>
      <c r="H825" s="166"/>
      <c r="I825" s="166"/>
      <c r="J825" s="166"/>
      <c r="K825" s="166"/>
      <c r="L825" s="166"/>
      <c r="M825" s="166"/>
      <c r="N825" s="166"/>
      <c r="O825" s="166"/>
      <c r="P825" s="166"/>
      <c r="Q825" s="166"/>
      <c r="R825" s="166"/>
      <c r="S825" s="166"/>
      <c r="T825" s="166"/>
      <c r="U825" s="166"/>
      <c r="V825" s="166"/>
      <c r="W825" s="166"/>
      <c r="X825" s="166"/>
      <c r="Y825" s="166"/>
      <c r="Z825" s="166"/>
    </row>
    <row r="826" spans="1:26" ht="12.75" customHeight="1">
      <c r="A826" s="166"/>
      <c r="B826" s="166"/>
      <c r="C826" s="166"/>
      <c r="D826" s="166"/>
      <c r="E826" s="166"/>
      <c r="F826" s="166"/>
      <c r="G826" s="166"/>
      <c r="H826" s="166"/>
      <c r="I826" s="166"/>
      <c r="J826" s="166"/>
      <c r="K826" s="166"/>
      <c r="L826" s="166"/>
      <c r="M826" s="166"/>
      <c r="N826" s="166"/>
      <c r="O826" s="166"/>
      <c r="P826" s="166"/>
      <c r="Q826" s="166"/>
      <c r="R826" s="166"/>
      <c r="S826" s="166"/>
      <c r="T826" s="166"/>
      <c r="U826" s="166"/>
      <c r="V826" s="166"/>
      <c r="W826" s="166"/>
      <c r="X826" s="166"/>
      <c r="Y826" s="166"/>
      <c r="Z826" s="166"/>
    </row>
    <row r="827" spans="1:26" ht="12.75" customHeight="1">
      <c r="A827" s="166"/>
      <c r="B827" s="166"/>
      <c r="C827" s="166"/>
      <c r="D827" s="166"/>
      <c r="E827" s="166"/>
      <c r="F827" s="166"/>
      <c r="G827" s="166"/>
      <c r="H827" s="166"/>
      <c r="I827" s="166"/>
      <c r="J827" s="166"/>
      <c r="K827" s="166"/>
      <c r="L827" s="166"/>
      <c r="M827" s="166"/>
      <c r="N827" s="166"/>
      <c r="O827" s="166"/>
      <c r="P827" s="166"/>
      <c r="Q827" s="166"/>
      <c r="R827" s="166"/>
      <c r="S827" s="166"/>
      <c r="T827" s="166"/>
      <c r="U827" s="166"/>
      <c r="V827" s="166"/>
      <c r="W827" s="166"/>
      <c r="X827" s="166"/>
      <c r="Y827" s="166"/>
      <c r="Z827" s="166"/>
    </row>
    <row r="828" spans="1:26" ht="12.75" customHeight="1">
      <c r="A828" s="166"/>
      <c r="B828" s="166"/>
      <c r="C828" s="166"/>
      <c r="D828" s="166"/>
      <c r="E828" s="166"/>
      <c r="F828" s="166"/>
      <c r="G828" s="166"/>
      <c r="H828" s="166"/>
      <c r="I828" s="166"/>
      <c r="J828" s="166"/>
      <c r="K828" s="166"/>
      <c r="L828" s="166"/>
      <c r="M828" s="166"/>
      <c r="N828" s="166"/>
      <c r="O828" s="166"/>
      <c r="P828" s="166"/>
      <c r="Q828" s="166"/>
      <c r="R828" s="166"/>
      <c r="S828" s="166"/>
      <c r="T828" s="166"/>
      <c r="U828" s="166"/>
      <c r="V828" s="166"/>
      <c r="W828" s="166"/>
      <c r="X828" s="166"/>
      <c r="Y828" s="166"/>
      <c r="Z828" s="166"/>
    </row>
    <row r="829" spans="1:26" ht="12.75" customHeight="1">
      <c r="A829" s="166"/>
      <c r="B829" s="166"/>
      <c r="C829" s="166"/>
      <c r="D829" s="166"/>
      <c r="E829" s="166"/>
      <c r="F829" s="166"/>
      <c r="G829" s="166"/>
      <c r="H829" s="166"/>
      <c r="I829" s="166"/>
      <c r="J829" s="166"/>
      <c r="K829" s="166"/>
      <c r="L829" s="166"/>
      <c r="M829" s="166"/>
      <c r="N829" s="166"/>
      <c r="O829" s="166"/>
      <c r="P829" s="166"/>
      <c r="Q829" s="166"/>
      <c r="R829" s="166"/>
      <c r="S829" s="166"/>
      <c r="T829" s="166"/>
      <c r="U829" s="166"/>
      <c r="V829" s="166"/>
      <c r="W829" s="166"/>
      <c r="X829" s="166"/>
      <c r="Y829" s="166"/>
      <c r="Z829" s="166"/>
    </row>
    <row r="830" spans="1:26" ht="12.75" customHeight="1">
      <c r="A830" s="166"/>
      <c r="B830" s="166"/>
      <c r="C830" s="166"/>
      <c r="D830" s="166"/>
      <c r="E830" s="166"/>
      <c r="F830" s="166"/>
      <c r="G830" s="166"/>
      <c r="H830" s="166"/>
      <c r="I830" s="166"/>
      <c r="J830" s="166"/>
      <c r="K830" s="166"/>
      <c r="L830" s="166"/>
      <c r="M830" s="166"/>
      <c r="N830" s="166"/>
      <c r="O830" s="166"/>
      <c r="P830" s="166"/>
      <c r="Q830" s="166"/>
      <c r="R830" s="166"/>
      <c r="S830" s="166"/>
      <c r="T830" s="166"/>
      <c r="U830" s="166"/>
      <c r="V830" s="166"/>
      <c r="W830" s="166"/>
      <c r="X830" s="166"/>
      <c r="Y830" s="166"/>
      <c r="Z830" s="166"/>
    </row>
    <row r="831" spans="1:26" ht="12.75" customHeight="1">
      <c r="A831" s="166"/>
      <c r="B831" s="166"/>
      <c r="C831" s="166"/>
      <c r="D831" s="166"/>
      <c r="E831" s="166"/>
      <c r="F831" s="166"/>
      <c r="G831" s="166"/>
      <c r="H831" s="166"/>
      <c r="I831" s="166"/>
      <c r="J831" s="166"/>
      <c r="K831" s="166"/>
      <c r="L831" s="166"/>
      <c r="M831" s="166"/>
      <c r="N831" s="166"/>
      <c r="O831" s="166"/>
      <c r="P831" s="166"/>
      <c r="Q831" s="166"/>
      <c r="R831" s="166"/>
      <c r="S831" s="166"/>
      <c r="T831" s="166"/>
      <c r="U831" s="166"/>
      <c r="V831" s="166"/>
      <c r="W831" s="166"/>
      <c r="X831" s="166"/>
      <c r="Y831" s="166"/>
      <c r="Z831" s="166"/>
    </row>
    <row r="832" spans="1:26" ht="12.75" customHeight="1">
      <c r="A832" s="166"/>
      <c r="B832" s="166"/>
      <c r="C832" s="166"/>
      <c r="D832" s="166"/>
      <c r="E832" s="166"/>
      <c r="F832" s="166"/>
      <c r="G832" s="166"/>
      <c r="H832" s="166"/>
      <c r="I832" s="166"/>
      <c r="J832" s="166"/>
      <c r="K832" s="166"/>
      <c r="L832" s="166"/>
      <c r="M832" s="166"/>
      <c r="N832" s="166"/>
      <c r="O832" s="166"/>
      <c r="P832" s="166"/>
      <c r="Q832" s="166"/>
      <c r="R832" s="166"/>
      <c r="S832" s="166"/>
      <c r="T832" s="166"/>
      <c r="U832" s="166"/>
      <c r="V832" s="166"/>
      <c r="W832" s="166"/>
      <c r="X832" s="166"/>
      <c r="Y832" s="166"/>
      <c r="Z832" s="166"/>
    </row>
    <row r="833" spans="1:26" ht="12.75" customHeight="1">
      <c r="A833" s="166"/>
      <c r="B833" s="166"/>
      <c r="C833" s="166"/>
      <c r="D833" s="166"/>
      <c r="E833" s="166"/>
      <c r="F833" s="166"/>
      <c r="G833" s="166"/>
      <c r="H833" s="166"/>
      <c r="I833" s="166"/>
      <c r="J833" s="166"/>
      <c r="K833" s="166"/>
      <c r="L833" s="166"/>
      <c r="M833" s="166"/>
      <c r="N833" s="166"/>
      <c r="O833" s="166"/>
      <c r="P833" s="166"/>
      <c r="Q833" s="166"/>
      <c r="R833" s="166"/>
      <c r="S833" s="166"/>
      <c r="T833" s="166"/>
      <c r="U833" s="166"/>
      <c r="V833" s="166"/>
      <c r="W833" s="166"/>
      <c r="X833" s="166"/>
      <c r="Y833" s="166"/>
      <c r="Z833" s="166"/>
    </row>
    <row r="834" spans="1:26" ht="12.75" customHeight="1">
      <c r="A834" s="166"/>
      <c r="B834" s="166"/>
      <c r="C834" s="166"/>
      <c r="D834" s="166"/>
      <c r="E834" s="166"/>
      <c r="F834" s="166"/>
      <c r="G834" s="166"/>
      <c r="H834" s="166"/>
      <c r="I834" s="166"/>
      <c r="J834" s="166"/>
      <c r="K834" s="166"/>
      <c r="L834" s="166"/>
      <c r="M834" s="166"/>
      <c r="N834" s="166"/>
      <c r="O834" s="166"/>
      <c r="P834" s="166"/>
      <c r="Q834" s="166"/>
      <c r="R834" s="166"/>
      <c r="S834" s="166"/>
      <c r="T834" s="166"/>
      <c r="U834" s="166"/>
      <c r="V834" s="166"/>
      <c r="W834" s="166"/>
      <c r="X834" s="166"/>
      <c r="Y834" s="166"/>
      <c r="Z834" s="166"/>
    </row>
    <row r="835" spans="1:26" ht="12.75" customHeight="1">
      <c r="A835" s="166"/>
      <c r="B835" s="166"/>
      <c r="C835" s="166"/>
      <c r="D835" s="166"/>
      <c r="E835" s="166"/>
      <c r="F835" s="166"/>
      <c r="G835" s="166"/>
      <c r="H835" s="166"/>
      <c r="I835" s="166"/>
      <c r="J835" s="166"/>
      <c r="K835" s="166"/>
      <c r="L835" s="166"/>
      <c r="M835" s="166"/>
      <c r="N835" s="166"/>
      <c r="O835" s="166"/>
      <c r="P835" s="166"/>
      <c r="Q835" s="166"/>
      <c r="R835" s="166"/>
      <c r="S835" s="166"/>
      <c r="T835" s="166"/>
      <c r="U835" s="166"/>
      <c r="V835" s="166"/>
      <c r="W835" s="166"/>
      <c r="X835" s="166"/>
      <c r="Y835" s="166"/>
      <c r="Z835" s="166"/>
    </row>
    <row r="836" spans="1:26" ht="12.75" customHeight="1">
      <c r="A836" s="166"/>
      <c r="B836" s="166"/>
      <c r="C836" s="166"/>
      <c r="D836" s="166"/>
      <c r="E836" s="166"/>
      <c r="F836" s="166"/>
      <c r="G836" s="166"/>
      <c r="H836" s="166"/>
      <c r="I836" s="166"/>
      <c r="J836" s="166"/>
      <c r="K836" s="166"/>
      <c r="L836" s="166"/>
      <c r="M836" s="166"/>
      <c r="N836" s="166"/>
      <c r="O836" s="166"/>
      <c r="P836" s="166"/>
      <c r="Q836" s="166"/>
      <c r="R836" s="166"/>
      <c r="S836" s="166"/>
      <c r="T836" s="166"/>
      <c r="U836" s="166"/>
      <c r="V836" s="166"/>
      <c r="W836" s="166"/>
      <c r="X836" s="166"/>
      <c r="Y836" s="166"/>
      <c r="Z836" s="166"/>
    </row>
    <row r="837" spans="1:26" ht="12.75" customHeight="1">
      <c r="A837" s="166"/>
      <c r="B837" s="166"/>
      <c r="C837" s="166"/>
      <c r="D837" s="166"/>
      <c r="E837" s="166"/>
      <c r="F837" s="166"/>
      <c r="G837" s="166"/>
      <c r="H837" s="166"/>
      <c r="I837" s="166"/>
      <c r="J837" s="166"/>
      <c r="K837" s="166"/>
      <c r="L837" s="166"/>
      <c r="M837" s="166"/>
      <c r="N837" s="166"/>
      <c r="O837" s="166"/>
      <c r="P837" s="166"/>
      <c r="Q837" s="166"/>
      <c r="R837" s="166"/>
      <c r="S837" s="166"/>
      <c r="T837" s="166"/>
      <c r="U837" s="166"/>
      <c r="V837" s="166"/>
      <c r="W837" s="166"/>
      <c r="X837" s="166"/>
      <c r="Y837" s="166"/>
      <c r="Z837" s="166"/>
    </row>
    <row r="838" spans="1:26" ht="12.75" customHeight="1">
      <c r="A838" s="166"/>
      <c r="B838" s="166"/>
      <c r="C838" s="166"/>
      <c r="D838" s="166"/>
      <c r="E838" s="166"/>
      <c r="F838" s="166"/>
      <c r="G838" s="166"/>
      <c r="H838" s="166"/>
      <c r="I838" s="166"/>
      <c r="J838" s="166"/>
      <c r="K838" s="166"/>
      <c r="L838" s="166"/>
      <c r="M838" s="166"/>
      <c r="N838" s="166"/>
      <c r="O838" s="166"/>
      <c r="P838" s="166"/>
      <c r="Q838" s="166"/>
      <c r="R838" s="166"/>
      <c r="S838" s="166"/>
      <c r="T838" s="166"/>
      <c r="U838" s="166"/>
      <c r="V838" s="166"/>
      <c r="W838" s="166"/>
      <c r="X838" s="166"/>
      <c r="Y838" s="166"/>
      <c r="Z838" s="166"/>
    </row>
    <row r="839" spans="1:26" ht="12.75" customHeight="1">
      <c r="A839" s="166"/>
      <c r="B839" s="166"/>
      <c r="C839" s="166"/>
      <c r="D839" s="166"/>
      <c r="E839" s="166"/>
      <c r="F839" s="166"/>
      <c r="G839" s="166"/>
      <c r="H839" s="166"/>
      <c r="I839" s="166"/>
      <c r="J839" s="166"/>
      <c r="K839" s="166"/>
      <c r="L839" s="166"/>
      <c r="M839" s="166"/>
      <c r="N839" s="166"/>
      <c r="O839" s="166"/>
      <c r="P839" s="166"/>
      <c r="Q839" s="166"/>
      <c r="R839" s="166"/>
      <c r="S839" s="166"/>
      <c r="T839" s="166"/>
      <c r="U839" s="166"/>
      <c r="V839" s="166"/>
      <c r="W839" s="166"/>
      <c r="X839" s="166"/>
      <c r="Y839" s="166"/>
      <c r="Z839" s="166"/>
    </row>
    <row r="840" spans="1:26" ht="12.75" customHeight="1">
      <c r="A840" s="166"/>
      <c r="B840" s="166"/>
      <c r="C840" s="166"/>
      <c r="D840" s="166"/>
      <c r="E840" s="166"/>
      <c r="F840" s="166"/>
      <c r="G840" s="166"/>
      <c r="H840" s="166"/>
      <c r="I840" s="166"/>
      <c r="J840" s="166"/>
      <c r="K840" s="166"/>
      <c r="L840" s="166"/>
      <c r="M840" s="166"/>
      <c r="N840" s="166"/>
      <c r="O840" s="166"/>
      <c r="P840" s="166"/>
      <c r="Q840" s="166"/>
      <c r="R840" s="166"/>
      <c r="S840" s="166"/>
      <c r="T840" s="166"/>
      <c r="U840" s="166"/>
      <c r="V840" s="166"/>
      <c r="W840" s="166"/>
      <c r="X840" s="166"/>
      <c r="Y840" s="166"/>
      <c r="Z840" s="166"/>
    </row>
    <row r="841" spans="1:26" ht="12.75" customHeight="1">
      <c r="A841" s="166"/>
      <c r="B841" s="166"/>
      <c r="C841" s="166"/>
      <c r="D841" s="166"/>
      <c r="E841" s="166"/>
      <c r="F841" s="166"/>
      <c r="G841" s="166"/>
      <c r="H841" s="166"/>
      <c r="I841" s="166"/>
      <c r="J841" s="166"/>
      <c r="K841" s="166"/>
      <c r="L841" s="166"/>
      <c r="M841" s="166"/>
      <c r="N841" s="166"/>
      <c r="O841" s="166"/>
      <c r="P841" s="166"/>
      <c r="Q841" s="166"/>
      <c r="R841" s="166"/>
      <c r="S841" s="166"/>
      <c r="T841" s="166"/>
      <c r="U841" s="166"/>
      <c r="V841" s="166"/>
      <c r="W841" s="166"/>
      <c r="X841" s="166"/>
      <c r="Y841" s="166"/>
      <c r="Z841" s="166"/>
    </row>
    <row r="842" spans="1:26" ht="12.75" customHeight="1">
      <c r="A842" s="166"/>
      <c r="B842" s="166"/>
      <c r="C842" s="166"/>
      <c r="D842" s="166"/>
      <c r="E842" s="166"/>
      <c r="F842" s="166"/>
      <c r="G842" s="166"/>
      <c r="H842" s="166"/>
      <c r="I842" s="166"/>
      <c r="J842" s="166"/>
      <c r="K842" s="166"/>
      <c r="L842" s="166"/>
      <c r="M842" s="166"/>
      <c r="N842" s="166"/>
      <c r="O842" s="166"/>
      <c r="P842" s="166"/>
      <c r="Q842" s="166"/>
      <c r="R842" s="166"/>
      <c r="S842" s="166"/>
      <c r="T842" s="166"/>
      <c r="U842" s="166"/>
      <c r="V842" s="166"/>
      <c r="W842" s="166"/>
      <c r="X842" s="166"/>
      <c r="Y842" s="166"/>
      <c r="Z842" s="166"/>
    </row>
    <row r="843" spans="1:26" ht="12.75" customHeight="1">
      <c r="A843" s="166"/>
      <c r="B843" s="166"/>
      <c r="C843" s="166"/>
      <c r="D843" s="166"/>
      <c r="E843" s="166"/>
      <c r="F843" s="166"/>
      <c r="G843" s="166"/>
      <c r="H843" s="166"/>
      <c r="I843" s="166"/>
      <c r="J843" s="166"/>
      <c r="K843" s="166"/>
      <c r="L843" s="166"/>
      <c r="M843" s="166"/>
      <c r="N843" s="166"/>
      <c r="O843" s="166"/>
      <c r="P843" s="166"/>
      <c r="Q843" s="166"/>
      <c r="R843" s="166"/>
      <c r="S843" s="166"/>
      <c r="T843" s="166"/>
      <c r="U843" s="166"/>
      <c r="V843" s="166"/>
      <c r="W843" s="166"/>
      <c r="X843" s="166"/>
      <c r="Y843" s="166"/>
      <c r="Z843" s="166"/>
    </row>
    <row r="844" spans="1:26" ht="12.75" customHeight="1">
      <c r="A844" s="166"/>
      <c r="B844" s="166"/>
      <c r="C844" s="166"/>
      <c r="D844" s="166"/>
      <c r="E844" s="166"/>
      <c r="F844" s="166"/>
      <c r="G844" s="166"/>
      <c r="H844" s="166"/>
      <c r="I844" s="166"/>
      <c r="J844" s="166"/>
      <c r="K844" s="166"/>
      <c r="L844" s="166"/>
      <c r="M844" s="166"/>
      <c r="N844" s="166"/>
      <c r="O844" s="166"/>
      <c r="P844" s="166"/>
      <c r="Q844" s="166"/>
      <c r="R844" s="166"/>
      <c r="S844" s="166"/>
      <c r="T844" s="166"/>
      <c r="U844" s="166"/>
      <c r="V844" s="166"/>
      <c r="W844" s="166"/>
      <c r="X844" s="166"/>
      <c r="Y844" s="166"/>
      <c r="Z844" s="166"/>
    </row>
    <row r="845" spans="1:26" ht="12.75" customHeight="1">
      <c r="A845" s="166"/>
      <c r="B845" s="166"/>
      <c r="C845" s="166"/>
      <c r="D845" s="166"/>
      <c r="E845" s="166"/>
      <c r="F845" s="166"/>
      <c r="G845" s="166"/>
      <c r="H845" s="166"/>
      <c r="I845" s="166"/>
      <c r="J845" s="166"/>
      <c r="K845" s="166"/>
      <c r="L845" s="166"/>
      <c r="M845" s="166"/>
      <c r="N845" s="166"/>
      <c r="O845" s="166"/>
      <c r="P845" s="166"/>
      <c r="Q845" s="166"/>
      <c r="R845" s="166"/>
      <c r="S845" s="166"/>
      <c r="T845" s="166"/>
      <c r="U845" s="166"/>
      <c r="V845" s="166"/>
      <c r="W845" s="166"/>
      <c r="X845" s="166"/>
      <c r="Y845" s="166"/>
      <c r="Z845" s="166"/>
    </row>
    <row r="846" spans="1:26" ht="12.75" customHeight="1">
      <c r="A846" s="166"/>
      <c r="B846" s="166"/>
      <c r="C846" s="166"/>
      <c r="D846" s="166"/>
      <c r="E846" s="166"/>
      <c r="F846" s="166"/>
      <c r="G846" s="166"/>
      <c r="H846" s="166"/>
      <c r="I846" s="166"/>
      <c r="J846" s="166"/>
      <c r="K846" s="166"/>
      <c r="L846" s="166"/>
      <c r="M846" s="166"/>
      <c r="N846" s="166"/>
      <c r="O846" s="166"/>
      <c r="P846" s="166"/>
      <c r="Q846" s="166"/>
      <c r="R846" s="166"/>
      <c r="S846" s="166"/>
      <c r="T846" s="166"/>
      <c r="U846" s="166"/>
      <c r="V846" s="166"/>
      <c r="W846" s="166"/>
      <c r="X846" s="166"/>
      <c r="Y846" s="166"/>
      <c r="Z846" s="166"/>
    </row>
    <row r="847" spans="1:26" ht="12.75" customHeight="1">
      <c r="A847" s="166"/>
      <c r="B847" s="166"/>
      <c r="C847" s="166"/>
      <c r="D847" s="166"/>
      <c r="E847" s="166"/>
      <c r="F847" s="166"/>
      <c r="G847" s="166"/>
      <c r="H847" s="166"/>
      <c r="I847" s="166"/>
      <c r="J847" s="166"/>
      <c r="K847" s="166"/>
      <c r="L847" s="166"/>
      <c r="M847" s="166"/>
      <c r="N847" s="166"/>
      <c r="O847" s="166"/>
      <c r="P847" s="166"/>
      <c r="Q847" s="166"/>
      <c r="R847" s="166"/>
      <c r="S847" s="166"/>
      <c r="T847" s="166"/>
      <c r="U847" s="166"/>
      <c r="V847" s="166"/>
      <c r="W847" s="166"/>
      <c r="X847" s="166"/>
      <c r="Y847" s="166"/>
      <c r="Z847" s="166"/>
    </row>
    <row r="848" spans="1:26" ht="12.75" customHeight="1">
      <c r="A848" s="166"/>
      <c r="B848" s="166"/>
      <c r="C848" s="166"/>
      <c r="D848" s="166"/>
      <c r="E848" s="166"/>
      <c r="F848" s="166"/>
      <c r="G848" s="166"/>
      <c r="H848" s="166"/>
      <c r="I848" s="166"/>
      <c r="J848" s="166"/>
      <c r="K848" s="166"/>
      <c r="L848" s="166"/>
      <c r="M848" s="166"/>
      <c r="N848" s="166"/>
      <c r="O848" s="166"/>
      <c r="P848" s="166"/>
      <c r="Q848" s="166"/>
      <c r="R848" s="166"/>
      <c r="S848" s="166"/>
      <c r="T848" s="166"/>
      <c r="U848" s="166"/>
      <c r="V848" s="166"/>
      <c r="W848" s="166"/>
      <c r="X848" s="166"/>
      <c r="Y848" s="166"/>
      <c r="Z848" s="166"/>
    </row>
    <row r="849" spans="1:26" ht="12.75" customHeight="1">
      <c r="A849" s="166"/>
      <c r="B849" s="166"/>
      <c r="C849" s="166"/>
      <c r="D849" s="166"/>
      <c r="E849" s="166"/>
      <c r="F849" s="166"/>
      <c r="G849" s="166"/>
      <c r="H849" s="166"/>
      <c r="I849" s="166"/>
      <c r="J849" s="166"/>
      <c r="K849" s="166"/>
      <c r="L849" s="166"/>
      <c r="M849" s="166"/>
      <c r="N849" s="166"/>
      <c r="O849" s="166"/>
      <c r="P849" s="166"/>
      <c r="Q849" s="166"/>
      <c r="R849" s="166"/>
      <c r="S849" s="166"/>
      <c r="T849" s="166"/>
      <c r="U849" s="166"/>
      <c r="V849" s="166"/>
      <c r="W849" s="166"/>
      <c r="X849" s="166"/>
      <c r="Y849" s="166"/>
      <c r="Z849" s="166"/>
    </row>
    <row r="850" spans="1:26" ht="12.75" customHeight="1">
      <c r="A850" s="166"/>
      <c r="B850" s="166"/>
      <c r="C850" s="166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66"/>
      <c r="O850" s="166"/>
      <c r="P850" s="166"/>
      <c r="Q850" s="166"/>
      <c r="R850" s="166"/>
      <c r="S850" s="166"/>
      <c r="T850" s="166"/>
      <c r="U850" s="166"/>
      <c r="V850" s="166"/>
      <c r="W850" s="166"/>
      <c r="X850" s="166"/>
      <c r="Y850" s="166"/>
      <c r="Z850" s="166"/>
    </row>
    <row r="851" spans="1:26" ht="12.75" customHeight="1">
      <c r="A851" s="166"/>
      <c r="B851" s="166"/>
      <c r="C851" s="166"/>
      <c r="D851" s="166"/>
      <c r="E851" s="166"/>
      <c r="F851" s="166"/>
      <c r="G851" s="166"/>
      <c r="H851" s="166"/>
      <c r="I851" s="166"/>
      <c r="J851" s="166"/>
      <c r="K851" s="166"/>
      <c r="L851" s="166"/>
      <c r="M851" s="166"/>
      <c r="N851" s="166"/>
      <c r="O851" s="166"/>
      <c r="P851" s="166"/>
      <c r="Q851" s="166"/>
      <c r="R851" s="166"/>
      <c r="S851" s="166"/>
      <c r="T851" s="166"/>
      <c r="U851" s="166"/>
      <c r="V851" s="166"/>
      <c r="W851" s="166"/>
      <c r="X851" s="166"/>
      <c r="Y851" s="166"/>
      <c r="Z851" s="166"/>
    </row>
    <row r="852" spans="1:26" ht="12.75" customHeight="1">
      <c r="A852" s="166"/>
      <c r="B852" s="166"/>
      <c r="C852" s="166"/>
      <c r="D852" s="166"/>
      <c r="E852" s="166"/>
      <c r="F852" s="166"/>
      <c r="G852" s="166"/>
      <c r="H852" s="166"/>
      <c r="I852" s="166"/>
      <c r="J852" s="166"/>
      <c r="K852" s="166"/>
      <c r="L852" s="166"/>
      <c r="M852" s="166"/>
      <c r="N852" s="166"/>
      <c r="O852" s="166"/>
      <c r="P852" s="166"/>
      <c r="Q852" s="166"/>
      <c r="R852" s="166"/>
      <c r="S852" s="166"/>
      <c r="T852" s="166"/>
      <c r="U852" s="166"/>
      <c r="V852" s="166"/>
      <c r="W852" s="166"/>
      <c r="X852" s="166"/>
      <c r="Y852" s="166"/>
      <c r="Z852" s="166"/>
    </row>
    <row r="853" spans="1:26" ht="12.75" customHeight="1">
      <c r="A853" s="166"/>
      <c r="B853" s="166"/>
      <c r="C853" s="166"/>
      <c r="D853" s="166"/>
      <c r="E853" s="166"/>
      <c r="F853" s="166"/>
      <c r="G853" s="166"/>
      <c r="H853" s="166"/>
      <c r="I853" s="166"/>
      <c r="J853" s="166"/>
      <c r="K853" s="166"/>
      <c r="L853" s="166"/>
      <c r="M853" s="166"/>
      <c r="N853" s="166"/>
      <c r="O853" s="166"/>
      <c r="P853" s="166"/>
      <c r="Q853" s="166"/>
      <c r="R853" s="166"/>
      <c r="S853" s="166"/>
      <c r="T853" s="166"/>
      <c r="U853" s="166"/>
      <c r="V853" s="166"/>
      <c r="W853" s="166"/>
      <c r="X853" s="166"/>
      <c r="Y853" s="166"/>
      <c r="Z853" s="166"/>
    </row>
    <row r="854" spans="1:26" ht="12.75" customHeight="1">
      <c r="A854" s="166"/>
      <c r="B854" s="166"/>
      <c r="C854" s="166"/>
      <c r="D854" s="166"/>
      <c r="E854" s="166"/>
      <c r="F854" s="166"/>
      <c r="G854" s="166"/>
      <c r="H854" s="166"/>
      <c r="I854" s="166"/>
      <c r="J854" s="166"/>
      <c r="K854" s="166"/>
      <c r="L854" s="166"/>
      <c r="M854" s="166"/>
      <c r="N854" s="166"/>
      <c r="O854" s="166"/>
      <c r="P854" s="166"/>
      <c r="Q854" s="166"/>
      <c r="R854" s="166"/>
      <c r="S854" s="166"/>
      <c r="T854" s="166"/>
      <c r="U854" s="166"/>
      <c r="V854" s="166"/>
      <c r="W854" s="166"/>
      <c r="X854" s="166"/>
      <c r="Y854" s="166"/>
      <c r="Z854" s="166"/>
    </row>
    <row r="855" spans="1:26" ht="12.75" customHeight="1">
      <c r="A855" s="166"/>
      <c r="B855" s="166"/>
      <c r="C855" s="166"/>
      <c r="D855" s="166"/>
      <c r="E855" s="166"/>
      <c r="F855" s="166"/>
      <c r="G855" s="166"/>
      <c r="H855" s="166"/>
      <c r="I855" s="166"/>
      <c r="J855" s="166"/>
      <c r="K855" s="166"/>
      <c r="L855" s="166"/>
      <c r="M855" s="166"/>
      <c r="N855" s="166"/>
      <c r="O855" s="166"/>
      <c r="P855" s="166"/>
      <c r="Q855" s="166"/>
      <c r="R855" s="166"/>
      <c r="S855" s="166"/>
      <c r="T855" s="166"/>
      <c r="U855" s="166"/>
      <c r="V855" s="166"/>
      <c r="W855" s="166"/>
      <c r="X855" s="166"/>
      <c r="Y855" s="166"/>
      <c r="Z855" s="166"/>
    </row>
    <row r="856" spans="1:26" ht="12.75" customHeight="1">
      <c r="A856" s="166"/>
      <c r="B856" s="166"/>
      <c r="C856" s="166"/>
      <c r="D856" s="166"/>
      <c r="E856" s="166"/>
      <c r="F856" s="166"/>
      <c r="G856" s="166"/>
      <c r="H856" s="166"/>
      <c r="I856" s="166"/>
      <c r="J856" s="166"/>
      <c r="K856" s="166"/>
      <c r="L856" s="166"/>
      <c r="M856" s="166"/>
      <c r="N856" s="166"/>
      <c r="O856" s="166"/>
      <c r="P856" s="166"/>
      <c r="Q856" s="166"/>
      <c r="R856" s="166"/>
      <c r="S856" s="166"/>
      <c r="T856" s="166"/>
      <c r="U856" s="166"/>
      <c r="V856" s="166"/>
      <c r="W856" s="166"/>
      <c r="X856" s="166"/>
      <c r="Y856" s="166"/>
      <c r="Z856" s="166"/>
    </row>
    <row r="857" spans="1:26" ht="12.75" customHeight="1">
      <c r="A857" s="166"/>
      <c r="B857" s="166"/>
      <c r="C857" s="166"/>
      <c r="D857" s="166"/>
      <c r="E857" s="166"/>
      <c r="F857" s="166"/>
      <c r="G857" s="166"/>
      <c r="H857" s="166"/>
      <c r="I857" s="166"/>
      <c r="J857" s="166"/>
      <c r="K857" s="166"/>
      <c r="L857" s="166"/>
      <c r="M857" s="166"/>
      <c r="N857" s="166"/>
      <c r="O857" s="166"/>
      <c r="P857" s="166"/>
      <c r="Q857" s="166"/>
      <c r="R857" s="166"/>
      <c r="S857" s="166"/>
      <c r="T857" s="166"/>
      <c r="U857" s="166"/>
      <c r="V857" s="166"/>
      <c r="W857" s="166"/>
      <c r="X857" s="166"/>
      <c r="Y857" s="166"/>
      <c r="Z857" s="166"/>
    </row>
    <row r="858" spans="1:26" ht="12.75" customHeight="1">
      <c r="A858" s="166"/>
      <c r="B858" s="166"/>
      <c r="C858" s="166"/>
      <c r="D858" s="166"/>
      <c r="E858" s="166"/>
      <c r="F858" s="166"/>
      <c r="G858" s="166"/>
      <c r="H858" s="166"/>
      <c r="I858" s="166"/>
      <c r="J858" s="166"/>
      <c r="K858" s="166"/>
      <c r="L858" s="166"/>
      <c r="M858" s="166"/>
      <c r="N858" s="166"/>
      <c r="O858" s="166"/>
      <c r="P858" s="166"/>
      <c r="Q858" s="166"/>
      <c r="R858" s="166"/>
      <c r="S858" s="166"/>
      <c r="T858" s="166"/>
      <c r="U858" s="166"/>
      <c r="V858" s="166"/>
      <c r="W858" s="166"/>
      <c r="X858" s="166"/>
      <c r="Y858" s="166"/>
      <c r="Z858" s="166"/>
    </row>
    <row r="859" spans="1:26" ht="12.75" customHeight="1">
      <c r="A859" s="166"/>
      <c r="B859" s="166"/>
      <c r="C859" s="166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66"/>
      <c r="O859" s="166"/>
      <c r="P859" s="166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</row>
    <row r="860" spans="1:26" ht="12.75" customHeight="1">
      <c r="A860" s="166"/>
      <c r="B860" s="166"/>
      <c r="C860" s="166"/>
      <c r="D860" s="166"/>
      <c r="E860" s="166"/>
      <c r="F860" s="166"/>
      <c r="G860" s="166"/>
      <c r="H860" s="166"/>
      <c r="I860" s="166"/>
      <c r="J860" s="166"/>
      <c r="K860" s="166"/>
      <c r="L860" s="166"/>
      <c r="M860" s="166"/>
      <c r="N860" s="166"/>
      <c r="O860" s="166"/>
      <c r="P860" s="166"/>
      <c r="Q860" s="166"/>
      <c r="R860" s="166"/>
      <c r="S860" s="166"/>
      <c r="T860" s="166"/>
      <c r="U860" s="166"/>
      <c r="V860" s="166"/>
      <c r="W860" s="166"/>
      <c r="X860" s="166"/>
      <c r="Y860" s="166"/>
      <c r="Z860" s="166"/>
    </row>
    <row r="861" spans="1:26" ht="12.75" customHeight="1">
      <c r="A861" s="166"/>
      <c r="B861" s="166"/>
      <c r="C861" s="166"/>
      <c r="D861" s="166"/>
      <c r="E861" s="166"/>
      <c r="F861" s="166"/>
      <c r="G861" s="166"/>
      <c r="H861" s="166"/>
      <c r="I861" s="166"/>
      <c r="J861" s="166"/>
      <c r="K861" s="166"/>
      <c r="L861" s="166"/>
      <c r="M861" s="166"/>
      <c r="N861" s="166"/>
      <c r="O861" s="166"/>
      <c r="P861" s="166"/>
      <c r="Q861" s="166"/>
      <c r="R861" s="166"/>
      <c r="S861" s="166"/>
      <c r="T861" s="166"/>
      <c r="U861" s="166"/>
      <c r="V861" s="166"/>
      <c r="W861" s="166"/>
      <c r="X861" s="166"/>
      <c r="Y861" s="166"/>
      <c r="Z861" s="166"/>
    </row>
    <row r="862" spans="1:26" ht="12.75" customHeight="1">
      <c r="A862" s="166"/>
      <c r="B862" s="166"/>
      <c r="C862" s="166"/>
      <c r="D862" s="166"/>
      <c r="E862" s="166"/>
      <c r="F862" s="166"/>
      <c r="G862" s="166"/>
      <c r="H862" s="166"/>
      <c r="I862" s="166"/>
      <c r="J862" s="166"/>
      <c r="K862" s="166"/>
      <c r="L862" s="166"/>
      <c r="M862" s="166"/>
      <c r="N862" s="166"/>
      <c r="O862" s="166"/>
      <c r="P862" s="166"/>
      <c r="Q862" s="166"/>
      <c r="R862" s="166"/>
      <c r="S862" s="166"/>
      <c r="T862" s="166"/>
      <c r="U862" s="166"/>
      <c r="V862" s="166"/>
      <c r="W862" s="166"/>
      <c r="X862" s="166"/>
      <c r="Y862" s="166"/>
      <c r="Z862" s="166"/>
    </row>
    <row r="863" spans="1:26" ht="12.75" customHeight="1">
      <c r="A863" s="166"/>
      <c r="B863" s="166"/>
      <c r="C863" s="166"/>
      <c r="D863" s="166"/>
      <c r="E863" s="166"/>
      <c r="F863" s="166"/>
      <c r="G863" s="166"/>
      <c r="H863" s="166"/>
      <c r="I863" s="166"/>
      <c r="J863" s="166"/>
      <c r="K863" s="166"/>
      <c r="L863" s="166"/>
      <c r="M863" s="166"/>
      <c r="N863" s="166"/>
      <c r="O863" s="166"/>
      <c r="P863" s="166"/>
      <c r="Q863" s="166"/>
      <c r="R863" s="166"/>
      <c r="S863" s="166"/>
      <c r="T863" s="166"/>
      <c r="U863" s="166"/>
      <c r="V863" s="166"/>
      <c r="W863" s="166"/>
      <c r="X863" s="166"/>
      <c r="Y863" s="166"/>
      <c r="Z863" s="166"/>
    </row>
    <row r="864" spans="1:26" ht="12.75" customHeight="1">
      <c r="A864" s="166"/>
      <c r="B864" s="166"/>
      <c r="C864" s="166"/>
      <c r="D864" s="166"/>
      <c r="E864" s="166"/>
      <c r="F864" s="166"/>
      <c r="G864" s="166"/>
      <c r="H864" s="166"/>
      <c r="I864" s="166"/>
      <c r="J864" s="166"/>
      <c r="K864" s="166"/>
      <c r="L864" s="166"/>
      <c r="M864" s="166"/>
      <c r="N864" s="166"/>
      <c r="O864" s="166"/>
      <c r="P864" s="166"/>
      <c r="Q864" s="166"/>
      <c r="R864" s="166"/>
      <c r="S864" s="166"/>
      <c r="T864" s="166"/>
      <c r="U864" s="166"/>
      <c r="V864" s="166"/>
      <c r="W864" s="166"/>
      <c r="X864" s="166"/>
      <c r="Y864" s="166"/>
      <c r="Z864" s="166"/>
    </row>
    <row r="865" spans="1:26" ht="12.75" customHeight="1">
      <c r="A865" s="166"/>
      <c r="B865" s="166"/>
      <c r="C865" s="166"/>
      <c r="D865" s="166"/>
      <c r="E865" s="166"/>
      <c r="F865" s="166"/>
      <c r="G865" s="166"/>
      <c r="H865" s="166"/>
      <c r="I865" s="166"/>
      <c r="J865" s="166"/>
      <c r="K865" s="166"/>
      <c r="L865" s="166"/>
      <c r="M865" s="166"/>
      <c r="N865" s="166"/>
      <c r="O865" s="166"/>
      <c r="P865" s="166"/>
      <c r="Q865" s="166"/>
      <c r="R865" s="166"/>
      <c r="S865" s="166"/>
      <c r="T865" s="166"/>
      <c r="U865" s="166"/>
      <c r="V865" s="166"/>
      <c r="W865" s="166"/>
      <c r="X865" s="166"/>
      <c r="Y865" s="166"/>
      <c r="Z865" s="166"/>
    </row>
    <row r="866" spans="1:26" ht="12.75" customHeight="1">
      <c r="A866" s="166"/>
      <c r="B866" s="166"/>
      <c r="C866" s="166"/>
      <c r="D866" s="166"/>
      <c r="E866" s="166"/>
      <c r="F866" s="166"/>
      <c r="G866" s="166"/>
      <c r="H866" s="166"/>
      <c r="I866" s="166"/>
      <c r="J866" s="166"/>
      <c r="K866" s="166"/>
      <c r="L866" s="166"/>
      <c r="M866" s="166"/>
      <c r="N866" s="166"/>
      <c r="O866" s="166"/>
      <c r="P866" s="166"/>
      <c r="Q866" s="166"/>
      <c r="R866" s="166"/>
      <c r="S866" s="166"/>
      <c r="T866" s="166"/>
      <c r="U866" s="166"/>
      <c r="V866" s="166"/>
      <c r="W866" s="166"/>
      <c r="X866" s="166"/>
      <c r="Y866" s="166"/>
      <c r="Z866" s="166"/>
    </row>
    <row r="867" spans="1:26" ht="12.75" customHeight="1">
      <c r="A867" s="166"/>
      <c r="B867" s="166"/>
      <c r="C867" s="166"/>
      <c r="D867" s="166"/>
      <c r="E867" s="166"/>
      <c r="F867" s="166"/>
      <c r="G867" s="166"/>
      <c r="H867" s="166"/>
      <c r="I867" s="166"/>
      <c r="J867" s="166"/>
      <c r="K867" s="166"/>
      <c r="L867" s="166"/>
      <c r="M867" s="166"/>
      <c r="N867" s="166"/>
      <c r="O867" s="166"/>
      <c r="P867" s="166"/>
      <c r="Q867" s="166"/>
      <c r="R867" s="166"/>
      <c r="S867" s="166"/>
      <c r="T867" s="166"/>
      <c r="U867" s="166"/>
      <c r="V867" s="166"/>
      <c r="W867" s="166"/>
      <c r="X867" s="166"/>
      <c r="Y867" s="166"/>
      <c r="Z867" s="166"/>
    </row>
    <row r="868" spans="1:26" ht="12.75" customHeight="1">
      <c r="A868" s="166"/>
      <c r="B868" s="166"/>
      <c r="C868" s="166"/>
      <c r="D868" s="166"/>
      <c r="E868" s="166"/>
      <c r="F868" s="166"/>
      <c r="G868" s="166"/>
      <c r="H868" s="166"/>
      <c r="I868" s="166"/>
      <c r="J868" s="166"/>
      <c r="K868" s="166"/>
      <c r="L868" s="166"/>
      <c r="M868" s="166"/>
      <c r="N868" s="166"/>
      <c r="O868" s="166"/>
      <c r="P868" s="166"/>
      <c r="Q868" s="166"/>
      <c r="R868" s="166"/>
      <c r="S868" s="166"/>
      <c r="T868" s="166"/>
      <c r="U868" s="166"/>
      <c r="V868" s="166"/>
      <c r="W868" s="166"/>
      <c r="X868" s="166"/>
      <c r="Y868" s="166"/>
      <c r="Z868" s="166"/>
    </row>
    <row r="869" spans="1:26" ht="12.75" customHeight="1">
      <c r="A869" s="166"/>
      <c r="B869" s="166"/>
      <c r="C869" s="166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66"/>
      <c r="O869" s="166"/>
      <c r="P869" s="166"/>
      <c r="Q869" s="166"/>
      <c r="R869" s="166"/>
      <c r="S869" s="166"/>
      <c r="T869" s="166"/>
      <c r="U869" s="166"/>
      <c r="V869" s="166"/>
      <c r="W869" s="166"/>
      <c r="X869" s="166"/>
      <c r="Y869" s="166"/>
      <c r="Z869" s="166"/>
    </row>
    <row r="870" spans="1:26" ht="12.75" customHeight="1">
      <c r="A870" s="166"/>
      <c r="B870" s="166"/>
      <c r="C870" s="166"/>
      <c r="D870" s="166"/>
      <c r="E870" s="166"/>
      <c r="F870" s="166"/>
      <c r="G870" s="166"/>
      <c r="H870" s="166"/>
      <c r="I870" s="166"/>
      <c r="J870" s="166"/>
      <c r="K870" s="166"/>
      <c r="L870" s="166"/>
      <c r="M870" s="166"/>
      <c r="N870" s="166"/>
      <c r="O870" s="166"/>
      <c r="P870" s="166"/>
      <c r="Q870" s="166"/>
      <c r="R870" s="166"/>
      <c r="S870" s="166"/>
      <c r="T870" s="166"/>
      <c r="U870" s="166"/>
      <c r="V870" s="166"/>
      <c r="W870" s="166"/>
      <c r="X870" s="166"/>
      <c r="Y870" s="166"/>
      <c r="Z870" s="166"/>
    </row>
    <row r="871" spans="1:26" ht="12.75" customHeight="1">
      <c r="A871" s="166"/>
      <c r="B871" s="166"/>
      <c r="C871" s="166"/>
      <c r="D871" s="166"/>
      <c r="E871" s="166"/>
      <c r="F871" s="166"/>
      <c r="G871" s="166"/>
      <c r="H871" s="166"/>
      <c r="I871" s="166"/>
      <c r="J871" s="166"/>
      <c r="K871" s="166"/>
      <c r="L871" s="166"/>
      <c r="M871" s="166"/>
      <c r="N871" s="166"/>
      <c r="O871" s="166"/>
      <c r="P871" s="166"/>
      <c r="Q871" s="166"/>
      <c r="R871" s="166"/>
      <c r="S871" s="166"/>
      <c r="T871" s="166"/>
      <c r="U871" s="166"/>
      <c r="V871" s="166"/>
      <c r="W871" s="166"/>
      <c r="X871" s="166"/>
      <c r="Y871" s="166"/>
      <c r="Z871" s="166"/>
    </row>
    <row r="872" spans="1:26" ht="12.75" customHeight="1">
      <c r="A872" s="166"/>
      <c r="B872" s="166"/>
      <c r="C872" s="166"/>
      <c r="D872" s="166"/>
      <c r="E872" s="166"/>
      <c r="F872" s="166"/>
      <c r="G872" s="166"/>
      <c r="H872" s="166"/>
      <c r="I872" s="166"/>
      <c r="J872" s="166"/>
      <c r="K872" s="166"/>
      <c r="L872" s="166"/>
      <c r="M872" s="166"/>
      <c r="N872" s="166"/>
      <c r="O872" s="166"/>
      <c r="P872" s="166"/>
      <c r="Q872" s="166"/>
      <c r="R872" s="166"/>
      <c r="S872" s="166"/>
      <c r="T872" s="166"/>
      <c r="U872" s="166"/>
      <c r="V872" s="166"/>
      <c r="W872" s="166"/>
      <c r="X872" s="166"/>
      <c r="Y872" s="166"/>
      <c r="Z872" s="166"/>
    </row>
    <row r="873" spans="1:26" ht="12.75" customHeight="1">
      <c r="A873" s="166"/>
      <c r="B873" s="166"/>
      <c r="C873" s="166"/>
      <c r="D873" s="166"/>
      <c r="E873" s="166"/>
      <c r="F873" s="166"/>
      <c r="G873" s="166"/>
      <c r="H873" s="166"/>
      <c r="I873" s="166"/>
      <c r="J873" s="166"/>
      <c r="K873" s="166"/>
      <c r="L873" s="166"/>
      <c r="M873" s="166"/>
      <c r="N873" s="166"/>
      <c r="O873" s="166"/>
      <c r="P873" s="166"/>
      <c r="Q873" s="166"/>
      <c r="R873" s="166"/>
      <c r="S873" s="166"/>
      <c r="T873" s="166"/>
      <c r="U873" s="166"/>
      <c r="V873" s="166"/>
      <c r="W873" s="166"/>
      <c r="X873" s="166"/>
      <c r="Y873" s="166"/>
      <c r="Z873" s="166"/>
    </row>
    <row r="874" spans="1:26" ht="12.75" customHeight="1">
      <c r="A874" s="166"/>
      <c r="B874" s="166"/>
      <c r="C874" s="166"/>
      <c r="D874" s="166"/>
      <c r="E874" s="166"/>
      <c r="F874" s="166"/>
      <c r="G874" s="166"/>
      <c r="H874" s="166"/>
      <c r="I874" s="166"/>
      <c r="J874" s="166"/>
      <c r="K874" s="166"/>
      <c r="L874" s="166"/>
      <c r="M874" s="166"/>
      <c r="N874" s="166"/>
      <c r="O874" s="166"/>
      <c r="P874" s="166"/>
      <c r="Q874" s="166"/>
      <c r="R874" s="166"/>
      <c r="S874" s="166"/>
      <c r="T874" s="166"/>
      <c r="U874" s="166"/>
      <c r="V874" s="166"/>
      <c r="W874" s="166"/>
      <c r="X874" s="166"/>
      <c r="Y874" s="166"/>
      <c r="Z874" s="166"/>
    </row>
    <row r="875" spans="1:26" ht="12.75" customHeight="1">
      <c r="A875" s="166"/>
      <c r="B875" s="166"/>
      <c r="C875" s="166"/>
      <c r="D875" s="166"/>
      <c r="E875" s="166"/>
      <c r="F875" s="166"/>
      <c r="G875" s="166"/>
      <c r="H875" s="166"/>
      <c r="I875" s="166"/>
      <c r="J875" s="166"/>
      <c r="K875" s="166"/>
      <c r="L875" s="166"/>
      <c r="M875" s="166"/>
      <c r="N875" s="166"/>
      <c r="O875" s="166"/>
      <c r="P875" s="166"/>
      <c r="Q875" s="166"/>
      <c r="R875" s="166"/>
      <c r="S875" s="166"/>
      <c r="T875" s="166"/>
      <c r="U875" s="166"/>
      <c r="V875" s="166"/>
      <c r="W875" s="166"/>
      <c r="X875" s="166"/>
      <c r="Y875" s="166"/>
      <c r="Z875" s="166"/>
    </row>
    <row r="876" spans="1:26" ht="12.75" customHeight="1">
      <c r="A876" s="166"/>
      <c r="B876" s="166"/>
      <c r="C876" s="166"/>
      <c r="D876" s="166"/>
      <c r="E876" s="166"/>
      <c r="F876" s="166"/>
      <c r="G876" s="166"/>
      <c r="H876" s="166"/>
      <c r="I876" s="166"/>
      <c r="J876" s="166"/>
      <c r="K876" s="166"/>
      <c r="L876" s="166"/>
      <c r="M876" s="166"/>
      <c r="N876" s="166"/>
      <c r="O876" s="166"/>
      <c r="P876" s="166"/>
      <c r="Q876" s="166"/>
      <c r="R876" s="166"/>
      <c r="S876" s="166"/>
      <c r="T876" s="166"/>
      <c r="U876" s="166"/>
      <c r="V876" s="166"/>
      <c r="W876" s="166"/>
      <c r="X876" s="166"/>
      <c r="Y876" s="166"/>
      <c r="Z876" s="166"/>
    </row>
    <row r="877" spans="1:26" ht="12.75" customHeight="1">
      <c r="A877" s="166"/>
      <c r="B877" s="166"/>
      <c r="C877" s="166"/>
      <c r="D877" s="166"/>
      <c r="E877" s="166"/>
      <c r="F877" s="166"/>
      <c r="G877" s="166"/>
      <c r="H877" s="166"/>
      <c r="I877" s="166"/>
      <c r="J877" s="166"/>
      <c r="K877" s="166"/>
      <c r="L877" s="166"/>
      <c r="M877" s="166"/>
      <c r="N877" s="166"/>
      <c r="O877" s="166"/>
      <c r="P877" s="166"/>
      <c r="Q877" s="166"/>
      <c r="R877" s="166"/>
      <c r="S877" s="166"/>
      <c r="T877" s="166"/>
      <c r="U877" s="166"/>
      <c r="V877" s="166"/>
      <c r="W877" s="166"/>
      <c r="X877" s="166"/>
      <c r="Y877" s="166"/>
      <c r="Z877" s="166"/>
    </row>
    <row r="878" spans="1:26" ht="12.75" customHeight="1">
      <c r="A878" s="166"/>
      <c r="B878" s="166"/>
      <c r="C878" s="166"/>
      <c r="D878" s="166"/>
      <c r="E878" s="166"/>
      <c r="F878" s="166"/>
      <c r="G878" s="166"/>
      <c r="H878" s="166"/>
      <c r="I878" s="166"/>
      <c r="J878" s="166"/>
      <c r="K878" s="166"/>
      <c r="L878" s="166"/>
      <c r="M878" s="166"/>
      <c r="N878" s="166"/>
      <c r="O878" s="166"/>
      <c r="P878" s="166"/>
      <c r="Q878" s="166"/>
      <c r="R878" s="166"/>
      <c r="S878" s="166"/>
      <c r="T878" s="166"/>
      <c r="U878" s="166"/>
      <c r="V878" s="166"/>
      <c r="W878" s="166"/>
      <c r="X878" s="166"/>
      <c r="Y878" s="166"/>
      <c r="Z878" s="166"/>
    </row>
    <row r="879" spans="1:26" ht="12.75" customHeight="1">
      <c r="A879" s="166"/>
      <c r="B879" s="166"/>
      <c r="C879" s="166"/>
      <c r="D879" s="166"/>
      <c r="E879" s="166"/>
      <c r="F879" s="166"/>
      <c r="G879" s="166"/>
      <c r="H879" s="166"/>
      <c r="I879" s="166"/>
      <c r="J879" s="166"/>
      <c r="K879" s="166"/>
      <c r="L879" s="166"/>
      <c r="M879" s="166"/>
      <c r="N879" s="166"/>
      <c r="O879" s="166"/>
      <c r="P879" s="166"/>
      <c r="Q879" s="166"/>
      <c r="R879" s="166"/>
      <c r="S879" s="166"/>
      <c r="T879" s="166"/>
      <c r="U879" s="166"/>
      <c r="V879" s="166"/>
      <c r="W879" s="166"/>
      <c r="X879" s="166"/>
      <c r="Y879" s="166"/>
      <c r="Z879" s="166"/>
    </row>
    <row r="880" spans="1:26" ht="12.75" customHeight="1">
      <c r="A880" s="166"/>
      <c r="B880" s="166"/>
      <c r="C880" s="166"/>
      <c r="D880" s="166"/>
      <c r="E880" s="166"/>
      <c r="F880" s="166"/>
      <c r="G880" s="166"/>
      <c r="H880" s="166"/>
      <c r="I880" s="166"/>
      <c r="J880" s="166"/>
      <c r="K880" s="166"/>
      <c r="L880" s="166"/>
      <c r="M880" s="166"/>
      <c r="N880" s="166"/>
      <c r="O880" s="166"/>
      <c r="P880" s="166"/>
      <c r="Q880" s="166"/>
      <c r="R880" s="166"/>
      <c r="S880" s="166"/>
      <c r="T880" s="166"/>
      <c r="U880" s="166"/>
      <c r="V880" s="166"/>
      <c r="W880" s="166"/>
      <c r="X880" s="166"/>
      <c r="Y880" s="166"/>
      <c r="Z880" s="166"/>
    </row>
    <row r="881" spans="1:26" ht="12.75" customHeight="1">
      <c r="A881" s="166"/>
      <c r="B881" s="166"/>
      <c r="C881" s="166"/>
      <c r="D881" s="166"/>
      <c r="E881" s="166"/>
      <c r="F881" s="166"/>
      <c r="G881" s="166"/>
      <c r="H881" s="166"/>
      <c r="I881" s="166"/>
      <c r="J881" s="166"/>
      <c r="K881" s="166"/>
      <c r="L881" s="166"/>
      <c r="M881" s="166"/>
      <c r="N881" s="166"/>
      <c r="O881" s="166"/>
      <c r="P881" s="166"/>
      <c r="Q881" s="166"/>
      <c r="R881" s="166"/>
      <c r="S881" s="166"/>
      <c r="T881" s="166"/>
      <c r="U881" s="166"/>
      <c r="V881" s="166"/>
      <c r="W881" s="166"/>
      <c r="X881" s="166"/>
      <c r="Y881" s="166"/>
      <c r="Z881" s="166"/>
    </row>
    <row r="882" spans="1:26" ht="12.75" customHeight="1">
      <c r="A882" s="166"/>
      <c r="B882" s="166"/>
      <c r="C882" s="166"/>
      <c r="D882" s="166"/>
      <c r="E882" s="166"/>
      <c r="F882" s="166"/>
      <c r="G882" s="166"/>
      <c r="H882" s="166"/>
      <c r="I882" s="166"/>
      <c r="J882" s="166"/>
      <c r="K882" s="166"/>
      <c r="L882" s="166"/>
      <c r="M882" s="166"/>
      <c r="N882" s="166"/>
      <c r="O882" s="166"/>
      <c r="P882" s="166"/>
      <c r="Q882" s="166"/>
      <c r="R882" s="166"/>
      <c r="S882" s="166"/>
      <c r="T882" s="166"/>
      <c r="U882" s="166"/>
      <c r="V882" s="166"/>
      <c r="W882" s="166"/>
      <c r="X882" s="166"/>
      <c r="Y882" s="166"/>
      <c r="Z882" s="166"/>
    </row>
    <row r="883" spans="1:26" ht="12.75" customHeight="1">
      <c r="A883" s="166"/>
      <c r="B883" s="166"/>
      <c r="C883" s="166"/>
      <c r="D883" s="166"/>
      <c r="E883" s="166"/>
      <c r="F883" s="166"/>
      <c r="G883" s="166"/>
      <c r="H883" s="166"/>
      <c r="I883" s="166"/>
      <c r="J883" s="166"/>
      <c r="K883" s="166"/>
      <c r="L883" s="166"/>
      <c r="M883" s="166"/>
      <c r="N883" s="166"/>
      <c r="O883" s="166"/>
      <c r="P883" s="166"/>
      <c r="Q883" s="166"/>
      <c r="R883" s="166"/>
      <c r="S883" s="166"/>
      <c r="T883" s="166"/>
      <c r="U883" s="166"/>
      <c r="V883" s="166"/>
      <c r="W883" s="166"/>
      <c r="X883" s="166"/>
      <c r="Y883" s="166"/>
      <c r="Z883" s="166"/>
    </row>
    <row r="884" spans="1:26" ht="12.75" customHeight="1">
      <c r="A884" s="166"/>
      <c r="B884" s="166"/>
      <c r="C884" s="166"/>
      <c r="D884" s="166"/>
      <c r="E884" s="166"/>
      <c r="F884" s="166"/>
      <c r="G884" s="166"/>
      <c r="H884" s="166"/>
      <c r="I884" s="166"/>
      <c r="J884" s="166"/>
      <c r="K884" s="166"/>
      <c r="L884" s="166"/>
      <c r="M884" s="166"/>
      <c r="N884" s="166"/>
      <c r="O884" s="166"/>
      <c r="P884" s="166"/>
      <c r="Q884" s="166"/>
      <c r="R884" s="166"/>
      <c r="S884" s="166"/>
      <c r="T884" s="166"/>
      <c r="U884" s="166"/>
      <c r="V884" s="166"/>
      <c r="W884" s="166"/>
      <c r="X884" s="166"/>
      <c r="Y884" s="166"/>
      <c r="Z884" s="166"/>
    </row>
    <row r="885" spans="1:26" ht="12.75" customHeight="1">
      <c r="A885" s="166"/>
      <c r="B885" s="166"/>
      <c r="C885" s="166"/>
      <c r="D885" s="166"/>
      <c r="E885" s="166"/>
      <c r="F885" s="166"/>
      <c r="G885" s="166"/>
      <c r="H885" s="166"/>
      <c r="I885" s="166"/>
      <c r="J885" s="166"/>
      <c r="K885" s="166"/>
      <c r="L885" s="166"/>
      <c r="M885" s="166"/>
      <c r="N885" s="166"/>
      <c r="O885" s="166"/>
      <c r="P885" s="166"/>
      <c r="Q885" s="166"/>
      <c r="R885" s="166"/>
      <c r="S885" s="166"/>
      <c r="T885" s="166"/>
      <c r="U885" s="166"/>
      <c r="V885" s="166"/>
      <c r="W885" s="166"/>
      <c r="X885" s="166"/>
      <c r="Y885" s="166"/>
      <c r="Z885" s="166"/>
    </row>
    <row r="886" spans="1:26" ht="12.75" customHeight="1">
      <c r="A886" s="166"/>
      <c r="B886" s="166"/>
      <c r="C886" s="166"/>
      <c r="D886" s="166"/>
      <c r="E886" s="166"/>
      <c r="F886" s="166"/>
      <c r="G886" s="166"/>
      <c r="H886" s="166"/>
      <c r="I886" s="166"/>
      <c r="J886" s="166"/>
      <c r="K886" s="166"/>
      <c r="L886" s="166"/>
      <c r="M886" s="166"/>
      <c r="N886" s="166"/>
      <c r="O886" s="166"/>
      <c r="P886" s="166"/>
      <c r="Q886" s="166"/>
      <c r="R886" s="166"/>
      <c r="S886" s="166"/>
      <c r="T886" s="166"/>
      <c r="U886" s="166"/>
      <c r="V886" s="166"/>
      <c r="W886" s="166"/>
      <c r="X886" s="166"/>
      <c r="Y886" s="166"/>
      <c r="Z886" s="166"/>
    </row>
    <row r="887" spans="1:26" ht="12.75" customHeight="1">
      <c r="A887" s="166"/>
      <c r="B887" s="166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</row>
    <row r="888" spans="1:26" ht="12.75" customHeight="1">
      <c r="A888" s="166"/>
      <c r="B888" s="166"/>
      <c r="C888" s="166"/>
      <c r="D888" s="166"/>
      <c r="E888" s="166"/>
      <c r="F888" s="166"/>
      <c r="G888" s="166"/>
      <c r="H888" s="166"/>
      <c r="I888" s="166"/>
      <c r="J888" s="166"/>
      <c r="K888" s="166"/>
      <c r="L888" s="166"/>
      <c r="M888" s="166"/>
      <c r="N888" s="166"/>
      <c r="O888" s="166"/>
      <c r="P888" s="166"/>
      <c r="Q888" s="166"/>
      <c r="R888" s="166"/>
      <c r="S888" s="166"/>
      <c r="T888" s="166"/>
      <c r="U888" s="166"/>
      <c r="V888" s="166"/>
      <c r="W888" s="166"/>
      <c r="X888" s="166"/>
      <c r="Y888" s="166"/>
      <c r="Z888" s="166"/>
    </row>
    <row r="889" spans="1:26" ht="12.75" customHeight="1">
      <c r="A889" s="166"/>
      <c r="B889" s="166"/>
      <c r="C889" s="166"/>
      <c r="D889" s="166"/>
      <c r="E889" s="166"/>
      <c r="F889" s="166"/>
      <c r="G889" s="166"/>
      <c r="H889" s="166"/>
      <c r="I889" s="166"/>
      <c r="J889" s="166"/>
      <c r="K889" s="166"/>
      <c r="L889" s="166"/>
      <c r="M889" s="166"/>
      <c r="N889" s="166"/>
      <c r="O889" s="166"/>
      <c r="P889" s="166"/>
      <c r="Q889" s="166"/>
      <c r="R889" s="166"/>
      <c r="S889" s="166"/>
      <c r="T889" s="166"/>
      <c r="U889" s="166"/>
      <c r="V889" s="166"/>
      <c r="W889" s="166"/>
      <c r="X889" s="166"/>
      <c r="Y889" s="166"/>
      <c r="Z889" s="166"/>
    </row>
    <row r="890" spans="1:26" ht="12.75" customHeight="1">
      <c r="A890" s="166"/>
      <c r="B890" s="166"/>
      <c r="C890" s="166"/>
      <c r="D890" s="166"/>
      <c r="E890" s="166"/>
      <c r="F890" s="166"/>
      <c r="G890" s="166"/>
      <c r="H890" s="166"/>
      <c r="I890" s="166"/>
      <c r="J890" s="166"/>
      <c r="K890" s="166"/>
      <c r="L890" s="166"/>
      <c r="M890" s="166"/>
      <c r="N890" s="166"/>
      <c r="O890" s="166"/>
      <c r="P890" s="166"/>
      <c r="Q890" s="166"/>
      <c r="R890" s="166"/>
      <c r="S890" s="166"/>
      <c r="T890" s="166"/>
      <c r="U890" s="166"/>
      <c r="V890" s="166"/>
      <c r="W890" s="166"/>
      <c r="X890" s="166"/>
      <c r="Y890" s="166"/>
      <c r="Z890" s="166"/>
    </row>
    <row r="891" spans="1:26" ht="12.75" customHeight="1">
      <c r="A891" s="166"/>
      <c r="B891" s="166"/>
      <c r="C891" s="166"/>
      <c r="D891" s="166"/>
      <c r="E891" s="166"/>
      <c r="F891" s="166"/>
      <c r="G891" s="166"/>
      <c r="H891" s="166"/>
      <c r="I891" s="166"/>
      <c r="J891" s="166"/>
      <c r="K891" s="166"/>
      <c r="L891" s="166"/>
      <c r="M891" s="166"/>
      <c r="N891" s="166"/>
      <c r="O891" s="166"/>
      <c r="P891" s="166"/>
      <c r="Q891" s="166"/>
      <c r="R891" s="166"/>
      <c r="S891" s="166"/>
      <c r="T891" s="166"/>
      <c r="U891" s="166"/>
      <c r="V891" s="166"/>
      <c r="W891" s="166"/>
      <c r="X891" s="166"/>
      <c r="Y891" s="166"/>
      <c r="Z891" s="166"/>
    </row>
    <row r="892" spans="1:26" ht="12.75" customHeight="1">
      <c r="A892" s="166"/>
      <c r="B892" s="166"/>
      <c r="C892" s="166"/>
      <c r="D892" s="166"/>
      <c r="E892" s="166"/>
      <c r="F892" s="166"/>
      <c r="G892" s="166"/>
      <c r="H892" s="166"/>
      <c r="I892" s="166"/>
      <c r="J892" s="166"/>
      <c r="K892" s="166"/>
      <c r="L892" s="166"/>
      <c r="M892" s="166"/>
      <c r="N892" s="166"/>
      <c r="O892" s="166"/>
      <c r="P892" s="166"/>
      <c r="Q892" s="166"/>
      <c r="R892" s="166"/>
      <c r="S892" s="166"/>
      <c r="T892" s="166"/>
      <c r="U892" s="166"/>
      <c r="V892" s="166"/>
      <c r="W892" s="166"/>
      <c r="X892" s="166"/>
      <c r="Y892" s="166"/>
      <c r="Z892" s="166"/>
    </row>
    <row r="893" spans="1:26" ht="12.75" customHeight="1">
      <c r="A893" s="166"/>
      <c r="B893" s="166"/>
      <c r="C893" s="166"/>
      <c r="D893" s="166"/>
      <c r="E893" s="166"/>
      <c r="F893" s="166"/>
      <c r="G893" s="166"/>
      <c r="H893" s="166"/>
      <c r="I893" s="166"/>
      <c r="J893" s="166"/>
      <c r="K893" s="166"/>
      <c r="L893" s="166"/>
      <c r="M893" s="166"/>
      <c r="N893" s="166"/>
      <c r="O893" s="166"/>
      <c r="P893" s="166"/>
      <c r="Q893" s="166"/>
      <c r="R893" s="166"/>
      <c r="S893" s="166"/>
      <c r="T893" s="166"/>
      <c r="U893" s="166"/>
      <c r="V893" s="166"/>
      <c r="W893" s="166"/>
      <c r="X893" s="166"/>
      <c r="Y893" s="166"/>
      <c r="Z893" s="166"/>
    </row>
    <row r="894" spans="1:26" ht="12.75" customHeight="1">
      <c r="A894" s="166"/>
      <c r="B894" s="166"/>
      <c r="C894" s="166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66"/>
      <c r="O894" s="166"/>
      <c r="P894" s="166"/>
      <c r="Q894" s="166"/>
      <c r="R894" s="166"/>
      <c r="S894" s="166"/>
      <c r="T894" s="166"/>
      <c r="U894" s="166"/>
      <c r="V894" s="166"/>
      <c r="W894" s="166"/>
      <c r="X894" s="166"/>
      <c r="Y894" s="166"/>
      <c r="Z894" s="166"/>
    </row>
    <row r="895" spans="1:26" ht="12.75" customHeight="1">
      <c r="A895" s="166"/>
      <c r="B895" s="166"/>
      <c r="C895" s="166"/>
      <c r="D895" s="166"/>
      <c r="E895" s="166"/>
      <c r="F895" s="166"/>
      <c r="G895" s="166"/>
      <c r="H895" s="166"/>
      <c r="I895" s="166"/>
      <c r="J895" s="166"/>
      <c r="K895" s="166"/>
      <c r="L895" s="166"/>
      <c r="M895" s="166"/>
      <c r="N895" s="166"/>
      <c r="O895" s="166"/>
      <c r="P895" s="166"/>
      <c r="Q895" s="166"/>
      <c r="R895" s="166"/>
      <c r="S895" s="166"/>
      <c r="T895" s="166"/>
      <c r="U895" s="166"/>
      <c r="V895" s="166"/>
      <c r="W895" s="166"/>
      <c r="X895" s="166"/>
      <c r="Y895" s="166"/>
      <c r="Z895" s="166"/>
    </row>
    <row r="896" spans="1:26" ht="12.75" customHeight="1">
      <c r="A896" s="166"/>
      <c r="B896" s="166"/>
      <c r="C896" s="166"/>
      <c r="D896" s="166"/>
      <c r="E896" s="166"/>
      <c r="F896" s="166"/>
      <c r="G896" s="166"/>
      <c r="H896" s="166"/>
      <c r="I896" s="166"/>
      <c r="J896" s="166"/>
      <c r="K896" s="166"/>
      <c r="L896" s="166"/>
      <c r="M896" s="166"/>
      <c r="N896" s="166"/>
      <c r="O896" s="166"/>
      <c r="P896" s="166"/>
      <c r="Q896" s="166"/>
      <c r="R896" s="166"/>
      <c r="S896" s="166"/>
      <c r="T896" s="166"/>
      <c r="U896" s="166"/>
      <c r="V896" s="166"/>
      <c r="W896" s="166"/>
      <c r="X896" s="166"/>
      <c r="Y896" s="166"/>
      <c r="Z896" s="166"/>
    </row>
    <row r="897" spans="1:26" ht="12.75" customHeight="1">
      <c r="A897" s="166"/>
      <c r="B897" s="166"/>
      <c r="C897" s="166"/>
      <c r="D897" s="166"/>
      <c r="E897" s="166"/>
      <c r="F897" s="166"/>
      <c r="G897" s="166"/>
      <c r="H897" s="166"/>
      <c r="I897" s="166"/>
      <c r="J897" s="166"/>
      <c r="K897" s="166"/>
      <c r="L897" s="166"/>
      <c r="M897" s="166"/>
      <c r="N897" s="166"/>
      <c r="O897" s="166"/>
      <c r="P897" s="166"/>
      <c r="Q897" s="166"/>
      <c r="R897" s="166"/>
      <c r="S897" s="166"/>
      <c r="T897" s="166"/>
      <c r="U897" s="166"/>
      <c r="V897" s="166"/>
      <c r="W897" s="166"/>
      <c r="X897" s="166"/>
      <c r="Y897" s="166"/>
      <c r="Z897" s="166"/>
    </row>
    <row r="898" spans="1:26" ht="12.75" customHeight="1">
      <c r="A898" s="166"/>
      <c r="B898" s="166"/>
      <c r="C898" s="166"/>
      <c r="D898" s="166"/>
      <c r="E898" s="166"/>
      <c r="F898" s="166"/>
      <c r="G898" s="166"/>
      <c r="H898" s="166"/>
      <c r="I898" s="166"/>
      <c r="J898" s="166"/>
      <c r="K898" s="166"/>
      <c r="L898" s="166"/>
      <c r="M898" s="166"/>
      <c r="N898" s="166"/>
      <c r="O898" s="166"/>
      <c r="P898" s="166"/>
      <c r="Q898" s="166"/>
      <c r="R898" s="166"/>
      <c r="S898" s="166"/>
      <c r="T898" s="166"/>
      <c r="U898" s="166"/>
      <c r="V898" s="166"/>
      <c r="W898" s="166"/>
      <c r="X898" s="166"/>
      <c r="Y898" s="166"/>
      <c r="Z898" s="166"/>
    </row>
    <row r="899" spans="1:26" ht="12.75" customHeight="1">
      <c r="A899" s="166"/>
      <c r="B899" s="166"/>
      <c r="C899" s="166"/>
      <c r="D899" s="166"/>
      <c r="E899" s="166"/>
      <c r="F899" s="166"/>
      <c r="G899" s="166"/>
      <c r="H899" s="166"/>
      <c r="I899" s="166"/>
      <c r="J899" s="166"/>
      <c r="K899" s="166"/>
      <c r="L899" s="166"/>
      <c r="M899" s="166"/>
      <c r="N899" s="166"/>
      <c r="O899" s="166"/>
      <c r="P899" s="166"/>
      <c r="Q899" s="166"/>
      <c r="R899" s="166"/>
      <c r="S899" s="166"/>
      <c r="T899" s="166"/>
      <c r="U899" s="166"/>
      <c r="V899" s="166"/>
      <c r="W899" s="166"/>
      <c r="X899" s="166"/>
      <c r="Y899" s="166"/>
      <c r="Z899" s="166"/>
    </row>
    <row r="900" spans="1:26" ht="12.75" customHeight="1">
      <c r="A900" s="166"/>
      <c r="B900" s="166"/>
      <c r="C900" s="166"/>
      <c r="D900" s="166"/>
      <c r="E900" s="166"/>
      <c r="F900" s="166"/>
      <c r="G900" s="166"/>
      <c r="H900" s="166"/>
      <c r="I900" s="166"/>
      <c r="J900" s="166"/>
      <c r="K900" s="166"/>
      <c r="L900" s="166"/>
      <c r="M900" s="166"/>
      <c r="N900" s="166"/>
      <c r="O900" s="166"/>
      <c r="P900" s="166"/>
      <c r="Q900" s="166"/>
      <c r="R900" s="166"/>
      <c r="S900" s="166"/>
      <c r="T900" s="166"/>
      <c r="U900" s="166"/>
      <c r="V900" s="166"/>
      <c r="W900" s="166"/>
      <c r="X900" s="166"/>
      <c r="Y900" s="166"/>
      <c r="Z900" s="166"/>
    </row>
    <row r="901" spans="1:26" ht="12.75" customHeight="1">
      <c r="A901" s="166"/>
      <c r="B901" s="166"/>
      <c r="C901" s="166"/>
      <c r="D901" s="166"/>
      <c r="E901" s="166"/>
      <c r="F901" s="166"/>
      <c r="G901" s="166"/>
      <c r="H901" s="166"/>
      <c r="I901" s="166"/>
      <c r="J901" s="166"/>
      <c r="K901" s="166"/>
      <c r="L901" s="166"/>
      <c r="M901" s="166"/>
      <c r="N901" s="166"/>
      <c r="O901" s="166"/>
      <c r="P901" s="166"/>
      <c r="Q901" s="166"/>
      <c r="R901" s="166"/>
      <c r="S901" s="166"/>
      <c r="T901" s="166"/>
      <c r="U901" s="166"/>
      <c r="V901" s="166"/>
      <c r="W901" s="166"/>
      <c r="X901" s="166"/>
      <c r="Y901" s="166"/>
      <c r="Z901" s="166"/>
    </row>
    <row r="902" spans="1:26" ht="12.75" customHeight="1">
      <c r="A902" s="166"/>
      <c r="B902" s="166"/>
      <c r="C902" s="166"/>
      <c r="D902" s="166"/>
      <c r="E902" s="166"/>
      <c r="F902" s="166"/>
      <c r="G902" s="166"/>
      <c r="H902" s="166"/>
      <c r="I902" s="166"/>
      <c r="J902" s="166"/>
      <c r="K902" s="166"/>
      <c r="L902" s="166"/>
      <c r="M902" s="166"/>
      <c r="N902" s="166"/>
      <c r="O902" s="166"/>
      <c r="P902" s="166"/>
      <c r="Q902" s="166"/>
      <c r="R902" s="166"/>
      <c r="S902" s="166"/>
      <c r="T902" s="166"/>
      <c r="U902" s="166"/>
      <c r="V902" s="166"/>
      <c r="W902" s="166"/>
      <c r="X902" s="166"/>
      <c r="Y902" s="166"/>
      <c r="Z902" s="166"/>
    </row>
    <row r="903" spans="1:26" ht="12.75" customHeight="1">
      <c r="A903" s="166"/>
      <c r="B903" s="166"/>
      <c r="C903" s="166"/>
      <c r="D903" s="166"/>
      <c r="E903" s="166"/>
      <c r="F903" s="166"/>
      <c r="G903" s="166"/>
      <c r="H903" s="166"/>
      <c r="I903" s="166"/>
      <c r="J903" s="166"/>
      <c r="K903" s="166"/>
      <c r="L903" s="166"/>
      <c r="M903" s="166"/>
      <c r="N903" s="166"/>
      <c r="O903" s="166"/>
      <c r="P903" s="166"/>
      <c r="Q903" s="166"/>
      <c r="R903" s="166"/>
      <c r="S903" s="166"/>
      <c r="T903" s="166"/>
      <c r="U903" s="166"/>
      <c r="V903" s="166"/>
      <c r="W903" s="166"/>
      <c r="X903" s="166"/>
      <c r="Y903" s="166"/>
      <c r="Z903" s="166"/>
    </row>
    <row r="904" spans="1:26" ht="12.75" customHeight="1">
      <c r="A904" s="166"/>
      <c r="B904" s="166"/>
      <c r="C904" s="166"/>
      <c r="D904" s="166"/>
      <c r="E904" s="166"/>
      <c r="F904" s="166"/>
      <c r="G904" s="166"/>
      <c r="H904" s="166"/>
      <c r="I904" s="166"/>
      <c r="J904" s="166"/>
      <c r="K904" s="166"/>
      <c r="L904" s="166"/>
      <c r="M904" s="166"/>
      <c r="N904" s="166"/>
      <c r="O904" s="166"/>
      <c r="P904" s="166"/>
      <c r="Q904" s="166"/>
      <c r="R904" s="166"/>
      <c r="S904" s="166"/>
      <c r="T904" s="166"/>
      <c r="U904" s="166"/>
      <c r="V904" s="166"/>
      <c r="W904" s="166"/>
      <c r="X904" s="166"/>
      <c r="Y904" s="166"/>
      <c r="Z904" s="166"/>
    </row>
    <row r="905" spans="1:26" ht="12.75" customHeight="1">
      <c r="A905" s="166"/>
      <c r="B905" s="166"/>
      <c r="C905" s="166"/>
      <c r="D905" s="166"/>
      <c r="E905" s="166"/>
      <c r="F905" s="166"/>
      <c r="G905" s="166"/>
      <c r="H905" s="166"/>
      <c r="I905" s="166"/>
      <c r="J905" s="166"/>
      <c r="K905" s="166"/>
      <c r="L905" s="166"/>
      <c r="M905" s="166"/>
      <c r="N905" s="166"/>
      <c r="O905" s="166"/>
      <c r="P905" s="166"/>
      <c r="Q905" s="166"/>
      <c r="R905" s="166"/>
      <c r="S905" s="166"/>
      <c r="T905" s="166"/>
      <c r="U905" s="166"/>
      <c r="V905" s="166"/>
      <c r="W905" s="166"/>
      <c r="X905" s="166"/>
      <c r="Y905" s="166"/>
      <c r="Z905" s="166"/>
    </row>
    <row r="906" spans="1:26" ht="12.75" customHeight="1">
      <c r="A906" s="166"/>
      <c r="B906" s="166"/>
      <c r="C906" s="166"/>
      <c r="D906" s="166"/>
      <c r="E906" s="166"/>
      <c r="F906" s="166"/>
      <c r="G906" s="166"/>
      <c r="H906" s="166"/>
      <c r="I906" s="166"/>
      <c r="J906" s="166"/>
      <c r="K906" s="166"/>
      <c r="L906" s="166"/>
      <c r="M906" s="166"/>
      <c r="N906" s="166"/>
      <c r="O906" s="166"/>
      <c r="P906" s="166"/>
      <c r="Q906" s="166"/>
      <c r="R906" s="166"/>
      <c r="S906" s="166"/>
      <c r="T906" s="166"/>
      <c r="U906" s="166"/>
      <c r="V906" s="166"/>
      <c r="W906" s="166"/>
      <c r="X906" s="166"/>
      <c r="Y906" s="166"/>
      <c r="Z906" s="166"/>
    </row>
    <row r="907" spans="1:26" ht="12.75" customHeight="1">
      <c r="A907" s="166"/>
      <c r="B907" s="166"/>
      <c r="C907" s="166"/>
      <c r="D907" s="166"/>
      <c r="E907" s="166"/>
      <c r="F907" s="166"/>
      <c r="G907" s="166"/>
      <c r="H907" s="166"/>
      <c r="I907" s="166"/>
      <c r="J907" s="166"/>
      <c r="K907" s="166"/>
      <c r="L907" s="166"/>
      <c r="M907" s="166"/>
      <c r="N907" s="166"/>
      <c r="O907" s="166"/>
      <c r="P907" s="166"/>
      <c r="Q907" s="166"/>
      <c r="R907" s="166"/>
      <c r="S907" s="166"/>
      <c r="T907" s="166"/>
      <c r="U907" s="166"/>
      <c r="V907" s="166"/>
      <c r="W907" s="166"/>
      <c r="X907" s="166"/>
      <c r="Y907" s="166"/>
      <c r="Z907" s="166"/>
    </row>
    <row r="908" spans="1:26" ht="12.75" customHeight="1">
      <c r="A908" s="166"/>
      <c r="B908" s="166"/>
      <c r="C908" s="166"/>
      <c r="D908" s="166"/>
      <c r="E908" s="166"/>
      <c r="F908" s="166"/>
      <c r="G908" s="166"/>
      <c r="H908" s="166"/>
      <c r="I908" s="166"/>
      <c r="J908" s="166"/>
      <c r="K908" s="166"/>
      <c r="L908" s="166"/>
      <c r="M908" s="166"/>
      <c r="N908" s="166"/>
      <c r="O908" s="166"/>
      <c r="P908" s="166"/>
      <c r="Q908" s="166"/>
      <c r="R908" s="166"/>
      <c r="S908" s="166"/>
      <c r="T908" s="166"/>
      <c r="U908" s="166"/>
      <c r="V908" s="166"/>
      <c r="W908" s="166"/>
      <c r="X908" s="166"/>
      <c r="Y908" s="166"/>
      <c r="Z908" s="166"/>
    </row>
    <row r="909" spans="1:26" ht="12.75" customHeight="1">
      <c r="A909" s="166"/>
      <c r="B909" s="166"/>
      <c r="C909" s="166"/>
      <c r="D909" s="166"/>
      <c r="E909" s="166"/>
      <c r="F909" s="166"/>
      <c r="G909" s="166"/>
      <c r="H909" s="166"/>
      <c r="I909" s="166"/>
      <c r="J909" s="166"/>
      <c r="K909" s="166"/>
      <c r="L909" s="166"/>
      <c r="M909" s="166"/>
      <c r="N909" s="166"/>
      <c r="O909" s="166"/>
      <c r="P909" s="166"/>
      <c r="Q909" s="166"/>
      <c r="R909" s="166"/>
      <c r="S909" s="166"/>
      <c r="T909" s="166"/>
      <c r="U909" s="166"/>
      <c r="V909" s="166"/>
      <c r="W909" s="166"/>
      <c r="X909" s="166"/>
      <c r="Y909" s="166"/>
      <c r="Z909" s="166"/>
    </row>
    <row r="910" spans="1:26" ht="12.75" customHeight="1">
      <c r="A910" s="166"/>
      <c r="B910" s="166"/>
      <c r="C910" s="166"/>
      <c r="D910" s="166"/>
      <c r="E910" s="166"/>
      <c r="F910" s="166"/>
      <c r="G910" s="166"/>
      <c r="H910" s="166"/>
      <c r="I910" s="166"/>
      <c r="J910" s="166"/>
      <c r="K910" s="166"/>
      <c r="L910" s="166"/>
      <c r="M910" s="166"/>
      <c r="N910" s="166"/>
      <c r="O910" s="166"/>
      <c r="P910" s="166"/>
      <c r="Q910" s="166"/>
      <c r="R910" s="166"/>
      <c r="S910" s="166"/>
      <c r="T910" s="166"/>
      <c r="U910" s="166"/>
      <c r="V910" s="166"/>
      <c r="W910" s="166"/>
      <c r="X910" s="166"/>
      <c r="Y910" s="166"/>
      <c r="Z910" s="166"/>
    </row>
    <row r="911" spans="1:26" ht="12.75" customHeight="1">
      <c r="A911" s="166"/>
      <c r="B911" s="166"/>
      <c r="C911" s="166"/>
      <c r="D911" s="166"/>
      <c r="E911" s="166"/>
      <c r="F911" s="166"/>
      <c r="G911" s="166"/>
      <c r="H911" s="166"/>
      <c r="I911" s="166"/>
      <c r="J911" s="166"/>
      <c r="K911" s="166"/>
      <c r="L911" s="166"/>
      <c r="M911" s="166"/>
      <c r="N911" s="166"/>
      <c r="O911" s="166"/>
      <c r="P911" s="166"/>
      <c r="Q911" s="166"/>
      <c r="R911" s="166"/>
      <c r="S911" s="166"/>
      <c r="T911" s="166"/>
      <c r="U911" s="166"/>
      <c r="V911" s="166"/>
      <c r="W911" s="166"/>
      <c r="X911" s="166"/>
      <c r="Y911" s="166"/>
      <c r="Z911" s="166"/>
    </row>
    <row r="912" spans="1:26" ht="12.75" customHeight="1">
      <c r="A912" s="166"/>
      <c r="B912" s="166"/>
      <c r="C912" s="166"/>
      <c r="D912" s="166"/>
      <c r="E912" s="166"/>
      <c r="F912" s="166"/>
      <c r="G912" s="166"/>
      <c r="H912" s="166"/>
      <c r="I912" s="166"/>
      <c r="J912" s="166"/>
      <c r="K912" s="166"/>
      <c r="L912" s="166"/>
      <c r="M912" s="166"/>
      <c r="N912" s="166"/>
      <c r="O912" s="166"/>
      <c r="P912" s="166"/>
      <c r="Q912" s="166"/>
      <c r="R912" s="166"/>
      <c r="S912" s="166"/>
      <c r="T912" s="166"/>
      <c r="U912" s="166"/>
      <c r="V912" s="166"/>
      <c r="W912" s="166"/>
      <c r="X912" s="166"/>
      <c r="Y912" s="166"/>
      <c r="Z912" s="166"/>
    </row>
    <row r="913" spans="1:26" ht="12.75" customHeight="1">
      <c r="A913" s="166"/>
      <c r="B913" s="166"/>
      <c r="C913" s="166"/>
      <c r="D913" s="166"/>
      <c r="E913" s="166"/>
      <c r="F913" s="166"/>
      <c r="G913" s="166"/>
      <c r="H913" s="166"/>
      <c r="I913" s="166"/>
      <c r="J913" s="166"/>
      <c r="K913" s="166"/>
      <c r="L913" s="166"/>
      <c r="M913" s="166"/>
      <c r="N913" s="166"/>
      <c r="O913" s="166"/>
      <c r="P913" s="166"/>
      <c r="Q913" s="166"/>
      <c r="R913" s="166"/>
      <c r="S913" s="166"/>
      <c r="T913" s="166"/>
      <c r="U913" s="166"/>
      <c r="V913" s="166"/>
      <c r="W913" s="166"/>
      <c r="X913" s="166"/>
      <c r="Y913" s="166"/>
      <c r="Z913" s="166"/>
    </row>
    <row r="914" spans="1:26" ht="12.75" customHeight="1">
      <c r="A914" s="166"/>
      <c r="B914" s="166"/>
      <c r="C914" s="166"/>
      <c r="D914" s="166"/>
      <c r="E914" s="166"/>
      <c r="F914" s="166"/>
      <c r="G914" s="166"/>
      <c r="H914" s="166"/>
      <c r="I914" s="166"/>
      <c r="J914" s="166"/>
      <c r="K914" s="166"/>
      <c r="L914" s="166"/>
      <c r="M914" s="166"/>
      <c r="N914" s="166"/>
      <c r="O914" s="166"/>
      <c r="P914" s="166"/>
      <c r="Q914" s="166"/>
      <c r="R914" s="166"/>
      <c r="S914" s="166"/>
      <c r="T914" s="166"/>
      <c r="U914" s="166"/>
      <c r="V914" s="166"/>
      <c r="W914" s="166"/>
      <c r="X914" s="166"/>
      <c r="Y914" s="166"/>
      <c r="Z914" s="166"/>
    </row>
    <row r="915" spans="1:26" ht="12.75" customHeight="1">
      <c r="A915" s="166"/>
      <c r="B915" s="166"/>
      <c r="C915" s="166"/>
      <c r="D915" s="166"/>
      <c r="E915" s="166"/>
      <c r="F915" s="166"/>
      <c r="G915" s="166"/>
      <c r="H915" s="166"/>
      <c r="I915" s="166"/>
      <c r="J915" s="166"/>
      <c r="K915" s="166"/>
      <c r="L915" s="166"/>
      <c r="M915" s="166"/>
      <c r="N915" s="166"/>
      <c r="O915" s="166"/>
      <c r="P915" s="166"/>
      <c r="Q915" s="166"/>
      <c r="R915" s="166"/>
      <c r="S915" s="166"/>
      <c r="T915" s="166"/>
      <c r="U915" s="166"/>
      <c r="V915" s="166"/>
      <c r="W915" s="166"/>
      <c r="X915" s="166"/>
      <c r="Y915" s="166"/>
      <c r="Z915" s="166"/>
    </row>
    <row r="916" spans="1:26" ht="12.75" customHeight="1">
      <c r="A916" s="166"/>
      <c r="B916" s="166"/>
      <c r="C916" s="166"/>
      <c r="D916" s="166"/>
      <c r="E916" s="166"/>
      <c r="F916" s="166"/>
      <c r="G916" s="166"/>
      <c r="H916" s="166"/>
      <c r="I916" s="166"/>
      <c r="J916" s="166"/>
      <c r="K916" s="166"/>
      <c r="L916" s="166"/>
      <c r="M916" s="166"/>
      <c r="N916" s="166"/>
      <c r="O916" s="166"/>
      <c r="P916" s="166"/>
      <c r="Q916" s="166"/>
      <c r="R916" s="166"/>
      <c r="S916" s="166"/>
      <c r="T916" s="166"/>
      <c r="U916" s="166"/>
      <c r="V916" s="166"/>
      <c r="W916" s="166"/>
      <c r="X916" s="166"/>
      <c r="Y916" s="166"/>
      <c r="Z916" s="166"/>
    </row>
    <row r="917" spans="1:26" ht="12.75" customHeight="1">
      <c r="A917" s="166"/>
      <c r="B917" s="166"/>
      <c r="C917" s="166"/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66"/>
      <c r="O917" s="166"/>
      <c r="P917" s="166"/>
      <c r="Q917" s="166"/>
      <c r="R917" s="166"/>
      <c r="S917" s="166"/>
      <c r="T917" s="166"/>
      <c r="U917" s="166"/>
      <c r="V917" s="166"/>
      <c r="W917" s="166"/>
      <c r="X917" s="166"/>
      <c r="Y917" s="166"/>
      <c r="Z917" s="166"/>
    </row>
    <row r="918" spans="1:26" ht="12.75" customHeight="1">
      <c r="A918" s="166"/>
      <c r="B918" s="166"/>
      <c r="C918" s="166"/>
      <c r="D918" s="166"/>
      <c r="E918" s="166"/>
      <c r="F918" s="166"/>
      <c r="G918" s="166"/>
      <c r="H918" s="166"/>
      <c r="I918" s="166"/>
      <c r="J918" s="166"/>
      <c r="K918" s="166"/>
      <c r="L918" s="166"/>
      <c r="M918" s="166"/>
      <c r="N918" s="166"/>
      <c r="O918" s="166"/>
      <c r="P918" s="166"/>
      <c r="Q918" s="166"/>
      <c r="R918" s="166"/>
      <c r="S918" s="166"/>
      <c r="T918" s="166"/>
      <c r="U918" s="166"/>
      <c r="V918" s="166"/>
      <c r="W918" s="166"/>
      <c r="X918" s="166"/>
      <c r="Y918" s="166"/>
      <c r="Z918" s="166"/>
    </row>
    <row r="919" spans="1:26" ht="12.75" customHeight="1">
      <c r="A919" s="166"/>
      <c r="B919" s="166"/>
      <c r="C919" s="166"/>
      <c r="D919" s="166"/>
      <c r="E919" s="166"/>
      <c r="F919" s="166"/>
      <c r="G919" s="166"/>
      <c r="H919" s="166"/>
      <c r="I919" s="166"/>
      <c r="J919" s="166"/>
      <c r="K919" s="166"/>
      <c r="L919" s="166"/>
      <c r="M919" s="166"/>
      <c r="N919" s="166"/>
      <c r="O919" s="166"/>
      <c r="P919" s="166"/>
      <c r="Q919" s="166"/>
      <c r="R919" s="166"/>
      <c r="S919" s="166"/>
      <c r="T919" s="166"/>
      <c r="U919" s="166"/>
      <c r="V919" s="166"/>
      <c r="W919" s="166"/>
      <c r="X919" s="166"/>
      <c r="Y919" s="166"/>
      <c r="Z919" s="166"/>
    </row>
    <row r="920" spans="1:26" ht="12.75" customHeight="1">
      <c r="A920" s="166"/>
      <c r="B920" s="166"/>
      <c r="C920" s="166"/>
      <c r="D920" s="166"/>
      <c r="E920" s="166"/>
      <c r="F920" s="166"/>
      <c r="G920" s="166"/>
      <c r="H920" s="166"/>
      <c r="I920" s="166"/>
      <c r="J920" s="166"/>
      <c r="K920" s="166"/>
      <c r="L920" s="166"/>
      <c r="M920" s="166"/>
      <c r="N920" s="166"/>
      <c r="O920" s="166"/>
      <c r="P920" s="166"/>
      <c r="Q920" s="166"/>
      <c r="R920" s="166"/>
      <c r="S920" s="166"/>
      <c r="T920" s="166"/>
      <c r="U920" s="166"/>
      <c r="V920" s="166"/>
      <c r="W920" s="166"/>
      <c r="X920" s="166"/>
      <c r="Y920" s="166"/>
      <c r="Z920" s="166"/>
    </row>
    <row r="921" spans="1:26" ht="12.75" customHeight="1">
      <c r="A921" s="166"/>
      <c r="B921" s="166"/>
      <c r="C921" s="166"/>
      <c r="D921" s="166"/>
      <c r="E921" s="166"/>
      <c r="F921" s="166"/>
      <c r="G921" s="166"/>
      <c r="H921" s="166"/>
      <c r="I921" s="166"/>
      <c r="J921" s="166"/>
      <c r="K921" s="166"/>
      <c r="L921" s="166"/>
      <c r="M921" s="166"/>
      <c r="N921" s="166"/>
      <c r="O921" s="166"/>
      <c r="P921" s="166"/>
      <c r="Q921" s="166"/>
      <c r="R921" s="166"/>
      <c r="S921" s="166"/>
      <c r="T921" s="166"/>
      <c r="U921" s="166"/>
      <c r="V921" s="166"/>
      <c r="W921" s="166"/>
      <c r="X921" s="166"/>
      <c r="Y921" s="166"/>
      <c r="Z921" s="166"/>
    </row>
    <row r="922" spans="1:26" ht="12.75" customHeight="1">
      <c r="A922" s="166"/>
      <c r="B922" s="166"/>
      <c r="C922" s="166"/>
      <c r="D922" s="166"/>
      <c r="E922" s="166"/>
      <c r="F922" s="166"/>
      <c r="G922" s="166"/>
      <c r="H922" s="166"/>
      <c r="I922" s="166"/>
      <c r="J922" s="166"/>
      <c r="K922" s="166"/>
      <c r="L922" s="166"/>
      <c r="M922" s="166"/>
      <c r="N922" s="166"/>
      <c r="O922" s="166"/>
      <c r="P922" s="166"/>
      <c r="Q922" s="166"/>
      <c r="R922" s="166"/>
      <c r="S922" s="166"/>
      <c r="T922" s="166"/>
      <c r="U922" s="166"/>
      <c r="V922" s="166"/>
      <c r="W922" s="166"/>
      <c r="X922" s="166"/>
      <c r="Y922" s="166"/>
      <c r="Z922" s="166"/>
    </row>
    <row r="923" spans="1:26" ht="12.75" customHeight="1">
      <c r="A923" s="166"/>
      <c r="B923" s="166"/>
      <c r="C923" s="166"/>
      <c r="D923" s="166"/>
      <c r="E923" s="166"/>
      <c r="F923" s="166"/>
      <c r="G923" s="166"/>
      <c r="H923" s="166"/>
      <c r="I923" s="166"/>
      <c r="J923" s="166"/>
      <c r="K923" s="166"/>
      <c r="L923" s="166"/>
      <c r="M923" s="166"/>
      <c r="N923" s="166"/>
      <c r="O923" s="166"/>
      <c r="P923" s="166"/>
      <c r="Q923" s="166"/>
      <c r="R923" s="166"/>
      <c r="S923" s="166"/>
      <c r="T923" s="166"/>
      <c r="U923" s="166"/>
      <c r="V923" s="166"/>
      <c r="W923" s="166"/>
      <c r="X923" s="166"/>
      <c r="Y923" s="166"/>
      <c r="Z923" s="166"/>
    </row>
    <row r="924" spans="1:26" ht="12.75" customHeight="1">
      <c r="A924" s="166"/>
      <c r="B924" s="166"/>
      <c r="C924" s="166"/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66"/>
      <c r="O924" s="166"/>
      <c r="P924" s="166"/>
      <c r="Q924" s="166"/>
      <c r="R924" s="166"/>
      <c r="S924" s="166"/>
      <c r="T924" s="166"/>
      <c r="U924" s="166"/>
      <c r="V924" s="166"/>
      <c r="W924" s="166"/>
      <c r="X924" s="166"/>
      <c r="Y924" s="166"/>
      <c r="Z924" s="166"/>
    </row>
    <row r="925" spans="1:26" ht="12.75" customHeight="1">
      <c r="A925" s="166"/>
      <c r="B925" s="166"/>
      <c r="C925" s="166"/>
      <c r="D925" s="166"/>
      <c r="E925" s="166"/>
      <c r="F925" s="166"/>
      <c r="G925" s="166"/>
      <c r="H925" s="166"/>
      <c r="I925" s="166"/>
      <c r="J925" s="166"/>
      <c r="K925" s="166"/>
      <c r="L925" s="166"/>
      <c r="M925" s="166"/>
      <c r="N925" s="166"/>
      <c r="O925" s="166"/>
      <c r="P925" s="166"/>
      <c r="Q925" s="166"/>
      <c r="R925" s="166"/>
      <c r="S925" s="166"/>
      <c r="T925" s="166"/>
      <c r="U925" s="166"/>
      <c r="V925" s="166"/>
      <c r="W925" s="166"/>
      <c r="X925" s="166"/>
      <c r="Y925" s="166"/>
      <c r="Z925" s="166"/>
    </row>
    <row r="926" spans="1:26" ht="12.75" customHeight="1">
      <c r="A926" s="166"/>
      <c r="B926" s="166"/>
      <c r="C926" s="166"/>
      <c r="D926" s="166"/>
      <c r="E926" s="166"/>
      <c r="F926" s="166"/>
      <c r="G926" s="166"/>
      <c r="H926" s="166"/>
      <c r="I926" s="166"/>
      <c r="J926" s="166"/>
      <c r="K926" s="166"/>
      <c r="L926" s="166"/>
      <c r="M926" s="166"/>
      <c r="N926" s="166"/>
      <c r="O926" s="166"/>
      <c r="P926" s="166"/>
      <c r="Q926" s="166"/>
      <c r="R926" s="166"/>
      <c r="S926" s="166"/>
      <c r="T926" s="166"/>
      <c r="U926" s="166"/>
      <c r="V926" s="166"/>
      <c r="W926" s="166"/>
      <c r="X926" s="166"/>
      <c r="Y926" s="166"/>
      <c r="Z926" s="166"/>
    </row>
    <row r="927" spans="1:26" ht="12.75" customHeight="1">
      <c r="A927" s="166"/>
      <c r="B927" s="166"/>
      <c r="C927" s="166"/>
      <c r="D927" s="166"/>
      <c r="E927" s="166"/>
      <c r="F927" s="166"/>
      <c r="G927" s="166"/>
      <c r="H927" s="166"/>
      <c r="I927" s="166"/>
      <c r="J927" s="166"/>
      <c r="K927" s="166"/>
      <c r="L927" s="166"/>
      <c r="M927" s="166"/>
      <c r="N927" s="166"/>
      <c r="O927" s="166"/>
      <c r="P927" s="166"/>
      <c r="Q927" s="166"/>
      <c r="R927" s="166"/>
      <c r="S927" s="166"/>
      <c r="T927" s="166"/>
      <c r="U927" s="166"/>
      <c r="V927" s="166"/>
      <c r="W927" s="166"/>
      <c r="X927" s="166"/>
      <c r="Y927" s="166"/>
      <c r="Z927" s="166"/>
    </row>
    <row r="928" spans="1:26" ht="12.75" customHeight="1">
      <c r="A928" s="166"/>
      <c r="B928" s="166"/>
      <c r="C928" s="166"/>
      <c r="D928" s="166"/>
      <c r="E928" s="166"/>
      <c r="F928" s="166"/>
      <c r="G928" s="166"/>
      <c r="H928" s="166"/>
      <c r="I928" s="166"/>
      <c r="J928" s="166"/>
      <c r="K928" s="166"/>
      <c r="L928" s="166"/>
      <c r="M928" s="166"/>
      <c r="N928" s="166"/>
      <c r="O928" s="166"/>
      <c r="P928" s="166"/>
      <c r="Q928" s="166"/>
      <c r="R928" s="166"/>
      <c r="S928" s="166"/>
      <c r="T928" s="166"/>
      <c r="U928" s="166"/>
      <c r="V928" s="166"/>
      <c r="W928" s="166"/>
      <c r="X928" s="166"/>
      <c r="Y928" s="166"/>
      <c r="Z928" s="166"/>
    </row>
    <row r="929" spans="1:26" ht="12.75" customHeight="1">
      <c r="A929" s="166"/>
      <c r="B929" s="166"/>
      <c r="C929" s="166"/>
      <c r="D929" s="166"/>
      <c r="E929" s="166"/>
      <c r="F929" s="166"/>
      <c r="G929" s="166"/>
      <c r="H929" s="166"/>
      <c r="I929" s="166"/>
      <c r="J929" s="166"/>
      <c r="K929" s="166"/>
      <c r="L929" s="166"/>
      <c r="M929" s="166"/>
      <c r="N929" s="166"/>
      <c r="O929" s="166"/>
      <c r="P929" s="166"/>
      <c r="Q929" s="166"/>
      <c r="R929" s="166"/>
      <c r="S929" s="166"/>
      <c r="T929" s="166"/>
      <c r="U929" s="166"/>
      <c r="V929" s="166"/>
      <c r="W929" s="166"/>
      <c r="X929" s="166"/>
      <c r="Y929" s="166"/>
      <c r="Z929" s="166"/>
    </row>
    <row r="930" spans="1:26" ht="12.75" customHeight="1">
      <c r="A930" s="166"/>
      <c r="B930" s="166"/>
      <c r="C930" s="166"/>
      <c r="D930" s="166"/>
      <c r="E930" s="166"/>
      <c r="F930" s="166"/>
      <c r="G930" s="166"/>
      <c r="H930" s="166"/>
      <c r="I930" s="166"/>
      <c r="J930" s="166"/>
      <c r="K930" s="166"/>
      <c r="L930" s="166"/>
      <c r="M930" s="166"/>
      <c r="N930" s="166"/>
      <c r="O930" s="166"/>
      <c r="P930" s="166"/>
      <c r="Q930" s="166"/>
      <c r="R930" s="166"/>
      <c r="S930" s="166"/>
      <c r="T930" s="166"/>
      <c r="U930" s="166"/>
      <c r="V930" s="166"/>
      <c r="W930" s="166"/>
      <c r="X930" s="166"/>
      <c r="Y930" s="166"/>
      <c r="Z930" s="166"/>
    </row>
    <row r="931" spans="1:26" ht="12.75" customHeight="1">
      <c r="A931" s="166"/>
      <c r="B931" s="166"/>
      <c r="C931" s="166"/>
      <c r="D931" s="166"/>
      <c r="E931" s="166"/>
      <c r="F931" s="166"/>
      <c r="G931" s="166"/>
      <c r="H931" s="166"/>
      <c r="I931" s="166"/>
      <c r="J931" s="166"/>
      <c r="K931" s="166"/>
      <c r="L931" s="166"/>
      <c r="M931" s="166"/>
      <c r="N931" s="166"/>
      <c r="O931" s="166"/>
      <c r="P931" s="166"/>
      <c r="Q931" s="166"/>
      <c r="R931" s="166"/>
      <c r="S931" s="166"/>
      <c r="T931" s="166"/>
      <c r="U931" s="166"/>
      <c r="V931" s="166"/>
      <c r="W931" s="166"/>
      <c r="X931" s="166"/>
      <c r="Y931" s="166"/>
      <c r="Z931" s="166"/>
    </row>
    <row r="932" spans="1:26" ht="12.75" customHeight="1">
      <c r="A932" s="166"/>
      <c r="B932" s="166"/>
      <c r="C932" s="166"/>
      <c r="D932" s="166"/>
      <c r="E932" s="166"/>
      <c r="F932" s="166"/>
      <c r="G932" s="166"/>
      <c r="H932" s="166"/>
      <c r="I932" s="166"/>
      <c r="J932" s="166"/>
      <c r="K932" s="166"/>
      <c r="L932" s="166"/>
      <c r="M932" s="166"/>
      <c r="N932" s="166"/>
      <c r="O932" s="166"/>
      <c r="P932" s="166"/>
      <c r="Q932" s="166"/>
      <c r="R932" s="166"/>
      <c r="S932" s="166"/>
      <c r="T932" s="166"/>
      <c r="U932" s="166"/>
      <c r="V932" s="166"/>
      <c r="W932" s="166"/>
      <c r="X932" s="166"/>
      <c r="Y932" s="166"/>
      <c r="Z932" s="166"/>
    </row>
    <row r="933" spans="1:26" ht="12.75" customHeight="1">
      <c r="A933" s="166"/>
      <c r="B933" s="166"/>
      <c r="C933" s="166"/>
      <c r="D933" s="166"/>
      <c r="E933" s="166"/>
      <c r="F933" s="166"/>
      <c r="G933" s="166"/>
      <c r="H933" s="166"/>
      <c r="I933" s="166"/>
      <c r="J933" s="166"/>
      <c r="K933" s="166"/>
      <c r="L933" s="166"/>
      <c r="M933" s="166"/>
      <c r="N933" s="166"/>
      <c r="O933" s="166"/>
      <c r="P933" s="166"/>
      <c r="Q933" s="166"/>
      <c r="R933" s="166"/>
      <c r="S933" s="166"/>
      <c r="T933" s="166"/>
      <c r="U933" s="166"/>
      <c r="V933" s="166"/>
      <c r="W933" s="166"/>
      <c r="X933" s="166"/>
      <c r="Y933" s="166"/>
      <c r="Z933" s="166"/>
    </row>
    <row r="934" spans="1:26" ht="12.75" customHeight="1">
      <c r="A934" s="166"/>
      <c r="B934" s="166"/>
      <c r="C934" s="166"/>
      <c r="D934" s="166"/>
      <c r="E934" s="166"/>
      <c r="F934" s="166"/>
      <c r="G934" s="166"/>
      <c r="H934" s="166"/>
      <c r="I934" s="166"/>
      <c r="J934" s="166"/>
      <c r="K934" s="166"/>
      <c r="L934" s="166"/>
      <c r="M934" s="166"/>
      <c r="N934" s="166"/>
      <c r="O934" s="166"/>
      <c r="P934" s="166"/>
      <c r="Q934" s="166"/>
      <c r="R934" s="166"/>
      <c r="S934" s="166"/>
      <c r="T934" s="166"/>
      <c r="U934" s="166"/>
      <c r="V934" s="166"/>
      <c r="W934" s="166"/>
      <c r="X934" s="166"/>
      <c r="Y934" s="166"/>
      <c r="Z934" s="166"/>
    </row>
    <row r="935" spans="1:26" ht="12.75" customHeight="1">
      <c r="A935" s="166"/>
      <c r="B935" s="166"/>
      <c r="C935" s="166"/>
      <c r="D935" s="166"/>
      <c r="E935" s="166"/>
      <c r="F935" s="166"/>
      <c r="G935" s="166"/>
      <c r="H935" s="166"/>
      <c r="I935" s="166"/>
      <c r="J935" s="166"/>
      <c r="K935" s="166"/>
      <c r="L935" s="166"/>
      <c r="M935" s="166"/>
      <c r="N935" s="166"/>
      <c r="O935" s="166"/>
      <c r="P935" s="166"/>
      <c r="Q935" s="166"/>
      <c r="R935" s="166"/>
      <c r="S935" s="166"/>
      <c r="T935" s="166"/>
      <c r="U935" s="166"/>
      <c r="V935" s="166"/>
      <c r="W935" s="166"/>
      <c r="X935" s="166"/>
      <c r="Y935" s="166"/>
      <c r="Z935" s="166"/>
    </row>
    <row r="936" spans="1:26" ht="12.75" customHeight="1">
      <c r="A936" s="166"/>
      <c r="B936" s="166"/>
      <c r="C936" s="166"/>
      <c r="D936" s="166"/>
      <c r="E936" s="166"/>
      <c r="F936" s="166"/>
      <c r="G936" s="166"/>
      <c r="H936" s="166"/>
      <c r="I936" s="166"/>
      <c r="J936" s="166"/>
      <c r="K936" s="166"/>
      <c r="L936" s="166"/>
      <c r="M936" s="166"/>
      <c r="N936" s="166"/>
      <c r="O936" s="166"/>
      <c r="P936" s="166"/>
      <c r="Q936" s="166"/>
      <c r="R936" s="166"/>
      <c r="S936" s="166"/>
      <c r="T936" s="166"/>
      <c r="U936" s="166"/>
      <c r="V936" s="166"/>
      <c r="W936" s="166"/>
      <c r="X936" s="166"/>
      <c r="Y936" s="166"/>
      <c r="Z936" s="166"/>
    </row>
    <row r="937" spans="1:26" ht="12.75" customHeight="1">
      <c r="A937" s="166"/>
      <c r="B937" s="166"/>
      <c r="C937" s="166"/>
      <c r="D937" s="166"/>
      <c r="E937" s="166"/>
      <c r="F937" s="166"/>
      <c r="G937" s="166"/>
      <c r="H937" s="166"/>
      <c r="I937" s="166"/>
      <c r="J937" s="166"/>
      <c r="K937" s="166"/>
      <c r="L937" s="166"/>
      <c r="M937" s="166"/>
      <c r="N937" s="166"/>
      <c r="O937" s="166"/>
      <c r="P937" s="166"/>
      <c r="Q937" s="166"/>
      <c r="R937" s="166"/>
      <c r="S937" s="166"/>
      <c r="T937" s="166"/>
      <c r="U937" s="166"/>
      <c r="V937" s="166"/>
      <c r="W937" s="166"/>
      <c r="X937" s="166"/>
      <c r="Y937" s="166"/>
      <c r="Z937" s="166"/>
    </row>
    <row r="938" spans="1:26" ht="12.75" customHeight="1">
      <c r="A938" s="166"/>
      <c r="B938" s="166"/>
      <c r="C938" s="166"/>
      <c r="D938" s="166"/>
      <c r="E938" s="166"/>
      <c r="F938" s="166"/>
      <c r="G938" s="166"/>
      <c r="H938" s="166"/>
      <c r="I938" s="166"/>
      <c r="J938" s="166"/>
      <c r="K938" s="166"/>
      <c r="L938" s="166"/>
      <c r="M938" s="166"/>
      <c r="N938" s="166"/>
      <c r="O938" s="166"/>
      <c r="P938" s="166"/>
      <c r="Q938" s="166"/>
      <c r="R938" s="166"/>
      <c r="S938" s="166"/>
      <c r="T938" s="166"/>
      <c r="U938" s="166"/>
      <c r="V938" s="166"/>
      <c r="W938" s="166"/>
      <c r="X938" s="166"/>
      <c r="Y938" s="166"/>
      <c r="Z938" s="166"/>
    </row>
    <row r="939" spans="1:26" ht="12.75" customHeight="1">
      <c r="A939" s="166"/>
      <c r="B939" s="166"/>
      <c r="C939" s="166"/>
      <c r="D939" s="166"/>
      <c r="E939" s="166"/>
      <c r="F939" s="166"/>
      <c r="G939" s="166"/>
      <c r="H939" s="166"/>
      <c r="I939" s="166"/>
      <c r="J939" s="166"/>
      <c r="K939" s="166"/>
      <c r="L939" s="166"/>
      <c r="M939" s="166"/>
      <c r="N939" s="166"/>
      <c r="O939" s="166"/>
      <c r="P939" s="166"/>
      <c r="Q939" s="166"/>
      <c r="R939" s="166"/>
      <c r="S939" s="166"/>
      <c r="T939" s="166"/>
      <c r="U939" s="166"/>
      <c r="V939" s="166"/>
      <c r="W939" s="166"/>
      <c r="X939" s="166"/>
      <c r="Y939" s="166"/>
      <c r="Z939" s="166"/>
    </row>
    <row r="940" spans="1:26" ht="12.75" customHeight="1">
      <c r="A940" s="166"/>
      <c r="B940" s="166"/>
      <c r="C940" s="166"/>
      <c r="D940" s="166"/>
      <c r="E940" s="166"/>
      <c r="F940" s="166"/>
      <c r="G940" s="166"/>
      <c r="H940" s="166"/>
      <c r="I940" s="166"/>
      <c r="J940" s="166"/>
      <c r="K940" s="166"/>
      <c r="L940" s="166"/>
      <c r="M940" s="166"/>
      <c r="N940" s="166"/>
      <c r="O940" s="166"/>
      <c r="P940" s="166"/>
      <c r="Q940" s="166"/>
      <c r="R940" s="166"/>
      <c r="S940" s="166"/>
      <c r="T940" s="166"/>
      <c r="U940" s="166"/>
      <c r="V940" s="166"/>
      <c r="W940" s="166"/>
      <c r="X940" s="166"/>
      <c r="Y940" s="166"/>
      <c r="Z940" s="166"/>
    </row>
    <row r="941" spans="1:26" ht="12.75" customHeight="1">
      <c r="A941" s="166"/>
      <c r="B941" s="166"/>
      <c r="C941" s="166"/>
      <c r="D941" s="166"/>
      <c r="E941" s="166"/>
      <c r="F941" s="166"/>
      <c r="G941" s="166"/>
      <c r="H941" s="166"/>
      <c r="I941" s="166"/>
      <c r="J941" s="166"/>
      <c r="K941" s="166"/>
      <c r="L941" s="166"/>
      <c r="M941" s="166"/>
      <c r="N941" s="166"/>
      <c r="O941" s="166"/>
      <c r="P941" s="166"/>
      <c r="Q941" s="166"/>
      <c r="R941" s="166"/>
      <c r="S941" s="166"/>
      <c r="T941" s="166"/>
      <c r="U941" s="166"/>
      <c r="V941" s="166"/>
      <c r="W941" s="166"/>
      <c r="X941" s="166"/>
      <c r="Y941" s="166"/>
      <c r="Z941" s="166"/>
    </row>
    <row r="942" spans="1:26" ht="12.75" customHeight="1">
      <c r="A942" s="166"/>
      <c r="B942" s="166"/>
      <c r="C942" s="166"/>
      <c r="D942" s="166"/>
      <c r="E942" s="166"/>
      <c r="F942" s="166"/>
      <c r="G942" s="166"/>
      <c r="H942" s="166"/>
      <c r="I942" s="166"/>
      <c r="J942" s="166"/>
      <c r="K942" s="166"/>
      <c r="L942" s="166"/>
      <c r="M942" s="166"/>
      <c r="N942" s="166"/>
      <c r="O942" s="166"/>
      <c r="P942" s="166"/>
      <c r="Q942" s="166"/>
      <c r="R942" s="166"/>
      <c r="S942" s="166"/>
      <c r="T942" s="166"/>
      <c r="U942" s="166"/>
      <c r="V942" s="166"/>
      <c r="W942" s="166"/>
      <c r="X942" s="166"/>
      <c r="Y942" s="166"/>
      <c r="Z942" s="166"/>
    </row>
    <row r="943" spans="1:26" ht="12.75" customHeight="1">
      <c r="A943" s="166"/>
      <c r="B943" s="166"/>
      <c r="C943" s="166"/>
      <c r="D943" s="166"/>
      <c r="E943" s="166"/>
      <c r="F943" s="166"/>
      <c r="G943" s="166"/>
      <c r="H943" s="166"/>
      <c r="I943" s="166"/>
      <c r="J943" s="166"/>
      <c r="K943" s="166"/>
      <c r="L943" s="166"/>
      <c r="M943" s="166"/>
      <c r="N943" s="166"/>
      <c r="O943" s="166"/>
      <c r="P943" s="166"/>
      <c r="Q943" s="166"/>
      <c r="R943" s="166"/>
      <c r="S943" s="166"/>
      <c r="T943" s="166"/>
      <c r="U943" s="166"/>
      <c r="V943" s="166"/>
      <c r="W943" s="166"/>
      <c r="X943" s="166"/>
      <c r="Y943" s="166"/>
      <c r="Z943" s="166"/>
    </row>
    <row r="944" spans="1:26" ht="12.75" customHeight="1">
      <c r="A944" s="166"/>
      <c r="B944" s="166"/>
      <c r="C944" s="166"/>
      <c r="D944" s="166"/>
      <c r="E944" s="166"/>
      <c r="F944" s="166"/>
      <c r="G944" s="166"/>
      <c r="H944" s="166"/>
      <c r="I944" s="166"/>
      <c r="J944" s="166"/>
      <c r="K944" s="166"/>
      <c r="L944" s="166"/>
      <c r="M944" s="166"/>
      <c r="N944" s="166"/>
      <c r="O944" s="166"/>
      <c r="P944" s="166"/>
      <c r="Q944" s="166"/>
      <c r="R944" s="166"/>
      <c r="S944" s="166"/>
      <c r="T944" s="166"/>
      <c r="U944" s="166"/>
      <c r="V944" s="166"/>
      <c r="W944" s="166"/>
      <c r="X944" s="166"/>
      <c r="Y944" s="166"/>
      <c r="Z944" s="166"/>
    </row>
    <row r="945" spans="1:26" ht="12.75" customHeight="1">
      <c r="A945" s="166"/>
      <c r="B945" s="166"/>
      <c r="C945" s="166"/>
      <c r="D945" s="166"/>
      <c r="E945" s="166"/>
      <c r="F945" s="166"/>
      <c r="G945" s="166"/>
      <c r="H945" s="166"/>
      <c r="I945" s="166"/>
      <c r="J945" s="166"/>
      <c r="K945" s="166"/>
      <c r="L945" s="166"/>
      <c r="M945" s="166"/>
      <c r="N945" s="166"/>
      <c r="O945" s="166"/>
      <c r="P945" s="166"/>
      <c r="Q945" s="166"/>
      <c r="R945" s="166"/>
      <c r="S945" s="166"/>
      <c r="T945" s="166"/>
      <c r="U945" s="166"/>
      <c r="V945" s="166"/>
      <c r="W945" s="166"/>
      <c r="X945" s="166"/>
      <c r="Y945" s="166"/>
      <c r="Z945" s="166"/>
    </row>
    <row r="946" spans="1:26" ht="12.75" customHeight="1">
      <c r="A946" s="166"/>
      <c r="B946" s="166"/>
      <c r="C946" s="166"/>
      <c r="D946" s="166"/>
      <c r="E946" s="166"/>
      <c r="F946" s="166"/>
      <c r="G946" s="166"/>
      <c r="H946" s="166"/>
      <c r="I946" s="166"/>
      <c r="J946" s="166"/>
      <c r="K946" s="166"/>
      <c r="L946" s="166"/>
      <c r="M946" s="166"/>
      <c r="N946" s="166"/>
      <c r="O946" s="166"/>
      <c r="P946" s="166"/>
      <c r="Q946" s="166"/>
      <c r="R946" s="166"/>
      <c r="S946" s="166"/>
      <c r="T946" s="166"/>
      <c r="U946" s="166"/>
      <c r="V946" s="166"/>
      <c r="W946" s="166"/>
      <c r="X946" s="166"/>
      <c r="Y946" s="166"/>
      <c r="Z946" s="166"/>
    </row>
    <row r="947" spans="1:26" ht="12.75" customHeight="1">
      <c r="A947" s="166"/>
      <c r="B947" s="166"/>
      <c r="C947" s="166"/>
      <c r="D947" s="166"/>
      <c r="E947" s="166"/>
      <c r="F947" s="166"/>
      <c r="G947" s="166"/>
      <c r="H947" s="166"/>
      <c r="I947" s="166"/>
      <c r="J947" s="166"/>
      <c r="K947" s="166"/>
      <c r="L947" s="166"/>
      <c r="M947" s="166"/>
      <c r="N947" s="166"/>
      <c r="O947" s="166"/>
      <c r="P947" s="166"/>
      <c r="Q947" s="166"/>
      <c r="R947" s="166"/>
      <c r="S947" s="166"/>
      <c r="T947" s="166"/>
      <c r="U947" s="166"/>
      <c r="V947" s="166"/>
      <c r="W947" s="166"/>
      <c r="X947" s="166"/>
      <c r="Y947" s="166"/>
      <c r="Z947" s="166"/>
    </row>
    <row r="948" spans="1:26" ht="12.75" customHeight="1">
      <c r="A948" s="166"/>
      <c r="B948" s="166"/>
      <c r="C948" s="166"/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66"/>
      <c r="O948" s="166"/>
      <c r="P948" s="166"/>
      <c r="Q948" s="166"/>
      <c r="R948" s="166"/>
      <c r="S948" s="166"/>
      <c r="T948" s="166"/>
      <c r="U948" s="166"/>
      <c r="V948" s="166"/>
      <c r="W948" s="166"/>
      <c r="X948" s="166"/>
      <c r="Y948" s="166"/>
      <c r="Z948" s="166"/>
    </row>
    <row r="949" spans="1:26" ht="12.75" customHeight="1">
      <c r="A949" s="166"/>
      <c r="B949" s="166"/>
      <c r="C949" s="166"/>
      <c r="D949" s="166"/>
      <c r="E949" s="166"/>
      <c r="F949" s="166"/>
      <c r="G949" s="166"/>
      <c r="H949" s="166"/>
      <c r="I949" s="166"/>
      <c r="J949" s="166"/>
      <c r="K949" s="166"/>
      <c r="L949" s="166"/>
      <c r="M949" s="166"/>
      <c r="N949" s="166"/>
      <c r="O949" s="166"/>
      <c r="P949" s="166"/>
      <c r="Q949" s="166"/>
      <c r="R949" s="166"/>
      <c r="S949" s="166"/>
      <c r="T949" s="166"/>
      <c r="U949" s="166"/>
      <c r="V949" s="166"/>
      <c r="W949" s="166"/>
      <c r="X949" s="166"/>
      <c r="Y949" s="166"/>
      <c r="Z949" s="166"/>
    </row>
    <row r="950" spans="1:26" ht="12.75" customHeight="1">
      <c r="A950" s="166"/>
      <c r="B950" s="166"/>
      <c r="C950" s="166"/>
      <c r="D950" s="166"/>
      <c r="E950" s="166"/>
      <c r="F950" s="166"/>
      <c r="G950" s="166"/>
      <c r="H950" s="166"/>
      <c r="I950" s="166"/>
      <c r="J950" s="166"/>
      <c r="K950" s="166"/>
      <c r="L950" s="166"/>
      <c r="M950" s="166"/>
      <c r="N950" s="166"/>
      <c r="O950" s="166"/>
      <c r="P950" s="166"/>
      <c r="Q950" s="166"/>
      <c r="R950" s="166"/>
      <c r="S950" s="166"/>
      <c r="T950" s="166"/>
      <c r="U950" s="166"/>
      <c r="V950" s="166"/>
      <c r="W950" s="166"/>
      <c r="X950" s="166"/>
      <c r="Y950" s="166"/>
      <c r="Z950" s="166"/>
    </row>
    <row r="951" spans="1:26" ht="12.75" customHeight="1">
      <c r="A951" s="166"/>
      <c r="B951" s="166"/>
      <c r="C951" s="166"/>
      <c r="D951" s="166"/>
      <c r="E951" s="166"/>
      <c r="F951" s="166"/>
      <c r="G951" s="166"/>
      <c r="H951" s="166"/>
      <c r="I951" s="166"/>
      <c r="J951" s="166"/>
      <c r="K951" s="166"/>
      <c r="L951" s="166"/>
      <c r="M951" s="166"/>
      <c r="N951" s="166"/>
      <c r="O951" s="166"/>
      <c r="P951" s="166"/>
      <c r="Q951" s="166"/>
      <c r="R951" s="166"/>
      <c r="S951" s="166"/>
      <c r="T951" s="166"/>
      <c r="U951" s="166"/>
      <c r="V951" s="166"/>
      <c r="W951" s="166"/>
      <c r="X951" s="166"/>
      <c r="Y951" s="166"/>
      <c r="Z951" s="166"/>
    </row>
    <row r="952" spans="1:26" ht="12.75" customHeight="1">
      <c r="A952" s="166"/>
      <c r="B952" s="166"/>
      <c r="C952" s="166"/>
      <c r="D952" s="166"/>
      <c r="E952" s="166"/>
      <c r="F952" s="166"/>
      <c r="G952" s="166"/>
      <c r="H952" s="166"/>
      <c r="I952" s="166"/>
      <c r="J952" s="166"/>
      <c r="K952" s="166"/>
      <c r="L952" s="166"/>
      <c r="M952" s="166"/>
      <c r="N952" s="166"/>
      <c r="O952" s="166"/>
      <c r="P952" s="166"/>
      <c r="Q952" s="166"/>
      <c r="R952" s="166"/>
      <c r="S952" s="166"/>
      <c r="T952" s="166"/>
      <c r="U952" s="166"/>
      <c r="V952" s="166"/>
      <c r="W952" s="166"/>
      <c r="X952" s="166"/>
      <c r="Y952" s="166"/>
      <c r="Z952" s="166"/>
    </row>
    <row r="953" spans="1:26" ht="12.75" customHeight="1">
      <c r="A953" s="166"/>
      <c r="B953" s="166"/>
      <c r="C953" s="166"/>
      <c r="D953" s="166"/>
      <c r="E953" s="166"/>
      <c r="F953" s="166"/>
      <c r="G953" s="166"/>
      <c r="H953" s="166"/>
      <c r="I953" s="166"/>
      <c r="J953" s="166"/>
      <c r="K953" s="166"/>
      <c r="L953" s="166"/>
      <c r="M953" s="166"/>
      <c r="N953" s="166"/>
      <c r="O953" s="166"/>
      <c r="P953" s="166"/>
      <c r="Q953" s="166"/>
      <c r="R953" s="166"/>
      <c r="S953" s="166"/>
      <c r="T953" s="166"/>
      <c r="U953" s="166"/>
      <c r="V953" s="166"/>
      <c r="W953" s="166"/>
      <c r="X953" s="166"/>
      <c r="Y953" s="166"/>
      <c r="Z953" s="166"/>
    </row>
    <row r="954" spans="1:26" ht="12.75" customHeight="1">
      <c r="A954" s="166"/>
      <c r="B954" s="166"/>
      <c r="C954" s="166"/>
      <c r="D954" s="166"/>
      <c r="E954" s="166"/>
      <c r="F954" s="166"/>
      <c r="G954" s="166"/>
      <c r="H954" s="166"/>
      <c r="I954" s="166"/>
      <c r="J954" s="166"/>
      <c r="K954" s="166"/>
      <c r="L954" s="166"/>
      <c r="M954" s="166"/>
      <c r="N954" s="166"/>
      <c r="O954" s="166"/>
      <c r="P954" s="166"/>
      <c r="Q954" s="166"/>
      <c r="R954" s="166"/>
      <c r="S954" s="166"/>
      <c r="T954" s="166"/>
      <c r="U954" s="166"/>
      <c r="V954" s="166"/>
      <c r="W954" s="166"/>
      <c r="X954" s="166"/>
      <c r="Y954" s="166"/>
      <c r="Z954" s="166"/>
    </row>
    <row r="955" spans="1:26" ht="12.75" customHeight="1">
      <c r="A955" s="166"/>
      <c r="B955" s="166"/>
      <c r="C955" s="166"/>
      <c r="D955" s="166"/>
      <c r="E955" s="166"/>
      <c r="F955" s="166"/>
      <c r="G955" s="166"/>
      <c r="H955" s="166"/>
      <c r="I955" s="166"/>
      <c r="J955" s="166"/>
      <c r="K955" s="166"/>
      <c r="L955" s="166"/>
      <c r="M955" s="166"/>
      <c r="N955" s="166"/>
      <c r="O955" s="166"/>
      <c r="P955" s="166"/>
      <c r="Q955" s="166"/>
      <c r="R955" s="166"/>
      <c r="S955" s="166"/>
      <c r="T955" s="166"/>
      <c r="U955" s="166"/>
      <c r="V955" s="166"/>
      <c r="W955" s="166"/>
      <c r="X955" s="166"/>
      <c r="Y955" s="166"/>
      <c r="Z955" s="166"/>
    </row>
    <row r="956" spans="1:26" ht="12.75" customHeight="1">
      <c r="A956" s="166"/>
      <c r="B956" s="166"/>
      <c r="C956" s="166"/>
      <c r="D956" s="166"/>
      <c r="E956" s="166"/>
      <c r="F956" s="166"/>
      <c r="G956" s="166"/>
      <c r="H956" s="166"/>
      <c r="I956" s="166"/>
      <c r="J956" s="166"/>
      <c r="K956" s="166"/>
      <c r="L956" s="166"/>
      <c r="M956" s="166"/>
      <c r="N956" s="166"/>
      <c r="O956" s="166"/>
      <c r="P956" s="166"/>
      <c r="Q956" s="166"/>
      <c r="R956" s="166"/>
      <c r="S956" s="166"/>
      <c r="T956" s="166"/>
      <c r="U956" s="166"/>
      <c r="V956" s="166"/>
      <c r="W956" s="166"/>
      <c r="X956" s="166"/>
      <c r="Y956" s="166"/>
      <c r="Z956" s="166"/>
    </row>
    <row r="957" spans="1:26" ht="12.75" customHeight="1">
      <c r="A957" s="166"/>
      <c r="B957" s="166"/>
      <c r="C957" s="166"/>
      <c r="D957" s="166"/>
      <c r="E957" s="166"/>
      <c r="F957" s="166"/>
      <c r="G957" s="166"/>
      <c r="H957" s="166"/>
      <c r="I957" s="166"/>
      <c r="J957" s="166"/>
      <c r="K957" s="166"/>
      <c r="L957" s="166"/>
      <c r="M957" s="166"/>
      <c r="N957" s="166"/>
      <c r="O957" s="166"/>
      <c r="P957" s="166"/>
      <c r="Q957" s="166"/>
      <c r="R957" s="166"/>
      <c r="S957" s="166"/>
      <c r="T957" s="166"/>
      <c r="U957" s="166"/>
      <c r="V957" s="166"/>
      <c r="W957" s="166"/>
      <c r="X957" s="166"/>
      <c r="Y957" s="166"/>
      <c r="Z957" s="166"/>
    </row>
    <row r="958" spans="1:26" ht="12.75" customHeight="1">
      <c r="A958" s="166"/>
      <c r="B958" s="166"/>
      <c r="C958" s="166"/>
      <c r="D958" s="166"/>
      <c r="E958" s="166"/>
      <c r="F958" s="166"/>
      <c r="G958" s="166"/>
      <c r="H958" s="166"/>
      <c r="I958" s="166"/>
      <c r="J958" s="166"/>
      <c r="K958" s="166"/>
      <c r="L958" s="166"/>
      <c r="M958" s="166"/>
      <c r="N958" s="166"/>
      <c r="O958" s="166"/>
      <c r="P958" s="166"/>
      <c r="Q958" s="166"/>
      <c r="R958" s="166"/>
      <c r="S958" s="166"/>
      <c r="T958" s="166"/>
      <c r="U958" s="166"/>
      <c r="V958" s="166"/>
      <c r="W958" s="166"/>
      <c r="X958" s="166"/>
      <c r="Y958" s="166"/>
      <c r="Z958" s="166"/>
    </row>
    <row r="959" spans="1:26" ht="12.75" customHeight="1">
      <c r="A959" s="166"/>
      <c r="B959" s="166"/>
      <c r="C959" s="166"/>
      <c r="D959" s="166"/>
      <c r="E959" s="166"/>
      <c r="F959" s="166"/>
      <c r="G959" s="166"/>
      <c r="H959" s="166"/>
      <c r="I959" s="166"/>
      <c r="J959" s="166"/>
      <c r="K959" s="166"/>
      <c r="L959" s="166"/>
      <c r="M959" s="166"/>
      <c r="N959" s="166"/>
      <c r="O959" s="166"/>
      <c r="P959" s="166"/>
      <c r="Q959" s="166"/>
      <c r="R959" s="166"/>
      <c r="S959" s="166"/>
      <c r="T959" s="166"/>
      <c r="U959" s="166"/>
      <c r="V959" s="166"/>
      <c r="W959" s="166"/>
      <c r="X959" s="166"/>
      <c r="Y959" s="166"/>
      <c r="Z959" s="166"/>
    </row>
    <row r="960" spans="1:26" ht="12.75" customHeight="1">
      <c r="A960" s="166"/>
      <c r="B960" s="166"/>
      <c r="C960" s="166"/>
      <c r="D960" s="166"/>
      <c r="E960" s="166"/>
      <c r="F960" s="166"/>
      <c r="G960" s="166"/>
      <c r="H960" s="166"/>
      <c r="I960" s="166"/>
      <c r="J960" s="166"/>
      <c r="K960" s="166"/>
      <c r="L960" s="166"/>
      <c r="M960" s="166"/>
      <c r="N960" s="166"/>
      <c r="O960" s="166"/>
      <c r="P960" s="166"/>
      <c r="Q960" s="166"/>
      <c r="R960" s="166"/>
      <c r="S960" s="166"/>
      <c r="T960" s="166"/>
      <c r="U960" s="166"/>
      <c r="V960" s="166"/>
      <c r="W960" s="166"/>
      <c r="X960" s="166"/>
      <c r="Y960" s="166"/>
      <c r="Z960" s="166"/>
    </row>
    <row r="961" spans="1:26" ht="12.75" customHeight="1">
      <c r="A961" s="166"/>
      <c r="B961" s="166"/>
      <c r="C961" s="166"/>
      <c r="D961" s="166"/>
      <c r="E961" s="166"/>
      <c r="F961" s="166"/>
      <c r="G961" s="166"/>
      <c r="H961" s="166"/>
      <c r="I961" s="166"/>
      <c r="J961" s="166"/>
      <c r="K961" s="166"/>
      <c r="L961" s="166"/>
      <c r="M961" s="166"/>
      <c r="N961" s="166"/>
      <c r="O961" s="166"/>
      <c r="P961" s="166"/>
      <c r="Q961" s="166"/>
      <c r="R961" s="166"/>
      <c r="S961" s="166"/>
      <c r="T961" s="166"/>
      <c r="U961" s="166"/>
      <c r="V961" s="166"/>
      <c r="W961" s="166"/>
      <c r="X961" s="166"/>
      <c r="Y961" s="166"/>
      <c r="Z961" s="166"/>
    </row>
    <row r="962" spans="1:26" ht="12.75" customHeight="1">
      <c r="A962" s="166"/>
      <c r="B962" s="166"/>
      <c r="C962" s="166"/>
      <c r="D962" s="166"/>
      <c r="E962" s="166"/>
      <c r="F962" s="166"/>
      <c r="G962" s="166"/>
      <c r="H962" s="166"/>
      <c r="I962" s="166"/>
      <c r="J962" s="166"/>
      <c r="K962" s="166"/>
      <c r="L962" s="166"/>
      <c r="M962" s="166"/>
      <c r="N962" s="166"/>
      <c r="O962" s="166"/>
      <c r="P962" s="166"/>
      <c r="Q962" s="166"/>
      <c r="R962" s="166"/>
      <c r="S962" s="166"/>
      <c r="T962" s="166"/>
      <c r="U962" s="166"/>
      <c r="V962" s="166"/>
      <c r="W962" s="166"/>
      <c r="X962" s="166"/>
      <c r="Y962" s="166"/>
      <c r="Z962" s="166"/>
    </row>
    <row r="963" spans="1:26" ht="12.75" customHeight="1">
      <c r="A963" s="166"/>
      <c r="B963" s="166"/>
      <c r="C963" s="166"/>
      <c r="D963" s="166"/>
      <c r="E963" s="166"/>
      <c r="F963" s="166"/>
      <c r="G963" s="166"/>
      <c r="H963" s="166"/>
      <c r="I963" s="166"/>
      <c r="J963" s="166"/>
      <c r="K963" s="166"/>
      <c r="L963" s="166"/>
      <c r="M963" s="166"/>
      <c r="N963" s="166"/>
      <c r="O963" s="166"/>
      <c r="P963" s="166"/>
      <c r="Q963" s="166"/>
      <c r="R963" s="166"/>
      <c r="S963" s="166"/>
      <c r="T963" s="166"/>
      <c r="U963" s="166"/>
      <c r="V963" s="166"/>
      <c r="W963" s="166"/>
      <c r="X963" s="166"/>
      <c r="Y963" s="166"/>
      <c r="Z963" s="166"/>
    </row>
    <row r="964" spans="1:26" ht="12.75" customHeight="1">
      <c r="A964" s="166"/>
      <c r="B964" s="166"/>
      <c r="C964" s="166"/>
      <c r="D964" s="166"/>
      <c r="E964" s="166"/>
      <c r="F964" s="166"/>
      <c r="G964" s="166"/>
      <c r="H964" s="166"/>
      <c r="I964" s="166"/>
      <c r="J964" s="166"/>
      <c r="K964" s="166"/>
      <c r="L964" s="166"/>
      <c r="M964" s="166"/>
      <c r="N964" s="166"/>
      <c r="O964" s="166"/>
      <c r="P964" s="166"/>
      <c r="Q964" s="166"/>
      <c r="R964" s="166"/>
      <c r="S964" s="166"/>
      <c r="T964" s="166"/>
      <c r="U964" s="166"/>
      <c r="V964" s="166"/>
      <c r="W964" s="166"/>
      <c r="X964" s="166"/>
      <c r="Y964" s="166"/>
      <c r="Z964" s="166"/>
    </row>
    <row r="965" spans="1:26" ht="12.75" customHeight="1">
      <c r="A965" s="166"/>
      <c r="B965" s="166"/>
      <c r="C965" s="166"/>
      <c r="D965" s="166"/>
      <c r="E965" s="166"/>
      <c r="F965" s="166"/>
      <c r="G965" s="166"/>
      <c r="H965" s="166"/>
      <c r="I965" s="166"/>
      <c r="J965" s="166"/>
      <c r="K965" s="166"/>
      <c r="L965" s="166"/>
      <c r="M965" s="166"/>
      <c r="N965" s="166"/>
      <c r="O965" s="166"/>
      <c r="P965" s="166"/>
      <c r="Q965" s="166"/>
      <c r="R965" s="166"/>
      <c r="S965" s="166"/>
      <c r="T965" s="166"/>
      <c r="U965" s="166"/>
      <c r="V965" s="166"/>
      <c r="W965" s="166"/>
      <c r="X965" s="166"/>
      <c r="Y965" s="166"/>
      <c r="Z965" s="166"/>
    </row>
    <row r="966" spans="1:26" ht="12.75" customHeight="1">
      <c r="A966" s="166"/>
      <c r="B966" s="166"/>
      <c r="C966" s="166"/>
      <c r="D966" s="166"/>
      <c r="E966" s="166"/>
      <c r="F966" s="166"/>
      <c r="G966" s="166"/>
      <c r="H966" s="166"/>
      <c r="I966" s="166"/>
      <c r="J966" s="166"/>
      <c r="K966" s="166"/>
      <c r="L966" s="166"/>
      <c r="M966" s="166"/>
      <c r="N966" s="166"/>
      <c r="O966" s="166"/>
      <c r="P966" s="166"/>
      <c r="Q966" s="166"/>
      <c r="R966" s="166"/>
      <c r="S966" s="166"/>
      <c r="T966" s="166"/>
      <c r="U966" s="166"/>
      <c r="V966" s="166"/>
      <c r="W966" s="166"/>
      <c r="X966" s="166"/>
      <c r="Y966" s="166"/>
      <c r="Z966" s="166"/>
    </row>
    <row r="967" spans="1:26" ht="12.75" customHeight="1">
      <c r="A967" s="166"/>
      <c r="B967" s="166"/>
      <c r="C967" s="166"/>
      <c r="D967" s="166"/>
      <c r="E967" s="166"/>
      <c r="F967" s="166"/>
      <c r="G967" s="166"/>
      <c r="H967" s="166"/>
      <c r="I967" s="166"/>
      <c r="J967" s="166"/>
      <c r="K967" s="166"/>
      <c r="L967" s="166"/>
      <c r="M967" s="166"/>
      <c r="N967" s="166"/>
      <c r="O967" s="166"/>
      <c r="P967" s="166"/>
      <c r="Q967" s="166"/>
      <c r="R967" s="166"/>
      <c r="S967" s="166"/>
      <c r="T967" s="166"/>
      <c r="U967" s="166"/>
      <c r="V967" s="166"/>
      <c r="W967" s="166"/>
      <c r="X967" s="166"/>
      <c r="Y967" s="166"/>
      <c r="Z967" s="166"/>
    </row>
    <row r="968" spans="1:26" ht="12.75" customHeight="1">
      <c r="A968" s="166"/>
      <c r="B968" s="166"/>
      <c r="C968" s="166"/>
      <c r="D968" s="166"/>
      <c r="E968" s="166"/>
      <c r="F968" s="166"/>
      <c r="G968" s="166"/>
      <c r="H968" s="166"/>
      <c r="I968" s="166"/>
      <c r="J968" s="166"/>
      <c r="K968" s="166"/>
      <c r="L968" s="166"/>
      <c r="M968" s="166"/>
      <c r="N968" s="166"/>
      <c r="O968" s="166"/>
      <c r="P968" s="166"/>
      <c r="Q968" s="166"/>
      <c r="R968" s="166"/>
      <c r="S968" s="166"/>
      <c r="T968" s="166"/>
      <c r="U968" s="166"/>
      <c r="V968" s="166"/>
      <c r="W968" s="166"/>
      <c r="X968" s="166"/>
      <c r="Y968" s="166"/>
      <c r="Z968" s="166"/>
    </row>
    <row r="969" spans="1:26" ht="12.75" customHeight="1">
      <c r="A969" s="166"/>
      <c r="B969" s="166"/>
      <c r="C969" s="166"/>
      <c r="D969" s="166"/>
      <c r="E969" s="166"/>
      <c r="F969" s="166"/>
      <c r="G969" s="166"/>
      <c r="H969" s="166"/>
      <c r="I969" s="166"/>
      <c r="J969" s="166"/>
      <c r="K969" s="166"/>
      <c r="L969" s="166"/>
      <c r="M969" s="166"/>
      <c r="N969" s="166"/>
      <c r="O969" s="166"/>
      <c r="P969" s="166"/>
      <c r="Q969" s="166"/>
      <c r="R969" s="166"/>
      <c r="S969" s="166"/>
      <c r="T969" s="166"/>
      <c r="U969" s="166"/>
      <c r="V969" s="166"/>
      <c r="W969" s="166"/>
      <c r="X969" s="166"/>
      <c r="Y969" s="166"/>
      <c r="Z969" s="166"/>
    </row>
    <row r="970" spans="1:26" ht="12.75" customHeight="1">
      <c r="A970" s="166"/>
      <c r="B970" s="166"/>
      <c r="C970" s="166"/>
      <c r="D970" s="166"/>
      <c r="E970" s="166"/>
      <c r="F970" s="166"/>
      <c r="G970" s="166"/>
      <c r="H970" s="166"/>
      <c r="I970" s="166"/>
      <c r="J970" s="166"/>
      <c r="K970" s="166"/>
      <c r="L970" s="166"/>
      <c r="M970" s="166"/>
      <c r="N970" s="166"/>
      <c r="O970" s="166"/>
      <c r="P970" s="166"/>
      <c r="Q970" s="166"/>
      <c r="R970" s="166"/>
      <c r="S970" s="166"/>
      <c r="T970" s="166"/>
      <c r="U970" s="166"/>
      <c r="V970" s="166"/>
      <c r="W970" s="166"/>
      <c r="X970" s="166"/>
      <c r="Y970" s="166"/>
      <c r="Z970" s="166"/>
    </row>
    <row r="971" spans="1:26" ht="12.75" customHeight="1">
      <c r="A971" s="166"/>
      <c r="B971" s="166"/>
      <c r="C971" s="166"/>
      <c r="D971" s="166"/>
      <c r="E971" s="166"/>
      <c r="F971" s="166"/>
      <c r="G971" s="166"/>
      <c r="H971" s="166"/>
      <c r="I971" s="166"/>
      <c r="J971" s="166"/>
      <c r="K971" s="166"/>
      <c r="L971" s="166"/>
      <c r="M971" s="166"/>
      <c r="N971" s="166"/>
      <c r="O971" s="166"/>
      <c r="P971" s="166"/>
      <c r="Q971" s="166"/>
      <c r="R971" s="166"/>
      <c r="S971" s="166"/>
      <c r="T971" s="166"/>
      <c r="U971" s="166"/>
      <c r="V971" s="166"/>
      <c r="W971" s="166"/>
      <c r="X971" s="166"/>
      <c r="Y971" s="166"/>
      <c r="Z971" s="166"/>
    </row>
    <row r="972" spans="1:26" ht="12.75" customHeight="1">
      <c r="A972" s="166"/>
      <c r="B972" s="166"/>
      <c r="C972" s="166"/>
      <c r="D972" s="166"/>
      <c r="E972" s="166"/>
      <c r="F972" s="166"/>
      <c r="G972" s="166"/>
      <c r="H972" s="166"/>
      <c r="I972" s="166"/>
      <c r="J972" s="166"/>
      <c r="K972" s="166"/>
      <c r="L972" s="166"/>
      <c r="M972" s="166"/>
      <c r="N972" s="166"/>
      <c r="O972" s="166"/>
      <c r="P972" s="166"/>
      <c r="Q972" s="166"/>
      <c r="R972" s="166"/>
      <c r="S972" s="166"/>
      <c r="T972" s="166"/>
      <c r="U972" s="166"/>
      <c r="V972" s="166"/>
      <c r="W972" s="166"/>
      <c r="X972" s="166"/>
      <c r="Y972" s="166"/>
      <c r="Z972" s="166"/>
    </row>
    <row r="973" spans="1:26" ht="12.75" customHeight="1">
      <c r="A973" s="166"/>
      <c r="B973" s="166"/>
      <c r="C973" s="166"/>
      <c r="D973" s="166"/>
      <c r="E973" s="166"/>
      <c r="F973" s="166"/>
      <c r="G973" s="166"/>
      <c r="H973" s="166"/>
      <c r="I973" s="166"/>
      <c r="J973" s="166"/>
      <c r="K973" s="166"/>
      <c r="L973" s="166"/>
      <c r="M973" s="166"/>
      <c r="N973" s="166"/>
      <c r="O973" s="166"/>
      <c r="P973" s="166"/>
      <c r="Q973" s="166"/>
      <c r="R973" s="166"/>
      <c r="S973" s="166"/>
      <c r="T973" s="166"/>
      <c r="U973" s="166"/>
      <c r="V973" s="166"/>
      <c r="W973" s="166"/>
      <c r="X973" s="166"/>
      <c r="Y973" s="166"/>
      <c r="Z973" s="166"/>
    </row>
    <row r="974" spans="1:26" ht="12.75" customHeight="1">
      <c r="A974" s="166"/>
      <c r="B974" s="166"/>
      <c r="C974" s="166"/>
      <c r="D974" s="166"/>
      <c r="E974" s="166"/>
      <c r="F974" s="166"/>
      <c r="G974" s="166"/>
      <c r="H974" s="166"/>
      <c r="I974" s="166"/>
      <c r="J974" s="166"/>
      <c r="K974" s="166"/>
      <c r="L974" s="166"/>
      <c r="M974" s="166"/>
      <c r="N974" s="166"/>
      <c r="O974" s="166"/>
      <c r="P974" s="166"/>
      <c r="Q974" s="166"/>
      <c r="R974" s="166"/>
      <c r="S974" s="166"/>
      <c r="T974" s="166"/>
      <c r="U974" s="166"/>
      <c r="V974" s="166"/>
      <c r="W974" s="166"/>
      <c r="X974" s="166"/>
      <c r="Y974" s="166"/>
      <c r="Z974" s="166"/>
    </row>
    <row r="975" spans="1:26" ht="12.75" customHeight="1">
      <c r="A975" s="166"/>
      <c r="B975" s="166"/>
      <c r="C975" s="166"/>
      <c r="D975" s="166"/>
      <c r="E975" s="166"/>
      <c r="F975" s="166"/>
      <c r="G975" s="166"/>
      <c r="H975" s="166"/>
      <c r="I975" s="166"/>
      <c r="J975" s="166"/>
      <c r="K975" s="166"/>
      <c r="L975" s="166"/>
      <c r="M975" s="166"/>
      <c r="N975" s="166"/>
      <c r="O975" s="166"/>
      <c r="P975" s="166"/>
      <c r="Q975" s="166"/>
      <c r="R975" s="166"/>
      <c r="S975" s="166"/>
      <c r="T975" s="166"/>
      <c r="U975" s="166"/>
      <c r="V975" s="166"/>
      <c r="W975" s="166"/>
      <c r="X975" s="166"/>
      <c r="Y975" s="166"/>
      <c r="Z975" s="166"/>
    </row>
    <row r="976" spans="1:26" ht="12.75" customHeight="1">
      <c r="A976" s="166"/>
      <c r="B976" s="166"/>
      <c r="C976" s="166"/>
      <c r="D976" s="166"/>
      <c r="E976" s="166"/>
      <c r="F976" s="166"/>
      <c r="G976" s="166"/>
      <c r="H976" s="166"/>
      <c r="I976" s="166"/>
      <c r="J976" s="166"/>
      <c r="K976" s="166"/>
      <c r="L976" s="166"/>
      <c r="M976" s="166"/>
      <c r="N976" s="166"/>
      <c r="O976" s="166"/>
      <c r="P976" s="166"/>
      <c r="Q976" s="166"/>
      <c r="R976" s="166"/>
      <c r="S976" s="166"/>
      <c r="T976" s="166"/>
      <c r="U976" s="166"/>
      <c r="V976" s="166"/>
      <c r="W976" s="166"/>
      <c r="X976" s="166"/>
      <c r="Y976" s="166"/>
      <c r="Z976" s="166"/>
    </row>
    <row r="977" spans="1:26" ht="12.75" customHeight="1">
      <c r="A977" s="166"/>
      <c r="B977" s="166"/>
      <c r="C977" s="166"/>
      <c r="D977" s="166"/>
      <c r="E977" s="166"/>
      <c r="F977" s="166"/>
      <c r="G977" s="166"/>
      <c r="H977" s="166"/>
      <c r="I977" s="166"/>
      <c r="J977" s="166"/>
      <c r="K977" s="166"/>
      <c r="L977" s="166"/>
      <c r="M977" s="166"/>
      <c r="N977" s="166"/>
      <c r="O977" s="166"/>
      <c r="P977" s="166"/>
      <c r="Q977" s="166"/>
      <c r="R977" s="166"/>
      <c r="S977" s="166"/>
      <c r="T977" s="166"/>
      <c r="U977" s="166"/>
      <c r="V977" s="166"/>
      <c r="W977" s="166"/>
      <c r="X977" s="166"/>
      <c r="Y977" s="166"/>
      <c r="Z977" s="166"/>
    </row>
    <row r="978" spans="1:26" ht="12.75" customHeight="1">
      <c r="A978" s="166"/>
      <c r="B978" s="166"/>
      <c r="C978" s="166"/>
      <c r="D978" s="166"/>
      <c r="E978" s="166"/>
      <c r="F978" s="166"/>
      <c r="G978" s="166"/>
      <c r="H978" s="166"/>
      <c r="I978" s="166"/>
      <c r="J978" s="166"/>
      <c r="K978" s="166"/>
      <c r="L978" s="166"/>
      <c r="M978" s="166"/>
      <c r="N978" s="166"/>
      <c r="O978" s="166"/>
      <c r="P978" s="166"/>
      <c r="Q978" s="166"/>
      <c r="R978" s="166"/>
      <c r="S978" s="166"/>
      <c r="T978" s="166"/>
      <c r="U978" s="166"/>
      <c r="V978" s="166"/>
      <c r="W978" s="166"/>
      <c r="X978" s="166"/>
      <c r="Y978" s="166"/>
      <c r="Z978" s="166"/>
    </row>
    <row r="979" spans="1:26" ht="12.75" customHeight="1">
      <c r="A979" s="166"/>
      <c r="B979" s="166"/>
      <c r="C979" s="166"/>
      <c r="D979" s="166"/>
      <c r="E979" s="166"/>
      <c r="F979" s="166"/>
      <c r="G979" s="166"/>
      <c r="H979" s="166"/>
      <c r="I979" s="166"/>
      <c r="J979" s="166"/>
      <c r="K979" s="166"/>
      <c r="L979" s="166"/>
      <c r="M979" s="166"/>
      <c r="N979" s="166"/>
      <c r="O979" s="166"/>
      <c r="P979" s="166"/>
      <c r="Q979" s="166"/>
      <c r="R979" s="166"/>
      <c r="S979" s="166"/>
      <c r="T979" s="166"/>
      <c r="U979" s="166"/>
      <c r="V979" s="166"/>
      <c r="W979" s="166"/>
      <c r="X979" s="166"/>
      <c r="Y979" s="166"/>
      <c r="Z979" s="166"/>
    </row>
    <row r="980" spans="1:26" ht="12.75" customHeight="1">
      <c r="A980" s="166"/>
      <c r="B980" s="166"/>
      <c r="C980" s="166"/>
      <c r="D980" s="166"/>
      <c r="E980" s="166"/>
      <c r="F980" s="166"/>
      <c r="G980" s="166"/>
      <c r="H980" s="166"/>
      <c r="I980" s="166"/>
      <c r="J980" s="166"/>
      <c r="K980" s="166"/>
      <c r="L980" s="166"/>
      <c r="M980" s="166"/>
      <c r="N980" s="166"/>
      <c r="O980" s="166"/>
      <c r="P980" s="166"/>
      <c r="Q980" s="166"/>
      <c r="R980" s="166"/>
      <c r="S980" s="166"/>
      <c r="T980" s="166"/>
      <c r="U980" s="166"/>
      <c r="V980" s="166"/>
      <c r="W980" s="166"/>
      <c r="X980" s="166"/>
      <c r="Y980" s="166"/>
      <c r="Z980" s="166"/>
    </row>
    <row r="981" spans="1:26" ht="12.75" customHeight="1">
      <c r="A981" s="166"/>
      <c r="B981" s="166"/>
      <c r="C981" s="166"/>
      <c r="D981" s="166"/>
      <c r="E981" s="166"/>
      <c r="F981" s="166"/>
      <c r="G981" s="166"/>
      <c r="H981" s="166"/>
      <c r="I981" s="166"/>
      <c r="J981" s="166"/>
      <c r="K981" s="166"/>
      <c r="L981" s="166"/>
      <c r="M981" s="166"/>
      <c r="N981" s="166"/>
      <c r="O981" s="166"/>
      <c r="P981" s="166"/>
      <c r="Q981" s="166"/>
      <c r="R981" s="166"/>
      <c r="S981" s="166"/>
      <c r="T981" s="166"/>
      <c r="U981" s="166"/>
      <c r="V981" s="166"/>
      <c r="W981" s="166"/>
      <c r="X981" s="166"/>
      <c r="Y981" s="166"/>
      <c r="Z981" s="166"/>
    </row>
    <row r="982" spans="1:26" ht="12.75" customHeight="1">
      <c r="A982" s="166"/>
      <c r="B982" s="166"/>
      <c r="C982" s="166"/>
      <c r="D982" s="166"/>
      <c r="E982" s="166"/>
      <c r="F982" s="166"/>
      <c r="G982" s="166"/>
      <c r="H982" s="166"/>
      <c r="I982" s="166"/>
      <c r="J982" s="166"/>
      <c r="K982" s="166"/>
      <c r="L982" s="166"/>
      <c r="M982" s="166"/>
      <c r="N982" s="166"/>
      <c r="O982" s="166"/>
      <c r="P982" s="166"/>
      <c r="Q982" s="166"/>
      <c r="R982" s="166"/>
      <c r="S982" s="166"/>
      <c r="T982" s="166"/>
      <c r="U982" s="166"/>
      <c r="V982" s="166"/>
      <c r="W982" s="166"/>
      <c r="X982" s="166"/>
      <c r="Y982" s="166"/>
      <c r="Z982" s="166"/>
    </row>
    <row r="983" spans="1:26" ht="12.75" customHeight="1">
      <c r="A983" s="166"/>
      <c r="B983" s="166"/>
      <c r="C983" s="166"/>
      <c r="D983" s="166"/>
      <c r="E983" s="166"/>
      <c r="F983" s="166"/>
      <c r="G983" s="166"/>
      <c r="H983" s="166"/>
      <c r="I983" s="166"/>
      <c r="J983" s="166"/>
      <c r="K983" s="166"/>
      <c r="L983" s="166"/>
      <c r="M983" s="166"/>
      <c r="N983" s="166"/>
      <c r="O983" s="166"/>
      <c r="P983" s="166"/>
      <c r="Q983" s="166"/>
      <c r="R983" s="166"/>
      <c r="S983" s="166"/>
      <c r="T983" s="166"/>
      <c r="U983" s="166"/>
      <c r="V983" s="166"/>
      <c r="W983" s="166"/>
      <c r="X983" s="166"/>
      <c r="Y983" s="166"/>
      <c r="Z983" s="166"/>
    </row>
    <row r="984" spans="1:26" ht="12.75" customHeight="1">
      <c r="A984" s="166"/>
      <c r="B984" s="166"/>
      <c r="C984" s="166"/>
      <c r="D984" s="166"/>
      <c r="E984" s="166"/>
      <c r="F984" s="166"/>
      <c r="G984" s="166"/>
      <c r="H984" s="166"/>
      <c r="I984" s="166"/>
      <c r="J984" s="166"/>
      <c r="K984" s="166"/>
      <c r="L984" s="166"/>
      <c r="M984" s="166"/>
      <c r="N984" s="166"/>
      <c r="O984" s="166"/>
      <c r="P984" s="166"/>
      <c r="Q984" s="166"/>
      <c r="R984" s="166"/>
      <c r="S984" s="166"/>
      <c r="T984" s="166"/>
      <c r="U984" s="166"/>
      <c r="V984" s="166"/>
      <c r="W984" s="166"/>
      <c r="X984" s="166"/>
      <c r="Y984" s="166"/>
      <c r="Z984" s="166"/>
    </row>
    <row r="985" spans="1:26" ht="12.75" customHeight="1">
      <c r="A985" s="166"/>
      <c r="B985" s="166"/>
      <c r="C985" s="166"/>
      <c r="D985" s="166"/>
      <c r="E985" s="166"/>
      <c r="F985" s="166"/>
      <c r="G985" s="166"/>
      <c r="H985" s="166"/>
      <c r="I985" s="166"/>
      <c r="J985" s="166"/>
      <c r="K985" s="166"/>
      <c r="L985" s="166"/>
      <c r="M985" s="166"/>
      <c r="N985" s="166"/>
      <c r="O985" s="166"/>
      <c r="P985" s="166"/>
      <c r="Q985" s="166"/>
      <c r="R985" s="166"/>
      <c r="S985" s="166"/>
      <c r="T985" s="166"/>
      <c r="U985" s="166"/>
      <c r="V985" s="166"/>
      <c r="W985" s="166"/>
      <c r="X985" s="166"/>
      <c r="Y985" s="166"/>
      <c r="Z985" s="166"/>
    </row>
    <row r="986" spans="1:26" ht="12.75" customHeight="1">
      <c r="A986" s="166"/>
      <c r="B986" s="166"/>
      <c r="C986" s="166"/>
      <c r="D986" s="166"/>
      <c r="E986" s="166"/>
      <c r="F986" s="166"/>
      <c r="G986" s="166"/>
      <c r="H986" s="166"/>
      <c r="I986" s="166"/>
      <c r="J986" s="166"/>
      <c r="K986" s="166"/>
      <c r="L986" s="166"/>
      <c r="M986" s="166"/>
      <c r="N986" s="166"/>
      <c r="O986" s="166"/>
      <c r="P986" s="166"/>
      <c r="Q986" s="166"/>
      <c r="R986" s="166"/>
      <c r="S986" s="166"/>
      <c r="T986" s="166"/>
      <c r="U986" s="166"/>
      <c r="V986" s="166"/>
      <c r="W986" s="166"/>
      <c r="X986" s="166"/>
      <c r="Y986" s="166"/>
      <c r="Z986" s="166"/>
    </row>
    <row r="987" spans="1:26" ht="12.75" customHeight="1">
      <c r="A987" s="166"/>
      <c r="B987" s="166"/>
      <c r="C987" s="166"/>
      <c r="D987" s="166"/>
      <c r="E987" s="166"/>
      <c r="F987" s="166"/>
      <c r="G987" s="166"/>
      <c r="H987" s="166"/>
      <c r="I987" s="166"/>
      <c r="J987" s="166"/>
      <c r="K987" s="166"/>
      <c r="L987" s="166"/>
      <c r="M987" s="166"/>
      <c r="N987" s="166"/>
      <c r="O987" s="166"/>
      <c r="P987" s="166"/>
      <c r="Q987" s="166"/>
      <c r="R987" s="166"/>
      <c r="S987" s="166"/>
      <c r="T987" s="166"/>
      <c r="U987" s="166"/>
      <c r="V987" s="166"/>
      <c r="W987" s="166"/>
      <c r="X987" s="166"/>
      <c r="Y987" s="166"/>
      <c r="Z987" s="166"/>
    </row>
    <row r="988" spans="1:26" ht="12.75" customHeight="1">
      <c r="A988" s="166"/>
      <c r="B988" s="166"/>
      <c r="C988" s="166"/>
      <c r="D988" s="166"/>
      <c r="E988" s="166"/>
      <c r="F988" s="166"/>
      <c r="G988" s="166"/>
      <c r="H988" s="166"/>
      <c r="I988" s="166"/>
      <c r="J988" s="166"/>
      <c r="K988" s="166"/>
      <c r="L988" s="166"/>
      <c r="M988" s="166"/>
      <c r="N988" s="166"/>
      <c r="O988" s="166"/>
      <c r="P988" s="166"/>
      <c r="Q988" s="166"/>
      <c r="R988" s="166"/>
      <c r="S988" s="166"/>
      <c r="T988" s="166"/>
      <c r="U988" s="166"/>
      <c r="V988" s="166"/>
      <c r="W988" s="166"/>
      <c r="X988" s="166"/>
      <c r="Y988" s="166"/>
      <c r="Z988" s="166"/>
    </row>
    <row r="989" spans="1:26" ht="12.75" customHeight="1">
      <c r="A989" s="166"/>
      <c r="B989" s="166"/>
      <c r="C989" s="166"/>
      <c r="D989" s="166"/>
      <c r="E989" s="166"/>
      <c r="F989" s="166"/>
      <c r="G989" s="166"/>
      <c r="H989" s="166"/>
      <c r="I989" s="166"/>
      <c r="J989" s="166"/>
      <c r="K989" s="166"/>
      <c r="L989" s="166"/>
      <c r="M989" s="166"/>
      <c r="N989" s="166"/>
      <c r="O989" s="166"/>
      <c r="P989" s="166"/>
      <c r="Q989" s="166"/>
      <c r="R989" s="166"/>
      <c r="S989" s="166"/>
      <c r="T989" s="166"/>
      <c r="U989" s="166"/>
      <c r="V989" s="166"/>
      <c r="W989" s="166"/>
      <c r="X989" s="166"/>
      <c r="Y989" s="166"/>
      <c r="Z989" s="166"/>
    </row>
    <row r="990" spans="1:26" ht="12.75" customHeight="1">
      <c r="A990" s="166"/>
      <c r="B990" s="166"/>
      <c r="C990" s="166"/>
      <c r="D990" s="166"/>
      <c r="E990" s="166"/>
      <c r="F990" s="166"/>
      <c r="G990" s="166"/>
      <c r="H990" s="166"/>
      <c r="I990" s="166"/>
      <c r="J990" s="166"/>
      <c r="K990" s="166"/>
      <c r="L990" s="166"/>
      <c r="M990" s="166"/>
      <c r="N990" s="166"/>
      <c r="O990" s="166"/>
      <c r="P990" s="166"/>
      <c r="Q990" s="166"/>
      <c r="R990" s="166"/>
      <c r="S990" s="166"/>
      <c r="T990" s="166"/>
      <c r="U990" s="166"/>
      <c r="V990" s="166"/>
      <c r="W990" s="166"/>
      <c r="X990" s="166"/>
      <c r="Y990" s="166"/>
      <c r="Z990" s="166"/>
    </row>
    <row r="991" spans="1:26" ht="12.75" customHeight="1">
      <c r="A991" s="166"/>
      <c r="B991" s="166"/>
      <c r="C991" s="166"/>
      <c r="D991" s="166"/>
      <c r="E991" s="166"/>
      <c r="F991" s="166"/>
      <c r="G991" s="166"/>
      <c r="H991" s="166"/>
      <c r="I991" s="166"/>
      <c r="J991" s="166"/>
      <c r="K991" s="166"/>
      <c r="L991" s="166"/>
      <c r="M991" s="166"/>
      <c r="N991" s="166"/>
      <c r="O991" s="166"/>
      <c r="P991" s="166"/>
      <c r="Q991" s="166"/>
      <c r="R991" s="166"/>
      <c r="S991" s="166"/>
      <c r="T991" s="166"/>
      <c r="U991" s="166"/>
      <c r="V991" s="166"/>
      <c r="W991" s="166"/>
      <c r="X991" s="166"/>
      <c r="Y991" s="166"/>
      <c r="Z991" s="166"/>
    </row>
    <row r="992" spans="1:26" ht="12.75" customHeight="1">
      <c r="A992" s="166"/>
      <c r="B992" s="166"/>
      <c r="C992" s="166"/>
      <c r="D992" s="166"/>
      <c r="E992" s="166"/>
      <c r="F992" s="166"/>
      <c r="G992" s="166"/>
      <c r="H992" s="166"/>
      <c r="I992" s="166"/>
      <c r="J992" s="166"/>
      <c r="K992" s="166"/>
      <c r="L992" s="166"/>
      <c r="M992" s="166"/>
      <c r="N992" s="166"/>
      <c r="O992" s="166"/>
      <c r="P992" s="166"/>
      <c r="Q992" s="166"/>
      <c r="R992" s="166"/>
      <c r="S992" s="166"/>
      <c r="T992" s="166"/>
      <c r="U992" s="166"/>
      <c r="V992" s="166"/>
      <c r="W992" s="166"/>
      <c r="X992" s="166"/>
      <c r="Y992" s="166"/>
      <c r="Z992" s="166"/>
    </row>
    <row r="993" spans="1:26" ht="12.75" customHeight="1">
      <c r="A993" s="166"/>
      <c r="B993" s="166"/>
      <c r="C993" s="166"/>
      <c r="D993" s="166"/>
      <c r="E993" s="166"/>
      <c r="F993" s="166"/>
      <c r="G993" s="166"/>
      <c r="H993" s="166"/>
      <c r="I993" s="166"/>
      <c r="J993" s="166"/>
      <c r="K993" s="166"/>
      <c r="L993" s="166"/>
      <c r="M993" s="166"/>
      <c r="N993" s="166"/>
      <c r="O993" s="166"/>
      <c r="P993" s="166"/>
      <c r="Q993" s="166"/>
      <c r="R993" s="166"/>
      <c r="S993" s="166"/>
      <c r="T993" s="166"/>
      <c r="U993" s="166"/>
      <c r="V993" s="166"/>
      <c r="W993" s="166"/>
      <c r="X993" s="166"/>
      <c r="Y993" s="166"/>
      <c r="Z993" s="166"/>
    </row>
    <row r="994" spans="1:26" ht="12.75" customHeight="1">
      <c r="A994" s="166"/>
      <c r="B994" s="166"/>
      <c r="C994" s="166"/>
      <c r="D994" s="166"/>
      <c r="E994" s="166"/>
      <c r="F994" s="166"/>
      <c r="G994" s="166"/>
      <c r="H994" s="166"/>
      <c r="I994" s="166"/>
      <c r="J994" s="166"/>
      <c r="K994" s="166"/>
      <c r="L994" s="166"/>
      <c r="M994" s="166"/>
      <c r="N994" s="166"/>
      <c r="O994" s="166"/>
      <c r="P994" s="166"/>
      <c r="Q994" s="166"/>
      <c r="R994" s="166"/>
      <c r="S994" s="166"/>
      <c r="T994" s="166"/>
      <c r="U994" s="166"/>
      <c r="V994" s="166"/>
      <c r="W994" s="166"/>
      <c r="X994" s="166"/>
      <c r="Y994" s="166"/>
      <c r="Z994" s="166"/>
    </row>
    <row r="995" spans="1:26" ht="12.75" customHeight="1">
      <c r="A995" s="166"/>
      <c r="B995" s="166"/>
      <c r="C995" s="166"/>
      <c r="D995" s="166"/>
      <c r="E995" s="166"/>
      <c r="F995" s="166"/>
      <c r="G995" s="166"/>
      <c r="H995" s="166"/>
      <c r="I995" s="166"/>
      <c r="J995" s="166"/>
      <c r="K995" s="166"/>
      <c r="L995" s="166"/>
      <c r="M995" s="166"/>
      <c r="N995" s="166"/>
      <c r="O995" s="166"/>
      <c r="P995" s="166"/>
      <c r="Q995" s="166"/>
      <c r="R995" s="166"/>
      <c r="S995" s="166"/>
      <c r="T995" s="166"/>
      <c r="U995" s="166"/>
      <c r="V995" s="166"/>
      <c r="W995" s="166"/>
      <c r="X995" s="166"/>
      <c r="Y995" s="166"/>
      <c r="Z995" s="166"/>
    </row>
    <row r="996" spans="1:26" ht="12.75" customHeight="1">
      <c r="A996" s="166"/>
      <c r="B996" s="166"/>
      <c r="C996" s="166"/>
      <c r="D996" s="166"/>
      <c r="E996" s="166"/>
      <c r="F996" s="166"/>
      <c r="G996" s="166"/>
      <c r="H996" s="166"/>
      <c r="I996" s="166"/>
      <c r="J996" s="166"/>
      <c r="K996" s="166"/>
      <c r="L996" s="166"/>
      <c r="M996" s="166"/>
      <c r="N996" s="166"/>
      <c r="O996" s="166"/>
      <c r="P996" s="166"/>
      <c r="Q996" s="166"/>
      <c r="R996" s="166"/>
      <c r="S996" s="166"/>
      <c r="T996" s="166"/>
      <c r="U996" s="166"/>
      <c r="V996" s="166"/>
      <c r="W996" s="166"/>
      <c r="X996" s="166"/>
      <c r="Y996" s="166"/>
      <c r="Z996" s="166"/>
    </row>
    <row r="997" spans="1:26" ht="12.75" customHeight="1">
      <c r="A997" s="166"/>
      <c r="B997" s="166"/>
      <c r="C997" s="166"/>
      <c r="D997" s="166"/>
      <c r="E997" s="166"/>
      <c r="F997" s="166"/>
      <c r="G997" s="166"/>
      <c r="H997" s="166"/>
      <c r="I997" s="166"/>
      <c r="J997" s="166"/>
      <c r="K997" s="166"/>
      <c r="L997" s="166"/>
      <c r="M997" s="166"/>
      <c r="N997" s="166"/>
      <c r="O997" s="166"/>
      <c r="P997" s="166"/>
      <c r="Q997" s="166"/>
      <c r="R997" s="166"/>
      <c r="S997" s="166"/>
      <c r="T997" s="166"/>
      <c r="U997" s="166"/>
      <c r="V997" s="166"/>
      <c r="W997" s="166"/>
      <c r="X997" s="166"/>
      <c r="Y997" s="166"/>
      <c r="Z997" s="166"/>
    </row>
    <row r="998" spans="1:26" ht="12.75" customHeight="1">
      <c r="A998" s="166"/>
      <c r="B998" s="166"/>
      <c r="C998" s="166"/>
      <c r="D998" s="166"/>
      <c r="E998" s="166"/>
      <c r="F998" s="166"/>
      <c r="G998" s="166"/>
      <c r="H998" s="166"/>
      <c r="I998" s="166"/>
      <c r="J998" s="166"/>
      <c r="K998" s="166"/>
      <c r="L998" s="166"/>
      <c r="M998" s="166"/>
      <c r="N998" s="166"/>
      <c r="O998" s="166"/>
      <c r="P998" s="166"/>
      <c r="Q998" s="166"/>
      <c r="R998" s="166"/>
      <c r="S998" s="166"/>
      <c r="T998" s="166"/>
      <c r="U998" s="166"/>
      <c r="V998" s="166"/>
      <c r="W998" s="166"/>
      <c r="X998" s="166"/>
      <c r="Y998" s="166"/>
      <c r="Z998" s="166"/>
    </row>
    <row r="999" spans="1:26" ht="12.75" customHeight="1">
      <c r="A999" s="166"/>
      <c r="B999" s="166"/>
      <c r="C999" s="166"/>
      <c r="D999" s="166"/>
      <c r="E999" s="166"/>
      <c r="F999" s="166"/>
      <c r="G999" s="166"/>
      <c r="H999" s="166"/>
      <c r="I999" s="166"/>
      <c r="J999" s="166"/>
      <c r="K999" s="166"/>
      <c r="L999" s="166"/>
      <c r="M999" s="166"/>
      <c r="N999" s="166"/>
      <c r="O999" s="166"/>
      <c r="P999" s="166"/>
      <c r="Q999" s="166"/>
      <c r="R999" s="166"/>
      <c r="S999" s="166"/>
      <c r="T999" s="166"/>
      <c r="U999" s="166"/>
      <c r="V999" s="166"/>
      <c r="W999" s="166"/>
      <c r="X999" s="166"/>
      <c r="Y999" s="166"/>
      <c r="Z999" s="166"/>
    </row>
    <row r="1000" spans="1:26" ht="12.75" customHeight="1">
      <c r="A1000" s="166"/>
      <c r="B1000" s="166"/>
      <c r="C1000" s="166"/>
      <c r="D1000" s="166"/>
      <c r="E1000" s="166"/>
      <c r="F1000" s="166"/>
      <c r="G1000" s="166"/>
      <c r="H1000" s="166"/>
      <c r="I1000" s="166"/>
      <c r="J1000" s="166"/>
      <c r="K1000" s="166"/>
      <c r="L1000" s="166"/>
      <c r="M1000" s="166"/>
      <c r="N1000" s="166"/>
      <c r="O1000" s="166"/>
      <c r="P1000" s="166"/>
      <c r="Q1000" s="166"/>
      <c r="R1000" s="166"/>
      <c r="S1000" s="166"/>
      <c r="T1000" s="166"/>
      <c r="U1000" s="166"/>
      <c r="V1000" s="166"/>
      <c r="W1000" s="166"/>
      <c r="X1000" s="166"/>
      <c r="Y1000" s="166"/>
      <c r="Z1000" s="166"/>
    </row>
  </sheetData>
  <autoFilter ref="K2:N33" xr:uid="{00000000-0009-0000-0000-00000A000000}"/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2.5703125" defaultRowHeight="15" customHeight="1"/>
  <cols>
    <col min="1" max="1" width="8.85546875" customWidth="1"/>
    <col min="2" max="2" width="15.42578125" customWidth="1"/>
    <col min="3" max="3" width="6.5703125" customWidth="1"/>
    <col min="4" max="9" width="12.28515625" customWidth="1"/>
    <col min="10" max="10" width="8.85546875" customWidth="1"/>
    <col min="11" max="11" width="23" customWidth="1"/>
    <col min="12" max="12" width="14.140625" customWidth="1"/>
    <col min="13" max="13" width="7.42578125" customWidth="1"/>
    <col min="14" max="19" width="6.7109375" customWidth="1"/>
    <col min="20" max="20" width="7.42578125" customWidth="1"/>
    <col min="21" max="21" width="16.7109375" customWidth="1"/>
    <col min="22" max="22" width="25.42578125" customWidth="1"/>
    <col min="23" max="26" width="8.5703125" customWidth="1"/>
  </cols>
  <sheetData>
    <row r="1" spans="1:26" ht="12.7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</row>
    <row r="2" spans="1:26" ht="12.75" customHeight="1">
      <c r="A2" s="166"/>
      <c r="B2" s="167" t="s">
        <v>1902</v>
      </c>
      <c r="C2" s="167" t="s">
        <v>1903</v>
      </c>
      <c r="D2" s="167" t="s">
        <v>1904</v>
      </c>
      <c r="E2" s="167" t="s">
        <v>1905</v>
      </c>
      <c r="F2" s="167" t="s">
        <v>1906</v>
      </c>
      <c r="G2" s="167" t="s">
        <v>1907</v>
      </c>
      <c r="H2" s="167" t="s">
        <v>1908</v>
      </c>
      <c r="I2" s="167" t="s">
        <v>1909</v>
      </c>
      <c r="J2" s="166"/>
      <c r="K2" s="167" t="s">
        <v>1910</v>
      </c>
      <c r="L2" s="167" t="s">
        <v>1889</v>
      </c>
      <c r="M2" s="168" t="s">
        <v>2148</v>
      </c>
      <c r="N2" s="168" t="s">
        <v>31</v>
      </c>
      <c r="O2" s="168" t="s">
        <v>1890</v>
      </c>
      <c r="P2" s="168" t="s">
        <v>1891</v>
      </c>
      <c r="Q2" s="168" t="s">
        <v>1892</v>
      </c>
      <c r="R2" s="168" t="s">
        <v>1893</v>
      </c>
      <c r="S2" s="168" t="s">
        <v>1894</v>
      </c>
      <c r="T2" s="169" t="s">
        <v>2149</v>
      </c>
      <c r="U2" s="167" t="s">
        <v>1897</v>
      </c>
      <c r="V2" s="167" t="s">
        <v>1911</v>
      </c>
      <c r="W2" s="166"/>
      <c r="X2" s="166"/>
      <c r="Y2" s="166"/>
      <c r="Z2" s="166"/>
    </row>
    <row r="3" spans="1:26" ht="12.75" customHeight="1">
      <c r="A3" s="166"/>
      <c r="B3" s="167" t="s">
        <v>2150</v>
      </c>
      <c r="C3" s="167">
        <v>12</v>
      </c>
      <c r="D3" s="167" t="s">
        <v>742</v>
      </c>
      <c r="E3" s="167" t="s">
        <v>2151</v>
      </c>
      <c r="F3" s="167"/>
      <c r="G3" s="167"/>
      <c r="H3" s="167"/>
      <c r="I3" s="167"/>
      <c r="J3" s="166"/>
      <c r="K3" s="167" t="s">
        <v>2152</v>
      </c>
      <c r="L3" s="167"/>
      <c r="M3" s="167"/>
      <c r="N3" s="167"/>
      <c r="O3" s="167"/>
      <c r="P3" s="167"/>
      <c r="Q3" s="167"/>
      <c r="R3" s="167"/>
      <c r="S3" s="167"/>
      <c r="T3" s="167">
        <f t="shared" ref="T3:T45" si="0">SUM(N3:S3)</f>
        <v>0</v>
      </c>
      <c r="U3" s="167" t="s">
        <v>2153</v>
      </c>
      <c r="V3" s="167" t="s">
        <v>2154</v>
      </c>
      <c r="W3" s="166"/>
      <c r="X3" s="166"/>
      <c r="Y3" s="166"/>
      <c r="Z3" s="166"/>
    </row>
    <row r="4" spans="1:26" ht="12.75" customHeight="1">
      <c r="A4" s="166"/>
      <c r="B4" s="167" t="s">
        <v>2155</v>
      </c>
      <c r="C4" s="167">
        <v>25</v>
      </c>
      <c r="D4" s="167" t="s">
        <v>1352</v>
      </c>
      <c r="E4" s="167" t="s">
        <v>1349</v>
      </c>
      <c r="F4" s="167"/>
      <c r="G4" s="167"/>
      <c r="H4" s="167"/>
      <c r="I4" s="167"/>
      <c r="J4" s="166"/>
      <c r="K4" s="167" t="s">
        <v>2156</v>
      </c>
      <c r="L4" s="167"/>
      <c r="M4" s="167"/>
      <c r="N4" s="167"/>
      <c r="O4" s="167"/>
      <c r="P4" s="167"/>
      <c r="Q4" s="167"/>
      <c r="R4" s="167"/>
      <c r="S4" s="167"/>
      <c r="T4" s="167">
        <f t="shared" si="0"/>
        <v>0</v>
      </c>
      <c r="U4" s="167" t="s">
        <v>1967</v>
      </c>
      <c r="V4" s="167" t="s">
        <v>2157</v>
      </c>
      <c r="W4" s="166"/>
      <c r="X4" s="166"/>
      <c r="Y4" s="166"/>
      <c r="Z4" s="166"/>
    </row>
    <row r="5" spans="1:26" ht="12.75" customHeight="1">
      <c r="A5" s="166"/>
      <c r="B5" s="167" t="s">
        <v>2158</v>
      </c>
      <c r="C5" s="167">
        <v>30</v>
      </c>
      <c r="D5" s="167" t="s">
        <v>2159</v>
      </c>
      <c r="E5" s="167" t="s">
        <v>857</v>
      </c>
      <c r="F5" s="167" t="s">
        <v>2160</v>
      </c>
      <c r="G5" s="167"/>
      <c r="H5" s="167"/>
      <c r="I5" s="167"/>
      <c r="J5" s="166"/>
      <c r="K5" s="167" t="s">
        <v>2161</v>
      </c>
      <c r="L5" s="167"/>
      <c r="M5" s="167"/>
      <c r="N5" s="167"/>
      <c r="O5" s="167"/>
      <c r="P5" s="167"/>
      <c r="Q5" s="167"/>
      <c r="R5" s="167"/>
      <c r="S5" s="167"/>
      <c r="T5" s="167">
        <f t="shared" si="0"/>
        <v>0</v>
      </c>
      <c r="U5" s="167"/>
      <c r="V5" s="167" t="s">
        <v>520</v>
      </c>
      <c r="W5" s="166"/>
      <c r="X5" s="166"/>
      <c r="Y5" s="166"/>
      <c r="Z5" s="166"/>
    </row>
    <row r="6" spans="1:26" ht="12.75" customHeight="1">
      <c r="A6" s="166"/>
      <c r="B6" s="167" t="s">
        <v>2162</v>
      </c>
      <c r="C6" s="167">
        <v>32</v>
      </c>
      <c r="D6" s="167" t="s">
        <v>1222</v>
      </c>
      <c r="E6" s="167" t="s">
        <v>323</v>
      </c>
      <c r="F6" s="167" t="s">
        <v>1356</v>
      </c>
      <c r="G6" s="167"/>
      <c r="H6" s="167"/>
      <c r="I6" s="167"/>
      <c r="J6" s="166"/>
      <c r="K6" s="167" t="s">
        <v>2163</v>
      </c>
      <c r="L6" s="167"/>
      <c r="M6" s="167"/>
      <c r="N6" s="167"/>
      <c r="O6" s="167"/>
      <c r="P6" s="167"/>
      <c r="Q6" s="167"/>
      <c r="R6" s="167"/>
      <c r="S6" s="167"/>
      <c r="T6" s="167">
        <f t="shared" si="0"/>
        <v>0</v>
      </c>
      <c r="U6" s="167" t="s">
        <v>2164</v>
      </c>
      <c r="V6" s="167" t="s">
        <v>2165</v>
      </c>
      <c r="W6" s="166"/>
      <c r="X6" s="166"/>
      <c r="Y6" s="166"/>
      <c r="Z6" s="166"/>
    </row>
    <row r="7" spans="1:26" ht="12.75" customHeight="1">
      <c r="A7" s="166"/>
      <c r="B7" s="167" t="s">
        <v>2158</v>
      </c>
      <c r="C7" s="167">
        <v>33</v>
      </c>
      <c r="D7" s="167" t="s">
        <v>2159</v>
      </c>
      <c r="E7" s="167" t="s">
        <v>857</v>
      </c>
      <c r="F7" s="167" t="s">
        <v>1281</v>
      </c>
      <c r="G7" s="167"/>
      <c r="H7" s="167"/>
      <c r="I7" s="167"/>
      <c r="J7" s="166"/>
      <c r="K7" s="167" t="s">
        <v>2163</v>
      </c>
      <c r="L7" s="167"/>
      <c r="M7" s="167"/>
      <c r="N7" s="167"/>
      <c r="O7" s="167"/>
      <c r="P7" s="167"/>
      <c r="Q7" s="167"/>
      <c r="R7" s="167"/>
      <c r="S7" s="167"/>
      <c r="T7" s="167">
        <f t="shared" si="0"/>
        <v>0</v>
      </c>
      <c r="U7" s="167"/>
      <c r="V7" s="167" t="s">
        <v>516</v>
      </c>
      <c r="W7" s="166"/>
      <c r="X7" s="166"/>
      <c r="Y7" s="166"/>
      <c r="Z7" s="166"/>
    </row>
    <row r="8" spans="1:26" ht="12.75" customHeight="1">
      <c r="A8" s="166"/>
      <c r="B8" s="167" t="s">
        <v>2166</v>
      </c>
      <c r="C8" s="167">
        <v>34</v>
      </c>
      <c r="D8" s="167" t="s">
        <v>598</v>
      </c>
      <c r="E8" s="167" t="s">
        <v>327</v>
      </c>
      <c r="F8" s="167" t="s">
        <v>1316</v>
      </c>
      <c r="G8" s="167"/>
      <c r="H8" s="167"/>
      <c r="I8" s="167"/>
      <c r="J8" s="166"/>
      <c r="K8" s="167" t="s">
        <v>2167</v>
      </c>
      <c r="L8" s="167"/>
      <c r="M8" s="167"/>
      <c r="N8" s="167"/>
      <c r="O8" s="167"/>
      <c r="P8" s="167"/>
      <c r="Q8" s="167"/>
      <c r="R8" s="167"/>
      <c r="S8" s="167"/>
      <c r="T8" s="167">
        <f t="shared" si="0"/>
        <v>0</v>
      </c>
      <c r="U8" s="167"/>
      <c r="V8" s="167" t="s">
        <v>496</v>
      </c>
      <c r="W8" s="166"/>
      <c r="X8" s="166"/>
      <c r="Y8" s="166"/>
      <c r="Z8" s="166"/>
    </row>
    <row r="9" spans="1:26" ht="12.75" customHeight="1">
      <c r="A9" s="166"/>
      <c r="B9" s="167" t="s">
        <v>2168</v>
      </c>
      <c r="C9" s="167">
        <v>37</v>
      </c>
      <c r="D9" s="167" t="s">
        <v>1182</v>
      </c>
      <c r="E9" s="167" t="s">
        <v>369</v>
      </c>
      <c r="F9" s="167" t="s">
        <v>1348</v>
      </c>
      <c r="G9" s="167"/>
      <c r="H9" s="167"/>
      <c r="I9" s="167"/>
      <c r="J9" s="166"/>
      <c r="K9" s="167" t="s">
        <v>2169</v>
      </c>
      <c r="L9" s="167"/>
      <c r="M9" s="167"/>
      <c r="N9" s="167"/>
      <c r="O9" s="167"/>
      <c r="P9" s="167"/>
      <c r="Q9" s="167"/>
      <c r="R9" s="167"/>
      <c r="S9" s="167"/>
      <c r="T9" s="167">
        <f t="shared" si="0"/>
        <v>0</v>
      </c>
      <c r="U9" s="167"/>
      <c r="V9" s="167" t="s">
        <v>989</v>
      </c>
      <c r="W9" s="166"/>
      <c r="X9" s="166"/>
      <c r="Y9" s="166"/>
      <c r="Z9" s="166"/>
    </row>
    <row r="10" spans="1:26" ht="12.75" customHeight="1">
      <c r="A10" s="166"/>
      <c r="B10" s="167" t="s">
        <v>2158</v>
      </c>
      <c r="C10" s="167">
        <v>37</v>
      </c>
      <c r="D10" s="167" t="s">
        <v>2159</v>
      </c>
      <c r="E10" s="167" t="s">
        <v>857</v>
      </c>
      <c r="F10" s="167" t="s">
        <v>1282</v>
      </c>
      <c r="G10" s="167"/>
      <c r="H10" s="167"/>
      <c r="I10" s="167"/>
      <c r="J10" s="166"/>
      <c r="K10" s="167"/>
      <c r="L10" s="167"/>
      <c r="M10" s="167"/>
      <c r="N10" s="167"/>
      <c r="O10" s="167"/>
      <c r="P10" s="167"/>
      <c r="Q10" s="167"/>
      <c r="R10" s="167"/>
      <c r="S10" s="167"/>
      <c r="T10" s="167">
        <f t="shared" si="0"/>
        <v>0</v>
      </c>
      <c r="U10" s="167"/>
      <c r="V10" s="167"/>
      <c r="W10" s="166"/>
      <c r="X10" s="166"/>
      <c r="Y10" s="166"/>
      <c r="Z10" s="166"/>
    </row>
    <row r="11" spans="1:26" ht="12.75" customHeight="1">
      <c r="A11" s="166"/>
      <c r="B11" s="167" t="s">
        <v>2170</v>
      </c>
      <c r="C11" s="167">
        <v>42</v>
      </c>
      <c r="D11" s="167" t="s">
        <v>771</v>
      </c>
      <c r="E11" s="167" t="s">
        <v>470</v>
      </c>
      <c r="F11" s="167" t="s">
        <v>1355</v>
      </c>
      <c r="G11" s="167"/>
      <c r="H11" s="167"/>
      <c r="I11" s="167"/>
      <c r="J11" s="166"/>
      <c r="K11" s="167"/>
      <c r="L11" s="167"/>
      <c r="M11" s="167"/>
      <c r="N11" s="167"/>
      <c r="O11" s="167"/>
      <c r="P11" s="167"/>
      <c r="Q11" s="167"/>
      <c r="R11" s="167"/>
      <c r="S11" s="167"/>
      <c r="T11" s="167">
        <f t="shared" si="0"/>
        <v>0</v>
      </c>
      <c r="U11" s="167"/>
      <c r="V11" s="167"/>
      <c r="W11" s="166"/>
      <c r="X11" s="166"/>
      <c r="Y11" s="166"/>
      <c r="Z11" s="166"/>
    </row>
    <row r="12" spans="1:26" ht="12.75" customHeight="1">
      <c r="A12" s="166"/>
      <c r="B12" s="167" t="s">
        <v>2158</v>
      </c>
      <c r="C12" s="167">
        <v>46</v>
      </c>
      <c r="D12" s="167" t="s">
        <v>2159</v>
      </c>
      <c r="E12" s="167" t="s">
        <v>857</v>
      </c>
      <c r="F12" s="167" t="s">
        <v>507</v>
      </c>
      <c r="G12" s="167" t="s">
        <v>1282</v>
      </c>
      <c r="H12" s="167"/>
      <c r="I12" s="167"/>
      <c r="J12" s="166"/>
      <c r="K12" s="167"/>
      <c r="L12" s="167"/>
      <c r="M12" s="167"/>
      <c r="N12" s="167"/>
      <c r="O12" s="167"/>
      <c r="P12" s="167"/>
      <c r="Q12" s="167"/>
      <c r="R12" s="167"/>
      <c r="S12" s="167"/>
      <c r="T12" s="167">
        <f t="shared" si="0"/>
        <v>0</v>
      </c>
      <c r="U12" s="167"/>
      <c r="V12" s="167"/>
      <c r="W12" s="166"/>
      <c r="X12" s="166"/>
      <c r="Y12" s="166"/>
      <c r="Z12" s="166"/>
    </row>
    <row r="13" spans="1:26" ht="12.75" customHeight="1">
      <c r="A13" s="166"/>
      <c r="B13" s="167" t="s">
        <v>2171</v>
      </c>
      <c r="C13" s="167">
        <v>48</v>
      </c>
      <c r="D13" s="167" t="s">
        <v>1143</v>
      </c>
      <c r="E13" s="167" t="s">
        <v>614</v>
      </c>
      <c r="F13" s="167" t="s">
        <v>2159</v>
      </c>
      <c r="G13" s="167"/>
      <c r="H13" s="167"/>
      <c r="I13" s="167"/>
      <c r="J13" s="166"/>
      <c r="K13" s="167"/>
      <c r="L13" s="167"/>
      <c r="M13" s="167"/>
      <c r="N13" s="167"/>
      <c r="O13" s="167"/>
      <c r="P13" s="167"/>
      <c r="Q13" s="167"/>
      <c r="R13" s="167"/>
      <c r="S13" s="167"/>
      <c r="T13" s="167">
        <f t="shared" si="0"/>
        <v>0</v>
      </c>
      <c r="U13" s="167"/>
      <c r="V13" s="167"/>
      <c r="W13" s="166"/>
      <c r="X13" s="166"/>
      <c r="Y13" s="166"/>
      <c r="Z13" s="166"/>
    </row>
    <row r="14" spans="1:26" ht="12.75" customHeight="1">
      <c r="A14" s="166"/>
      <c r="B14" s="167" t="s">
        <v>2172</v>
      </c>
      <c r="C14" s="167">
        <v>49</v>
      </c>
      <c r="D14" s="167" t="s">
        <v>1222</v>
      </c>
      <c r="E14" s="167" t="s">
        <v>611</v>
      </c>
      <c r="F14" s="167" t="s">
        <v>1307</v>
      </c>
      <c r="G14" s="167" t="s">
        <v>493</v>
      </c>
      <c r="H14" s="167"/>
      <c r="I14" s="167"/>
      <c r="J14" s="166"/>
      <c r="K14" s="167"/>
      <c r="L14" s="167"/>
      <c r="M14" s="167"/>
      <c r="N14" s="167"/>
      <c r="O14" s="167"/>
      <c r="P14" s="167"/>
      <c r="Q14" s="167"/>
      <c r="R14" s="167"/>
      <c r="S14" s="167"/>
      <c r="T14" s="167">
        <f t="shared" si="0"/>
        <v>0</v>
      </c>
      <c r="U14" s="167"/>
      <c r="V14" s="167"/>
      <c r="W14" s="166"/>
      <c r="X14" s="166"/>
      <c r="Y14" s="166"/>
      <c r="Z14" s="166"/>
    </row>
    <row r="15" spans="1:26" ht="12.75" customHeight="1">
      <c r="A15" s="166"/>
      <c r="B15" s="167" t="s">
        <v>2172</v>
      </c>
      <c r="C15" s="167">
        <v>51</v>
      </c>
      <c r="D15" s="167" t="s">
        <v>1223</v>
      </c>
      <c r="E15" s="167" t="s">
        <v>965</v>
      </c>
      <c r="F15" s="167" t="s">
        <v>1307</v>
      </c>
      <c r="G15" s="167" t="s">
        <v>493</v>
      </c>
      <c r="H15" s="167"/>
      <c r="I15" s="167"/>
      <c r="J15" s="166"/>
      <c r="K15" s="167"/>
      <c r="L15" s="167"/>
      <c r="M15" s="167"/>
      <c r="N15" s="167"/>
      <c r="O15" s="167"/>
      <c r="P15" s="167"/>
      <c r="Q15" s="167"/>
      <c r="R15" s="167"/>
      <c r="S15" s="167"/>
      <c r="T15" s="167">
        <f t="shared" si="0"/>
        <v>0</v>
      </c>
      <c r="U15" s="167"/>
      <c r="V15" s="167"/>
      <c r="W15" s="166"/>
      <c r="X15" s="166"/>
      <c r="Y15" s="166"/>
      <c r="Z15" s="166"/>
    </row>
    <row r="16" spans="1:26" ht="12.75" customHeight="1">
      <c r="A16" s="166"/>
      <c r="B16" s="167" t="s">
        <v>2172</v>
      </c>
      <c r="C16" s="167">
        <v>53</v>
      </c>
      <c r="D16" s="167" t="s">
        <v>1223</v>
      </c>
      <c r="E16" s="167" t="s">
        <v>965</v>
      </c>
      <c r="F16" s="167" t="s">
        <v>1307</v>
      </c>
      <c r="G16" s="167" t="s">
        <v>2173</v>
      </c>
      <c r="H16" s="167"/>
      <c r="I16" s="167"/>
      <c r="J16" s="166"/>
      <c r="K16" s="167"/>
      <c r="L16" s="167"/>
      <c r="M16" s="167"/>
      <c r="N16" s="167"/>
      <c r="O16" s="167"/>
      <c r="P16" s="167"/>
      <c r="Q16" s="167"/>
      <c r="R16" s="167"/>
      <c r="S16" s="167"/>
      <c r="T16" s="167">
        <f t="shared" si="0"/>
        <v>0</v>
      </c>
      <c r="U16" s="167"/>
      <c r="V16" s="167"/>
      <c r="W16" s="166"/>
      <c r="X16" s="166"/>
      <c r="Y16" s="166"/>
      <c r="Z16" s="166"/>
    </row>
    <row r="17" spans="1:26" ht="12.75" customHeight="1">
      <c r="A17" s="166"/>
      <c r="B17" s="167" t="s">
        <v>2174</v>
      </c>
      <c r="C17" s="167">
        <v>50</v>
      </c>
      <c r="D17" s="167" t="s">
        <v>87</v>
      </c>
      <c r="E17" s="167" t="s">
        <v>103</v>
      </c>
      <c r="F17" s="167" t="s">
        <v>119</v>
      </c>
      <c r="G17" s="167"/>
      <c r="H17" s="167"/>
      <c r="I17" s="167"/>
      <c r="J17" s="166"/>
      <c r="K17" s="167"/>
      <c r="L17" s="167"/>
      <c r="M17" s="167"/>
      <c r="N17" s="167"/>
      <c r="O17" s="167"/>
      <c r="P17" s="167"/>
      <c r="Q17" s="167"/>
      <c r="R17" s="167"/>
      <c r="S17" s="167"/>
      <c r="T17" s="167">
        <f t="shared" si="0"/>
        <v>0</v>
      </c>
      <c r="U17" s="167"/>
      <c r="V17" s="167"/>
      <c r="W17" s="166"/>
      <c r="X17" s="166"/>
      <c r="Y17" s="166"/>
      <c r="Z17" s="166"/>
    </row>
    <row r="18" spans="1:26" ht="12.75" customHeight="1">
      <c r="A18" s="166"/>
      <c r="B18" s="167" t="s">
        <v>2175</v>
      </c>
      <c r="C18" s="167">
        <v>51</v>
      </c>
      <c r="D18" s="167" t="s">
        <v>767</v>
      </c>
      <c r="E18" s="167" t="s">
        <v>1365</v>
      </c>
      <c r="F18" s="167" t="s">
        <v>1274</v>
      </c>
      <c r="G18" s="167"/>
      <c r="H18" s="167"/>
      <c r="I18" s="167"/>
      <c r="J18" s="166"/>
      <c r="K18" s="167"/>
      <c r="L18" s="167"/>
      <c r="M18" s="167"/>
      <c r="N18" s="167"/>
      <c r="O18" s="167"/>
      <c r="P18" s="167"/>
      <c r="Q18" s="167"/>
      <c r="R18" s="167"/>
      <c r="S18" s="167"/>
      <c r="T18" s="167">
        <f t="shared" si="0"/>
        <v>0</v>
      </c>
      <c r="U18" s="167"/>
      <c r="V18" s="167"/>
      <c r="W18" s="166"/>
      <c r="X18" s="166"/>
      <c r="Y18" s="166"/>
      <c r="Z18" s="166"/>
    </row>
    <row r="19" spans="1:26" ht="12.75" customHeight="1">
      <c r="A19" s="166"/>
      <c r="B19" s="167" t="s">
        <v>2176</v>
      </c>
      <c r="C19" s="167">
        <v>52</v>
      </c>
      <c r="D19" s="167" t="s">
        <v>1291</v>
      </c>
      <c r="E19" s="167" t="s">
        <v>929</v>
      </c>
      <c r="F19" s="167" t="s">
        <v>830</v>
      </c>
      <c r="G19" s="167"/>
      <c r="H19" s="167"/>
      <c r="I19" s="167"/>
      <c r="J19" s="166"/>
      <c r="K19" s="167"/>
      <c r="L19" s="167"/>
      <c r="M19" s="167"/>
      <c r="N19" s="167"/>
      <c r="O19" s="167"/>
      <c r="P19" s="167"/>
      <c r="Q19" s="167"/>
      <c r="R19" s="167"/>
      <c r="S19" s="167"/>
      <c r="T19" s="167">
        <f t="shared" si="0"/>
        <v>0</v>
      </c>
      <c r="U19" s="167"/>
      <c r="V19" s="167"/>
      <c r="W19" s="166"/>
      <c r="X19" s="166"/>
      <c r="Y19" s="166"/>
      <c r="Z19" s="166"/>
    </row>
    <row r="20" spans="1:26" ht="12.75" customHeight="1">
      <c r="A20" s="166"/>
      <c r="B20" s="167" t="s">
        <v>2177</v>
      </c>
      <c r="C20" s="167">
        <v>51</v>
      </c>
      <c r="D20" s="167" t="s">
        <v>190</v>
      </c>
      <c r="E20" s="167" t="s">
        <v>516</v>
      </c>
      <c r="F20" s="167" t="s">
        <v>1313</v>
      </c>
      <c r="G20" s="167"/>
      <c r="H20" s="167"/>
      <c r="I20" s="167"/>
      <c r="J20" s="166"/>
      <c r="K20" s="167"/>
      <c r="L20" s="167"/>
      <c r="M20" s="167"/>
      <c r="N20" s="167"/>
      <c r="O20" s="167"/>
      <c r="P20" s="167"/>
      <c r="Q20" s="167"/>
      <c r="R20" s="167"/>
      <c r="S20" s="167"/>
      <c r="T20" s="167">
        <f t="shared" si="0"/>
        <v>0</v>
      </c>
      <c r="U20" s="167"/>
      <c r="V20" s="167"/>
      <c r="W20" s="166"/>
      <c r="X20" s="166"/>
      <c r="Y20" s="166"/>
      <c r="Z20" s="166"/>
    </row>
    <row r="21" spans="1:26" ht="12.75" customHeight="1">
      <c r="A21" s="166"/>
      <c r="B21" s="167" t="s">
        <v>2178</v>
      </c>
      <c r="C21" s="167">
        <v>59</v>
      </c>
      <c r="D21" s="167" t="s">
        <v>1003</v>
      </c>
      <c r="E21" s="167" t="s">
        <v>1215</v>
      </c>
      <c r="F21" s="167" t="s">
        <v>1379</v>
      </c>
      <c r="G21" s="167"/>
      <c r="H21" s="167"/>
      <c r="I21" s="167"/>
      <c r="J21" s="166"/>
      <c r="K21" s="167"/>
      <c r="L21" s="167"/>
      <c r="M21" s="167"/>
      <c r="N21" s="167"/>
      <c r="O21" s="167"/>
      <c r="P21" s="167"/>
      <c r="Q21" s="167"/>
      <c r="R21" s="167"/>
      <c r="S21" s="167"/>
      <c r="T21" s="167">
        <f t="shared" si="0"/>
        <v>0</v>
      </c>
      <c r="U21" s="167"/>
      <c r="V21" s="167"/>
      <c r="W21" s="166"/>
      <c r="X21" s="166"/>
      <c r="Y21" s="166"/>
      <c r="Z21" s="166"/>
    </row>
    <row r="22" spans="1:26" ht="12.75" customHeight="1">
      <c r="A22" s="166"/>
      <c r="B22" s="167" t="s">
        <v>2158</v>
      </c>
      <c r="C22" s="167">
        <v>61</v>
      </c>
      <c r="D22" s="167" t="s">
        <v>2159</v>
      </c>
      <c r="E22" s="167" t="s">
        <v>507</v>
      </c>
      <c r="F22" s="167" t="s">
        <v>819</v>
      </c>
      <c r="G22" s="167" t="s">
        <v>857</v>
      </c>
      <c r="H22" s="167" t="s">
        <v>1282</v>
      </c>
      <c r="I22" s="167"/>
      <c r="J22" s="166"/>
      <c r="K22" s="167"/>
      <c r="L22" s="167"/>
      <c r="M22" s="167"/>
      <c r="N22" s="167"/>
      <c r="O22" s="167"/>
      <c r="P22" s="167"/>
      <c r="Q22" s="167"/>
      <c r="R22" s="167"/>
      <c r="S22" s="167"/>
      <c r="T22" s="167">
        <f t="shared" si="0"/>
        <v>0</v>
      </c>
      <c r="U22" s="167"/>
      <c r="V22" s="167"/>
      <c r="W22" s="166"/>
      <c r="X22" s="166"/>
      <c r="Y22" s="166"/>
      <c r="Z22" s="166"/>
    </row>
    <row r="23" spans="1:26" ht="12.75" customHeight="1">
      <c r="A23" s="166"/>
      <c r="B23" s="167" t="s">
        <v>2179</v>
      </c>
      <c r="C23" s="167">
        <v>65</v>
      </c>
      <c r="D23" s="167" t="s">
        <v>1307</v>
      </c>
      <c r="E23" s="167" t="s">
        <v>807</v>
      </c>
      <c r="F23" s="167" t="s">
        <v>1208</v>
      </c>
      <c r="G23" s="167" t="s">
        <v>1291</v>
      </c>
      <c r="H23" s="167"/>
      <c r="I23" s="167"/>
      <c r="J23" s="166"/>
      <c r="K23" s="167"/>
      <c r="L23" s="167"/>
      <c r="M23" s="167"/>
      <c r="N23" s="167"/>
      <c r="O23" s="167"/>
      <c r="P23" s="167"/>
      <c r="Q23" s="167"/>
      <c r="R23" s="167"/>
      <c r="S23" s="167"/>
      <c r="T23" s="167">
        <f t="shared" si="0"/>
        <v>0</v>
      </c>
      <c r="U23" s="167"/>
      <c r="V23" s="167"/>
      <c r="W23" s="166"/>
      <c r="X23" s="166"/>
      <c r="Y23" s="166"/>
      <c r="Z23" s="166"/>
    </row>
    <row r="24" spans="1:26" ht="12.75" customHeight="1">
      <c r="A24" s="166"/>
      <c r="B24" s="167" t="s">
        <v>2180</v>
      </c>
      <c r="C24" s="167">
        <v>65</v>
      </c>
      <c r="D24" s="167" t="s">
        <v>1367</v>
      </c>
      <c r="E24" s="167" t="s">
        <v>1023</v>
      </c>
      <c r="F24" s="167" t="s">
        <v>639</v>
      </c>
      <c r="G24" s="167" t="s">
        <v>2181</v>
      </c>
      <c r="H24" s="167"/>
      <c r="I24" s="167"/>
      <c r="J24" s="166"/>
      <c r="K24" s="167"/>
      <c r="L24" s="167"/>
      <c r="M24" s="167"/>
      <c r="N24" s="167"/>
      <c r="O24" s="167"/>
      <c r="P24" s="167"/>
      <c r="Q24" s="167"/>
      <c r="R24" s="167"/>
      <c r="S24" s="167"/>
      <c r="T24" s="167">
        <f t="shared" si="0"/>
        <v>0</v>
      </c>
      <c r="U24" s="167"/>
      <c r="V24" s="167"/>
      <c r="W24" s="166"/>
      <c r="X24" s="166"/>
      <c r="Y24" s="166"/>
      <c r="Z24" s="166"/>
    </row>
    <row r="25" spans="1:26" ht="12.75" customHeight="1">
      <c r="A25" s="166"/>
      <c r="B25" s="167" t="s">
        <v>2182</v>
      </c>
      <c r="C25" s="167">
        <v>65</v>
      </c>
      <c r="D25" s="167" t="s">
        <v>1344</v>
      </c>
      <c r="E25" s="167" t="s">
        <v>819</v>
      </c>
      <c r="F25" s="167" t="s">
        <v>1224</v>
      </c>
      <c r="G25" s="167" t="s">
        <v>1382</v>
      </c>
      <c r="H25" s="167"/>
      <c r="I25" s="167"/>
      <c r="J25" s="166"/>
      <c r="K25" s="167"/>
      <c r="L25" s="167"/>
      <c r="M25" s="167"/>
      <c r="N25" s="167"/>
      <c r="O25" s="167"/>
      <c r="P25" s="167"/>
      <c r="Q25" s="167"/>
      <c r="R25" s="167"/>
      <c r="S25" s="167"/>
      <c r="T25" s="167">
        <f t="shared" si="0"/>
        <v>0</v>
      </c>
      <c r="U25" s="167"/>
      <c r="V25" s="167"/>
      <c r="W25" s="166"/>
      <c r="X25" s="166"/>
      <c r="Y25" s="166"/>
      <c r="Z25" s="166"/>
    </row>
    <row r="26" spans="1:26" ht="12.75" customHeight="1">
      <c r="A26" s="166"/>
      <c r="B26" s="167" t="s">
        <v>2183</v>
      </c>
      <c r="C26" s="167">
        <v>65</v>
      </c>
      <c r="D26" s="167" t="s">
        <v>1346</v>
      </c>
      <c r="E26" s="167" t="s">
        <v>469</v>
      </c>
      <c r="F26" s="167" t="s">
        <v>493</v>
      </c>
      <c r="G26" s="167" t="s">
        <v>1342</v>
      </c>
      <c r="H26" s="167"/>
      <c r="I26" s="167"/>
      <c r="J26" s="166"/>
      <c r="K26" s="167"/>
      <c r="L26" s="167"/>
      <c r="M26" s="167"/>
      <c r="N26" s="167"/>
      <c r="O26" s="167"/>
      <c r="P26" s="167"/>
      <c r="Q26" s="167"/>
      <c r="R26" s="167"/>
      <c r="S26" s="167"/>
      <c r="T26" s="167">
        <f t="shared" si="0"/>
        <v>0</v>
      </c>
      <c r="U26" s="167"/>
      <c r="V26" s="167"/>
      <c r="W26" s="166"/>
      <c r="X26" s="166"/>
      <c r="Y26" s="166"/>
      <c r="Z26" s="166"/>
    </row>
    <row r="27" spans="1:26" ht="12.75" customHeight="1">
      <c r="A27" s="166"/>
      <c r="B27" s="167" t="s">
        <v>2184</v>
      </c>
      <c r="C27" s="167">
        <v>68</v>
      </c>
      <c r="D27" s="167" t="s">
        <v>1356</v>
      </c>
      <c r="E27" s="167" t="s">
        <v>1351</v>
      </c>
      <c r="F27" s="167" t="s">
        <v>1354</v>
      </c>
      <c r="G27" s="167" t="s">
        <v>2185</v>
      </c>
      <c r="H27" s="167" t="s">
        <v>1365</v>
      </c>
      <c r="I27" s="167" t="s">
        <v>739</v>
      </c>
      <c r="J27" s="166"/>
      <c r="K27" s="167"/>
      <c r="L27" s="167"/>
      <c r="M27" s="167"/>
      <c r="N27" s="167"/>
      <c r="O27" s="167"/>
      <c r="P27" s="167"/>
      <c r="Q27" s="167"/>
      <c r="R27" s="167"/>
      <c r="S27" s="167"/>
      <c r="T27" s="167">
        <f t="shared" si="0"/>
        <v>0</v>
      </c>
      <c r="U27" s="167"/>
      <c r="V27" s="167"/>
      <c r="W27" s="166"/>
      <c r="X27" s="166"/>
      <c r="Y27" s="166"/>
      <c r="Z27" s="166"/>
    </row>
    <row r="28" spans="1:26" ht="12.75" customHeight="1">
      <c r="A28" s="166"/>
      <c r="B28" s="166"/>
      <c r="C28" s="166"/>
      <c r="D28" s="166"/>
      <c r="E28" s="166"/>
      <c r="F28" s="166"/>
      <c r="G28" s="166"/>
      <c r="H28" s="166"/>
      <c r="I28" s="166"/>
      <c r="J28" s="166"/>
      <c r="K28" s="167"/>
      <c r="L28" s="167"/>
      <c r="M28" s="167"/>
      <c r="N28" s="167"/>
      <c r="O28" s="167"/>
      <c r="P28" s="167"/>
      <c r="Q28" s="167"/>
      <c r="R28" s="167"/>
      <c r="S28" s="167"/>
      <c r="T28" s="167">
        <f t="shared" si="0"/>
        <v>0</v>
      </c>
      <c r="U28" s="167"/>
      <c r="V28" s="167"/>
      <c r="W28" s="166"/>
      <c r="X28" s="166"/>
      <c r="Y28" s="166"/>
      <c r="Z28" s="166"/>
    </row>
    <row r="29" spans="1:26" ht="12.75" customHeight="1">
      <c r="A29" s="166"/>
      <c r="B29" s="166"/>
      <c r="C29" s="166"/>
      <c r="D29" s="166"/>
      <c r="E29" s="166"/>
      <c r="F29" s="166"/>
      <c r="G29" s="166"/>
      <c r="H29" s="166"/>
      <c r="I29" s="166"/>
      <c r="J29" s="166"/>
      <c r="K29" s="167"/>
      <c r="L29" s="167"/>
      <c r="M29" s="167"/>
      <c r="N29" s="167"/>
      <c r="O29" s="167"/>
      <c r="P29" s="167"/>
      <c r="Q29" s="167"/>
      <c r="R29" s="167"/>
      <c r="S29" s="167"/>
      <c r="T29" s="167">
        <f t="shared" si="0"/>
        <v>0</v>
      </c>
      <c r="U29" s="167"/>
      <c r="V29" s="167"/>
      <c r="W29" s="166"/>
      <c r="X29" s="166"/>
      <c r="Y29" s="166"/>
      <c r="Z29" s="166"/>
    </row>
    <row r="30" spans="1:26" ht="12.75" customHeight="1">
      <c r="A30" s="166"/>
      <c r="B30" s="166"/>
      <c r="C30" s="166"/>
      <c r="D30" s="166"/>
      <c r="E30" s="166"/>
      <c r="F30" s="166"/>
      <c r="G30" s="166"/>
      <c r="H30" s="166"/>
      <c r="I30" s="166"/>
      <c r="J30" s="166"/>
      <c r="K30" s="167"/>
      <c r="L30" s="167"/>
      <c r="M30" s="167"/>
      <c r="N30" s="167"/>
      <c r="O30" s="167"/>
      <c r="P30" s="167"/>
      <c r="Q30" s="167"/>
      <c r="R30" s="167"/>
      <c r="S30" s="167"/>
      <c r="T30" s="167">
        <f t="shared" si="0"/>
        <v>0</v>
      </c>
      <c r="U30" s="167"/>
      <c r="V30" s="167"/>
      <c r="W30" s="166"/>
      <c r="X30" s="166"/>
      <c r="Y30" s="166"/>
      <c r="Z30" s="166"/>
    </row>
    <row r="31" spans="1:26" ht="12.75" customHeight="1">
      <c r="A31" s="166"/>
      <c r="B31" s="166"/>
      <c r="C31" s="166"/>
      <c r="D31" s="166"/>
      <c r="E31" s="166"/>
      <c r="F31" s="166"/>
      <c r="G31" s="166"/>
      <c r="H31" s="166"/>
      <c r="I31" s="166"/>
      <c r="J31" s="166"/>
      <c r="K31" s="167"/>
      <c r="L31" s="167"/>
      <c r="M31" s="167"/>
      <c r="N31" s="167"/>
      <c r="O31" s="167"/>
      <c r="P31" s="167"/>
      <c r="Q31" s="167"/>
      <c r="R31" s="167"/>
      <c r="S31" s="167"/>
      <c r="T31" s="167">
        <f t="shared" si="0"/>
        <v>0</v>
      </c>
      <c r="U31" s="167"/>
      <c r="V31" s="167"/>
      <c r="W31" s="166"/>
      <c r="X31" s="166"/>
      <c r="Y31" s="166"/>
      <c r="Z31" s="166"/>
    </row>
    <row r="32" spans="1:26" ht="12.75" customHeight="1">
      <c r="A32" s="166"/>
      <c r="B32" s="166"/>
      <c r="C32" s="166"/>
      <c r="D32" s="166"/>
      <c r="E32" s="166"/>
      <c r="F32" s="166"/>
      <c r="G32" s="166"/>
      <c r="H32" s="166"/>
      <c r="I32" s="166"/>
      <c r="J32" s="166"/>
      <c r="K32" s="167"/>
      <c r="L32" s="167"/>
      <c r="M32" s="167"/>
      <c r="N32" s="167"/>
      <c r="O32" s="167"/>
      <c r="P32" s="167"/>
      <c r="Q32" s="167"/>
      <c r="R32" s="167"/>
      <c r="S32" s="167"/>
      <c r="T32" s="167">
        <f t="shared" si="0"/>
        <v>0</v>
      </c>
      <c r="U32" s="167"/>
      <c r="V32" s="167"/>
      <c r="W32" s="166"/>
      <c r="X32" s="166"/>
      <c r="Y32" s="166"/>
      <c r="Z32" s="166"/>
    </row>
    <row r="33" spans="1:26" ht="12.75" customHeight="1">
      <c r="A33" s="166"/>
      <c r="B33" s="166"/>
      <c r="C33" s="166"/>
      <c r="D33" s="166"/>
      <c r="E33" s="166"/>
      <c r="F33" s="166"/>
      <c r="G33" s="166"/>
      <c r="H33" s="166"/>
      <c r="I33" s="166"/>
      <c r="J33" s="166"/>
      <c r="K33" s="167"/>
      <c r="L33" s="167"/>
      <c r="M33" s="167"/>
      <c r="N33" s="167"/>
      <c r="O33" s="167"/>
      <c r="P33" s="167"/>
      <c r="Q33" s="167"/>
      <c r="R33" s="167"/>
      <c r="S33" s="167"/>
      <c r="T33" s="167">
        <f t="shared" si="0"/>
        <v>0</v>
      </c>
      <c r="U33" s="167"/>
      <c r="V33" s="167"/>
      <c r="W33" s="166"/>
      <c r="X33" s="166"/>
      <c r="Y33" s="166"/>
      <c r="Z33" s="166"/>
    </row>
    <row r="34" spans="1:26" ht="12.75" customHeight="1">
      <c r="A34" s="166"/>
      <c r="B34" s="166"/>
      <c r="C34" s="166"/>
      <c r="D34" s="166"/>
      <c r="E34" s="166"/>
      <c r="F34" s="166"/>
      <c r="G34" s="166"/>
      <c r="H34" s="166"/>
      <c r="I34" s="166"/>
      <c r="J34" s="166"/>
      <c r="K34" s="167"/>
      <c r="L34" s="167"/>
      <c r="M34" s="167"/>
      <c r="N34" s="167"/>
      <c r="O34" s="167"/>
      <c r="P34" s="167"/>
      <c r="Q34" s="167"/>
      <c r="R34" s="167"/>
      <c r="S34" s="167"/>
      <c r="T34" s="167">
        <f t="shared" si="0"/>
        <v>0</v>
      </c>
      <c r="U34" s="167"/>
      <c r="V34" s="167"/>
      <c r="W34" s="166"/>
      <c r="X34" s="166"/>
      <c r="Y34" s="166"/>
      <c r="Z34" s="166"/>
    </row>
    <row r="35" spans="1:26" ht="12.75" customHeight="1">
      <c r="A35" s="166"/>
      <c r="B35" s="166"/>
      <c r="C35" s="166"/>
      <c r="D35" s="166"/>
      <c r="E35" s="166"/>
      <c r="F35" s="166"/>
      <c r="G35" s="166"/>
      <c r="H35" s="166"/>
      <c r="I35" s="166"/>
      <c r="J35" s="166"/>
      <c r="K35" s="167"/>
      <c r="L35" s="167"/>
      <c r="M35" s="167"/>
      <c r="N35" s="167"/>
      <c r="O35" s="167"/>
      <c r="P35" s="167"/>
      <c r="Q35" s="167"/>
      <c r="R35" s="167"/>
      <c r="S35" s="167"/>
      <c r="T35" s="167">
        <f t="shared" si="0"/>
        <v>0</v>
      </c>
      <c r="U35" s="167"/>
      <c r="V35" s="167"/>
      <c r="W35" s="166"/>
      <c r="X35" s="166"/>
      <c r="Y35" s="166"/>
      <c r="Z35" s="166"/>
    </row>
    <row r="36" spans="1:26" ht="12.75" customHeight="1">
      <c r="A36" s="166"/>
      <c r="B36" s="166"/>
      <c r="C36" s="166"/>
      <c r="D36" s="166"/>
      <c r="E36" s="166"/>
      <c r="F36" s="166"/>
      <c r="G36" s="166"/>
      <c r="H36" s="166"/>
      <c r="I36" s="166"/>
      <c r="J36" s="166"/>
      <c r="K36" s="167"/>
      <c r="L36" s="167"/>
      <c r="M36" s="167"/>
      <c r="N36" s="167"/>
      <c r="O36" s="167"/>
      <c r="P36" s="167"/>
      <c r="Q36" s="167"/>
      <c r="R36" s="167"/>
      <c r="S36" s="167"/>
      <c r="T36" s="167">
        <f t="shared" si="0"/>
        <v>0</v>
      </c>
      <c r="U36" s="167"/>
      <c r="V36" s="167"/>
      <c r="W36" s="166"/>
      <c r="X36" s="166"/>
      <c r="Y36" s="166"/>
      <c r="Z36" s="166"/>
    </row>
    <row r="37" spans="1:26" ht="12.75" customHeight="1">
      <c r="A37" s="166"/>
      <c r="B37" s="166"/>
      <c r="C37" s="166"/>
      <c r="D37" s="166"/>
      <c r="E37" s="166"/>
      <c r="F37" s="166"/>
      <c r="G37" s="166"/>
      <c r="H37" s="166"/>
      <c r="I37" s="166"/>
      <c r="J37" s="166"/>
      <c r="K37" s="167"/>
      <c r="L37" s="167"/>
      <c r="M37" s="167"/>
      <c r="N37" s="167"/>
      <c r="O37" s="167"/>
      <c r="P37" s="167"/>
      <c r="Q37" s="167"/>
      <c r="R37" s="167"/>
      <c r="S37" s="167"/>
      <c r="T37" s="167">
        <f t="shared" si="0"/>
        <v>0</v>
      </c>
      <c r="U37" s="167"/>
      <c r="V37" s="167"/>
      <c r="W37" s="166"/>
      <c r="X37" s="166"/>
      <c r="Y37" s="166"/>
      <c r="Z37" s="166"/>
    </row>
    <row r="38" spans="1:26" ht="12.75" customHeight="1">
      <c r="A38" s="166"/>
      <c r="B38" s="166"/>
      <c r="C38" s="166"/>
      <c r="D38" s="166"/>
      <c r="E38" s="166"/>
      <c r="F38" s="166"/>
      <c r="G38" s="166"/>
      <c r="H38" s="166"/>
      <c r="I38" s="166"/>
      <c r="J38" s="166"/>
      <c r="K38" s="167"/>
      <c r="L38" s="167"/>
      <c r="M38" s="167"/>
      <c r="N38" s="167"/>
      <c r="O38" s="167"/>
      <c r="P38" s="167"/>
      <c r="Q38" s="167"/>
      <c r="R38" s="167"/>
      <c r="S38" s="167"/>
      <c r="T38" s="167">
        <f t="shared" si="0"/>
        <v>0</v>
      </c>
      <c r="U38" s="167"/>
      <c r="V38" s="167"/>
      <c r="W38" s="166"/>
      <c r="X38" s="166"/>
      <c r="Y38" s="166"/>
      <c r="Z38" s="166"/>
    </row>
    <row r="39" spans="1:26" ht="12.75" customHeight="1">
      <c r="A39" s="166"/>
      <c r="B39" s="166"/>
      <c r="C39" s="166"/>
      <c r="D39" s="166"/>
      <c r="E39" s="166"/>
      <c r="F39" s="166"/>
      <c r="G39" s="166"/>
      <c r="H39" s="166"/>
      <c r="I39" s="166"/>
      <c r="J39" s="166"/>
      <c r="K39" s="167"/>
      <c r="L39" s="167"/>
      <c r="M39" s="167"/>
      <c r="N39" s="167"/>
      <c r="O39" s="167"/>
      <c r="P39" s="167"/>
      <c r="Q39" s="167"/>
      <c r="R39" s="167"/>
      <c r="S39" s="167"/>
      <c r="T39" s="167">
        <f t="shared" si="0"/>
        <v>0</v>
      </c>
      <c r="U39" s="167"/>
      <c r="V39" s="167"/>
      <c r="W39" s="166"/>
      <c r="X39" s="166"/>
      <c r="Y39" s="166"/>
      <c r="Z39" s="166"/>
    </row>
    <row r="40" spans="1:26" ht="12.75" customHeight="1">
      <c r="A40" s="166"/>
      <c r="B40" s="166"/>
      <c r="C40" s="166"/>
      <c r="D40" s="166"/>
      <c r="E40" s="166"/>
      <c r="F40" s="166"/>
      <c r="G40" s="166"/>
      <c r="H40" s="166"/>
      <c r="I40" s="166"/>
      <c r="J40" s="166"/>
      <c r="K40" s="167"/>
      <c r="L40" s="167"/>
      <c r="M40" s="167"/>
      <c r="N40" s="167"/>
      <c r="O40" s="167"/>
      <c r="P40" s="167"/>
      <c r="Q40" s="167"/>
      <c r="R40" s="167"/>
      <c r="S40" s="167"/>
      <c r="T40" s="167">
        <f t="shared" si="0"/>
        <v>0</v>
      </c>
      <c r="U40" s="167"/>
      <c r="V40" s="167"/>
      <c r="W40" s="166"/>
      <c r="X40" s="166"/>
      <c r="Y40" s="166"/>
      <c r="Z40" s="166"/>
    </row>
    <row r="41" spans="1:26" ht="12.75" customHeight="1">
      <c r="A41" s="166"/>
      <c r="B41" s="166"/>
      <c r="C41" s="166"/>
      <c r="D41" s="166"/>
      <c r="E41" s="166"/>
      <c r="F41" s="166"/>
      <c r="G41" s="166"/>
      <c r="H41" s="166"/>
      <c r="I41" s="166"/>
      <c r="J41" s="166"/>
      <c r="K41" s="167"/>
      <c r="L41" s="167"/>
      <c r="M41" s="167"/>
      <c r="N41" s="167"/>
      <c r="O41" s="167"/>
      <c r="P41" s="167"/>
      <c r="Q41" s="167"/>
      <c r="R41" s="167"/>
      <c r="S41" s="167"/>
      <c r="T41" s="167">
        <f t="shared" si="0"/>
        <v>0</v>
      </c>
      <c r="U41" s="167"/>
      <c r="V41" s="167"/>
      <c r="W41" s="166"/>
      <c r="X41" s="166"/>
      <c r="Y41" s="166"/>
      <c r="Z41" s="166"/>
    </row>
    <row r="42" spans="1:26" ht="12.75" customHeight="1">
      <c r="A42" s="166"/>
      <c r="B42" s="166"/>
      <c r="C42" s="166"/>
      <c r="D42" s="166"/>
      <c r="E42" s="166"/>
      <c r="F42" s="166"/>
      <c r="G42" s="166"/>
      <c r="H42" s="166"/>
      <c r="I42" s="166"/>
      <c r="J42" s="166"/>
      <c r="K42" s="167"/>
      <c r="L42" s="167"/>
      <c r="M42" s="167"/>
      <c r="N42" s="167"/>
      <c r="O42" s="167"/>
      <c r="P42" s="167"/>
      <c r="Q42" s="167"/>
      <c r="R42" s="167"/>
      <c r="S42" s="167"/>
      <c r="T42" s="167">
        <f t="shared" si="0"/>
        <v>0</v>
      </c>
      <c r="U42" s="167"/>
      <c r="V42" s="167"/>
      <c r="W42" s="166"/>
      <c r="X42" s="166"/>
      <c r="Y42" s="166"/>
      <c r="Z42" s="166"/>
    </row>
    <row r="43" spans="1:26" ht="12.75" customHeight="1">
      <c r="A43" s="166"/>
      <c r="B43" s="166"/>
      <c r="C43" s="166"/>
      <c r="D43" s="166"/>
      <c r="E43" s="166"/>
      <c r="F43" s="166"/>
      <c r="G43" s="166"/>
      <c r="H43" s="166"/>
      <c r="I43" s="166"/>
      <c r="J43" s="166"/>
      <c r="K43" s="167"/>
      <c r="L43" s="167"/>
      <c r="M43" s="167"/>
      <c r="N43" s="167"/>
      <c r="O43" s="167"/>
      <c r="P43" s="167"/>
      <c r="Q43" s="167"/>
      <c r="R43" s="167"/>
      <c r="S43" s="167"/>
      <c r="T43" s="167">
        <f t="shared" si="0"/>
        <v>0</v>
      </c>
      <c r="U43" s="167"/>
      <c r="V43" s="167"/>
      <c r="W43" s="166"/>
      <c r="X43" s="166"/>
      <c r="Y43" s="166"/>
      <c r="Z43" s="166"/>
    </row>
    <row r="44" spans="1:26" ht="12.75" customHeight="1">
      <c r="A44" s="166"/>
      <c r="B44" s="166"/>
      <c r="C44" s="166"/>
      <c r="D44" s="166"/>
      <c r="E44" s="166"/>
      <c r="F44" s="166"/>
      <c r="G44" s="166"/>
      <c r="H44" s="166"/>
      <c r="I44" s="166"/>
      <c r="J44" s="166"/>
      <c r="K44" s="167"/>
      <c r="L44" s="167"/>
      <c r="M44" s="167"/>
      <c r="N44" s="167"/>
      <c r="O44" s="167"/>
      <c r="P44" s="167"/>
      <c r="Q44" s="167"/>
      <c r="R44" s="167"/>
      <c r="S44" s="167"/>
      <c r="T44" s="167">
        <f t="shared" si="0"/>
        <v>0</v>
      </c>
      <c r="U44" s="167"/>
      <c r="V44" s="167"/>
      <c r="W44" s="166"/>
      <c r="X44" s="166"/>
      <c r="Y44" s="166"/>
      <c r="Z44" s="166"/>
    </row>
    <row r="45" spans="1:26" ht="12.75" customHeight="1">
      <c r="A45" s="166"/>
      <c r="B45" s="166"/>
      <c r="C45" s="166"/>
      <c r="D45" s="166"/>
      <c r="E45" s="166"/>
      <c r="F45" s="166"/>
      <c r="G45" s="166"/>
      <c r="H45" s="166"/>
      <c r="I45" s="166"/>
      <c r="J45" s="166"/>
      <c r="K45" s="167"/>
      <c r="L45" s="167"/>
      <c r="M45" s="167"/>
      <c r="N45" s="167"/>
      <c r="O45" s="167"/>
      <c r="P45" s="167"/>
      <c r="Q45" s="167"/>
      <c r="R45" s="167"/>
      <c r="S45" s="167"/>
      <c r="T45" s="167">
        <f t="shared" si="0"/>
        <v>0</v>
      </c>
      <c r="U45" s="167"/>
      <c r="V45" s="167"/>
      <c r="W45" s="166"/>
      <c r="X45" s="166"/>
      <c r="Y45" s="166"/>
      <c r="Z45" s="166"/>
    </row>
    <row r="46" spans="1:26" ht="12.75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</row>
    <row r="47" spans="1:26" ht="12.75" customHeight="1">
      <c r="A47" s="166"/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</row>
    <row r="48" spans="1:26" ht="12.75" customHeight="1">
      <c r="A48" s="166"/>
      <c r="B48" s="16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</row>
    <row r="49" spans="1:26" ht="12.75" customHeight="1">
      <c r="A49" s="166"/>
      <c r="B49" s="166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</row>
    <row r="50" spans="1:26" ht="12.75" customHeight="1">
      <c r="A50" s="166"/>
      <c r="B50" s="166"/>
      <c r="C50" s="166"/>
      <c r="D50" s="166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6"/>
    </row>
    <row r="51" spans="1:26" ht="12.75" customHeight="1">
      <c r="A51" s="166"/>
      <c r="B51" s="166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</row>
    <row r="52" spans="1:26" ht="12.75" customHeight="1">
      <c r="A52" s="166"/>
      <c r="B52" s="166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</row>
    <row r="53" spans="1:26" ht="12.75" customHeight="1">
      <c r="A53" s="166"/>
      <c r="B53" s="166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</row>
    <row r="54" spans="1:26" ht="12.75" customHeight="1">
      <c r="A54" s="166"/>
      <c r="B54" s="166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</row>
    <row r="55" spans="1:26" ht="12.75" customHeight="1">
      <c r="A55" s="166"/>
      <c r="B55" s="166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</row>
    <row r="56" spans="1:26" ht="12.75" customHeight="1">
      <c r="A56" s="166"/>
      <c r="B56" s="166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</row>
    <row r="57" spans="1:26" ht="12.75" customHeight="1">
      <c r="A57" s="166"/>
      <c r="B57" s="166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</row>
    <row r="58" spans="1:26" ht="12.75" customHeight="1">
      <c r="A58" s="166"/>
      <c r="B58" s="166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</row>
    <row r="59" spans="1:26" ht="12.75" customHeight="1">
      <c r="A59" s="166"/>
      <c r="B59" s="166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</row>
    <row r="60" spans="1:26" ht="12.75" customHeight="1">
      <c r="A60" s="166"/>
      <c r="B60" s="166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</row>
    <row r="61" spans="1:26" ht="12.75" customHeight="1">
      <c r="A61" s="166"/>
      <c r="B61" s="166"/>
      <c r="C61" s="166"/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  <c r="U61" s="166"/>
      <c r="V61" s="166"/>
      <c r="W61" s="166"/>
      <c r="X61" s="166"/>
      <c r="Y61" s="166"/>
      <c r="Z61" s="166"/>
    </row>
    <row r="62" spans="1:26" ht="12.75" customHeight="1">
      <c r="A62" s="166"/>
      <c r="B62" s="166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</row>
    <row r="63" spans="1:26" ht="12.75" customHeight="1">
      <c r="A63" s="166"/>
      <c r="B63" s="166"/>
      <c r="C63" s="166"/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166"/>
      <c r="Q63" s="166"/>
      <c r="R63" s="166"/>
      <c r="S63" s="166"/>
      <c r="T63" s="166"/>
      <c r="U63" s="166"/>
      <c r="V63" s="166"/>
      <c r="W63" s="166"/>
      <c r="X63" s="166"/>
      <c r="Y63" s="166"/>
      <c r="Z63" s="166"/>
    </row>
    <row r="64" spans="1:26" ht="12.75" customHeight="1">
      <c r="A64" s="166"/>
      <c r="B64" s="166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</row>
    <row r="65" spans="1:26" ht="12.75" customHeight="1">
      <c r="A65" s="166"/>
      <c r="B65" s="166"/>
      <c r="C65" s="166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6"/>
      <c r="Q65" s="166"/>
      <c r="R65" s="166"/>
      <c r="S65" s="166"/>
      <c r="T65" s="166"/>
      <c r="U65" s="166"/>
      <c r="V65" s="166"/>
      <c r="W65" s="166"/>
      <c r="X65" s="166"/>
      <c r="Y65" s="166"/>
      <c r="Z65" s="166"/>
    </row>
    <row r="66" spans="1:26" ht="12.75" customHeight="1">
      <c r="A66" s="166"/>
      <c r="B66" s="166"/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  <c r="Z66" s="166"/>
    </row>
    <row r="67" spans="1:26" ht="12.75" customHeight="1">
      <c r="A67" s="166"/>
      <c r="B67" s="166"/>
      <c r="C67" s="166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6"/>
      <c r="Q67" s="166"/>
      <c r="R67" s="166"/>
      <c r="S67" s="166"/>
      <c r="T67" s="166"/>
      <c r="U67" s="166"/>
      <c r="V67" s="166"/>
      <c r="W67" s="166"/>
      <c r="X67" s="166"/>
      <c r="Y67" s="166"/>
      <c r="Z67" s="166"/>
    </row>
    <row r="68" spans="1:26" ht="12.75" customHeight="1">
      <c r="A68" s="166"/>
      <c r="B68" s="166"/>
      <c r="C68" s="166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6"/>
      <c r="Q68" s="166"/>
      <c r="R68" s="166"/>
      <c r="S68" s="166"/>
      <c r="T68" s="166"/>
      <c r="U68" s="166"/>
      <c r="V68" s="166"/>
      <c r="W68" s="166"/>
      <c r="X68" s="166"/>
      <c r="Y68" s="166"/>
      <c r="Z68" s="166"/>
    </row>
    <row r="69" spans="1:26" ht="12.75" customHeight="1">
      <c r="A69" s="166"/>
      <c r="B69" s="166"/>
      <c r="C69" s="166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166"/>
      <c r="Q69" s="166"/>
      <c r="R69" s="166"/>
      <c r="S69" s="166"/>
      <c r="T69" s="166"/>
      <c r="U69" s="166"/>
      <c r="V69" s="166"/>
      <c r="W69" s="166"/>
      <c r="X69" s="166"/>
      <c r="Y69" s="166"/>
      <c r="Z69" s="166"/>
    </row>
    <row r="70" spans="1:26" ht="12.75" customHeight="1">
      <c r="A70" s="166"/>
      <c r="B70" s="166"/>
      <c r="C70" s="166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</row>
    <row r="71" spans="1:26" ht="12.75" customHeight="1">
      <c r="A71" s="166"/>
      <c r="B71" s="166"/>
      <c r="C71" s="166"/>
      <c r="D71" s="166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166"/>
      <c r="Q71" s="166"/>
      <c r="R71" s="166"/>
      <c r="S71" s="166"/>
      <c r="T71" s="166"/>
      <c r="U71" s="166"/>
      <c r="V71" s="166"/>
      <c r="W71" s="166"/>
      <c r="X71" s="166"/>
      <c r="Y71" s="166"/>
      <c r="Z71" s="166"/>
    </row>
    <row r="72" spans="1:26" ht="12.75" customHeight="1">
      <c r="A72" s="166"/>
      <c r="B72" s="166"/>
      <c r="C72" s="166"/>
      <c r="D72" s="166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66"/>
      <c r="V72" s="166"/>
      <c r="W72" s="166"/>
      <c r="X72" s="166"/>
      <c r="Y72" s="166"/>
      <c r="Z72" s="166"/>
    </row>
    <row r="73" spans="1:26" ht="12.75" customHeight="1">
      <c r="A73" s="166"/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166"/>
      <c r="R73" s="166"/>
      <c r="S73" s="166"/>
      <c r="T73" s="166"/>
      <c r="U73" s="166"/>
      <c r="V73" s="166"/>
      <c r="W73" s="166"/>
      <c r="X73" s="166"/>
      <c r="Y73" s="166"/>
      <c r="Z73" s="166"/>
    </row>
    <row r="74" spans="1:26" ht="12.75" customHeight="1">
      <c r="A74" s="166"/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</row>
    <row r="75" spans="1:26" ht="12.75" customHeight="1">
      <c r="A75" s="166"/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6"/>
      <c r="W75" s="166"/>
      <c r="X75" s="166"/>
      <c r="Y75" s="166"/>
      <c r="Z75" s="166"/>
    </row>
    <row r="76" spans="1:26" ht="12.75" customHeight="1">
      <c r="A76" s="166"/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/>
      <c r="V76" s="166"/>
      <c r="W76" s="166"/>
      <c r="X76" s="166"/>
      <c r="Y76" s="166"/>
      <c r="Z76" s="166"/>
    </row>
    <row r="77" spans="1:26" ht="12.75" customHeight="1">
      <c r="A77" s="166"/>
      <c r="B77" s="166"/>
      <c r="C77" s="166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66"/>
      <c r="Q77" s="166"/>
      <c r="R77" s="166"/>
      <c r="S77" s="166"/>
      <c r="T77" s="166"/>
      <c r="U77" s="166"/>
      <c r="V77" s="166"/>
      <c r="W77" s="166"/>
      <c r="X77" s="166"/>
      <c r="Y77" s="166"/>
      <c r="Z77" s="166"/>
    </row>
    <row r="78" spans="1:26" ht="12.75" customHeight="1">
      <c r="A78" s="166"/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/>
      <c r="S78" s="166"/>
      <c r="T78" s="166"/>
      <c r="U78" s="166"/>
      <c r="V78" s="166"/>
      <c r="W78" s="166"/>
      <c r="X78" s="166"/>
      <c r="Y78" s="166"/>
      <c r="Z78" s="166"/>
    </row>
    <row r="79" spans="1:26" ht="12.75" customHeight="1">
      <c r="A79" s="166"/>
      <c r="B79" s="166"/>
      <c r="C79" s="166"/>
      <c r="D79" s="166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66"/>
      <c r="Q79" s="166"/>
      <c r="R79" s="166"/>
      <c r="S79" s="166"/>
      <c r="T79" s="166"/>
      <c r="U79" s="166"/>
      <c r="V79" s="166"/>
      <c r="W79" s="166"/>
      <c r="X79" s="166"/>
      <c r="Y79" s="166"/>
      <c r="Z79" s="166"/>
    </row>
    <row r="80" spans="1:26" ht="12.75" customHeight="1">
      <c r="A80" s="166"/>
      <c r="B80" s="166"/>
      <c r="C80" s="166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66"/>
      <c r="Q80" s="166"/>
      <c r="R80" s="166"/>
      <c r="S80" s="166"/>
      <c r="T80" s="166"/>
      <c r="U80" s="166"/>
      <c r="V80" s="166"/>
      <c r="W80" s="166"/>
      <c r="X80" s="166"/>
      <c r="Y80" s="166"/>
      <c r="Z80" s="166"/>
    </row>
    <row r="81" spans="1:26" ht="12.75" customHeight="1">
      <c r="A81" s="166"/>
      <c r="B81" s="166"/>
      <c r="C81" s="166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66"/>
      <c r="Q81" s="166"/>
      <c r="R81" s="166"/>
      <c r="S81" s="166"/>
      <c r="T81" s="166"/>
      <c r="U81" s="166"/>
      <c r="V81" s="166"/>
      <c r="W81" s="166"/>
      <c r="X81" s="166"/>
      <c r="Y81" s="166"/>
      <c r="Z81" s="166"/>
    </row>
    <row r="82" spans="1:26" ht="12.75" customHeight="1">
      <c r="A82" s="166"/>
      <c r="B82" s="166"/>
      <c r="C82" s="166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66"/>
      <c r="Q82" s="166"/>
      <c r="R82" s="166"/>
      <c r="S82" s="166"/>
      <c r="T82" s="166"/>
      <c r="U82" s="166"/>
      <c r="V82" s="166"/>
      <c r="W82" s="166"/>
      <c r="X82" s="166"/>
      <c r="Y82" s="166"/>
      <c r="Z82" s="166"/>
    </row>
    <row r="83" spans="1:26" ht="12.75" customHeight="1">
      <c r="A83" s="166"/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6"/>
      <c r="Q83" s="166"/>
      <c r="R83" s="166"/>
      <c r="S83" s="166"/>
      <c r="T83" s="166"/>
      <c r="U83" s="166"/>
      <c r="V83" s="166"/>
      <c r="W83" s="166"/>
      <c r="X83" s="166"/>
      <c r="Y83" s="166"/>
      <c r="Z83" s="166"/>
    </row>
    <row r="84" spans="1:26" ht="12.75" customHeight="1">
      <c r="A84" s="166"/>
      <c r="B84" s="166"/>
      <c r="C84" s="166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66"/>
      <c r="Q84" s="166"/>
      <c r="R84" s="166"/>
      <c r="S84" s="166"/>
      <c r="T84" s="166"/>
      <c r="U84" s="166"/>
      <c r="V84" s="166"/>
      <c r="W84" s="166"/>
      <c r="X84" s="166"/>
      <c r="Y84" s="166"/>
      <c r="Z84" s="166"/>
    </row>
    <row r="85" spans="1:26" ht="12.75" customHeight="1">
      <c r="A85" s="166"/>
      <c r="B85" s="166"/>
      <c r="C85" s="166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6"/>
      <c r="Q85" s="166"/>
      <c r="R85" s="166"/>
      <c r="S85" s="166"/>
      <c r="T85" s="166"/>
      <c r="U85" s="166"/>
      <c r="V85" s="166"/>
      <c r="W85" s="166"/>
      <c r="X85" s="166"/>
      <c r="Y85" s="166"/>
      <c r="Z85" s="166"/>
    </row>
    <row r="86" spans="1:26" ht="12.75" customHeight="1">
      <c r="A86" s="166"/>
      <c r="B86" s="166"/>
      <c r="C86" s="166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66"/>
      <c r="Q86" s="166"/>
      <c r="R86" s="166"/>
      <c r="S86" s="166"/>
      <c r="T86" s="166"/>
      <c r="U86" s="166"/>
      <c r="V86" s="166"/>
      <c r="W86" s="166"/>
      <c r="X86" s="166"/>
      <c r="Y86" s="166"/>
      <c r="Z86" s="166"/>
    </row>
    <row r="87" spans="1:26" ht="12.75" customHeight="1">
      <c r="A87" s="166"/>
      <c r="B87" s="166"/>
      <c r="C87" s="166"/>
      <c r="D87" s="166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166"/>
      <c r="Q87" s="166"/>
      <c r="R87" s="166"/>
      <c r="S87" s="166"/>
      <c r="T87" s="166"/>
      <c r="U87" s="166"/>
      <c r="V87" s="166"/>
      <c r="W87" s="166"/>
      <c r="X87" s="166"/>
      <c r="Y87" s="166"/>
      <c r="Z87" s="166"/>
    </row>
    <row r="88" spans="1:26" ht="12.75" customHeight="1">
      <c r="A88" s="166"/>
      <c r="B88" s="166"/>
      <c r="C88" s="166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6"/>
      <c r="R88" s="166"/>
      <c r="S88" s="166"/>
      <c r="T88" s="166"/>
      <c r="U88" s="166"/>
      <c r="V88" s="166"/>
      <c r="W88" s="166"/>
      <c r="X88" s="166"/>
      <c r="Y88" s="166"/>
      <c r="Z88" s="166"/>
    </row>
    <row r="89" spans="1:26" ht="12.75" customHeight="1">
      <c r="A89" s="166"/>
      <c r="B89" s="166"/>
      <c r="C89" s="166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166"/>
      <c r="Q89" s="166"/>
      <c r="R89" s="166"/>
      <c r="S89" s="166"/>
      <c r="T89" s="166"/>
      <c r="U89" s="166"/>
      <c r="V89" s="166"/>
      <c r="W89" s="166"/>
      <c r="X89" s="166"/>
      <c r="Y89" s="166"/>
      <c r="Z89" s="166"/>
    </row>
    <row r="90" spans="1:26" ht="12.75" customHeight="1">
      <c r="A90" s="166"/>
      <c r="B90" s="166"/>
      <c r="C90" s="166"/>
      <c r="D90" s="166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166"/>
      <c r="Q90" s="166"/>
      <c r="R90" s="166"/>
      <c r="S90" s="166"/>
      <c r="T90" s="166"/>
      <c r="U90" s="166"/>
      <c r="V90" s="166"/>
      <c r="W90" s="166"/>
      <c r="X90" s="166"/>
      <c r="Y90" s="166"/>
      <c r="Z90" s="166"/>
    </row>
    <row r="91" spans="1:26" ht="12.75" customHeight="1">
      <c r="A91" s="166"/>
      <c r="B91" s="166"/>
      <c r="C91" s="166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</row>
    <row r="92" spans="1:26" ht="12.75" customHeight="1">
      <c r="A92" s="166"/>
      <c r="B92" s="166"/>
      <c r="C92" s="166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66"/>
      <c r="Q92" s="166"/>
      <c r="R92" s="166"/>
      <c r="S92" s="166"/>
      <c r="T92" s="166"/>
      <c r="U92" s="166"/>
      <c r="V92" s="166"/>
      <c r="W92" s="166"/>
      <c r="X92" s="166"/>
      <c r="Y92" s="166"/>
      <c r="Z92" s="166"/>
    </row>
    <row r="93" spans="1:26" ht="12.75" customHeight="1">
      <c r="A93" s="166"/>
      <c r="B93" s="166"/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6"/>
      <c r="Q93" s="166"/>
      <c r="R93" s="166"/>
      <c r="S93" s="166"/>
      <c r="T93" s="166"/>
      <c r="U93" s="166"/>
      <c r="V93" s="166"/>
      <c r="W93" s="166"/>
      <c r="X93" s="166"/>
      <c r="Y93" s="166"/>
      <c r="Z93" s="166"/>
    </row>
    <row r="94" spans="1:26" ht="12.75" customHeight="1">
      <c r="A94" s="166"/>
      <c r="B94" s="166"/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</row>
    <row r="95" spans="1:26" ht="12.75" customHeight="1">
      <c r="A95" s="166"/>
      <c r="B95" s="166"/>
      <c r="C95" s="166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66"/>
      <c r="S95" s="166"/>
      <c r="T95" s="166"/>
      <c r="U95" s="166"/>
      <c r="V95" s="166"/>
      <c r="W95" s="166"/>
      <c r="X95" s="166"/>
      <c r="Y95" s="166"/>
      <c r="Z95" s="166"/>
    </row>
    <row r="96" spans="1:26" ht="12.75" customHeight="1">
      <c r="A96" s="166"/>
      <c r="B96" s="166"/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66"/>
      <c r="Q96" s="166"/>
      <c r="R96" s="166"/>
      <c r="S96" s="166"/>
      <c r="T96" s="166"/>
      <c r="U96" s="166"/>
      <c r="V96" s="166"/>
      <c r="W96" s="166"/>
      <c r="X96" s="166"/>
      <c r="Y96" s="166"/>
      <c r="Z96" s="166"/>
    </row>
    <row r="97" spans="1:26" ht="12.75" customHeight="1">
      <c r="A97" s="166"/>
      <c r="B97" s="166"/>
      <c r="C97" s="166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66"/>
      <c r="Q97" s="166"/>
      <c r="R97" s="166"/>
      <c r="S97" s="166"/>
      <c r="T97" s="166"/>
      <c r="U97" s="166"/>
      <c r="V97" s="166"/>
      <c r="W97" s="166"/>
      <c r="X97" s="166"/>
      <c r="Y97" s="166"/>
      <c r="Z97" s="166"/>
    </row>
    <row r="98" spans="1:26" ht="12.75" customHeight="1">
      <c r="A98" s="166"/>
      <c r="B98" s="166"/>
      <c r="C98" s="166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66"/>
      <c r="Q98" s="166"/>
      <c r="R98" s="166"/>
      <c r="S98" s="166"/>
      <c r="T98" s="166"/>
      <c r="U98" s="166"/>
      <c r="V98" s="166"/>
      <c r="W98" s="166"/>
      <c r="X98" s="166"/>
      <c r="Y98" s="166"/>
      <c r="Z98" s="166"/>
    </row>
    <row r="99" spans="1:26" ht="12.75" customHeight="1">
      <c r="A99" s="166"/>
      <c r="B99" s="166"/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66"/>
      <c r="Q99" s="166"/>
      <c r="R99" s="166"/>
      <c r="S99" s="166"/>
      <c r="T99" s="166"/>
      <c r="U99" s="166"/>
      <c r="V99" s="166"/>
      <c r="W99" s="166"/>
      <c r="X99" s="166"/>
      <c r="Y99" s="166"/>
      <c r="Z99" s="166"/>
    </row>
    <row r="100" spans="1:26" ht="12.75" customHeight="1">
      <c r="A100" s="166"/>
      <c r="B100" s="166"/>
      <c r="C100" s="166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66"/>
      <c r="Q100" s="166"/>
      <c r="R100" s="166"/>
      <c r="S100" s="166"/>
      <c r="T100" s="166"/>
      <c r="U100" s="166"/>
      <c r="V100" s="166"/>
      <c r="W100" s="166"/>
      <c r="X100" s="166"/>
      <c r="Y100" s="166"/>
      <c r="Z100" s="166"/>
    </row>
    <row r="101" spans="1:26" ht="12.75" customHeight="1">
      <c r="A101" s="166"/>
      <c r="B101" s="166"/>
      <c r="C101" s="166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66"/>
      <c r="Q101" s="166"/>
      <c r="R101" s="166"/>
      <c r="S101" s="166"/>
      <c r="T101" s="166"/>
      <c r="U101" s="166"/>
      <c r="V101" s="166"/>
      <c r="W101" s="166"/>
      <c r="X101" s="166"/>
      <c r="Y101" s="166"/>
      <c r="Z101" s="166"/>
    </row>
    <row r="102" spans="1:26" ht="12.75" customHeight="1">
      <c r="A102" s="166"/>
      <c r="B102" s="166"/>
      <c r="C102" s="166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66"/>
      <c r="Q102" s="166"/>
      <c r="R102" s="166"/>
      <c r="S102" s="166"/>
      <c r="T102" s="166"/>
      <c r="U102" s="166"/>
      <c r="V102" s="166"/>
      <c r="W102" s="166"/>
      <c r="X102" s="166"/>
      <c r="Y102" s="166"/>
      <c r="Z102" s="166"/>
    </row>
    <row r="103" spans="1:26" ht="12.75" customHeight="1">
      <c r="A103" s="166"/>
      <c r="B103" s="166"/>
      <c r="C103" s="166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66"/>
      <c r="Q103" s="166"/>
      <c r="R103" s="166"/>
      <c r="S103" s="166"/>
      <c r="T103" s="166"/>
      <c r="U103" s="166"/>
      <c r="V103" s="166"/>
      <c r="W103" s="166"/>
      <c r="X103" s="166"/>
      <c r="Y103" s="166"/>
      <c r="Z103" s="166"/>
    </row>
    <row r="104" spans="1:26" ht="12.75" customHeight="1">
      <c r="A104" s="166"/>
      <c r="B104" s="166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</row>
    <row r="105" spans="1:26" ht="12.75" customHeight="1">
      <c r="A105" s="166"/>
      <c r="B105" s="166"/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</row>
    <row r="106" spans="1:26" ht="12.75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</row>
    <row r="107" spans="1:26" ht="12.75" customHeight="1">
      <c r="A107" s="166"/>
      <c r="B107" s="166"/>
      <c r="C107" s="166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  <c r="P107" s="166"/>
      <c r="Q107" s="166"/>
      <c r="R107" s="166"/>
      <c r="S107" s="166"/>
      <c r="T107" s="166"/>
      <c r="U107" s="166"/>
      <c r="V107" s="166"/>
      <c r="W107" s="166"/>
      <c r="X107" s="166"/>
      <c r="Y107" s="166"/>
      <c r="Z107" s="166"/>
    </row>
    <row r="108" spans="1:26" ht="12.75" customHeight="1">
      <c r="A108" s="166"/>
      <c r="B108" s="166"/>
      <c r="C108" s="166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  <c r="P108" s="166"/>
      <c r="Q108" s="166"/>
      <c r="R108" s="166"/>
      <c r="S108" s="166"/>
      <c r="T108" s="166"/>
      <c r="U108" s="166"/>
      <c r="V108" s="166"/>
      <c r="W108" s="166"/>
      <c r="X108" s="166"/>
      <c r="Y108" s="166"/>
      <c r="Z108" s="166"/>
    </row>
    <row r="109" spans="1:26" ht="12.75" customHeight="1">
      <c r="A109" s="166"/>
      <c r="B109" s="166"/>
      <c r="C109" s="166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  <c r="P109" s="166"/>
      <c r="Q109" s="166"/>
      <c r="R109" s="166"/>
      <c r="S109" s="166"/>
      <c r="T109" s="166"/>
      <c r="U109" s="166"/>
      <c r="V109" s="166"/>
      <c r="W109" s="166"/>
      <c r="X109" s="166"/>
      <c r="Y109" s="166"/>
      <c r="Z109" s="166"/>
    </row>
    <row r="110" spans="1:26" ht="12.75" customHeight="1">
      <c r="A110" s="166"/>
      <c r="B110" s="166"/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P110" s="166"/>
      <c r="Q110" s="166"/>
      <c r="R110" s="166"/>
      <c r="S110" s="166"/>
      <c r="T110" s="166"/>
      <c r="U110" s="166"/>
      <c r="V110" s="166"/>
      <c r="W110" s="166"/>
      <c r="X110" s="166"/>
      <c r="Y110" s="166"/>
      <c r="Z110" s="166"/>
    </row>
    <row r="111" spans="1:26" ht="12.75" customHeight="1">
      <c r="A111" s="166"/>
      <c r="B111" s="166"/>
      <c r="C111" s="166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  <c r="P111" s="166"/>
      <c r="Q111" s="166"/>
      <c r="R111" s="166"/>
      <c r="S111" s="166"/>
      <c r="T111" s="166"/>
      <c r="U111" s="166"/>
      <c r="V111" s="166"/>
      <c r="W111" s="166"/>
      <c r="X111" s="166"/>
      <c r="Y111" s="166"/>
      <c r="Z111" s="166"/>
    </row>
    <row r="112" spans="1:26" ht="12.75" customHeight="1">
      <c r="A112" s="166"/>
      <c r="B112" s="166"/>
      <c r="C112" s="166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66"/>
      <c r="Q112" s="166"/>
      <c r="R112" s="166"/>
      <c r="S112" s="166"/>
      <c r="T112" s="166"/>
      <c r="U112" s="166"/>
      <c r="V112" s="166"/>
      <c r="W112" s="166"/>
      <c r="X112" s="166"/>
      <c r="Y112" s="166"/>
      <c r="Z112" s="166"/>
    </row>
    <row r="113" spans="1:26" ht="12.75" customHeight="1">
      <c r="A113" s="166"/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66"/>
      <c r="Q113" s="166"/>
      <c r="R113" s="166"/>
      <c r="S113" s="166"/>
      <c r="T113" s="166"/>
      <c r="U113" s="166"/>
      <c r="V113" s="166"/>
      <c r="W113" s="166"/>
      <c r="X113" s="166"/>
      <c r="Y113" s="166"/>
      <c r="Z113" s="166"/>
    </row>
    <row r="114" spans="1:26" ht="12.75" customHeight="1">
      <c r="A114" s="166"/>
      <c r="B114" s="166"/>
      <c r="C114" s="166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66"/>
      <c r="Q114" s="166"/>
      <c r="R114" s="166"/>
      <c r="S114" s="166"/>
      <c r="T114" s="166"/>
      <c r="U114" s="166"/>
      <c r="V114" s="166"/>
      <c r="W114" s="166"/>
      <c r="X114" s="166"/>
      <c r="Y114" s="166"/>
      <c r="Z114" s="166"/>
    </row>
    <row r="115" spans="1:26" ht="12.75" customHeight="1">
      <c r="A115" s="166"/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</row>
    <row r="116" spans="1:26" ht="12.75" customHeight="1">
      <c r="A116" s="166"/>
      <c r="B116" s="166"/>
      <c r="C116" s="166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P116" s="166"/>
      <c r="Q116" s="166"/>
      <c r="R116" s="166"/>
      <c r="S116" s="166"/>
      <c r="T116" s="166"/>
      <c r="U116" s="166"/>
      <c r="V116" s="166"/>
      <c r="W116" s="166"/>
      <c r="X116" s="166"/>
      <c r="Y116" s="166"/>
      <c r="Z116" s="166"/>
    </row>
    <row r="117" spans="1:26" ht="12.75" customHeight="1">
      <c r="A117" s="166"/>
      <c r="B117" s="166"/>
      <c r="C117" s="166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P117" s="166"/>
      <c r="Q117" s="166"/>
      <c r="R117" s="166"/>
      <c r="S117" s="166"/>
      <c r="T117" s="166"/>
      <c r="U117" s="166"/>
      <c r="V117" s="166"/>
      <c r="W117" s="166"/>
      <c r="X117" s="166"/>
      <c r="Y117" s="166"/>
      <c r="Z117" s="166"/>
    </row>
    <row r="118" spans="1:26" ht="12.75" customHeight="1">
      <c r="A118" s="166"/>
      <c r="B118" s="166"/>
      <c r="C118" s="166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P118" s="166"/>
      <c r="Q118" s="166"/>
      <c r="R118" s="166"/>
      <c r="S118" s="166"/>
      <c r="T118" s="166"/>
      <c r="U118" s="166"/>
      <c r="V118" s="166"/>
      <c r="W118" s="166"/>
      <c r="X118" s="166"/>
      <c r="Y118" s="166"/>
      <c r="Z118" s="166"/>
    </row>
    <row r="119" spans="1:26" ht="12.75" customHeight="1">
      <c r="A119" s="166"/>
      <c r="B119" s="166"/>
      <c r="C119" s="166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P119" s="166"/>
      <c r="Q119" s="166"/>
      <c r="R119" s="166"/>
      <c r="S119" s="166"/>
      <c r="T119" s="166"/>
      <c r="U119" s="166"/>
      <c r="V119" s="166"/>
      <c r="W119" s="166"/>
      <c r="X119" s="166"/>
      <c r="Y119" s="166"/>
      <c r="Z119" s="166"/>
    </row>
    <row r="120" spans="1:26" ht="12.75" customHeight="1">
      <c r="A120" s="166"/>
      <c r="B120" s="166"/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66"/>
      <c r="Q120" s="166"/>
      <c r="R120" s="166"/>
      <c r="S120" s="166"/>
      <c r="T120" s="166"/>
      <c r="U120" s="166"/>
      <c r="V120" s="166"/>
      <c r="W120" s="166"/>
      <c r="X120" s="166"/>
      <c r="Y120" s="166"/>
      <c r="Z120" s="166"/>
    </row>
    <row r="121" spans="1:26" ht="12.75" customHeight="1">
      <c r="A121" s="166"/>
      <c r="B121" s="166"/>
      <c r="C121" s="166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P121" s="166"/>
      <c r="Q121" s="166"/>
      <c r="R121" s="166"/>
      <c r="S121" s="166"/>
      <c r="T121" s="166"/>
      <c r="U121" s="166"/>
      <c r="V121" s="166"/>
      <c r="W121" s="166"/>
      <c r="X121" s="166"/>
      <c r="Y121" s="166"/>
      <c r="Z121" s="166"/>
    </row>
    <row r="122" spans="1:26" ht="12.75" customHeight="1">
      <c r="A122" s="166"/>
      <c r="B122" s="166"/>
      <c r="C122" s="166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P122" s="166"/>
      <c r="Q122" s="166"/>
      <c r="R122" s="166"/>
      <c r="S122" s="166"/>
      <c r="T122" s="166"/>
      <c r="U122" s="166"/>
      <c r="V122" s="166"/>
      <c r="W122" s="166"/>
      <c r="X122" s="166"/>
      <c r="Y122" s="166"/>
      <c r="Z122" s="166"/>
    </row>
    <row r="123" spans="1:26" ht="12.75" customHeight="1">
      <c r="A123" s="166"/>
      <c r="B123" s="166"/>
      <c r="C123" s="166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166"/>
      <c r="Q123" s="166"/>
      <c r="R123" s="166"/>
      <c r="S123" s="166"/>
      <c r="T123" s="166"/>
      <c r="U123" s="166"/>
      <c r="V123" s="166"/>
      <c r="W123" s="166"/>
      <c r="X123" s="166"/>
      <c r="Y123" s="166"/>
      <c r="Z123" s="166"/>
    </row>
    <row r="124" spans="1:26" ht="12.75" customHeight="1">
      <c r="A124" s="166"/>
      <c r="B124" s="166"/>
      <c r="C124" s="166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66"/>
      <c r="Q124" s="166"/>
      <c r="R124" s="166"/>
      <c r="S124" s="166"/>
      <c r="T124" s="166"/>
      <c r="U124" s="166"/>
      <c r="V124" s="166"/>
      <c r="W124" s="166"/>
      <c r="X124" s="166"/>
      <c r="Y124" s="166"/>
      <c r="Z124" s="166"/>
    </row>
    <row r="125" spans="1:26" ht="12.75" customHeight="1">
      <c r="A125" s="166"/>
      <c r="B125" s="166"/>
      <c r="C125" s="166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66"/>
      <c r="Q125" s="166"/>
      <c r="R125" s="166"/>
      <c r="S125" s="166"/>
      <c r="T125" s="166"/>
      <c r="U125" s="166"/>
      <c r="V125" s="166"/>
      <c r="W125" s="166"/>
      <c r="X125" s="166"/>
      <c r="Y125" s="166"/>
      <c r="Z125" s="166"/>
    </row>
    <row r="126" spans="1:26" ht="12.75" customHeight="1">
      <c r="A126" s="166"/>
      <c r="B126" s="166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6"/>
      <c r="X126" s="166"/>
      <c r="Y126" s="166"/>
      <c r="Z126" s="166"/>
    </row>
    <row r="127" spans="1:26" ht="12.75" customHeight="1">
      <c r="A127" s="166"/>
      <c r="B127" s="166"/>
      <c r="C127" s="166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66"/>
      <c r="Q127" s="166"/>
      <c r="R127" s="166"/>
      <c r="S127" s="166"/>
      <c r="T127" s="166"/>
      <c r="U127" s="166"/>
      <c r="V127" s="166"/>
      <c r="W127" s="166"/>
      <c r="X127" s="166"/>
      <c r="Y127" s="166"/>
      <c r="Z127" s="166"/>
    </row>
    <row r="128" spans="1:26" ht="12.75" customHeight="1">
      <c r="A128" s="166"/>
      <c r="B128" s="166"/>
      <c r="C128" s="166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66"/>
      <c r="Q128" s="166"/>
      <c r="R128" s="166"/>
      <c r="S128" s="166"/>
      <c r="T128" s="166"/>
      <c r="U128" s="166"/>
      <c r="V128" s="166"/>
      <c r="W128" s="166"/>
      <c r="X128" s="166"/>
      <c r="Y128" s="166"/>
      <c r="Z128" s="166"/>
    </row>
    <row r="129" spans="1:26" ht="12.75" customHeight="1">
      <c r="A129" s="166"/>
      <c r="B129" s="166"/>
      <c r="C129" s="166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66"/>
      <c r="Q129" s="166"/>
      <c r="R129" s="166"/>
      <c r="S129" s="166"/>
      <c r="T129" s="166"/>
      <c r="U129" s="166"/>
      <c r="V129" s="166"/>
      <c r="W129" s="166"/>
      <c r="X129" s="166"/>
      <c r="Y129" s="166"/>
      <c r="Z129" s="166"/>
    </row>
    <row r="130" spans="1:26" ht="12.75" customHeight="1">
      <c r="A130" s="166"/>
      <c r="B130" s="166"/>
      <c r="C130" s="166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66"/>
      <c r="Q130" s="166"/>
      <c r="R130" s="166"/>
      <c r="S130" s="166"/>
      <c r="T130" s="166"/>
      <c r="U130" s="166"/>
      <c r="V130" s="166"/>
      <c r="W130" s="166"/>
      <c r="X130" s="166"/>
      <c r="Y130" s="166"/>
      <c r="Z130" s="166"/>
    </row>
    <row r="131" spans="1:26" ht="12.75" customHeight="1">
      <c r="A131" s="166"/>
      <c r="B131" s="166"/>
      <c r="C131" s="166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66"/>
      <c r="Q131" s="166"/>
      <c r="R131" s="166"/>
      <c r="S131" s="166"/>
      <c r="T131" s="166"/>
      <c r="U131" s="166"/>
      <c r="V131" s="166"/>
      <c r="W131" s="166"/>
      <c r="X131" s="166"/>
      <c r="Y131" s="166"/>
      <c r="Z131" s="166"/>
    </row>
    <row r="132" spans="1:26" ht="12.75" customHeight="1">
      <c r="A132" s="166"/>
      <c r="B132" s="166"/>
      <c r="C132" s="166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P132" s="166"/>
      <c r="Q132" s="166"/>
      <c r="R132" s="166"/>
      <c r="S132" s="166"/>
      <c r="T132" s="166"/>
      <c r="U132" s="166"/>
      <c r="V132" s="166"/>
      <c r="W132" s="166"/>
      <c r="X132" s="166"/>
      <c r="Y132" s="166"/>
      <c r="Z132" s="166"/>
    </row>
    <row r="133" spans="1:26" ht="12.75" customHeight="1">
      <c r="A133" s="166"/>
      <c r="B133" s="166"/>
      <c r="C133" s="166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P133" s="166"/>
      <c r="Q133" s="166"/>
      <c r="R133" s="166"/>
      <c r="S133" s="166"/>
      <c r="T133" s="166"/>
      <c r="U133" s="166"/>
      <c r="V133" s="166"/>
      <c r="W133" s="166"/>
      <c r="X133" s="166"/>
      <c r="Y133" s="166"/>
      <c r="Z133" s="166"/>
    </row>
    <row r="134" spans="1:26" ht="12.75" customHeight="1">
      <c r="A134" s="166"/>
      <c r="B134" s="166"/>
      <c r="C134" s="166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P134" s="166"/>
      <c r="Q134" s="166"/>
      <c r="R134" s="166"/>
      <c r="S134" s="166"/>
      <c r="T134" s="166"/>
      <c r="U134" s="166"/>
      <c r="V134" s="166"/>
      <c r="W134" s="166"/>
      <c r="X134" s="166"/>
      <c r="Y134" s="166"/>
      <c r="Z134" s="166"/>
    </row>
    <row r="135" spans="1:26" ht="12.75" customHeight="1">
      <c r="A135" s="166"/>
      <c r="B135" s="166"/>
      <c r="C135" s="166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166"/>
      <c r="Q135" s="166"/>
      <c r="R135" s="166"/>
      <c r="S135" s="166"/>
      <c r="T135" s="166"/>
      <c r="U135" s="166"/>
      <c r="V135" s="166"/>
      <c r="W135" s="166"/>
      <c r="X135" s="166"/>
      <c r="Y135" s="166"/>
      <c r="Z135" s="166"/>
    </row>
    <row r="136" spans="1:26" ht="12.75" customHeight="1">
      <c r="A136" s="166"/>
      <c r="B136" s="166"/>
      <c r="C136" s="166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  <c r="P136" s="166"/>
      <c r="Q136" s="166"/>
      <c r="R136" s="166"/>
      <c r="S136" s="166"/>
      <c r="T136" s="166"/>
      <c r="U136" s="166"/>
      <c r="V136" s="166"/>
      <c r="W136" s="166"/>
      <c r="X136" s="166"/>
      <c r="Y136" s="166"/>
      <c r="Z136" s="166"/>
    </row>
    <row r="137" spans="1:26" ht="12.75" customHeight="1">
      <c r="A137" s="166"/>
      <c r="B137" s="166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6"/>
      <c r="Q137" s="166"/>
      <c r="R137" s="166"/>
      <c r="S137" s="166"/>
      <c r="T137" s="166"/>
      <c r="U137" s="166"/>
      <c r="V137" s="166"/>
      <c r="W137" s="166"/>
      <c r="X137" s="166"/>
      <c r="Y137" s="166"/>
      <c r="Z137" s="166"/>
    </row>
    <row r="138" spans="1:26" ht="12.75" customHeight="1">
      <c r="A138" s="166"/>
      <c r="B138" s="166"/>
      <c r="C138" s="166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</row>
    <row r="139" spans="1:26" ht="12.75" customHeight="1">
      <c r="A139" s="166"/>
      <c r="B139" s="166"/>
      <c r="C139" s="166"/>
      <c r="D139" s="166"/>
      <c r="E139" s="166"/>
      <c r="F139" s="166"/>
      <c r="G139" s="166"/>
      <c r="H139" s="166"/>
      <c r="I139" s="166"/>
      <c r="J139" s="166"/>
      <c r="K139" s="166"/>
      <c r="L139" s="166"/>
      <c r="M139" s="166"/>
      <c r="N139" s="166"/>
      <c r="O139" s="166"/>
      <c r="P139" s="166"/>
      <c r="Q139" s="166"/>
      <c r="R139" s="166"/>
      <c r="S139" s="166"/>
      <c r="T139" s="166"/>
      <c r="U139" s="166"/>
      <c r="V139" s="166"/>
      <c r="W139" s="166"/>
      <c r="X139" s="166"/>
      <c r="Y139" s="166"/>
      <c r="Z139" s="166"/>
    </row>
    <row r="140" spans="1:26" ht="12.75" customHeight="1">
      <c r="A140" s="166"/>
      <c r="B140" s="166"/>
      <c r="C140" s="166"/>
      <c r="D140" s="166"/>
      <c r="E140" s="166"/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166"/>
      <c r="Q140" s="166"/>
      <c r="R140" s="166"/>
      <c r="S140" s="166"/>
      <c r="T140" s="166"/>
      <c r="U140" s="166"/>
      <c r="V140" s="166"/>
      <c r="W140" s="166"/>
      <c r="X140" s="166"/>
      <c r="Y140" s="166"/>
      <c r="Z140" s="166"/>
    </row>
    <row r="141" spans="1:26" ht="12.75" customHeight="1">
      <c r="A141" s="166"/>
      <c r="B141" s="166"/>
      <c r="C141" s="166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166"/>
      <c r="Q141" s="166"/>
      <c r="R141" s="166"/>
      <c r="S141" s="166"/>
      <c r="T141" s="166"/>
      <c r="U141" s="166"/>
      <c r="V141" s="166"/>
      <c r="W141" s="166"/>
      <c r="X141" s="166"/>
      <c r="Y141" s="166"/>
      <c r="Z141" s="166"/>
    </row>
    <row r="142" spans="1:26" ht="12.75" customHeight="1">
      <c r="A142" s="166"/>
      <c r="B142" s="166"/>
      <c r="C142" s="166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</row>
    <row r="143" spans="1:26" ht="12.75" customHeight="1">
      <c r="A143" s="166"/>
      <c r="B143" s="166"/>
      <c r="C143" s="166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66"/>
      <c r="Q143" s="166"/>
      <c r="R143" s="166"/>
      <c r="S143" s="166"/>
      <c r="T143" s="166"/>
      <c r="U143" s="166"/>
      <c r="V143" s="166"/>
      <c r="W143" s="166"/>
      <c r="X143" s="166"/>
      <c r="Y143" s="166"/>
      <c r="Z143" s="166"/>
    </row>
    <row r="144" spans="1:26" ht="12.75" customHeight="1">
      <c r="A144" s="166"/>
      <c r="B144" s="166"/>
      <c r="C144" s="166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</row>
    <row r="145" spans="1:26" ht="12.75" customHeight="1">
      <c r="A145" s="166"/>
      <c r="B145" s="166"/>
      <c r="C145" s="166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66"/>
      <c r="Q145" s="166"/>
      <c r="R145" s="166"/>
      <c r="S145" s="166"/>
      <c r="T145" s="166"/>
      <c r="U145" s="166"/>
      <c r="V145" s="166"/>
      <c r="W145" s="166"/>
      <c r="X145" s="166"/>
      <c r="Y145" s="166"/>
      <c r="Z145" s="166"/>
    </row>
    <row r="146" spans="1:26" ht="12.75" customHeight="1">
      <c r="A146" s="166"/>
      <c r="B146" s="166"/>
      <c r="C146" s="166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  <c r="P146" s="166"/>
      <c r="Q146" s="166"/>
      <c r="R146" s="166"/>
      <c r="S146" s="166"/>
      <c r="T146" s="166"/>
      <c r="U146" s="166"/>
      <c r="V146" s="166"/>
      <c r="W146" s="166"/>
      <c r="X146" s="166"/>
      <c r="Y146" s="166"/>
      <c r="Z146" s="166"/>
    </row>
    <row r="147" spans="1:26" ht="12.75" customHeight="1">
      <c r="A147" s="166"/>
      <c r="B147" s="166"/>
      <c r="C147" s="166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  <c r="P147" s="166"/>
      <c r="Q147" s="166"/>
      <c r="R147" s="166"/>
      <c r="S147" s="166"/>
      <c r="T147" s="166"/>
      <c r="U147" s="166"/>
      <c r="V147" s="166"/>
      <c r="W147" s="166"/>
      <c r="X147" s="166"/>
      <c r="Y147" s="166"/>
      <c r="Z147" s="166"/>
    </row>
    <row r="148" spans="1:26" ht="12.75" customHeight="1">
      <c r="A148" s="166"/>
      <c r="B148" s="166"/>
      <c r="C148" s="166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66"/>
      <c r="Q148" s="166"/>
      <c r="R148" s="166"/>
      <c r="S148" s="166"/>
      <c r="T148" s="166"/>
      <c r="U148" s="166"/>
      <c r="V148" s="166"/>
      <c r="W148" s="166"/>
      <c r="X148" s="166"/>
      <c r="Y148" s="166"/>
      <c r="Z148" s="166"/>
    </row>
    <row r="149" spans="1:26" ht="12.75" customHeight="1">
      <c r="A149" s="166"/>
      <c r="B149" s="166"/>
      <c r="C149" s="166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6"/>
      <c r="P149" s="166"/>
      <c r="Q149" s="166"/>
      <c r="R149" s="166"/>
      <c r="S149" s="166"/>
      <c r="T149" s="166"/>
      <c r="U149" s="166"/>
      <c r="V149" s="166"/>
      <c r="W149" s="166"/>
      <c r="X149" s="166"/>
      <c r="Y149" s="166"/>
      <c r="Z149" s="166"/>
    </row>
    <row r="150" spans="1:26" ht="12.75" customHeight="1">
      <c r="A150" s="166"/>
      <c r="B150" s="166"/>
      <c r="C150" s="166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6"/>
      <c r="P150" s="166"/>
      <c r="Q150" s="166"/>
      <c r="R150" s="166"/>
      <c r="S150" s="166"/>
      <c r="T150" s="166"/>
      <c r="U150" s="166"/>
      <c r="V150" s="166"/>
      <c r="W150" s="166"/>
      <c r="X150" s="166"/>
      <c r="Y150" s="166"/>
      <c r="Z150" s="166"/>
    </row>
    <row r="151" spans="1:26" ht="12.75" customHeight="1">
      <c r="A151" s="166"/>
      <c r="B151" s="166"/>
      <c r="C151" s="166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  <c r="P151" s="166"/>
      <c r="Q151" s="166"/>
      <c r="R151" s="166"/>
      <c r="S151" s="166"/>
      <c r="T151" s="166"/>
      <c r="U151" s="166"/>
      <c r="V151" s="166"/>
      <c r="W151" s="166"/>
      <c r="X151" s="166"/>
      <c r="Y151" s="166"/>
      <c r="Z151" s="166"/>
    </row>
    <row r="152" spans="1:26" ht="12.75" customHeight="1">
      <c r="A152" s="166"/>
      <c r="B152" s="166"/>
      <c r="C152" s="166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</row>
    <row r="153" spans="1:26" ht="12.75" customHeight="1">
      <c r="A153" s="166"/>
      <c r="B153" s="166"/>
      <c r="C153" s="166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  <c r="P153" s="166"/>
      <c r="Q153" s="166"/>
      <c r="R153" s="166"/>
      <c r="S153" s="166"/>
      <c r="T153" s="166"/>
      <c r="U153" s="166"/>
      <c r="V153" s="166"/>
      <c r="W153" s="166"/>
      <c r="X153" s="166"/>
      <c r="Y153" s="166"/>
      <c r="Z153" s="166"/>
    </row>
    <row r="154" spans="1:26" ht="12.75" customHeight="1">
      <c r="A154" s="166"/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</row>
    <row r="155" spans="1:26" ht="12.75" customHeight="1">
      <c r="A155" s="166"/>
      <c r="B155" s="166"/>
      <c r="C155" s="166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6"/>
      <c r="P155" s="166"/>
      <c r="Q155" s="166"/>
      <c r="R155" s="166"/>
      <c r="S155" s="166"/>
      <c r="T155" s="166"/>
      <c r="U155" s="166"/>
      <c r="V155" s="166"/>
      <c r="W155" s="166"/>
      <c r="X155" s="166"/>
      <c r="Y155" s="166"/>
      <c r="Z155" s="166"/>
    </row>
    <row r="156" spans="1:26" ht="12.75" customHeight="1">
      <c r="A156" s="166"/>
      <c r="B156" s="166"/>
      <c r="C156" s="166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  <c r="P156" s="166"/>
      <c r="Q156" s="166"/>
      <c r="R156" s="166"/>
      <c r="S156" s="166"/>
      <c r="T156" s="166"/>
      <c r="U156" s="166"/>
      <c r="V156" s="166"/>
      <c r="W156" s="166"/>
      <c r="X156" s="166"/>
      <c r="Y156" s="166"/>
      <c r="Z156" s="166"/>
    </row>
    <row r="157" spans="1:26" ht="12.75" customHeight="1">
      <c r="A157" s="166"/>
      <c r="B157" s="166"/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6"/>
      <c r="W157" s="166"/>
      <c r="X157" s="166"/>
      <c r="Y157" s="166"/>
      <c r="Z157" s="166"/>
    </row>
    <row r="158" spans="1:26" ht="12.75" customHeight="1">
      <c r="A158" s="166"/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</row>
    <row r="159" spans="1:26" ht="12.75" customHeight="1">
      <c r="A159" s="166"/>
      <c r="B159" s="166"/>
      <c r="C159" s="166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</row>
    <row r="160" spans="1:26" ht="12.75" customHeight="1">
      <c r="A160" s="166"/>
      <c r="B160" s="166"/>
      <c r="C160" s="166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6"/>
      <c r="P160" s="166"/>
      <c r="Q160" s="166"/>
      <c r="R160" s="166"/>
      <c r="S160" s="166"/>
      <c r="T160" s="166"/>
      <c r="U160" s="166"/>
      <c r="V160" s="166"/>
      <c r="W160" s="166"/>
      <c r="X160" s="166"/>
      <c r="Y160" s="166"/>
      <c r="Z160" s="166"/>
    </row>
    <row r="161" spans="1:26" ht="12.75" customHeight="1">
      <c r="A161" s="166"/>
      <c r="B161" s="166"/>
      <c r="C161" s="166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6"/>
      <c r="P161" s="166"/>
      <c r="Q161" s="166"/>
      <c r="R161" s="166"/>
      <c r="S161" s="166"/>
      <c r="T161" s="166"/>
      <c r="U161" s="166"/>
      <c r="V161" s="166"/>
      <c r="W161" s="166"/>
      <c r="X161" s="166"/>
      <c r="Y161" s="166"/>
      <c r="Z161" s="166"/>
    </row>
    <row r="162" spans="1:26" ht="12.75" customHeight="1">
      <c r="A162" s="166"/>
      <c r="B162" s="166"/>
      <c r="C162" s="166"/>
      <c r="D162" s="166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6"/>
      <c r="P162" s="166"/>
      <c r="Q162" s="166"/>
      <c r="R162" s="166"/>
      <c r="S162" s="166"/>
      <c r="T162" s="166"/>
      <c r="U162" s="166"/>
      <c r="V162" s="166"/>
      <c r="W162" s="166"/>
      <c r="X162" s="166"/>
      <c r="Y162" s="166"/>
      <c r="Z162" s="166"/>
    </row>
    <row r="163" spans="1:26" ht="12.75" customHeight="1">
      <c r="A163" s="166"/>
      <c r="B163" s="166"/>
      <c r="C163" s="166"/>
      <c r="D163" s="166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P163" s="166"/>
      <c r="Q163" s="166"/>
      <c r="R163" s="166"/>
      <c r="S163" s="166"/>
      <c r="T163" s="166"/>
      <c r="U163" s="166"/>
      <c r="V163" s="166"/>
      <c r="W163" s="166"/>
      <c r="X163" s="166"/>
      <c r="Y163" s="166"/>
      <c r="Z163" s="166"/>
    </row>
    <row r="164" spans="1:26" ht="12.75" customHeight="1">
      <c r="A164" s="166"/>
      <c r="B164" s="166"/>
      <c r="C164" s="166"/>
      <c r="D164" s="166"/>
      <c r="E164" s="166"/>
      <c r="F164" s="166"/>
      <c r="G164" s="166"/>
      <c r="H164" s="166"/>
      <c r="I164" s="166"/>
      <c r="J164" s="166"/>
      <c r="K164" s="166"/>
      <c r="L164" s="166"/>
      <c r="M164" s="166"/>
      <c r="N164" s="166"/>
      <c r="O164" s="166"/>
      <c r="P164" s="166"/>
      <c r="Q164" s="166"/>
      <c r="R164" s="166"/>
      <c r="S164" s="166"/>
      <c r="T164" s="166"/>
      <c r="U164" s="166"/>
      <c r="V164" s="166"/>
      <c r="W164" s="166"/>
      <c r="X164" s="166"/>
      <c r="Y164" s="166"/>
      <c r="Z164" s="166"/>
    </row>
    <row r="165" spans="1:26" ht="12.75" customHeight="1">
      <c r="A165" s="166"/>
      <c r="B165" s="166"/>
      <c r="C165" s="166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</row>
    <row r="166" spans="1:26" ht="12.75" customHeight="1">
      <c r="A166" s="166"/>
      <c r="B166" s="166"/>
      <c r="C166" s="166"/>
      <c r="D166" s="166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P166" s="166"/>
      <c r="Q166" s="166"/>
      <c r="R166" s="166"/>
      <c r="S166" s="166"/>
      <c r="T166" s="166"/>
      <c r="U166" s="166"/>
      <c r="V166" s="166"/>
      <c r="W166" s="166"/>
      <c r="X166" s="166"/>
      <c r="Y166" s="166"/>
      <c r="Z166" s="166"/>
    </row>
    <row r="167" spans="1:26" ht="12.75" customHeight="1">
      <c r="A167" s="166"/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</row>
    <row r="168" spans="1:26" ht="12.75" customHeight="1">
      <c r="A168" s="166"/>
      <c r="B168" s="166"/>
      <c r="C168" s="166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66"/>
      <c r="Q168" s="166"/>
      <c r="R168" s="166"/>
      <c r="S168" s="166"/>
      <c r="T168" s="166"/>
      <c r="U168" s="166"/>
      <c r="V168" s="166"/>
      <c r="W168" s="166"/>
      <c r="X168" s="166"/>
      <c r="Y168" s="166"/>
      <c r="Z168" s="166"/>
    </row>
    <row r="169" spans="1:26" ht="12.75" customHeight="1">
      <c r="A169" s="166"/>
      <c r="B169" s="166"/>
      <c r="C169" s="166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66"/>
      <c r="Q169" s="166"/>
      <c r="R169" s="166"/>
      <c r="S169" s="166"/>
      <c r="T169" s="166"/>
      <c r="U169" s="166"/>
      <c r="V169" s="166"/>
      <c r="W169" s="166"/>
      <c r="X169" s="166"/>
      <c r="Y169" s="166"/>
      <c r="Z169" s="166"/>
    </row>
    <row r="170" spans="1:26" ht="12.75" customHeight="1">
      <c r="A170" s="166"/>
      <c r="B170" s="166"/>
      <c r="C170" s="166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  <c r="P170" s="166"/>
      <c r="Q170" s="166"/>
      <c r="R170" s="166"/>
      <c r="S170" s="166"/>
      <c r="T170" s="166"/>
      <c r="U170" s="166"/>
      <c r="V170" s="166"/>
      <c r="W170" s="166"/>
      <c r="X170" s="166"/>
      <c r="Y170" s="166"/>
      <c r="Z170" s="166"/>
    </row>
    <row r="171" spans="1:26" ht="12.75" customHeight="1">
      <c r="A171" s="166"/>
      <c r="B171" s="166"/>
      <c r="C171" s="166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66"/>
      <c r="O171" s="166"/>
      <c r="P171" s="166"/>
      <c r="Q171" s="166"/>
      <c r="R171" s="166"/>
      <c r="S171" s="166"/>
      <c r="T171" s="166"/>
      <c r="U171" s="166"/>
      <c r="V171" s="166"/>
      <c r="W171" s="166"/>
      <c r="X171" s="166"/>
      <c r="Y171" s="166"/>
      <c r="Z171" s="166"/>
    </row>
    <row r="172" spans="1:26" ht="12.75" customHeight="1">
      <c r="A172" s="166"/>
      <c r="B172" s="166"/>
      <c r="C172" s="166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  <c r="P172" s="166"/>
      <c r="Q172" s="166"/>
      <c r="R172" s="166"/>
      <c r="S172" s="166"/>
      <c r="T172" s="166"/>
      <c r="U172" s="166"/>
      <c r="V172" s="166"/>
      <c r="W172" s="166"/>
      <c r="X172" s="166"/>
      <c r="Y172" s="166"/>
      <c r="Z172" s="166"/>
    </row>
    <row r="173" spans="1:26" ht="12.75" customHeight="1">
      <c r="A173" s="166"/>
      <c r="B173" s="166"/>
      <c r="C173" s="166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66"/>
      <c r="O173" s="166"/>
      <c r="P173" s="166"/>
      <c r="Q173" s="166"/>
      <c r="R173" s="166"/>
      <c r="S173" s="166"/>
      <c r="T173" s="166"/>
      <c r="U173" s="166"/>
      <c r="V173" s="166"/>
      <c r="W173" s="166"/>
      <c r="X173" s="166"/>
      <c r="Y173" s="166"/>
      <c r="Z173" s="166"/>
    </row>
    <row r="174" spans="1:26" ht="12.75" customHeight="1">
      <c r="A174" s="166"/>
      <c r="B174" s="166"/>
      <c r="C174" s="166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66"/>
      <c r="O174" s="166"/>
      <c r="P174" s="166"/>
      <c r="Q174" s="166"/>
      <c r="R174" s="166"/>
      <c r="S174" s="166"/>
      <c r="T174" s="166"/>
      <c r="U174" s="166"/>
      <c r="V174" s="166"/>
      <c r="W174" s="166"/>
      <c r="X174" s="166"/>
      <c r="Y174" s="166"/>
      <c r="Z174" s="166"/>
    </row>
    <row r="175" spans="1:26" ht="12.75" customHeight="1">
      <c r="A175" s="166"/>
      <c r="B175" s="166"/>
      <c r="C175" s="166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66"/>
      <c r="O175" s="166"/>
      <c r="P175" s="166"/>
      <c r="Q175" s="166"/>
      <c r="R175" s="166"/>
      <c r="S175" s="166"/>
      <c r="T175" s="166"/>
      <c r="U175" s="166"/>
      <c r="V175" s="166"/>
      <c r="W175" s="166"/>
      <c r="X175" s="166"/>
      <c r="Y175" s="166"/>
      <c r="Z175" s="166"/>
    </row>
    <row r="176" spans="1:26" ht="12.75" customHeight="1">
      <c r="A176" s="166"/>
      <c r="B176" s="166"/>
      <c r="C176" s="166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66"/>
      <c r="O176" s="166"/>
      <c r="P176" s="166"/>
      <c r="Q176" s="166"/>
      <c r="R176" s="166"/>
      <c r="S176" s="166"/>
      <c r="T176" s="166"/>
      <c r="U176" s="166"/>
      <c r="V176" s="166"/>
      <c r="W176" s="166"/>
      <c r="X176" s="166"/>
      <c r="Y176" s="166"/>
      <c r="Z176" s="166"/>
    </row>
    <row r="177" spans="1:26" ht="12.75" customHeight="1">
      <c r="A177" s="166"/>
      <c r="B177" s="166"/>
      <c r="C177" s="166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66"/>
      <c r="O177" s="166"/>
      <c r="P177" s="166"/>
      <c r="Q177" s="166"/>
      <c r="R177" s="166"/>
      <c r="S177" s="166"/>
      <c r="T177" s="166"/>
      <c r="U177" s="166"/>
      <c r="V177" s="166"/>
      <c r="W177" s="166"/>
      <c r="X177" s="166"/>
      <c r="Y177" s="166"/>
      <c r="Z177" s="166"/>
    </row>
    <row r="178" spans="1:26" ht="12.75" customHeight="1">
      <c r="A178" s="166"/>
      <c r="B178" s="166"/>
      <c r="C178" s="166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6"/>
      <c r="T178" s="166"/>
      <c r="U178" s="166"/>
      <c r="V178" s="166"/>
      <c r="W178" s="166"/>
      <c r="X178" s="166"/>
      <c r="Y178" s="166"/>
      <c r="Z178" s="166"/>
    </row>
    <row r="179" spans="1:26" ht="12.75" customHeight="1">
      <c r="A179" s="166"/>
      <c r="B179" s="166"/>
      <c r="C179" s="166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66"/>
      <c r="Q179" s="166"/>
      <c r="R179" s="166"/>
      <c r="S179" s="166"/>
      <c r="T179" s="166"/>
      <c r="U179" s="166"/>
      <c r="V179" s="166"/>
      <c r="W179" s="166"/>
      <c r="X179" s="166"/>
      <c r="Y179" s="166"/>
      <c r="Z179" s="166"/>
    </row>
    <row r="180" spans="1:26" ht="12.75" customHeight="1">
      <c r="A180" s="166"/>
      <c r="B180" s="166"/>
      <c r="C180" s="166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66"/>
      <c r="Q180" s="166"/>
      <c r="R180" s="166"/>
      <c r="S180" s="166"/>
      <c r="T180" s="166"/>
      <c r="U180" s="166"/>
      <c r="V180" s="166"/>
      <c r="W180" s="166"/>
      <c r="X180" s="166"/>
      <c r="Y180" s="166"/>
      <c r="Z180" s="166"/>
    </row>
    <row r="181" spans="1:26" ht="12.75" customHeight="1">
      <c r="A181" s="166"/>
      <c r="B181" s="166"/>
      <c r="C181" s="166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66"/>
      <c r="Q181" s="166"/>
      <c r="R181" s="166"/>
      <c r="S181" s="166"/>
      <c r="T181" s="166"/>
      <c r="U181" s="166"/>
      <c r="V181" s="166"/>
      <c r="W181" s="166"/>
      <c r="X181" s="166"/>
      <c r="Y181" s="166"/>
      <c r="Z181" s="166"/>
    </row>
    <row r="182" spans="1:26" ht="12.75" customHeight="1">
      <c r="A182" s="166"/>
      <c r="B182" s="166"/>
      <c r="C182" s="166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6"/>
      <c r="T182" s="166"/>
      <c r="U182" s="166"/>
      <c r="V182" s="166"/>
      <c r="W182" s="166"/>
      <c r="X182" s="166"/>
      <c r="Y182" s="166"/>
      <c r="Z182" s="166"/>
    </row>
    <row r="183" spans="1:26" ht="12.75" customHeight="1">
      <c r="A183" s="166"/>
      <c r="B183" s="166"/>
      <c r="C183" s="166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66"/>
      <c r="Q183" s="166"/>
      <c r="R183" s="166"/>
      <c r="S183" s="166"/>
      <c r="T183" s="166"/>
      <c r="U183" s="166"/>
      <c r="V183" s="166"/>
      <c r="W183" s="166"/>
      <c r="X183" s="166"/>
      <c r="Y183" s="166"/>
      <c r="Z183" s="166"/>
    </row>
    <row r="184" spans="1:26" ht="12.75" customHeight="1">
      <c r="A184" s="166"/>
      <c r="B184" s="166"/>
      <c r="C184" s="166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66"/>
      <c r="Q184" s="166"/>
      <c r="R184" s="166"/>
      <c r="S184" s="166"/>
      <c r="T184" s="166"/>
      <c r="U184" s="166"/>
      <c r="V184" s="166"/>
      <c r="W184" s="166"/>
      <c r="X184" s="166"/>
      <c r="Y184" s="166"/>
      <c r="Z184" s="166"/>
    </row>
    <row r="185" spans="1:26" ht="12.75" customHeight="1">
      <c r="A185" s="166"/>
      <c r="B185" s="166"/>
      <c r="C185" s="166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66"/>
      <c r="Q185" s="166"/>
      <c r="R185" s="166"/>
      <c r="S185" s="166"/>
      <c r="T185" s="166"/>
      <c r="U185" s="166"/>
      <c r="V185" s="166"/>
      <c r="W185" s="166"/>
      <c r="X185" s="166"/>
      <c r="Y185" s="166"/>
      <c r="Z185" s="166"/>
    </row>
    <row r="186" spans="1:26" ht="12.75" customHeight="1">
      <c r="A186" s="166"/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6"/>
      <c r="T186" s="166"/>
      <c r="U186" s="166"/>
      <c r="V186" s="166"/>
      <c r="W186" s="166"/>
      <c r="X186" s="166"/>
      <c r="Y186" s="166"/>
      <c r="Z186" s="166"/>
    </row>
    <row r="187" spans="1:26" ht="12.75" customHeight="1">
      <c r="A187" s="166"/>
      <c r="B187" s="166"/>
      <c r="C187" s="166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66"/>
      <c r="Q187" s="166"/>
      <c r="R187" s="166"/>
      <c r="S187" s="166"/>
      <c r="T187" s="166"/>
      <c r="U187" s="166"/>
      <c r="V187" s="166"/>
      <c r="W187" s="166"/>
      <c r="X187" s="166"/>
      <c r="Y187" s="166"/>
      <c r="Z187" s="166"/>
    </row>
    <row r="188" spans="1:26" ht="12.75" customHeight="1">
      <c r="A188" s="166"/>
      <c r="B188" s="166"/>
      <c r="C188" s="166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  <c r="P188" s="166"/>
      <c r="Q188" s="166"/>
      <c r="R188" s="166"/>
      <c r="S188" s="166"/>
      <c r="T188" s="166"/>
      <c r="U188" s="166"/>
      <c r="V188" s="166"/>
      <c r="W188" s="166"/>
      <c r="X188" s="166"/>
      <c r="Y188" s="166"/>
      <c r="Z188" s="166"/>
    </row>
    <row r="189" spans="1:26" ht="12.75" customHeight="1">
      <c r="A189" s="166"/>
      <c r="B189" s="166"/>
      <c r="C189" s="166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66"/>
      <c r="O189" s="166"/>
      <c r="P189" s="166"/>
      <c r="Q189" s="166"/>
      <c r="R189" s="166"/>
      <c r="S189" s="166"/>
      <c r="T189" s="166"/>
      <c r="U189" s="166"/>
      <c r="V189" s="166"/>
      <c r="W189" s="166"/>
      <c r="X189" s="166"/>
      <c r="Y189" s="166"/>
      <c r="Z189" s="166"/>
    </row>
    <row r="190" spans="1:26" ht="12.75" customHeight="1">
      <c r="A190" s="166"/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6"/>
      <c r="T190" s="166"/>
      <c r="U190" s="166"/>
      <c r="V190" s="166"/>
      <c r="W190" s="166"/>
      <c r="X190" s="166"/>
      <c r="Y190" s="166"/>
      <c r="Z190" s="166"/>
    </row>
    <row r="191" spans="1:26" ht="12.75" customHeight="1">
      <c r="A191" s="166"/>
      <c r="B191" s="166"/>
      <c r="C191" s="166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66"/>
      <c r="O191" s="166"/>
      <c r="P191" s="166"/>
      <c r="Q191" s="166"/>
      <c r="R191" s="166"/>
      <c r="S191" s="166"/>
      <c r="T191" s="166"/>
      <c r="U191" s="166"/>
      <c r="V191" s="166"/>
      <c r="W191" s="166"/>
      <c r="X191" s="166"/>
      <c r="Y191" s="166"/>
      <c r="Z191" s="166"/>
    </row>
    <row r="192" spans="1:26" ht="12.75" customHeight="1">
      <c r="A192" s="166"/>
      <c r="B192" s="166"/>
      <c r="C192" s="166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66"/>
      <c r="O192" s="166"/>
      <c r="P192" s="166"/>
      <c r="Q192" s="166"/>
      <c r="R192" s="166"/>
      <c r="S192" s="166"/>
      <c r="T192" s="166"/>
      <c r="U192" s="166"/>
      <c r="V192" s="166"/>
      <c r="W192" s="166"/>
      <c r="X192" s="166"/>
      <c r="Y192" s="166"/>
      <c r="Z192" s="166"/>
    </row>
    <row r="193" spans="1:26" ht="12.75" customHeight="1">
      <c r="A193" s="166"/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6"/>
      <c r="W193" s="166"/>
      <c r="X193" s="166"/>
      <c r="Y193" s="166"/>
      <c r="Z193" s="166"/>
    </row>
    <row r="194" spans="1:26" ht="12.75" customHeight="1">
      <c r="A194" s="166"/>
      <c r="B194" s="166"/>
      <c r="C194" s="166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6"/>
      <c r="T194" s="166"/>
      <c r="U194" s="166"/>
      <c r="V194" s="166"/>
      <c r="W194" s="166"/>
      <c r="X194" s="166"/>
      <c r="Y194" s="166"/>
      <c r="Z194" s="166"/>
    </row>
    <row r="195" spans="1:26" ht="12.75" customHeight="1">
      <c r="A195" s="166"/>
      <c r="B195" s="166"/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P195" s="166"/>
      <c r="Q195" s="166"/>
      <c r="R195" s="166"/>
      <c r="S195" s="166"/>
      <c r="T195" s="166"/>
      <c r="U195" s="166"/>
      <c r="V195" s="166"/>
      <c r="W195" s="166"/>
      <c r="X195" s="166"/>
      <c r="Y195" s="166"/>
      <c r="Z195" s="166"/>
    </row>
    <row r="196" spans="1:26" ht="12.75" customHeight="1">
      <c r="A196" s="166"/>
      <c r="B196" s="166"/>
      <c r="C196" s="166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66"/>
      <c r="O196" s="166"/>
      <c r="P196" s="166"/>
      <c r="Q196" s="166"/>
      <c r="R196" s="166"/>
      <c r="S196" s="166"/>
      <c r="T196" s="166"/>
      <c r="U196" s="166"/>
      <c r="V196" s="166"/>
      <c r="W196" s="166"/>
      <c r="X196" s="166"/>
      <c r="Y196" s="166"/>
      <c r="Z196" s="166"/>
    </row>
    <row r="197" spans="1:26" ht="12.75" customHeight="1">
      <c r="A197" s="166"/>
      <c r="B197" s="166"/>
      <c r="C197" s="166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66"/>
      <c r="O197" s="166"/>
      <c r="P197" s="166"/>
      <c r="Q197" s="166"/>
      <c r="R197" s="166"/>
      <c r="S197" s="166"/>
      <c r="T197" s="166"/>
      <c r="U197" s="166"/>
      <c r="V197" s="166"/>
      <c r="W197" s="166"/>
      <c r="X197" s="166"/>
      <c r="Y197" s="166"/>
      <c r="Z197" s="166"/>
    </row>
    <row r="198" spans="1:26" ht="12.75" customHeight="1">
      <c r="A198" s="166"/>
      <c r="B198" s="166"/>
      <c r="C198" s="166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</row>
    <row r="199" spans="1:26" ht="12.75" customHeight="1">
      <c r="A199" s="166"/>
      <c r="B199" s="166"/>
      <c r="C199" s="166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</row>
    <row r="200" spans="1:26" ht="12.75" customHeight="1">
      <c r="A200" s="166"/>
      <c r="B200" s="166"/>
      <c r="C200" s="166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66"/>
      <c r="O200" s="166"/>
      <c r="P200" s="166"/>
      <c r="Q200" s="166"/>
      <c r="R200" s="166"/>
      <c r="S200" s="166"/>
      <c r="T200" s="166"/>
      <c r="U200" s="166"/>
      <c r="V200" s="166"/>
      <c r="W200" s="166"/>
      <c r="X200" s="166"/>
      <c r="Y200" s="166"/>
      <c r="Z200" s="166"/>
    </row>
    <row r="201" spans="1:26" ht="12.75" customHeight="1">
      <c r="A201" s="166"/>
      <c r="B201" s="166"/>
      <c r="C201" s="166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66"/>
      <c r="O201" s="166"/>
      <c r="P201" s="166"/>
      <c r="Q201" s="166"/>
      <c r="R201" s="166"/>
      <c r="S201" s="166"/>
      <c r="T201" s="166"/>
      <c r="U201" s="166"/>
      <c r="V201" s="166"/>
      <c r="W201" s="166"/>
      <c r="X201" s="166"/>
      <c r="Y201" s="166"/>
      <c r="Z201" s="166"/>
    </row>
    <row r="202" spans="1:26" ht="12.75" customHeight="1">
      <c r="A202" s="166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</row>
    <row r="203" spans="1:26" ht="12.75" customHeight="1">
      <c r="A203" s="166"/>
      <c r="B203" s="166"/>
      <c r="C203" s="166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6"/>
      <c r="P203" s="166"/>
      <c r="Q203" s="166"/>
      <c r="R203" s="166"/>
      <c r="S203" s="166"/>
      <c r="T203" s="166"/>
      <c r="U203" s="166"/>
      <c r="V203" s="166"/>
      <c r="W203" s="166"/>
      <c r="X203" s="166"/>
      <c r="Y203" s="166"/>
      <c r="Z203" s="166"/>
    </row>
    <row r="204" spans="1:26" ht="12.75" customHeight="1">
      <c r="A204" s="166"/>
      <c r="B204" s="166"/>
      <c r="C204" s="166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6"/>
      <c r="P204" s="166"/>
      <c r="Q204" s="166"/>
      <c r="R204" s="166"/>
      <c r="S204" s="166"/>
      <c r="T204" s="166"/>
      <c r="U204" s="166"/>
      <c r="V204" s="166"/>
      <c r="W204" s="166"/>
      <c r="X204" s="166"/>
      <c r="Y204" s="166"/>
      <c r="Z204" s="166"/>
    </row>
    <row r="205" spans="1:26" ht="12.75" customHeight="1">
      <c r="A205" s="166"/>
      <c r="B205" s="166"/>
      <c r="C205" s="166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66"/>
      <c r="O205" s="166"/>
      <c r="P205" s="166"/>
      <c r="Q205" s="166"/>
      <c r="R205" s="166"/>
      <c r="S205" s="166"/>
      <c r="T205" s="166"/>
      <c r="U205" s="166"/>
      <c r="V205" s="166"/>
      <c r="W205" s="166"/>
      <c r="X205" s="166"/>
      <c r="Y205" s="166"/>
      <c r="Z205" s="166"/>
    </row>
    <row r="206" spans="1:26" ht="12.75" customHeight="1">
      <c r="A206" s="166"/>
      <c r="B206" s="166"/>
      <c r="C206" s="166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66"/>
      <c r="O206" s="166"/>
      <c r="P206" s="166"/>
      <c r="Q206" s="166"/>
      <c r="R206" s="166"/>
      <c r="S206" s="166"/>
      <c r="T206" s="166"/>
      <c r="U206" s="166"/>
      <c r="V206" s="166"/>
      <c r="W206" s="166"/>
      <c r="X206" s="166"/>
      <c r="Y206" s="166"/>
      <c r="Z206" s="166"/>
    </row>
    <row r="207" spans="1:26" ht="12.75" customHeight="1">
      <c r="A207" s="166"/>
      <c r="B207" s="166"/>
      <c r="C207" s="166"/>
      <c r="D207" s="166"/>
      <c r="E207" s="166"/>
      <c r="F207" s="166"/>
      <c r="G207" s="166"/>
      <c r="H207" s="166"/>
      <c r="I207" s="166"/>
      <c r="J207" s="166"/>
      <c r="K207" s="166"/>
      <c r="L207" s="166"/>
      <c r="M207" s="166"/>
      <c r="N207" s="166"/>
      <c r="O207" s="166"/>
      <c r="P207" s="166"/>
      <c r="Q207" s="166"/>
      <c r="R207" s="166"/>
      <c r="S207" s="166"/>
      <c r="T207" s="166"/>
      <c r="U207" s="166"/>
      <c r="V207" s="166"/>
      <c r="W207" s="166"/>
      <c r="X207" s="166"/>
      <c r="Y207" s="166"/>
      <c r="Z207" s="166"/>
    </row>
    <row r="208" spans="1:26" ht="12.75" customHeight="1">
      <c r="A208" s="166"/>
      <c r="B208" s="166"/>
      <c r="C208" s="166"/>
      <c r="D208" s="166"/>
      <c r="E208" s="166"/>
      <c r="F208" s="166"/>
      <c r="G208" s="166"/>
      <c r="H208" s="166"/>
      <c r="I208" s="166"/>
      <c r="J208" s="166"/>
      <c r="K208" s="166"/>
      <c r="L208" s="166"/>
      <c r="M208" s="166"/>
      <c r="N208" s="166"/>
      <c r="O208" s="166"/>
      <c r="P208" s="166"/>
      <c r="Q208" s="166"/>
      <c r="R208" s="166"/>
      <c r="S208" s="166"/>
      <c r="T208" s="166"/>
      <c r="U208" s="166"/>
      <c r="V208" s="166"/>
      <c r="W208" s="166"/>
      <c r="X208" s="166"/>
      <c r="Y208" s="166"/>
      <c r="Z208" s="166"/>
    </row>
    <row r="209" spans="1:26" ht="12.75" customHeight="1">
      <c r="A209" s="166"/>
      <c r="B209" s="166"/>
      <c r="C209" s="166"/>
      <c r="D209" s="166"/>
      <c r="E209" s="166"/>
      <c r="F209" s="166"/>
      <c r="G209" s="166"/>
      <c r="H209" s="166"/>
      <c r="I209" s="166"/>
      <c r="J209" s="166"/>
      <c r="K209" s="166"/>
      <c r="L209" s="166"/>
      <c r="M209" s="166"/>
      <c r="N209" s="166"/>
      <c r="O209" s="166"/>
      <c r="P209" s="166"/>
      <c r="Q209" s="166"/>
      <c r="R209" s="166"/>
      <c r="S209" s="166"/>
      <c r="T209" s="166"/>
      <c r="U209" s="166"/>
      <c r="V209" s="166"/>
      <c r="W209" s="166"/>
      <c r="X209" s="166"/>
      <c r="Y209" s="166"/>
      <c r="Z209" s="166"/>
    </row>
    <row r="210" spans="1:26" ht="12.75" customHeight="1">
      <c r="A210" s="166"/>
      <c r="B210" s="166"/>
      <c r="C210" s="166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66"/>
      <c r="O210" s="166"/>
      <c r="P210" s="166"/>
      <c r="Q210" s="166"/>
      <c r="R210" s="166"/>
      <c r="S210" s="166"/>
      <c r="T210" s="166"/>
      <c r="U210" s="166"/>
      <c r="V210" s="166"/>
      <c r="W210" s="166"/>
      <c r="X210" s="166"/>
      <c r="Y210" s="166"/>
      <c r="Z210" s="166"/>
    </row>
    <row r="211" spans="1:26" ht="12.75" customHeight="1">
      <c r="A211" s="166"/>
      <c r="B211" s="166"/>
      <c r="C211" s="166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66"/>
      <c r="O211" s="166"/>
      <c r="P211" s="166"/>
      <c r="Q211" s="166"/>
      <c r="R211" s="166"/>
      <c r="S211" s="166"/>
      <c r="T211" s="166"/>
      <c r="U211" s="166"/>
      <c r="V211" s="166"/>
      <c r="W211" s="166"/>
      <c r="X211" s="166"/>
      <c r="Y211" s="166"/>
      <c r="Z211" s="166"/>
    </row>
    <row r="212" spans="1:26" ht="12.75" customHeight="1">
      <c r="A212" s="166"/>
      <c r="B212" s="166"/>
      <c r="C212" s="166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P212" s="166"/>
      <c r="Q212" s="166"/>
      <c r="R212" s="166"/>
      <c r="S212" s="166"/>
      <c r="T212" s="166"/>
      <c r="U212" s="166"/>
      <c r="V212" s="166"/>
      <c r="W212" s="166"/>
      <c r="X212" s="166"/>
      <c r="Y212" s="166"/>
      <c r="Z212" s="166"/>
    </row>
    <row r="213" spans="1:26" ht="12.75" customHeight="1">
      <c r="A213" s="166"/>
      <c r="B213" s="166"/>
      <c r="C213" s="166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66"/>
      <c r="O213" s="166"/>
      <c r="P213" s="166"/>
      <c r="Q213" s="166"/>
      <c r="R213" s="166"/>
      <c r="S213" s="166"/>
      <c r="T213" s="166"/>
      <c r="U213" s="166"/>
      <c r="V213" s="166"/>
      <c r="W213" s="166"/>
      <c r="X213" s="166"/>
      <c r="Y213" s="166"/>
      <c r="Z213" s="166"/>
    </row>
    <row r="214" spans="1:26" ht="12.75" customHeight="1">
      <c r="A214" s="166"/>
      <c r="B214" s="166"/>
      <c r="C214" s="166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66"/>
      <c r="O214" s="166"/>
      <c r="P214" s="166"/>
      <c r="Q214" s="166"/>
      <c r="R214" s="166"/>
      <c r="S214" s="166"/>
      <c r="T214" s="166"/>
      <c r="U214" s="166"/>
      <c r="V214" s="166"/>
      <c r="W214" s="166"/>
      <c r="X214" s="166"/>
      <c r="Y214" s="166"/>
      <c r="Z214" s="166"/>
    </row>
    <row r="215" spans="1:26" ht="12.75" customHeight="1">
      <c r="A215" s="166"/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66"/>
      <c r="Q215" s="166"/>
      <c r="R215" s="166"/>
      <c r="S215" s="166"/>
      <c r="T215" s="166"/>
      <c r="U215" s="166"/>
      <c r="V215" s="166"/>
      <c r="W215" s="166"/>
      <c r="X215" s="166"/>
      <c r="Y215" s="166"/>
      <c r="Z215" s="166"/>
    </row>
    <row r="216" spans="1:26" ht="12.75" customHeight="1">
      <c r="A216" s="166"/>
      <c r="B216" s="166"/>
      <c r="C216" s="166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66"/>
      <c r="O216" s="166"/>
      <c r="P216" s="166"/>
      <c r="Q216" s="166"/>
      <c r="R216" s="166"/>
      <c r="S216" s="166"/>
      <c r="T216" s="166"/>
      <c r="U216" s="166"/>
      <c r="V216" s="166"/>
      <c r="W216" s="166"/>
      <c r="X216" s="166"/>
      <c r="Y216" s="166"/>
      <c r="Z216" s="166"/>
    </row>
    <row r="217" spans="1:26" ht="12.75" customHeight="1">
      <c r="A217" s="166"/>
      <c r="B217" s="166"/>
      <c r="C217" s="166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66"/>
      <c r="O217" s="166"/>
      <c r="P217" s="166"/>
      <c r="Q217" s="166"/>
      <c r="R217" s="166"/>
      <c r="S217" s="166"/>
      <c r="T217" s="166"/>
      <c r="U217" s="166"/>
      <c r="V217" s="166"/>
      <c r="W217" s="166"/>
      <c r="X217" s="166"/>
      <c r="Y217" s="166"/>
      <c r="Z217" s="166"/>
    </row>
    <row r="218" spans="1:26" ht="12.75" customHeight="1">
      <c r="A218" s="166"/>
      <c r="B218" s="166"/>
      <c r="C218" s="166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66"/>
      <c r="O218" s="166"/>
      <c r="P218" s="166"/>
      <c r="Q218" s="166"/>
      <c r="R218" s="166"/>
      <c r="S218" s="166"/>
      <c r="T218" s="166"/>
      <c r="U218" s="166"/>
      <c r="V218" s="166"/>
      <c r="W218" s="166"/>
      <c r="X218" s="166"/>
      <c r="Y218" s="166"/>
      <c r="Z218" s="166"/>
    </row>
    <row r="219" spans="1:26" ht="12.75" customHeight="1">
      <c r="A219" s="166"/>
      <c r="B219" s="166"/>
      <c r="C219" s="166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66"/>
      <c r="O219" s="166"/>
      <c r="P219" s="166"/>
      <c r="Q219" s="166"/>
      <c r="R219" s="166"/>
      <c r="S219" s="166"/>
      <c r="T219" s="166"/>
      <c r="U219" s="166"/>
      <c r="V219" s="166"/>
      <c r="W219" s="166"/>
      <c r="X219" s="166"/>
      <c r="Y219" s="166"/>
      <c r="Z219" s="166"/>
    </row>
    <row r="220" spans="1:26" ht="12.75" customHeight="1">
      <c r="A220" s="166"/>
      <c r="B220" s="166"/>
      <c r="C220" s="166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66"/>
      <c r="O220" s="166"/>
      <c r="P220" s="166"/>
      <c r="Q220" s="166"/>
      <c r="R220" s="166"/>
      <c r="S220" s="166"/>
      <c r="T220" s="166"/>
      <c r="U220" s="166"/>
      <c r="V220" s="166"/>
      <c r="W220" s="166"/>
      <c r="X220" s="166"/>
      <c r="Y220" s="166"/>
      <c r="Z220" s="166"/>
    </row>
    <row r="221" spans="1:26" ht="12.75" customHeight="1">
      <c r="A221" s="166"/>
      <c r="B221" s="166"/>
      <c r="C221" s="166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6"/>
      <c r="P221" s="166"/>
      <c r="Q221" s="166"/>
      <c r="R221" s="166"/>
      <c r="S221" s="166"/>
      <c r="T221" s="166"/>
      <c r="U221" s="166"/>
      <c r="V221" s="166"/>
      <c r="W221" s="166"/>
      <c r="X221" s="166"/>
      <c r="Y221" s="166"/>
      <c r="Z221" s="166"/>
    </row>
    <row r="222" spans="1:26" ht="12.75" customHeight="1">
      <c r="A222" s="166"/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6"/>
      <c r="Y222" s="166"/>
      <c r="Z222" s="166"/>
    </row>
    <row r="223" spans="1:26" ht="12.75" customHeight="1">
      <c r="A223" s="166"/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P223" s="166"/>
      <c r="Q223" s="166"/>
      <c r="R223" s="166"/>
      <c r="S223" s="166"/>
      <c r="T223" s="166"/>
      <c r="U223" s="166"/>
      <c r="V223" s="166"/>
      <c r="W223" s="166"/>
      <c r="X223" s="166"/>
      <c r="Y223" s="166"/>
      <c r="Z223" s="166"/>
    </row>
    <row r="224" spans="1:26" ht="12.75" customHeight="1">
      <c r="A224" s="166"/>
      <c r="B224" s="166"/>
      <c r="C224" s="166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6"/>
      <c r="P224" s="166"/>
      <c r="Q224" s="166"/>
      <c r="R224" s="166"/>
      <c r="S224" s="166"/>
      <c r="T224" s="166"/>
      <c r="U224" s="166"/>
      <c r="V224" s="166"/>
      <c r="W224" s="166"/>
      <c r="X224" s="166"/>
      <c r="Y224" s="166"/>
      <c r="Z224" s="166"/>
    </row>
    <row r="225" spans="1:26" ht="12.75" customHeight="1">
      <c r="A225" s="166"/>
      <c r="B225" s="166"/>
      <c r="C225" s="166"/>
      <c r="D225" s="166"/>
      <c r="E225" s="166"/>
      <c r="F225" s="166"/>
      <c r="G225" s="166"/>
      <c r="H225" s="166"/>
      <c r="I225" s="166"/>
      <c r="J225" s="166"/>
      <c r="K225" s="166"/>
      <c r="L225" s="166"/>
      <c r="M225" s="166"/>
      <c r="N225" s="166"/>
      <c r="O225" s="166"/>
      <c r="P225" s="166"/>
      <c r="Q225" s="166"/>
      <c r="R225" s="166"/>
      <c r="S225" s="166"/>
      <c r="T225" s="166"/>
      <c r="U225" s="166"/>
      <c r="V225" s="166"/>
      <c r="W225" s="166"/>
      <c r="X225" s="166"/>
      <c r="Y225" s="166"/>
      <c r="Z225" s="166"/>
    </row>
    <row r="226" spans="1:26" ht="12.75" customHeight="1">
      <c r="A226" s="166"/>
      <c r="B226" s="166"/>
      <c r="C226" s="166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166"/>
      <c r="P226" s="166"/>
      <c r="Q226" s="166"/>
      <c r="R226" s="166"/>
      <c r="S226" s="166"/>
      <c r="T226" s="166"/>
      <c r="U226" s="166"/>
      <c r="V226" s="166"/>
      <c r="W226" s="166"/>
      <c r="X226" s="166"/>
      <c r="Y226" s="166"/>
      <c r="Z226" s="166"/>
    </row>
    <row r="227" spans="1:26" ht="12.75" customHeight="1">
      <c r="A227" s="166"/>
      <c r="B227" s="166"/>
      <c r="C227" s="166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6"/>
      <c r="P227" s="166"/>
      <c r="Q227" s="166"/>
      <c r="R227" s="166"/>
      <c r="S227" s="166"/>
      <c r="T227" s="166"/>
      <c r="U227" s="166"/>
      <c r="V227" s="166"/>
      <c r="W227" s="166"/>
      <c r="X227" s="166"/>
      <c r="Y227" s="166"/>
      <c r="Z227" s="166"/>
    </row>
    <row r="228" spans="1:26" ht="12.75" customHeight="1">
      <c r="A228" s="166"/>
      <c r="B228" s="166"/>
      <c r="C228" s="166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166"/>
      <c r="P228" s="166"/>
      <c r="Q228" s="166"/>
      <c r="R228" s="166"/>
      <c r="S228" s="166"/>
      <c r="T228" s="166"/>
      <c r="U228" s="166"/>
      <c r="V228" s="166"/>
      <c r="W228" s="166"/>
      <c r="X228" s="166"/>
      <c r="Y228" s="166"/>
      <c r="Z228" s="166"/>
    </row>
    <row r="229" spans="1:26" ht="12.75" customHeight="1">
      <c r="A229" s="166"/>
      <c r="B229" s="166"/>
      <c r="C229" s="166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6"/>
      <c r="P229" s="166"/>
      <c r="Q229" s="166"/>
      <c r="R229" s="166"/>
      <c r="S229" s="166"/>
      <c r="T229" s="166"/>
      <c r="U229" s="166"/>
      <c r="V229" s="166"/>
      <c r="W229" s="166"/>
      <c r="X229" s="166"/>
      <c r="Y229" s="166"/>
      <c r="Z229" s="166"/>
    </row>
    <row r="230" spans="1:26" ht="12.75" customHeight="1">
      <c r="A230" s="166"/>
      <c r="B230" s="166"/>
      <c r="C230" s="166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166"/>
      <c r="Q230" s="166"/>
      <c r="R230" s="166"/>
      <c r="S230" s="166"/>
      <c r="T230" s="166"/>
      <c r="U230" s="166"/>
      <c r="V230" s="166"/>
      <c r="W230" s="166"/>
      <c r="X230" s="166"/>
      <c r="Y230" s="166"/>
      <c r="Z230" s="166"/>
    </row>
    <row r="231" spans="1:26" ht="12.75" customHeight="1">
      <c r="A231" s="166"/>
      <c r="B231" s="166"/>
      <c r="C231" s="166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P231" s="166"/>
      <c r="Q231" s="166"/>
      <c r="R231" s="166"/>
      <c r="S231" s="166"/>
      <c r="T231" s="166"/>
      <c r="U231" s="166"/>
      <c r="V231" s="166"/>
      <c r="W231" s="166"/>
      <c r="X231" s="166"/>
      <c r="Y231" s="166"/>
      <c r="Z231" s="166"/>
    </row>
    <row r="232" spans="1:26" ht="12.75" customHeight="1">
      <c r="A232" s="166"/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</row>
    <row r="233" spans="1:26" ht="12.75" customHeight="1">
      <c r="A233" s="166"/>
      <c r="B233" s="166"/>
      <c r="C233" s="166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P233" s="166"/>
      <c r="Q233" s="166"/>
      <c r="R233" s="166"/>
      <c r="S233" s="166"/>
      <c r="T233" s="166"/>
      <c r="U233" s="166"/>
      <c r="V233" s="166"/>
      <c r="W233" s="166"/>
      <c r="X233" s="166"/>
      <c r="Y233" s="166"/>
      <c r="Z233" s="166"/>
    </row>
    <row r="234" spans="1:26" ht="12.75" customHeight="1">
      <c r="A234" s="166"/>
      <c r="B234" s="166"/>
      <c r="C234" s="166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P234" s="166"/>
      <c r="Q234" s="166"/>
      <c r="R234" s="166"/>
      <c r="S234" s="166"/>
      <c r="T234" s="166"/>
      <c r="U234" s="166"/>
      <c r="V234" s="166"/>
      <c r="W234" s="166"/>
      <c r="X234" s="166"/>
      <c r="Y234" s="166"/>
      <c r="Z234" s="166"/>
    </row>
    <row r="235" spans="1:26" ht="12.75" customHeight="1">
      <c r="A235" s="166"/>
      <c r="B235" s="166"/>
      <c r="C235" s="166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166"/>
      <c r="Q235" s="166"/>
      <c r="R235" s="166"/>
      <c r="S235" s="166"/>
      <c r="T235" s="166"/>
      <c r="U235" s="166"/>
      <c r="V235" s="166"/>
      <c r="W235" s="166"/>
      <c r="X235" s="166"/>
      <c r="Y235" s="166"/>
      <c r="Z235" s="166"/>
    </row>
    <row r="236" spans="1:26" ht="12.75" customHeight="1">
      <c r="A236" s="166"/>
      <c r="B236" s="166"/>
      <c r="C236" s="166"/>
      <c r="D236" s="166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166"/>
      <c r="Q236" s="166"/>
      <c r="R236" s="166"/>
      <c r="S236" s="166"/>
      <c r="T236" s="166"/>
      <c r="U236" s="166"/>
      <c r="V236" s="166"/>
      <c r="W236" s="166"/>
      <c r="X236" s="166"/>
      <c r="Y236" s="166"/>
      <c r="Z236" s="166"/>
    </row>
    <row r="237" spans="1:26" ht="12.75" customHeight="1">
      <c r="A237" s="166"/>
      <c r="B237" s="16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P237" s="166"/>
      <c r="Q237" s="166"/>
      <c r="R237" s="166"/>
      <c r="S237" s="166"/>
      <c r="T237" s="166"/>
      <c r="U237" s="166"/>
      <c r="V237" s="166"/>
      <c r="W237" s="166"/>
      <c r="X237" s="166"/>
      <c r="Y237" s="166"/>
      <c r="Z237" s="166"/>
    </row>
    <row r="238" spans="1:26" ht="12.75" customHeight="1">
      <c r="A238" s="166"/>
      <c r="B238" s="166"/>
      <c r="C238" s="166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166"/>
      <c r="P238" s="166"/>
      <c r="Q238" s="166"/>
      <c r="R238" s="166"/>
      <c r="S238" s="166"/>
      <c r="T238" s="166"/>
      <c r="U238" s="166"/>
      <c r="V238" s="166"/>
      <c r="W238" s="166"/>
      <c r="X238" s="166"/>
      <c r="Y238" s="166"/>
      <c r="Z238" s="166"/>
    </row>
    <row r="239" spans="1:26" ht="12.75" customHeight="1">
      <c r="A239" s="166"/>
      <c r="B239" s="166"/>
      <c r="C239" s="166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166"/>
      <c r="P239" s="166"/>
      <c r="Q239" s="166"/>
      <c r="R239" s="166"/>
      <c r="S239" s="166"/>
      <c r="T239" s="166"/>
      <c r="U239" s="166"/>
      <c r="V239" s="166"/>
      <c r="W239" s="166"/>
      <c r="X239" s="166"/>
      <c r="Y239" s="166"/>
      <c r="Z239" s="166"/>
    </row>
    <row r="240" spans="1:26" ht="12.75" customHeight="1">
      <c r="A240" s="166"/>
      <c r="B240" s="166"/>
      <c r="C240" s="166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166"/>
      <c r="P240" s="166"/>
      <c r="Q240" s="166"/>
      <c r="R240" s="166"/>
      <c r="S240" s="166"/>
      <c r="T240" s="166"/>
      <c r="U240" s="166"/>
      <c r="V240" s="166"/>
      <c r="W240" s="166"/>
      <c r="X240" s="166"/>
      <c r="Y240" s="166"/>
      <c r="Z240" s="166"/>
    </row>
    <row r="241" spans="1:26" ht="12.75" customHeight="1">
      <c r="A241" s="166"/>
      <c r="B241" s="166"/>
      <c r="C241" s="166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166"/>
      <c r="P241" s="166"/>
      <c r="Q241" s="166"/>
      <c r="R241" s="166"/>
      <c r="S241" s="166"/>
      <c r="T241" s="166"/>
      <c r="U241" s="166"/>
      <c r="V241" s="166"/>
      <c r="W241" s="166"/>
      <c r="X241" s="166"/>
      <c r="Y241" s="166"/>
      <c r="Z241" s="166"/>
    </row>
    <row r="242" spans="1:26" ht="12.75" customHeight="1">
      <c r="A242" s="166"/>
      <c r="B242" s="166"/>
      <c r="C242" s="166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6"/>
      <c r="P242" s="166"/>
      <c r="Q242" s="166"/>
      <c r="R242" s="166"/>
      <c r="S242" s="166"/>
      <c r="T242" s="166"/>
      <c r="U242" s="166"/>
      <c r="V242" s="166"/>
      <c r="W242" s="166"/>
      <c r="X242" s="166"/>
      <c r="Y242" s="166"/>
      <c r="Z242" s="166"/>
    </row>
    <row r="243" spans="1:26" ht="12.75" customHeight="1">
      <c r="A243" s="166"/>
      <c r="B243" s="166"/>
      <c r="C243" s="166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166"/>
      <c r="P243" s="166"/>
      <c r="Q243" s="166"/>
      <c r="R243" s="166"/>
      <c r="S243" s="166"/>
      <c r="T243" s="166"/>
      <c r="U243" s="166"/>
      <c r="V243" s="166"/>
      <c r="W243" s="166"/>
      <c r="X243" s="166"/>
      <c r="Y243" s="166"/>
      <c r="Z243" s="166"/>
    </row>
    <row r="244" spans="1:26" ht="12.75" customHeight="1">
      <c r="A244" s="166"/>
      <c r="B244" s="166"/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66"/>
      <c r="Q244" s="166"/>
      <c r="R244" s="166"/>
      <c r="S244" s="166"/>
      <c r="T244" s="166"/>
      <c r="U244" s="166"/>
      <c r="V244" s="166"/>
      <c r="W244" s="166"/>
      <c r="X244" s="166"/>
      <c r="Y244" s="166"/>
      <c r="Z244" s="166"/>
    </row>
    <row r="245" spans="1:26" ht="12.75" customHeight="1">
      <c r="A245" s="166"/>
      <c r="B245" s="166"/>
      <c r="C245" s="166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166"/>
      <c r="P245" s="166"/>
      <c r="Q245" s="166"/>
      <c r="R245" s="166"/>
      <c r="S245" s="166"/>
      <c r="T245" s="166"/>
      <c r="U245" s="166"/>
      <c r="V245" s="166"/>
      <c r="W245" s="166"/>
      <c r="X245" s="166"/>
      <c r="Y245" s="166"/>
      <c r="Z245" s="166"/>
    </row>
    <row r="246" spans="1:26" ht="12.75" customHeight="1">
      <c r="A246" s="166"/>
      <c r="B246" s="166"/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166"/>
      <c r="Q246" s="166"/>
      <c r="R246" s="166"/>
      <c r="S246" s="166"/>
      <c r="T246" s="166"/>
      <c r="U246" s="166"/>
      <c r="V246" s="166"/>
      <c r="W246" s="166"/>
      <c r="X246" s="166"/>
      <c r="Y246" s="166"/>
      <c r="Z246" s="166"/>
    </row>
    <row r="247" spans="1:26" ht="12.75" customHeight="1">
      <c r="A247" s="166"/>
      <c r="B247" s="166"/>
      <c r="C247" s="166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166"/>
      <c r="P247" s="166"/>
      <c r="Q247" s="166"/>
      <c r="R247" s="166"/>
      <c r="S247" s="166"/>
      <c r="T247" s="166"/>
      <c r="U247" s="166"/>
      <c r="V247" s="166"/>
      <c r="W247" s="166"/>
      <c r="X247" s="166"/>
      <c r="Y247" s="166"/>
      <c r="Z247" s="166"/>
    </row>
    <row r="248" spans="1:26" ht="12.75" customHeight="1">
      <c r="A248" s="166"/>
      <c r="B248" s="166"/>
      <c r="C248" s="166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166"/>
      <c r="P248" s="166"/>
      <c r="Q248" s="166"/>
      <c r="R248" s="166"/>
      <c r="S248" s="166"/>
      <c r="T248" s="166"/>
      <c r="U248" s="166"/>
      <c r="V248" s="166"/>
      <c r="W248" s="166"/>
      <c r="X248" s="166"/>
      <c r="Y248" s="166"/>
      <c r="Z248" s="166"/>
    </row>
    <row r="249" spans="1:26" ht="12.75" customHeight="1">
      <c r="A249" s="166"/>
      <c r="B249" s="166"/>
      <c r="C249" s="166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166"/>
      <c r="P249" s="166"/>
      <c r="Q249" s="166"/>
      <c r="R249" s="166"/>
      <c r="S249" s="166"/>
      <c r="T249" s="166"/>
      <c r="U249" s="166"/>
      <c r="V249" s="166"/>
      <c r="W249" s="166"/>
      <c r="X249" s="166"/>
      <c r="Y249" s="166"/>
      <c r="Z249" s="166"/>
    </row>
    <row r="250" spans="1:26" ht="12.75" customHeight="1">
      <c r="A250" s="166"/>
      <c r="B250" s="166"/>
      <c r="C250" s="166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166"/>
      <c r="P250" s="166"/>
      <c r="Q250" s="166"/>
      <c r="R250" s="166"/>
      <c r="S250" s="166"/>
      <c r="T250" s="166"/>
      <c r="U250" s="166"/>
      <c r="V250" s="166"/>
      <c r="W250" s="166"/>
      <c r="X250" s="166"/>
      <c r="Y250" s="166"/>
      <c r="Z250" s="166"/>
    </row>
    <row r="251" spans="1:26" ht="12.75" customHeight="1">
      <c r="A251" s="166"/>
      <c r="B251" s="166"/>
      <c r="C251" s="166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166"/>
      <c r="P251" s="166"/>
      <c r="Q251" s="166"/>
      <c r="R251" s="166"/>
      <c r="S251" s="166"/>
      <c r="T251" s="166"/>
      <c r="U251" s="166"/>
      <c r="V251" s="166"/>
      <c r="W251" s="166"/>
      <c r="X251" s="166"/>
      <c r="Y251" s="166"/>
      <c r="Z251" s="166"/>
    </row>
    <row r="252" spans="1:26" ht="12.75" customHeight="1">
      <c r="A252" s="166"/>
      <c r="B252" s="166"/>
      <c r="C252" s="166"/>
      <c r="D252" s="166"/>
      <c r="E252" s="166"/>
      <c r="F252" s="166"/>
      <c r="G252" s="166"/>
      <c r="H252" s="166"/>
      <c r="I252" s="166"/>
      <c r="J252" s="166"/>
      <c r="K252" s="166"/>
      <c r="L252" s="166"/>
      <c r="M252" s="166"/>
      <c r="N252" s="166"/>
      <c r="O252" s="166"/>
      <c r="P252" s="166"/>
      <c r="Q252" s="166"/>
      <c r="R252" s="166"/>
      <c r="S252" s="166"/>
      <c r="T252" s="166"/>
      <c r="U252" s="166"/>
      <c r="V252" s="166"/>
      <c r="W252" s="166"/>
      <c r="X252" s="166"/>
      <c r="Y252" s="166"/>
      <c r="Z252" s="166"/>
    </row>
    <row r="253" spans="1:26" ht="12.75" customHeight="1">
      <c r="A253" s="166"/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166"/>
      <c r="Q253" s="166"/>
      <c r="R253" s="166"/>
      <c r="S253" s="166"/>
      <c r="T253" s="166"/>
      <c r="U253" s="166"/>
      <c r="V253" s="166"/>
      <c r="W253" s="166"/>
      <c r="X253" s="166"/>
      <c r="Y253" s="166"/>
      <c r="Z253" s="166"/>
    </row>
    <row r="254" spans="1:26" ht="12.75" customHeight="1">
      <c r="A254" s="166"/>
      <c r="B254" s="166"/>
      <c r="C254" s="166"/>
      <c r="D254" s="166"/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166"/>
      <c r="P254" s="166"/>
      <c r="Q254" s="166"/>
      <c r="R254" s="166"/>
      <c r="S254" s="166"/>
      <c r="T254" s="166"/>
      <c r="U254" s="166"/>
      <c r="V254" s="166"/>
      <c r="W254" s="166"/>
      <c r="X254" s="166"/>
      <c r="Y254" s="166"/>
      <c r="Z254" s="166"/>
    </row>
    <row r="255" spans="1:26" ht="12.75" customHeight="1">
      <c r="A255" s="166"/>
      <c r="B255" s="166"/>
      <c r="C255" s="166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166"/>
      <c r="Q255" s="166"/>
      <c r="R255" s="166"/>
      <c r="S255" s="166"/>
      <c r="T255" s="166"/>
      <c r="U255" s="166"/>
      <c r="V255" s="166"/>
      <c r="W255" s="166"/>
      <c r="X255" s="166"/>
      <c r="Y255" s="166"/>
      <c r="Z255" s="166"/>
    </row>
    <row r="256" spans="1:26" ht="12.75" customHeight="1">
      <c r="A256" s="166"/>
      <c r="B256" s="166"/>
      <c r="C256" s="166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6"/>
      <c r="P256" s="166"/>
      <c r="Q256" s="166"/>
      <c r="R256" s="166"/>
      <c r="S256" s="166"/>
      <c r="T256" s="166"/>
      <c r="U256" s="166"/>
      <c r="V256" s="166"/>
      <c r="W256" s="166"/>
      <c r="X256" s="166"/>
      <c r="Y256" s="166"/>
      <c r="Z256" s="166"/>
    </row>
    <row r="257" spans="1:26" ht="12.75" customHeight="1">
      <c r="A257" s="166"/>
      <c r="B257" s="166"/>
      <c r="C257" s="166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6"/>
      <c r="P257" s="166"/>
      <c r="Q257" s="166"/>
      <c r="R257" s="166"/>
      <c r="S257" s="166"/>
      <c r="T257" s="166"/>
      <c r="U257" s="166"/>
      <c r="V257" s="166"/>
      <c r="W257" s="166"/>
      <c r="X257" s="166"/>
      <c r="Y257" s="166"/>
      <c r="Z257" s="166"/>
    </row>
    <row r="258" spans="1:26" ht="12.75" customHeight="1">
      <c r="A258" s="166"/>
      <c r="B258" s="166"/>
      <c r="C258" s="166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6"/>
      <c r="P258" s="166"/>
      <c r="Q258" s="166"/>
      <c r="R258" s="166"/>
      <c r="S258" s="166"/>
      <c r="T258" s="166"/>
      <c r="U258" s="166"/>
      <c r="V258" s="166"/>
      <c r="W258" s="166"/>
      <c r="X258" s="166"/>
      <c r="Y258" s="166"/>
      <c r="Z258" s="166"/>
    </row>
    <row r="259" spans="1:26" ht="12.75" customHeight="1">
      <c r="A259" s="166"/>
      <c r="B259" s="166"/>
      <c r="C259" s="166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6"/>
      <c r="P259" s="166"/>
      <c r="Q259" s="166"/>
      <c r="R259" s="166"/>
      <c r="S259" s="166"/>
      <c r="T259" s="166"/>
      <c r="U259" s="166"/>
      <c r="V259" s="166"/>
      <c r="W259" s="166"/>
      <c r="X259" s="166"/>
      <c r="Y259" s="166"/>
      <c r="Z259" s="166"/>
    </row>
    <row r="260" spans="1:26" ht="12.75" customHeight="1">
      <c r="A260" s="166"/>
      <c r="B260" s="166"/>
      <c r="C260" s="166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6"/>
      <c r="P260" s="166"/>
      <c r="Q260" s="166"/>
      <c r="R260" s="166"/>
      <c r="S260" s="166"/>
      <c r="T260" s="166"/>
      <c r="U260" s="166"/>
      <c r="V260" s="166"/>
      <c r="W260" s="166"/>
      <c r="X260" s="166"/>
      <c r="Y260" s="166"/>
      <c r="Z260" s="166"/>
    </row>
    <row r="261" spans="1:26" ht="12.75" customHeight="1">
      <c r="A261" s="166"/>
      <c r="B261" s="166"/>
      <c r="C261" s="166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6"/>
      <c r="P261" s="166"/>
      <c r="Q261" s="166"/>
      <c r="R261" s="166"/>
      <c r="S261" s="166"/>
      <c r="T261" s="166"/>
      <c r="U261" s="166"/>
      <c r="V261" s="166"/>
      <c r="W261" s="166"/>
      <c r="X261" s="166"/>
      <c r="Y261" s="166"/>
      <c r="Z261" s="166"/>
    </row>
    <row r="262" spans="1:26" ht="12.75" customHeight="1">
      <c r="A262" s="166"/>
      <c r="B262" s="166"/>
      <c r="C262" s="166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P262" s="166"/>
      <c r="Q262" s="166"/>
      <c r="R262" s="166"/>
      <c r="S262" s="166"/>
      <c r="T262" s="166"/>
      <c r="U262" s="166"/>
      <c r="V262" s="166"/>
      <c r="W262" s="166"/>
      <c r="X262" s="166"/>
      <c r="Y262" s="166"/>
      <c r="Z262" s="166"/>
    </row>
    <row r="263" spans="1:26" ht="12.75" customHeight="1">
      <c r="A263" s="166"/>
      <c r="B263" s="166"/>
      <c r="C263" s="166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P263" s="166"/>
      <c r="Q263" s="166"/>
      <c r="R263" s="166"/>
      <c r="S263" s="166"/>
      <c r="T263" s="166"/>
      <c r="U263" s="166"/>
      <c r="V263" s="166"/>
      <c r="W263" s="166"/>
      <c r="X263" s="166"/>
      <c r="Y263" s="166"/>
      <c r="Z263" s="166"/>
    </row>
    <row r="264" spans="1:26" ht="12.75" customHeight="1">
      <c r="A264" s="166"/>
      <c r="B264" s="166"/>
      <c r="C264" s="166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6"/>
      <c r="P264" s="166"/>
      <c r="Q264" s="166"/>
      <c r="R264" s="166"/>
      <c r="S264" s="166"/>
      <c r="T264" s="166"/>
      <c r="U264" s="166"/>
      <c r="V264" s="166"/>
      <c r="W264" s="166"/>
      <c r="X264" s="166"/>
      <c r="Y264" s="166"/>
      <c r="Z264" s="166"/>
    </row>
    <row r="265" spans="1:26" ht="12.75" customHeight="1">
      <c r="A265" s="166"/>
      <c r="B265" s="166"/>
      <c r="C265" s="166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66"/>
      <c r="O265" s="166"/>
      <c r="P265" s="166"/>
      <c r="Q265" s="166"/>
      <c r="R265" s="166"/>
      <c r="S265" s="166"/>
      <c r="T265" s="166"/>
      <c r="U265" s="166"/>
      <c r="V265" s="166"/>
      <c r="W265" s="166"/>
      <c r="X265" s="166"/>
      <c r="Y265" s="166"/>
      <c r="Z265" s="166"/>
    </row>
    <row r="266" spans="1:26" ht="12.75" customHeight="1">
      <c r="A266" s="166"/>
      <c r="B266" s="166"/>
      <c r="C266" s="166"/>
      <c r="D266" s="166"/>
      <c r="E266" s="166"/>
      <c r="F266" s="166"/>
      <c r="G266" s="166"/>
      <c r="H266" s="166"/>
      <c r="I266" s="166"/>
      <c r="J266" s="166"/>
      <c r="K266" s="166"/>
      <c r="L266" s="166"/>
      <c r="M266" s="166"/>
      <c r="N266" s="166"/>
      <c r="O266" s="166"/>
      <c r="P266" s="166"/>
      <c r="Q266" s="166"/>
      <c r="R266" s="166"/>
      <c r="S266" s="166"/>
      <c r="T266" s="166"/>
      <c r="U266" s="166"/>
      <c r="V266" s="166"/>
      <c r="W266" s="166"/>
      <c r="X266" s="166"/>
      <c r="Y266" s="166"/>
      <c r="Z266" s="166"/>
    </row>
    <row r="267" spans="1:26" ht="12.75" customHeight="1">
      <c r="A267" s="166"/>
      <c r="B267" s="166"/>
      <c r="C267" s="166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P267" s="166"/>
      <c r="Q267" s="166"/>
      <c r="R267" s="166"/>
      <c r="S267" s="166"/>
      <c r="T267" s="166"/>
      <c r="U267" s="166"/>
      <c r="V267" s="166"/>
      <c r="W267" s="166"/>
      <c r="X267" s="166"/>
      <c r="Y267" s="166"/>
      <c r="Z267" s="166"/>
    </row>
    <row r="268" spans="1:26" ht="12.75" customHeight="1">
      <c r="A268" s="166"/>
      <c r="B268" s="166"/>
      <c r="C268" s="166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166"/>
      <c r="Q268" s="166"/>
      <c r="R268" s="166"/>
      <c r="S268" s="166"/>
      <c r="T268" s="166"/>
      <c r="U268" s="166"/>
      <c r="V268" s="166"/>
      <c r="W268" s="166"/>
      <c r="X268" s="166"/>
      <c r="Y268" s="166"/>
      <c r="Z268" s="166"/>
    </row>
    <row r="269" spans="1:26" ht="12.75" customHeight="1">
      <c r="A269" s="166"/>
      <c r="B269" s="166"/>
      <c r="C269" s="166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P269" s="166"/>
      <c r="Q269" s="166"/>
      <c r="R269" s="166"/>
      <c r="S269" s="166"/>
      <c r="T269" s="166"/>
      <c r="U269" s="166"/>
      <c r="V269" s="166"/>
      <c r="W269" s="166"/>
      <c r="X269" s="166"/>
      <c r="Y269" s="166"/>
      <c r="Z269" s="166"/>
    </row>
    <row r="270" spans="1:26" ht="12.75" customHeight="1">
      <c r="A270" s="166"/>
      <c r="B270" s="166"/>
      <c r="C270" s="166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P270" s="166"/>
      <c r="Q270" s="166"/>
      <c r="R270" s="166"/>
      <c r="S270" s="166"/>
      <c r="T270" s="166"/>
      <c r="U270" s="166"/>
      <c r="V270" s="166"/>
      <c r="W270" s="166"/>
      <c r="X270" s="166"/>
      <c r="Y270" s="166"/>
      <c r="Z270" s="166"/>
    </row>
    <row r="271" spans="1:26" ht="12.75" customHeight="1">
      <c r="A271" s="166"/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</row>
    <row r="272" spans="1:26" ht="12.75" customHeight="1">
      <c r="A272" s="166"/>
      <c r="B272" s="166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  <c r="S272" s="166"/>
      <c r="T272" s="166"/>
      <c r="U272" s="166"/>
      <c r="V272" s="166"/>
      <c r="W272" s="166"/>
      <c r="X272" s="166"/>
      <c r="Y272" s="166"/>
      <c r="Z272" s="166"/>
    </row>
    <row r="273" spans="1:26" ht="12.75" customHeight="1">
      <c r="A273" s="166"/>
      <c r="B273" s="166"/>
      <c r="C273" s="166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166"/>
      <c r="Q273" s="166"/>
      <c r="R273" s="166"/>
      <c r="S273" s="166"/>
      <c r="T273" s="166"/>
      <c r="U273" s="166"/>
      <c r="V273" s="166"/>
      <c r="W273" s="166"/>
      <c r="X273" s="166"/>
      <c r="Y273" s="166"/>
      <c r="Z273" s="166"/>
    </row>
    <row r="274" spans="1:26" ht="12.75" customHeight="1">
      <c r="A274" s="166"/>
      <c r="B274" s="166"/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P274" s="166"/>
      <c r="Q274" s="166"/>
      <c r="R274" s="166"/>
      <c r="S274" s="166"/>
      <c r="T274" s="166"/>
      <c r="U274" s="166"/>
      <c r="V274" s="166"/>
      <c r="W274" s="166"/>
      <c r="X274" s="166"/>
      <c r="Y274" s="166"/>
      <c r="Z274" s="166"/>
    </row>
    <row r="275" spans="1:26" ht="12.75" customHeight="1">
      <c r="A275" s="166"/>
      <c r="B275" s="166"/>
      <c r="C275" s="166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66"/>
      <c r="O275" s="166"/>
      <c r="P275" s="166"/>
      <c r="Q275" s="166"/>
      <c r="R275" s="166"/>
      <c r="S275" s="166"/>
      <c r="T275" s="166"/>
      <c r="U275" s="166"/>
      <c r="V275" s="166"/>
      <c r="W275" s="166"/>
      <c r="X275" s="166"/>
      <c r="Y275" s="166"/>
      <c r="Z275" s="166"/>
    </row>
    <row r="276" spans="1:26" ht="12.75" customHeight="1">
      <c r="A276" s="166"/>
      <c r="B276" s="166"/>
      <c r="C276" s="166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</row>
    <row r="277" spans="1:26" ht="12.75" customHeight="1">
      <c r="A277" s="166"/>
      <c r="B277" s="166"/>
      <c r="C277" s="166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</row>
    <row r="278" spans="1:26" ht="12.75" customHeight="1">
      <c r="A278" s="166"/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</row>
    <row r="279" spans="1:26" ht="12.75" customHeight="1">
      <c r="A279" s="166"/>
      <c r="B279" s="166"/>
      <c r="C279" s="166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166"/>
      <c r="Q279" s="166"/>
      <c r="R279" s="166"/>
      <c r="S279" s="166"/>
      <c r="T279" s="166"/>
      <c r="U279" s="166"/>
      <c r="V279" s="166"/>
      <c r="W279" s="166"/>
      <c r="X279" s="166"/>
      <c r="Y279" s="166"/>
      <c r="Z279" s="166"/>
    </row>
    <row r="280" spans="1:26" ht="12.75" customHeight="1">
      <c r="A280" s="166"/>
      <c r="B280" s="166"/>
      <c r="C280" s="166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P280" s="166"/>
      <c r="Q280" s="166"/>
      <c r="R280" s="166"/>
      <c r="S280" s="166"/>
      <c r="T280" s="166"/>
      <c r="U280" s="166"/>
      <c r="V280" s="166"/>
      <c r="W280" s="166"/>
      <c r="X280" s="166"/>
      <c r="Y280" s="166"/>
      <c r="Z280" s="166"/>
    </row>
    <row r="281" spans="1:26" ht="12.75" customHeight="1">
      <c r="A281" s="166"/>
      <c r="B281" s="166"/>
      <c r="C281" s="166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166"/>
      <c r="P281" s="166"/>
      <c r="Q281" s="166"/>
      <c r="R281" s="166"/>
      <c r="S281" s="166"/>
      <c r="T281" s="166"/>
      <c r="U281" s="166"/>
      <c r="V281" s="166"/>
      <c r="W281" s="166"/>
      <c r="X281" s="166"/>
      <c r="Y281" s="166"/>
      <c r="Z281" s="166"/>
    </row>
    <row r="282" spans="1:26" ht="12.75" customHeight="1">
      <c r="A282" s="166"/>
      <c r="B282" s="166"/>
      <c r="C282" s="166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166"/>
      <c r="P282" s="166"/>
      <c r="Q282" s="166"/>
      <c r="R282" s="166"/>
      <c r="S282" s="166"/>
      <c r="T282" s="166"/>
      <c r="U282" s="166"/>
      <c r="V282" s="166"/>
      <c r="W282" s="166"/>
      <c r="X282" s="166"/>
      <c r="Y282" s="166"/>
      <c r="Z282" s="166"/>
    </row>
    <row r="283" spans="1:26" ht="12.75" customHeight="1">
      <c r="A283" s="166"/>
      <c r="B283" s="166"/>
      <c r="C283" s="166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166"/>
      <c r="P283" s="166"/>
      <c r="Q283" s="166"/>
      <c r="R283" s="166"/>
      <c r="S283" s="166"/>
      <c r="T283" s="166"/>
      <c r="U283" s="166"/>
      <c r="V283" s="166"/>
      <c r="W283" s="166"/>
      <c r="X283" s="166"/>
      <c r="Y283" s="166"/>
      <c r="Z283" s="166"/>
    </row>
    <row r="284" spans="1:26" ht="12.75" customHeight="1">
      <c r="A284" s="166"/>
      <c r="B284" s="166"/>
      <c r="C284" s="166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166"/>
      <c r="P284" s="166"/>
      <c r="Q284" s="166"/>
      <c r="R284" s="166"/>
      <c r="S284" s="166"/>
      <c r="T284" s="166"/>
      <c r="U284" s="166"/>
      <c r="V284" s="166"/>
      <c r="W284" s="166"/>
      <c r="X284" s="166"/>
      <c r="Y284" s="166"/>
      <c r="Z284" s="166"/>
    </row>
    <row r="285" spans="1:26" ht="12.75" customHeight="1">
      <c r="A285" s="166"/>
      <c r="B285" s="166"/>
      <c r="C285" s="166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166"/>
      <c r="P285" s="166"/>
      <c r="Q285" s="166"/>
      <c r="R285" s="166"/>
      <c r="S285" s="166"/>
      <c r="T285" s="166"/>
      <c r="U285" s="166"/>
      <c r="V285" s="166"/>
      <c r="W285" s="166"/>
      <c r="X285" s="166"/>
      <c r="Y285" s="166"/>
      <c r="Z285" s="166"/>
    </row>
    <row r="286" spans="1:26" ht="12.75" customHeight="1">
      <c r="A286" s="166"/>
      <c r="B286" s="166"/>
      <c r="C286" s="166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P286" s="166"/>
      <c r="Q286" s="166"/>
      <c r="R286" s="166"/>
      <c r="S286" s="166"/>
      <c r="T286" s="166"/>
      <c r="U286" s="166"/>
      <c r="V286" s="166"/>
      <c r="W286" s="166"/>
      <c r="X286" s="166"/>
      <c r="Y286" s="166"/>
      <c r="Z286" s="166"/>
    </row>
    <row r="287" spans="1:26" ht="12.75" customHeight="1">
      <c r="A287" s="166"/>
      <c r="B287" s="166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  <c r="S287" s="166"/>
      <c r="T287" s="166"/>
      <c r="U287" s="166"/>
      <c r="V287" s="166"/>
      <c r="W287" s="166"/>
      <c r="X287" s="166"/>
      <c r="Y287" s="166"/>
      <c r="Z287" s="166"/>
    </row>
    <row r="288" spans="1:26" ht="12.75" customHeight="1">
      <c r="A288" s="166"/>
      <c r="B288" s="166"/>
      <c r="C288" s="166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166"/>
      <c r="P288" s="166"/>
      <c r="Q288" s="166"/>
      <c r="R288" s="166"/>
      <c r="S288" s="166"/>
      <c r="T288" s="166"/>
      <c r="U288" s="166"/>
      <c r="V288" s="166"/>
      <c r="W288" s="166"/>
      <c r="X288" s="166"/>
      <c r="Y288" s="166"/>
      <c r="Z288" s="166"/>
    </row>
    <row r="289" spans="1:26" ht="12.75" customHeight="1">
      <c r="A289" s="166"/>
      <c r="B289" s="166"/>
      <c r="C289" s="166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166"/>
      <c r="P289" s="166"/>
      <c r="Q289" s="166"/>
      <c r="R289" s="166"/>
      <c r="S289" s="166"/>
      <c r="T289" s="166"/>
      <c r="U289" s="166"/>
      <c r="V289" s="166"/>
      <c r="W289" s="166"/>
      <c r="X289" s="166"/>
      <c r="Y289" s="166"/>
      <c r="Z289" s="166"/>
    </row>
    <row r="290" spans="1:26" ht="12.75" customHeight="1">
      <c r="A290" s="166"/>
      <c r="B290" s="166"/>
      <c r="C290" s="166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166"/>
      <c r="P290" s="166"/>
      <c r="Q290" s="166"/>
      <c r="R290" s="166"/>
      <c r="S290" s="166"/>
      <c r="T290" s="166"/>
      <c r="U290" s="166"/>
      <c r="V290" s="166"/>
      <c r="W290" s="166"/>
      <c r="X290" s="166"/>
      <c r="Y290" s="166"/>
      <c r="Z290" s="166"/>
    </row>
    <row r="291" spans="1:26" ht="12.75" customHeight="1">
      <c r="A291" s="166"/>
      <c r="B291" s="166"/>
      <c r="C291" s="166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166"/>
      <c r="P291" s="166"/>
      <c r="Q291" s="166"/>
      <c r="R291" s="166"/>
      <c r="S291" s="166"/>
      <c r="T291" s="166"/>
      <c r="U291" s="166"/>
      <c r="V291" s="166"/>
      <c r="W291" s="166"/>
      <c r="X291" s="166"/>
      <c r="Y291" s="166"/>
      <c r="Z291" s="166"/>
    </row>
    <row r="292" spans="1:26" ht="12.75" customHeight="1">
      <c r="A292" s="166"/>
      <c r="B292" s="166"/>
      <c r="C292" s="166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P292" s="166"/>
      <c r="Q292" s="166"/>
      <c r="R292" s="166"/>
      <c r="S292" s="166"/>
      <c r="T292" s="166"/>
      <c r="U292" s="166"/>
      <c r="V292" s="166"/>
      <c r="W292" s="166"/>
      <c r="X292" s="166"/>
      <c r="Y292" s="166"/>
      <c r="Z292" s="166"/>
    </row>
    <row r="293" spans="1:26" ht="12.75" customHeight="1">
      <c r="A293" s="166"/>
      <c r="B293" s="166"/>
      <c r="C293" s="166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66"/>
      <c r="O293" s="166"/>
      <c r="P293" s="166"/>
      <c r="Q293" s="166"/>
      <c r="R293" s="166"/>
      <c r="S293" s="166"/>
      <c r="T293" s="166"/>
      <c r="U293" s="166"/>
      <c r="V293" s="166"/>
      <c r="W293" s="166"/>
      <c r="X293" s="166"/>
      <c r="Y293" s="166"/>
      <c r="Z293" s="166"/>
    </row>
    <row r="294" spans="1:26" ht="12.75" customHeight="1">
      <c r="A294" s="166"/>
      <c r="B294" s="166"/>
      <c r="C294" s="166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66"/>
      <c r="O294" s="166"/>
      <c r="P294" s="166"/>
      <c r="Q294" s="166"/>
      <c r="R294" s="166"/>
      <c r="S294" s="166"/>
      <c r="T294" s="166"/>
      <c r="U294" s="166"/>
      <c r="V294" s="166"/>
      <c r="W294" s="166"/>
      <c r="X294" s="166"/>
      <c r="Y294" s="166"/>
      <c r="Z294" s="166"/>
    </row>
    <row r="295" spans="1:26" ht="12.75" customHeight="1">
      <c r="A295" s="166"/>
      <c r="B295" s="166"/>
      <c r="C295" s="166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66"/>
      <c r="O295" s="166"/>
      <c r="P295" s="166"/>
      <c r="Q295" s="166"/>
      <c r="R295" s="166"/>
      <c r="S295" s="166"/>
      <c r="T295" s="166"/>
      <c r="U295" s="166"/>
      <c r="V295" s="166"/>
      <c r="W295" s="166"/>
      <c r="X295" s="166"/>
      <c r="Y295" s="166"/>
      <c r="Z295" s="166"/>
    </row>
    <row r="296" spans="1:26" ht="12.75" customHeight="1">
      <c r="A296" s="166"/>
      <c r="B296" s="166"/>
      <c r="C296" s="166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66"/>
      <c r="O296" s="166"/>
      <c r="P296" s="166"/>
      <c r="Q296" s="166"/>
      <c r="R296" s="166"/>
      <c r="S296" s="166"/>
      <c r="T296" s="166"/>
      <c r="U296" s="166"/>
      <c r="V296" s="166"/>
      <c r="W296" s="166"/>
      <c r="X296" s="166"/>
      <c r="Y296" s="166"/>
      <c r="Z296" s="166"/>
    </row>
    <row r="297" spans="1:26" ht="12.75" customHeight="1">
      <c r="A297" s="166"/>
      <c r="B297" s="166"/>
      <c r="C297" s="166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166"/>
      <c r="P297" s="166"/>
      <c r="Q297" s="166"/>
      <c r="R297" s="166"/>
      <c r="S297" s="166"/>
      <c r="T297" s="166"/>
      <c r="U297" s="166"/>
      <c r="V297" s="166"/>
      <c r="W297" s="166"/>
      <c r="X297" s="166"/>
      <c r="Y297" s="166"/>
      <c r="Z297" s="166"/>
    </row>
    <row r="298" spans="1:26" ht="12.75" customHeight="1">
      <c r="A298" s="166"/>
      <c r="B298" s="166"/>
      <c r="C298" s="166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P298" s="166"/>
      <c r="Q298" s="166"/>
      <c r="R298" s="166"/>
      <c r="S298" s="166"/>
      <c r="T298" s="166"/>
      <c r="U298" s="166"/>
      <c r="V298" s="166"/>
      <c r="W298" s="166"/>
      <c r="X298" s="166"/>
      <c r="Y298" s="166"/>
      <c r="Z298" s="166"/>
    </row>
    <row r="299" spans="1:26" ht="12.75" customHeight="1">
      <c r="A299" s="166"/>
      <c r="B299" s="166"/>
      <c r="C299" s="166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166"/>
      <c r="P299" s="166"/>
      <c r="Q299" s="166"/>
      <c r="R299" s="166"/>
      <c r="S299" s="166"/>
      <c r="T299" s="166"/>
      <c r="U299" s="166"/>
      <c r="V299" s="166"/>
      <c r="W299" s="166"/>
      <c r="X299" s="166"/>
      <c r="Y299" s="166"/>
      <c r="Z299" s="166"/>
    </row>
    <row r="300" spans="1:26" ht="12.75" customHeight="1">
      <c r="A300" s="166"/>
      <c r="B300" s="166"/>
      <c r="C300" s="166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166"/>
      <c r="P300" s="166"/>
      <c r="Q300" s="166"/>
      <c r="R300" s="166"/>
      <c r="S300" s="166"/>
      <c r="T300" s="166"/>
      <c r="U300" s="166"/>
      <c r="V300" s="166"/>
      <c r="W300" s="166"/>
      <c r="X300" s="166"/>
      <c r="Y300" s="166"/>
      <c r="Z300" s="166"/>
    </row>
    <row r="301" spans="1:26" ht="12.75" customHeight="1">
      <c r="A301" s="166"/>
      <c r="B301" s="166"/>
      <c r="C301" s="166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P301" s="166"/>
      <c r="Q301" s="166"/>
      <c r="R301" s="166"/>
      <c r="S301" s="166"/>
      <c r="T301" s="166"/>
      <c r="U301" s="166"/>
      <c r="V301" s="166"/>
      <c r="W301" s="166"/>
      <c r="X301" s="166"/>
      <c r="Y301" s="166"/>
      <c r="Z301" s="166"/>
    </row>
    <row r="302" spans="1:26" ht="12.75" customHeight="1">
      <c r="A302" s="166"/>
      <c r="B302" s="166"/>
      <c r="C302" s="166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P302" s="166"/>
      <c r="Q302" s="166"/>
      <c r="R302" s="166"/>
      <c r="S302" s="166"/>
      <c r="T302" s="166"/>
      <c r="U302" s="166"/>
      <c r="V302" s="166"/>
      <c r="W302" s="166"/>
      <c r="X302" s="166"/>
      <c r="Y302" s="166"/>
      <c r="Z302" s="166"/>
    </row>
    <row r="303" spans="1:26" ht="12.75" customHeight="1">
      <c r="A303" s="166"/>
      <c r="B303" s="166"/>
      <c r="C303" s="166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P303" s="166"/>
      <c r="Q303" s="166"/>
      <c r="R303" s="166"/>
      <c r="S303" s="166"/>
      <c r="T303" s="166"/>
      <c r="U303" s="166"/>
      <c r="V303" s="166"/>
      <c r="W303" s="166"/>
      <c r="X303" s="166"/>
      <c r="Y303" s="166"/>
      <c r="Z303" s="166"/>
    </row>
    <row r="304" spans="1:26" ht="12.75" customHeight="1">
      <c r="A304" s="166"/>
      <c r="B304" s="166"/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66"/>
      <c r="R304" s="166"/>
      <c r="S304" s="166"/>
      <c r="T304" s="166"/>
      <c r="U304" s="166"/>
      <c r="V304" s="166"/>
      <c r="W304" s="166"/>
      <c r="X304" s="166"/>
      <c r="Y304" s="166"/>
      <c r="Z304" s="166"/>
    </row>
    <row r="305" spans="1:26" ht="12.75" customHeight="1">
      <c r="A305" s="166"/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66"/>
      <c r="R305" s="166"/>
      <c r="S305" s="166"/>
      <c r="T305" s="166"/>
      <c r="U305" s="166"/>
      <c r="V305" s="166"/>
      <c r="W305" s="166"/>
      <c r="X305" s="166"/>
      <c r="Y305" s="166"/>
      <c r="Z305" s="166"/>
    </row>
    <row r="306" spans="1:26" ht="12.75" customHeight="1">
      <c r="A306" s="166"/>
      <c r="B306" s="166"/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66"/>
      <c r="R306" s="166"/>
      <c r="S306" s="166"/>
      <c r="T306" s="166"/>
      <c r="U306" s="166"/>
      <c r="V306" s="166"/>
      <c r="W306" s="166"/>
      <c r="X306" s="166"/>
      <c r="Y306" s="166"/>
      <c r="Z306" s="166"/>
    </row>
    <row r="307" spans="1:26" ht="12.75" customHeight="1">
      <c r="A307" s="166"/>
      <c r="B307" s="166"/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66"/>
      <c r="Q307" s="166"/>
      <c r="R307" s="166"/>
      <c r="S307" s="166"/>
      <c r="T307" s="166"/>
      <c r="U307" s="166"/>
      <c r="V307" s="166"/>
      <c r="W307" s="166"/>
      <c r="X307" s="166"/>
      <c r="Y307" s="166"/>
      <c r="Z307" s="166"/>
    </row>
    <row r="308" spans="1:26" ht="12.75" customHeight="1">
      <c r="A308" s="166"/>
      <c r="B308" s="166"/>
      <c r="C308" s="166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66"/>
      <c r="R308" s="166"/>
      <c r="S308" s="166"/>
      <c r="T308" s="166"/>
      <c r="U308" s="166"/>
      <c r="V308" s="166"/>
      <c r="W308" s="166"/>
      <c r="X308" s="166"/>
      <c r="Y308" s="166"/>
      <c r="Z308" s="166"/>
    </row>
    <row r="309" spans="1:26" ht="12.75" customHeight="1">
      <c r="A309" s="166"/>
      <c r="B309" s="166"/>
      <c r="C309" s="166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66"/>
      <c r="R309" s="166"/>
      <c r="S309" s="166"/>
      <c r="T309" s="166"/>
      <c r="U309" s="166"/>
      <c r="V309" s="166"/>
      <c r="W309" s="166"/>
      <c r="X309" s="166"/>
      <c r="Y309" s="166"/>
      <c r="Z309" s="166"/>
    </row>
    <row r="310" spans="1:26" ht="12.75" customHeight="1">
      <c r="A310" s="166"/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</row>
    <row r="311" spans="1:26" ht="12.75" customHeight="1">
      <c r="A311" s="166"/>
      <c r="B311" s="166"/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66"/>
      <c r="R311" s="166"/>
      <c r="S311" s="166"/>
      <c r="T311" s="166"/>
      <c r="U311" s="166"/>
      <c r="V311" s="166"/>
      <c r="W311" s="166"/>
      <c r="X311" s="166"/>
      <c r="Y311" s="166"/>
      <c r="Z311" s="166"/>
    </row>
    <row r="312" spans="1:26" ht="12.75" customHeight="1">
      <c r="A312" s="166"/>
      <c r="B312" s="166"/>
      <c r="C312" s="166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66"/>
      <c r="R312" s="166"/>
      <c r="S312" s="166"/>
      <c r="T312" s="166"/>
      <c r="U312" s="166"/>
      <c r="V312" s="166"/>
      <c r="W312" s="166"/>
      <c r="X312" s="166"/>
      <c r="Y312" s="166"/>
      <c r="Z312" s="166"/>
    </row>
    <row r="313" spans="1:26" ht="12.75" customHeight="1">
      <c r="A313" s="166"/>
      <c r="B313" s="166"/>
      <c r="C313" s="166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66"/>
      <c r="Q313" s="166"/>
      <c r="R313" s="166"/>
      <c r="S313" s="166"/>
      <c r="T313" s="166"/>
      <c r="U313" s="166"/>
      <c r="V313" s="166"/>
      <c r="W313" s="166"/>
      <c r="X313" s="166"/>
      <c r="Y313" s="166"/>
      <c r="Z313" s="166"/>
    </row>
    <row r="314" spans="1:26" ht="12.75" customHeight="1">
      <c r="A314" s="166"/>
      <c r="B314" s="166"/>
      <c r="C314" s="166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66"/>
      <c r="R314" s="166"/>
      <c r="S314" s="166"/>
      <c r="T314" s="166"/>
      <c r="U314" s="166"/>
      <c r="V314" s="166"/>
      <c r="W314" s="166"/>
      <c r="X314" s="166"/>
      <c r="Y314" s="166"/>
      <c r="Z314" s="166"/>
    </row>
    <row r="315" spans="1:26" ht="12.75" customHeight="1">
      <c r="A315" s="166"/>
      <c r="B315" s="166"/>
      <c r="C315" s="166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66"/>
      <c r="R315" s="166"/>
      <c r="S315" s="166"/>
      <c r="T315" s="166"/>
      <c r="U315" s="166"/>
      <c r="V315" s="166"/>
      <c r="W315" s="166"/>
      <c r="X315" s="166"/>
      <c r="Y315" s="166"/>
      <c r="Z315" s="166"/>
    </row>
    <row r="316" spans="1:26" ht="12.75" customHeight="1">
      <c r="A316" s="166"/>
      <c r="B316" s="166"/>
      <c r="C316" s="166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66"/>
      <c r="O316" s="166"/>
      <c r="P316" s="166"/>
      <c r="Q316" s="166"/>
      <c r="R316" s="166"/>
      <c r="S316" s="166"/>
      <c r="T316" s="166"/>
      <c r="U316" s="166"/>
      <c r="V316" s="166"/>
      <c r="W316" s="166"/>
      <c r="X316" s="166"/>
      <c r="Y316" s="166"/>
      <c r="Z316" s="166"/>
    </row>
    <row r="317" spans="1:26" ht="12.75" customHeight="1">
      <c r="A317" s="166"/>
      <c r="B317" s="166"/>
      <c r="C317" s="166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66"/>
      <c r="O317" s="166"/>
      <c r="P317" s="166"/>
      <c r="Q317" s="166"/>
      <c r="R317" s="166"/>
      <c r="S317" s="166"/>
      <c r="T317" s="166"/>
      <c r="U317" s="166"/>
      <c r="V317" s="166"/>
      <c r="W317" s="166"/>
      <c r="X317" s="166"/>
      <c r="Y317" s="166"/>
      <c r="Z317" s="166"/>
    </row>
    <row r="318" spans="1:26" ht="12.75" customHeight="1">
      <c r="A318" s="166"/>
      <c r="B318" s="166"/>
      <c r="C318" s="166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66"/>
      <c r="Q318" s="166"/>
      <c r="R318" s="166"/>
      <c r="S318" s="166"/>
      <c r="T318" s="166"/>
      <c r="U318" s="166"/>
      <c r="V318" s="166"/>
      <c r="W318" s="166"/>
      <c r="X318" s="166"/>
      <c r="Y318" s="166"/>
      <c r="Z318" s="166"/>
    </row>
    <row r="319" spans="1:26" ht="12.75" customHeight="1">
      <c r="A319" s="166"/>
      <c r="B319" s="166"/>
      <c r="C319" s="166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66"/>
      <c r="Q319" s="166"/>
      <c r="R319" s="166"/>
      <c r="S319" s="166"/>
      <c r="T319" s="166"/>
      <c r="U319" s="166"/>
      <c r="V319" s="166"/>
      <c r="W319" s="166"/>
      <c r="X319" s="166"/>
      <c r="Y319" s="166"/>
      <c r="Z319" s="166"/>
    </row>
    <row r="320" spans="1:26" ht="12.75" customHeight="1">
      <c r="A320" s="166"/>
      <c r="B320" s="166"/>
      <c r="C320" s="166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66"/>
      <c r="O320" s="166"/>
      <c r="P320" s="166"/>
      <c r="Q320" s="166"/>
      <c r="R320" s="166"/>
      <c r="S320" s="166"/>
      <c r="T320" s="166"/>
      <c r="U320" s="166"/>
      <c r="V320" s="166"/>
      <c r="W320" s="166"/>
      <c r="X320" s="166"/>
      <c r="Y320" s="166"/>
      <c r="Z320" s="166"/>
    </row>
    <row r="321" spans="1:26" ht="12.75" customHeight="1">
      <c r="A321" s="166"/>
      <c r="B321" s="166"/>
      <c r="C321" s="166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66"/>
      <c r="O321" s="166"/>
      <c r="P321" s="166"/>
      <c r="Q321" s="166"/>
      <c r="R321" s="166"/>
      <c r="S321" s="166"/>
      <c r="T321" s="166"/>
      <c r="U321" s="166"/>
      <c r="V321" s="166"/>
      <c r="W321" s="166"/>
      <c r="X321" s="166"/>
      <c r="Y321" s="166"/>
      <c r="Z321" s="166"/>
    </row>
    <row r="322" spans="1:26" ht="12.75" customHeight="1">
      <c r="A322" s="166"/>
      <c r="B322" s="166"/>
      <c r="C322" s="166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66"/>
      <c r="O322" s="166"/>
      <c r="P322" s="166"/>
      <c r="Q322" s="166"/>
      <c r="R322" s="166"/>
      <c r="S322" s="166"/>
      <c r="T322" s="166"/>
      <c r="U322" s="166"/>
      <c r="V322" s="166"/>
      <c r="W322" s="166"/>
      <c r="X322" s="166"/>
      <c r="Y322" s="166"/>
      <c r="Z322" s="166"/>
    </row>
    <row r="323" spans="1:26" ht="12.75" customHeight="1">
      <c r="A323" s="166"/>
      <c r="B323" s="166"/>
      <c r="C323" s="166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66"/>
      <c r="O323" s="166"/>
      <c r="P323" s="166"/>
      <c r="Q323" s="166"/>
      <c r="R323" s="166"/>
      <c r="S323" s="166"/>
      <c r="T323" s="166"/>
      <c r="U323" s="166"/>
      <c r="V323" s="166"/>
      <c r="W323" s="166"/>
      <c r="X323" s="166"/>
      <c r="Y323" s="166"/>
      <c r="Z323" s="166"/>
    </row>
    <row r="324" spans="1:26" ht="12.75" customHeight="1">
      <c r="A324" s="166"/>
      <c r="B324" s="166"/>
      <c r="C324" s="166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66"/>
      <c r="O324" s="166"/>
      <c r="P324" s="166"/>
      <c r="Q324" s="166"/>
      <c r="R324" s="166"/>
      <c r="S324" s="166"/>
      <c r="T324" s="166"/>
      <c r="U324" s="166"/>
      <c r="V324" s="166"/>
      <c r="W324" s="166"/>
      <c r="X324" s="166"/>
      <c r="Y324" s="166"/>
      <c r="Z324" s="166"/>
    </row>
    <row r="325" spans="1:26" ht="12.75" customHeight="1">
      <c r="A325" s="166"/>
      <c r="B325" s="166"/>
      <c r="C325" s="166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66"/>
      <c r="O325" s="166"/>
      <c r="P325" s="166"/>
      <c r="Q325" s="166"/>
      <c r="R325" s="166"/>
      <c r="S325" s="166"/>
      <c r="T325" s="166"/>
      <c r="U325" s="166"/>
      <c r="V325" s="166"/>
      <c r="W325" s="166"/>
      <c r="X325" s="166"/>
      <c r="Y325" s="166"/>
      <c r="Z325" s="166"/>
    </row>
    <row r="326" spans="1:26" ht="12.75" customHeight="1">
      <c r="A326" s="166"/>
      <c r="B326" s="166"/>
      <c r="C326" s="166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66"/>
      <c r="O326" s="166"/>
      <c r="P326" s="166"/>
      <c r="Q326" s="166"/>
      <c r="R326" s="166"/>
      <c r="S326" s="166"/>
      <c r="T326" s="166"/>
      <c r="U326" s="166"/>
      <c r="V326" s="166"/>
      <c r="W326" s="166"/>
      <c r="X326" s="166"/>
      <c r="Y326" s="166"/>
      <c r="Z326" s="166"/>
    </row>
    <row r="327" spans="1:26" ht="12.75" customHeight="1">
      <c r="A327" s="166"/>
      <c r="B327" s="166"/>
      <c r="C327" s="166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66"/>
      <c r="O327" s="166"/>
      <c r="P327" s="166"/>
      <c r="Q327" s="166"/>
      <c r="R327" s="166"/>
      <c r="S327" s="166"/>
      <c r="T327" s="166"/>
      <c r="U327" s="166"/>
      <c r="V327" s="166"/>
      <c r="W327" s="166"/>
      <c r="X327" s="166"/>
      <c r="Y327" s="166"/>
      <c r="Z327" s="166"/>
    </row>
    <row r="328" spans="1:26" ht="12.75" customHeight="1">
      <c r="A328" s="166"/>
      <c r="B328" s="166"/>
      <c r="C328" s="166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66"/>
      <c r="O328" s="166"/>
      <c r="P328" s="166"/>
      <c r="Q328" s="166"/>
      <c r="R328" s="166"/>
      <c r="S328" s="166"/>
      <c r="T328" s="166"/>
      <c r="U328" s="166"/>
      <c r="V328" s="166"/>
      <c r="W328" s="166"/>
      <c r="X328" s="166"/>
      <c r="Y328" s="166"/>
      <c r="Z328" s="166"/>
    </row>
    <row r="329" spans="1:26" ht="12.75" customHeight="1">
      <c r="A329" s="166"/>
      <c r="B329" s="166"/>
      <c r="C329" s="166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66"/>
      <c r="O329" s="166"/>
      <c r="P329" s="166"/>
      <c r="Q329" s="166"/>
      <c r="R329" s="166"/>
      <c r="S329" s="166"/>
      <c r="T329" s="166"/>
      <c r="U329" s="166"/>
      <c r="V329" s="166"/>
      <c r="W329" s="166"/>
      <c r="X329" s="166"/>
      <c r="Y329" s="166"/>
      <c r="Z329" s="166"/>
    </row>
    <row r="330" spans="1:26" ht="12.75" customHeight="1">
      <c r="A330" s="166"/>
      <c r="B330" s="166"/>
      <c r="C330" s="166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66"/>
      <c r="O330" s="166"/>
      <c r="P330" s="166"/>
      <c r="Q330" s="166"/>
      <c r="R330" s="166"/>
      <c r="S330" s="166"/>
      <c r="T330" s="166"/>
      <c r="U330" s="166"/>
      <c r="V330" s="166"/>
      <c r="W330" s="166"/>
      <c r="X330" s="166"/>
      <c r="Y330" s="166"/>
      <c r="Z330" s="166"/>
    </row>
    <row r="331" spans="1:26" ht="12.75" customHeight="1">
      <c r="A331" s="166"/>
      <c r="B331" s="166"/>
      <c r="C331" s="166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66"/>
      <c r="O331" s="166"/>
      <c r="P331" s="166"/>
      <c r="Q331" s="166"/>
      <c r="R331" s="166"/>
      <c r="S331" s="166"/>
      <c r="T331" s="166"/>
      <c r="U331" s="166"/>
      <c r="V331" s="166"/>
      <c r="W331" s="166"/>
      <c r="X331" s="166"/>
      <c r="Y331" s="166"/>
      <c r="Z331" s="166"/>
    </row>
    <row r="332" spans="1:26" ht="12.75" customHeight="1">
      <c r="A332" s="166"/>
      <c r="B332" s="166"/>
      <c r="C332" s="166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66"/>
      <c r="O332" s="166"/>
      <c r="P332" s="166"/>
      <c r="Q332" s="166"/>
      <c r="R332" s="166"/>
      <c r="S332" s="166"/>
      <c r="T332" s="166"/>
      <c r="U332" s="166"/>
      <c r="V332" s="166"/>
      <c r="W332" s="166"/>
      <c r="X332" s="166"/>
      <c r="Y332" s="166"/>
      <c r="Z332" s="166"/>
    </row>
    <row r="333" spans="1:26" ht="12.75" customHeight="1">
      <c r="A333" s="166"/>
      <c r="B333" s="166"/>
      <c r="C333" s="166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66"/>
      <c r="O333" s="166"/>
      <c r="P333" s="166"/>
      <c r="Q333" s="166"/>
      <c r="R333" s="166"/>
      <c r="S333" s="166"/>
      <c r="T333" s="166"/>
      <c r="U333" s="166"/>
      <c r="V333" s="166"/>
      <c r="W333" s="166"/>
      <c r="X333" s="166"/>
      <c r="Y333" s="166"/>
      <c r="Z333" s="166"/>
    </row>
    <row r="334" spans="1:26" ht="12.75" customHeight="1">
      <c r="A334" s="166"/>
      <c r="B334" s="166"/>
      <c r="C334" s="166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66"/>
      <c r="O334" s="166"/>
      <c r="P334" s="166"/>
      <c r="Q334" s="166"/>
      <c r="R334" s="166"/>
      <c r="S334" s="166"/>
      <c r="T334" s="166"/>
      <c r="U334" s="166"/>
      <c r="V334" s="166"/>
      <c r="W334" s="166"/>
      <c r="X334" s="166"/>
      <c r="Y334" s="166"/>
      <c r="Z334" s="166"/>
    </row>
    <row r="335" spans="1:26" ht="12.75" customHeight="1">
      <c r="A335" s="166"/>
      <c r="B335" s="166"/>
      <c r="C335" s="166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66"/>
      <c r="O335" s="166"/>
      <c r="P335" s="166"/>
      <c r="Q335" s="166"/>
      <c r="R335" s="166"/>
      <c r="S335" s="166"/>
      <c r="T335" s="166"/>
      <c r="U335" s="166"/>
      <c r="V335" s="166"/>
      <c r="W335" s="166"/>
      <c r="X335" s="166"/>
      <c r="Y335" s="166"/>
      <c r="Z335" s="166"/>
    </row>
    <row r="336" spans="1:26" ht="12.75" customHeight="1">
      <c r="A336" s="166"/>
      <c r="B336" s="166"/>
      <c r="C336" s="166"/>
      <c r="D336" s="166"/>
      <c r="E336" s="166"/>
      <c r="F336" s="166"/>
      <c r="G336" s="166"/>
      <c r="H336" s="166"/>
      <c r="I336" s="166"/>
      <c r="J336" s="166"/>
      <c r="K336" s="166"/>
      <c r="L336" s="166"/>
      <c r="M336" s="166"/>
      <c r="N336" s="166"/>
      <c r="O336" s="166"/>
      <c r="P336" s="166"/>
      <c r="Q336" s="166"/>
      <c r="R336" s="166"/>
      <c r="S336" s="166"/>
      <c r="T336" s="166"/>
      <c r="U336" s="166"/>
      <c r="V336" s="166"/>
      <c r="W336" s="166"/>
      <c r="X336" s="166"/>
      <c r="Y336" s="166"/>
      <c r="Z336" s="166"/>
    </row>
    <row r="337" spans="1:26" ht="12.75" customHeight="1">
      <c r="A337" s="166"/>
      <c r="B337" s="166"/>
      <c r="C337" s="166"/>
      <c r="D337" s="166"/>
      <c r="E337" s="166"/>
      <c r="F337" s="166"/>
      <c r="G337" s="166"/>
      <c r="H337" s="166"/>
      <c r="I337" s="166"/>
      <c r="J337" s="166"/>
      <c r="K337" s="166"/>
      <c r="L337" s="166"/>
      <c r="M337" s="166"/>
      <c r="N337" s="166"/>
      <c r="O337" s="166"/>
      <c r="P337" s="166"/>
      <c r="Q337" s="166"/>
      <c r="R337" s="166"/>
      <c r="S337" s="166"/>
      <c r="T337" s="166"/>
      <c r="U337" s="166"/>
      <c r="V337" s="166"/>
      <c r="W337" s="166"/>
      <c r="X337" s="166"/>
      <c r="Y337" s="166"/>
      <c r="Z337" s="166"/>
    </row>
    <row r="338" spans="1:26" ht="12.75" customHeight="1">
      <c r="A338" s="166"/>
      <c r="B338" s="166"/>
      <c r="C338" s="166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66"/>
      <c r="O338" s="166"/>
      <c r="P338" s="166"/>
      <c r="Q338" s="166"/>
      <c r="R338" s="166"/>
      <c r="S338" s="166"/>
      <c r="T338" s="166"/>
      <c r="U338" s="166"/>
      <c r="V338" s="166"/>
      <c r="W338" s="166"/>
      <c r="X338" s="166"/>
      <c r="Y338" s="166"/>
      <c r="Z338" s="166"/>
    </row>
    <row r="339" spans="1:26" ht="12.75" customHeight="1">
      <c r="A339" s="166"/>
      <c r="B339" s="166"/>
      <c r="C339" s="166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66"/>
      <c r="O339" s="166"/>
      <c r="P339" s="166"/>
      <c r="Q339" s="166"/>
      <c r="R339" s="166"/>
      <c r="S339" s="166"/>
      <c r="T339" s="166"/>
      <c r="U339" s="166"/>
      <c r="V339" s="166"/>
      <c r="W339" s="166"/>
      <c r="X339" s="166"/>
      <c r="Y339" s="166"/>
      <c r="Z339" s="166"/>
    </row>
    <row r="340" spans="1:26" ht="12.75" customHeight="1">
      <c r="A340" s="166"/>
      <c r="B340" s="166"/>
      <c r="C340" s="166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66"/>
      <c r="O340" s="166"/>
      <c r="P340" s="166"/>
      <c r="Q340" s="166"/>
      <c r="R340" s="166"/>
      <c r="S340" s="166"/>
      <c r="T340" s="166"/>
      <c r="U340" s="166"/>
      <c r="V340" s="166"/>
      <c r="W340" s="166"/>
      <c r="X340" s="166"/>
      <c r="Y340" s="166"/>
      <c r="Z340" s="166"/>
    </row>
    <row r="341" spans="1:26" ht="12.75" customHeight="1">
      <c r="A341" s="166"/>
      <c r="B341" s="166"/>
      <c r="C341" s="166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66"/>
      <c r="O341" s="166"/>
      <c r="P341" s="166"/>
      <c r="Q341" s="166"/>
      <c r="R341" s="166"/>
      <c r="S341" s="166"/>
      <c r="T341" s="166"/>
      <c r="U341" s="166"/>
      <c r="V341" s="166"/>
      <c r="W341" s="166"/>
      <c r="X341" s="166"/>
      <c r="Y341" s="166"/>
      <c r="Z341" s="166"/>
    </row>
    <row r="342" spans="1:26" ht="12.75" customHeight="1">
      <c r="A342" s="166"/>
      <c r="B342" s="166"/>
      <c r="C342" s="166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66"/>
      <c r="O342" s="166"/>
      <c r="P342" s="166"/>
      <c r="Q342" s="166"/>
      <c r="R342" s="166"/>
      <c r="S342" s="166"/>
      <c r="T342" s="166"/>
      <c r="U342" s="166"/>
      <c r="V342" s="166"/>
      <c r="W342" s="166"/>
      <c r="X342" s="166"/>
      <c r="Y342" s="166"/>
      <c r="Z342" s="166"/>
    </row>
    <row r="343" spans="1:26" ht="12.75" customHeight="1">
      <c r="A343" s="166"/>
      <c r="B343" s="166"/>
      <c r="C343" s="166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66"/>
      <c r="O343" s="166"/>
      <c r="P343" s="166"/>
      <c r="Q343" s="166"/>
      <c r="R343" s="166"/>
      <c r="S343" s="166"/>
      <c r="T343" s="166"/>
      <c r="U343" s="166"/>
      <c r="V343" s="166"/>
      <c r="W343" s="166"/>
      <c r="X343" s="166"/>
      <c r="Y343" s="166"/>
      <c r="Z343" s="166"/>
    </row>
    <row r="344" spans="1:26" ht="12.75" customHeight="1">
      <c r="A344" s="166"/>
      <c r="B344" s="166"/>
      <c r="C344" s="166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66"/>
      <c r="O344" s="166"/>
      <c r="P344" s="166"/>
      <c r="Q344" s="166"/>
      <c r="R344" s="166"/>
      <c r="S344" s="166"/>
      <c r="T344" s="166"/>
      <c r="U344" s="166"/>
      <c r="V344" s="166"/>
      <c r="W344" s="166"/>
      <c r="X344" s="166"/>
      <c r="Y344" s="166"/>
      <c r="Z344" s="166"/>
    </row>
    <row r="345" spans="1:26" ht="12.75" customHeight="1">
      <c r="A345" s="166"/>
      <c r="B345" s="166"/>
      <c r="C345" s="166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66"/>
      <c r="O345" s="166"/>
      <c r="P345" s="166"/>
      <c r="Q345" s="166"/>
      <c r="R345" s="166"/>
      <c r="S345" s="166"/>
      <c r="T345" s="166"/>
      <c r="U345" s="166"/>
      <c r="V345" s="166"/>
      <c r="W345" s="166"/>
      <c r="X345" s="166"/>
      <c r="Y345" s="166"/>
      <c r="Z345" s="166"/>
    </row>
    <row r="346" spans="1:26" ht="12.75" customHeight="1">
      <c r="A346" s="166"/>
      <c r="B346" s="166"/>
      <c r="C346" s="166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66"/>
      <c r="O346" s="166"/>
      <c r="P346" s="166"/>
      <c r="Q346" s="166"/>
      <c r="R346" s="166"/>
      <c r="S346" s="166"/>
      <c r="T346" s="166"/>
      <c r="U346" s="166"/>
      <c r="V346" s="166"/>
      <c r="W346" s="166"/>
      <c r="X346" s="166"/>
      <c r="Y346" s="166"/>
      <c r="Z346" s="166"/>
    </row>
    <row r="347" spans="1:26" ht="12.75" customHeight="1">
      <c r="A347" s="166"/>
      <c r="B347" s="166"/>
      <c r="C347" s="166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66"/>
      <c r="O347" s="166"/>
      <c r="P347" s="166"/>
      <c r="Q347" s="166"/>
      <c r="R347" s="166"/>
      <c r="S347" s="166"/>
      <c r="T347" s="166"/>
      <c r="U347" s="166"/>
      <c r="V347" s="166"/>
      <c r="W347" s="166"/>
      <c r="X347" s="166"/>
      <c r="Y347" s="166"/>
      <c r="Z347" s="166"/>
    </row>
    <row r="348" spans="1:26" ht="12.75" customHeight="1">
      <c r="A348" s="166"/>
      <c r="B348" s="166"/>
      <c r="C348" s="166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66"/>
      <c r="O348" s="166"/>
      <c r="P348" s="166"/>
      <c r="Q348" s="166"/>
      <c r="R348" s="166"/>
      <c r="S348" s="166"/>
      <c r="T348" s="166"/>
      <c r="U348" s="166"/>
      <c r="V348" s="166"/>
      <c r="W348" s="166"/>
      <c r="X348" s="166"/>
      <c r="Y348" s="166"/>
      <c r="Z348" s="166"/>
    </row>
    <row r="349" spans="1:26" ht="12.75" customHeight="1">
      <c r="A349" s="166"/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</row>
    <row r="350" spans="1:26" ht="12.75" customHeight="1">
      <c r="A350" s="166"/>
      <c r="B350" s="166"/>
      <c r="C350" s="166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66"/>
      <c r="O350" s="166"/>
      <c r="P350" s="166"/>
      <c r="Q350" s="166"/>
      <c r="R350" s="166"/>
      <c r="S350" s="166"/>
      <c r="T350" s="166"/>
      <c r="U350" s="166"/>
      <c r="V350" s="166"/>
      <c r="W350" s="166"/>
      <c r="X350" s="166"/>
      <c r="Y350" s="166"/>
      <c r="Z350" s="166"/>
    </row>
    <row r="351" spans="1:26" ht="12.75" customHeight="1">
      <c r="A351" s="166"/>
      <c r="B351" s="166"/>
      <c r="C351" s="166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66"/>
      <c r="O351" s="166"/>
      <c r="P351" s="166"/>
      <c r="Q351" s="166"/>
      <c r="R351" s="166"/>
      <c r="S351" s="166"/>
      <c r="T351" s="166"/>
      <c r="U351" s="166"/>
      <c r="V351" s="166"/>
      <c r="W351" s="166"/>
      <c r="X351" s="166"/>
      <c r="Y351" s="166"/>
      <c r="Z351" s="166"/>
    </row>
    <row r="352" spans="1:26" ht="12.75" customHeight="1">
      <c r="A352" s="166"/>
      <c r="B352" s="166"/>
      <c r="C352" s="166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66"/>
      <c r="O352" s="166"/>
      <c r="P352" s="166"/>
      <c r="Q352" s="166"/>
      <c r="R352" s="166"/>
      <c r="S352" s="166"/>
      <c r="T352" s="166"/>
      <c r="U352" s="166"/>
      <c r="V352" s="166"/>
      <c r="W352" s="166"/>
      <c r="X352" s="166"/>
      <c r="Y352" s="166"/>
      <c r="Z352" s="166"/>
    </row>
    <row r="353" spans="1:26" ht="12.75" customHeight="1">
      <c r="A353" s="166"/>
      <c r="B353" s="166"/>
      <c r="C353" s="166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66"/>
      <c r="O353" s="166"/>
      <c r="P353" s="166"/>
      <c r="Q353" s="166"/>
      <c r="R353" s="166"/>
      <c r="S353" s="166"/>
      <c r="T353" s="166"/>
      <c r="U353" s="166"/>
      <c r="V353" s="166"/>
      <c r="W353" s="166"/>
      <c r="X353" s="166"/>
      <c r="Y353" s="166"/>
      <c r="Z353" s="166"/>
    </row>
    <row r="354" spans="1:26" ht="12.75" customHeight="1">
      <c r="A354" s="166"/>
      <c r="B354" s="166"/>
      <c r="C354" s="166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66"/>
      <c r="O354" s="166"/>
      <c r="P354" s="166"/>
      <c r="Q354" s="166"/>
      <c r="R354" s="166"/>
      <c r="S354" s="166"/>
      <c r="T354" s="166"/>
      <c r="U354" s="166"/>
      <c r="V354" s="166"/>
      <c r="W354" s="166"/>
      <c r="X354" s="166"/>
      <c r="Y354" s="166"/>
      <c r="Z354" s="166"/>
    </row>
    <row r="355" spans="1:26" ht="12.75" customHeight="1">
      <c r="A355" s="166"/>
      <c r="B355" s="166"/>
      <c r="C355" s="166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66"/>
      <c r="O355" s="166"/>
      <c r="P355" s="166"/>
      <c r="Q355" s="166"/>
      <c r="R355" s="166"/>
      <c r="S355" s="166"/>
      <c r="T355" s="166"/>
      <c r="U355" s="166"/>
      <c r="V355" s="166"/>
      <c r="W355" s="166"/>
      <c r="X355" s="166"/>
      <c r="Y355" s="166"/>
      <c r="Z355" s="166"/>
    </row>
    <row r="356" spans="1:26" ht="12.75" customHeight="1">
      <c r="A356" s="166"/>
      <c r="B356" s="166"/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66"/>
      <c r="O356" s="166"/>
      <c r="P356" s="166"/>
      <c r="Q356" s="166"/>
      <c r="R356" s="166"/>
      <c r="S356" s="166"/>
      <c r="T356" s="166"/>
      <c r="U356" s="166"/>
      <c r="V356" s="166"/>
      <c r="W356" s="166"/>
      <c r="X356" s="166"/>
      <c r="Y356" s="166"/>
      <c r="Z356" s="166"/>
    </row>
    <row r="357" spans="1:26" ht="12.75" customHeight="1">
      <c r="A357" s="166"/>
      <c r="B357" s="166"/>
      <c r="C357" s="166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66"/>
      <c r="O357" s="166"/>
      <c r="P357" s="166"/>
      <c r="Q357" s="166"/>
      <c r="R357" s="166"/>
      <c r="S357" s="166"/>
      <c r="T357" s="166"/>
      <c r="U357" s="166"/>
      <c r="V357" s="166"/>
      <c r="W357" s="166"/>
      <c r="X357" s="166"/>
      <c r="Y357" s="166"/>
      <c r="Z357" s="166"/>
    </row>
    <row r="358" spans="1:26" ht="12.75" customHeight="1">
      <c r="A358" s="166"/>
      <c r="B358" s="166"/>
      <c r="C358" s="166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66"/>
      <c r="O358" s="166"/>
      <c r="P358" s="166"/>
      <c r="Q358" s="166"/>
      <c r="R358" s="166"/>
      <c r="S358" s="166"/>
      <c r="T358" s="166"/>
      <c r="U358" s="166"/>
      <c r="V358" s="166"/>
      <c r="W358" s="166"/>
      <c r="X358" s="166"/>
      <c r="Y358" s="166"/>
      <c r="Z358" s="166"/>
    </row>
    <row r="359" spans="1:26" ht="12.75" customHeight="1">
      <c r="A359" s="166"/>
      <c r="B359" s="166"/>
      <c r="C359" s="166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66"/>
      <c r="O359" s="166"/>
      <c r="P359" s="166"/>
      <c r="Q359" s="166"/>
      <c r="R359" s="166"/>
      <c r="S359" s="166"/>
      <c r="T359" s="166"/>
      <c r="U359" s="166"/>
      <c r="V359" s="166"/>
      <c r="W359" s="166"/>
      <c r="X359" s="166"/>
      <c r="Y359" s="166"/>
      <c r="Z359" s="166"/>
    </row>
    <row r="360" spans="1:26" ht="12.75" customHeight="1">
      <c r="A360" s="166"/>
      <c r="B360" s="166"/>
      <c r="C360" s="166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66"/>
      <c r="O360" s="166"/>
      <c r="P360" s="166"/>
      <c r="Q360" s="166"/>
      <c r="R360" s="166"/>
      <c r="S360" s="166"/>
      <c r="T360" s="166"/>
      <c r="U360" s="166"/>
      <c r="V360" s="166"/>
      <c r="W360" s="166"/>
      <c r="X360" s="166"/>
      <c r="Y360" s="166"/>
      <c r="Z360" s="166"/>
    </row>
    <row r="361" spans="1:26" ht="12.75" customHeight="1">
      <c r="A361" s="166"/>
      <c r="B361" s="166"/>
      <c r="C361" s="166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66"/>
      <c r="O361" s="166"/>
      <c r="P361" s="166"/>
      <c r="Q361" s="166"/>
      <c r="R361" s="166"/>
      <c r="S361" s="166"/>
      <c r="T361" s="166"/>
      <c r="U361" s="166"/>
      <c r="V361" s="166"/>
      <c r="W361" s="166"/>
      <c r="X361" s="166"/>
      <c r="Y361" s="166"/>
      <c r="Z361" s="166"/>
    </row>
    <row r="362" spans="1:26" ht="12.75" customHeight="1">
      <c r="A362" s="166"/>
      <c r="B362" s="166"/>
      <c r="C362" s="166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66"/>
      <c r="O362" s="166"/>
      <c r="P362" s="166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</row>
    <row r="363" spans="1:26" ht="12.75" customHeight="1">
      <c r="A363" s="166"/>
      <c r="B363" s="166"/>
      <c r="C363" s="166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66"/>
      <c r="O363" s="166"/>
      <c r="P363" s="166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</row>
    <row r="364" spans="1:26" ht="12.75" customHeight="1">
      <c r="A364" s="166"/>
      <c r="B364" s="166"/>
      <c r="C364" s="166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66"/>
      <c r="O364" s="166"/>
      <c r="P364" s="166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</row>
    <row r="365" spans="1:26" ht="12.75" customHeight="1">
      <c r="A365" s="166"/>
      <c r="B365" s="166"/>
      <c r="C365" s="166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66"/>
      <c r="O365" s="166"/>
      <c r="P365" s="166"/>
      <c r="Q365" s="166"/>
      <c r="R365" s="166"/>
      <c r="S365" s="166"/>
      <c r="T365" s="166"/>
      <c r="U365" s="166"/>
      <c r="V365" s="166"/>
      <c r="W365" s="166"/>
      <c r="X365" s="166"/>
      <c r="Y365" s="166"/>
      <c r="Z365" s="166"/>
    </row>
    <row r="366" spans="1:26" ht="12.75" customHeight="1">
      <c r="A366" s="166"/>
      <c r="B366" s="166"/>
      <c r="C366" s="166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66"/>
      <c r="O366" s="166"/>
      <c r="P366" s="166"/>
      <c r="Q366" s="166"/>
      <c r="R366" s="166"/>
      <c r="S366" s="166"/>
      <c r="T366" s="166"/>
      <c r="U366" s="166"/>
      <c r="V366" s="166"/>
      <c r="W366" s="166"/>
      <c r="X366" s="166"/>
      <c r="Y366" s="166"/>
      <c r="Z366" s="166"/>
    </row>
    <row r="367" spans="1:26" ht="12.75" customHeight="1">
      <c r="A367" s="166"/>
      <c r="B367" s="166"/>
      <c r="C367" s="166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66"/>
      <c r="O367" s="166"/>
      <c r="P367" s="166"/>
      <c r="Q367" s="166"/>
      <c r="R367" s="166"/>
      <c r="S367" s="166"/>
      <c r="T367" s="166"/>
      <c r="U367" s="166"/>
      <c r="V367" s="166"/>
      <c r="W367" s="166"/>
      <c r="X367" s="166"/>
      <c r="Y367" s="166"/>
      <c r="Z367" s="166"/>
    </row>
    <row r="368" spans="1:26" ht="12.75" customHeight="1">
      <c r="A368" s="166"/>
      <c r="B368" s="166"/>
      <c r="C368" s="166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66"/>
      <c r="O368" s="166"/>
      <c r="P368" s="166"/>
      <c r="Q368" s="166"/>
      <c r="R368" s="166"/>
      <c r="S368" s="166"/>
      <c r="T368" s="166"/>
      <c r="U368" s="166"/>
      <c r="V368" s="166"/>
      <c r="W368" s="166"/>
      <c r="X368" s="166"/>
      <c r="Y368" s="166"/>
      <c r="Z368" s="166"/>
    </row>
    <row r="369" spans="1:26" ht="12.75" customHeight="1">
      <c r="A369" s="166"/>
      <c r="B369" s="166"/>
      <c r="C369" s="166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66"/>
      <c r="O369" s="166"/>
      <c r="P369" s="166"/>
      <c r="Q369" s="166"/>
      <c r="R369" s="166"/>
      <c r="S369" s="166"/>
      <c r="T369" s="166"/>
      <c r="U369" s="166"/>
      <c r="V369" s="166"/>
      <c r="W369" s="166"/>
      <c r="X369" s="166"/>
      <c r="Y369" s="166"/>
      <c r="Z369" s="166"/>
    </row>
    <row r="370" spans="1:26" ht="12.75" customHeight="1">
      <c r="A370" s="166"/>
      <c r="B370" s="166"/>
      <c r="C370" s="166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66"/>
      <c r="O370" s="166"/>
      <c r="P370" s="166"/>
      <c r="Q370" s="166"/>
      <c r="R370" s="166"/>
      <c r="S370" s="166"/>
      <c r="T370" s="166"/>
      <c r="U370" s="166"/>
      <c r="V370" s="166"/>
      <c r="W370" s="166"/>
      <c r="X370" s="166"/>
      <c r="Y370" s="166"/>
      <c r="Z370" s="166"/>
    </row>
    <row r="371" spans="1:26" ht="12.75" customHeight="1">
      <c r="A371" s="166"/>
      <c r="B371" s="166"/>
      <c r="C371" s="166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66"/>
      <c r="O371" s="166"/>
      <c r="P371" s="166"/>
      <c r="Q371" s="166"/>
      <c r="R371" s="166"/>
      <c r="S371" s="166"/>
      <c r="T371" s="166"/>
      <c r="U371" s="166"/>
      <c r="V371" s="166"/>
      <c r="W371" s="166"/>
      <c r="X371" s="166"/>
      <c r="Y371" s="166"/>
      <c r="Z371" s="166"/>
    </row>
    <row r="372" spans="1:26" ht="12.75" customHeight="1">
      <c r="A372" s="166"/>
      <c r="B372" s="166"/>
      <c r="C372" s="166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66"/>
      <c r="O372" s="166"/>
      <c r="P372" s="166"/>
      <c r="Q372" s="166"/>
      <c r="R372" s="166"/>
      <c r="S372" s="166"/>
      <c r="T372" s="166"/>
      <c r="U372" s="166"/>
      <c r="V372" s="166"/>
      <c r="W372" s="166"/>
      <c r="X372" s="166"/>
      <c r="Y372" s="166"/>
      <c r="Z372" s="166"/>
    </row>
    <row r="373" spans="1:26" ht="12.75" customHeight="1">
      <c r="A373" s="166"/>
      <c r="B373" s="166"/>
      <c r="C373" s="166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66"/>
      <c r="O373" s="166"/>
      <c r="P373" s="166"/>
      <c r="Q373" s="166"/>
      <c r="R373" s="166"/>
      <c r="S373" s="166"/>
      <c r="T373" s="166"/>
      <c r="U373" s="166"/>
      <c r="V373" s="166"/>
      <c r="W373" s="166"/>
      <c r="X373" s="166"/>
      <c r="Y373" s="166"/>
      <c r="Z373" s="166"/>
    </row>
    <row r="374" spans="1:26" ht="12.75" customHeight="1">
      <c r="A374" s="166"/>
      <c r="B374" s="166"/>
      <c r="C374" s="166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66"/>
      <c r="O374" s="166"/>
      <c r="P374" s="166"/>
      <c r="Q374" s="166"/>
      <c r="R374" s="166"/>
      <c r="S374" s="166"/>
      <c r="T374" s="166"/>
      <c r="U374" s="166"/>
      <c r="V374" s="166"/>
      <c r="W374" s="166"/>
      <c r="X374" s="166"/>
      <c r="Y374" s="166"/>
      <c r="Z374" s="166"/>
    </row>
    <row r="375" spans="1:26" ht="12.75" customHeight="1">
      <c r="A375" s="166"/>
      <c r="B375" s="166"/>
      <c r="C375" s="166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66"/>
      <c r="O375" s="166"/>
      <c r="P375" s="166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</row>
    <row r="376" spans="1:26" ht="12.75" customHeight="1">
      <c r="A376" s="166"/>
      <c r="B376" s="166"/>
      <c r="C376" s="166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66"/>
      <c r="O376" s="166"/>
      <c r="P376" s="166"/>
      <c r="Q376" s="166"/>
      <c r="R376" s="166"/>
      <c r="S376" s="166"/>
      <c r="T376" s="166"/>
      <c r="U376" s="166"/>
      <c r="V376" s="166"/>
      <c r="W376" s="166"/>
      <c r="X376" s="166"/>
      <c r="Y376" s="166"/>
      <c r="Z376" s="166"/>
    </row>
    <row r="377" spans="1:26" ht="12.75" customHeight="1">
      <c r="A377" s="166"/>
      <c r="B377" s="166"/>
      <c r="C377" s="166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66"/>
      <c r="O377" s="166"/>
      <c r="P377" s="166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</row>
    <row r="378" spans="1:26" ht="12.75" customHeight="1">
      <c r="A378" s="166"/>
      <c r="B378" s="166"/>
      <c r="C378" s="166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66"/>
      <c r="O378" s="166"/>
      <c r="P378" s="166"/>
      <c r="Q378" s="166"/>
      <c r="R378" s="166"/>
      <c r="S378" s="166"/>
      <c r="T378" s="166"/>
      <c r="U378" s="166"/>
      <c r="V378" s="166"/>
      <c r="W378" s="166"/>
      <c r="X378" s="166"/>
      <c r="Y378" s="166"/>
      <c r="Z378" s="166"/>
    </row>
    <row r="379" spans="1:26" ht="12.75" customHeight="1">
      <c r="A379" s="166"/>
      <c r="B379" s="166"/>
      <c r="C379" s="166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66"/>
      <c r="O379" s="166"/>
      <c r="P379" s="166"/>
      <c r="Q379" s="166"/>
      <c r="R379" s="166"/>
      <c r="S379" s="166"/>
      <c r="T379" s="166"/>
      <c r="U379" s="166"/>
      <c r="V379" s="166"/>
      <c r="W379" s="166"/>
      <c r="X379" s="166"/>
      <c r="Y379" s="166"/>
      <c r="Z379" s="166"/>
    </row>
    <row r="380" spans="1:26" ht="12.75" customHeight="1">
      <c r="A380" s="166"/>
      <c r="B380" s="166"/>
      <c r="C380" s="166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66"/>
      <c r="O380" s="166"/>
      <c r="P380" s="166"/>
      <c r="Q380" s="166"/>
      <c r="R380" s="166"/>
      <c r="S380" s="166"/>
      <c r="T380" s="166"/>
      <c r="U380" s="166"/>
      <c r="V380" s="166"/>
      <c r="W380" s="166"/>
      <c r="X380" s="166"/>
      <c r="Y380" s="166"/>
      <c r="Z380" s="166"/>
    </row>
    <row r="381" spans="1:26" ht="12.75" customHeight="1">
      <c r="A381" s="166"/>
      <c r="B381" s="166"/>
      <c r="C381" s="166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66"/>
      <c r="O381" s="166"/>
      <c r="P381" s="166"/>
      <c r="Q381" s="166"/>
      <c r="R381" s="166"/>
      <c r="S381" s="166"/>
      <c r="T381" s="166"/>
      <c r="U381" s="166"/>
      <c r="V381" s="166"/>
      <c r="W381" s="166"/>
      <c r="X381" s="166"/>
      <c r="Y381" s="166"/>
      <c r="Z381" s="166"/>
    </row>
    <row r="382" spans="1:26" ht="12.75" customHeight="1">
      <c r="A382" s="166"/>
      <c r="B382" s="166"/>
      <c r="C382" s="166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66"/>
      <c r="O382" s="166"/>
      <c r="P382" s="166"/>
      <c r="Q382" s="166"/>
      <c r="R382" s="166"/>
      <c r="S382" s="166"/>
      <c r="T382" s="166"/>
      <c r="U382" s="166"/>
      <c r="V382" s="166"/>
      <c r="W382" s="166"/>
      <c r="X382" s="166"/>
      <c r="Y382" s="166"/>
      <c r="Z382" s="166"/>
    </row>
    <row r="383" spans="1:26" ht="12.75" customHeight="1">
      <c r="A383" s="166"/>
      <c r="B383" s="166"/>
      <c r="C383" s="166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66"/>
      <c r="O383" s="166"/>
      <c r="P383" s="166"/>
      <c r="Q383" s="166"/>
      <c r="R383" s="166"/>
      <c r="S383" s="166"/>
      <c r="T383" s="166"/>
      <c r="U383" s="166"/>
      <c r="V383" s="166"/>
      <c r="W383" s="166"/>
      <c r="X383" s="166"/>
      <c r="Y383" s="166"/>
      <c r="Z383" s="166"/>
    </row>
    <row r="384" spans="1:26" ht="12.75" customHeight="1">
      <c r="A384" s="166"/>
      <c r="B384" s="166"/>
      <c r="C384" s="166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66"/>
      <c r="O384" s="166"/>
      <c r="P384" s="166"/>
      <c r="Q384" s="166"/>
      <c r="R384" s="166"/>
      <c r="S384" s="166"/>
      <c r="T384" s="166"/>
      <c r="U384" s="166"/>
      <c r="V384" s="166"/>
      <c r="W384" s="166"/>
      <c r="X384" s="166"/>
      <c r="Y384" s="166"/>
      <c r="Z384" s="166"/>
    </row>
    <row r="385" spans="1:26" ht="12.75" customHeight="1">
      <c r="A385" s="166"/>
      <c r="B385" s="166"/>
      <c r="C385" s="166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66"/>
      <c r="O385" s="166"/>
      <c r="P385" s="166"/>
      <c r="Q385" s="166"/>
      <c r="R385" s="166"/>
      <c r="S385" s="166"/>
      <c r="T385" s="166"/>
      <c r="U385" s="166"/>
      <c r="V385" s="166"/>
      <c r="W385" s="166"/>
      <c r="X385" s="166"/>
      <c r="Y385" s="166"/>
      <c r="Z385" s="166"/>
    </row>
    <row r="386" spans="1:26" ht="12.75" customHeight="1">
      <c r="A386" s="166"/>
      <c r="B386" s="166"/>
      <c r="C386" s="166"/>
      <c r="D386" s="166"/>
      <c r="E386" s="166"/>
      <c r="F386" s="166"/>
      <c r="G386" s="166"/>
      <c r="H386" s="166"/>
      <c r="I386" s="166"/>
      <c r="J386" s="166"/>
      <c r="K386" s="166"/>
      <c r="L386" s="166"/>
      <c r="M386" s="166"/>
      <c r="N386" s="166"/>
      <c r="O386" s="166"/>
      <c r="P386" s="166"/>
      <c r="Q386" s="166"/>
      <c r="R386" s="166"/>
      <c r="S386" s="166"/>
      <c r="T386" s="166"/>
      <c r="U386" s="166"/>
      <c r="V386" s="166"/>
      <c r="W386" s="166"/>
      <c r="X386" s="166"/>
      <c r="Y386" s="166"/>
      <c r="Z386" s="166"/>
    </row>
    <row r="387" spans="1:26" ht="12.75" customHeight="1">
      <c r="A387" s="166"/>
      <c r="B387" s="166"/>
      <c r="C387" s="166"/>
      <c r="D387" s="166"/>
      <c r="E387" s="166"/>
      <c r="F387" s="166"/>
      <c r="G387" s="166"/>
      <c r="H387" s="166"/>
      <c r="I387" s="166"/>
      <c r="J387" s="166"/>
      <c r="K387" s="166"/>
      <c r="L387" s="166"/>
      <c r="M387" s="166"/>
      <c r="N387" s="166"/>
      <c r="O387" s="166"/>
      <c r="P387" s="166"/>
      <c r="Q387" s="166"/>
      <c r="R387" s="166"/>
      <c r="S387" s="166"/>
      <c r="T387" s="166"/>
      <c r="U387" s="166"/>
      <c r="V387" s="166"/>
      <c r="W387" s="166"/>
      <c r="X387" s="166"/>
      <c r="Y387" s="166"/>
      <c r="Z387" s="166"/>
    </row>
    <row r="388" spans="1:26" ht="12.75" customHeight="1">
      <c r="A388" s="166"/>
      <c r="B388" s="166"/>
      <c r="C388" s="166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P388" s="166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</row>
    <row r="389" spans="1:26" ht="12.75" customHeight="1">
      <c r="A389" s="166"/>
      <c r="B389" s="166"/>
      <c r="C389" s="166"/>
      <c r="D389" s="166"/>
      <c r="E389" s="166"/>
      <c r="F389" s="166"/>
      <c r="G389" s="166"/>
      <c r="H389" s="166"/>
      <c r="I389" s="166"/>
      <c r="J389" s="166"/>
      <c r="K389" s="166"/>
      <c r="L389" s="166"/>
      <c r="M389" s="166"/>
      <c r="N389" s="166"/>
      <c r="O389" s="166"/>
      <c r="P389" s="166"/>
      <c r="Q389" s="166"/>
      <c r="R389" s="166"/>
      <c r="S389" s="166"/>
      <c r="T389" s="166"/>
      <c r="U389" s="166"/>
      <c r="V389" s="166"/>
      <c r="W389" s="166"/>
      <c r="X389" s="166"/>
      <c r="Y389" s="166"/>
      <c r="Z389" s="166"/>
    </row>
    <row r="390" spans="1:26" ht="12.75" customHeight="1">
      <c r="A390" s="166"/>
      <c r="B390" s="166"/>
      <c r="C390" s="166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66"/>
      <c r="O390" s="166"/>
      <c r="P390" s="166"/>
      <c r="Q390" s="166"/>
      <c r="R390" s="166"/>
      <c r="S390" s="166"/>
      <c r="T390" s="166"/>
      <c r="U390" s="166"/>
      <c r="V390" s="166"/>
      <c r="W390" s="166"/>
      <c r="X390" s="166"/>
      <c r="Y390" s="166"/>
      <c r="Z390" s="166"/>
    </row>
    <row r="391" spans="1:26" ht="12.75" customHeight="1">
      <c r="A391" s="166"/>
      <c r="B391" s="166"/>
      <c r="C391" s="166"/>
      <c r="D391" s="166"/>
      <c r="E391" s="166"/>
      <c r="F391" s="166"/>
      <c r="G391" s="166"/>
      <c r="H391" s="166"/>
      <c r="I391" s="166"/>
      <c r="J391" s="166"/>
      <c r="K391" s="166"/>
      <c r="L391" s="166"/>
      <c r="M391" s="166"/>
      <c r="N391" s="166"/>
      <c r="O391" s="166"/>
      <c r="P391" s="166"/>
      <c r="Q391" s="166"/>
      <c r="R391" s="166"/>
      <c r="S391" s="166"/>
      <c r="T391" s="166"/>
      <c r="U391" s="166"/>
      <c r="V391" s="166"/>
      <c r="W391" s="166"/>
      <c r="X391" s="166"/>
      <c r="Y391" s="166"/>
      <c r="Z391" s="166"/>
    </row>
    <row r="392" spans="1:26" ht="12.75" customHeight="1">
      <c r="A392" s="166"/>
      <c r="B392" s="166"/>
      <c r="C392" s="166"/>
      <c r="D392" s="166"/>
      <c r="E392" s="166"/>
      <c r="F392" s="166"/>
      <c r="G392" s="166"/>
      <c r="H392" s="166"/>
      <c r="I392" s="166"/>
      <c r="J392" s="166"/>
      <c r="K392" s="166"/>
      <c r="L392" s="166"/>
      <c r="M392" s="166"/>
      <c r="N392" s="166"/>
      <c r="O392" s="166"/>
      <c r="P392" s="166"/>
      <c r="Q392" s="166"/>
      <c r="R392" s="166"/>
      <c r="S392" s="166"/>
      <c r="T392" s="166"/>
      <c r="U392" s="166"/>
      <c r="V392" s="166"/>
      <c r="W392" s="166"/>
      <c r="X392" s="166"/>
      <c r="Y392" s="166"/>
      <c r="Z392" s="166"/>
    </row>
    <row r="393" spans="1:26" ht="12.75" customHeight="1">
      <c r="A393" s="166"/>
      <c r="B393" s="166"/>
      <c r="C393" s="166"/>
      <c r="D393" s="166"/>
      <c r="E393" s="166"/>
      <c r="F393" s="166"/>
      <c r="G393" s="166"/>
      <c r="H393" s="166"/>
      <c r="I393" s="166"/>
      <c r="J393" s="166"/>
      <c r="K393" s="166"/>
      <c r="L393" s="166"/>
      <c r="M393" s="166"/>
      <c r="N393" s="166"/>
      <c r="O393" s="166"/>
      <c r="P393" s="166"/>
      <c r="Q393" s="166"/>
      <c r="R393" s="166"/>
      <c r="S393" s="166"/>
      <c r="T393" s="166"/>
      <c r="U393" s="166"/>
      <c r="V393" s="166"/>
      <c r="W393" s="166"/>
      <c r="X393" s="166"/>
      <c r="Y393" s="166"/>
      <c r="Z393" s="166"/>
    </row>
    <row r="394" spans="1:26" ht="12.75" customHeight="1">
      <c r="A394" s="166"/>
      <c r="B394" s="166"/>
      <c r="C394" s="166"/>
      <c r="D394" s="166"/>
      <c r="E394" s="166"/>
      <c r="F394" s="166"/>
      <c r="G394" s="166"/>
      <c r="H394" s="166"/>
      <c r="I394" s="166"/>
      <c r="J394" s="166"/>
      <c r="K394" s="166"/>
      <c r="L394" s="166"/>
      <c r="M394" s="166"/>
      <c r="N394" s="166"/>
      <c r="O394" s="166"/>
      <c r="P394" s="166"/>
      <c r="Q394" s="166"/>
      <c r="R394" s="166"/>
      <c r="S394" s="166"/>
      <c r="T394" s="166"/>
      <c r="U394" s="166"/>
      <c r="V394" s="166"/>
      <c r="W394" s="166"/>
      <c r="X394" s="166"/>
      <c r="Y394" s="166"/>
      <c r="Z394" s="166"/>
    </row>
    <row r="395" spans="1:26" ht="12.75" customHeight="1">
      <c r="A395" s="166"/>
      <c r="B395" s="166"/>
      <c r="C395" s="166"/>
      <c r="D395" s="166"/>
      <c r="E395" s="166"/>
      <c r="F395" s="166"/>
      <c r="G395" s="166"/>
      <c r="H395" s="166"/>
      <c r="I395" s="166"/>
      <c r="J395" s="166"/>
      <c r="K395" s="166"/>
      <c r="L395" s="166"/>
      <c r="M395" s="166"/>
      <c r="N395" s="166"/>
      <c r="O395" s="166"/>
      <c r="P395" s="166"/>
      <c r="Q395" s="166"/>
      <c r="R395" s="166"/>
      <c r="S395" s="166"/>
      <c r="T395" s="166"/>
      <c r="U395" s="166"/>
      <c r="V395" s="166"/>
      <c r="W395" s="166"/>
      <c r="X395" s="166"/>
      <c r="Y395" s="166"/>
      <c r="Z395" s="166"/>
    </row>
    <row r="396" spans="1:26" ht="12.75" customHeight="1">
      <c r="A396" s="166"/>
      <c r="B396" s="166"/>
      <c r="C396" s="166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66"/>
      <c r="O396" s="166"/>
      <c r="P396" s="166"/>
      <c r="Q396" s="166"/>
      <c r="R396" s="166"/>
      <c r="S396" s="166"/>
      <c r="T396" s="166"/>
      <c r="U396" s="166"/>
      <c r="V396" s="166"/>
      <c r="W396" s="166"/>
      <c r="X396" s="166"/>
      <c r="Y396" s="166"/>
      <c r="Z396" s="166"/>
    </row>
    <row r="397" spans="1:26" ht="12.75" customHeight="1">
      <c r="A397" s="166"/>
      <c r="B397" s="166"/>
      <c r="C397" s="166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66"/>
      <c r="O397" s="166"/>
      <c r="P397" s="166"/>
      <c r="Q397" s="166"/>
      <c r="R397" s="166"/>
      <c r="S397" s="166"/>
      <c r="T397" s="166"/>
      <c r="U397" s="166"/>
      <c r="V397" s="166"/>
      <c r="W397" s="166"/>
      <c r="X397" s="166"/>
      <c r="Y397" s="166"/>
      <c r="Z397" s="166"/>
    </row>
    <row r="398" spans="1:26" ht="12.75" customHeight="1">
      <c r="A398" s="166"/>
      <c r="B398" s="166"/>
      <c r="C398" s="166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66"/>
      <c r="O398" s="166"/>
      <c r="P398" s="166"/>
      <c r="Q398" s="166"/>
      <c r="R398" s="166"/>
      <c r="S398" s="166"/>
      <c r="T398" s="166"/>
      <c r="U398" s="166"/>
      <c r="V398" s="166"/>
      <c r="W398" s="166"/>
      <c r="X398" s="166"/>
      <c r="Y398" s="166"/>
      <c r="Z398" s="166"/>
    </row>
    <row r="399" spans="1:26" ht="12.75" customHeight="1">
      <c r="A399" s="166"/>
      <c r="B399" s="166"/>
      <c r="C399" s="166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66"/>
      <c r="O399" s="166"/>
      <c r="P399" s="166"/>
      <c r="Q399" s="166"/>
      <c r="R399" s="166"/>
      <c r="S399" s="166"/>
      <c r="T399" s="166"/>
      <c r="U399" s="166"/>
      <c r="V399" s="166"/>
      <c r="W399" s="166"/>
      <c r="X399" s="166"/>
      <c r="Y399" s="166"/>
      <c r="Z399" s="166"/>
    </row>
    <row r="400" spans="1:26" ht="12.75" customHeight="1">
      <c r="A400" s="166"/>
      <c r="B400" s="166"/>
      <c r="C400" s="166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66"/>
      <c r="O400" s="166"/>
      <c r="P400" s="166"/>
      <c r="Q400" s="166"/>
      <c r="R400" s="166"/>
      <c r="S400" s="166"/>
      <c r="T400" s="166"/>
      <c r="U400" s="166"/>
      <c r="V400" s="166"/>
      <c r="W400" s="166"/>
      <c r="X400" s="166"/>
      <c r="Y400" s="166"/>
      <c r="Z400" s="166"/>
    </row>
    <row r="401" spans="1:26" ht="12.75" customHeight="1">
      <c r="A401" s="166"/>
      <c r="B401" s="166"/>
      <c r="C401" s="166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66"/>
      <c r="O401" s="166"/>
      <c r="P401" s="166"/>
      <c r="Q401" s="166"/>
      <c r="R401" s="166"/>
      <c r="S401" s="166"/>
      <c r="T401" s="166"/>
      <c r="U401" s="166"/>
      <c r="V401" s="166"/>
      <c r="W401" s="166"/>
      <c r="X401" s="166"/>
      <c r="Y401" s="166"/>
      <c r="Z401" s="166"/>
    </row>
    <row r="402" spans="1:26" ht="12.75" customHeight="1">
      <c r="A402" s="166"/>
      <c r="B402" s="166"/>
      <c r="C402" s="166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66"/>
      <c r="O402" s="166"/>
      <c r="P402" s="166"/>
      <c r="Q402" s="166"/>
      <c r="R402" s="166"/>
      <c r="S402" s="166"/>
      <c r="T402" s="166"/>
      <c r="U402" s="166"/>
      <c r="V402" s="166"/>
      <c r="W402" s="166"/>
      <c r="X402" s="166"/>
      <c r="Y402" s="166"/>
      <c r="Z402" s="166"/>
    </row>
    <row r="403" spans="1:26" ht="12.75" customHeight="1">
      <c r="A403" s="166"/>
      <c r="B403" s="166"/>
      <c r="C403" s="166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66"/>
      <c r="O403" s="166"/>
      <c r="P403" s="166"/>
      <c r="Q403" s="166"/>
      <c r="R403" s="166"/>
      <c r="S403" s="166"/>
      <c r="T403" s="166"/>
      <c r="U403" s="166"/>
      <c r="V403" s="166"/>
      <c r="W403" s="166"/>
      <c r="X403" s="166"/>
      <c r="Y403" s="166"/>
      <c r="Z403" s="166"/>
    </row>
    <row r="404" spans="1:26" ht="12.75" customHeight="1">
      <c r="A404" s="166"/>
      <c r="B404" s="166"/>
      <c r="C404" s="166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66"/>
      <c r="O404" s="166"/>
      <c r="P404" s="166"/>
      <c r="Q404" s="166"/>
      <c r="R404" s="166"/>
      <c r="S404" s="166"/>
      <c r="T404" s="166"/>
      <c r="U404" s="166"/>
      <c r="V404" s="166"/>
      <c r="W404" s="166"/>
      <c r="X404" s="166"/>
      <c r="Y404" s="166"/>
      <c r="Z404" s="166"/>
    </row>
    <row r="405" spans="1:26" ht="12.75" customHeight="1">
      <c r="A405" s="166"/>
      <c r="B405" s="166"/>
      <c r="C405" s="166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66"/>
      <c r="O405" s="166"/>
      <c r="P405" s="166"/>
      <c r="Q405" s="166"/>
      <c r="R405" s="166"/>
      <c r="S405" s="166"/>
      <c r="T405" s="166"/>
      <c r="U405" s="166"/>
      <c r="V405" s="166"/>
      <c r="W405" s="166"/>
      <c r="X405" s="166"/>
      <c r="Y405" s="166"/>
      <c r="Z405" s="166"/>
    </row>
    <row r="406" spans="1:26" ht="12.75" customHeight="1">
      <c r="A406" s="166"/>
      <c r="B406" s="166"/>
      <c r="C406" s="166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66"/>
      <c r="O406" s="166"/>
      <c r="P406" s="166"/>
      <c r="Q406" s="166"/>
      <c r="R406" s="166"/>
      <c r="S406" s="166"/>
      <c r="T406" s="166"/>
      <c r="U406" s="166"/>
      <c r="V406" s="166"/>
      <c r="W406" s="166"/>
      <c r="X406" s="166"/>
      <c r="Y406" s="166"/>
      <c r="Z406" s="166"/>
    </row>
    <row r="407" spans="1:26" ht="12.75" customHeight="1">
      <c r="A407" s="166"/>
      <c r="B407" s="166"/>
      <c r="C407" s="166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66"/>
      <c r="O407" s="166"/>
      <c r="P407" s="166"/>
      <c r="Q407" s="166"/>
      <c r="R407" s="166"/>
      <c r="S407" s="166"/>
      <c r="T407" s="166"/>
      <c r="U407" s="166"/>
      <c r="V407" s="166"/>
      <c r="W407" s="166"/>
      <c r="X407" s="166"/>
      <c r="Y407" s="166"/>
      <c r="Z407" s="166"/>
    </row>
    <row r="408" spans="1:26" ht="12.75" customHeight="1">
      <c r="A408" s="166"/>
      <c r="B408" s="166"/>
      <c r="C408" s="166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66"/>
      <c r="O408" s="166"/>
      <c r="P408" s="166"/>
      <c r="Q408" s="166"/>
      <c r="R408" s="166"/>
      <c r="S408" s="166"/>
      <c r="T408" s="166"/>
      <c r="U408" s="166"/>
      <c r="V408" s="166"/>
      <c r="W408" s="166"/>
      <c r="X408" s="166"/>
      <c r="Y408" s="166"/>
      <c r="Z408" s="166"/>
    </row>
    <row r="409" spans="1:26" ht="12.75" customHeight="1">
      <c r="A409" s="166"/>
      <c r="B409" s="166"/>
      <c r="C409" s="166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66"/>
      <c r="O409" s="166"/>
      <c r="P409" s="166"/>
      <c r="Q409" s="166"/>
      <c r="R409" s="166"/>
      <c r="S409" s="166"/>
      <c r="T409" s="166"/>
      <c r="U409" s="166"/>
      <c r="V409" s="166"/>
      <c r="W409" s="166"/>
      <c r="X409" s="166"/>
      <c r="Y409" s="166"/>
      <c r="Z409" s="166"/>
    </row>
    <row r="410" spans="1:26" ht="12.75" customHeight="1">
      <c r="A410" s="166"/>
      <c r="B410" s="166"/>
      <c r="C410" s="166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P410" s="166"/>
      <c r="Q410" s="166"/>
      <c r="R410" s="166"/>
      <c r="S410" s="166"/>
      <c r="T410" s="166"/>
      <c r="U410" s="166"/>
      <c r="V410" s="166"/>
      <c r="W410" s="166"/>
      <c r="X410" s="166"/>
      <c r="Y410" s="166"/>
      <c r="Z410" s="166"/>
    </row>
    <row r="411" spans="1:26" ht="12.75" customHeight="1">
      <c r="A411" s="166"/>
      <c r="B411" s="166"/>
      <c r="C411" s="166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66"/>
      <c r="O411" s="166"/>
      <c r="P411" s="166"/>
      <c r="Q411" s="166"/>
      <c r="R411" s="166"/>
      <c r="S411" s="166"/>
      <c r="T411" s="166"/>
      <c r="U411" s="166"/>
      <c r="V411" s="166"/>
      <c r="W411" s="166"/>
      <c r="X411" s="166"/>
      <c r="Y411" s="166"/>
      <c r="Z411" s="166"/>
    </row>
    <row r="412" spans="1:26" ht="12.75" customHeight="1">
      <c r="A412" s="166"/>
      <c r="B412" s="166"/>
      <c r="C412" s="166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66"/>
      <c r="O412" s="166"/>
      <c r="P412" s="166"/>
      <c r="Q412" s="166"/>
      <c r="R412" s="166"/>
      <c r="S412" s="166"/>
      <c r="T412" s="166"/>
      <c r="U412" s="166"/>
      <c r="V412" s="166"/>
      <c r="W412" s="166"/>
      <c r="X412" s="166"/>
      <c r="Y412" s="166"/>
      <c r="Z412" s="166"/>
    </row>
    <row r="413" spans="1:26" ht="12.75" customHeight="1">
      <c r="A413" s="166"/>
      <c r="B413" s="166"/>
      <c r="C413" s="166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66"/>
      <c r="O413" s="166"/>
      <c r="P413" s="166"/>
      <c r="Q413" s="166"/>
      <c r="R413" s="166"/>
      <c r="S413" s="166"/>
      <c r="T413" s="166"/>
      <c r="U413" s="166"/>
      <c r="V413" s="166"/>
      <c r="W413" s="166"/>
      <c r="X413" s="166"/>
      <c r="Y413" s="166"/>
      <c r="Z413" s="166"/>
    </row>
    <row r="414" spans="1:26" ht="12.75" customHeight="1">
      <c r="A414" s="166"/>
      <c r="B414" s="166"/>
      <c r="C414" s="166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66"/>
      <c r="O414" s="166"/>
      <c r="P414" s="166"/>
      <c r="Q414" s="166"/>
      <c r="R414" s="166"/>
      <c r="S414" s="166"/>
      <c r="T414" s="166"/>
      <c r="U414" s="166"/>
      <c r="V414" s="166"/>
      <c r="W414" s="166"/>
      <c r="X414" s="166"/>
      <c r="Y414" s="166"/>
      <c r="Z414" s="166"/>
    </row>
    <row r="415" spans="1:26" ht="12.75" customHeight="1">
      <c r="A415" s="166"/>
      <c r="B415" s="166"/>
      <c r="C415" s="166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66"/>
      <c r="O415" s="166"/>
      <c r="P415" s="166"/>
      <c r="Q415" s="166"/>
      <c r="R415" s="166"/>
      <c r="S415" s="166"/>
      <c r="T415" s="166"/>
      <c r="U415" s="166"/>
      <c r="V415" s="166"/>
      <c r="W415" s="166"/>
      <c r="X415" s="166"/>
      <c r="Y415" s="166"/>
      <c r="Z415" s="166"/>
    </row>
    <row r="416" spans="1:26" ht="12.75" customHeight="1">
      <c r="A416" s="166"/>
      <c r="B416" s="166"/>
      <c r="C416" s="166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66"/>
      <c r="O416" s="166"/>
      <c r="P416" s="166"/>
      <c r="Q416" s="166"/>
      <c r="R416" s="166"/>
      <c r="S416" s="166"/>
      <c r="T416" s="166"/>
      <c r="U416" s="166"/>
      <c r="V416" s="166"/>
      <c r="W416" s="166"/>
      <c r="X416" s="166"/>
      <c r="Y416" s="166"/>
      <c r="Z416" s="166"/>
    </row>
    <row r="417" spans="1:26" ht="12.75" customHeight="1">
      <c r="A417" s="166"/>
      <c r="B417" s="166"/>
      <c r="C417" s="166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66"/>
      <c r="O417" s="166"/>
      <c r="P417" s="166"/>
      <c r="Q417" s="166"/>
      <c r="R417" s="166"/>
      <c r="S417" s="166"/>
      <c r="T417" s="166"/>
      <c r="U417" s="166"/>
      <c r="V417" s="166"/>
      <c r="W417" s="166"/>
      <c r="X417" s="166"/>
      <c r="Y417" s="166"/>
      <c r="Z417" s="166"/>
    </row>
    <row r="418" spans="1:26" ht="12.75" customHeight="1">
      <c r="A418" s="166"/>
      <c r="B418" s="166"/>
      <c r="C418" s="166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66"/>
      <c r="O418" s="166"/>
      <c r="P418" s="166"/>
      <c r="Q418" s="166"/>
      <c r="R418" s="166"/>
      <c r="S418" s="166"/>
      <c r="T418" s="166"/>
      <c r="U418" s="166"/>
      <c r="V418" s="166"/>
      <c r="W418" s="166"/>
      <c r="X418" s="166"/>
      <c r="Y418" s="166"/>
      <c r="Z418" s="166"/>
    </row>
    <row r="419" spans="1:26" ht="12.75" customHeight="1">
      <c r="A419" s="166"/>
      <c r="B419" s="166"/>
      <c r="C419" s="166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66"/>
      <c r="O419" s="166"/>
      <c r="P419" s="166"/>
      <c r="Q419" s="166"/>
      <c r="R419" s="166"/>
      <c r="S419" s="166"/>
      <c r="T419" s="166"/>
      <c r="U419" s="166"/>
      <c r="V419" s="166"/>
      <c r="W419" s="166"/>
      <c r="X419" s="166"/>
      <c r="Y419" s="166"/>
      <c r="Z419" s="166"/>
    </row>
    <row r="420" spans="1:26" ht="12.75" customHeight="1">
      <c r="A420" s="166"/>
      <c r="B420" s="166"/>
      <c r="C420" s="166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66"/>
      <c r="O420" s="166"/>
      <c r="P420" s="166"/>
      <c r="Q420" s="166"/>
      <c r="R420" s="166"/>
      <c r="S420" s="166"/>
      <c r="T420" s="166"/>
      <c r="U420" s="166"/>
      <c r="V420" s="166"/>
      <c r="W420" s="166"/>
      <c r="X420" s="166"/>
      <c r="Y420" s="166"/>
      <c r="Z420" s="166"/>
    </row>
    <row r="421" spans="1:26" ht="12.75" customHeight="1">
      <c r="A421" s="166"/>
      <c r="B421" s="166"/>
      <c r="C421" s="166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66"/>
      <c r="O421" s="166"/>
      <c r="P421" s="166"/>
      <c r="Q421" s="166"/>
      <c r="R421" s="166"/>
      <c r="S421" s="166"/>
      <c r="T421" s="166"/>
      <c r="U421" s="166"/>
      <c r="V421" s="166"/>
      <c r="W421" s="166"/>
      <c r="X421" s="166"/>
      <c r="Y421" s="166"/>
      <c r="Z421" s="166"/>
    </row>
    <row r="422" spans="1:26" ht="12.75" customHeight="1">
      <c r="A422" s="166"/>
      <c r="B422" s="166"/>
      <c r="C422" s="166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66"/>
      <c r="O422" s="166"/>
      <c r="P422" s="166"/>
      <c r="Q422" s="166"/>
      <c r="R422" s="166"/>
      <c r="S422" s="166"/>
      <c r="T422" s="166"/>
      <c r="U422" s="166"/>
      <c r="V422" s="166"/>
      <c r="W422" s="166"/>
      <c r="X422" s="166"/>
      <c r="Y422" s="166"/>
      <c r="Z422" s="166"/>
    </row>
    <row r="423" spans="1:26" ht="12.75" customHeight="1">
      <c r="A423" s="166"/>
      <c r="B423" s="166"/>
      <c r="C423" s="166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66"/>
      <c r="O423" s="166"/>
      <c r="P423" s="166"/>
      <c r="Q423" s="166"/>
      <c r="R423" s="166"/>
      <c r="S423" s="166"/>
      <c r="T423" s="166"/>
      <c r="U423" s="166"/>
      <c r="V423" s="166"/>
      <c r="W423" s="166"/>
      <c r="X423" s="166"/>
      <c r="Y423" s="166"/>
      <c r="Z423" s="166"/>
    </row>
    <row r="424" spans="1:26" ht="12.75" customHeight="1">
      <c r="A424" s="166"/>
      <c r="B424" s="166"/>
      <c r="C424" s="166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66"/>
      <c r="O424" s="166"/>
      <c r="P424" s="166"/>
      <c r="Q424" s="166"/>
      <c r="R424" s="166"/>
      <c r="S424" s="166"/>
      <c r="T424" s="166"/>
      <c r="U424" s="166"/>
      <c r="V424" s="166"/>
      <c r="W424" s="166"/>
      <c r="X424" s="166"/>
      <c r="Y424" s="166"/>
      <c r="Z424" s="166"/>
    </row>
    <row r="425" spans="1:26" ht="12.75" customHeight="1">
      <c r="A425" s="166"/>
      <c r="B425" s="166"/>
      <c r="C425" s="166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66"/>
      <c r="O425" s="166"/>
      <c r="P425" s="166"/>
      <c r="Q425" s="166"/>
      <c r="R425" s="166"/>
      <c r="S425" s="166"/>
      <c r="T425" s="166"/>
      <c r="U425" s="166"/>
      <c r="V425" s="166"/>
      <c r="W425" s="166"/>
      <c r="X425" s="166"/>
      <c r="Y425" s="166"/>
      <c r="Z425" s="166"/>
    </row>
    <row r="426" spans="1:26" ht="12.75" customHeight="1">
      <c r="A426" s="166"/>
      <c r="B426" s="166"/>
      <c r="C426" s="166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66"/>
      <c r="O426" s="166"/>
      <c r="P426" s="166"/>
      <c r="Q426" s="166"/>
      <c r="R426" s="166"/>
      <c r="S426" s="166"/>
      <c r="T426" s="166"/>
      <c r="U426" s="166"/>
      <c r="V426" s="166"/>
      <c r="W426" s="166"/>
      <c r="X426" s="166"/>
      <c r="Y426" s="166"/>
      <c r="Z426" s="166"/>
    </row>
    <row r="427" spans="1:26" ht="12.75" customHeight="1">
      <c r="A427" s="166"/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</row>
    <row r="428" spans="1:26" ht="12.75" customHeight="1">
      <c r="A428" s="166"/>
      <c r="B428" s="166"/>
      <c r="C428" s="166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66"/>
      <c r="O428" s="166"/>
      <c r="P428" s="166"/>
      <c r="Q428" s="166"/>
      <c r="R428" s="166"/>
      <c r="S428" s="166"/>
      <c r="T428" s="166"/>
      <c r="U428" s="166"/>
      <c r="V428" s="166"/>
      <c r="W428" s="166"/>
      <c r="X428" s="166"/>
      <c r="Y428" s="166"/>
      <c r="Z428" s="166"/>
    </row>
    <row r="429" spans="1:26" ht="12.75" customHeight="1">
      <c r="A429" s="166"/>
      <c r="B429" s="166"/>
      <c r="C429" s="166"/>
      <c r="D429" s="166"/>
      <c r="E429" s="166"/>
      <c r="F429" s="166"/>
      <c r="G429" s="166"/>
      <c r="H429" s="166"/>
      <c r="I429" s="166"/>
      <c r="J429" s="166"/>
      <c r="K429" s="166"/>
      <c r="L429" s="166"/>
      <c r="M429" s="166"/>
      <c r="N429" s="166"/>
      <c r="O429" s="166"/>
      <c r="P429" s="166"/>
      <c r="Q429" s="166"/>
      <c r="R429" s="166"/>
      <c r="S429" s="166"/>
      <c r="T429" s="166"/>
      <c r="U429" s="166"/>
      <c r="V429" s="166"/>
      <c r="W429" s="166"/>
      <c r="X429" s="166"/>
      <c r="Y429" s="166"/>
      <c r="Z429" s="166"/>
    </row>
    <row r="430" spans="1:26" ht="12.75" customHeight="1">
      <c r="A430" s="166"/>
      <c r="B430" s="166"/>
      <c r="C430" s="166"/>
      <c r="D430" s="166"/>
      <c r="E430" s="166"/>
      <c r="F430" s="166"/>
      <c r="G430" s="166"/>
      <c r="H430" s="166"/>
      <c r="I430" s="166"/>
      <c r="J430" s="166"/>
      <c r="K430" s="166"/>
      <c r="L430" s="166"/>
      <c r="M430" s="166"/>
      <c r="N430" s="166"/>
      <c r="O430" s="166"/>
      <c r="P430" s="166"/>
      <c r="Q430" s="166"/>
      <c r="R430" s="166"/>
      <c r="S430" s="166"/>
      <c r="T430" s="166"/>
      <c r="U430" s="166"/>
      <c r="V430" s="166"/>
      <c r="W430" s="166"/>
      <c r="X430" s="166"/>
      <c r="Y430" s="166"/>
      <c r="Z430" s="166"/>
    </row>
    <row r="431" spans="1:26" ht="12.75" customHeight="1">
      <c r="A431" s="166"/>
      <c r="B431" s="166"/>
      <c r="C431" s="166"/>
      <c r="D431" s="166"/>
      <c r="E431" s="166"/>
      <c r="F431" s="166"/>
      <c r="G431" s="166"/>
      <c r="H431" s="166"/>
      <c r="I431" s="166"/>
      <c r="J431" s="166"/>
      <c r="K431" s="166"/>
      <c r="L431" s="166"/>
      <c r="M431" s="166"/>
      <c r="N431" s="166"/>
      <c r="O431" s="166"/>
      <c r="P431" s="166"/>
      <c r="Q431" s="166"/>
      <c r="R431" s="166"/>
      <c r="S431" s="166"/>
      <c r="T431" s="166"/>
      <c r="U431" s="166"/>
      <c r="V431" s="166"/>
      <c r="W431" s="166"/>
      <c r="X431" s="166"/>
      <c r="Y431" s="166"/>
      <c r="Z431" s="166"/>
    </row>
    <row r="432" spans="1:26" ht="12.75" customHeight="1">
      <c r="A432" s="166"/>
      <c r="B432" s="166"/>
      <c r="C432" s="166"/>
      <c r="D432" s="166"/>
      <c r="E432" s="166"/>
      <c r="F432" s="166"/>
      <c r="G432" s="166"/>
      <c r="H432" s="166"/>
      <c r="I432" s="166"/>
      <c r="J432" s="166"/>
      <c r="K432" s="166"/>
      <c r="L432" s="166"/>
      <c r="M432" s="166"/>
      <c r="N432" s="166"/>
      <c r="O432" s="166"/>
      <c r="P432" s="166"/>
      <c r="Q432" s="166"/>
      <c r="R432" s="166"/>
      <c r="S432" s="166"/>
      <c r="T432" s="166"/>
      <c r="U432" s="166"/>
      <c r="V432" s="166"/>
      <c r="W432" s="166"/>
      <c r="X432" s="166"/>
      <c r="Y432" s="166"/>
      <c r="Z432" s="166"/>
    </row>
    <row r="433" spans="1:26" ht="12.75" customHeight="1">
      <c r="A433" s="166"/>
      <c r="B433" s="166"/>
      <c r="C433" s="166"/>
      <c r="D433" s="166"/>
      <c r="E433" s="166"/>
      <c r="F433" s="166"/>
      <c r="G433" s="166"/>
      <c r="H433" s="166"/>
      <c r="I433" s="166"/>
      <c r="J433" s="166"/>
      <c r="K433" s="166"/>
      <c r="L433" s="166"/>
      <c r="M433" s="166"/>
      <c r="N433" s="166"/>
      <c r="O433" s="166"/>
      <c r="P433" s="166"/>
      <c r="Q433" s="166"/>
      <c r="R433" s="166"/>
      <c r="S433" s="166"/>
      <c r="T433" s="166"/>
      <c r="U433" s="166"/>
      <c r="V433" s="166"/>
      <c r="W433" s="166"/>
      <c r="X433" s="166"/>
      <c r="Y433" s="166"/>
      <c r="Z433" s="166"/>
    </row>
    <row r="434" spans="1:26" ht="12.75" customHeight="1">
      <c r="A434" s="166"/>
      <c r="B434" s="166"/>
      <c r="C434" s="166"/>
      <c r="D434" s="166"/>
      <c r="E434" s="166"/>
      <c r="F434" s="166"/>
      <c r="G434" s="166"/>
      <c r="H434" s="166"/>
      <c r="I434" s="166"/>
      <c r="J434" s="166"/>
      <c r="K434" s="166"/>
      <c r="L434" s="166"/>
      <c r="M434" s="166"/>
      <c r="N434" s="166"/>
      <c r="O434" s="166"/>
      <c r="P434" s="166"/>
      <c r="Q434" s="166"/>
      <c r="R434" s="166"/>
      <c r="S434" s="166"/>
      <c r="T434" s="166"/>
      <c r="U434" s="166"/>
      <c r="V434" s="166"/>
      <c r="W434" s="166"/>
      <c r="X434" s="166"/>
      <c r="Y434" s="166"/>
      <c r="Z434" s="166"/>
    </row>
    <row r="435" spans="1:26" ht="12.75" customHeight="1">
      <c r="A435" s="166"/>
      <c r="B435" s="166"/>
      <c r="C435" s="166"/>
      <c r="D435" s="166"/>
      <c r="E435" s="166"/>
      <c r="F435" s="166"/>
      <c r="G435" s="166"/>
      <c r="H435" s="166"/>
      <c r="I435" s="166"/>
      <c r="J435" s="166"/>
      <c r="K435" s="166"/>
      <c r="L435" s="166"/>
      <c r="M435" s="166"/>
      <c r="N435" s="166"/>
      <c r="O435" s="166"/>
      <c r="P435" s="166"/>
      <c r="Q435" s="166"/>
      <c r="R435" s="166"/>
      <c r="S435" s="166"/>
      <c r="T435" s="166"/>
      <c r="U435" s="166"/>
      <c r="V435" s="166"/>
      <c r="W435" s="166"/>
      <c r="X435" s="166"/>
      <c r="Y435" s="166"/>
      <c r="Z435" s="166"/>
    </row>
    <row r="436" spans="1:26" ht="12.75" customHeight="1">
      <c r="A436" s="166"/>
      <c r="B436" s="166"/>
      <c r="C436" s="166"/>
      <c r="D436" s="166"/>
      <c r="E436" s="166"/>
      <c r="F436" s="166"/>
      <c r="G436" s="166"/>
      <c r="H436" s="166"/>
      <c r="I436" s="166"/>
      <c r="J436" s="166"/>
      <c r="K436" s="166"/>
      <c r="L436" s="166"/>
      <c r="M436" s="166"/>
      <c r="N436" s="166"/>
      <c r="O436" s="166"/>
      <c r="P436" s="166"/>
      <c r="Q436" s="166"/>
      <c r="R436" s="166"/>
      <c r="S436" s="166"/>
      <c r="T436" s="166"/>
      <c r="U436" s="166"/>
      <c r="V436" s="166"/>
      <c r="W436" s="166"/>
      <c r="X436" s="166"/>
      <c r="Y436" s="166"/>
      <c r="Z436" s="166"/>
    </row>
    <row r="437" spans="1:26" ht="12.75" customHeight="1">
      <c r="A437" s="166"/>
      <c r="B437" s="166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</row>
    <row r="438" spans="1:26" ht="12.75" customHeight="1">
      <c r="A438" s="166"/>
      <c r="B438" s="166"/>
      <c r="C438" s="166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66"/>
      <c r="O438" s="166"/>
      <c r="P438" s="166"/>
      <c r="Q438" s="166"/>
      <c r="R438" s="166"/>
      <c r="S438" s="166"/>
      <c r="T438" s="166"/>
      <c r="U438" s="166"/>
      <c r="V438" s="166"/>
      <c r="W438" s="166"/>
      <c r="X438" s="166"/>
      <c r="Y438" s="166"/>
      <c r="Z438" s="166"/>
    </row>
    <row r="439" spans="1:26" ht="12.75" customHeight="1">
      <c r="A439" s="166"/>
      <c r="B439" s="166"/>
      <c r="C439" s="166"/>
      <c r="D439" s="166"/>
      <c r="E439" s="166"/>
      <c r="F439" s="166"/>
      <c r="G439" s="166"/>
      <c r="H439" s="166"/>
      <c r="I439" s="166"/>
      <c r="J439" s="166"/>
      <c r="K439" s="166"/>
      <c r="L439" s="166"/>
      <c r="M439" s="166"/>
      <c r="N439" s="166"/>
      <c r="O439" s="166"/>
      <c r="P439" s="166"/>
      <c r="Q439" s="166"/>
      <c r="R439" s="166"/>
      <c r="S439" s="166"/>
      <c r="T439" s="166"/>
      <c r="U439" s="166"/>
      <c r="V439" s="166"/>
      <c r="W439" s="166"/>
      <c r="X439" s="166"/>
      <c r="Y439" s="166"/>
      <c r="Z439" s="166"/>
    </row>
    <row r="440" spans="1:26" ht="12.75" customHeight="1">
      <c r="A440" s="166"/>
      <c r="B440" s="166"/>
      <c r="C440" s="166"/>
      <c r="D440" s="166"/>
      <c r="E440" s="166"/>
      <c r="F440" s="166"/>
      <c r="G440" s="166"/>
      <c r="H440" s="166"/>
      <c r="I440" s="166"/>
      <c r="J440" s="166"/>
      <c r="K440" s="166"/>
      <c r="L440" s="166"/>
      <c r="M440" s="166"/>
      <c r="N440" s="166"/>
      <c r="O440" s="166"/>
      <c r="P440" s="166"/>
      <c r="Q440" s="166"/>
      <c r="R440" s="166"/>
      <c r="S440" s="166"/>
      <c r="T440" s="166"/>
      <c r="U440" s="166"/>
      <c r="V440" s="166"/>
      <c r="W440" s="166"/>
      <c r="X440" s="166"/>
      <c r="Y440" s="166"/>
      <c r="Z440" s="166"/>
    </row>
    <row r="441" spans="1:26" ht="12.75" customHeight="1">
      <c r="A441" s="166"/>
      <c r="B441" s="166"/>
      <c r="C441" s="166"/>
      <c r="D441" s="166"/>
      <c r="E441" s="166"/>
      <c r="F441" s="166"/>
      <c r="G441" s="166"/>
      <c r="H441" s="166"/>
      <c r="I441" s="166"/>
      <c r="J441" s="166"/>
      <c r="K441" s="166"/>
      <c r="L441" s="166"/>
      <c r="M441" s="166"/>
      <c r="N441" s="166"/>
      <c r="O441" s="166"/>
      <c r="P441" s="166"/>
      <c r="Q441" s="166"/>
      <c r="R441" s="166"/>
      <c r="S441" s="166"/>
      <c r="T441" s="166"/>
      <c r="U441" s="166"/>
      <c r="V441" s="166"/>
      <c r="W441" s="166"/>
      <c r="X441" s="166"/>
      <c r="Y441" s="166"/>
      <c r="Z441" s="166"/>
    </row>
    <row r="442" spans="1:26" ht="12.75" customHeight="1">
      <c r="A442" s="166"/>
      <c r="B442" s="166"/>
      <c r="C442" s="166"/>
      <c r="D442" s="166"/>
      <c r="E442" s="166"/>
      <c r="F442" s="166"/>
      <c r="G442" s="166"/>
      <c r="H442" s="166"/>
      <c r="I442" s="166"/>
      <c r="J442" s="166"/>
      <c r="K442" s="166"/>
      <c r="L442" s="166"/>
      <c r="M442" s="166"/>
      <c r="N442" s="166"/>
      <c r="O442" s="166"/>
      <c r="P442" s="166"/>
      <c r="Q442" s="166"/>
      <c r="R442" s="166"/>
      <c r="S442" s="166"/>
      <c r="T442" s="166"/>
      <c r="U442" s="166"/>
      <c r="V442" s="166"/>
      <c r="W442" s="166"/>
      <c r="X442" s="166"/>
      <c r="Y442" s="166"/>
      <c r="Z442" s="166"/>
    </row>
    <row r="443" spans="1:26" ht="12.75" customHeight="1">
      <c r="A443" s="166"/>
      <c r="B443" s="166"/>
      <c r="C443" s="166"/>
      <c r="D443" s="166"/>
      <c r="E443" s="166"/>
      <c r="F443" s="166"/>
      <c r="G443" s="166"/>
      <c r="H443" s="166"/>
      <c r="I443" s="166"/>
      <c r="J443" s="166"/>
      <c r="K443" s="166"/>
      <c r="L443" s="166"/>
      <c r="M443" s="166"/>
      <c r="N443" s="166"/>
      <c r="O443" s="166"/>
      <c r="P443" s="166"/>
      <c r="Q443" s="166"/>
      <c r="R443" s="166"/>
      <c r="S443" s="166"/>
      <c r="T443" s="166"/>
      <c r="U443" s="166"/>
      <c r="V443" s="166"/>
      <c r="W443" s="166"/>
      <c r="X443" s="166"/>
      <c r="Y443" s="166"/>
      <c r="Z443" s="166"/>
    </row>
    <row r="444" spans="1:26" ht="12.75" customHeight="1">
      <c r="A444" s="166"/>
      <c r="B444" s="166"/>
      <c r="C444" s="166"/>
      <c r="D444" s="166"/>
      <c r="E444" s="166"/>
      <c r="F444" s="166"/>
      <c r="G444" s="166"/>
      <c r="H444" s="166"/>
      <c r="I444" s="166"/>
      <c r="J444" s="166"/>
      <c r="K444" s="166"/>
      <c r="L444" s="166"/>
      <c r="M444" s="166"/>
      <c r="N444" s="166"/>
      <c r="O444" s="166"/>
      <c r="P444" s="166"/>
      <c r="Q444" s="166"/>
      <c r="R444" s="166"/>
      <c r="S444" s="166"/>
      <c r="T444" s="166"/>
      <c r="U444" s="166"/>
      <c r="V444" s="166"/>
      <c r="W444" s="166"/>
      <c r="X444" s="166"/>
      <c r="Y444" s="166"/>
      <c r="Z444" s="166"/>
    </row>
    <row r="445" spans="1:26" ht="12.75" customHeight="1">
      <c r="A445" s="166"/>
      <c r="B445" s="166"/>
      <c r="C445" s="166"/>
      <c r="D445" s="166"/>
      <c r="E445" s="166"/>
      <c r="F445" s="166"/>
      <c r="G445" s="166"/>
      <c r="H445" s="166"/>
      <c r="I445" s="166"/>
      <c r="J445" s="166"/>
      <c r="K445" s="166"/>
      <c r="L445" s="166"/>
      <c r="M445" s="166"/>
      <c r="N445" s="166"/>
      <c r="O445" s="166"/>
      <c r="P445" s="166"/>
      <c r="Q445" s="166"/>
      <c r="R445" s="166"/>
      <c r="S445" s="166"/>
      <c r="T445" s="166"/>
      <c r="U445" s="166"/>
      <c r="V445" s="166"/>
      <c r="W445" s="166"/>
      <c r="X445" s="166"/>
      <c r="Y445" s="166"/>
      <c r="Z445" s="166"/>
    </row>
    <row r="446" spans="1:26" ht="12.75" customHeight="1">
      <c r="A446" s="166"/>
      <c r="B446" s="166"/>
      <c r="C446" s="166"/>
      <c r="D446" s="166"/>
      <c r="E446" s="166"/>
      <c r="F446" s="166"/>
      <c r="G446" s="166"/>
      <c r="H446" s="166"/>
      <c r="I446" s="166"/>
      <c r="J446" s="166"/>
      <c r="K446" s="166"/>
      <c r="L446" s="166"/>
      <c r="M446" s="166"/>
      <c r="N446" s="166"/>
      <c r="O446" s="166"/>
      <c r="P446" s="166"/>
      <c r="Q446" s="166"/>
      <c r="R446" s="166"/>
      <c r="S446" s="166"/>
      <c r="T446" s="166"/>
      <c r="U446" s="166"/>
      <c r="V446" s="166"/>
      <c r="W446" s="166"/>
      <c r="X446" s="166"/>
      <c r="Y446" s="166"/>
      <c r="Z446" s="166"/>
    </row>
    <row r="447" spans="1:26" ht="12.75" customHeight="1">
      <c r="A447" s="166"/>
      <c r="B447" s="166"/>
      <c r="C447" s="166"/>
      <c r="D447" s="166"/>
      <c r="E447" s="166"/>
      <c r="F447" s="166"/>
      <c r="G447" s="166"/>
      <c r="H447" s="166"/>
      <c r="I447" s="166"/>
      <c r="J447" s="166"/>
      <c r="K447" s="166"/>
      <c r="L447" s="166"/>
      <c r="M447" s="166"/>
      <c r="N447" s="166"/>
      <c r="O447" s="166"/>
      <c r="P447" s="166"/>
      <c r="Q447" s="166"/>
      <c r="R447" s="166"/>
      <c r="S447" s="166"/>
      <c r="T447" s="166"/>
      <c r="U447" s="166"/>
      <c r="V447" s="166"/>
      <c r="W447" s="166"/>
      <c r="X447" s="166"/>
      <c r="Y447" s="166"/>
      <c r="Z447" s="166"/>
    </row>
    <row r="448" spans="1:26" ht="12.75" customHeight="1">
      <c r="A448" s="166"/>
      <c r="B448" s="166"/>
      <c r="C448" s="166"/>
      <c r="D448" s="166"/>
      <c r="E448" s="166"/>
      <c r="F448" s="166"/>
      <c r="G448" s="166"/>
      <c r="H448" s="166"/>
      <c r="I448" s="166"/>
      <c r="J448" s="166"/>
      <c r="K448" s="166"/>
      <c r="L448" s="166"/>
      <c r="M448" s="166"/>
      <c r="N448" s="166"/>
      <c r="O448" s="166"/>
      <c r="P448" s="166"/>
      <c r="Q448" s="166"/>
      <c r="R448" s="166"/>
      <c r="S448" s="166"/>
      <c r="T448" s="166"/>
      <c r="U448" s="166"/>
      <c r="V448" s="166"/>
      <c r="W448" s="166"/>
      <c r="X448" s="166"/>
      <c r="Y448" s="166"/>
      <c r="Z448" s="166"/>
    </row>
    <row r="449" spans="1:26" ht="12.75" customHeight="1">
      <c r="A449" s="166"/>
      <c r="B449" s="166"/>
      <c r="C449" s="166"/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66"/>
      <c r="O449" s="166"/>
      <c r="P449" s="166"/>
      <c r="Q449" s="166"/>
      <c r="R449" s="166"/>
      <c r="S449" s="166"/>
      <c r="T449" s="166"/>
      <c r="U449" s="166"/>
      <c r="V449" s="166"/>
      <c r="W449" s="166"/>
      <c r="X449" s="166"/>
      <c r="Y449" s="166"/>
      <c r="Z449" s="166"/>
    </row>
    <row r="450" spans="1:26" ht="12.75" customHeight="1">
      <c r="A450" s="166"/>
      <c r="B450" s="166"/>
      <c r="C450" s="166"/>
      <c r="D450" s="166"/>
      <c r="E450" s="166"/>
      <c r="F450" s="166"/>
      <c r="G450" s="166"/>
      <c r="H450" s="166"/>
      <c r="I450" s="166"/>
      <c r="J450" s="166"/>
      <c r="K450" s="166"/>
      <c r="L450" s="166"/>
      <c r="M450" s="166"/>
      <c r="N450" s="166"/>
      <c r="O450" s="166"/>
      <c r="P450" s="166"/>
      <c r="Q450" s="166"/>
      <c r="R450" s="166"/>
      <c r="S450" s="166"/>
      <c r="T450" s="166"/>
      <c r="U450" s="166"/>
      <c r="V450" s="166"/>
      <c r="W450" s="166"/>
      <c r="X450" s="166"/>
      <c r="Y450" s="166"/>
      <c r="Z450" s="166"/>
    </row>
    <row r="451" spans="1:26" ht="12.75" customHeight="1">
      <c r="A451" s="166"/>
      <c r="B451" s="166"/>
      <c r="C451" s="166"/>
      <c r="D451" s="166"/>
      <c r="E451" s="166"/>
      <c r="F451" s="166"/>
      <c r="G451" s="166"/>
      <c r="H451" s="166"/>
      <c r="I451" s="166"/>
      <c r="J451" s="166"/>
      <c r="K451" s="166"/>
      <c r="L451" s="166"/>
      <c r="M451" s="166"/>
      <c r="N451" s="166"/>
      <c r="O451" s="166"/>
      <c r="P451" s="166"/>
      <c r="Q451" s="166"/>
      <c r="R451" s="166"/>
      <c r="S451" s="166"/>
      <c r="T451" s="166"/>
      <c r="U451" s="166"/>
      <c r="V451" s="166"/>
      <c r="W451" s="166"/>
      <c r="X451" s="166"/>
      <c r="Y451" s="166"/>
      <c r="Z451" s="166"/>
    </row>
    <row r="452" spans="1:26" ht="12.75" customHeight="1">
      <c r="A452" s="166"/>
      <c r="B452" s="166"/>
      <c r="C452" s="166"/>
      <c r="D452" s="166"/>
      <c r="E452" s="166"/>
      <c r="F452" s="166"/>
      <c r="G452" s="166"/>
      <c r="H452" s="166"/>
      <c r="I452" s="166"/>
      <c r="J452" s="166"/>
      <c r="K452" s="166"/>
      <c r="L452" s="166"/>
      <c r="M452" s="166"/>
      <c r="N452" s="166"/>
      <c r="O452" s="166"/>
      <c r="P452" s="166"/>
      <c r="Q452" s="166"/>
      <c r="R452" s="166"/>
      <c r="S452" s="166"/>
      <c r="T452" s="166"/>
      <c r="U452" s="166"/>
      <c r="V452" s="166"/>
      <c r="W452" s="166"/>
      <c r="X452" s="166"/>
      <c r="Y452" s="166"/>
      <c r="Z452" s="166"/>
    </row>
    <row r="453" spans="1:26" ht="12.75" customHeight="1">
      <c r="A453" s="166"/>
      <c r="B453" s="166"/>
      <c r="C453" s="166"/>
      <c r="D453" s="166"/>
      <c r="E453" s="166"/>
      <c r="F453" s="166"/>
      <c r="G453" s="166"/>
      <c r="H453" s="166"/>
      <c r="I453" s="166"/>
      <c r="J453" s="166"/>
      <c r="K453" s="166"/>
      <c r="L453" s="166"/>
      <c r="M453" s="166"/>
      <c r="N453" s="166"/>
      <c r="O453" s="166"/>
      <c r="P453" s="166"/>
      <c r="Q453" s="166"/>
      <c r="R453" s="166"/>
      <c r="S453" s="166"/>
      <c r="T453" s="166"/>
      <c r="U453" s="166"/>
      <c r="V453" s="166"/>
      <c r="W453" s="166"/>
      <c r="X453" s="166"/>
      <c r="Y453" s="166"/>
      <c r="Z453" s="166"/>
    </row>
    <row r="454" spans="1:26" ht="12.75" customHeight="1">
      <c r="A454" s="166"/>
      <c r="B454" s="166"/>
      <c r="C454" s="166"/>
      <c r="D454" s="166"/>
      <c r="E454" s="166"/>
      <c r="F454" s="166"/>
      <c r="G454" s="166"/>
      <c r="H454" s="166"/>
      <c r="I454" s="166"/>
      <c r="J454" s="166"/>
      <c r="K454" s="166"/>
      <c r="L454" s="166"/>
      <c r="M454" s="166"/>
      <c r="N454" s="166"/>
      <c r="O454" s="166"/>
      <c r="P454" s="166"/>
      <c r="Q454" s="166"/>
      <c r="R454" s="166"/>
      <c r="S454" s="166"/>
      <c r="T454" s="166"/>
      <c r="U454" s="166"/>
      <c r="V454" s="166"/>
      <c r="W454" s="166"/>
      <c r="X454" s="166"/>
      <c r="Y454" s="166"/>
      <c r="Z454" s="166"/>
    </row>
    <row r="455" spans="1:26" ht="12.75" customHeight="1">
      <c r="A455" s="166"/>
      <c r="B455" s="166"/>
      <c r="C455" s="166"/>
      <c r="D455" s="166"/>
      <c r="E455" s="166"/>
      <c r="F455" s="166"/>
      <c r="G455" s="166"/>
      <c r="H455" s="166"/>
      <c r="I455" s="166"/>
      <c r="J455" s="166"/>
      <c r="K455" s="166"/>
      <c r="L455" s="166"/>
      <c r="M455" s="166"/>
      <c r="N455" s="166"/>
      <c r="O455" s="166"/>
      <c r="P455" s="166"/>
      <c r="Q455" s="166"/>
      <c r="R455" s="166"/>
      <c r="S455" s="166"/>
      <c r="T455" s="166"/>
      <c r="U455" s="166"/>
      <c r="V455" s="166"/>
      <c r="W455" s="166"/>
      <c r="X455" s="166"/>
      <c r="Y455" s="166"/>
      <c r="Z455" s="166"/>
    </row>
    <row r="456" spans="1:26" ht="12.75" customHeight="1">
      <c r="A456" s="166"/>
      <c r="B456" s="166"/>
      <c r="C456" s="166"/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66"/>
      <c r="O456" s="166"/>
      <c r="P456" s="166"/>
      <c r="Q456" s="166"/>
      <c r="R456" s="166"/>
      <c r="S456" s="166"/>
      <c r="T456" s="166"/>
      <c r="U456" s="166"/>
      <c r="V456" s="166"/>
      <c r="W456" s="166"/>
      <c r="X456" s="166"/>
      <c r="Y456" s="166"/>
      <c r="Z456" s="166"/>
    </row>
    <row r="457" spans="1:26" ht="12.75" customHeight="1">
      <c r="A457" s="166"/>
      <c r="B457" s="166"/>
      <c r="C457" s="166"/>
      <c r="D457" s="166"/>
      <c r="E457" s="166"/>
      <c r="F457" s="166"/>
      <c r="G457" s="166"/>
      <c r="H457" s="166"/>
      <c r="I457" s="166"/>
      <c r="J457" s="166"/>
      <c r="K457" s="166"/>
      <c r="L457" s="166"/>
      <c r="M457" s="166"/>
      <c r="N457" s="166"/>
      <c r="O457" s="166"/>
      <c r="P457" s="166"/>
      <c r="Q457" s="166"/>
      <c r="R457" s="166"/>
      <c r="S457" s="166"/>
      <c r="T457" s="166"/>
      <c r="U457" s="166"/>
      <c r="V457" s="166"/>
      <c r="W457" s="166"/>
      <c r="X457" s="166"/>
      <c r="Y457" s="166"/>
      <c r="Z457" s="166"/>
    </row>
    <row r="458" spans="1:26" ht="12.75" customHeight="1">
      <c r="A458" s="166"/>
      <c r="B458" s="166"/>
      <c r="C458" s="166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66"/>
      <c r="O458" s="166"/>
      <c r="P458" s="166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</row>
    <row r="459" spans="1:26" ht="12.75" customHeight="1">
      <c r="A459" s="166"/>
      <c r="B459" s="166"/>
      <c r="C459" s="166"/>
      <c r="D459" s="166"/>
      <c r="E459" s="166"/>
      <c r="F459" s="166"/>
      <c r="G459" s="166"/>
      <c r="H459" s="166"/>
      <c r="I459" s="166"/>
      <c r="J459" s="166"/>
      <c r="K459" s="166"/>
      <c r="L459" s="166"/>
      <c r="M459" s="166"/>
      <c r="N459" s="166"/>
      <c r="O459" s="166"/>
      <c r="P459" s="166"/>
      <c r="Q459" s="166"/>
      <c r="R459" s="166"/>
      <c r="S459" s="166"/>
      <c r="T459" s="166"/>
      <c r="U459" s="166"/>
      <c r="V459" s="166"/>
      <c r="W459" s="166"/>
      <c r="X459" s="166"/>
      <c r="Y459" s="166"/>
      <c r="Z459" s="166"/>
    </row>
    <row r="460" spans="1:26" ht="12.75" customHeight="1">
      <c r="A460" s="166"/>
      <c r="B460" s="166"/>
      <c r="C460" s="166"/>
      <c r="D460" s="166"/>
      <c r="E460" s="166"/>
      <c r="F460" s="166"/>
      <c r="G460" s="166"/>
      <c r="H460" s="166"/>
      <c r="I460" s="166"/>
      <c r="J460" s="166"/>
      <c r="K460" s="166"/>
      <c r="L460" s="166"/>
      <c r="M460" s="166"/>
      <c r="N460" s="166"/>
      <c r="O460" s="166"/>
      <c r="P460" s="166"/>
      <c r="Q460" s="166"/>
      <c r="R460" s="166"/>
      <c r="S460" s="166"/>
      <c r="T460" s="166"/>
      <c r="U460" s="166"/>
      <c r="V460" s="166"/>
      <c r="W460" s="166"/>
      <c r="X460" s="166"/>
      <c r="Y460" s="166"/>
      <c r="Z460" s="166"/>
    </row>
    <row r="461" spans="1:26" ht="12.75" customHeight="1">
      <c r="A461" s="166"/>
      <c r="B461" s="166"/>
      <c r="C461" s="166"/>
      <c r="D461" s="166"/>
      <c r="E461" s="166"/>
      <c r="F461" s="166"/>
      <c r="G461" s="166"/>
      <c r="H461" s="166"/>
      <c r="I461" s="166"/>
      <c r="J461" s="166"/>
      <c r="K461" s="166"/>
      <c r="L461" s="166"/>
      <c r="M461" s="166"/>
      <c r="N461" s="166"/>
      <c r="O461" s="166"/>
      <c r="P461" s="166"/>
      <c r="Q461" s="166"/>
      <c r="R461" s="166"/>
      <c r="S461" s="166"/>
      <c r="T461" s="166"/>
      <c r="U461" s="166"/>
      <c r="V461" s="166"/>
      <c r="W461" s="166"/>
      <c r="X461" s="166"/>
      <c r="Y461" s="166"/>
      <c r="Z461" s="166"/>
    </row>
    <row r="462" spans="1:26" ht="12.75" customHeight="1">
      <c r="A462" s="166"/>
      <c r="B462" s="166"/>
      <c r="C462" s="166"/>
      <c r="D462" s="166"/>
      <c r="E462" s="166"/>
      <c r="F462" s="166"/>
      <c r="G462" s="166"/>
      <c r="H462" s="166"/>
      <c r="I462" s="166"/>
      <c r="J462" s="166"/>
      <c r="K462" s="166"/>
      <c r="L462" s="166"/>
      <c r="M462" s="166"/>
      <c r="N462" s="166"/>
      <c r="O462" s="166"/>
      <c r="P462" s="166"/>
      <c r="Q462" s="166"/>
      <c r="R462" s="166"/>
      <c r="S462" s="166"/>
      <c r="T462" s="166"/>
      <c r="U462" s="166"/>
      <c r="V462" s="166"/>
      <c r="W462" s="166"/>
      <c r="X462" s="166"/>
      <c r="Y462" s="166"/>
      <c r="Z462" s="166"/>
    </row>
    <row r="463" spans="1:26" ht="12.75" customHeight="1">
      <c r="A463" s="166"/>
      <c r="B463" s="166"/>
      <c r="C463" s="166"/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6"/>
      <c r="R463" s="166"/>
      <c r="S463" s="166"/>
      <c r="T463" s="166"/>
      <c r="U463" s="166"/>
      <c r="V463" s="166"/>
      <c r="W463" s="166"/>
      <c r="X463" s="166"/>
      <c r="Y463" s="166"/>
      <c r="Z463" s="166"/>
    </row>
    <row r="464" spans="1:26" ht="12.75" customHeight="1">
      <c r="A464" s="166"/>
      <c r="B464" s="166"/>
      <c r="C464" s="166"/>
      <c r="D464" s="166"/>
      <c r="E464" s="166"/>
      <c r="F464" s="166"/>
      <c r="G464" s="166"/>
      <c r="H464" s="166"/>
      <c r="I464" s="166"/>
      <c r="J464" s="166"/>
      <c r="K464" s="166"/>
      <c r="L464" s="166"/>
      <c r="M464" s="166"/>
      <c r="N464" s="166"/>
      <c r="O464" s="166"/>
      <c r="P464" s="166"/>
      <c r="Q464" s="166"/>
      <c r="R464" s="166"/>
      <c r="S464" s="166"/>
      <c r="T464" s="166"/>
      <c r="U464" s="166"/>
      <c r="V464" s="166"/>
      <c r="W464" s="166"/>
      <c r="X464" s="166"/>
      <c r="Y464" s="166"/>
      <c r="Z464" s="166"/>
    </row>
    <row r="465" spans="1:26" ht="12.75" customHeight="1">
      <c r="A465" s="166"/>
      <c r="B465" s="166"/>
      <c r="C465" s="166"/>
      <c r="D465" s="166"/>
      <c r="E465" s="166"/>
      <c r="F465" s="166"/>
      <c r="G465" s="166"/>
      <c r="H465" s="166"/>
      <c r="I465" s="166"/>
      <c r="J465" s="166"/>
      <c r="K465" s="166"/>
      <c r="L465" s="166"/>
      <c r="M465" s="166"/>
      <c r="N465" s="166"/>
      <c r="O465" s="166"/>
      <c r="P465" s="166"/>
      <c r="Q465" s="166"/>
      <c r="R465" s="166"/>
      <c r="S465" s="166"/>
      <c r="T465" s="166"/>
      <c r="U465" s="166"/>
      <c r="V465" s="166"/>
      <c r="W465" s="166"/>
      <c r="X465" s="166"/>
      <c r="Y465" s="166"/>
      <c r="Z465" s="166"/>
    </row>
    <row r="466" spans="1:26" ht="12.75" customHeight="1">
      <c r="A466" s="166"/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</row>
    <row r="467" spans="1:26" ht="12.75" customHeight="1">
      <c r="A467" s="166"/>
      <c r="B467" s="166"/>
      <c r="C467" s="166"/>
      <c r="D467" s="166"/>
      <c r="E467" s="166"/>
      <c r="F467" s="166"/>
      <c r="G467" s="166"/>
      <c r="H467" s="166"/>
      <c r="I467" s="166"/>
      <c r="J467" s="166"/>
      <c r="K467" s="166"/>
      <c r="L467" s="166"/>
      <c r="M467" s="166"/>
      <c r="N467" s="166"/>
      <c r="O467" s="166"/>
      <c r="P467" s="166"/>
      <c r="Q467" s="166"/>
      <c r="R467" s="166"/>
      <c r="S467" s="166"/>
      <c r="T467" s="166"/>
      <c r="U467" s="166"/>
      <c r="V467" s="166"/>
      <c r="W467" s="166"/>
      <c r="X467" s="166"/>
      <c r="Y467" s="166"/>
      <c r="Z467" s="166"/>
    </row>
    <row r="468" spans="1:26" ht="12.75" customHeight="1">
      <c r="A468" s="166"/>
      <c r="B468" s="166"/>
      <c r="C468" s="166"/>
      <c r="D468" s="166"/>
      <c r="E468" s="166"/>
      <c r="F468" s="166"/>
      <c r="G468" s="166"/>
      <c r="H468" s="166"/>
      <c r="I468" s="166"/>
      <c r="J468" s="166"/>
      <c r="K468" s="166"/>
      <c r="L468" s="166"/>
      <c r="M468" s="166"/>
      <c r="N468" s="166"/>
      <c r="O468" s="166"/>
      <c r="P468" s="166"/>
      <c r="Q468" s="166"/>
      <c r="R468" s="166"/>
      <c r="S468" s="166"/>
      <c r="T468" s="166"/>
      <c r="U468" s="166"/>
      <c r="V468" s="166"/>
      <c r="W468" s="166"/>
      <c r="X468" s="166"/>
      <c r="Y468" s="166"/>
      <c r="Z468" s="166"/>
    </row>
    <row r="469" spans="1:26" ht="12.75" customHeight="1">
      <c r="A469" s="166"/>
      <c r="B469" s="166"/>
      <c r="C469" s="166"/>
      <c r="D469" s="166"/>
      <c r="E469" s="166"/>
      <c r="F469" s="166"/>
      <c r="G469" s="166"/>
      <c r="H469" s="166"/>
      <c r="I469" s="166"/>
      <c r="J469" s="166"/>
      <c r="K469" s="166"/>
      <c r="L469" s="166"/>
      <c r="M469" s="166"/>
      <c r="N469" s="166"/>
      <c r="O469" s="166"/>
      <c r="P469" s="166"/>
      <c r="Q469" s="166"/>
      <c r="R469" s="166"/>
      <c r="S469" s="166"/>
      <c r="T469" s="166"/>
      <c r="U469" s="166"/>
      <c r="V469" s="166"/>
      <c r="W469" s="166"/>
      <c r="X469" s="166"/>
      <c r="Y469" s="166"/>
      <c r="Z469" s="166"/>
    </row>
    <row r="470" spans="1:26" ht="12.75" customHeight="1">
      <c r="A470" s="166"/>
      <c r="B470" s="166"/>
      <c r="C470" s="166"/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66"/>
      <c r="Q470" s="166"/>
      <c r="R470" s="166"/>
      <c r="S470" s="166"/>
      <c r="T470" s="166"/>
      <c r="U470" s="166"/>
      <c r="V470" s="166"/>
      <c r="W470" s="166"/>
      <c r="X470" s="166"/>
      <c r="Y470" s="166"/>
      <c r="Z470" s="166"/>
    </row>
    <row r="471" spans="1:26" ht="12.75" customHeight="1">
      <c r="A471" s="166"/>
      <c r="B471" s="166"/>
      <c r="C471" s="166"/>
      <c r="D471" s="166"/>
      <c r="E471" s="166"/>
      <c r="F471" s="166"/>
      <c r="G471" s="166"/>
      <c r="H471" s="166"/>
      <c r="I471" s="166"/>
      <c r="J471" s="166"/>
      <c r="K471" s="166"/>
      <c r="L471" s="166"/>
      <c r="M471" s="166"/>
      <c r="N471" s="166"/>
      <c r="O471" s="166"/>
      <c r="P471" s="166"/>
      <c r="Q471" s="166"/>
      <c r="R471" s="166"/>
      <c r="S471" s="166"/>
      <c r="T471" s="166"/>
      <c r="U471" s="166"/>
      <c r="V471" s="166"/>
      <c r="W471" s="166"/>
      <c r="X471" s="166"/>
      <c r="Y471" s="166"/>
      <c r="Z471" s="166"/>
    </row>
    <row r="472" spans="1:26" ht="12.75" customHeight="1">
      <c r="A472" s="166"/>
      <c r="B472" s="166"/>
      <c r="C472" s="166"/>
      <c r="D472" s="166"/>
      <c r="E472" s="166"/>
      <c r="F472" s="166"/>
      <c r="G472" s="166"/>
      <c r="H472" s="166"/>
      <c r="I472" s="166"/>
      <c r="J472" s="166"/>
      <c r="K472" s="166"/>
      <c r="L472" s="166"/>
      <c r="M472" s="166"/>
      <c r="N472" s="166"/>
      <c r="O472" s="166"/>
      <c r="P472" s="166"/>
      <c r="Q472" s="166"/>
      <c r="R472" s="166"/>
      <c r="S472" s="166"/>
      <c r="T472" s="166"/>
      <c r="U472" s="166"/>
      <c r="V472" s="166"/>
      <c r="W472" s="166"/>
      <c r="X472" s="166"/>
      <c r="Y472" s="166"/>
      <c r="Z472" s="166"/>
    </row>
    <row r="473" spans="1:26" ht="12.75" customHeight="1">
      <c r="A473" s="166"/>
      <c r="B473" s="166"/>
      <c r="C473" s="166"/>
      <c r="D473" s="166"/>
      <c r="E473" s="166"/>
      <c r="F473" s="166"/>
      <c r="G473" s="166"/>
      <c r="H473" s="166"/>
      <c r="I473" s="166"/>
      <c r="J473" s="166"/>
      <c r="K473" s="166"/>
      <c r="L473" s="166"/>
      <c r="M473" s="166"/>
      <c r="N473" s="166"/>
      <c r="O473" s="166"/>
      <c r="P473" s="166"/>
      <c r="Q473" s="166"/>
      <c r="R473" s="166"/>
      <c r="S473" s="166"/>
      <c r="T473" s="166"/>
      <c r="U473" s="166"/>
      <c r="V473" s="166"/>
      <c r="W473" s="166"/>
      <c r="X473" s="166"/>
      <c r="Y473" s="166"/>
      <c r="Z473" s="166"/>
    </row>
    <row r="474" spans="1:26" ht="12.75" customHeight="1">
      <c r="A474" s="166"/>
      <c r="B474" s="166"/>
      <c r="C474" s="166"/>
      <c r="D474" s="166"/>
      <c r="E474" s="166"/>
      <c r="F474" s="166"/>
      <c r="G474" s="166"/>
      <c r="H474" s="166"/>
      <c r="I474" s="166"/>
      <c r="J474" s="166"/>
      <c r="K474" s="166"/>
      <c r="L474" s="166"/>
      <c r="M474" s="166"/>
      <c r="N474" s="166"/>
      <c r="O474" s="166"/>
      <c r="P474" s="166"/>
      <c r="Q474" s="166"/>
      <c r="R474" s="166"/>
      <c r="S474" s="166"/>
      <c r="T474" s="166"/>
      <c r="U474" s="166"/>
      <c r="V474" s="166"/>
      <c r="W474" s="166"/>
      <c r="X474" s="166"/>
      <c r="Y474" s="166"/>
      <c r="Z474" s="166"/>
    </row>
    <row r="475" spans="1:26" ht="12.75" customHeight="1">
      <c r="A475" s="166"/>
      <c r="B475" s="166"/>
      <c r="C475" s="166"/>
      <c r="D475" s="166"/>
      <c r="E475" s="166"/>
      <c r="F475" s="166"/>
      <c r="G475" s="166"/>
      <c r="H475" s="166"/>
      <c r="I475" s="166"/>
      <c r="J475" s="166"/>
      <c r="K475" s="166"/>
      <c r="L475" s="166"/>
      <c r="M475" s="166"/>
      <c r="N475" s="166"/>
      <c r="O475" s="166"/>
      <c r="P475" s="166"/>
      <c r="Q475" s="166"/>
      <c r="R475" s="166"/>
      <c r="S475" s="166"/>
      <c r="T475" s="166"/>
      <c r="U475" s="166"/>
      <c r="V475" s="166"/>
      <c r="W475" s="166"/>
      <c r="X475" s="166"/>
      <c r="Y475" s="166"/>
      <c r="Z475" s="166"/>
    </row>
    <row r="476" spans="1:26" ht="12.75" customHeight="1">
      <c r="A476" s="166"/>
      <c r="B476" s="166"/>
      <c r="C476" s="166"/>
      <c r="D476" s="166"/>
      <c r="E476" s="166"/>
      <c r="F476" s="166"/>
      <c r="G476" s="166"/>
      <c r="H476" s="166"/>
      <c r="I476" s="166"/>
      <c r="J476" s="166"/>
      <c r="K476" s="166"/>
      <c r="L476" s="166"/>
      <c r="M476" s="166"/>
      <c r="N476" s="166"/>
      <c r="O476" s="166"/>
      <c r="P476" s="166"/>
      <c r="Q476" s="166"/>
      <c r="R476" s="166"/>
      <c r="S476" s="166"/>
      <c r="T476" s="166"/>
      <c r="U476" s="166"/>
      <c r="V476" s="166"/>
      <c r="W476" s="166"/>
      <c r="X476" s="166"/>
      <c r="Y476" s="166"/>
      <c r="Z476" s="166"/>
    </row>
    <row r="477" spans="1:26" ht="12.75" customHeight="1">
      <c r="A477" s="166"/>
      <c r="B477" s="166"/>
      <c r="C477" s="166"/>
      <c r="D477" s="166"/>
      <c r="E477" s="166"/>
      <c r="F477" s="166"/>
      <c r="G477" s="166"/>
      <c r="H477" s="166"/>
      <c r="I477" s="166"/>
      <c r="J477" s="166"/>
      <c r="K477" s="166"/>
      <c r="L477" s="166"/>
      <c r="M477" s="166"/>
      <c r="N477" s="166"/>
      <c r="O477" s="166"/>
      <c r="P477" s="166"/>
      <c r="Q477" s="166"/>
      <c r="R477" s="166"/>
      <c r="S477" s="166"/>
      <c r="T477" s="166"/>
      <c r="U477" s="166"/>
      <c r="V477" s="166"/>
      <c r="W477" s="166"/>
      <c r="X477" s="166"/>
      <c r="Y477" s="166"/>
      <c r="Z477" s="166"/>
    </row>
    <row r="478" spans="1:26" ht="12.75" customHeight="1">
      <c r="A478" s="166"/>
      <c r="B478" s="166"/>
      <c r="C478" s="166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66"/>
      <c r="O478" s="166"/>
      <c r="P478" s="166"/>
      <c r="Q478" s="166"/>
      <c r="R478" s="166"/>
      <c r="S478" s="166"/>
      <c r="T478" s="166"/>
      <c r="U478" s="166"/>
      <c r="V478" s="166"/>
      <c r="W478" s="166"/>
      <c r="X478" s="166"/>
      <c r="Y478" s="166"/>
      <c r="Z478" s="166"/>
    </row>
    <row r="479" spans="1:26" ht="12.75" customHeight="1">
      <c r="A479" s="166"/>
      <c r="B479" s="166"/>
      <c r="C479" s="166"/>
      <c r="D479" s="166"/>
      <c r="E479" s="166"/>
      <c r="F479" s="166"/>
      <c r="G479" s="166"/>
      <c r="H479" s="166"/>
      <c r="I479" s="166"/>
      <c r="J479" s="166"/>
      <c r="K479" s="166"/>
      <c r="L479" s="166"/>
      <c r="M479" s="166"/>
      <c r="N479" s="166"/>
      <c r="O479" s="166"/>
      <c r="P479" s="166"/>
      <c r="Q479" s="166"/>
      <c r="R479" s="166"/>
      <c r="S479" s="166"/>
      <c r="T479" s="166"/>
      <c r="U479" s="166"/>
      <c r="V479" s="166"/>
      <c r="W479" s="166"/>
      <c r="X479" s="166"/>
      <c r="Y479" s="166"/>
      <c r="Z479" s="166"/>
    </row>
    <row r="480" spans="1:26" ht="12.75" customHeight="1">
      <c r="A480" s="166"/>
      <c r="B480" s="166"/>
      <c r="C480" s="166"/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66"/>
      <c r="O480" s="166"/>
      <c r="P480" s="166"/>
      <c r="Q480" s="166"/>
      <c r="R480" s="166"/>
      <c r="S480" s="166"/>
      <c r="T480" s="166"/>
      <c r="U480" s="166"/>
      <c r="V480" s="166"/>
      <c r="W480" s="166"/>
      <c r="X480" s="166"/>
      <c r="Y480" s="166"/>
      <c r="Z480" s="166"/>
    </row>
    <row r="481" spans="1:26" ht="12.75" customHeight="1">
      <c r="A481" s="166"/>
      <c r="B481" s="166"/>
      <c r="C481" s="166"/>
      <c r="D481" s="166"/>
      <c r="E481" s="166"/>
      <c r="F481" s="166"/>
      <c r="G481" s="166"/>
      <c r="H481" s="166"/>
      <c r="I481" s="166"/>
      <c r="J481" s="166"/>
      <c r="K481" s="166"/>
      <c r="L481" s="166"/>
      <c r="M481" s="166"/>
      <c r="N481" s="166"/>
      <c r="O481" s="166"/>
      <c r="P481" s="166"/>
      <c r="Q481" s="166"/>
      <c r="R481" s="166"/>
      <c r="S481" s="166"/>
      <c r="T481" s="166"/>
      <c r="U481" s="166"/>
      <c r="V481" s="166"/>
      <c r="W481" s="166"/>
      <c r="X481" s="166"/>
      <c r="Y481" s="166"/>
      <c r="Z481" s="166"/>
    </row>
    <row r="482" spans="1:26" ht="12.75" customHeight="1">
      <c r="A482" s="166"/>
      <c r="B482" s="166"/>
      <c r="C482" s="166"/>
      <c r="D482" s="166"/>
      <c r="E482" s="166"/>
      <c r="F482" s="166"/>
      <c r="G482" s="166"/>
      <c r="H482" s="166"/>
      <c r="I482" s="166"/>
      <c r="J482" s="166"/>
      <c r="K482" s="166"/>
      <c r="L482" s="166"/>
      <c r="M482" s="166"/>
      <c r="N482" s="166"/>
      <c r="O482" s="166"/>
      <c r="P482" s="166"/>
      <c r="Q482" s="166"/>
      <c r="R482" s="166"/>
      <c r="S482" s="166"/>
      <c r="T482" s="166"/>
      <c r="U482" s="166"/>
      <c r="V482" s="166"/>
      <c r="W482" s="166"/>
      <c r="X482" s="166"/>
      <c r="Y482" s="166"/>
      <c r="Z482" s="166"/>
    </row>
    <row r="483" spans="1:26" ht="12.75" customHeight="1">
      <c r="A483" s="166"/>
      <c r="B483" s="166"/>
      <c r="C483" s="166"/>
      <c r="D483" s="166"/>
      <c r="E483" s="166"/>
      <c r="F483" s="166"/>
      <c r="G483" s="166"/>
      <c r="H483" s="166"/>
      <c r="I483" s="166"/>
      <c r="J483" s="166"/>
      <c r="K483" s="166"/>
      <c r="L483" s="166"/>
      <c r="M483" s="166"/>
      <c r="N483" s="166"/>
      <c r="O483" s="166"/>
      <c r="P483" s="166"/>
      <c r="Q483" s="166"/>
      <c r="R483" s="166"/>
      <c r="S483" s="166"/>
      <c r="T483" s="166"/>
      <c r="U483" s="166"/>
      <c r="V483" s="166"/>
      <c r="W483" s="166"/>
      <c r="X483" s="166"/>
      <c r="Y483" s="166"/>
      <c r="Z483" s="166"/>
    </row>
    <row r="484" spans="1:26" ht="12.75" customHeight="1">
      <c r="A484" s="166"/>
      <c r="B484" s="166"/>
      <c r="C484" s="166"/>
      <c r="D484" s="166"/>
      <c r="E484" s="166"/>
      <c r="F484" s="166"/>
      <c r="G484" s="166"/>
      <c r="H484" s="166"/>
      <c r="I484" s="166"/>
      <c r="J484" s="166"/>
      <c r="K484" s="166"/>
      <c r="L484" s="166"/>
      <c r="M484" s="166"/>
      <c r="N484" s="166"/>
      <c r="O484" s="166"/>
      <c r="P484" s="166"/>
      <c r="Q484" s="166"/>
      <c r="R484" s="166"/>
      <c r="S484" s="166"/>
      <c r="T484" s="166"/>
      <c r="U484" s="166"/>
      <c r="V484" s="166"/>
      <c r="W484" s="166"/>
      <c r="X484" s="166"/>
      <c r="Y484" s="166"/>
      <c r="Z484" s="166"/>
    </row>
    <row r="485" spans="1:26" ht="12.75" customHeight="1">
      <c r="A485" s="166"/>
      <c r="B485" s="166"/>
      <c r="C485" s="166"/>
      <c r="D485" s="166"/>
      <c r="E485" s="166"/>
      <c r="F485" s="166"/>
      <c r="G485" s="166"/>
      <c r="H485" s="166"/>
      <c r="I485" s="166"/>
      <c r="J485" s="166"/>
      <c r="K485" s="166"/>
      <c r="L485" s="166"/>
      <c r="M485" s="166"/>
      <c r="N485" s="166"/>
      <c r="O485" s="166"/>
      <c r="P485" s="166"/>
      <c r="Q485" s="166"/>
      <c r="R485" s="166"/>
      <c r="S485" s="166"/>
      <c r="T485" s="166"/>
      <c r="U485" s="166"/>
      <c r="V485" s="166"/>
      <c r="W485" s="166"/>
      <c r="X485" s="166"/>
      <c r="Y485" s="166"/>
      <c r="Z485" s="166"/>
    </row>
    <row r="486" spans="1:26" ht="12.75" customHeight="1">
      <c r="A486" s="166"/>
      <c r="B486" s="166"/>
      <c r="C486" s="166"/>
      <c r="D486" s="166"/>
      <c r="E486" s="166"/>
      <c r="F486" s="166"/>
      <c r="G486" s="166"/>
      <c r="H486" s="166"/>
      <c r="I486" s="166"/>
      <c r="J486" s="166"/>
      <c r="K486" s="166"/>
      <c r="L486" s="166"/>
      <c r="M486" s="166"/>
      <c r="N486" s="166"/>
      <c r="O486" s="166"/>
      <c r="P486" s="166"/>
      <c r="Q486" s="166"/>
      <c r="R486" s="166"/>
      <c r="S486" s="166"/>
      <c r="T486" s="166"/>
      <c r="U486" s="166"/>
      <c r="V486" s="166"/>
      <c r="W486" s="166"/>
      <c r="X486" s="166"/>
      <c r="Y486" s="166"/>
      <c r="Z486" s="166"/>
    </row>
    <row r="487" spans="1:26" ht="12.75" customHeight="1">
      <c r="A487" s="166"/>
      <c r="B487" s="166"/>
      <c r="C487" s="166"/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66"/>
      <c r="O487" s="166"/>
      <c r="P487" s="166"/>
      <c r="Q487" s="166"/>
      <c r="R487" s="166"/>
      <c r="S487" s="166"/>
      <c r="T487" s="166"/>
      <c r="U487" s="166"/>
      <c r="V487" s="166"/>
      <c r="W487" s="166"/>
      <c r="X487" s="166"/>
      <c r="Y487" s="166"/>
      <c r="Z487" s="166"/>
    </row>
    <row r="488" spans="1:26" ht="12.75" customHeight="1">
      <c r="A488" s="166"/>
      <c r="B488" s="166"/>
      <c r="C488" s="166"/>
      <c r="D488" s="166"/>
      <c r="E488" s="166"/>
      <c r="F488" s="166"/>
      <c r="G488" s="166"/>
      <c r="H488" s="166"/>
      <c r="I488" s="166"/>
      <c r="J488" s="166"/>
      <c r="K488" s="166"/>
      <c r="L488" s="166"/>
      <c r="M488" s="166"/>
      <c r="N488" s="166"/>
      <c r="O488" s="166"/>
      <c r="P488" s="166"/>
      <c r="Q488" s="166"/>
      <c r="R488" s="166"/>
      <c r="S488" s="166"/>
      <c r="T488" s="166"/>
      <c r="U488" s="166"/>
      <c r="V488" s="166"/>
      <c r="W488" s="166"/>
      <c r="X488" s="166"/>
      <c r="Y488" s="166"/>
      <c r="Z488" s="166"/>
    </row>
    <row r="489" spans="1:26" ht="12.75" customHeight="1">
      <c r="A489" s="166"/>
      <c r="B489" s="166"/>
      <c r="C489" s="166"/>
      <c r="D489" s="166"/>
      <c r="E489" s="166"/>
      <c r="F489" s="166"/>
      <c r="G489" s="166"/>
      <c r="H489" s="166"/>
      <c r="I489" s="166"/>
      <c r="J489" s="166"/>
      <c r="K489" s="166"/>
      <c r="L489" s="166"/>
      <c r="M489" s="166"/>
      <c r="N489" s="166"/>
      <c r="O489" s="166"/>
      <c r="P489" s="166"/>
      <c r="Q489" s="166"/>
      <c r="R489" s="166"/>
      <c r="S489" s="166"/>
      <c r="T489" s="166"/>
      <c r="U489" s="166"/>
      <c r="V489" s="166"/>
      <c r="W489" s="166"/>
      <c r="X489" s="166"/>
      <c r="Y489" s="166"/>
      <c r="Z489" s="166"/>
    </row>
    <row r="490" spans="1:26" ht="12.75" customHeight="1">
      <c r="A490" s="166"/>
      <c r="B490" s="166"/>
      <c r="C490" s="166"/>
      <c r="D490" s="166"/>
      <c r="E490" s="166"/>
      <c r="F490" s="166"/>
      <c r="G490" s="166"/>
      <c r="H490" s="166"/>
      <c r="I490" s="166"/>
      <c r="J490" s="166"/>
      <c r="K490" s="166"/>
      <c r="L490" s="166"/>
      <c r="M490" s="166"/>
      <c r="N490" s="166"/>
      <c r="O490" s="166"/>
      <c r="P490" s="166"/>
      <c r="Q490" s="166"/>
      <c r="R490" s="166"/>
      <c r="S490" s="166"/>
      <c r="T490" s="166"/>
      <c r="U490" s="166"/>
      <c r="V490" s="166"/>
      <c r="W490" s="166"/>
      <c r="X490" s="166"/>
      <c r="Y490" s="166"/>
      <c r="Z490" s="166"/>
    </row>
    <row r="491" spans="1:26" ht="12.75" customHeight="1">
      <c r="A491" s="166"/>
      <c r="B491" s="166"/>
      <c r="C491" s="166"/>
      <c r="D491" s="166"/>
      <c r="E491" s="166"/>
      <c r="F491" s="166"/>
      <c r="G491" s="166"/>
      <c r="H491" s="166"/>
      <c r="I491" s="166"/>
      <c r="J491" s="166"/>
      <c r="K491" s="166"/>
      <c r="L491" s="166"/>
      <c r="M491" s="166"/>
      <c r="N491" s="166"/>
      <c r="O491" s="166"/>
      <c r="P491" s="166"/>
      <c r="Q491" s="166"/>
      <c r="R491" s="166"/>
      <c r="S491" s="166"/>
      <c r="T491" s="166"/>
      <c r="U491" s="166"/>
      <c r="V491" s="166"/>
      <c r="W491" s="166"/>
      <c r="X491" s="166"/>
      <c r="Y491" s="166"/>
      <c r="Z491" s="166"/>
    </row>
    <row r="492" spans="1:26" ht="12.75" customHeight="1">
      <c r="A492" s="166"/>
      <c r="B492" s="166"/>
      <c r="C492" s="166"/>
      <c r="D492" s="166"/>
      <c r="E492" s="166"/>
      <c r="F492" s="166"/>
      <c r="G492" s="166"/>
      <c r="H492" s="166"/>
      <c r="I492" s="166"/>
      <c r="J492" s="166"/>
      <c r="K492" s="166"/>
      <c r="L492" s="166"/>
      <c r="M492" s="166"/>
      <c r="N492" s="166"/>
      <c r="O492" s="166"/>
      <c r="P492" s="166"/>
      <c r="Q492" s="166"/>
      <c r="R492" s="166"/>
      <c r="S492" s="166"/>
      <c r="T492" s="166"/>
      <c r="U492" s="166"/>
      <c r="V492" s="166"/>
      <c r="W492" s="166"/>
      <c r="X492" s="166"/>
      <c r="Y492" s="166"/>
      <c r="Z492" s="166"/>
    </row>
    <row r="493" spans="1:26" ht="12.75" customHeight="1">
      <c r="A493" s="166"/>
      <c r="B493" s="166"/>
      <c r="C493" s="166"/>
      <c r="D493" s="166"/>
      <c r="E493" s="166"/>
      <c r="F493" s="166"/>
      <c r="G493" s="166"/>
      <c r="H493" s="166"/>
      <c r="I493" s="166"/>
      <c r="J493" s="166"/>
      <c r="K493" s="166"/>
      <c r="L493" s="166"/>
      <c r="M493" s="166"/>
      <c r="N493" s="166"/>
      <c r="O493" s="166"/>
      <c r="P493" s="166"/>
      <c r="Q493" s="166"/>
      <c r="R493" s="166"/>
      <c r="S493" s="166"/>
      <c r="T493" s="166"/>
      <c r="U493" s="166"/>
      <c r="V493" s="166"/>
      <c r="W493" s="166"/>
      <c r="X493" s="166"/>
      <c r="Y493" s="166"/>
      <c r="Z493" s="166"/>
    </row>
    <row r="494" spans="1:26" ht="12.75" customHeight="1">
      <c r="A494" s="166"/>
      <c r="B494" s="166"/>
      <c r="C494" s="166"/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6"/>
      <c r="R494" s="166"/>
      <c r="S494" s="166"/>
      <c r="T494" s="166"/>
      <c r="U494" s="166"/>
      <c r="V494" s="166"/>
      <c r="W494" s="166"/>
      <c r="X494" s="166"/>
      <c r="Y494" s="166"/>
      <c r="Z494" s="166"/>
    </row>
    <row r="495" spans="1:26" ht="12.75" customHeight="1">
      <c r="A495" s="166"/>
      <c r="B495" s="166"/>
      <c r="C495" s="166"/>
      <c r="D495" s="166"/>
      <c r="E495" s="166"/>
      <c r="F495" s="166"/>
      <c r="G495" s="166"/>
      <c r="H495" s="166"/>
      <c r="I495" s="166"/>
      <c r="J495" s="166"/>
      <c r="K495" s="166"/>
      <c r="L495" s="166"/>
      <c r="M495" s="166"/>
      <c r="N495" s="166"/>
      <c r="O495" s="166"/>
      <c r="P495" s="166"/>
      <c r="Q495" s="166"/>
      <c r="R495" s="166"/>
      <c r="S495" s="166"/>
      <c r="T495" s="166"/>
      <c r="U495" s="166"/>
      <c r="V495" s="166"/>
      <c r="W495" s="166"/>
      <c r="X495" s="166"/>
      <c r="Y495" s="166"/>
      <c r="Z495" s="166"/>
    </row>
    <row r="496" spans="1:26" ht="12.75" customHeight="1">
      <c r="A496" s="166"/>
      <c r="B496" s="166"/>
      <c r="C496" s="166"/>
      <c r="D496" s="166"/>
      <c r="E496" s="166"/>
      <c r="F496" s="166"/>
      <c r="G496" s="166"/>
      <c r="H496" s="166"/>
      <c r="I496" s="166"/>
      <c r="J496" s="166"/>
      <c r="K496" s="166"/>
      <c r="L496" s="166"/>
      <c r="M496" s="166"/>
      <c r="N496" s="166"/>
      <c r="O496" s="166"/>
      <c r="P496" s="166"/>
      <c r="Q496" s="166"/>
      <c r="R496" s="166"/>
      <c r="S496" s="166"/>
      <c r="T496" s="166"/>
      <c r="U496" s="166"/>
      <c r="V496" s="166"/>
      <c r="W496" s="166"/>
      <c r="X496" s="166"/>
      <c r="Y496" s="166"/>
      <c r="Z496" s="166"/>
    </row>
    <row r="497" spans="1:26" ht="12.75" customHeight="1">
      <c r="A497" s="166"/>
      <c r="B497" s="166"/>
      <c r="C497" s="166"/>
      <c r="D497" s="166"/>
      <c r="E497" s="166"/>
      <c r="F497" s="166"/>
      <c r="G497" s="166"/>
      <c r="H497" s="166"/>
      <c r="I497" s="166"/>
      <c r="J497" s="166"/>
      <c r="K497" s="166"/>
      <c r="L497" s="166"/>
      <c r="M497" s="166"/>
      <c r="N497" s="166"/>
      <c r="O497" s="166"/>
      <c r="P497" s="166"/>
      <c r="Q497" s="166"/>
      <c r="R497" s="166"/>
      <c r="S497" s="166"/>
      <c r="T497" s="166"/>
      <c r="U497" s="166"/>
      <c r="V497" s="166"/>
      <c r="W497" s="166"/>
      <c r="X497" s="166"/>
      <c r="Y497" s="166"/>
      <c r="Z497" s="166"/>
    </row>
    <row r="498" spans="1:26" ht="12.75" customHeight="1">
      <c r="A498" s="166"/>
      <c r="B498" s="166"/>
      <c r="C498" s="166"/>
      <c r="D498" s="166"/>
      <c r="E498" s="166"/>
      <c r="F498" s="166"/>
      <c r="G498" s="166"/>
      <c r="H498" s="166"/>
      <c r="I498" s="166"/>
      <c r="J498" s="166"/>
      <c r="K498" s="166"/>
      <c r="L498" s="166"/>
      <c r="M498" s="166"/>
      <c r="N498" s="166"/>
      <c r="O498" s="166"/>
      <c r="P498" s="166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</row>
    <row r="499" spans="1:26" ht="12.75" customHeight="1">
      <c r="A499" s="166"/>
      <c r="B499" s="166"/>
      <c r="C499" s="166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66"/>
      <c r="O499" s="166"/>
      <c r="P499" s="166"/>
      <c r="Q499" s="166"/>
      <c r="R499" s="166"/>
      <c r="S499" s="166"/>
      <c r="T499" s="166"/>
      <c r="U499" s="166"/>
      <c r="V499" s="166"/>
      <c r="W499" s="166"/>
      <c r="X499" s="166"/>
      <c r="Y499" s="166"/>
      <c r="Z499" s="166"/>
    </row>
    <row r="500" spans="1:26" ht="12.75" customHeight="1">
      <c r="A500" s="166"/>
      <c r="B500" s="166"/>
      <c r="C500" s="166"/>
      <c r="D500" s="166"/>
      <c r="E500" s="166"/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P500" s="166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</row>
    <row r="501" spans="1:26" ht="12.75" customHeight="1">
      <c r="A501" s="166"/>
      <c r="B501" s="166"/>
      <c r="C501" s="166"/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6"/>
      <c r="R501" s="166"/>
      <c r="S501" s="166"/>
      <c r="T501" s="166"/>
      <c r="U501" s="166"/>
      <c r="V501" s="166"/>
      <c r="W501" s="166"/>
      <c r="X501" s="166"/>
      <c r="Y501" s="166"/>
      <c r="Z501" s="166"/>
    </row>
    <row r="502" spans="1:26" ht="12.75" customHeight="1">
      <c r="A502" s="166"/>
      <c r="B502" s="166"/>
      <c r="C502" s="166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66"/>
      <c r="O502" s="166"/>
      <c r="P502" s="166"/>
      <c r="Q502" s="166"/>
      <c r="R502" s="166"/>
      <c r="S502" s="166"/>
      <c r="T502" s="166"/>
      <c r="U502" s="166"/>
      <c r="V502" s="166"/>
      <c r="W502" s="166"/>
      <c r="X502" s="166"/>
      <c r="Y502" s="166"/>
      <c r="Z502" s="166"/>
    </row>
    <row r="503" spans="1:26" ht="12.75" customHeight="1">
      <c r="A503" s="166"/>
      <c r="B503" s="166"/>
      <c r="C503" s="166"/>
      <c r="D503" s="166"/>
      <c r="E503" s="166"/>
      <c r="F503" s="166"/>
      <c r="G503" s="166"/>
      <c r="H503" s="166"/>
      <c r="I503" s="166"/>
      <c r="J503" s="166"/>
      <c r="K503" s="166"/>
      <c r="L503" s="166"/>
      <c r="M503" s="166"/>
      <c r="N503" s="166"/>
      <c r="O503" s="166"/>
      <c r="P503" s="166"/>
      <c r="Q503" s="166"/>
      <c r="R503" s="166"/>
      <c r="S503" s="166"/>
      <c r="T503" s="166"/>
      <c r="U503" s="166"/>
      <c r="V503" s="166"/>
      <c r="W503" s="166"/>
      <c r="X503" s="166"/>
      <c r="Y503" s="166"/>
      <c r="Z503" s="166"/>
    </row>
    <row r="504" spans="1:26" ht="12.75" customHeight="1">
      <c r="A504" s="166"/>
      <c r="B504" s="166"/>
      <c r="C504" s="166"/>
      <c r="D504" s="166"/>
      <c r="E504" s="166"/>
      <c r="F504" s="166"/>
      <c r="G504" s="166"/>
      <c r="H504" s="166"/>
      <c r="I504" s="166"/>
      <c r="J504" s="166"/>
      <c r="K504" s="166"/>
      <c r="L504" s="166"/>
      <c r="M504" s="166"/>
      <c r="N504" s="166"/>
      <c r="O504" s="166"/>
      <c r="P504" s="166"/>
      <c r="Q504" s="166"/>
      <c r="R504" s="166"/>
      <c r="S504" s="166"/>
      <c r="T504" s="166"/>
      <c r="U504" s="166"/>
      <c r="V504" s="166"/>
      <c r="W504" s="166"/>
      <c r="X504" s="166"/>
      <c r="Y504" s="166"/>
      <c r="Z504" s="166"/>
    </row>
    <row r="505" spans="1:26" ht="12.75" customHeight="1">
      <c r="A505" s="166"/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</row>
    <row r="506" spans="1:26" ht="12.75" customHeight="1">
      <c r="A506" s="166"/>
      <c r="B506" s="166"/>
      <c r="C506" s="166"/>
      <c r="D506" s="166"/>
      <c r="E506" s="166"/>
      <c r="F506" s="166"/>
      <c r="G506" s="166"/>
      <c r="H506" s="166"/>
      <c r="I506" s="166"/>
      <c r="J506" s="166"/>
      <c r="K506" s="166"/>
      <c r="L506" s="166"/>
      <c r="M506" s="166"/>
      <c r="N506" s="166"/>
      <c r="O506" s="166"/>
      <c r="P506" s="166"/>
      <c r="Q506" s="166"/>
      <c r="R506" s="166"/>
      <c r="S506" s="166"/>
      <c r="T506" s="166"/>
      <c r="U506" s="166"/>
      <c r="V506" s="166"/>
      <c r="W506" s="166"/>
      <c r="X506" s="166"/>
      <c r="Y506" s="166"/>
      <c r="Z506" s="166"/>
    </row>
    <row r="507" spans="1:26" ht="12.75" customHeight="1">
      <c r="A507" s="166"/>
      <c r="B507" s="166"/>
      <c r="C507" s="166"/>
      <c r="D507" s="166"/>
      <c r="E507" s="166"/>
      <c r="F507" s="166"/>
      <c r="G507" s="166"/>
      <c r="H507" s="166"/>
      <c r="I507" s="166"/>
      <c r="J507" s="166"/>
      <c r="K507" s="166"/>
      <c r="L507" s="166"/>
      <c r="M507" s="166"/>
      <c r="N507" s="166"/>
      <c r="O507" s="166"/>
      <c r="P507" s="166"/>
      <c r="Q507" s="166"/>
      <c r="R507" s="166"/>
      <c r="S507" s="166"/>
      <c r="T507" s="166"/>
      <c r="U507" s="166"/>
      <c r="V507" s="166"/>
      <c r="W507" s="166"/>
      <c r="X507" s="166"/>
      <c r="Y507" s="166"/>
      <c r="Z507" s="166"/>
    </row>
    <row r="508" spans="1:26" ht="12.75" customHeight="1">
      <c r="A508" s="166"/>
      <c r="B508" s="166"/>
      <c r="C508" s="166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P508" s="166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</row>
    <row r="509" spans="1:26" ht="12.75" customHeight="1">
      <c r="A509" s="166"/>
      <c r="B509" s="166"/>
      <c r="C509" s="166"/>
      <c r="D509" s="166"/>
      <c r="E509" s="166"/>
      <c r="F509" s="166"/>
      <c r="G509" s="166"/>
      <c r="H509" s="166"/>
      <c r="I509" s="166"/>
      <c r="J509" s="166"/>
      <c r="K509" s="166"/>
      <c r="L509" s="166"/>
      <c r="M509" s="166"/>
      <c r="N509" s="166"/>
      <c r="O509" s="166"/>
      <c r="P509" s="166"/>
      <c r="Q509" s="166"/>
      <c r="R509" s="166"/>
      <c r="S509" s="166"/>
      <c r="T509" s="166"/>
      <c r="U509" s="166"/>
      <c r="V509" s="166"/>
      <c r="W509" s="166"/>
      <c r="X509" s="166"/>
      <c r="Y509" s="166"/>
      <c r="Z509" s="166"/>
    </row>
    <row r="510" spans="1:26" ht="12.75" customHeight="1">
      <c r="A510" s="166"/>
      <c r="B510" s="166"/>
      <c r="C510" s="166"/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66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</row>
    <row r="511" spans="1:26" ht="12.75" customHeight="1">
      <c r="A511" s="166"/>
      <c r="B511" s="166"/>
      <c r="C511" s="166"/>
      <c r="D511" s="166"/>
      <c r="E511" s="166"/>
      <c r="F511" s="166"/>
      <c r="G511" s="166"/>
      <c r="H511" s="166"/>
      <c r="I511" s="166"/>
      <c r="J511" s="166"/>
      <c r="K511" s="166"/>
      <c r="L511" s="166"/>
      <c r="M511" s="166"/>
      <c r="N511" s="166"/>
      <c r="O511" s="166"/>
      <c r="P511" s="166"/>
      <c r="Q511" s="166"/>
      <c r="R511" s="166"/>
      <c r="S511" s="166"/>
      <c r="T511" s="166"/>
      <c r="U511" s="166"/>
      <c r="V511" s="166"/>
      <c r="W511" s="166"/>
      <c r="X511" s="166"/>
      <c r="Y511" s="166"/>
      <c r="Z511" s="166"/>
    </row>
    <row r="512" spans="1:26" ht="12.75" customHeight="1">
      <c r="A512" s="166"/>
      <c r="B512" s="166"/>
      <c r="C512" s="166"/>
      <c r="D512" s="166"/>
      <c r="E512" s="166"/>
      <c r="F512" s="166"/>
      <c r="G512" s="166"/>
      <c r="H512" s="166"/>
      <c r="I512" s="166"/>
      <c r="J512" s="166"/>
      <c r="K512" s="166"/>
      <c r="L512" s="166"/>
      <c r="M512" s="166"/>
      <c r="N512" s="166"/>
      <c r="O512" s="166"/>
      <c r="P512" s="166"/>
      <c r="Q512" s="166"/>
      <c r="R512" s="166"/>
      <c r="S512" s="166"/>
      <c r="T512" s="166"/>
      <c r="U512" s="166"/>
      <c r="V512" s="166"/>
      <c r="W512" s="166"/>
      <c r="X512" s="166"/>
      <c r="Y512" s="166"/>
      <c r="Z512" s="166"/>
    </row>
    <row r="513" spans="1:26" ht="12.75" customHeight="1">
      <c r="A513" s="166"/>
      <c r="B513" s="166"/>
      <c r="C513" s="166"/>
      <c r="D513" s="166"/>
      <c r="E513" s="166"/>
      <c r="F513" s="166"/>
      <c r="G513" s="166"/>
      <c r="H513" s="166"/>
      <c r="I513" s="166"/>
      <c r="J513" s="166"/>
      <c r="K513" s="166"/>
      <c r="L513" s="166"/>
      <c r="M513" s="166"/>
      <c r="N513" s="166"/>
      <c r="O513" s="166"/>
      <c r="P513" s="166"/>
      <c r="Q513" s="166"/>
      <c r="R513" s="166"/>
      <c r="S513" s="166"/>
      <c r="T513" s="166"/>
      <c r="U513" s="166"/>
      <c r="V513" s="166"/>
      <c r="W513" s="166"/>
      <c r="X513" s="166"/>
      <c r="Y513" s="166"/>
      <c r="Z513" s="166"/>
    </row>
    <row r="514" spans="1:26" ht="12.75" customHeight="1">
      <c r="A514" s="166"/>
      <c r="B514" s="166"/>
      <c r="C514" s="166"/>
      <c r="D514" s="166"/>
      <c r="E514" s="166"/>
      <c r="F514" s="166"/>
      <c r="G514" s="166"/>
      <c r="H514" s="166"/>
      <c r="I514" s="166"/>
      <c r="J514" s="166"/>
      <c r="K514" s="166"/>
      <c r="L514" s="166"/>
      <c r="M514" s="166"/>
      <c r="N514" s="166"/>
      <c r="O514" s="166"/>
      <c r="P514" s="166"/>
      <c r="Q514" s="166"/>
      <c r="R514" s="166"/>
      <c r="S514" s="166"/>
      <c r="T514" s="166"/>
      <c r="U514" s="166"/>
      <c r="V514" s="166"/>
      <c r="W514" s="166"/>
      <c r="X514" s="166"/>
      <c r="Y514" s="166"/>
      <c r="Z514" s="166"/>
    </row>
    <row r="515" spans="1:26" ht="12.75" customHeight="1">
      <c r="A515" s="166"/>
      <c r="B515" s="166"/>
      <c r="C515" s="166"/>
      <c r="D515" s="166"/>
      <c r="E515" s="166"/>
      <c r="F515" s="166"/>
      <c r="G515" s="166"/>
      <c r="H515" s="166"/>
      <c r="I515" s="166"/>
      <c r="J515" s="166"/>
      <c r="K515" s="166"/>
      <c r="L515" s="166"/>
      <c r="M515" s="166"/>
      <c r="N515" s="166"/>
      <c r="O515" s="166"/>
      <c r="P515" s="166"/>
      <c r="Q515" s="166"/>
      <c r="R515" s="166"/>
      <c r="S515" s="166"/>
      <c r="T515" s="166"/>
      <c r="U515" s="166"/>
      <c r="V515" s="166"/>
      <c r="W515" s="166"/>
      <c r="X515" s="166"/>
      <c r="Y515" s="166"/>
      <c r="Z515" s="166"/>
    </row>
    <row r="516" spans="1:26" ht="12.75" customHeight="1">
      <c r="A516" s="166"/>
      <c r="B516" s="166"/>
      <c r="C516" s="166"/>
      <c r="D516" s="166"/>
      <c r="E516" s="166"/>
      <c r="F516" s="166"/>
      <c r="G516" s="166"/>
      <c r="H516" s="166"/>
      <c r="I516" s="166"/>
      <c r="J516" s="166"/>
      <c r="K516" s="166"/>
      <c r="L516" s="166"/>
      <c r="M516" s="166"/>
      <c r="N516" s="166"/>
      <c r="O516" s="166"/>
      <c r="P516" s="166"/>
      <c r="Q516" s="166"/>
      <c r="R516" s="166"/>
      <c r="S516" s="166"/>
      <c r="T516" s="166"/>
      <c r="U516" s="166"/>
      <c r="V516" s="166"/>
      <c r="W516" s="166"/>
      <c r="X516" s="166"/>
      <c r="Y516" s="166"/>
      <c r="Z516" s="166"/>
    </row>
    <row r="517" spans="1:26" ht="12.75" customHeight="1">
      <c r="A517" s="166"/>
      <c r="B517" s="166"/>
      <c r="C517" s="166"/>
      <c r="D517" s="166"/>
      <c r="E517" s="166"/>
      <c r="F517" s="166"/>
      <c r="G517" s="166"/>
      <c r="H517" s="166"/>
      <c r="I517" s="166"/>
      <c r="J517" s="166"/>
      <c r="K517" s="166"/>
      <c r="L517" s="166"/>
      <c r="M517" s="166"/>
      <c r="N517" s="166"/>
      <c r="O517" s="166"/>
      <c r="P517" s="166"/>
      <c r="Q517" s="166"/>
      <c r="R517" s="166"/>
      <c r="S517" s="166"/>
      <c r="T517" s="166"/>
      <c r="U517" s="166"/>
      <c r="V517" s="166"/>
      <c r="W517" s="166"/>
      <c r="X517" s="166"/>
      <c r="Y517" s="166"/>
      <c r="Z517" s="166"/>
    </row>
    <row r="518" spans="1:26" ht="12.75" customHeight="1">
      <c r="A518" s="166"/>
      <c r="B518" s="166"/>
      <c r="C518" s="166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66"/>
      <c r="O518" s="166"/>
      <c r="P518" s="166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</row>
    <row r="519" spans="1:26" ht="12.75" customHeight="1">
      <c r="A519" s="166"/>
      <c r="B519" s="166"/>
      <c r="C519" s="166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66"/>
      <c r="O519" s="166"/>
      <c r="P519" s="166"/>
      <c r="Q519" s="166"/>
      <c r="R519" s="166"/>
      <c r="S519" s="166"/>
      <c r="T519" s="166"/>
      <c r="U519" s="166"/>
      <c r="V519" s="166"/>
      <c r="W519" s="166"/>
      <c r="X519" s="166"/>
      <c r="Y519" s="166"/>
      <c r="Z519" s="166"/>
    </row>
    <row r="520" spans="1:26" ht="12.75" customHeight="1">
      <c r="A520" s="166"/>
      <c r="B520" s="166"/>
      <c r="C520" s="166"/>
      <c r="D520" s="166"/>
      <c r="E520" s="166"/>
      <c r="F520" s="166"/>
      <c r="G520" s="166"/>
      <c r="H520" s="166"/>
      <c r="I520" s="166"/>
      <c r="J520" s="166"/>
      <c r="K520" s="166"/>
      <c r="L520" s="166"/>
      <c r="M520" s="166"/>
      <c r="N520" s="166"/>
      <c r="O520" s="166"/>
      <c r="P520" s="166"/>
      <c r="Q520" s="166"/>
      <c r="R520" s="166"/>
      <c r="S520" s="166"/>
      <c r="T520" s="166"/>
      <c r="U520" s="166"/>
      <c r="V520" s="166"/>
      <c r="W520" s="166"/>
      <c r="X520" s="166"/>
      <c r="Y520" s="166"/>
      <c r="Z520" s="166"/>
    </row>
    <row r="521" spans="1:26" ht="12.75" customHeight="1">
      <c r="A521" s="166"/>
      <c r="B521" s="166"/>
      <c r="C521" s="166"/>
      <c r="D521" s="166"/>
      <c r="E521" s="166"/>
      <c r="F521" s="166"/>
      <c r="G521" s="166"/>
      <c r="H521" s="166"/>
      <c r="I521" s="166"/>
      <c r="J521" s="166"/>
      <c r="K521" s="166"/>
      <c r="L521" s="166"/>
      <c r="M521" s="166"/>
      <c r="N521" s="166"/>
      <c r="O521" s="166"/>
      <c r="P521" s="166"/>
      <c r="Q521" s="166"/>
      <c r="R521" s="166"/>
      <c r="S521" s="166"/>
      <c r="T521" s="166"/>
      <c r="U521" s="166"/>
      <c r="V521" s="166"/>
      <c r="W521" s="166"/>
      <c r="X521" s="166"/>
      <c r="Y521" s="166"/>
      <c r="Z521" s="166"/>
    </row>
    <row r="522" spans="1:26" ht="12.75" customHeight="1">
      <c r="A522" s="166"/>
      <c r="B522" s="166"/>
      <c r="C522" s="166"/>
      <c r="D522" s="166"/>
      <c r="E522" s="166"/>
      <c r="F522" s="166"/>
      <c r="G522" s="166"/>
      <c r="H522" s="166"/>
      <c r="I522" s="166"/>
      <c r="J522" s="166"/>
      <c r="K522" s="166"/>
      <c r="L522" s="166"/>
      <c r="M522" s="166"/>
      <c r="N522" s="166"/>
      <c r="O522" s="166"/>
      <c r="P522" s="166"/>
      <c r="Q522" s="166"/>
      <c r="R522" s="166"/>
      <c r="S522" s="166"/>
      <c r="T522" s="166"/>
      <c r="U522" s="166"/>
      <c r="V522" s="166"/>
      <c r="W522" s="166"/>
      <c r="X522" s="166"/>
      <c r="Y522" s="166"/>
      <c r="Z522" s="166"/>
    </row>
    <row r="523" spans="1:26" ht="12.75" customHeight="1">
      <c r="A523" s="166"/>
      <c r="B523" s="166"/>
      <c r="C523" s="166"/>
      <c r="D523" s="166"/>
      <c r="E523" s="166"/>
      <c r="F523" s="166"/>
      <c r="G523" s="166"/>
      <c r="H523" s="166"/>
      <c r="I523" s="166"/>
      <c r="J523" s="166"/>
      <c r="K523" s="166"/>
      <c r="L523" s="166"/>
      <c r="M523" s="166"/>
      <c r="N523" s="166"/>
      <c r="O523" s="166"/>
      <c r="P523" s="166"/>
      <c r="Q523" s="166"/>
      <c r="R523" s="166"/>
      <c r="S523" s="166"/>
      <c r="T523" s="166"/>
      <c r="U523" s="166"/>
      <c r="V523" s="166"/>
      <c r="W523" s="166"/>
      <c r="X523" s="166"/>
      <c r="Y523" s="166"/>
      <c r="Z523" s="166"/>
    </row>
    <row r="524" spans="1:26" ht="12.75" customHeight="1">
      <c r="A524" s="166"/>
      <c r="B524" s="166"/>
      <c r="C524" s="166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6"/>
      <c r="R524" s="166"/>
      <c r="S524" s="166"/>
      <c r="T524" s="166"/>
      <c r="U524" s="166"/>
      <c r="V524" s="166"/>
      <c r="W524" s="166"/>
      <c r="X524" s="166"/>
      <c r="Y524" s="166"/>
      <c r="Z524" s="166"/>
    </row>
    <row r="525" spans="1:26" ht="12.75" customHeight="1">
      <c r="A525" s="166"/>
      <c r="B525" s="166"/>
      <c r="C525" s="166"/>
      <c r="D525" s="166"/>
      <c r="E525" s="166"/>
      <c r="F525" s="166"/>
      <c r="G525" s="166"/>
      <c r="H525" s="166"/>
      <c r="I525" s="166"/>
      <c r="J525" s="166"/>
      <c r="K525" s="166"/>
      <c r="L525" s="166"/>
      <c r="M525" s="166"/>
      <c r="N525" s="166"/>
      <c r="O525" s="166"/>
      <c r="P525" s="166"/>
      <c r="Q525" s="166"/>
      <c r="R525" s="166"/>
      <c r="S525" s="166"/>
      <c r="T525" s="166"/>
      <c r="U525" s="166"/>
      <c r="V525" s="166"/>
      <c r="W525" s="166"/>
      <c r="X525" s="166"/>
      <c r="Y525" s="166"/>
      <c r="Z525" s="166"/>
    </row>
    <row r="526" spans="1:26" ht="12.75" customHeight="1">
      <c r="A526" s="166"/>
      <c r="B526" s="166"/>
      <c r="C526" s="166"/>
      <c r="D526" s="166"/>
      <c r="E526" s="166"/>
      <c r="F526" s="166"/>
      <c r="G526" s="166"/>
      <c r="H526" s="166"/>
      <c r="I526" s="166"/>
      <c r="J526" s="166"/>
      <c r="K526" s="166"/>
      <c r="L526" s="166"/>
      <c r="M526" s="166"/>
      <c r="N526" s="166"/>
      <c r="O526" s="166"/>
      <c r="P526" s="166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</row>
    <row r="527" spans="1:26" ht="12.75" customHeight="1">
      <c r="A527" s="166"/>
      <c r="B527" s="166"/>
      <c r="C527" s="166"/>
      <c r="D527" s="166"/>
      <c r="E527" s="166"/>
      <c r="F527" s="166"/>
      <c r="G527" s="166"/>
      <c r="H527" s="166"/>
      <c r="I527" s="166"/>
      <c r="J527" s="166"/>
      <c r="K527" s="166"/>
      <c r="L527" s="166"/>
      <c r="M527" s="166"/>
      <c r="N527" s="166"/>
      <c r="O527" s="166"/>
      <c r="P527" s="166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</row>
    <row r="528" spans="1:26" ht="12.75" customHeight="1">
      <c r="A528" s="166"/>
      <c r="B528" s="166"/>
      <c r="C528" s="166"/>
      <c r="D528" s="166"/>
      <c r="E528" s="166"/>
      <c r="F528" s="166"/>
      <c r="G528" s="166"/>
      <c r="H528" s="166"/>
      <c r="I528" s="166"/>
      <c r="J528" s="166"/>
      <c r="K528" s="166"/>
      <c r="L528" s="166"/>
      <c r="M528" s="166"/>
      <c r="N528" s="166"/>
      <c r="O528" s="166"/>
      <c r="P528" s="166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</row>
    <row r="529" spans="1:26" ht="12.75" customHeight="1">
      <c r="A529" s="166"/>
      <c r="B529" s="166"/>
      <c r="C529" s="166"/>
      <c r="D529" s="166"/>
      <c r="E529" s="166"/>
      <c r="F529" s="166"/>
      <c r="G529" s="166"/>
      <c r="H529" s="166"/>
      <c r="I529" s="166"/>
      <c r="J529" s="166"/>
      <c r="K529" s="166"/>
      <c r="L529" s="166"/>
      <c r="M529" s="166"/>
      <c r="N529" s="166"/>
      <c r="O529" s="166"/>
      <c r="P529" s="166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</row>
    <row r="530" spans="1:26" ht="12.75" customHeight="1">
      <c r="A530" s="166"/>
      <c r="B530" s="166"/>
      <c r="C530" s="166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66"/>
      <c r="O530" s="166"/>
      <c r="P530" s="166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</row>
    <row r="531" spans="1:26" ht="12.75" customHeight="1">
      <c r="A531" s="166"/>
      <c r="B531" s="166"/>
      <c r="C531" s="166"/>
      <c r="D531" s="166"/>
      <c r="E531" s="166"/>
      <c r="F531" s="166"/>
      <c r="G531" s="166"/>
      <c r="H531" s="166"/>
      <c r="I531" s="166"/>
      <c r="J531" s="166"/>
      <c r="K531" s="166"/>
      <c r="L531" s="166"/>
      <c r="M531" s="166"/>
      <c r="N531" s="166"/>
      <c r="O531" s="166"/>
      <c r="P531" s="166"/>
      <c r="Q531" s="166"/>
      <c r="R531" s="166"/>
      <c r="S531" s="166"/>
      <c r="T531" s="166"/>
      <c r="U531" s="166"/>
      <c r="V531" s="166"/>
      <c r="W531" s="166"/>
      <c r="X531" s="166"/>
      <c r="Y531" s="166"/>
      <c r="Z531" s="166"/>
    </row>
    <row r="532" spans="1:26" ht="12.75" customHeight="1">
      <c r="A532" s="166"/>
      <c r="B532" s="166"/>
      <c r="C532" s="166"/>
      <c r="D532" s="166"/>
      <c r="E532" s="166"/>
      <c r="F532" s="166"/>
      <c r="G532" s="166"/>
      <c r="H532" s="166"/>
      <c r="I532" s="166"/>
      <c r="J532" s="166"/>
      <c r="K532" s="166"/>
      <c r="L532" s="166"/>
      <c r="M532" s="166"/>
      <c r="N532" s="166"/>
      <c r="O532" s="166"/>
      <c r="P532" s="166"/>
      <c r="Q532" s="166"/>
      <c r="R532" s="166"/>
      <c r="S532" s="166"/>
      <c r="T532" s="166"/>
      <c r="U532" s="166"/>
      <c r="V532" s="166"/>
      <c r="W532" s="166"/>
      <c r="X532" s="166"/>
      <c r="Y532" s="166"/>
      <c r="Z532" s="166"/>
    </row>
    <row r="533" spans="1:26" ht="12.75" customHeight="1">
      <c r="A533" s="166"/>
      <c r="B533" s="166"/>
      <c r="C533" s="166"/>
      <c r="D533" s="166"/>
      <c r="E533" s="166"/>
      <c r="F533" s="166"/>
      <c r="G533" s="166"/>
      <c r="H533" s="166"/>
      <c r="I533" s="166"/>
      <c r="J533" s="166"/>
      <c r="K533" s="166"/>
      <c r="L533" s="166"/>
      <c r="M533" s="166"/>
      <c r="N533" s="166"/>
      <c r="O533" s="166"/>
      <c r="P533" s="166"/>
      <c r="Q533" s="166"/>
      <c r="R533" s="166"/>
      <c r="S533" s="166"/>
      <c r="T533" s="166"/>
      <c r="U533" s="166"/>
      <c r="V533" s="166"/>
      <c r="W533" s="166"/>
      <c r="X533" s="166"/>
      <c r="Y533" s="166"/>
      <c r="Z533" s="166"/>
    </row>
    <row r="534" spans="1:26" ht="12.75" customHeight="1">
      <c r="A534" s="166"/>
      <c r="B534" s="166"/>
      <c r="C534" s="166"/>
      <c r="D534" s="166"/>
      <c r="E534" s="166"/>
      <c r="F534" s="166"/>
      <c r="G534" s="166"/>
      <c r="H534" s="166"/>
      <c r="I534" s="166"/>
      <c r="J534" s="166"/>
      <c r="K534" s="166"/>
      <c r="L534" s="166"/>
      <c r="M534" s="166"/>
      <c r="N534" s="166"/>
      <c r="O534" s="166"/>
      <c r="P534" s="166"/>
      <c r="Q534" s="166"/>
      <c r="R534" s="166"/>
      <c r="S534" s="166"/>
      <c r="T534" s="166"/>
      <c r="U534" s="166"/>
      <c r="V534" s="166"/>
      <c r="W534" s="166"/>
      <c r="X534" s="166"/>
      <c r="Y534" s="166"/>
      <c r="Z534" s="166"/>
    </row>
    <row r="535" spans="1:26" ht="12.75" customHeight="1">
      <c r="A535" s="166"/>
      <c r="B535" s="166"/>
      <c r="C535" s="166"/>
      <c r="D535" s="166"/>
      <c r="E535" s="166"/>
      <c r="F535" s="166"/>
      <c r="G535" s="166"/>
      <c r="H535" s="166"/>
      <c r="I535" s="166"/>
      <c r="J535" s="166"/>
      <c r="K535" s="166"/>
      <c r="L535" s="166"/>
      <c r="M535" s="166"/>
      <c r="N535" s="166"/>
      <c r="O535" s="166"/>
      <c r="P535" s="166"/>
      <c r="Q535" s="166"/>
      <c r="R535" s="166"/>
      <c r="S535" s="166"/>
      <c r="T535" s="166"/>
      <c r="U535" s="166"/>
      <c r="V535" s="166"/>
      <c r="W535" s="166"/>
      <c r="X535" s="166"/>
      <c r="Y535" s="166"/>
      <c r="Z535" s="166"/>
    </row>
    <row r="536" spans="1:26" ht="12.75" customHeight="1">
      <c r="A536" s="166"/>
      <c r="B536" s="166"/>
      <c r="C536" s="166"/>
      <c r="D536" s="166"/>
      <c r="E536" s="166"/>
      <c r="F536" s="166"/>
      <c r="G536" s="166"/>
      <c r="H536" s="166"/>
      <c r="I536" s="166"/>
      <c r="J536" s="166"/>
      <c r="K536" s="166"/>
      <c r="L536" s="166"/>
      <c r="M536" s="166"/>
      <c r="N536" s="166"/>
      <c r="O536" s="166"/>
      <c r="P536" s="166"/>
      <c r="Q536" s="166"/>
      <c r="R536" s="166"/>
      <c r="S536" s="166"/>
      <c r="T536" s="166"/>
      <c r="U536" s="166"/>
      <c r="V536" s="166"/>
      <c r="W536" s="166"/>
      <c r="X536" s="166"/>
      <c r="Y536" s="166"/>
      <c r="Z536" s="166"/>
    </row>
    <row r="537" spans="1:26" ht="12.75" customHeight="1">
      <c r="A537" s="166"/>
      <c r="B537" s="166"/>
      <c r="C537" s="166"/>
      <c r="D537" s="166"/>
      <c r="E537" s="166"/>
      <c r="F537" s="166"/>
      <c r="G537" s="166"/>
      <c r="H537" s="166"/>
      <c r="I537" s="166"/>
      <c r="J537" s="166"/>
      <c r="K537" s="166"/>
      <c r="L537" s="166"/>
      <c r="M537" s="166"/>
      <c r="N537" s="166"/>
      <c r="O537" s="166"/>
      <c r="P537" s="166"/>
      <c r="Q537" s="166"/>
      <c r="R537" s="166"/>
      <c r="S537" s="166"/>
      <c r="T537" s="166"/>
      <c r="U537" s="166"/>
      <c r="V537" s="166"/>
      <c r="W537" s="166"/>
      <c r="X537" s="166"/>
      <c r="Y537" s="166"/>
      <c r="Z537" s="166"/>
    </row>
    <row r="538" spans="1:26" ht="12.75" customHeight="1">
      <c r="A538" s="166"/>
      <c r="B538" s="166"/>
      <c r="C538" s="166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66"/>
      <c r="O538" s="166"/>
      <c r="P538" s="166"/>
      <c r="Q538" s="166"/>
      <c r="R538" s="166"/>
      <c r="S538" s="166"/>
      <c r="T538" s="166"/>
      <c r="U538" s="166"/>
      <c r="V538" s="166"/>
      <c r="W538" s="166"/>
      <c r="X538" s="166"/>
      <c r="Y538" s="166"/>
      <c r="Z538" s="166"/>
    </row>
    <row r="539" spans="1:26" ht="12.75" customHeight="1">
      <c r="A539" s="166"/>
      <c r="B539" s="166"/>
      <c r="C539" s="166"/>
      <c r="D539" s="166"/>
      <c r="E539" s="166"/>
      <c r="F539" s="166"/>
      <c r="G539" s="166"/>
      <c r="H539" s="166"/>
      <c r="I539" s="166"/>
      <c r="J539" s="166"/>
      <c r="K539" s="166"/>
      <c r="L539" s="166"/>
      <c r="M539" s="166"/>
      <c r="N539" s="166"/>
      <c r="O539" s="166"/>
      <c r="P539" s="166"/>
      <c r="Q539" s="166"/>
      <c r="R539" s="166"/>
      <c r="S539" s="166"/>
      <c r="T539" s="166"/>
      <c r="U539" s="166"/>
      <c r="V539" s="166"/>
      <c r="W539" s="166"/>
      <c r="X539" s="166"/>
      <c r="Y539" s="166"/>
      <c r="Z539" s="166"/>
    </row>
    <row r="540" spans="1:26" ht="12.75" customHeight="1">
      <c r="A540" s="166"/>
      <c r="B540" s="166"/>
      <c r="C540" s="166"/>
      <c r="D540" s="166"/>
      <c r="E540" s="166"/>
      <c r="F540" s="166"/>
      <c r="G540" s="166"/>
      <c r="H540" s="166"/>
      <c r="I540" s="166"/>
      <c r="J540" s="166"/>
      <c r="K540" s="166"/>
      <c r="L540" s="166"/>
      <c r="M540" s="166"/>
      <c r="N540" s="166"/>
      <c r="O540" s="166"/>
      <c r="P540" s="166"/>
      <c r="Q540" s="166"/>
      <c r="R540" s="166"/>
      <c r="S540" s="166"/>
      <c r="T540" s="166"/>
      <c r="U540" s="166"/>
      <c r="V540" s="166"/>
      <c r="W540" s="166"/>
      <c r="X540" s="166"/>
      <c r="Y540" s="166"/>
      <c r="Z540" s="166"/>
    </row>
    <row r="541" spans="1:26" ht="12.75" customHeight="1">
      <c r="A541" s="166"/>
      <c r="B541" s="166"/>
      <c r="C541" s="166"/>
      <c r="D541" s="166"/>
      <c r="E541" s="166"/>
      <c r="F541" s="166"/>
      <c r="G541" s="166"/>
      <c r="H541" s="166"/>
      <c r="I541" s="166"/>
      <c r="J541" s="166"/>
      <c r="K541" s="166"/>
      <c r="L541" s="166"/>
      <c r="M541" s="166"/>
      <c r="N541" s="166"/>
      <c r="O541" s="166"/>
      <c r="P541" s="166"/>
      <c r="Q541" s="166"/>
      <c r="R541" s="166"/>
      <c r="S541" s="166"/>
      <c r="T541" s="166"/>
      <c r="U541" s="166"/>
      <c r="V541" s="166"/>
      <c r="W541" s="166"/>
      <c r="X541" s="166"/>
      <c r="Y541" s="166"/>
      <c r="Z541" s="166"/>
    </row>
    <row r="542" spans="1:26" ht="12.75" customHeight="1">
      <c r="A542" s="166"/>
      <c r="B542" s="166"/>
      <c r="C542" s="166"/>
      <c r="D542" s="166"/>
      <c r="E542" s="166"/>
      <c r="F542" s="166"/>
      <c r="G542" s="166"/>
      <c r="H542" s="166"/>
      <c r="I542" s="166"/>
      <c r="J542" s="166"/>
      <c r="K542" s="166"/>
      <c r="L542" s="166"/>
      <c r="M542" s="166"/>
      <c r="N542" s="166"/>
      <c r="O542" s="166"/>
      <c r="P542" s="166"/>
      <c r="Q542" s="166"/>
      <c r="R542" s="166"/>
      <c r="S542" s="166"/>
      <c r="T542" s="166"/>
      <c r="U542" s="166"/>
      <c r="V542" s="166"/>
      <c r="W542" s="166"/>
      <c r="X542" s="166"/>
      <c r="Y542" s="166"/>
      <c r="Z542" s="166"/>
    </row>
    <row r="543" spans="1:26" ht="12.75" customHeight="1">
      <c r="A543" s="166"/>
      <c r="B543" s="166"/>
      <c r="C543" s="166"/>
      <c r="D543" s="166"/>
      <c r="E543" s="166"/>
      <c r="F543" s="166"/>
      <c r="G543" s="166"/>
      <c r="H543" s="166"/>
      <c r="I543" s="166"/>
      <c r="J543" s="166"/>
      <c r="K543" s="166"/>
      <c r="L543" s="166"/>
      <c r="M543" s="166"/>
      <c r="N543" s="166"/>
      <c r="O543" s="166"/>
      <c r="P543" s="166"/>
      <c r="Q543" s="166"/>
      <c r="R543" s="166"/>
      <c r="S543" s="166"/>
      <c r="T543" s="166"/>
      <c r="U543" s="166"/>
      <c r="V543" s="166"/>
      <c r="W543" s="166"/>
      <c r="X543" s="166"/>
      <c r="Y543" s="166"/>
      <c r="Z543" s="166"/>
    </row>
    <row r="544" spans="1:26" ht="12.75" customHeight="1">
      <c r="A544" s="166"/>
      <c r="B544" s="166"/>
      <c r="C544" s="166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66"/>
      <c r="O544" s="166"/>
      <c r="P544" s="166"/>
      <c r="Q544" s="166"/>
      <c r="R544" s="166"/>
      <c r="S544" s="166"/>
      <c r="T544" s="166"/>
      <c r="U544" s="166"/>
      <c r="V544" s="166"/>
      <c r="W544" s="166"/>
      <c r="X544" s="166"/>
      <c r="Y544" s="166"/>
      <c r="Z544" s="166"/>
    </row>
    <row r="545" spans="1:26" ht="12.75" customHeight="1">
      <c r="A545" s="166"/>
      <c r="B545" s="166"/>
      <c r="C545" s="166"/>
      <c r="D545" s="166"/>
      <c r="E545" s="166"/>
      <c r="F545" s="166"/>
      <c r="G545" s="166"/>
      <c r="H545" s="166"/>
      <c r="I545" s="166"/>
      <c r="J545" s="166"/>
      <c r="K545" s="166"/>
      <c r="L545" s="166"/>
      <c r="M545" s="166"/>
      <c r="N545" s="166"/>
      <c r="O545" s="166"/>
      <c r="P545" s="166"/>
      <c r="Q545" s="166"/>
      <c r="R545" s="166"/>
      <c r="S545" s="166"/>
      <c r="T545" s="166"/>
      <c r="U545" s="166"/>
      <c r="V545" s="166"/>
      <c r="W545" s="166"/>
      <c r="X545" s="166"/>
      <c r="Y545" s="166"/>
      <c r="Z545" s="166"/>
    </row>
    <row r="546" spans="1:26" ht="12.75" customHeight="1">
      <c r="A546" s="166"/>
      <c r="B546" s="166"/>
      <c r="C546" s="166"/>
      <c r="D546" s="166"/>
      <c r="E546" s="166"/>
      <c r="F546" s="166"/>
      <c r="G546" s="166"/>
      <c r="H546" s="166"/>
      <c r="I546" s="166"/>
      <c r="J546" s="166"/>
      <c r="K546" s="166"/>
      <c r="L546" s="166"/>
      <c r="M546" s="166"/>
      <c r="N546" s="166"/>
      <c r="O546" s="166"/>
      <c r="P546" s="166"/>
      <c r="Q546" s="166"/>
      <c r="R546" s="166"/>
      <c r="S546" s="166"/>
      <c r="T546" s="166"/>
      <c r="U546" s="166"/>
      <c r="V546" s="166"/>
      <c r="W546" s="166"/>
      <c r="X546" s="166"/>
      <c r="Y546" s="166"/>
      <c r="Z546" s="166"/>
    </row>
    <row r="547" spans="1:26" ht="12.75" customHeight="1">
      <c r="A547" s="166"/>
      <c r="B547" s="166"/>
      <c r="C547" s="166"/>
      <c r="D547" s="166"/>
      <c r="E547" s="166"/>
      <c r="F547" s="166"/>
      <c r="G547" s="166"/>
      <c r="H547" s="166"/>
      <c r="I547" s="166"/>
      <c r="J547" s="166"/>
      <c r="K547" s="166"/>
      <c r="L547" s="166"/>
      <c r="M547" s="166"/>
      <c r="N547" s="166"/>
      <c r="O547" s="166"/>
      <c r="P547" s="166"/>
      <c r="Q547" s="166"/>
      <c r="R547" s="166"/>
      <c r="S547" s="166"/>
      <c r="T547" s="166"/>
      <c r="U547" s="166"/>
      <c r="V547" s="166"/>
      <c r="W547" s="166"/>
      <c r="X547" s="166"/>
      <c r="Y547" s="166"/>
      <c r="Z547" s="166"/>
    </row>
    <row r="548" spans="1:26" ht="12.75" customHeight="1">
      <c r="A548" s="166"/>
      <c r="B548" s="166"/>
      <c r="C548" s="166"/>
      <c r="D548" s="166"/>
      <c r="E548" s="166"/>
      <c r="F548" s="166"/>
      <c r="G548" s="166"/>
      <c r="H548" s="166"/>
      <c r="I548" s="166"/>
      <c r="J548" s="166"/>
      <c r="K548" s="166"/>
      <c r="L548" s="166"/>
      <c r="M548" s="166"/>
      <c r="N548" s="166"/>
      <c r="O548" s="166"/>
      <c r="P548" s="166"/>
      <c r="Q548" s="166"/>
      <c r="R548" s="166"/>
      <c r="S548" s="166"/>
      <c r="T548" s="166"/>
      <c r="U548" s="166"/>
      <c r="V548" s="166"/>
      <c r="W548" s="166"/>
      <c r="X548" s="166"/>
      <c r="Y548" s="166"/>
      <c r="Z548" s="166"/>
    </row>
    <row r="549" spans="1:26" ht="12.75" customHeight="1">
      <c r="A549" s="166"/>
      <c r="B549" s="166"/>
      <c r="C549" s="166"/>
      <c r="D549" s="166"/>
      <c r="E549" s="166"/>
      <c r="F549" s="166"/>
      <c r="G549" s="166"/>
      <c r="H549" s="166"/>
      <c r="I549" s="166"/>
      <c r="J549" s="166"/>
      <c r="K549" s="166"/>
      <c r="L549" s="166"/>
      <c r="M549" s="166"/>
      <c r="N549" s="166"/>
      <c r="O549" s="166"/>
      <c r="P549" s="166"/>
      <c r="Q549" s="166"/>
      <c r="R549" s="166"/>
      <c r="S549" s="166"/>
      <c r="T549" s="166"/>
      <c r="U549" s="166"/>
      <c r="V549" s="166"/>
      <c r="W549" s="166"/>
      <c r="X549" s="166"/>
      <c r="Y549" s="166"/>
      <c r="Z549" s="166"/>
    </row>
    <row r="550" spans="1:26" ht="12.75" customHeight="1">
      <c r="A550" s="166"/>
      <c r="B550" s="166"/>
      <c r="C550" s="166"/>
      <c r="D550" s="166"/>
      <c r="E550" s="166"/>
      <c r="F550" s="166"/>
      <c r="G550" s="166"/>
      <c r="H550" s="166"/>
      <c r="I550" s="166"/>
      <c r="J550" s="166"/>
      <c r="K550" s="166"/>
      <c r="L550" s="166"/>
      <c r="M550" s="166"/>
      <c r="N550" s="166"/>
      <c r="O550" s="166"/>
      <c r="P550" s="166"/>
      <c r="Q550" s="166"/>
      <c r="R550" s="166"/>
      <c r="S550" s="166"/>
      <c r="T550" s="166"/>
      <c r="U550" s="166"/>
      <c r="V550" s="166"/>
      <c r="W550" s="166"/>
      <c r="X550" s="166"/>
      <c r="Y550" s="166"/>
      <c r="Z550" s="166"/>
    </row>
    <row r="551" spans="1:26" ht="12.75" customHeight="1">
      <c r="A551" s="166"/>
      <c r="B551" s="166"/>
      <c r="C551" s="166"/>
      <c r="D551" s="166"/>
      <c r="E551" s="166"/>
      <c r="F551" s="166"/>
      <c r="G551" s="166"/>
      <c r="H551" s="166"/>
      <c r="I551" s="166"/>
      <c r="J551" s="166"/>
      <c r="K551" s="166"/>
      <c r="L551" s="166"/>
      <c r="M551" s="166"/>
      <c r="N551" s="166"/>
      <c r="O551" s="166"/>
      <c r="P551" s="166"/>
      <c r="Q551" s="166"/>
      <c r="R551" s="166"/>
      <c r="S551" s="166"/>
      <c r="T551" s="166"/>
      <c r="U551" s="166"/>
      <c r="V551" s="166"/>
      <c r="W551" s="166"/>
      <c r="X551" s="166"/>
      <c r="Y551" s="166"/>
      <c r="Z551" s="166"/>
    </row>
    <row r="552" spans="1:26" ht="12.75" customHeight="1">
      <c r="A552" s="166"/>
      <c r="B552" s="166"/>
      <c r="C552" s="166"/>
      <c r="D552" s="166"/>
      <c r="E552" s="166"/>
      <c r="F552" s="166"/>
      <c r="G552" s="166"/>
      <c r="H552" s="166"/>
      <c r="I552" s="166"/>
      <c r="J552" s="166"/>
      <c r="K552" s="166"/>
      <c r="L552" s="166"/>
      <c r="M552" s="166"/>
      <c r="N552" s="166"/>
      <c r="O552" s="166"/>
      <c r="P552" s="166"/>
      <c r="Q552" s="166"/>
      <c r="R552" s="166"/>
      <c r="S552" s="166"/>
      <c r="T552" s="166"/>
      <c r="U552" s="166"/>
      <c r="V552" s="166"/>
      <c r="W552" s="166"/>
      <c r="X552" s="166"/>
      <c r="Y552" s="166"/>
      <c r="Z552" s="166"/>
    </row>
    <row r="553" spans="1:26" ht="12.75" customHeight="1">
      <c r="A553" s="166"/>
      <c r="B553" s="166"/>
      <c r="C553" s="166"/>
      <c r="D553" s="166"/>
      <c r="E553" s="166"/>
      <c r="F553" s="166"/>
      <c r="G553" s="166"/>
      <c r="H553" s="166"/>
      <c r="I553" s="166"/>
      <c r="J553" s="166"/>
      <c r="K553" s="166"/>
      <c r="L553" s="166"/>
      <c r="M553" s="166"/>
      <c r="N553" s="166"/>
      <c r="O553" s="166"/>
      <c r="P553" s="166"/>
      <c r="Q553" s="166"/>
      <c r="R553" s="166"/>
      <c r="S553" s="166"/>
      <c r="T553" s="166"/>
      <c r="U553" s="166"/>
      <c r="V553" s="166"/>
      <c r="W553" s="166"/>
      <c r="X553" s="166"/>
      <c r="Y553" s="166"/>
      <c r="Z553" s="166"/>
    </row>
    <row r="554" spans="1:26" ht="12.75" customHeight="1">
      <c r="A554" s="166"/>
      <c r="B554" s="166"/>
      <c r="C554" s="166"/>
      <c r="D554" s="166"/>
      <c r="E554" s="166"/>
      <c r="F554" s="166"/>
      <c r="G554" s="166"/>
      <c r="H554" s="166"/>
      <c r="I554" s="166"/>
      <c r="J554" s="166"/>
      <c r="K554" s="166"/>
      <c r="L554" s="166"/>
      <c r="M554" s="166"/>
      <c r="N554" s="166"/>
      <c r="O554" s="166"/>
      <c r="P554" s="166"/>
      <c r="Q554" s="166"/>
      <c r="R554" s="166"/>
      <c r="S554" s="166"/>
      <c r="T554" s="166"/>
      <c r="U554" s="166"/>
      <c r="V554" s="166"/>
      <c r="W554" s="166"/>
      <c r="X554" s="166"/>
      <c r="Y554" s="166"/>
      <c r="Z554" s="166"/>
    </row>
    <row r="555" spans="1:26" ht="12.75" customHeight="1">
      <c r="A555" s="166"/>
      <c r="B555" s="166"/>
      <c r="C555" s="166"/>
      <c r="D555" s="166"/>
      <c r="E555" s="166"/>
      <c r="F555" s="166"/>
      <c r="G555" s="166"/>
      <c r="H555" s="166"/>
      <c r="I555" s="166"/>
      <c r="J555" s="166"/>
      <c r="K555" s="166"/>
      <c r="L555" s="166"/>
      <c r="M555" s="166"/>
      <c r="N555" s="166"/>
      <c r="O555" s="166"/>
      <c r="P555" s="166"/>
      <c r="Q555" s="166"/>
      <c r="R555" s="166"/>
      <c r="S555" s="166"/>
      <c r="T555" s="166"/>
      <c r="U555" s="166"/>
      <c r="V555" s="166"/>
      <c r="W555" s="166"/>
      <c r="X555" s="166"/>
      <c r="Y555" s="166"/>
      <c r="Z555" s="166"/>
    </row>
    <row r="556" spans="1:26" ht="12.75" customHeight="1">
      <c r="A556" s="166"/>
      <c r="B556" s="166"/>
      <c r="C556" s="166"/>
      <c r="D556" s="166"/>
      <c r="E556" s="166"/>
      <c r="F556" s="166"/>
      <c r="G556" s="166"/>
      <c r="H556" s="166"/>
      <c r="I556" s="166"/>
      <c r="J556" s="166"/>
      <c r="K556" s="166"/>
      <c r="L556" s="166"/>
      <c r="M556" s="166"/>
      <c r="N556" s="166"/>
      <c r="O556" s="166"/>
      <c r="P556" s="166"/>
      <c r="Q556" s="166"/>
      <c r="R556" s="166"/>
      <c r="S556" s="166"/>
      <c r="T556" s="166"/>
      <c r="U556" s="166"/>
      <c r="V556" s="166"/>
      <c r="W556" s="166"/>
      <c r="X556" s="166"/>
      <c r="Y556" s="166"/>
      <c r="Z556" s="166"/>
    </row>
    <row r="557" spans="1:26" ht="12.75" customHeight="1">
      <c r="A557" s="166"/>
      <c r="B557" s="166"/>
      <c r="C557" s="166"/>
      <c r="D557" s="166"/>
      <c r="E557" s="166"/>
      <c r="F557" s="166"/>
      <c r="G557" s="166"/>
      <c r="H557" s="166"/>
      <c r="I557" s="166"/>
      <c r="J557" s="166"/>
      <c r="K557" s="166"/>
      <c r="L557" s="166"/>
      <c r="M557" s="166"/>
      <c r="N557" s="166"/>
      <c r="O557" s="166"/>
      <c r="P557" s="166"/>
      <c r="Q557" s="166"/>
      <c r="R557" s="166"/>
      <c r="S557" s="166"/>
      <c r="T557" s="166"/>
      <c r="U557" s="166"/>
      <c r="V557" s="166"/>
      <c r="W557" s="166"/>
      <c r="X557" s="166"/>
      <c r="Y557" s="166"/>
      <c r="Z557" s="166"/>
    </row>
    <row r="558" spans="1:26" ht="12.75" customHeight="1">
      <c r="A558" s="166"/>
      <c r="B558" s="166"/>
      <c r="C558" s="166"/>
      <c r="D558" s="166"/>
      <c r="E558" s="166"/>
      <c r="F558" s="166"/>
      <c r="G558" s="166"/>
      <c r="H558" s="166"/>
      <c r="I558" s="166"/>
      <c r="J558" s="166"/>
      <c r="K558" s="166"/>
      <c r="L558" s="166"/>
      <c r="M558" s="166"/>
      <c r="N558" s="166"/>
      <c r="O558" s="166"/>
      <c r="P558" s="166"/>
      <c r="Q558" s="166"/>
      <c r="R558" s="166"/>
      <c r="S558" s="166"/>
      <c r="T558" s="166"/>
      <c r="U558" s="166"/>
      <c r="V558" s="166"/>
      <c r="W558" s="166"/>
      <c r="X558" s="166"/>
      <c r="Y558" s="166"/>
      <c r="Z558" s="166"/>
    </row>
    <row r="559" spans="1:26" ht="12.75" customHeight="1">
      <c r="A559" s="166"/>
      <c r="B559" s="166"/>
      <c r="C559" s="166"/>
      <c r="D559" s="166"/>
      <c r="E559" s="166"/>
      <c r="F559" s="166"/>
      <c r="G559" s="166"/>
      <c r="H559" s="166"/>
      <c r="I559" s="166"/>
      <c r="J559" s="166"/>
      <c r="K559" s="166"/>
      <c r="L559" s="166"/>
      <c r="M559" s="166"/>
      <c r="N559" s="166"/>
      <c r="O559" s="166"/>
      <c r="P559" s="166"/>
      <c r="Q559" s="166"/>
      <c r="R559" s="166"/>
      <c r="S559" s="166"/>
      <c r="T559" s="166"/>
      <c r="U559" s="166"/>
      <c r="V559" s="166"/>
      <c r="W559" s="166"/>
      <c r="X559" s="166"/>
      <c r="Y559" s="166"/>
      <c r="Z559" s="166"/>
    </row>
    <row r="560" spans="1:26" ht="12.75" customHeight="1">
      <c r="A560" s="166"/>
      <c r="B560" s="166"/>
      <c r="C560" s="166"/>
      <c r="D560" s="166"/>
      <c r="E560" s="166"/>
      <c r="F560" s="166"/>
      <c r="G560" s="166"/>
      <c r="H560" s="166"/>
      <c r="I560" s="166"/>
      <c r="J560" s="166"/>
      <c r="K560" s="166"/>
      <c r="L560" s="166"/>
      <c r="M560" s="166"/>
      <c r="N560" s="166"/>
      <c r="O560" s="166"/>
      <c r="P560" s="166"/>
      <c r="Q560" s="166"/>
      <c r="R560" s="166"/>
      <c r="S560" s="166"/>
      <c r="T560" s="166"/>
      <c r="U560" s="166"/>
      <c r="V560" s="166"/>
      <c r="W560" s="166"/>
      <c r="X560" s="166"/>
      <c r="Y560" s="166"/>
      <c r="Z560" s="166"/>
    </row>
    <row r="561" spans="1:26" ht="12.75" customHeight="1">
      <c r="A561" s="166"/>
      <c r="B561" s="166"/>
      <c r="C561" s="166"/>
      <c r="D561" s="166"/>
      <c r="E561" s="166"/>
      <c r="F561" s="166"/>
      <c r="G561" s="166"/>
      <c r="H561" s="166"/>
      <c r="I561" s="166"/>
      <c r="J561" s="166"/>
      <c r="K561" s="166"/>
      <c r="L561" s="166"/>
      <c r="M561" s="166"/>
      <c r="N561" s="166"/>
      <c r="O561" s="166"/>
      <c r="P561" s="166"/>
      <c r="Q561" s="166"/>
      <c r="R561" s="166"/>
      <c r="S561" s="166"/>
      <c r="T561" s="166"/>
      <c r="U561" s="166"/>
      <c r="V561" s="166"/>
      <c r="W561" s="166"/>
      <c r="X561" s="166"/>
      <c r="Y561" s="166"/>
      <c r="Z561" s="166"/>
    </row>
    <row r="562" spans="1:26" ht="12.75" customHeight="1">
      <c r="A562" s="166"/>
      <c r="B562" s="166"/>
      <c r="C562" s="166"/>
      <c r="D562" s="166"/>
      <c r="E562" s="166"/>
      <c r="F562" s="166"/>
      <c r="G562" s="166"/>
      <c r="H562" s="166"/>
      <c r="I562" s="166"/>
      <c r="J562" s="166"/>
      <c r="K562" s="166"/>
      <c r="L562" s="166"/>
      <c r="M562" s="166"/>
      <c r="N562" s="166"/>
      <c r="O562" s="166"/>
      <c r="P562" s="166"/>
      <c r="Q562" s="166"/>
      <c r="R562" s="166"/>
      <c r="S562" s="166"/>
      <c r="T562" s="166"/>
      <c r="U562" s="166"/>
      <c r="V562" s="166"/>
      <c r="W562" s="166"/>
      <c r="X562" s="166"/>
      <c r="Y562" s="166"/>
      <c r="Z562" s="166"/>
    </row>
    <row r="563" spans="1:26" ht="12.75" customHeight="1">
      <c r="A563" s="166"/>
      <c r="B563" s="166"/>
      <c r="C563" s="166"/>
      <c r="D563" s="166"/>
      <c r="E563" s="166"/>
      <c r="F563" s="166"/>
      <c r="G563" s="166"/>
      <c r="H563" s="166"/>
      <c r="I563" s="166"/>
      <c r="J563" s="166"/>
      <c r="K563" s="166"/>
      <c r="L563" s="166"/>
      <c r="M563" s="166"/>
      <c r="N563" s="166"/>
      <c r="O563" s="166"/>
      <c r="P563" s="166"/>
      <c r="Q563" s="166"/>
      <c r="R563" s="166"/>
      <c r="S563" s="166"/>
      <c r="T563" s="166"/>
      <c r="U563" s="166"/>
      <c r="V563" s="166"/>
      <c r="W563" s="166"/>
      <c r="X563" s="166"/>
      <c r="Y563" s="166"/>
      <c r="Z563" s="166"/>
    </row>
    <row r="564" spans="1:26" ht="12.75" customHeight="1">
      <c r="A564" s="166"/>
      <c r="B564" s="166"/>
      <c r="C564" s="166"/>
      <c r="D564" s="166"/>
      <c r="E564" s="166"/>
      <c r="F564" s="166"/>
      <c r="G564" s="166"/>
      <c r="H564" s="166"/>
      <c r="I564" s="166"/>
      <c r="J564" s="166"/>
      <c r="K564" s="166"/>
      <c r="L564" s="166"/>
      <c r="M564" s="166"/>
      <c r="N564" s="166"/>
      <c r="O564" s="166"/>
      <c r="P564" s="166"/>
      <c r="Q564" s="166"/>
      <c r="R564" s="166"/>
      <c r="S564" s="166"/>
      <c r="T564" s="166"/>
      <c r="U564" s="166"/>
      <c r="V564" s="166"/>
      <c r="W564" s="166"/>
      <c r="X564" s="166"/>
      <c r="Y564" s="166"/>
      <c r="Z564" s="166"/>
    </row>
    <row r="565" spans="1:26" ht="12.75" customHeight="1">
      <c r="A565" s="166"/>
      <c r="B565" s="166"/>
      <c r="C565" s="166"/>
      <c r="D565" s="166"/>
      <c r="E565" s="166"/>
      <c r="F565" s="166"/>
      <c r="G565" s="166"/>
      <c r="H565" s="166"/>
      <c r="I565" s="166"/>
      <c r="J565" s="166"/>
      <c r="K565" s="166"/>
      <c r="L565" s="166"/>
      <c r="M565" s="166"/>
      <c r="N565" s="166"/>
      <c r="O565" s="166"/>
      <c r="P565" s="166"/>
      <c r="Q565" s="166"/>
      <c r="R565" s="166"/>
      <c r="S565" s="166"/>
      <c r="T565" s="166"/>
      <c r="U565" s="166"/>
      <c r="V565" s="166"/>
      <c r="W565" s="166"/>
      <c r="X565" s="166"/>
      <c r="Y565" s="166"/>
      <c r="Z565" s="166"/>
    </row>
    <row r="566" spans="1:26" ht="12.75" customHeight="1">
      <c r="A566" s="166"/>
      <c r="B566" s="166"/>
      <c r="C566" s="166"/>
      <c r="D566" s="166"/>
      <c r="E566" s="166"/>
      <c r="F566" s="166"/>
      <c r="G566" s="166"/>
      <c r="H566" s="166"/>
      <c r="I566" s="166"/>
      <c r="J566" s="166"/>
      <c r="K566" s="166"/>
      <c r="L566" s="166"/>
      <c r="M566" s="166"/>
      <c r="N566" s="166"/>
      <c r="O566" s="166"/>
      <c r="P566" s="166"/>
      <c r="Q566" s="166"/>
      <c r="R566" s="166"/>
      <c r="S566" s="166"/>
      <c r="T566" s="166"/>
      <c r="U566" s="166"/>
      <c r="V566" s="166"/>
      <c r="W566" s="166"/>
      <c r="X566" s="166"/>
      <c r="Y566" s="166"/>
      <c r="Z566" s="166"/>
    </row>
    <row r="567" spans="1:26" ht="12.75" customHeight="1">
      <c r="A567" s="166"/>
      <c r="B567" s="166"/>
      <c r="C567" s="166"/>
      <c r="D567" s="166"/>
      <c r="E567" s="166"/>
      <c r="F567" s="166"/>
      <c r="G567" s="166"/>
      <c r="H567" s="166"/>
      <c r="I567" s="166"/>
      <c r="J567" s="166"/>
      <c r="K567" s="166"/>
      <c r="L567" s="166"/>
      <c r="M567" s="166"/>
      <c r="N567" s="166"/>
      <c r="O567" s="166"/>
      <c r="P567" s="166"/>
      <c r="Q567" s="166"/>
      <c r="R567" s="166"/>
      <c r="S567" s="166"/>
      <c r="T567" s="166"/>
      <c r="U567" s="166"/>
      <c r="V567" s="166"/>
      <c r="W567" s="166"/>
      <c r="X567" s="166"/>
      <c r="Y567" s="166"/>
      <c r="Z567" s="166"/>
    </row>
    <row r="568" spans="1:26" ht="12.75" customHeight="1">
      <c r="A568" s="166"/>
      <c r="B568" s="166"/>
      <c r="C568" s="166"/>
      <c r="D568" s="166"/>
      <c r="E568" s="166"/>
      <c r="F568" s="166"/>
      <c r="G568" s="166"/>
      <c r="H568" s="166"/>
      <c r="I568" s="166"/>
      <c r="J568" s="166"/>
      <c r="K568" s="166"/>
      <c r="L568" s="166"/>
      <c r="M568" s="166"/>
      <c r="N568" s="166"/>
      <c r="O568" s="166"/>
      <c r="P568" s="166"/>
      <c r="Q568" s="166"/>
      <c r="R568" s="166"/>
      <c r="S568" s="166"/>
      <c r="T568" s="166"/>
      <c r="U568" s="166"/>
      <c r="V568" s="166"/>
      <c r="W568" s="166"/>
      <c r="X568" s="166"/>
      <c r="Y568" s="166"/>
      <c r="Z568" s="166"/>
    </row>
    <row r="569" spans="1:26" ht="12.75" customHeight="1">
      <c r="A569" s="166"/>
      <c r="B569" s="166"/>
      <c r="C569" s="166"/>
      <c r="D569" s="166"/>
      <c r="E569" s="166"/>
      <c r="F569" s="166"/>
      <c r="G569" s="166"/>
      <c r="H569" s="166"/>
      <c r="I569" s="166"/>
      <c r="J569" s="166"/>
      <c r="K569" s="166"/>
      <c r="L569" s="166"/>
      <c r="M569" s="166"/>
      <c r="N569" s="166"/>
      <c r="O569" s="166"/>
      <c r="P569" s="166"/>
      <c r="Q569" s="166"/>
      <c r="R569" s="166"/>
      <c r="S569" s="166"/>
      <c r="T569" s="166"/>
      <c r="U569" s="166"/>
      <c r="V569" s="166"/>
      <c r="W569" s="166"/>
      <c r="X569" s="166"/>
      <c r="Y569" s="166"/>
      <c r="Z569" s="166"/>
    </row>
    <row r="570" spans="1:26" ht="12.75" customHeight="1">
      <c r="A570" s="166"/>
      <c r="B570" s="166"/>
      <c r="C570" s="166"/>
      <c r="D570" s="166"/>
      <c r="E570" s="166"/>
      <c r="F570" s="166"/>
      <c r="G570" s="166"/>
      <c r="H570" s="166"/>
      <c r="I570" s="166"/>
      <c r="J570" s="166"/>
      <c r="K570" s="166"/>
      <c r="L570" s="166"/>
      <c r="M570" s="166"/>
      <c r="N570" s="166"/>
      <c r="O570" s="166"/>
      <c r="P570" s="166"/>
      <c r="Q570" s="166"/>
      <c r="R570" s="166"/>
      <c r="S570" s="166"/>
      <c r="T570" s="166"/>
      <c r="U570" s="166"/>
      <c r="V570" s="166"/>
      <c r="W570" s="166"/>
      <c r="X570" s="166"/>
      <c r="Y570" s="166"/>
      <c r="Z570" s="166"/>
    </row>
    <row r="571" spans="1:26" ht="12.75" customHeight="1">
      <c r="A571" s="166"/>
      <c r="B571" s="166"/>
      <c r="C571" s="166"/>
      <c r="D571" s="166"/>
      <c r="E571" s="166"/>
      <c r="F571" s="166"/>
      <c r="G571" s="166"/>
      <c r="H571" s="166"/>
      <c r="I571" s="166"/>
      <c r="J571" s="166"/>
      <c r="K571" s="166"/>
      <c r="L571" s="166"/>
      <c r="M571" s="166"/>
      <c r="N571" s="166"/>
      <c r="O571" s="166"/>
      <c r="P571" s="166"/>
      <c r="Q571" s="166"/>
      <c r="R571" s="166"/>
      <c r="S571" s="166"/>
      <c r="T571" s="166"/>
      <c r="U571" s="166"/>
      <c r="V571" s="166"/>
      <c r="W571" s="166"/>
      <c r="X571" s="166"/>
      <c r="Y571" s="166"/>
      <c r="Z571" s="166"/>
    </row>
    <row r="572" spans="1:26" ht="12.75" customHeight="1">
      <c r="A572" s="166"/>
      <c r="B572" s="166"/>
      <c r="C572" s="166"/>
      <c r="D572" s="166"/>
      <c r="E572" s="166"/>
      <c r="F572" s="166"/>
      <c r="G572" s="166"/>
      <c r="H572" s="166"/>
      <c r="I572" s="166"/>
      <c r="J572" s="166"/>
      <c r="K572" s="166"/>
      <c r="L572" s="166"/>
      <c r="M572" s="166"/>
      <c r="N572" s="166"/>
      <c r="O572" s="166"/>
      <c r="P572" s="166"/>
      <c r="Q572" s="166"/>
      <c r="R572" s="166"/>
      <c r="S572" s="166"/>
      <c r="T572" s="166"/>
      <c r="U572" s="166"/>
      <c r="V572" s="166"/>
      <c r="W572" s="166"/>
      <c r="X572" s="166"/>
      <c r="Y572" s="166"/>
      <c r="Z572" s="166"/>
    </row>
    <row r="573" spans="1:26" ht="12.75" customHeight="1">
      <c r="A573" s="166"/>
      <c r="B573" s="166"/>
      <c r="C573" s="166"/>
      <c r="D573" s="166"/>
      <c r="E573" s="166"/>
      <c r="F573" s="166"/>
      <c r="G573" s="166"/>
      <c r="H573" s="166"/>
      <c r="I573" s="166"/>
      <c r="J573" s="166"/>
      <c r="K573" s="166"/>
      <c r="L573" s="166"/>
      <c r="M573" s="166"/>
      <c r="N573" s="166"/>
      <c r="O573" s="166"/>
      <c r="P573" s="166"/>
      <c r="Q573" s="166"/>
      <c r="R573" s="166"/>
      <c r="S573" s="166"/>
      <c r="T573" s="166"/>
      <c r="U573" s="166"/>
      <c r="V573" s="166"/>
      <c r="W573" s="166"/>
      <c r="X573" s="166"/>
      <c r="Y573" s="166"/>
      <c r="Z573" s="166"/>
    </row>
    <row r="574" spans="1:26" ht="12.75" customHeight="1">
      <c r="A574" s="166"/>
      <c r="B574" s="166"/>
      <c r="C574" s="166"/>
      <c r="D574" s="166"/>
      <c r="E574" s="166"/>
      <c r="F574" s="166"/>
      <c r="G574" s="166"/>
      <c r="H574" s="166"/>
      <c r="I574" s="166"/>
      <c r="J574" s="166"/>
      <c r="K574" s="166"/>
      <c r="L574" s="166"/>
      <c r="M574" s="166"/>
      <c r="N574" s="166"/>
      <c r="O574" s="166"/>
      <c r="P574" s="166"/>
      <c r="Q574" s="166"/>
      <c r="R574" s="166"/>
      <c r="S574" s="166"/>
      <c r="T574" s="166"/>
      <c r="U574" s="166"/>
      <c r="V574" s="166"/>
      <c r="W574" s="166"/>
      <c r="X574" s="166"/>
      <c r="Y574" s="166"/>
      <c r="Z574" s="166"/>
    </row>
    <row r="575" spans="1:26" ht="12.75" customHeight="1">
      <c r="A575" s="166"/>
      <c r="B575" s="166"/>
      <c r="C575" s="166"/>
      <c r="D575" s="166"/>
      <c r="E575" s="166"/>
      <c r="F575" s="166"/>
      <c r="G575" s="166"/>
      <c r="H575" s="166"/>
      <c r="I575" s="166"/>
      <c r="J575" s="166"/>
      <c r="K575" s="166"/>
      <c r="L575" s="166"/>
      <c r="M575" s="166"/>
      <c r="N575" s="166"/>
      <c r="O575" s="166"/>
      <c r="P575" s="166"/>
      <c r="Q575" s="166"/>
      <c r="R575" s="166"/>
      <c r="S575" s="166"/>
      <c r="T575" s="166"/>
      <c r="U575" s="166"/>
      <c r="V575" s="166"/>
      <c r="W575" s="166"/>
      <c r="X575" s="166"/>
      <c r="Y575" s="166"/>
      <c r="Z575" s="166"/>
    </row>
    <row r="576" spans="1:26" ht="12.75" customHeight="1">
      <c r="A576" s="166"/>
      <c r="B576" s="166"/>
      <c r="C576" s="166"/>
      <c r="D576" s="166"/>
      <c r="E576" s="166"/>
      <c r="F576" s="166"/>
      <c r="G576" s="166"/>
      <c r="H576" s="166"/>
      <c r="I576" s="166"/>
      <c r="J576" s="166"/>
      <c r="K576" s="166"/>
      <c r="L576" s="166"/>
      <c r="M576" s="166"/>
      <c r="N576" s="166"/>
      <c r="O576" s="166"/>
      <c r="P576" s="166"/>
      <c r="Q576" s="166"/>
      <c r="R576" s="166"/>
      <c r="S576" s="166"/>
      <c r="T576" s="166"/>
      <c r="U576" s="166"/>
      <c r="V576" s="166"/>
      <c r="W576" s="166"/>
      <c r="X576" s="166"/>
      <c r="Y576" s="166"/>
      <c r="Z576" s="166"/>
    </row>
    <row r="577" spans="1:26" ht="12.75" customHeight="1">
      <c r="A577" s="166"/>
      <c r="B577" s="166"/>
      <c r="C577" s="166"/>
      <c r="D577" s="166"/>
      <c r="E577" s="166"/>
      <c r="F577" s="166"/>
      <c r="G577" s="166"/>
      <c r="H577" s="166"/>
      <c r="I577" s="166"/>
      <c r="J577" s="166"/>
      <c r="K577" s="166"/>
      <c r="L577" s="166"/>
      <c r="M577" s="166"/>
      <c r="N577" s="166"/>
      <c r="O577" s="166"/>
      <c r="P577" s="166"/>
      <c r="Q577" s="166"/>
      <c r="R577" s="166"/>
      <c r="S577" s="166"/>
      <c r="T577" s="166"/>
      <c r="U577" s="166"/>
      <c r="V577" s="166"/>
      <c r="W577" s="166"/>
      <c r="X577" s="166"/>
      <c r="Y577" s="166"/>
      <c r="Z577" s="166"/>
    </row>
    <row r="578" spans="1:26" ht="12.75" customHeight="1">
      <c r="A578" s="166"/>
      <c r="B578" s="166"/>
      <c r="C578" s="166"/>
      <c r="D578" s="166"/>
      <c r="E578" s="166"/>
      <c r="F578" s="166"/>
      <c r="G578" s="166"/>
      <c r="H578" s="166"/>
      <c r="I578" s="166"/>
      <c r="J578" s="166"/>
      <c r="K578" s="166"/>
      <c r="L578" s="166"/>
      <c r="M578" s="166"/>
      <c r="N578" s="166"/>
      <c r="O578" s="166"/>
      <c r="P578" s="166"/>
      <c r="Q578" s="166"/>
      <c r="R578" s="166"/>
      <c r="S578" s="166"/>
      <c r="T578" s="166"/>
      <c r="U578" s="166"/>
      <c r="V578" s="166"/>
      <c r="W578" s="166"/>
      <c r="X578" s="166"/>
      <c r="Y578" s="166"/>
      <c r="Z578" s="166"/>
    </row>
    <row r="579" spans="1:26" ht="12.75" customHeight="1">
      <c r="A579" s="166"/>
      <c r="B579" s="166"/>
      <c r="C579" s="166"/>
      <c r="D579" s="166"/>
      <c r="E579" s="166"/>
      <c r="F579" s="166"/>
      <c r="G579" s="166"/>
      <c r="H579" s="166"/>
      <c r="I579" s="166"/>
      <c r="J579" s="166"/>
      <c r="K579" s="166"/>
      <c r="L579" s="166"/>
      <c r="M579" s="166"/>
      <c r="N579" s="166"/>
      <c r="O579" s="166"/>
      <c r="P579" s="166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</row>
    <row r="580" spans="1:26" ht="12.75" customHeight="1">
      <c r="A580" s="166"/>
      <c r="B580" s="166"/>
      <c r="C580" s="166"/>
      <c r="D580" s="166"/>
      <c r="E580" s="166"/>
      <c r="F580" s="166"/>
      <c r="G580" s="166"/>
      <c r="H580" s="166"/>
      <c r="I580" s="166"/>
      <c r="J580" s="166"/>
      <c r="K580" s="166"/>
      <c r="L580" s="166"/>
      <c r="M580" s="166"/>
      <c r="N580" s="166"/>
      <c r="O580" s="166"/>
      <c r="P580" s="166"/>
      <c r="Q580" s="166"/>
      <c r="R580" s="166"/>
      <c r="S580" s="166"/>
      <c r="T580" s="166"/>
      <c r="U580" s="166"/>
      <c r="V580" s="166"/>
      <c r="W580" s="166"/>
      <c r="X580" s="166"/>
      <c r="Y580" s="166"/>
      <c r="Z580" s="166"/>
    </row>
    <row r="581" spans="1:26" ht="12.75" customHeight="1">
      <c r="A581" s="166"/>
      <c r="B581" s="166"/>
      <c r="C581" s="166"/>
      <c r="D581" s="166"/>
      <c r="E581" s="166"/>
      <c r="F581" s="166"/>
      <c r="G581" s="166"/>
      <c r="H581" s="166"/>
      <c r="I581" s="166"/>
      <c r="J581" s="166"/>
      <c r="K581" s="166"/>
      <c r="L581" s="166"/>
      <c r="M581" s="166"/>
      <c r="N581" s="166"/>
      <c r="O581" s="166"/>
      <c r="P581" s="166"/>
      <c r="Q581" s="166"/>
      <c r="R581" s="166"/>
      <c r="S581" s="166"/>
      <c r="T581" s="166"/>
      <c r="U581" s="166"/>
      <c r="V581" s="166"/>
      <c r="W581" s="166"/>
      <c r="X581" s="166"/>
      <c r="Y581" s="166"/>
      <c r="Z581" s="166"/>
    </row>
    <row r="582" spans="1:26" ht="12.75" customHeight="1">
      <c r="A582" s="166"/>
      <c r="B582" s="166"/>
      <c r="C582" s="166"/>
      <c r="D582" s="166"/>
      <c r="E582" s="166"/>
      <c r="F582" s="166"/>
      <c r="G582" s="166"/>
      <c r="H582" s="166"/>
      <c r="I582" s="166"/>
      <c r="J582" s="166"/>
      <c r="K582" s="166"/>
      <c r="L582" s="166"/>
      <c r="M582" s="166"/>
      <c r="N582" s="166"/>
      <c r="O582" s="166"/>
      <c r="P582" s="166"/>
      <c r="Q582" s="166"/>
      <c r="R582" s="166"/>
      <c r="S582" s="166"/>
      <c r="T582" s="166"/>
      <c r="U582" s="166"/>
      <c r="V582" s="166"/>
      <c r="W582" s="166"/>
      <c r="X582" s="166"/>
      <c r="Y582" s="166"/>
      <c r="Z582" s="166"/>
    </row>
    <row r="583" spans="1:26" ht="12.75" customHeight="1">
      <c r="A583" s="166"/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</row>
    <row r="584" spans="1:26" ht="12.75" customHeight="1">
      <c r="A584" s="166"/>
      <c r="B584" s="166"/>
      <c r="C584" s="166"/>
      <c r="D584" s="166"/>
      <c r="E584" s="166"/>
      <c r="F584" s="166"/>
      <c r="G584" s="166"/>
      <c r="H584" s="166"/>
      <c r="I584" s="166"/>
      <c r="J584" s="166"/>
      <c r="K584" s="166"/>
      <c r="L584" s="166"/>
      <c r="M584" s="166"/>
      <c r="N584" s="166"/>
      <c r="O584" s="166"/>
      <c r="P584" s="166"/>
      <c r="Q584" s="166"/>
      <c r="R584" s="166"/>
      <c r="S584" s="166"/>
      <c r="T584" s="166"/>
      <c r="U584" s="166"/>
      <c r="V584" s="166"/>
      <c r="W584" s="166"/>
      <c r="X584" s="166"/>
      <c r="Y584" s="166"/>
      <c r="Z584" s="166"/>
    </row>
    <row r="585" spans="1:26" ht="12.75" customHeight="1">
      <c r="A585" s="166"/>
      <c r="B585" s="166"/>
      <c r="C585" s="166"/>
      <c r="D585" s="166"/>
      <c r="E585" s="166"/>
      <c r="F585" s="166"/>
      <c r="G585" s="166"/>
      <c r="H585" s="166"/>
      <c r="I585" s="166"/>
      <c r="J585" s="166"/>
      <c r="K585" s="166"/>
      <c r="L585" s="166"/>
      <c r="M585" s="166"/>
      <c r="N585" s="166"/>
      <c r="O585" s="166"/>
      <c r="P585" s="166"/>
      <c r="Q585" s="166"/>
      <c r="R585" s="166"/>
      <c r="S585" s="166"/>
      <c r="T585" s="166"/>
      <c r="U585" s="166"/>
      <c r="V585" s="166"/>
      <c r="W585" s="166"/>
      <c r="X585" s="166"/>
      <c r="Y585" s="166"/>
      <c r="Z585" s="166"/>
    </row>
    <row r="586" spans="1:26" ht="12.75" customHeight="1">
      <c r="A586" s="166"/>
      <c r="B586" s="166"/>
      <c r="C586" s="166"/>
      <c r="D586" s="166"/>
      <c r="E586" s="166"/>
      <c r="F586" s="166"/>
      <c r="G586" s="166"/>
      <c r="H586" s="166"/>
      <c r="I586" s="166"/>
      <c r="J586" s="166"/>
      <c r="K586" s="166"/>
      <c r="L586" s="166"/>
      <c r="M586" s="166"/>
      <c r="N586" s="166"/>
      <c r="O586" s="166"/>
      <c r="P586" s="166"/>
      <c r="Q586" s="166"/>
      <c r="R586" s="166"/>
      <c r="S586" s="166"/>
      <c r="T586" s="166"/>
      <c r="U586" s="166"/>
      <c r="V586" s="166"/>
      <c r="W586" s="166"/>
      <c r="X586" s="166"/>
      <c r="Y586" s="166"/>
      <c r="Z586" s="166"/>
    </row>
    <row r="587" spans="1:26" ht="12.75" customHeight="1">
      <c r="A587" s="166"/>
      <c r="B587" s="166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</row>
    <row r="588" spans="1:26" ht="12.75" customHeight="1">
      <c r="A588" s="166"/>
      <c r="B588" s="166"/>
      <c r="C588" s="166"/>
      <c r="D588" s="166"/>
      <c r="E588" s="166"/>
      <c r="F588" s="166"/>
      <c r="G588" s="166"/>
      <c r="H588" s="166"/>
      <c r="I588" s="166"/>
      <c r="J588" s="166"/>
      <c r="K588" s="166"/>
      <c r="L588" s="166"/>
      <c r="M588" s="166"/>
      <c r="N588" s="166"/>
      <c r="O588" s="166"/>
      <c r="P588" s="166"/>
      <c r="Q588" s="166"/>
      <c r="R588" s="166"/>
      <c r="S588" s="166"/>
      <c r="T588" s="166"/>
      <c r="U588" s="166"/>
      <c r="V588" s="166"/>
      <c r="W588" s="166"/>
      <c r="X588" s="166"/>
      <c r="Y588" s="166"/>
      <c r="Z588" s="166"/>
    </row>
    <row r="589" spans="1:26" ht="12.75" customHeight="1">
      <c r="A589" s="166"/>
      <c r="B589" s="166"/>
      <c r="C589" s="166"/>
      <c r="D589" s="166"/>
      <c r="E589" s="166"/>
      <c r="F589" s="166"/>
      <c r="G589" s="166"/>
      <c r="H589" s="166"/>
      <c r="I589" s="166"/>
      <c r="J589" s="166"/>
      <c r="K589" s="166"/>
      <c r="L589" s="166"/>
      <c r="M589" s="166"/>
      <c r="N589" s="166"/>
      <c r="O589" s="166"/>
      <c r="P589" s="166"/>
      <c r="Q589" s="166"/>
      <c r="R589" s="166"/>
      <c r="S589" s="166"/>
      <c r="T589" s="166"/>
      <c r="U589" s="166"/>
      <c r="V589" s="166"/>
      <c r="W589" s="166"/>
      <c r="X589" s="166"/>
      <c r="Y589" s="166"/>
      <c r="Z589" s="166"/>
    </row>
    <row r="590" spans="1:26" ht="12.75" customHeight="1">
      <c r="A590" s="166"/>
      <c r="B590" s="166"/>
      <c r="C590" s="166"/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66"/>
      <c r="O590" s="166"/>
      <c r="P590" s="166"/>
      <c r="Q590" s="166"/>
      <c r="R590" s="166"/>
      <c r="S590" s="166"/>
      <c r="T590" s="166"/>
      <c r="U590" s="166"/>
      <c r="V590" s="166"/>
      <c r="W590" s="166"/>
      <c r="X590" s="166"/>
      <c r="Y590" s="166"/>
      <c r="Z590" s="166"/>
    </row>
    <row r="591" spans="1:26" ht="12.75" customHeight="1">
      <c r="A591" s="166"/>
      <c r="B591" s="166"/>
      <c r="C591" s="166"/>
      <c r="D591" s="166"/>
      <c r="E591" s="166"/>
      <c r="F591" s="166"/>
      <c r="G591" s="166"/>
      <c r="H591" s="166"/>
      <c r="I591" s="166"/>
      <c r="J591" s="166"/>
      <c r="K591" s="166"/>
      <c r="L591" s="166"/>
      <c r="M591" s="166"/>
      <c r="N591" s="166"/>
      <c r="O591" s="166"/>
      <c r="P591" s="166"/>
      <c r="Q591" s="166"/>
      <c r="R591" s="166"/>
      <c r="S591" s="166"/>
      <c r="T591" s="166"/>
      <c r="U591" s="166"/>
      <c r="V591" s="166"/>
      <c r="W591" s="166"/>
      <c r="X591" s="166"/>
      <c r="Y591" s="166"/>
      <c r="Z591" s="166"/>
    </row>
    <row r="592" spans="1:26" ht="12.75" customHeight="1">
      <c r="A592" s="166"/>
      <c r="B592" s="166"/>
      <c r="C592" s="166"/>
      <c r="D592" s="166"/>
      <c r="E592" s="166"/>
      <c r="F592" s="166"/>
      <c r="G592" s="166"/>
      <c r="H592" s="166"/>
      <c r="I592" s="166"/>
      <c r="J592" s="166"/>
      <c r="K592" s="166"/>
      <c r="L592" s="166"/>
      <c r="M592" s="166"/>
      <c r="N592" s="166"/>
      <c r="O592" s="166"/>
      <c r="P592" s="166"/>
      <c r="Q592" s="166"/>
      <c r="R592" s="166"/>
      <c r="S592" s="166"/>
      <c r="T592" s="166"/>
      <c r="U592" s="166"/>
      <c r="V592" s="166"/>
      <c r="W592" s="166"/>
      <c r="X592" s="166"/>
      <c r="Y592" s="166"/>
      <c r="Z592" s="166"/>
    </row>
    <row r="593" spans="1:26" ht="12.75" customHeight="1">
      <c r="A593" s="166"/>
      <c r="B593" s="166"/>
      <c r="C593" s="166"/>
      <c r="D593" s="166"/>
      <c r="E593" s="166"/>
      <c r="F593" s="166"/>
      <c r="G593" s="166"/>
      <c r="H593" s="166"/>
      <c r="I593" s="166"/>
      <c r="J593" s="166"/>
      <c r="K593" s="166"/>
      <c r="L593" s="166"/>
      <c r="M593" s="166"/>
      <c r="N593" s="166"/>
      <c r="O593" s="166"/>
      <c r="P593" s="166"/>
      <c r="Q593" s="166"/>
      <c r="R593" s="166"/>
      <c r="S593" s="166"/>
      <c r="T593" s="166"/>
      <c r="U593" s="166"/>
      <c r="V593" s="166"/>
      <c r="W593" s="166"/>
      <c r="X593" s="166"/>
      <c r="Y593" s="166"/>
      <c r="Z593" s="166"/>
    </row>
    <row r="594" spans="1:26" ht="12.75" customHeight="1">
      <c r="A594" s="166"/>
      <c r="B594" s="166"/>
      <c r="C594" s="166"/>
      <c r="D594" s="166"/>
      <c r="E594" s="166"/>
      <c r="F594" s="166"/>
      <c r="G594" s="166"/>
      <c r="H594" s="166"/>
      <c r="I594" s="166"/>
      <c r="J594" s="166"/>
      <c r="K594" s="166"/>
      <c r="L594" s="166"/>
      <c r="M594" s="166"/>
      <c r="N594" s="166"/>
      <c r="O594" s="166"/>
      <c r="P594" s="166"/>
      <c r="Q594" s="166"/>
      <c r="R594" s="166"/>
      <c r="S594" s="166"/>
      <c r="T594" s="166"/>
      <c r="U594" s="166"/>
      <c r="V594" s="166"/>
      <c r="W594" s="166"/>
      <c r="X594" s="166"/>
      <c r="Y594" s="166"/>
      <c r="Z594" s="166"/>
    </row>
    <row r="595" spans="1:26" ht="12.75" customHeight="1">
      <c r="A595" s="166"/>
      <c r="B595" s="166"/>
      <c r="C595" s="166"/>
      <c r="D595" s="166"/>
      <c r="E595" s="166"/>
      <c r="F595" s="166"/>
      <c r="G595" s="166"/>
      <c r="H595" s="166"/>
      <c r="I595" s="166"/>
      <c r="J595" s="166"/>
      <c r="K595" s="166"/>
      <c r="L595" s="166"/>
      <c r="M595" s="166"/>
      <c r="N595" s="166"/>
      <c r="O595" s="166"/>
      <c r="P595" s="166"/>
      <c r="Q595" s="166"/>
      <c r="R595" s="166"/>
      <c r="S595" s="166"/>
      <c r="T595" s="166"/>
      <c r="U595" s="166"/>
      <c r="V595" s="166"/>
      <c r="W595" s="166"/>
      <c r="X595" s="166"/>
      <c r="Y595" s="166"/>
      <c r="Z595" s="166"/>
    </row>
    <row r="596" spans="1:26" ht="12.75" customHeight="1">
      <c r="A596" s="166"/>
      <c r="B596" s="166"/>
      <c r="C596" s="166"/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66"/>
      <c r="O596" s="166"/>
      <c r="P596" s="166"/>
      <c r="Q596" s="166"/>
      <c r="R596" s="166"/>
      <c r="S596" s="166"/>
      <c r="T596" s="166"/>
      <c r="U596" s="166"/>
      <c r="V596" s="166"/>
      <c r="W596" s="166"/>
      <c r="X596" s="166"/>
      <c r="Y596" s="166"/>
      <c r="Z596" s="166"/>
    </row>
    <row r="597" spans="1:26" ht="12.75" customHeight="1">
      <c r="A597" s="166"/>
      <c r="B597" s="166"/>
      <c r="C597" s="166"/>
      <c r="D597" s="166"/>
      <c r="E597" s="166"/>
      <c r="F597" s="166"/>
      <c r="G597" s="166"/>
      <c r="H597" s="166"/>
      <c r="I597" s="166"/>
      <c r="J597" s="166"/>
      <c r="K597" s="166"/>
      <c r="L597" s="166"/>
      <c r="M597" s="166"/>
      <c r="N597" s="166"/>
      <c r="O597" s="166"/>
      <c r="P597" s="166"/>
      <c r="Q597" s="166"/>
      <c r="R597" s="166"/>
      <c r="S597" s="166"/>
      <c r="T597" s="166"/>
      <c r="U597" s="166"/>
      <c r="V597" s="166"/>
      <c r="W597" s="166"/>
      <c r="X597" s="166"/>
      <c r="Y597" s="166"/>
      <c r="Z597" s="166"/>
    </row>
    <row r="598" spans="1:26" ht="12.75" customHeight="1">
      <c r="A598" s="166"/>
      <c r="B598" s="166"/>
      <c r="C598" s="166"/>
      <c r="D598" s="166"/>
      <c r="E598" s="166"/>
      <c r="F598" s="166"/>
      <c r="G598" s="166"/>
      <c r="H598" s="166"/>
      <c r="I598" s="166"/>
      <c r="J598" s="166"/>
      <c r="K598" s="166"/>
      <c r="L598" s="166"/>
      <c r="M598" s="166"/>
      <c r="N598" s="166"/>
      <c r="O598" s="166"/>
      <c r="P598" s="166"/>
      <c r="Q598" s="166"/>
      <c r="R598" s="166"/>
      <c r="S598" s="166"/>
      <c r="T598" s="166"/>
      <c r="U598" s="166"/>
      <c r="V598" s="166"/>
      <c r="W598" s="166"/>
      <c r="X598" s="166"/>
      <c r="Y598" s="166"/>
      <c r="Z598" s="166"/>
    </row>
    <row r="599" spans="1:26" ht="12.75" customHeight="1">
      <c r="A599" s="166"/>
      <c r="B599" s="166"/>
      <c r="C599" s="166"/>
      <c r="D599" s="166"/>
      <c r="E599" s="166"/>
      <c r="F599" s="166"/>
      <c r="G599" s="166"/>
      <c r="H599" s="166"/>
      <c r="I599" s="166"/>
      <c r="J599" s="166"/>
      <c r="K599" s="166"/>
      <c r="L599" s="166"/>
      <c r="M599" s="166"/>
      <c r="N599" s="166"/>
      <c r="O599" s="166"/>
      <c r="P599" s="166"/>
      <c r="Q599" s="166"/>
      <c r="R599" s="166"/>
      <c r="S599" s="166"/>
      <c r="T599" s="166"/>
      <c r="U599" s="166"/>
      <c r="V599" s="166"/>
      <c r="W599" s="166"/>
      <c r="X599" s="166"/>
      <c r="Y599" s="166"/>
      <c r="Z599" s="166"/>
    </row>
    <row r="600" spans="1:26" ht="12.75" customHeight="1">
      <c r="A600" s="166"/>
      <c r="B600" s="166"/>
      <c r="C600" s="166"/>
      <c r="D600" s="166"/>
      <c r="E600" s="166"/>
      <c r="F600" s="166"/>
      <c r="G600" s="166"/>
      <c r="H600" s="166"/>
      <c r="I600" s="166"/>
      <c r="J600" s="166"/>
      <c r="K600" s="166"/>
      <c r="L600" s="166"/>
      <c r="M600" s="166"/>
      <c r="N600" s="166"/>
      <c r="O600" s="166"/>
      <c r="P600" s="166"/>
      <c r="Q600" s="166"/>
      <c r="R600" s="166"/>
      <c r="S600" s="166"/>
      <c r="T600" s="166"/>
      <c r="U600" s="166"/>
      <c r="V600" s="166"/>
      <c r="W600" s="166"/>
      <c r="X600" s="166"/>
      <c r="Y600" s="166"/>
      <c r="Z600" s="166"/>
    </row>
    <row r="601" spans="1:26" ht="12.75" customHeight="1">
      <c r="A601" s="166"/>
      <c r="B601" s="166"/>
      <c r="C601" s="166"/>
      <c r="D601" s="166"/>
      <c r="E601" s="166"/>
      <c r="F601" s="166"/>
      <c r="G601" s="166"/>
      <c r="H601" s="166"/>
      <c r="I601" s="166"/>
      <c r="J601" s="166"/>
      <c r="K601" s="166"/>
      <c r="L601" s="166"/>
      <c r="M601" s="166"/>
      <c r="N601" s="166"/>
      <c r="O601" s="166"/>
      <c r="P601" s="166"/>
      <c r="Q601" s="166"/>
      <c r="R601" s="166"/>
      <c r="S601" s="166"/>
      <c r="T601" s="166"/>
      <c r="U601" s="166"/>
      <c r="V601" s="166"/>
      <c r="W601" s="166"/>
      <c r="X601" s="166"/>
      <c r="Y601" s="166"/>
      <c r="Z601" s="166"/>
    </row>
    <row r="602" spans="1:26" ht="12.75" customHeight="1">
      <c r="A602" s="166"/>
      <c r="B602" s="166"/>
      <c r="C602" s="166"/>
      <c r="D602" s="166"/>
      <c r="E602" s="166"/>
      <c r="F602" s="166"/>
      <c r="G602" s="166"/>
      <c r="H602" s="166"/>
      <c r="I602" s="166"/>
      <c r="J602" s="166"/>
      <c r="K602" s="166"/>
      <c r="L602" s="166"/>
      <c r="M602" s="166"/>
      <c r="N602" s="166"/>
      <c r="O602" s="166"/>
      <c r="P602" s="166"/>
      <c r="Q602" s="166"/>
      <c r="R602" s="166"/>
      <c r="S602" s="166"/>
      <c r="T602" s="166"/>
      <c r="U602" s="166"/>
      <c r="V602" s="166"/>
      <c r="W602" s="166"/>
      <c r="X602" s="166"/>
      <c r="Y602" s="166"/>
      <c r="Z602" s="166"/>
    </row>
    <row r="603" spans="1:26" ht="12.75" customHeight="1">
      <c r="A603" s="166"/>
      <c r="B603" s="166"/>
      <c r="C603" s="166"/>
      <c r="D603" s="166"/>
      <c r="E603" s="166"/>
      <c r="F603" s="166"/>
      <c r="G603" s="166"/>
      <c r="H603" s="166"/>
      <c r="I603" s="166"/>
      <c r="J603" s="166"/>
      <c r="K603" s="166"/>
      <c r="L603" s="166"/>
      <c r="M603" s="166"/>
      <c r="N603" s="166"/>
      <c r="O603" s="166"/>
      <c r="P603" s="166"/>
      <c r="Q603" s="166"/>
      <c r="R603" s="166"/>
      <c r="S603" s="166"/>
      <c r="T603" s="166"/>
      <c r="U603" s="166"/>
      <c r="V603" s="166"/>
      <c r="W603" s="166"/>
      <c r="X603" s="166"/>
      <c r="Y603" s="166"/>
      <c r="Z603" s="166"/>
    </row>
    <row r="604" spans="1:26" ht="12.75" customHeight="1">
      <c r="A604" s="166"/>
      <c r="B604" s="166"/>
      <c r="C604" s="166"/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66"/>
      <c r="Q604" s="166"/>
      <c r="R604" s="166"/>
      <c r="S604" s="166"/>
      <c r="T604" s="166"/>
      <c r="U604" s="166"/>
      <c r="V604" s="166"/>
      <c r="W604" s="166"/>
      <c r="X604" s="166"/>
      <c r="Y604" s="166"/>
      <c r="Z604" s="166"/>
    </row>
    <row r="605" spans="1:26" ht="12.75" customHeight="1">
      <c r="A605" s="166"/>
      <c r="B605" s="166"/>
      <c r="C605" s="166"/>
      <c r="D605" s="166"/>
      <c r="E605" s="166"/>
      <c r="F605" s="166"/>
      <c r="G605" s="166"/>
      <c r="H605" s="166"/>
      <c r="I605" s="166"/>
      <c r="J605" s="166"/>
      <c r="K605" s="166"/>
      <c r="L605" s="166"/>
      <c r="M605" s="166"/>
      <c r="N605" s="166"/>
      <c r="O605" s="166"/>
      <c r="P605" s="166"/>
      <c r="Q605" s="166"/>
      <c r="R605" s="166"/>
      <c r="S605" s="166"/>
      <c r="T605" s="166"/>
      <c r="U605" s="166"/>
      <c r="V605" s="166"/>
      <c r="W605" s="166"/>
      <c r="X605" s="166"/>
      <c r="Y605" s="166"/>
      <c r="Z605" s="166"/>
    </row>
    <row r="606" spans="1:26" ht="12.75" customHeight="1">
      <c r="A606" s="166"/>
      <c r="B606" s="166"/>
      <c r="C606" s="166"/>
      <c r="D606" s="166"/>
      <c r="E606" s="166"/>
      <c r="F606" s="166"/>
      <c r="G606" s="166"/>
      <c r="H606" s="166"/>
      <c r="I606" s="166"/>
      <c r="J606" s="166"/>
      <c r="K606" s="166"/>
      <c r="L606" s="166"/>
      <c r="M606" s="166"/>
      <c r="N606" s="166"/>
      <c r="O606" s="166"/>
      <c r="P606" s="166"/>
      <c r="Q606" s="166"/>
      <c r="R606" s="166"/>
      <c r="S606" s="166"/>
      <c r="T606" s="166"/>
      <c r="U606" s="166"/>
      <c r="V606" s="166"/>
      <c r="W606" s="166"/>
      <c r="X606" s="166"/>
      <c r="Y606" s="166"/>
      <c r="Z606" s="166"/>
    </row>
    <row r="607" spans="1:26" ht="12.75" customHeight="1">
      <c r="A607" s="166"/>
      <c r="B607" s="166"/>
      <c r="C607" s="166"/>
      <c r="D607" s="166"/>
      <c r="E607" s="166"/>
      <c r="F607" s="166"/>
      <c r="G607" s="166"/>
      <c r="H607" s="166"/>
      <c r="I607" s="166"/>
      <c r="J607" s="166"/>
      <c r="K607" s="166"/>
      <c r="L607" s="166"/>
      <c r="M607" s="166"/>
      <c r="N607" s="166"/>
      <c r="O607" s="166"/>
      <c r="P607" s="166"/>
      <c r="Q607" s="166"/>
      <c r="R607" s="166"/>
      <c r="S607" s="166"/>
      <c r="T607" s="166"/>
      <c r="U607" s="166"/>
      <c r="V607" s="166"/>
      <c r="W607" s="166"/>
      <c r="X607" s="166"/>
      <c r="Y607" s="166"/>
      <c r="Z607" s="166"/>
    </row>
    <row r="608" spans="1:26" ht="12.75" customHeight="1">
      <c r="A608" s="166"/>
      <c r="B608" s="166"/>
      <c r="C608" s="166"/>
      <c r="D608" s="166"/>
      <c r="E608" s="166"/>
      <c r="F608" s="166"/>
      <c r="G608" s="166"/>
      <c r="H608" s="166"/>
      <c r="I608" s="166"/>
      <c r="J608" s="166"/>
      <c r="K608" s="166"/>
      <c r="L608" s="166"/>
      <c r="M608" s="166"/>
      <c r="N608" s="166"/>
      <c r="O608" s="166"/>
      <c r="P608" s="166"/>
      <c r="Q608" s="166"/>
      <c r="R608" s="166"/>
      <c r="S608" s="166"/>
      <c r="T608" s="166"/>
      <c r="U608" s="166"/>
      <c r="V608" s="166"/>
      <c r="W608" s="166"/>
      <c r="X608" s="166"/>
      <c r="Y608" s="166"/>
      <c r="Z608" s="166"/>
    </row>
    <row r="609" spans="1:26" ht="12.75" customHeight="1">
      <c r="A609" s="166"/>
      <c r="B609" s="166"/>
      <c r="C609" s="166"/>
      <c r="D609" s="166"/>
      <c r="E609" s="166"/>
      <c r="F609" s="166"/>
      <c r="G609" s="166"/>
      <c r="H609" s="166"/>
      <c r="I609" s="166"/>
      <c r="J609" s="166"/>
      <c r="K609" s="166"/>
      <c r="L609" s="166"/>
      <c r="M609" s="166"/>
      <c r="N609" s="166"/>
      <c r="O609" s="166"/>
      <c r="P609" s="166"/>
      <c r="Q609" s="166"/>
      <c r="R609" s="166"/>
      <c r="S609" s="166"/>
      <c r="T609" s="166"/>
      <c r="U609" s="166"/>
      <c r="V609" s="166"/>
      <c r="W609" s="166"/>
      <c r="X609" s="166"/>
      <c r="Y609" s="166"/>
      <c r="Z609" s="166"/>
    </row>
    <row r="610" spans="1:26" ht="12.75" customHeight="1">
      <c r="A610" s="166"/>
      <c r="B610" s="166"/>
      <c r="C610" s="166"/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66"/>
      <c r="Q610" s="166"/>
      <c r="R610" s="166"/>
      <c r="S610" s="166"/>
      <c r="T610" s="166"/>
      <c r="U610" s="166"/>
      <c r="V610" s="166"/>
      <c r="W610" s="166"/>
      <c r="X610" s="166"/>
      <c r="Y610" s="166"/>
      <c r="Z610" s="166"/>
    </row>
    <row r="611" spans="1:26" ht="12.75" customHeight="1">
      <c r="A611" s="166"/>
      <c r="B611" s="166"/>
      <c r="C611" s="166"/>
      <c r="D611" s="166"/>
      <c r="E611" s="166"/>
      <c r="F611" s="166"/>
      <c r="G611" s="166"/>
      <c r="H611" s="166"/>
      <c r="I611" s="166"/>
      <c r="J611" s="166"/>
      <c r="K611" s="166"/>
      <c r="L611" s="166"/>
      <c r="M611" s="166"/>
      <c r="N611" s="166"/>
      <c r="O611" s="166"/>
      <c r="P611" s="166"/>
      <c r="Q611" s="166"/>
      <c r="R611" s="166"/>
      <c r="S611" s="166"/>
      <c r="T611" s="166"/>
      <c r="U611" s="166"/>
      <c r="V611" s="166"/>
      <c r="W611" s="166"/>
      <c r="X611" s="166"/>
      <c r="Y611" s="166"/>
      <c r="Z611" s="166"/>
    </row>
    <row r="612" spans="1:26" ht="12.75" customHeight="1">
      <c r="A612" s="166"/>
      <c r="B612" s="166"/>
      <c r="C612" s="166"/>
      <c r="D612" s="166"/>
      <c r="E612" s="166"/>
      <c r="F612" s="166"/>
      <c r="G612" s="166"/>
      <c r="H612" s="166"/>
      <c r="I612" s="166"/>
      <c r="J612" s="166"/>
      <c r="K612" s="166"/>
      <c r="L612" s="166"/>
      <c r="M612" s="166"/>
      <c r="N612" s="166"/>
      <c r="O612" s="166"/>
      <c r="P612" s="166"/>
      <c r="Q612" s="166"/>
      <c r="R612" s="166"/>
      <c r="S612" s="166"/>
      <c r="T612" s="166"/>
      <c r="U612" s="166"/>
      <c r="V612" s="166"/>
      <c r="W612" s="166"/>
      <c r="X612" s="166"/>
      <c r="Y612" s="166"/>
      <c r="Z612" s="166"/>
    </row>
    <row r="613" spans="1:26" ht="12.75" customHeight="1">
      <c r="A613" s="166"/>
      <c r="B613" s="166"/>
      <c r="C613" s="166"/>
      <c r="D613" s="166"/>
      <c r="E613" s="166"/>
      <c r="F613" s="166"/>
      <c r="G613" s="166"/>
      <c r="H613" s="166"/>
      <c r="I613" s="166"/>
      <c r="J613" s="166"/>
      <c r="K613" s="166"/>
      <c r="L613" s="166"/>
      <c r="M613" s="166"/>
      <c r="N613" s="166"/>
      <c r="O613" s="166"/>
      <c r="P613" s="166"/>
      <c r="Q613" s="166"/>
      <c r="R613" s="166"/>
      <c r="S613" s="166"/>
      <c r="T613" s="166"/>
      <c r="U613" s="166"/>
      <c r="V613" s="166"/>
      <c r="W613" s="166"/>
      <c r="X613" s="166"/>
      <c r="Y613" s="166"/>
      <c r="Z613" s="166"/>
    </row>
    <row r="614" spans="1:26" ht="12.75" customHeight="1">
      <c r="A614" s="166"/>
      <c r="B614" s="166"/>
      <c r="C614" s="166"/>
      <c r="D614" s="166"/>
      <c r="E614" s="166"/>
      <c r="F614" s="166"/>
      <c r="G614" s="166"/>
      <c r="H614" s="166"/>
      <c r="I614" s="166"/>
      <c r="J614" s="166"/>
      <c r="K614" s="166"/>
      <c r="L614" s="166"/>
      <c r="M614" s="166"/>
      <c r="N614" s="166"/>
      <c r="O614" s="166"/>
      <c r="P614" s="166"/>
      <c r="Q614" s="166"/>
      <c r="R614" s="166"/>
      <c r="S614" s="166"/>
      <c r="T614" s="166"/>
      <c r="U614" s="166"/>
      <c r="V614" s="166"/>
      <c r="W614" s="166"/>
      <c r="X614" s="166"/>
      <c r="Y614" s="166"/>
      <c r="Z614" s="166"/>
    </row>
    <row r="615" spans="1:26" ht="12.75" customHeight="1">
      <c r="A615" s="166"/>
      <c r="B615" s="166"/>
      <c r="C615" s="166"/>
      <c r="D615" s="166"/>
      <c r="E615" s="166"/>
      <c r="F615" s="166"/>
      <c r="G615" s="166"/>
      <c r="H615" s="166"/>
      <c r="I615" s="166"/>
      <c r="J615" s="166"/>
      <c r="K615" s="166"/>
      <c r="L615" s="166"/>
      <c r="M615" s="166"/>
      <c r="N615" s="166"/>
      <c r="O615" s="166"/>
      <c r="P615" s="166"/>
      <c r="Q615" s="166"/>
      <c r="R615" s="166"/>
      <c r="S615" s="166"/>
      <c r="T615" s="166"/>
      <c r="U615" s="166"/>
      <c r="V615" s="166"/>
      <c r="W615" s="166"/>
      <c r="X615" s="166"/>
      <c r="Y615" s="166"/>
      <c r="Z615" s="166"/>
    </row>
    <row r="616" spans="1:26" ht="12.75" customHeight="1">
      <c r="A616" s="166"/>
      <c r="B616" s="166"/>
      <c r="C616" s="166"/>
      <c r="D616" s="166"/>
      <c r="E616" s="166"/>
      <c r="F616" s="166"/>
      <c r="G616" s="166"/>
      <c r="H616" s="166"/>
      <c r="I616" s="166"/>
      <c r="J616" s="166"/>
      <c r="K616" s="166"/>
      <c r="L616" s="166"/>
      <c r="M616" s="166"/>
      <c r="N616" s="166"/>
      <c r="O616" s="166"/>
      <c r="P616" s="166"/>
      <c r="Q616" s="166"/>
      <c r="R616" s="166"/>
      <c r="S616" s="166"/>
      <c r="T616" s="166"/>
      <c r="U616" s="166"/>
      <c r="V616" s="166"/>
      <c r="W616" s="166"/>
      <c r="X616" s="166"/>
      <c r="Y616" s="166"/>
      <c r="Z616" s="166"/>
    </row>
    <row r="617" spans="1:26" ht="12.75" customHeight="1">
      <c r="A617" s="166"/>
      <c r="B617" s="166"/>
      <c r="C617" s="166"/>
      <c r="D617" s="166"/>
      <c r="E617" s="166"/>
      <c r="F617" s="166"/>
      <c r="G617" s="166"/>
      <c r="H617" s="166"/>
      <c r="I617" s="166"/>
      <c r="J617" s="166"/>
      <c r="K617" s="166"/>
      <c r="L617" s="166"/>
      <c r="M617" s="166"/>
      <c r="N617" s="166"/>
      <c r="O617" s="166"/>
      <c r="P617" s="166"/>
      <c r="Q617" s="166"/>
      <c r="R617" s="166"/>
      <c r="S617" s="166"/>
      <c r="T617" s="166"/>
      <c r="U617" s="166"/>
      <c r="V617" s="166"/>
      <c r="W617" s="166"/>
      <c r="X617" s="166"/>
      <c r="Y617" s="166"/>
      <c r="Z617" s="166"/>
    </row>
    <row r="618" spans="1:26" ht="12.75" customHeight="1">
      <c r="A618" s="166"/>
      <c r="B618" s="166"/>
      <c r="C618" s="166"/>
      <c r="D618" s="166"/>
      <c r="E618" s="166"/>
      <c r="F618" s="166"/>
      <c r="G618" s="166"/>
      <c r="H618" s="166"/>
      <c r="I618" s="166"/>
      <c r="J618" s="166"/>
      <c r="K618" s="166"/>
      <c r="L618" s="166"/>
      <c r="M618" s="166"/>
      <c r="N618" s="166"/>
      <c r="O618" s="166"/>
      <c r="P618" s="166"/>
      <c r="Q618" s="166"/>
      <c r="R618" s="166"/>
      <c r="S618" s="166"/>
      <c r="T618" s="166"/>
      <c r="U618" s="166"/>
      <c r="V618" s="166"/>
      <c r="W618" s="166"/>
      <c r="X618" s="166"/>
      <c r="Y618" s="166"/>
      <c r="Z618" s="166"/>
    </row>
    <row r="619" spans="1:26" ht="12.75" customHeight="1">
      <c r="A619" s="166"/>
      <c r="B619" s="166"/>
      <c r="C619" s="166"/>
      <c r="D619" s="166"/>
      <c r="E619" s="166"/>
      <c r="F619" s="166"/>
      <c r="G619" s="166"/>
      <c r="H619" s="166"/>
      <c r="I619" s="166"/>
      <c r="J619" s="166"/>
      <c r="K619" s="166"/>
      <c r="L619" s="166"/>
      <c r="M619" s="166"/>
      <c r="N619" s="166"/>
      <c r="O619" s="166"/>
      <c r="P619" s="166"/>
      <c r="Q619" s="166"/>
      <c r="R619" s="166"/>
      <c r="S619" s="166"/>
      <c r="T619" s="166"/>
      <c r="U619" s="166"/>
      <c r="V619" s="166"/>
      <c r="W619" s="166"/>
      <c r="X619" s="166"/>
      <c r="Y619" s="166"/>
      <c r="Z619" s="166"/>
    </row>
    <row r="620" spans="1:26" ht="12.75" customHeight="1">
      <c r="A620" s="166"/>
      <c r="B620" s="166"/>
      <c r="C620" s="166"/>
      <c r="D620" s="166"/>
      <c r="E620" s="166"/>
      <c r="F620" s="166"/>
      <c r="G620" s="166"/>
      <c r="H620" s="166"/>
      <c r="I620" s="166"/>
      <c r="J620" s="166"/>
      <c r="K620" s="166"/>
      <c r="L620" s="166"/>
      <c r="M620" s="166"/>
      <c r="N620" s="166"/>
      <c r="O620" s="166"/>
      <c r="P620" s="166"/>
      <c r="Q620" s="166"/>
      <c r="R620" s="166"/>
      <c r="S620" s="166"/>
      <c r="T620" s="166"/>
      <c r="U620" s="166"/>
      <c r="V620" s="166"/>
      <c r="W620" s="166"/>
      <c r="X620" s="166"/>
      <c r="Y620" s="166"/>
      <c r="Z620" s="166"/>
    </row>
    <row r="621" spans="1:26" ht="12.75" customHeight="1">
      <c r="A621" s="166"/>
      <c r="B621" s="166"/>
      <c r="C621" s="166"/>
      <c r="D621" s="166"/>
      <c r="E621" s="166"/>
      <c r="F621" s="166"/>
      <c r="G621" s="166"/>
      <c r="H621" s="166"/>
      <c r="I621" s="166"/>
      <c r="J621" s="166"/>
      <c r="K621" s="166"/>
      <c r="L621" s="166"/>
      <c r="M621" s="166"/>
      <c r="N621" s="166"/>
      <c r="O621" s="166"/>
      <c r="P621" s="166"/>
      <c r="Q621" s="166"/>
      <c r="R621" s="166"/>
      <c r="S621" s="166"/>
      <c r="T621" s="166"/>
      <c r="U621" s="166"/>
      <c r="V621" s="166"/>
      <c r="W621" s="166"/>
      <c r="X621" s="166"/>
      <c r="Y621" s="166"/>
      <c r="Z621" s="166"/>
    </row>
    <row r="622" spans="1:26" ht="12.75" customHeight="1">
      <c r="A622" s="166"/>
      <c r="B622" s="166"/>
      <c r="C622" s="166"/>
      <c r="D622" s="166"/>
      <c r="E622" s="166"/>
      <c r="F622" s="166"/>
      <c r="G622" s="166"/>
      <c r="H622" s="166"/>
      <c r="I622" s="166"/>
      <c r="J622" s="166"/>
      <c r="K622" s="166"/>
      <c r="L622" s="166"/>
      <c r="M622" s="166"/>
      <c r="N622" s="166"/>
      <c r="O622" s="166"/>
      <c r="P622" s="166"/>
      <c r="Q622" s="166"/>
      <c r="R622" s="166"/>
      <c r="S622" s="166"/>
      <c r="T622" s="166"/>
      <c r="U622" s="166"/>
      <c r="V622" s="166"/>
      <c r="W622" s="166"/>
      <c r="X622" s="166"/>
      <c r="Y622" s="166"/>
      <c r="Z622" s="166"/>
    </row>
    <row r="623" spans="1:26" ht="12.75" customHeight="1">
      <c r="A623" s="166"/>
      <c r="B623" s="166"/>
      <c r="C623" s="166"/>
      <c r="D623" s="166"/>
      <c r="E623" s="166"/>
      <c r="F623" s="166"/>
      <c r="G623" s="166"/>
      <c r="H623" s="166"/>
      <c r="I623" s="166"/>
      <c r="J623" s="166"/>
      <c r="K623" s="166"/>
      <c r="L623" s="166"/>
      <c r="M623" s="166"/>
      <c r="N623" s="166"/>
      <c r="O623" s="166"/>
      <c r="P623" s="166"/>
      <c r="Q623" s="166"/>
      <c r="R623" s="166"/>
      <c r="S623" s="166"/>
      <c r="T623" s="166"/>
      <c r="U623" s="166"/>
      <c r="V623" s="166"/>
      <c r="W623" s="166"/>
      <c r="X623" s="166"/>
      <c r="Y623" s="166"/>
      <c r="Z623" s="166"/>
    </row>
    <row r="624" spans="1:26" ht="12.75" customHeight="1">
      <c r="A624" s="166"/>
      <c r="B624" s="166"/>
      <c r="C624" s="166"/>
      <c r="D624" s="166"/>
      <c r="E624" s="166"/>
      <c r="F624" s="166"/>
      <c r="G624" s="166"/>
      <c r="H624" s="166"/>
      <c r="I624" s="166"/>
      <c r="J624" s="166"/>
      <c r="K624" s="166"/>
      <c r="L624" s="166"/>
      <c r="M624" s="166"/>
      <c r="N624" s="166"/>
      <c r="O624" s="166"/>
      <c r="P624" s="166"/>
      <c r="Q624" s="166"/>
      <c r="R624" s="166"/>
      <c r="S624" s="166"/>
      <c r="T624" s="166"/>
      <c r="U624" s="166"/>
      <c r="V624" s="166"/>
      <c r="W624" s="166"/>
      <c r="X624" s="166"/>
      <c r="Y624" s="166"/>
      <c r="Z624" s="166"/>
    </row>
    <row r="625" spans="1:26" ht="12.75" customHeight="1">
      <c r="A625" s="166"/>
      <c r="B625" s="166"/>
      <c r="C625" s="166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66"/>
      <c r="O625" s="166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</row>
    <row r="626" spans="1:26" ht="12.75" customHeight="1">
      <c r="A626" s="166"/>
      <c r="B626" s="166"/>
      <c r="C626" s="166"/>
      <c r="D626" s="166"/>
      <c r="E626" s="166"/>
      <c r="F626" s="166"/>
      <c r="G626" s="166"/>
      <c r="H626" s="166"/>
      <c r="I626" s="166"/>
      <c r="J626" s="166"/>
      <c r="K626" s="166"/>
      <c r="L626" s="166"/>
      <c r="M626" s="166"/>
      <c r="N626" s="166"/>
      <c r="O626" s="166"/>
      <c r="P626" s="166"/>
      <c r="Q626" s="166"/>
      <c r="R626" s="166"/>
      <c r="S626" s="166"/>
      <c r="T626" s="166"/>
      <c r="U626" s="166"/>
      <c r="V626" s="166"/>
      <c r="W626" s="166"/>
      <c r="X626" s="166"/>
      <c r="Y626" s="166"/>
      <c r="Z626" s="166"/>
    </row>
    <row r="627" spans="1:26" ht="12.75" customHeight="1">
      <c r="A627" s="166"/>
      <c r="B627" s="166"/>
      <c r="C627" s="166"/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66"/>
      <c r="O627" s="166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</row>
    <row r="628" spans="1:26" ht="12.75" customHeight="1">
      <c r="A628" s="166"/>
      <c r="B628" s="166"/>
      <c r="C628" s="166"/>
      <c r="D628" s="166"/>
      <c r="E628" s="166"/>
      <c r="F628" s="166"/>
      <c r="G628" s="166"/>
      <c r="H628" s="166"/>
      <c r="I628" s="166"/>
      <c r="J628" s="166"/>
      <c r="K628" s="166"/>
      <c r="L628" s="166"/>
      <c r="M628" s="166"/>
      <c r="N628" s="166"/>
      <c r="O628" s="166"/>
      <c r="P628" s="166"/>
      <c r="Q628" s="166"/>
      <c r="R628" s="166"/>
      <c r="S628" s="166"/>
      <c r="T628" s="166"/>
      <c r="U628" s="166"/>
      <c r="V628" s="166"/>
      <c r="W628" s="166"/>
      <c r="X628" s="166"/>
      <c r="Y628" s="166"/>
      <c r="Z628" s="166"/>
    </row>
    <row r="629" spans="1:26" ht="12.75" customHeight="1">
      <c r="A629" s="166"/>
      <c r="B629" s="166"/>
      <c r="C629" s="166"/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66"/>
      <c r="O629" s="166"/>
      <c r="P629" s="166"/>
      <c r="Q629" s="166"/>
      <c r="R629" s="166"/>
      <c r="S629" s="166"/>
      <c r="T629" s="166"/>
      <c r="U629" s="166"/>
      <c r="V629" s="166"/>
      <c r="W629" s="166"/>
      <c r="X629" s="166"/>
      <c r="Y629" s="166"/>
      <c r="Z629" s="166"/>
    </row>
    <row r="630" spans="1:26" ht="12.75" customHeight="1">
      <c r="A630" s="166"/>
      <c r="B630" s="166"/>
      <c r="C630" s="166"/>
      <c r="D630" s="166"/>
      <c r="E630" s="166"/>
      <c r="F630" s="166"/>
      <c r="G630" s="166"/>
      <c r="H630" s="166"/>
      <c r="I630" s="166"/>
      <c r="J630" s="166"/>
      <c r="K630" s="166"/>
      <c r="L630" s="166"/>
      <c r="M630" s="166"/>
      <c r="N630" s="166"/>
      <c r="O630" s="166"/>
      <c r="P630" s="166"/>
      <c r="Q630" s="166"/>
      <c r="R630" s="166"/>
      <c r="S630" s="166"/>
      <c r="T630" s="166"/>
      <c r="U630" s="166"/>
      <c r="V630" s="166"/>
      <c r="W630" s="166"/>
      <c r="X630" s="166"/>
      <c r="Y630" s="166"/>
      <c r="Z630" s="166"/>
    </row>
    <row r="631" spans="1:26" ht="12.75" customHeight="1">
      <c r="A631" s="166"/>
      <c r="B631" s="166"/>
      <c r="C631" s="166"/>
      <c r="D631" s="166"/>
      <c r="E631" s="166"/>
      <c r="F631" s="166"/>
      <c r="G631" s="166"/>
      <c r="H631" s="166"/>
      <c r="I631" s="166"/>
      <c r="J631" s="166"/>
      <c r="K631" s="166"/>
      <c r="L631" s="166"/>
      <c r="M631" s="166"/>
      <c r="N631" s="166"/>
      <c r="O631" s="166"/>
      <c r="P631" s="166"/>
      <c r="Q631" s="166"/>
      <c r="R631" s="166"/>
      <c r="S631" s="166"/>
      <c r="T631" s="166"/>
      <c r="U631" s="166"/>
      <c r="V631" s="166"/>
      <c r="W631" s="166"/>
      <c r="X631" s="166"/>
      <c r="Y631" s="166"/>
      <c r="Z631" s="166"/>
    </row>
    <row r="632" spans="1:26" ht="12.75" customHeight="1">
      <c r="A632" s="166"/>
      <c r="B632" s="166"/>
      <c r="C632" s="166"/>
      <c r="D632" s="166"/>
      <c r="E632" s="166"/>
      <c r="F632" s="166"/>
      <c r="G632" s="166"/>
      <c r="H632" s="166"/>
      <c r="I632" s="166"/>
      <c r="J632" s="166"/>
      <c r="K632" s="166"/>
      <c r="L632" s="166"/>
      <c r="M632" s="166"/>
      <c r="N632" s="166"/>
      <c r="O632" s="166"/>
      <c r="P632" s="166"/>
      <c r="Q632" s="166"/>
      <c r="R632" s="166"/>
      <c r="S632" s="166"/>
      <c r="T632" s="166"/>
      <c r="U632" s="166"/>
      <c r="V632" s="166"/>
      <c r="W632" s="166"/>
      <c r="X632" s="166"/>
      <c r="Y632" s="166"/>
      <c r="Z632" s="166"/>
    </row>
    <row r="633" spans="1:26" ht="12.75" customHeight="1">
      <c r="A633" s="166"/>
      <c r="B633" s="166"/>
      <c r="C633" s="166"/>
      <c r="D633" s="166"/>
      <c r="E633" s="166"/>
      <c r="F633" s="166"/>
      <c r="G633" s="166"/>
      <c r="H633" s="166"/>
      <c r="I633" s="166"/>
      <c r="J633" s="166"/>
      <c r="K633" s="166"/>
      <c r="L633" s="166"/>
      <c r="M633" s="166"/>
      <c r="N633" s="166"/>
      <c r="O633" s="166"/>
      <c r="P633" s="166"/>
      <c r="Q633" s="166"/>
      <c r="R633" s="166"/>
      <c r="S633" s="166"/>
      <c r="T633" s="166"/>
      <c r="U633" s="166"/>
      <c r="V633" s="166"/>
      <c r="W633" s="166"/>
      <c r="X633" s="166"/>
      <c r="Y633" s="166"/>
      <c r="Z633" s="166"/>
    </row>
    <row r="634" spans="1:26" ht="12.75" customHeight="1">
      <c r="A634" s="166"/>
      <c r="B634" s="166"/>
      <c r="C634" s="166"/>
      <c r="D634" s="166"/>
      <c r="E634" s="166"/>
      <c r="F634" s="166"/>
      <c r="G634" s="166"/>
      <c r="H634" s="166"/>
      <c r="I634" s="166"/>
      <c r="J634" s="166"/>
      <c r="K634" s="166"/>
      <c r="L634" s="166"/>
      <c r="M634" s="166"/>
      <c r="N634" s="166"/>
      <c r="O634" s="166"/>
      <c r="P634" s="166"/>
      <c r="Q634" s="166"/>
      <c r="R634" s="166"/>
      <c r="S634" s="166"/>
      <c r="T634" s="166"/>
      <c r="U634" s="166"/>
      <c r="V634" s="166"/>
      <c r="W634" s="166"/>
      <c r="X634" s="166"/>
      <c r="Y634" s="166"/>
      <c r="Z634" s="166"/>
    </row>
    <row r="635" spans="1:26" ht="12.75" customHeight="1">
      <c r="A635" s="166"/>
      <c r="B635" s="166"/>
      <c r="C635" s="166"/>
      <c r="D635" s="166"/>
      <c r="E635" s="166"/>
      <c r="F635" s="166"/>
      <c r="G635" s="166"/>
      <c r="H635" s="166"/>
      <c r="I635" s="166"/>
      <c r="J635" s="166"/>
      <c r="K635" s="166"/>
      <c r="L635" s="166"/>
      <c r="M635" s="166"/>
      <c r="N635" s="166"/>
      <c r="O635" s="166"/>
      <c r="P635" s="166"/>
      <c r="Q635" s="166"/>
      <c r="R635" s="166"/>
      <c r="S635" s="166"/>
      <c r="T635" s="166"/>
      <c r="U635" s="166"/>
      <c r="V635" s="166"/>
      <c r="W635" s="166"/>
      <c r="X635" s="166"/>
      <c r="Y635" s="166"/>
      <c r="Z635" s="166"/>
    </row>
    <row r="636" spans="1:26" ht="12.75" customHeight="1">
      <c r="A636" s="166"/>
      <c r="B636" s="166"/>
      <c r="C636" s="166"/>
      <c r="D636" s="166"/>
      <c r="E636" s="166"/>
      <c r="F636" s="166"/>
      <c r="G636" s="166"/>
      <c r="H636" s="166"/>
      <c r="I636" s="166"/>
      <c r="J636" s="166"/>
      <c r="K636" s="166"/>
      <c r="L636" s="166"/>
      <c r="M636" s="166"/>
      <c r="N636" s="166"/>
      <c r="O636" s="166"/>
      <c r="P636" s="166"/>
      <c r="Q636" s="166"/>
      <c r="R636" s="166"/>
      <c r="S636" s="166"/>
      <c r="T636" s="166"/>
      <c r="U636" s="166"/>
      <c r="V636" s="166"/>
      <c r="W636" s="166"/>
      <c r="X636" s="166"/>
      <c r="Y636" s="166"/>
      <c r="Z636" s="166"/>
    </row>
    <row r="637" spans="1:26" ht="12.75" customHeight="1">
      <c r="A637" s="166"/>
      <c r="B637" s="166"/>
      <c r="C637" s="166"/>
      <c r="D637" s="166"/>
      <c r="E637" s="166"/>
      <c r="F637" s="166"/>
      <c r="G637" s="166"/>
      <c r="H637" s="166"/>
      <c r="I637" s="166"/>
      <c r="J637" s="166"/>
      <c r="K637" s="166"/>
      <c r="L637" s="166"/>
      <c r="M637" s="166"/>
      <c r="N637" s="166"/>
      <c r="O637" s="166"/>
      <c r="P637" s="166"/>
      <c r="Q637" s="166"/>
      <c r="R637" s="166"/>
      <c r="S637" s="166"/>
      <c r="T637" s="166"/>
      <c r="U637" s="166"/>
      <c r="V637" s="166"/>
      <c r="W637" s="166"/>
      <c r="X637" s="166"/>
      <c r="Y637" s="166"/>
      <c r="Z637" s="166"/>
    </row>
    <row r="638" spans="1:26" ht="12.75" customHeight="1">
      <c r="A638" s="166"/>
      <c r="B638" s="166"/>
      <c r="C638" s="166"/>
      <c r="D638" s="166"/>
      <c r="E638" s="166"/>
      <c r="F638" s="166"/>
      <c r="G638" s="166"/>
      <c r="H638" s="166"/>
      <c r="I638" s="166"/>
      <c r="J638" s="166"/>
      <c r="K638" s="166"/>
      <c r="L638" s="166"/>
      <c r="M638" s="166"/>
      <c r="N638" s="166"/>
      <c r="O638" s="166"/>
      <c r="P638" s="166"/>
      <c r="Q638" s="166"/>
      <c r="R638" s="166"/>
      <c r="S638" s="166"/>
      <c r="T638" s="166"/>
      <c r="U638" s="166"/>
      <c r="V638" s="166"/>
      <c r="W638" s="166"/>
      <c r="X638" s="166"/>
      <c r="Y638" s="166"/>
      <c r="Z638" s="166"/>
    </row>
    <row r="639" spans="1:26" ht="12.75" customHeight="1">
      <c r="A639" s="166"/>
      <c r="B639" s="166"/>
      <c r="C639" s="166"/>
      <c r="D639" s="166"/>
      <c r="E639" s="166"/>
      <c r="F639" s="166"/>
      <c r="G639" s="166"/>
      <c r="H639" s="166"/>
      <c r="I639" s="166"/>
      <c r="J639" s="166"/>
      <c r="K639" s="166"/>
      <c r="L639" s="166"/>
      <c r="M639" s="166"/>
      <c r="N639" s="166"/>
      <c r="O639" s="166"/>
      <c r="P639" s="166"/>
      <c r="Q639" s="166"/>
      <c r="R639" s="166"/>
      <c r="S639" s="166"/>
      <c r="T639" s="166"/>
      <c r="U639" s="166"/>
      <c r="V639" s="166"/>
      <c r="W639" s="166"/>
      <c r="X639" s="166"/>
      <c r="Y639" s="166"/>
      <c r="Z639" s="166"/>
    </row>
    <row r="640" spans="1:26" ht="12.75" customHeight="1">
      <c r="A640" s="166"/>
      <c r="B640" s="166"/>
      <c r="C640" s="166"/>
      <c r="D640" s="166"/>
      <c r="E640" s="166"/>
      <c r="F640" s="166"/>
      <c r="G640" s="166"/>
      <c r="H640" s="166"/>
      <c r="I640" s="166"/>
      <c r="J640" s="166"/>
      <c r="K640" s="166"/>
      <c r="L640" s="166"/>
      <c r="M640" s="166"/>
      <c r="N640" s="166"/>
      <c r="O640" s="166"/>
      <c r="P640" s="166"/>
      <c r="Q640" s="166"/>
      <c r="R640" s="166"/>
      <c r="S640" s="166"/>
      <c r="T640" s="166"/>
      <c r="U640" s="166"/>
      <c r="V640" s="166"/>
      <c r="W640" s="166"/>
      <c r="X640" s="166"/>
      <c r="Y640" s="166"/>
      <c r="Z640" s="166"/>
    </row>
    <row r="641" spans="1:26" ht="12.75" customHeight="1">
      <c r="A641" s="166"/>
      <c r="B641" s="166"/>
      <c r="C641" s="166"/>
      <c r="D641" s="166"/>
      <c r="E641" s="166"/>
      <c r="F641" s="166"/>
      <c r="G641" s="166"/>
      <c r="H641" s="166"/>
      <c r="I641" s="166"/>
      <c r="J641" s="166"/>
      <c r="K641" s="166"/>
      <c r="L641" s="166"/>
      <c r="M641" s="166"/>
      <c r="N641" s="166"/>
      <c r="O641" s="166"/>
      <c r="P641" s="166"/>
      <c r="Q641" s="166"/>
      <c r="R641" s="166"/>
      <c r="S641" s="166"/>
      <c r="T641" s="166"/>
      <c r="U641" s="166"/>
      <c r="V641" s="166"/>
      <c r="W641" s="166"/>
      <c r="X641" s="166"/>
      <c r="Y641" s="166"/>
      <c r="Z641" s="166"/>
    </row>
    <row r="642" spans="1:26" ht="12.75" customHeight="1">
      <c r="A642" s="166"/>
      <c r="B642" s="166"/>
      <c r="C642" s="166"/>
      <c r="D642" s="166"/>
      <c r="E642" s="166"/>
      <c r="F642" s="166"/>
      <c r="G642" s="166"/>
      <c r="H642" s="166"/>
      <c r="I642" s="166"/>
      <c r="J642" s="166"/>
      <c r="K642" s="166"/>
      <c r="L642" s="166"/>
      <c r="M642" s="166"/>
      <c r="N642" s="166"/>
      <c r="O642" s="166"/>
      <c r="P642" s="166"/>
      <c r="Q642" s="166"/>
      <c r="R642" s="166"/>
      <c r="S642" s="166"/>
      <c r="T642" s="166"/>
      <c r="U642" s="166"/>
      <c r="V642" s="166"/>
      <c r="W642" s="166"/>
      <c r="X642" s="166"/>
      <c r="Y642" s="166"/>
      <c r="Z642" s="166"/>
    </row>
    <row r="643" spans="1:26" ht="12.75" customHeight="1">
      <c r="A643" s="166"/>
      <c r="B643" s="166"/>
      <c r="C643" s="166"/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66"/>
      <c r="Q643" s="166"/>
      <c r="R643" s="166"/>
      <c r="S643" s="166"/>
      <c r="T643" s="166"/>
      <c r="U643" s="166"/>
      <c r="V643" s="166"/>
      <c r="W643" s="166"/>
      <c r="X643" s="166"/>
      <c r="Y643" s="166"/>
      <c r="Z643" s="166"/>
    </row>
    <row r="644" spans="1:26" ht="12.75" customHeight="1">
      <c r="A644" s="166"/>
      <c r="B644" s="166"/>
      <c r="C644" s="166"/>
      <c r="D644" s="166"/>
      <c r="E644" s="166"/>
      <c r="F644" s="166"/>
      <c r="G644" s="166"/>
      <c r="H644" s="166"/>
      <c r="I644" s="166"/>
      <c r="J644" s="166"/>
      <c r="K644" s="166"/>
      <c r="L644" s="166"/>
      <c r="M644" s="166"/>
      <c r="N644" s="166"/>
      <c r="O644" s="166"/>
      <c r="P644" s="166"/>
      <c r="Q644" s="166"/>
      <c r="R644" s="166"/>
      <c r="S644" s="166"/>
      <c r="T644" s="166"/>
      <c r="U644" s="166"/>
      <c r="V644" s="166"/>
      <c r="W644" s="166"/>
      <c r="X644" s="166"/>
      <c r="Y644" s="166"/>
      <c r="Z644" s="166"/>
    </row>
    <row r="645" spans="1:26" ht="12.75" customHeight="1">
      <c r="A645" s="166"/>
      <c r="B645" s="166"/>
      <c r="C645" s="166"/>
      <c r="D645" s="166"/>
      <c r="E645" s="166"/>
      <c r="F645" s="166"/>
      <c r="G645" s="166"/>
      <c r="H645" s="166"/>
      <c r="I645" s="166"/>
      <c r="J645" s="166"/>
      <c r="K645" s="166"/>
      <c r="L645" s="166"/>
      <c r="M645" s="166"/>
      <c r="N645" s="166"/>
      <c r="O645" s="166"/>
      <c r="P645" s="166"/>
      <c r="Q645" s="166"/>
      <c r="R645" s="166"/>
      <c r="S645" s="166"/>
      <c r="T645" s="166"/>
      <c r="U645" s="166"/>
      <c r="V645" s="166"/>
      <c r="W645" s="166"/>
      <c r="X645" s="166"/>
      <c r="Y645" s="166"/>
      <c r="Z645" s="166"/>
    </row>
    <row r="646" spans="1:26" ht="12.75" customHeight="1">
      <c r="A646" s="166"/>
      <c r="B646" s="166"/>
      <c r="C646" s="166"/>
      <c r="D646" s="166"/>
      <c r="E646" s="166"/>
      <c r="F646" s="166"/>
      <c r="G646" s="166"/>
      <c r="H646" s="166"/>
      <c r="I646" s="166"/>
      <c r="J646" s="166"/>
      <c r="K646" s="166"/>
      <c r="L646" s="166"/>
      <c r="M646" s="166"/>
      <c r="N646" s="166"/>
      <c r="O646" s="166"/>
      <c r="P646" s="166"/>
      <c r="Q646" s="166"/>
      <c r="R646" s="166"/>
      <c r="S646" s="166"/>
      <c r="T646" s="166"/>
      <c r="U646" s="166"/>
      <c r="V646" s="166"/>
      <c r="W646" s="166"/>
      <c r="X646" s="166"/>
      <c r="Y646" s="166"/>
      <c r="Z646" s="166"/>
    </row>
    <row r="647" spans="1:26" ht="12.75" customHeight="1">
      <c r="A647" s="166"/>
      <c r="B647" s="166"/>
      <c r="C647" s="166"/>
      <c r="D647" s="166"/>
      <c r="E647" s="166"/>
      <c r="F647" s="166"/>
      <c r="G647" s="166"/>
      <c r="H647" s="166"/>
      <c r="I647" s="166"/>
      <c r="J647" s="166"/>
      <c r="K647" s="166"/>
      <c r="L647" s="166"/>
      <c r="M647" s="166"/>
      <c r="N647" s="166"/>
      <c r="O647" s="166"/>
      <c r="P647" s="166"/>
      <c r="Q647" s="166"/>
      <c r="R647" s="166"/>
      <c r="S647" s="166"/>
      <c r="T647" s="166"/>
      <c r="U647" s="166"/>
      <c r="V647" s="166"/>
      <c r="W647" s="166"/>
      <c r="X647" s="166"/>
      <c r="Y647" s="166"/>
      <c r="Z647" s="166"/>
    </row>
    <row r="648" spans="1:26" ht="12.75" customHeight="1">
      <c r="A648" s="166"/>
      <c r="B648" s="166"/>
      <c r="C648" s="166"/>
      <c r="D648" s="166"/>
      <c r="E648" s="166"/>
      <c r="F648" s="166"/>
      <c r="G648" s="166"/>
      <c r="H648" s="166"/>
      <c r="I648" s="166"/>
      <c r="J648" s="166"/>
      <c r="K648" s="166"/>
      <c r="L648" s="166"/>
      <c r="M648" s="166"/>
      <c r="N648" s="166"/>
      <c r="O648" s="166"/>
      <c r="P648" s="166"/>
      <c r="Q648" s="166"/>
      <c r="R648" s="166"/>
      <c r="S648" s="166"/>
      <c r="T648" s="166"/>
      <c r="U648" s="166"/>
      <c r="V648" s="166"/>
      <c r="W648" s="166"/>
      <c r="X648" s="166"/>
      <c r="Y648" s="166"/>
      <c r="Z648" s="166"/>
    </row>
    <row r="649" spans="1:26" ht="12.75" customHeight="1">
      <c r="A649" s="166"/>
      <c r="B649" s="166"/>
      <c r="C649" s="166"/>
      <c r="D649" s="166"/>
      <c r="E649" s="166"/>
      <c r="F649" s="166"/>
      <c r="G649" s="166"/>
      <c r="H649" s="166"/>
      <c r="I649" s="166"/>
      <c r="J649" s="166"/>
      <c r="K649" s="166"/>
      <c r="L649" s="166"/>
      <c r="M649" s="166"/>
      <c r="N649" s="166"/>
      <c r="O649" s="166"/>
      <c r="P649" s="166"/>
      <c r="Q649" s="166"/>
      <c r="R649" s="166"/>
      <c r="S649" s="166"/>
      <c r="T649" s="166"/>
      <c r="U649" s="166"/>
      <c r="V649" s="166"/>
      <c r="W649" s="166"/>
      <c r="X649" s="166"/>
      <c r="Y649" s="166"/>
      <c r="Z649" s="166"/>
    </row>
    <row r="650" spans="1:26" ht="12.75" customHeight="1">
      <c r="A650" s="166"/>
      <c r="B650" s="166"/>
      <c r="C650" s="166"/>
      <c r="D650" s="166"/>
      <c r="E650" s="166"/>
      <c r="F650" s="166"/>
      <c r="G650" s="166"/>
      <c r="H650" s="166"/>
      <c r="I650" s="166"/>
      <c r="J650" s="166"/>
      <c r="K650" s="166"/>
      <c r="L650" s="166"/>
      <c r="M650" s="166"/>
      <c r="N650" s="166"/>
      <c r="O650" s="166"/>
      <c r="P650" s="166"/>
      <c r="Q650" s="166"/>
      <c r="R650" s="166"/>
      <c r="S650" s="166"/>
      <c r="T650" s="166"/>
      <c r="U650" s="166"/>
      <c r="V650" s="166"/>
      <c r="W650" s="166"/>
      <c r="X650" s="166"/>
      <c r="Y650" s="166"/>
      <c r="Z650" s="166"/>
    </row>
    <row r="651" spans="1:26" ht="12.75" customHeight="1">
      <c r="A651" s="166"/>
      <c r="B651" s="166"/>
      <c r="C651" s="166"/>
      <c r="D651" s="166"/>
      <c r="E651" s="166"/>
      <c r="F651" s="166"/>
      <c r="G651" s="166"/>
      <c r="H651" s="166"/>
      <c r="I651" s="166"/>
      <c r="J651" s="166"/>
      <c r="K651" s="166"/>
      <c r="L651" s="166"/>
      <c r="M651" s="166"/>
      <c r="N651" s="166"/>
      <c r="O651" s="166"/>
      <c r="P651" s="166"/>
      <c r="Q651" s="166"/>
      <c r="R651" s="166"/>
      <c r="S651" s="166"/>
      <c r="T651" s="166"/>
      <c r="U651" s="166"/>
      <c r="V651" s="166"/>
      <c r="W651" s="166"/>
      <c r="X651" s="166"/>
      <c r="Y651" s="166"/>
      <c r="Z651" s="166"/>
    </row>
    <row r="652" spans="1:26" ht="12.75" customHeight="1">
      <c r="A652" s="166"/>
      <c r="B652" s="166"/>
      <c r="C652" s="166"/>
      <c r="D652" s="166"/>
      <c r="E652" s="166"/>
      <c r="F652" s="166"/>
      <c r="G652" s="166"/>
      <c r="H652" s="166"/>
      <c r="I652" s="166"/>
      <c r="J652" s="166"/>
      <c r="K652" s="166"/>
      <c r="L652" s="166"/>
      <c r="M652" s="166"/>
      <c r="N652" s="166"/>
      <c r="O652" s="166"/>
      <c r="P652" s="166"/>
      <c r="Q652" s="166"/>
      <c r="R652" s="166"/>
      <c r="S652" s="166"/>
      <c r="T652" s="166"/>
      <c r="U652" s="166"/>
      <c r="V652" s="166"/>
      <c r="W652" s="166"/>
      <c r="X652" s="166"/>
      <c r="Y652" s="166"/>
      <c r="Z652" s="166"/>
    </row>
    <row r="653" spans="1:26" ht="12.75" customHeight="1">
      <c r="A653" s="166"/>
      <c r="B653" s="166"/>
      <c r="C653" s="166"/>
      <c r="D653" s="166"/>
      <c r="E653" s="166"/>
      <c r="F653" s="166"/>
      <c r="G653" s="166"/>
      <c r="H653" s="166"/>
      <c r="I653" s="166"/>
      <c r="J653" s="166"/>
      <c r="K653" s="166"/>
      <c r="L653" s="166"/>
      <c r="M653" s="166"/>
      <c r="N653" s="166"/>
      <c r="O653" s="166"/>
      <c r="P653" s="166"/>
      <c r="Q653" s="166"/>
      <c r="R653" s="166"/>
      <c r="S653" s="166"/>
      <c r="T653" s="166"/>
      <c r="U653" s="166"/>
      <c r="V653" s="166"/>
      <c r="W653" s="166"/>
      <c r="X653" s="166"/>
      <c r="Y653" s="166"/>
      <c r="Z653" s="166"/>
    </row>
    <row r="654" spans="1:26" ht="12.75" customHeight="1">
      <c r="A654" s="166"/>
      <c r="B654" s="166"/>
      <c r="C654" s="166"/>
      <c r="D654" s="166"/>
      <c r="E654" s="166"/>
      <c r="F654" s="166"/>
      <c r="G654" s="166"/>
      <c r="H654" s="166"/>
      <c r="I654" s="166"/>
      <c r="J654" s="166"/>
      <c r="K654" s="166"/>
      <c r="L654" s="166"/>
      <c r="M654" s="166"/>
      <c r="N654" s="166"/>
      <c r="O654" s="166"/>
      <c r="P654" s="166"/>
      <c r="Q654" s="166"/>
      <c r="R654" s="166"/>
      <c r="S654" s="166"/>
      <c r="T654" s="166"/>
      <c r="U654" s="166"/>
      <c r="V654" s="166"/>
      <c r="W654" s="166"/>
      <c r="X654" s="166"/>
      <c r="Y654" s="166"/>
      <c r="Z654" s="166"/>
    </row>
    <row r="655" spans="1:26" ht="12.75" customHeight="1">
      <c r="A655" s="166"/>
      <c r="B655" s="166"/>
      <c r="C655" s="166"/>
      <c r="D655" s="166"/>
      <c r="E655" s="166"/>
      <c r="F655" s="166"/>
      <c r="G655" s="166"/>
      <c r="H655" s="166"/>
      <c r="I655" s="166"/>
      <c r="J655" s="166"/>
      <c r="K655" s="166"/>
      <c r="L655" s="166"/>
      <c r="M655" s="166"/>
      <c r="N655" s="166"/>
      <c r="O655" s="166"/>
      <c r="P655" s="166"/>
      <c r="Q655" s="166"/>
      <c r="R655" s="166"/>
      <c r="S655" s="166"/>
      <c r="T655" s="166"/>
      <c r="U655" s="166"/>
      <c r="V655" s="166"/>
      <c r="W655" s="166"/>
      <c r="X655" s="166"/>
      <c r="Y655" s="166"/>
      <c r="Z655" s="166"/>
    </row>
    <row r="656" spans="1:26" ht="12.75" customHeight="1">
      <c r="A656" s="166"/>
      <c r="B656" s="166"/>
      <c r="C656" s="166"/>
      <c r="D656" s="166"/>
      <c r="E656" s="166"/>
      <c r="F656" s="166"/>
      <c r="G656" s="166"/>
      <c r="H656" s="166"/>
      <c r="I656" s="166"/>
      <c r="J656" s="166"/>
      <c r="K656" s="166"/>
      <c r="L656" s="166"/>
      <c r="M656" s="166"/>
      <c r="N656" s="166"/>
      <c r="O656" s="166"/>
      <c r="P656" s="166"/>
      <c r="Q656" s="166"/>
      <c r="R656" s="166"/>
      <c r="S656" s="166"/>
      <c r="T656" s="166"/>
      <c r="U656" s="166"/>
      <c r="V656" s="166"/>
      <c r="W656" s="166"/>
      <c r="X656" s="166"/>
      <c r="Y656" s="166"/>
      <c r="Z656" s="166"/>
    </row>
    <row r="657" spans="1:26" ht="12.75" customHeight="1">
      <c r="A657" s="166"/>
      <c r="B657" s="166"/>
      <c r="C657" s="166"/>
      <c r="D657" s="166"/>
      <c r="E657" s="166"/>
      <c r="F657" s="166"/>
      <c r="G657" s="166"/>
      <c r="H657" s="166"/>
      <c r="I657" s="166"/>
      <c r="J657" s="166"/>
      <c r="K657" s="166"/>
      <c r="L657" s="166"/>
      <c r="M657" s="166"/>
      <c r="N657" s="166"/>
      <c r="O657" s="166"/>
      <c r="P657" s="166"/>
      <c r="Q657" s="166"/>
      <c r="R657" s="166"/>
      <c r="S657" s="166"/>
      <c r="T657" s="166"/>
      <c r="U657" s="166"/>
      <c r="V657" s="166"/>
      <c r="W657" s="166"/>
      <c r="X657" s="166"/>
      <c r="Y657" s="166"/>
      <c r="Z657" s="166"/>
    </row>
    <row r="658" spans="1:26" ht="12.75" customHeight="1">
      <c r="A658" s="166"/>
      <c r="B658" s="166"/>
      <c r="C658" s="166"/>
      <c r="D658" s="166"/>
      <c r="E658" s="166"/>
      <c r="F658" s="166"/>
      <c r="G658" s="166"/>
      <c r="H658" s="166"/>
      <c r="I658" s="166"/>
      <c r="J658" s="166"/>
      <c r="K658" s="166"/>
      <c r="L658" s="166"/>
      <c r="M658" s="166"/>
      <c r="N658" s="166"/>
      <c r="O658" s="166"/>
      <c r="P658" s="166"/>
      <c r="Q658" s="166"/>
      <c r="R658" s="166"/>
      <c r="S658" s="166"/>
      <c r="T658" s="166"/>
      <c r="U658" s="166"/>
      <c r="V658" s="166"/>
      <c r="W658" s="166"/>
      <c r="X658" s="166"/>
      <c r="Y658" s="166"/>
      <c r="Z658" s="166"/>
    </row>
    <row r="659" spans="1:26" ht="12.75" customHeight="1">
      <c r="A659" s="166"/>
      <c r="B659" s="166"/>
      <c r="C659" s="166"/>
      <c r="D659" s="166"/>
      <c r="E659" s="166"/>
      <c r="F659" s="166"/>
      <c r="G659" s="166"/>
      <c r="H659" s="166"/>
      <c r="I659" s="166"/>
      <c r="J659" s="166"/>
      <c r="K659" s="166"/>
      <c r="L659" s="166"/>
      <c r="M659" s="166"/>
      <c r="N659" s="166"/>
      <c r="O659" s="166"/>
      <c r="P659" s="166"/>
      <c r="Q659" s="166"/>
      <c r="R659" s="166"/>
      <c r="S659" s="166"/>
      <c r="T659" s="166"/>
      <c r="U659" s="166"/>
      <c r="V659" s="166"/>
      <c r="W659" s="166"/>
      <c r="X659" s="166"/>
      <c r="Y659" s="166"/>
      <c r="Z659" s="166"/>
    </row>
    <row r="660" spans="1:26" ht="12.75" customHeight="1">
      <c r="A660" s="166"/>
      <c r="B660" s="166"/>
      <c r="C660" s="166"/>
      <c r="D660" s="166"/>
      <c r="E660" s="166"/>
      <c r="F660" s="166"/>
      <c r="G660" s="166"/>
      <c r="H660" s="166"/>
      <c r="I660" s="166"/>
      <c r="J660" s="166"/>
      <c r="K660" s="166"/>
      <c r="L660" s="166"/>
      <c r="M660" s="166"/>
      <c r="N660" s="166"/>
      <c r="O660" s="166"/>
      <c r="P660" s="166"/>
      <c r="Q660" s="166"/>
      <c r="R660" s="166"/>
      <c r="S660" s="166"/>
      <c r="T660" s="166"/>
      <c r="U660" s="166"/>
      <c r="V660" s="166"/>
      <c r="W660" s="166"/>
      <c r="X660" s="166"/>
      <c r="Y660" s="166"/>
      <c r="Z660" s="166"/>
    </row>
    <row r="661" spans="1:26" ht="12.75" customHeight="1">
      <c r="A661" s="166"/>
      <c r="B661" s="166"/>
      <c r="C661" s="166"/>
      <c r="D661" s="166"/>
      <c r="E661" s="166"/>
      <c r="F661" s="166"/>
      <c r="G661" s="166"/>
      <c r="H661" s="166"/>
      <c r="I661" s="166"/>
      <c r="J661" s="166"/>
      <c r="K661" s="166"/>
      <c r="L661" s="166"/>
      <c r="M661" s="166"/>
      <c r="N661" s="166"/>
      <c r="O661" s="166"/>
      <c r="P661" s="166"/>
      <c r="Q661" s="166"/>
      <c r="R661" s="166"/>
      <c r="S661" s="166"/>
      <c r="T661" s="166"/>
      <c r="U661" s="166"/>
      <c r="V661" s="166"/>
      <c r="W661" s="166"/>
      <c r="X661" s="166"/>
      <c r="Y661" s="166"/>
      <c r="Z661" s="166"/>
    </row>
    <row r="662" spans="1:26" ht="12.75" customHeight="1">
      <c r="A662" s="166"/>
      <c r="B662" s="166"/>
      <c r="C662" s="166"/>
      <c r="D662" s="166"/>
      <c r="E662" s="166"/>
      <c r="F662" s="166"/>
      <c r="G662" s="166"/>
      <c r="H662" s="166"/>
      <c r="I662" s="166"/>
      <c r="J662" s="166"/>
      <c r="K662" s="166"/>
      <c r="L662" s="166"/>
      <c r="M662" s="166"/>
      <c r="N662" s="166"/>
      <c r="O662" s="166"/>
      <c r="P662" s="166"/>
      <c r="Q662" s="166"/>
      <c r="R662" s="166"/>
      <c r="S662" s="166"/>
      <c r="T662" s="166"/>
      <c r="U662" s="166"/>
      <c r="V662" s="166"/>
      <c r="W662" s="166"/>
      <c r="X662" s="166"/>
      <c r="Y662" s="166"/>
      <c r="Z662" s="166"/>
    </row>
    <row r="663" spans="1:26" ht="12.75" customHeight="1">
      <c r="A663" s="166"/>
      <c r="B663" s="166"/>
      <c r="C663" s="166"/>
      <c r="D663" s="166"/>
      <c r="E663" s="166"/>
      <c r="F663" s="166"/>
      <c r="G663" s="166"/>
      <c r="H663" s="166"/>
      <c r="I663" s="166"/>
      <c r="J663" s="166"/>
      <c r="K663" s="166"/>
      <c r="L663" s="166"/>
      <c r="M663" s="166"/>
      <c r="N663" s="166"/>
      <c r="O663" s="166"/>
      <c r="P663" s="166"/>
      <c r="Q663" s="166"/>
      <c r="R663" s="166"/>
      <c r="S663" s="166"/>
      <c r="T663" s="166"/>
      <c r="U663" s="166"/>
      <c r="V663" s="166"/>
      <c r="W663" s="166"/>
      <c r="X663" s="166"/>
      <c r="Y663" s="166"/>
      <c r="Z663" s="166"/>
    </row>
    <row r="664" spans="1:26" ht="12.75" customHeight="1">
      <c r="A664" s="166"/>
      <c r="B664" s="166"/>
      <c r="C664" s="166"/>
      <c r="D664" s="166"/>
      <c r="E664" s="166"/>
      <c r="F664" s="166"/>
      <c r="G664" s="166"/>
      <c r="H664" s="166"/>
      <c r="I664" s="166"/>
      <c r="J664" s="166"/>
      <c r="K664" s="166"/>
      <c r="L664" s="166"/>
      <c r="M664" s="166"/>
      <c r="N664" s="166"/>
      <c r="O664" s="166"/>
      <c r="P664" s="166"/>
      <c r="Q664" s="166"/>
      <c r="R664" s="166"/>
      <c r="S664" s="166"/>
      <c r="T664" s="166"/>
      <c r="U664" s="166"/>
      <c r="V664" s="166"/>
      <c r="W664" s="166"/>
      <c r="X664" s="166"/>
      <c r="Y664" s="166"/>
      <c r="Z664" s="166"/>
    </row>
    <row r="665" spans="1:26" ht="12.75" customHeight="1">
      <c r="A665" s="166"/>
      <c r="B665" s="166"/>
      <c r="C665" s="166"/>
      <c r="D665" s="166"/>
      <c r="E665" s="166"/>
      <c r="F665" s="166"/>
      <c r="G665" s="166"/>
      <c r="H665" s="166"/>
      <c r="I665" s="166"/>
      <c r="J665" s="166"/>
      <c r="K665" s="166"/>
      <c r="L665" s="166"/>
      <c r="M665" s="166"/>
      <c r="N665" s="166"/>
      <c r="O665" s="166"/>
      <c r="P665" s="166"/>
      <c r="Q665" s="166"/>
      <c r="R665" s="166"/>
      <c r="S665" s="166"/>
      <c r="T665" s="166"/>
      <c r="U665" s="166"/>
      <c r="V665" s="166"/>
      <c r="W665" s="166"/>
      <c r="X665" s="166"/>
      <c r="Y665" s="166"/>
      <c r="Z665" s="166"/>
    </row>
    <row r="666" spans="1:26" ht="12.75" customHeight="1">
      <c r="A666" s="166"/>
      <c r="B666" s="166"/>
      <c r="C666" s="166"/>
      <c r="D666" s="166"/>
      <c r="E666" s="166"/>
      <c r="F666" s="166"/>
      <c r="G666" s="166"/>
      <c r="H666" s="166"/>
      <c r="I666" s="166"/>
      <c r="J666" s="166"/>
      <c r="K666" s="166"/>
      <c r="L666" s="166"/>
      <c r="M666" s="166"/>
      <c r="N666" s="166"/>
      <c r="O666" s="166"/>
      <c r="P666" s="166"/>
      <c r="Q666" s="166"/>
      <c r="R666" s="166"/>
      <c r="S666" s="166"/>
      <c r="T666" s="166"/>
      <c r="U666" s="166"/>
      <c r="V666" s="166"/>
      <c r="W666" s="166"/>
      <c r="X666" s="166"/>
      <c r="Y666" s="166"/>
      <c r="Z666" s="166"/>
    </row>
    <row r="667" spans="1:26" ht="12.75" customHeight="1">
      <c r="A667" s="166"/>
      <c r="B667" s="166"/>
      <c r="C667" s="166"/>
      <c r="D667" s="166"/>
      <c r="E667" s="166"/>
      <c r="F667" s="166"/>
      <c r="G667" s="166"/>
      <c r="H667" s="166"/>
      <c r="I667" s="166"/>
      <c r="J667" s="166"/>
      <c r="K667" s="166"/>
      <c r="L667" s="166"/>
      <c r="M667" s="166"/>
      <c r="N667" s="166"/>
      <c r="O667" s="166"/>
      <c r="P667" s="166"/>
      <c r="Q667" s="166"/>
      <c r="R667" s="166"/>
      <c r="S667" s="166"/>
      <c r="T667" s="166"/>
      <c r="U667" s="166"/>
      <c r="V667" s="166"/>
      <c r="W667" s="166"/>
      <c r="X667" s="166"/>
      <c r="Y667" s="166"/>
      <c r="Z667" s="166"/>
    </row>
    <row r="668" spans="1:26" ht="12.75" customHeight="1">
      <c r="A668" s="166"/>
      <c r="B668" s="166"/>
      <c r="C668" s="166"/>
      <c r="D668" s="166"/>
      <c r="E668" s="166"/>
      <c r="F668" s="166"/>
      <c r="G668" s="166"/>
      <c r="H668" s="166"/>
      <c r="I668" s="166"/>
      <c r="J668" s="166"/>
      <c r="K668" s="166"/>
      <c r="L668" s="166"/>
      <c r="M668" s="166"/>
      <c r="N668" s="166"/>
      <c r="O668" s="166"/>
      <c r="P668" s="166"/>
      <c r="Q668" s="166"/>
      <c r="R668" s="166"/>
      <c r="S668" s="166"/>
      <c r="T668" s="166"/>
      <c r="U668" s="166"/>
      <c r="V668" s="166"/>
      <c r="W668" s="166"/>
      <c r="X668" s="166"/>
      <c r="Y668" s="166"/>
      <c r="Z668" s="166"/>
    </row>
    <row r="669" spans="1:26" ht="12.75" customHeight="1">
      <c r="A669" s="166"/>
      <c r="B669" s="166"/>
      <c r="C669" s="166"/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66"/>
      <c r="O669" s="166"/>
      <c r="P669" s="166"/>
      <c r="Q669" s="166"/>
      <c r="R669" s="166"/>
      <c r="S669" s="166"/>
      <c r="T669" s="166"/>
      <c r="U669" s="166"/>
      <c r="V669" s="166"/>
      <c r="W669" s="166"/>
      <c r="X669" s="166"/>
      <c r="Y669" s="166"/>
      <c r="Z669" s="166"/>
    </row>
    <row r="670" spans="1:26" ht="12.75" customHeight="1">
      <c r="A670" s="166"/>
      <c r="B670" s="166"/>
      <c r="C670" s="166"/>
      <c r="D670" s="166"/>
      <c r="E670" s="166"/>
      <c r="F670" s="166"/>
      <c r="G670" s="166"/>
      <c r="H670" s="166"/>
      <c r="I670" s="166"/>
      <c r="J670" s="166"/>
      <c r="K670" s="166"/>
      <c r="L670" s="166"/>
      <c r="M670" s="166"/>
      <c r="N670" s="166"/>
      <c r="O670" s="166"/>
      <c r="P670" s="166"/>
      <c r="Q670" s="166"/>
      <c r="R670" s="166"/>
      <c r="S670" s="166"/>
      <c r="T670" s="166"/>
      <c r="U670" s="166"/>
      <c r="V670" s="166"/>
      <c r="W670" s="166"/>
      <c r="X670" s="166"/>
      <c r="Y670" s="166"/>
      <c r="Z670" s="166"/>
    </row>
    <row r="671" spans="1:26" ht="12.75" customHeight="1">
      <c r="A671" s="166"/>
      <c r="B671" s="166"/>
      <c r="C671" s="166"/>
      <c r="D671" s="166"/>
      <c r="E671" s="166"/>
      <c r="F671" s="166"/>
      <c r="G671" s="166"/>
      <c r="H671" s="166"/>
      <c r="I671" s="166"/>
      <c r="J671" s="166"/>
      <c r="K671" s="166"/>
      <c r="L671" s="166"/>
      <c r="M671" s="166"/>
      <c r="N671" s="166"/>
      <c r="O671" s="166"/>
      <c r="P671" s="166"/>
      <c r="Q671" s="166"/>
      <c r="R671" s="166"/>
      <c r="S671" s="166"/>
      <c r="T671" s="166"/>
      <c r="U671" s="166"/>
      <c r="V671" s="166"/>
      <c r="W671" s="166"/>
      <c r="X671" s="166"/>
      <c r="Y671" s="166"/>
      <c r="Z671" s="166"/>
    </row>
    <row r="672" spans="1:26" ht="12.75" customHeight="1">
      <c r="A672" s="166"/>
      <c r="B672" s="166"/>
      <c r="C672" s="166"/>
      <c r="D672" s="166"/>
      <c r="E672" s="166"/>
      <c r="F672" s="166"/>
      <c r="G672" s="166"/>
      <c r="H672" s="166"/>
      <c r="I672" s="166"/>
      <c r="J672" s="166"/>
      <c r="K672" s="166"/>
      <c r="L672" s="166"/>
      <c r="M672" s="166"/>
      <c r="N672" s="166"/>
      <c r="O672" s="166"/>
      <c r="P672" s="166"/>
      <c r="Q672" s="166"/>
      <c r="R672" s="166"/>
      <c r="S672" s="166"/>
      <c r="T672" s="166"/>
      <c r="U672" s="166"/>
      <c r="V672" s="166"/>
      <c r="W672" s="166"/>
      <c r="X672" s="166"/>
      <c r="Y672" s="166"/>
      <c r="Z672" s="166"/>
    </row>
    <row r="673" spans="1:26" ht="12.75" customHeight="1">
      <c r="A673" s="166"/>
      <c r="B673" s="166"/>
      <c r="C673" s="166"/>
      <c r="D673" s="166"/>
      <c r="E673" s="166"/>
      <c r="F673" s="166"/>
      <c r="G673" s="166"/>
      <c r="H673" s="166"/>
      <c r="I673" s="166"/>
      <c r="J673" s="166"/>
      <c r="K673" s="166"/>
      <c r="L673" s="166"/>
      <c r="M673" s="166"/>
      <c r="N673" s="166"/>
      <c r="O673" s="166"/>
      <c r="P673" s="166"/>
      <c r="Q673" s="166"/>
      <c r="R673" s="166"/>
      <c r="S673" s="166"/>
      <c r="T673" s="166"/>
      <c r="U673" s="166"/>
      <c r="V673" s="166"/>
      <c r="W673" s="166"/>
      <c r="X673" s="166"/>
      <c r="Y673" s="166"/>
      <c r="Z673" s="166"/>
    </row>
    <row r="674" spans="1:26" ht="12.75" customHeight="1">
      <c r="A674" s="166"/>
      <c r="B674" s="166"/>
      <c r="C674" s="166"/>
      <c r="D674" s="166"/>
      <c r="E674" s="166"/>
      <c r="F674" s="166"/>
      <c r="G674" s="166"/>
      <c r="H674" s="166"/>
      <c r="I674" s="166"/>
      <c r="J674" s="166"/>
      <c r="K674" s="166"/>
      <c r="L674" s="166"/>
      <c r="M674" s="166"/>
      <c r="N674" s="166"/>
      <c r="O674" s="166"/>
      <c r="P674" s="166"/>
      <c r="Q674" s="166"/>
      <c r="R674" s="166"/>
      <c r="S674" s="166"/>
      <c r="T674" s="166"/>
      <c r="U674" s="166"/>
      <c r="V674" s="166"/>
      <c r="W674" s="166"/>
      <c r="X674" s="166"/>
      <c r="Y674" s="166"/>
      <c r="Z674" s="166"/>
    </row>
    <row r="675" spans="1:26" ht="12.75" customHeight="1">
      <c r="A675" s="166"/>
      <c r="B675" s="166"/>
      <c r="C675" s="166"/>
      <c r="D675" s="166"/>
      <c r="E675" s="166"/>
      <c r="F675" s="166"/>
      <c r="G675" s="166"/>
      <c r="H675" s="166"/>
      <c r="I675" s="166"/>
      <c r="J675" s="166"/>
      <c r="K675" s="166"/>
      <c r="L675" s="166"/>
      <c r="M675" s="166"/>
      <c r="N675" s="166"/>
      <c r="O675" s="166"/>
      <c r="P675" s="166"/>
      <c r="Q675" s="166"/>
      <c r="R675" s="166"/>
      <c r="S675" s="166"/>
      <c r="T675" s="166"/>
      <c r="U675" s="166"/>
      <c r="V675" s="166"/>
      <c r="W675" s="166"/>
      <c r="X675" s="166"/>
      <c r="Y675" s="166"/>
      <c r="Z675" s="166"/>
    </row>
    <row r="676" spans="1:26" ht="12.75" customHeight="1">
      <c r="A676" s="166"/>
      <c r="B676" s="166"/>
      <c r="C676" s="166"/>
      <c r="D676" s="166"/>
      <c r="E676" s="166"/>
      <c r="F676" s="166"/>
      <c r="G676" s="166"/>
      <c r="H676" s="166"/>
      <c r="I676" s="166"/>
      <c r="J676" s="166"/>
      <c r="K676" s="166"/>
      <c r="L676" s="166"/>
      <c r="M676" s="166"/>
      <c r="N676" s="166"/>
      <c r="O676" s="166"/>
      <c r="P676" s="166"/>
      <c r="Q676" s="166"/>
      <c r="R676" s="166"/>
      <c r="S676" s="166"/>
      <c r="T676" s="166"/>
      <c r="U676" s="166"/>
      <c r="V676" s="166"/>
      <c r="W676" s="166"/>
      <c r="X676" s="166"/>
      <c r="Y676" s="166"/>
      <c r="Z676" s="166"/>
    </row>
    <row r="677" spans="1:26" ht="12.75" customHeight="1">
      <c r="A677" s="166"/>
      <c r="B677" s="166"/>
      <c r="C677" s="166"/>
      <c r="D677" s="166"/>
      <c r="E677" s="166"/>
      <c r="F677" s="166"/>
      <c r="G677" s="166"/>
      <c r="H677" s="166"/>
      <c r="I677" s="166"/>
      <c r="J677" s="166"/>
      <c r="K677" s="166"/>
      <c r="L677" s="166"/>
      <c r="M677" s="166"/>
      <c r="N677" s="166"/>
      <c r="O677" s="166"/>
      <c r="P677" s="166"/>
      <c r="Q677" s="166"/>
      <c r="R677" s="166"/>
      <c r="S677" s="166"/>
      <c r="T677" s="166"/>
      <c r="U677" s="166"/>
      <c r="V677" s="166"/>
      <c r="W677" s="166"/>
      <c r="X677" s="166"/>
      <c r="Y677" s="166"/>
      <c r="Z677" s="166"/>
    </row>
    <row r="678" spans="1:26" ht="12.75" customHeight="1">
      <c r="A678" s="166"/>
      <c r="B678" s="166"/>
      <c r="C678" s="166"/>
      <c r="D678" s="166"/>
      <c r="E678" s="166"/>
      <c r="F678" s="166"/>
      <c r="G678" s="166"/>
      <c r="H678" s="166"/>
      <c r="I678" s="166"/>
      <c r="J678" s="166"/>
      <c r="K678" s="166"/>
      <c r="L678" s="166"/>
      <c r="M678" s="166"/>
      <c r="N678" s="166"/>
      <c r="O678" s="166"/>
      <c r="P678" s="166"/>
      <c r="Q678" s="166"/>
      <c r="R678" s="166"/>
      <c r="S678" s="166"/>
      <c r="T678" s="166"/>
      <c r="U678" s="166"/>
      <c r="V678" s="166"/>
      <c r="W678" s="166"/>
      <c r="X678" s="166"/>
      <c r="Y678" s="166"/>
      <c r="Z678" s="166"/>
    </row>
    <row r="679" spans="1:26" ht="12.75" customHeight="1">
      <c r="A679" s="166"/>
      <c r="B679" s="166"/>
      <c r="C679" s="166"/>
      <c r="D679" s="166"/>
      <c r="E679" s="166"/>
      <c r="F679" s="166"/>
      <c r="G679" s="166"/>
      <c r="H679" s="166"/>
      <c r="I679" s="166"/>
      <c r="J679" s="166"/>
      <c r="K679" s="166"/>
      <c r="L679" s="166"/>
      <c r="M679" s="166"/>
      <c r="N679" s="166"/>
      <c r="O679" s="166"/>
      <c r="P679" s="166"/>
      <c r="Q679" s="166"/>
      <c r="R679" s="166"/>
      <c r="S679" s="166"/>
      <c r="T679" s="166"/>
      <c r="U679" s="166"/>
      <c r="V679" s="166"/>
      <c r="W679" s="166"/>
      <c r="X679" s="166"/>
      <c r="Y679" s="166"/>
      <c r="Z679" s="166"/>
    </row>
    <row r="680" spans="1:26" ht="12.75" customHeight="1">
      <c r="A680" s="166"/>
      <c r="B680" s="166"/>
      <c r="C680" s="166"/>
      <c r="D680" s="166"/>
      <c r="E680" s="166"/>
      <c r="F680" s="166"/>
      <c r="G680" s="166"/>
      <c r="H680" s="166"/>
      <c r="I680" s="166"/>
      <c r="J680" s="166"/>
      <c r="K680" s="166"/>
      <c r="L680" s="166"/>
      <c r="M680" s="166"/>
      <c r="N680" s="166"/>
      <c r="O680" s="166"/>
      <c r="P680" s="166"/>
      <c r="Q680" s="166"/>
      <c r="R680" s="166"/>
      <c r="S680" s="166"/>
      <c r="T680" s="166"/>
      <c r="U680" s="166"/>
      <c r="V680" s="166"/>
      <c r="W680" s="166"/>
      <c r="X680" s="166"/>
      <c r="Y680" s="166"/>
      <c r="Z680" s="166"/>
    </row>
    <row r="681" spans="1:26" ht="12.75" customHeight="1">
      <c r="A681" s="166"/>
      <c r="B681" s="166"/>
      <c r="C681" s="166"/>
      <c r="D681" s="166"/>
      <c r="E681" s="166"/>
      <c r="F681" s="166"/>
      <c r="G681" s="166"/>
      <c r="H681" s="166"/>
      <c r="I681" s="166"/>
      <c r="J681" s="166"/>
      <c r="K681" s="166"/>
      <c r="L681" s="166"/>
      <c r="M681" s="166"/>
      <c r="N681" s="166"/>
      <c r="O681" s="166"/>
      <c r="P681" s="166"/>
      <c r="Q681" s="166"/>
      <c r="R681" s="166"/>
      <c r="S681" s="166"/>
      <c r="T681" s="166"/>
      <c r="U681" s="166"/>
      <c r="V681" s="166"/>
      <c r="W681" s="166"/>
      <c r="X681" s="166"/>
      <c r="Y681" s="166"/>
      <c r="Z681" s="166"/>
    </row>
    <row r="682" spans="1:26" ht="12.75" customHeight="1">
      <c r="A682" s="166"/>
      <c r="B682" s="166"/>
      <c r="C682" s="166"/>
      <c r="D682" s="166"/>
      <c r="E682" s="166"/>
      <c r="F682" s="166"/>
      <c r="G682" s="166"/>
      <c r="H682" s="166"/>
      <c r="I682" s="166"/>
      <c r="J682" s="166"/>
      <c r="K682" s="166"/>
      <c r="L682" s="166"/>
      <c r="M682" s="166"/>
      <c r="N682" s="166"/>
      <c r="O682" s="166"/>
      <c r="P682" s="166"/>
      <c r="Q682" s="166"/>
      <c r="R682" s="166"/>
      <c r="S682" s="166"/>
      <c r="T682" s="166"/>
      <c r="U682" s="166"/>
      <c r="V682" s="166"/>
      <c r="W682" s="166"/>
      <c r="X682" s="166"/>
      <c r="Y682" s="166"/>
      <c r="Z682" s="166"/>
    </row>
    <row r="683" spans="1:26" ht="12.75" customHeight="1">
      <c r="A683" s="166"/>
      <c r="B683" s="166"/>
      <c r="C683" s="166"/>
      <c r="D683" s="166"/>
      <c r="E683" s="166"/>
      <c r="F683" s="166"/>
      <c r="G683" s="166"/>
      <c r="H683" s="166"/>
      <c r="I683" s="166"/>
      <c r="J683" s="166"/>
      <c r="K683" s="166"/>
      <c r="L683" s="166"/>
      <c r="M683" s="166"/>
      <c r="N683" s="166"/>
      <c r="O683" s="166"/>
      <c r="P683" s="166"/>
      <c r="Q683" s="166"/>
      <c r="R683" s="166"/>
      <c r="S683" s="166"/>
      <c r="T683" s="166"/>
      <c r="U683" s="166"/>
      <c r="V683" s="166"/>
      <c r="W683" s="166"/>
      <c r="X683" s="166"/>
      <c r="Y683" s="166"/>
      <c r="Z683" s="166"/>
    </row>
    <row r="684" spans="1:26" ht="12.75" customHeight="1">
      <c r="A684" s="166"/>
      <c r="B684" s="166"/>
      <c r="C684" s="166"/>
      <c r="D684" s="166"/>
      <c r="E684" s="166"/>
      <c r="F684" s="166"/>
      <c r="G684" s="166"/>
      <c r="H684" s="166"/>
      <c r="I684" s="166"/>
      <c r="J684" s="166"/>
      <c r="K684" s="166"/>
      <c r="L684" s="166"/>
      <c r="M684" s="166"/>
      <c r="N684" s="166"/>
      <c r="O684" s="166"/>
      <c r="P684" s="166"/>
      <c r="Q684" s="166"/>
      <c r="R684" s="166"/>
      <c r="S684" s="166"/>
      <c r="T684" s="166"/>
      <c r="U684" s="166"/>
      <c r="V684" s="166"/>
      <c r="W684" s="166"/>
      <c r="X684" s="166"/>
      <c r="Y684" s="166"/>
      <c r="Z684" s="166"/>
    </row>
    <row r="685" spans="1:26" ht="12.75" customHeight="1">
      <c r="A685" s="166"/>
      <c r="B685" s="166"/>
      <c r="C685" s="166"/>
      <c r="D685" s="166"/>
      <c r="E685" s="166"/>
      <c r="F685" s="166"/>
      <c r="G685" s="166"/>
      <c r="H685" s="166"/>
      <c r="I685" s="166"/>
      <c r="J685" s="166"/>
      <c r="K685" s="166"/>
      <c r="L685" s="166"/>
      <c r="M685" s="166"/>
      <c r="N685" s="166"/>
      <c r="O685" s="166"/>
      <c r="P685" s="166"/>
      <c r="Q685" s="166"/>
      <c r="R685" s="166"/>
      <c r="S685" s="166"/>
      <c r="T685" s="166"/>
      <c r="U685" s="166"/>
      <c r="V685" s="166"/>
      <c r="W685" s="166"/>
      <c r="X685" s="166"/>
      <c r="Y685" s="166"/>
      <c r="Z685" s="166"/>
    </row>
    <row r="686" spans="1:26" ht="12.75" customHeight="1">
      <c r="A686" s="166"/>
      <c r="B686" s="166"/>
      <c r="C686" s="166"/>
      <c r="D686" s="166"/>
      <c r="E686" s="166"/>
      <c r="F686" s="166"/>
      <c r="G686" s="166"/>
      <c r="H686" s="166"/>
      <c r="I686" s="166"/>
      <c r="J686" s="166"/>
      <c r="K686" s="166"/>
      <c r="L686" s="166"/>
      <c r="M686" s="166"/>
      <c r="N686" s="166"/>
      <c r="O686" s="166"/>
      <c r="P686" s="166"/>
      <c r="Q686" s="166"/>
      <c r="R686" s="166"/>
      <c r="S686" s="166"/>
      <c r="T686" s="166"/>
      <c r="U686" s="166"/>
      <c r="V686" s="166"/>
      <c r="W686" s="166"/>
      <c r="X686" s="166"/>
      <c r="Y686" s="166"/>
      <c r="Z686" s="166"/>
    </row>
    <row r="687" spans="1:26" ht="12.75" customHeight="1">
      <c r="A687" s="166"/>
      <c r="B687" s="166"/>
      <c r="C687" s="166"/>
      <c r="D687" s="166"/>
      <c r="E687" s="166"/>
      <c r="F687" s="166"/>
      <c r="G687" s="166"/>
      <c r="H687" s="166"/>
      <c r="I687" s="166"/>
      <c r="J687" s="166"/>
      <c r="K687" s="166"/>
      <c r="L687" s="166"/>
      <c r="M687" s="166"/>
      <c r="N687" s="166"/>
      <c r="O687" s="166"/>
      <c r="P687" s="166"/>
      <c r="Q687" s="166"/>
      <c r="R687" s="166"/>
      <c r="S687" s="166"/>
      <c r="T687" s="166"/>
      <c r="U687" s="166"/>
      <c r="V687" s="166"/>
      <c r="W687" s="166"/>
      <c r="X687" s="166"/>
      <c r="Y687" s="166"/>
      <c r="Z687" s="166"/>
    </row>
    <row r="688" spans="1:26" ht="12.75" customHeight="1">
      <c r="A688" s="166"/>
      <c r="B688" s="166"/>
      <c r="C688" s="166"/>
      <c r="D688" s="166"/>
      <c r="E688" s="166"/>
      <c r="F688" s="166"/>
      <c r="G688" s="166"/>
      <c r="H688" s="166"/>
      <c r="I688" s="166"/>
      <c r="J688" s="166"/>
      <c r="K688" s="166"/>
      <c r="L688" s="166"/>
      <c r="M688" s="166"/>
      <c r="N688" s="166"/>
      <c r="O688" s="166"/>
      <c r="P688" s="166"/>
      <c r="Q688" s="166"/>
      <c r="R688" s="166"/>
      <c r="S688" s="166"/>
      <c r="T688" s="166"/>
      <c r="U688" s="166"/>
      <c r="V688" s="166"/>
      <c r="W688" s="166"/>
      <c r="X688" s="166"/>
      <c r="Y688" s="166"/>
      <c r="Z688" s="166"/>
    </row>
    <row r="689" spans="1:26" ht="12.75" customHeight="1">
      <c r="A689" s="166"/>
      <c r="B689" s="166"/>
      <c r="C689" s="166"/>
      <c r="D689" s="166"/>
      <c r="E689" s="166"/>
      <c r="F689" s="166"/>
      <c r="G689" s="166"/>
      <c r="H689" s="166"/>
      <c r="I689" s="166"/>
      <c r="J689" s="166"/>
      <c r="K689" s="166"/>
      <c r="L689" s="166"/>
      <c r="M689" s="166"/>
      <c r="N689" s="166"/>
      <c r="O689" s="166"/>
      <c r="P689" s="166"/>
      <c r="Q689" s="166"/>
      <c r="R689" s="166"/>
      <c r="S689" s="166"/>
      <c r="T689" s="166"/>
      <c r="U689" s="166"/>
      <c r="V689" s="166"/>
      <c r="W689" s="166"/>
      <c r="X689" s="166"/>
      <c r="Y689" s="166"/>
      <c r="Z689" s="166"/>
    </row>
    <row r="690" spans="1:26" ht="12.75" customHeight="1">
      <c r="A690" s="166"/>
      <c r="B690" s="166"/>
      <c r="C690" s="166"/>
      <c r="D690" s="166"/>
      <c r="E690" s="166"/>
      <c r="F690" s="166"/>
      <c r="G690" s="166"/>
      <c r="H690" s="166"/>
      <c r="I690" s="166"/>
      <c r="J690" s="166"/>
      <c r="K690" s="166"/>
      <c r="L690" s="166"/>
      <c r="M690" s="166"/>
      <c r="N690" s="166"/>
      <c r="O690" s="166"/>
      <c r="P690" s="166"/>
      <c r="Q690" s="166"/>
      <c r="R690" s="166"/>
      <c r="S690" s="166"/>
      <c r="T690" s="166"/>
      <c r="U690" s="166"/>
      <c r="V690" s="166"/>
      <c r="W690" s="166"/>
      <c r="X690" s="166"/>
      <c r="Y690" s="166"/>
      <c r="Z690" s="166"/>
    </row>
    <row r="691" spans="1:26" ht="12.75" customHeight="1">
      <c r="A691" s="166"/>
      <c r="B691" s="166"/>
      <c r="C691" s="166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66"/>
      <c r="O691" s="166"/>
      <c r="P691" s="166"/>
      <c r="Q691" s="166"/>
      <c r="R691" s="166"/>
      <c r="S691" s="166"/>
      <c r="T691" s="166"/>
      <c r="U691" s="166"/>
      <c r="V691" s="166"/>
      <c r="W691" s="166"/>
      <c r="X691" s="166"/>
      <c r="Y691" s="166"/>
      <c r="Z691" s="166"/>
    </row>
    <row r="692" spans="1:26" ht="12.75" customHeight="1">
      <c r="A692" s="166"/>
      <c r="B692" s="166"/>
      <c r="C692" s="166"/>
      <c r="D692" s="166"/>
      <c r="E692" s="166"/>
      <c r="F692" s="166"/>
      <c r="G692" s="166"/>
      <c r="H692" s="166"/>
      <c r="I692" s="166"/>
      <c r="J692" s="166"/>
      <c r="K692" s="166"/>
      <c r="L692" s="166"/>
      <c r="M692" s="166"/>
      <c r="N692" s="166"/>
      <c r="O692" s="166"/>
      <c r="P692" s="166"/>
      <c r="Q692" s="166"/>
      <c r="R692" s="166"/>
      <c r="S692" s="166"/>
      <c r="T692" s="166"/>
      <c r="U692" s="166"/>
      <c r="V692" s="166"/>
      <c r="W692" s="166"/>
      <c r="X692" s="166"/>
      <c r="Y692" s="166"/>
      <c r="Z692" s="166"/>
    </row>
    <row r="693" spans="1:26" ht="12.75" customHeight="1">
      <c r="A693" s="166"/>
      <c r="B693" s="166"/>
      <c r="C693" s="166"/>
      <c r="D693" s="166"/>
      <c r="E693" s="166"/>
      <c r="F693" s="166"/>
      <c r="G693" s="166"/>
      <c r="H693" s="166"/>
      <c r="I693" s="166"/>
      <c r="J693" s="166"/>
      <c r="K693" s="166"/>
      <c r="L693" s="166"/>
      <c r="M693" s="166"/>
      <c r="N693" s="166"/>
      <c r="O693" s="166"/>
      <c r="P693" s="166"/>
      <c r="Q693" s="166"/>
      <c r="R693" s="166"/>
      <c r="S693" s="166"/>
      <c r="T693" s="166"/>
      <c r="U693" s="166"/>
      <c r="V693" s="166"/>
      <c r="W693" s="166"/>
      <c r="X693" s="166"/>
      <c r="Y693" s="166"/>
      <c r="Z693" s="166"/>
    </row>
    <row r="694" spans="1:26" ht="12.75" customHeight="1">
      <c r="A694" s="166"/>
      <c r="B694" s="166"/>
      <c r="C694" s="166"/>
      <c r="D694" s="166"/>
      <c r="E694" s="166"/>
      <c r="F694" s="166"/>
      <c r="G694" s="166"/>
      <c r="H694" s="166"/>
      <c r="I694" s="166"/>
      <c r="J694" s="166"/>
      <c r="K694" s="166"/>
      <c r="L694" s="166"/>
      <c r="M694" s="166"/>
      <c r="N694" s="166"/>
      <c r="O694" s="166"/>
      <c r="P694" s="166"/>
      <c r="Q694" s="166"/>
      <c r="R694" s="166"/>
      <c r="S694" s="166"/>
      <c r="T694" s="166"/>
      <c r="U694" s="166"/>
      <c r="V694" s="166"/>
      <c r="W694" s="166"/>
      <c r="X694" s="166"/>
      <c r="Y694" s="166"/>
      <c r="Z694" s="166"/>
    </row>
    <row r="695" spans="1:26" ht="12.75" customHeight="1">
      <c r="A695" s="166"/>
      <c r="B695" s="166"/>
      <c r="C695" s="166"/>
      <c r="D695" s="166"/>
      <c r="E695" s="166"/>
      <c r="F695" s="166"/>
      <c r="G695" s="166"/>
      <c r="H695" s="166"/>
      <c r="I695" s="166"/>
      <c r="J695" s="166"/>
      <c r="K695" s="166"/>
      <c r="L695" s="166"/>
      <c r="M695" s="166"/>
      <c r="N695" s="166"/>
      <c r="O695" s="166"/>
      <c r="P695" s="166"/>
      <c r="Q695" s="166"/>
      <c r="R695" s="166"/>
      <c r="S695" s="166"/>
      <c r="T695" s="166"/>
      <c r="U695" s="166"/>
      <c r="V695" s="166"/>
      <c r="W695" s="166"/>
      <c r="X695" s="166"/>
      <c r="Y695" s="166"/>
      <c r="Z695" s="166"/>
    </row>
    <row r="696" spans="1:26" ht="12.75" customHeight="1">
      <c r="A696" s="166"/>
      <c r="B696" s="166"/>
      <c r="C696" s="166"/>
      <c r="D696" s="166"/>
      <c r="E696" s="166"/>
      <c r="F696" s="166"/>
      <c r="G696" s="166"/>
      <c r="H696" s="166"/>
      <c r="I696" s="166"/>
      <c r="J696" s="166"/>
      <c r="K696" s="166"/>
      <c r="L696" s="166"/>
      <c r="M696" s="166"/>
      <c r="N696" s="166"/>
      <c r="O696" s="166"/>
      <c r="P696" s="166"/>
      <c r="Q696" s="166"/>
      <c r="R696" s="166"/>
      <c r="S696" s="166"/>
      <c r="T696" s="166"/>
      <c r="U696" s="166"/>
      <c r="V696" s="166"/>
      <c r="W696" s="166"/>
      <c r="X696" s="166"/>
      <c r="Y696" s="166"/>
      <c r="Z696" s="166"/>
    </row>
    <row r="697" spans="1:26" ht="12.75" customHeight="1">
      <c r="A697" s="166"/>
      <c r="B697" s="166"/>
      <c r="C697" s="166"/>
      <c r="D697" s="166"/>
      <c r="E697" s="166"/>
      <c r="F697" s="166"/>
      <c r="G697" s="166"/>
      <c r="H697" s="166"/>
      <c r="I697" s="166"/>
      <c r="J697" s="166"/>
      <c r="K697" s="166"/>
      <c r="L697" s="166"/>
      <c r="M697" s="166"/>
      <c r="N697" s="166"/>
      <c r="O697" s="166"/>
      <c r="P697" s="166"/>
      <c r="Q697" s="166"/>
      <c r="R697" s="166"/>
      <c r="S697" s="166"/>
      <c r="T697" s="166"/>
      <c r="U697" s="166"/>
      <c r="V697" s="166"/>
      <c r="W697" s="166"/>
      <c r="X697" s="166"/>
      <c r="Y697" s="166"/>
      <c r="Z697" s="166"/>
    </row>
    <row r="698" spans="1:26" ht="12.75" customHeight="1">
      <c r="A698" s="166"/>
      <c r="B698" s="166"/>
      <c r="C698" s="166"/>
      <c r="D698" s="166"/>
      <c r="E698" s="166"/>
      <c r="F698" s="166"/>
      <c r="G698" s="166"/>
      <c r="H698" s="166"/>
      <c r="I698" s="166"/>
      <c r="J698" s="166"/>
      <c r="K698" s="166"/>
      <c r="L698" s="166"/>
      <c r="M698" s="166"/>
      <c r="N698" s="166"/>
      <c r="O698" s="166"/>
      <c r="P698" s="166"/>
      <c r="Q698" s="166"/>
      <c r="R698" s="166"/>
      <c r="S698" s="166"/>
      <c r="T698" s="166"/>
      <c r="U698" s="166"/>
      <c r="V698" s="166"/>
      <c r="W698" s="166"/>
      <c r="X698" s="166"/>
      <c r="Y698" s="166"/>
      <c r="Z698" s="166"/>
    </row>
    <row r="699" spans="1:26" ht="12.75" customHeight="1">
      <c r="A699" s="166"/>
      <c r="B699" s="166"/>
      <c r="C699" s="166"/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66"/>
      <c r="O699" s="166"/>
      <c r="P699" s="166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</row>
    <row r="700" spans="1:26" ht="12.75" customHeight="1">
      <c r="A700" s="166"/>
      <c r="B700" s="166"/>
      <c r="C700" s="166"/>
      <c r="D700" s="166"/>
      <c r="E700" s="166"/>
      <c r="F700" s="166"/>
      <c r="G700" s="166"/>
      <c r="H700" s="166"/>
      <c r="I700" s="166"/>
      <c r="J700" s="166"/>
      <c r="K700" s="166"/>
      <c r="L700" s="166"/>
      <c r="M700" s="166"/>
      <c r="N700" s="166"/>
      <c r="O700" s="166"/>
      <c r="P700" s="166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</row>
    <row r="701" spans="1:26" ht="12.75" customHeight="1">
      <c r="A701" s="166"/>
      <c r="B701" s="166"/>
      <c r="C701" s="166"/>
      <c r="D701" s="166"/>
      <c r="E701" s="166"/>
      <c r="F701" s="166"/>
      <c r="G701" s="166"/>
      <c r="H701" s="166"/>
      <c r="I701" s="166"/>
      <c r="J701" s="166"/>
      <c r="K701" s="166"/>
      <c r="L701" s="166"/>
      <c r="M701" s="166"/>
      <c r="N701" s="166"/>
      <c r="O701" s="166"/>
      <c r="P701" s="166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</row>
    <row r="702" spans="1:26" ht="12.75" customHeight="1">
      <c r="A702" s="166"/>
      <c r="B702" s="166"/>
      <c r="C702" s="166"/>
      <c r="D702" s="166"/>
      <c r="E702" s="166"/>
      <c r="F702" s="166"/>
      <c r="G702" s="166"/>
      <c r="H702" s="166"/>
      <c r="I702" s="166"/>
      <c r="J702" s="166"/>
      <c r="K702" s="166"/>
      <c r="L702" s="166"/>
      <c r="M702" s="166"/>
      <c r="N702" s="166"/>
      <c r="O702" s="166"/>
      <c r="P702" s="166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</row>
    <row r="703" spans="1:26" ht="12.75" customHeight="1">
      <c r="A703" s="166"/>
      <c r="B703" s="166"/>
      <c r="C703" s="166"/>
      <c r="D703" s="166"/>
      <c r="E703" s="166"/>
      <c r="F703" s="166"/>
      <c r="G703" s="166"/>
      <c r="H703" s="166"/>
      <c r="I703" s="166"/>
      <c r="J703" s="166"/>
      <c r="K703" s="166"/>
      <c r="L703" s="166"/>
      <c r="M703" s="166"/>
      <c r="N703" s="166"/>
      <c r="O703" s="166"/>
      <c r="P703" s="166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</row>
    <row r="704" spans="1:26" ht="12.75" customHeight="1">
      <c r="A704" s="166"/>
      <c r="B704" s="166"/>
      <c r="C704" s="166"/>
      <c r="D704" s="166"/>
      <c r="E704" s="166"/>
      <c r="F704" s="166"/>
      <c r="G704" s="166"/>
      <c r="H704" s="166"/>
      <c r="I704" s="166"/>
      <c r="J704" s="166"/>
      <c r="K704" s="166"/>
      <c r="L704" s="166"/>
      <c r="M704" s="166"/>
      <c r="N704" s="166"/>
      <c r="O704" s="166"/>
      <c r="P704" s="166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</row>
    <row r="705" spans="1:26" ht="12.75" customHeight="1">
      <c r="A705" s="166"/>
      <c r="B705" s="166"/>
      <c r="C705" s="166"/>
      <c r="D705" s="166"/>
      <c r="E705" s="166"/>
      <c r="F705" s="166"/>
      <c r="G705" s="166"/>
      <c r="H705" s="166"/>
      <c r="I705" s="166"/>
      <c r="J705" s="166"/>
      <c r="K705" s="166"/>
      <c r="L705" s="166"/>
      <c r="M705" s="166"/>
      <c r="N705" s="166"/>
      <c r="O705" s="166"/>
      <c r="P705" s="166"/>
      <c r="Q705" s="166"/>
      <c r="R705" s="166"/>
      <c r="S705" s="166"/>
      <c r="T705" s="166"/>
      <c r="U705" s="166"/>
      <c r="V705" s="166"/>
      <c r="W705" s="166"/>
      <c r="X705" s="166"/>
      <c r="Y705" s="166"/>
      <c r="Z705" s="166"/>
    </row>
    <row r="706" spans="1:26" ht="12.75" customHeight="1">
      <c r="A706" s="166"/>
      <c r="B706" s="166"/>
      <c r="C706" s="166"/>
      <c r="D706" s="166"/>
      <c r="E706" s="166"/>
      <c r="F706" s="166"/>
      <c r="G706" s="166"/>
      <c r="H706" s="166"/>
      <c r="I706" s="166"/>
      <c r="J706" s="166"/>
      <c r="K706" s="166"/>
      <c r="L706" s="166"/>
      <c r="M706" s="166"/>
      <c r="N706" s="166"/>
      <c r="O706" s="166"/>
      <c r="P706" s="166"/>
      <c r="Q706" s="166"/>
      <c r="R706" s="166"/>
      <c r="S706" s="166"/>
      <c r="T706" s="166"/>
      <c r="U706" s="166"/>
      <c r="V706" s="166"/>
      <c r="W706" s="166"/>
      <c r="X706" s="166"/>
      <c r="Y706" s="166"/>
      <c r="Z706" s="166"/>
    </row>
    <row r="707" spans="1:26" ht="12.75" customHeight="1">
      <c r="A707" s="166"/>
      <c r="B707" s="166"/>
      <c r="C707" s="166"/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66"/>
      <c r="O707" s="166"/>
      <c r="P707" s="166"/>
      <c r="Q707" s="166"/>
      <c r="R707" s="166"/>
      <c r="S707" s="166"/>
      <c r="T707" s="166"/>
      <c r="U707" s="166"/>
      <c r="V707" s="166"/>
      <c r="W707" s="166"/>
      <c r="X707" s="166"/>
      <c r="Y707" s="166"/>
      <c r="Z707" s="166"/>
    </row>
    <row r="708" spans="1:26" ht="12.75" customHeight="1">
      <c r="A708" s="166"/>
      <c r="B708" s="166"/>
      <c r="C708" s="166"/>
      <c r="D708" s="166"/>
      <c r="E708" s="166"/>
      <c r="F708" s="166"/>
      <c r="G708" s="166"/>
      <c r="H708" s="166"/>
      <c r="I708" s="166"/>
      <c r="J708" s="166"/>
      <c r="K708" s="166"/>
      <c r="L708" s="166"/>
      <c r="M708" s="166"/>
      <c r="N708" s="166"/>
      <c r="O708" s="166"/>
      <c r="P708" s="166"/>
      <c r="Q708" s="166"/>
      <c r="R708" s="166"/>
      <c r="S708" s="166"/>
      <c r="T708" s="166"/>
      <c r="U708" s="166"/>
      <c r="V708" s="166"/>
      <c r="W708" s="166"/>
      <c r="X708" s="166"/>
      <c r="Y708" s="166"/>
      <c r="Z708" s="166"/>
    </row>
    <row r="709" spans="1:26" ht="12.75" customHeight="1">
      <c r="A709" s="166"/>
      <c r="B709" s="166"/>
      <c r="C709" s="166"/>
      <c r="D709" s="166"/>
      <c r="E709" s="166"/>
      <c r="F709" s="166"/>
      <c r="G709" s="166"/>
      <c r="H709" s="166"/>
      <c r="I709" s="166"/>
      <c r="J709" s="166"/>
      <c r="K709" s="166"/>
      <c r="L709" s="166"/>
      <c r="M709" s="166"/>
      <c r="N709" s="166"/>
      <c r="O709" s="166"/>
      <c r="P709" s="166"/>
      <c r="Q709" s="166"/>
      <c r="R709" s="166"/>
      <c r="S709" s="166"/>
      <c r="T709" s="166"/>
      <c r="U709" s="166"/>
      <c r="V709" s="166"/>
      <c r="W709" s="166"/>
      <c r="X709" s="166"/>
      <c r="Y709" s="166"/>
      <c r="Z709" s="166"/>
    </row>
    <row r="710" spans="1:26" ht="12.75" customHeight="1">
      <c r="A710" s="166"/>
      <c r="B710" s="166"/>
      <c r="C710" s="166"/>
      <c r="D710" s="166"/>
      <c r="E710" s="166"/>
      <c r="F710" s="166"/>
      <c r="G710" s="166"/>
      <c r="H710" s="166"/>
      <c r="I710" s="166"/>
      <c r="J710" s="166"/>
      <c r="K710" s="166"/>
      <c r="L710" s="166"/>
      <c r="M710" s="166"/>
      <c r="N710" s="166"/>
      <c r="O710" s="166"/>
      <c r="P710" s="166"/>
      <c r="Q710" s="166"/>
      <c r="R710" s="166"/>
      <c r="S710" s="166"/>
      <c r="T710" s="166"/>
      <c r="U710" s="166"/>
      <c r="V710" s="166"/>
      <c r="W710" s="166"/>
      <c r="X710" s="166"/>
      <c r="Y710" s="166"/>
      <c r="Z710" s="166"/>
    </row>
    <row r="711" spans="1:26" ht="12.75" customHeight="1">
      <c r="A711" s="166"/>
      <c r="B711" s="166"/>
      <c r="C711" s="166"/>
      <c r="D711" s="166"/>
      <c r="E711" s="166"/>
      <c r="F711" s="166"/>
      <c r="G711" s="166"/>
      <c r="H711" s="166"/>
      <c r="I711" s="166"/>
      <c r="J711" s="166"/>
      <c r="K711" s="166"/>
      <c r="L711" s="166"/>
      <c r="M711" s="166"/>
      <c r="N711" s="166"/>
      <c r="O711" s="166"/>
      <c r="P711" s="166"/>
      <c r="Q711" s="166"/>
      <c r="R711" s="166"/>
      <c r="S711" s="166"/>
      <c r="T711" s="166"/>
      <c r="U711" s="166"/>
      <c r="V711" s="166"/>
      <c r="W711" s="166"/>
      <c r="X711" s="166"/>
      <c r="Y711" s="166"/>
      <c r="Z711" s="166"/>
    </row>
    <row r="712" spans="1:26" ht="12.75" customHeight="1">
      <c r="A712" s="166"/>
      <c r="B712" s="166"/>
      <c r="C712" s="166"/>
      <c r="D712" s="166"/>
      <c r="E712" s="166"/>
      <c r="F712" s="166"/>
      <c r="G712" s="166"/>
      <c r="H712" s="166"/>
      <c r="I712" s="166"/>
      <c r="J712" s="166"/>
      <c r="K712" s="166"/>
      <c r="L712" s="166"/>
      <c r="M712" s="166"/>
      <c r="N712" s="166"/>
      <c r="O712" s="166"/>
      <c r="P712" s="166"/>
      <c r="Q712" s="166"/>
      <c r="R712" s="166"/>
      <c r="S712" s="166"/>
      <c r="T712" s="166"/>
      <c r="U712" s="166"/>
      <c r="V712" s="166"/>
      <c r="W712" s="166"/>
      <c r="X712" s="166"/>
      <c r="Y712" s="166"/>
      <c r="Z712" s="166"/>
    </row>
    <row r="713" spans="1:26" ht="12.75" customHeight="1">
      <c r="A713" s="166"/>
      <c r="B713" s="166"/>
      <c r="C713" s="166"/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P713" s="166"/>
      <c r="Q713" s="166"/>
      <c r="R713" s="166"/>
      <c r="S713" s="166"/>
      <c r="T713" s="166"/>
      <c r="U713" s="166"/>
      <c r="V713" s="166"/>
      <c r="W713" s="166"/>
      <c r="X713" s="166"/>
      <c r="Y713" s="166"/>
      <c r="Z713" s="166"/>
    </row>
    <row r="714" spans="1:26" ht="12.75" customHeight="1">
      <c r="A714" s="166"/>
      <c r="B714" s="166"/>
      <c r="C714" s="166"/>
      <c r="D714" s="166"/>
      <c r="E714" s="166"/>
      <c r="F714" s="166"/>
      <c r="G714" s="166"/>
      <c r="H714" s="166"/>
      <c r="I714" s="166"/>
      <c r="J714" s="166"/>
      <c r="K714" s="166"/>
      <c r="L714" s="166"/>
      <c r="M714" s="166"/>
      <c r="N714" s="166"/>
      <c r="O714" s="166"/>
      <c r="P714" s="166"/>
      <c r="Q714" s="166"/>
      <c r="R714" s="166"/>
      <c r="S714" s="166"/>
      <c r="T714" s="166"/>
      <c r="U714" s="166"/>
      <c r="V714" s="166"/>
      <c r="W714" s="166"/>
      <c r="X714" s="166"/>
      <c r="Y714" s="166"/>
      <c r="Z714" s="166"/>
    </row>
    <row r="715" spans="1:26" ht="12.75" customHeight="1">
      <c r="A715" s="166"/>
      <c r="B715" s="166"/>
      <c r="C715" s="166"/>
      <c r="D715" s="166"/>
      <c r="E715" s="166"/>
      <c r="F715" s="166"/>
      <c r="G715" s="166"/>
      <c r="H715" s="166"/>
      <c r="I715" s="166"/>
      <c r="J715" s="166"/>
      <c r="K715" s="166"/>
      <c r="L715" s="166"/>
      <c r="M715" s="166"/>
      <c r="N715" s="166"/>
      <c r="O715" s="166"/>
      <c r="P715" s="166"/>
      <c r="Q715" s="166"/>
      <c r="R715" s="166"/>
      <c r="S715" s="166"/>
      <c r="T715" s="166"/>
      <c r="U715" s="166"/>
      <c r="V715" s="166"/>
      <c r="W715" s="166"/>
      <c r="X715" s="166"/>
      <c r="Y715" s="166"/>
      <c r="Z715" s="166"/>
    </row>
    <row r="716" spans="1:26" ht="12.75" customHeight="1">
      <c r="A716" s="166"/>
      <c r="B716" s="166"/>
      <c r="C716" s="166"/>
      <c r="D716" s="166"/>
      <c r="E716" s="166"/>
      <c r="F716" s="166"/>
      <c r="G716" s="166"/>
      <c r="H716" s="166"/>
      <c r="I716" s="166"/>
      <c r="J716" s="166"/>
      <c r="K716" s="166"/>
      <c r="L716" s="166"/>
      <c r="M716" s="166"/>
      <c r="N716" s="166"/>
      <c r="O716" s="166"/>
      <c r="P716" s="166"/>
      <c r="Q716" s="166"/>
      <c r="R716" s="166"/>
      <c r="S716" s="166"/>
      <c r="T716" s="166"/>
      <c r="U716" s="166"/>
      <c r="V716" s="166"/>
      <c r="W716" s="166"/>
      <c r="X716" s="166"/>
      <c r="Y716" s="166"/>
      <c r="Z716" s="166"/>
    </row>
    <row r="717" spans="1:26" ht="12.75" customHeight="1">
      <c r="A717" s="166"/>
      <c r="B717" s="166"/>
      <c r="C717" s="166"/>
      <c r="D717" s="166"/>
      <c r="E717" s="166"/>
      <c r="F717" s="166"/>
      <c r="G717" s="166"/>
      <c r="H717" s="166"/>
      <c r="I717" s="166"/>
      <c r="J717" s="166"/>
      <c r="K717" s="166"/>
      <c r="L717" s="166"/>
      <c r="M717" s="166"/>
      <c r="N717" s="166"/>
      <c r="O717" s="166"/>
      <c r="P717" s="166"/>
      <c r="Q717" s="166"/>
      <c r="R717" s="166"/>
      <c r="S717" s="166"/>
      <c r="T717" s="166"/>
      <c r="U717" s="166"/>
      <c r="V717" s="166"/>
      <c r="W717" s="166"/>
      <c r="X717" s="166"/>
      <c r="Y717" s="166"/>
      <c r="Z717" s="166"/>
    </row>
    <row r="718" spans="1:26" ht="12.75" customHeight="1">
      <c r="A718" s="166"/>
      <c r="B718" s="166"/>
      <c r="C718" s="166"/>
      <c r="D718" s="166"/>
      <c r="E718" s="166"/>
      <c r="F718" s="166"/>
      <c r="G718" s="166"/>
      <c r="H718" s="166"/>
      <c r="I718" s="166"/>
      <c r="J718" s="166"/>
      <c r="K718" s="166"/>
      <c r="L718" s="166"/>
      <c r="M718" s="166"/>
      <c r="N718" s="166"/>
      <c r="O718" s="166"/>
      <c r="P718" s="166"/>
      <c r="Q718" s="166"/>
      <c r="R718" s="166"/>
      <c r="S718" s="166"/>
      <c r="T718" s="166"/>
      <c r="U718" s="166"/>
      <c r="V718" s="166"/>
      <c r="W718" s="166"/>
      <c r="X718" s="166"/>
      <c r="Y718" s="166"/>
      <c r="Z718" s="166"/>
    </row>
    <row r="719" spans="1:26" ht="12.75" customHeight="1">
      <c r="A719" s="166"/>
      <c r="B719" s="166"/>
      <c r="C719" s="166"/>
      <c r="D719" s="166"/>
      <c r="E719" s="166"/>
      <c r="F719" s="166"/>
      <c r="G719" s="166"/>
      <c r="H719" s="166"/>
      <c r="I719" s="166"/>
      <c r="J719" s="166"/>
      <c r="K719" s="166"/>
      <c r="L719" s="166"/>
      <c r="M719" s="166"/>
      <c r="N719" s="166"/>
      <c r="O719" s="166"/>
      <c r="P719" s="166"/>
      <c r="Q719" s="166"/>
      <c r="R719" s="166"/>
      <c r="S719" s="166"/>
      <c r="T719" s="166"/>
      <c r="U719" s="166"/>
      <c r="V719" s="166"/>
      <c r="W719" s="166"/>
      <c r="X719" s="166"/>
      <c r="Y719" s="166"/>
      <c r="Z719" s="166"/>
    </row>
    <row r="720" spans="1:26" ht="12.75" customHeight="1">
      <c r="A720" s="166"/>
      <c r="B720" s="166"/>
      <c r="C720" s="166"/>
      <c r="D720" s="166"/>
      <c r="E720" s="166"/>
      <c r="F720" s="166"/>
      <c r="G720" s="166"/>
      <c r="H720" s="166"/>
      <c r="I720" s="166"/>
      <c r="J720" s="166"/>
      <c r="K720" s="166"/>
      <c r="L720" s="166"/>
      <c r="M720" s="166"/>
      <c r="N720" s="166"/>
      <c r="O720" s="166"/>
      <c r="P720" s="166"/>
      <c r="Q720" s="166"/>
      <c r="R720" s="166"/>
      <c r="S720" s="166"/>
      <c r="T720" s="166"/>
      <c r="U720" s="166"/>
      <c r="V720" s="166"/>
      <c r="W720" s="166"/>
      <c r="X720" s="166"/>
      <c r="Y720" s="166"/>
      <c r="Z720" s="166"/>
    </row>
    <row r="721" spans="1:26" ht="12.75" customHeight="1">
      <c r="A721" s="166"/>
      <c r="B721" s="166"/>
      <c r="C721" s="166"/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P721" s="166"/>
      <c r="Q721" s="166"/>
      <c r="R721" s="166"/>
      <c r="S721" s="166"/>
      <c r="T721" s="166"/>
      <c r="U721" s="166"/>
      <c r="V721" s="166"/>
      <c r="W721" s="166"/>
      <c r="X721" s="166"/>
      <c r="Y721" s="166"/>
      <c r="Z721" s="166"/>
    </row>
    <row r="722" spans="1:26" ht="12.75" customHeight="1">
      <c r="A722" s="166"/>
      <c r="B722" s="166"/>
      <c r="C722" s="166"/>
      <c r="D722" s="166"/>
      <c r="E722" s="166"/>
      <c r="F722" s="166"/>
      <c r="G722" s="166"/>
      <c r="H722" s="166"/>
      <c r="I722" s="166"/>
      <c r="J722" s="166"/>
      <c r="K722" s="166"/>
      <c r="L722" s="166"/>
      <c r="M722" s="166"/>
      <c r="N722" s="166"/>
      <c r="O722" s="166"/>
      <c r="P722" s="166"/>
      <c r="Q722" s="166"/>
      <c r="R722" s="166"/>
      <c r="S722" s="166"/>
      <c r="T722" s="166"/>
      <c r="U722" s="166"/>
      <c r="V722" s="166"/>
      <c r="W722" s="166"/>
      <c r="X722" s="166"/>
      <c r="Y722" s="166"/>
      <c r="Z722" s="166"/>
    </row>
    <row r="723" spans="1:26" ht="12.75" customHeight="1">
      <c r="A723" s="166"/>
      <c r="B723" s="166"/>
      <c r="C723" s="166"/>
      <c r="D723" s="166"/>
      <c r="E723" s="166"/>
      <c r="F723" s="166"/>
      <c r="G723" s="166"/>
      <c r="H723" s="166"/>
      <c r="I723" s="166"/>
      <c r="J723" s="166"/>
      <c r="K723" s="166"/>
      <c r="L723" s="166"/>
      <c r="M723" s="166"/>
      <c r="N723" s="166"/>
      <c r="O723" s="166"/>
      <c r="P723" s="166"/>
      <c r="Q723" s="166"/>
      <c r="R723" s="166"/>
      <c r="S723" s="166"/>
      <c r="T723" s="166"/>
      <c r="U723" s="166"/>
      <c r="V723" s="166"/>
      <c r="W723" s="166"/>
      <c r="X723" s="166"/>
      <c r="Y723" s="166"/>
      <c r="Z723" s="166"/>
    </row>
    <row r="724" spans="1:26" ht="12.75" customHeight="1">
      <c r="A724" s="166"/>
      <c r="B724" s="166"/>
      <c r="C724" s="166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66"/>
      <c r="O724" s="166"/>
      <c r="P724" s="166"/>
      <c r="Q724" s="166"/>
      <c r="R724" s="166"/>
      <c r="S724" s="166"/>
      <c r="T724" s="166"/>
      <c r="U724" s="166"/>
      <c r="V724" s="166"/>
      <c r="W724" s="166"/>
      <c r="X724" s="166"/>
      <c r="Y724" s="166"/>
      <c r="Z724" s="166"/>
    </row>
    <row r="725" spans="1:26" ht="12.75" customHeight="1">
      <c r="A725" s="166"/>
      <c r="B725" s="166"/>
      <c r="C725" s="166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66"/>
      <c r="O725" s="166"/>
      <c r="P725" s="166"/>
      <c r="Q725" s="166"/>
      <c r="R725" s="166"/>
      <c r="S725" s="166"/>
      <c r="T725" s="166"/>
      <c r="U725" s="166"/>
      <c r="V725" s="166"/>
      <c r="W725" s="166"/>
      <c r="X725" s="166"/>
      <c r="Y725" s="166"/>
      <c r="Z725" s="166"/>
    </row>
    <row r="726" spans="1:26" ht="12.75" customHeight="1">
      <c r="A726" s="166"/>
      <c r="B726" s="166"/>
      <c r="C726" s="166"/>
      <c r="D726" s="166"/>
      <c r="E726" s="166"/>
      <c r="F726" s="166"/>
      <c r="G726" s="166"/>
      <c r="H726" s="166"/>
      <c r="I726" s="166"/>
      <c r="J726" s="166"/>
      <c r="K726" s="166"/>
      <c r="L726" s="166"/>
      <c r="M726" s="166"/>
      <c r="N726" s="166"/>
      <c r="O726" s="166"/>
      <c r="P726" s="166"/>
      <c r="Q726" s="166"/>
      <c r="R726" s="166"/>
      <c r="S726" s="166"/>
      <c r="T726" s="166"/>
      <c r="U726" s="166"/>
      <c r="V726" s="166"/>
      <c r="W726" s="166"/>
      <c r="X726" s="166"/>
      <c r="Y726" s="166"/>
      <c r="Z726" s="166"/>
    </row>
    <row r="727" spans="1:26" ht="12.75" customHeight="1">
      <c r="A727" s="166"/>
      <c r="B727" s="166"/>
      <c r="C727" s="166"/>
      <c r="D727" s="166"/>
      <c r="E727" s="166"/>
      <c r="F727" s="166"/>
      <c r="G727" s="166"/>
      <c r="H727" s="166"/>
      <c r="I727" s="166"/>
      <c r="J727" s="166"/>
      <c r="K727" s="166"/>
      <c r="L727" s="166"/>
      <c r="M727" s="166"/>
      <c r="N727" s="166"/>
      <c r="O727" s="166"/>
      <c r="P727" s="166"/>
      <c r="Q727" s="166"/>
      <c r="R727" s="166"/>
      <c r="S727" s="166"/>
      <c r="T727" s="166"/>
      <c r="U727" s="166"/>
      <c r="V727" s="166"/>
      <c r="W727" s="166"/>
      <c r="X727" s="166"/>
      <c r="Y727" s="166"/>
      <c r="Z727" s="166"/>
    </row>
    <row r="728" spans="1:26" ht="12.75" customHeight="1">
      <c r="A728" s="166"/>
      <c r="B728" s="166"/>
      <c r="C728" s="166"/>
      <c r="D728" s="166"/>
      <c r="E728" s="166"/>
      <c r="F728" s="166"/>
      <c r="G728" s="166"/>
      <c r="H728" s="166"/>
      <c r="I728" s="166"/>
      <c r="J728" s="166"/>
      <c r="K728" s="166"/>
      <c r="L728" s="166"/>
      <c r="M728" s="166"/>
      <c r="N728" s="166"/>
      <c r="O728" s="166"/>
      <c r="P728" s="166"/>
      <c r="Q728" s="166"/>
      <c r="R728" s="166"/>
      <c r="S728" s="166"/>
      <c r="T728" s="166"/>
      <c r="U728" s="166"/>
      <c r="V728" s="166"/>
      <c r="W728" s="166"/>
      <c r="X728" s="166"/>
      <c r="Y728" s="166"/>
      <c r="Z728" s="166"/>
    </row>
    <row r="729" spans="1:26" ht="12.75" customHeight="1">
      <c r="A729" s="166"/>
      <c r="B729" s="166"/>
      <c r="C729" s="166"/>
      <c r="D729" s="166"/>
      <c r="E729" s="166"/>
      <c r="F729" s="166"/>
      <c r="G729" s="166"/>
      <c r="H729" s="166"/>
      <c r="I729" s="166"/>
      <c r="J729" s="166"/>
      <c r="K729" s="166"/>
      <c r="L729" s="166"/>
      <c r="M729" s="166"/>
      <c r="N729" s="166"/>
      <c r="O729" s="166"/>
      <c r="P729" s="166"/>
      <c r="Q729" s="166"/>
      <c r="R729" s="166"/>
      <c r="S729" s="166"/>
      <c r="T729" s="166"/>
      <c r="U729" s="166"/>
      <c r="V729" s="166"/>
      <c r="W729" s="166"/>
      <c r="X729" s="166"/>
      <c r="Y729" s="166"/>
      <c r="Z729" s="166"/>
    </row>
    <row r="730" spans="1:26" ht="12.75" customHeight="1">
      <c r="A730" s="166"/>
      <c r="B730" s="166"/>
      <c r="C730" s="166"/>
      <c r="D730" s="166"/>
      <c r="E730" s="166"/>
      <c r="F730" s="166"/>
      <c r="G730" s="166"/>
      <c r="H730" s="166"/>
      <c r="I730" s="166"/>
      <c r="J730" s="166"/>
      <c r="K730" s="166"/>
      <c r="L730" s="166"/>
      <c r="M730" s="166"/>
      <c r="N730" s="166"/>
      <c r="O730" s="166"/>
      <c r="P730" s="166"/>
      <c r="Q730" s="166"/>
      <c r="R730" s="166"/>
      <c r="S730" s="166"/>
      <c r="T730" s="166"/>
      <c r="U730" s="166"/>
      <c r="V730" s="166"/>
      <c r="W730" s="166"/>
      <c r="X730" s="166"/>
      <c r="Y730" s="166"/>
      <c r="Z730" s="166"/>
    </row>
    <row r="731" spans="1:26" ht="12.75" customHeight="1">
      <c r="A731" s="166"/>
      <c r="B731" s="166"/>
      <c r="C731" s="166"/>
      <c r="D731" s="166"/>
      <c r="E731" s="166"/>
      <c r="F731" s="166"/>
      <c r="G731" s="166"/>
      <c r="H731" s="166"/>
      <c r="I731" s="166"/>
      <c r="J731" s="166"/>
      <c r="K731" s="166"/>
      <c r="L731" s="166"/>
      <c r="M731" s="166"/>
      <c r="N731" s="166"/>
      <c r="O731" s="166"/>
      <c r="P731" s="166"/>
      <c r="Q731" s="166"/>
      <c r="R731" s="166"/>
      <c r="S731" s="166"/>
      <c r="T731" s="166"/>
      <c r="U731" s="166"/>
      <c r="V731" s="166"/>
      <c r="W731" s="166"/>
      <c r="X731" s="166"/>
      <c r="Y731" s="166"/>
      <c r="Z731" s="166"/>
    </row>
    <row r="732" spans="1:26" ht="12.75" customHeight="1">
      <c r="A732" s="166"/>
      <c r="B732" s="166"/>
      <c r="C732" s="166"/>
      <c r="D732" s="166"/>
      <c r="E732" s="166"/>
      <c r="F732" s="166"/>
      <c r="G732" s="166"/>
      <c r="H732" s="166"/>
      <c r="I732" s="166"/>
      <c r="J732" s="166"/>
      <c r="K732" s="166"/>
      <c r="L732" s="166"/>
      <c r="M732" s="166"/>
      <c r="N732" s="166"/>
      <c r="O732" s="166"/>
      <c r="P732" s="166"/>
      <c r="Q732" s="166"/>
      <c r="R732" s="166"/>
      <c r="S732" s="166"/>
      <c r="T732" s="166"/>
      <c r="U732" s="166"/>
      <c r="V732" s="166"/>
      <c r="W732" s="166"/>
      <c r="X732" s="166"/>
      <c r="Y732" s="166"/>
      <c r="Z732" s="166"/>
    </row>
    <row r="733" spans="1:26" ht="12.75" customHeight="1">
      <c r="A733" s="166"/>
      <c r="B733" s="166"/>
      <c r="C733" s="166"/>
      <c r="D733" s="166"/>
      <c r="E733" s="166"/>
      <c r="F733" s="166"/>
      <c r="G733" s="166"/>
      <c r="H733" s="166"/>
      <c r="I733" s="166"/>
      <c r="J733" s="166"/>
      <c r="K733" s="166"/>
      <c r="L733" s="166"/>
      <c r="M733" s="166"/>
      <c r="N733" s="166"/>
      <c r="O733" s="166"/>
      <c r="P733" s="166"/>
      <c r="Q733" s="166"/>
      <c r="R733" s="166"/>
      <c r="S733" s="166"/>
      <c r="T733" s="166"/>
      <c r="U733" s="166"/>
      <c r="V733" s="166"/>
      <c r="W733" s="166"/>
      <c r="X733" s="166"/>
      <c r="Y733" s="166"/>
      <c r="Z733" s="166"/>
    </row>
    <row r="734" spans="1:26" ht="12.75" customHeight="1">
      <c r="A734" s="166"/>
      <c r="B734" s="166"/>
      <c r="C734" s="166"/>
      <c r="D734" s="166"/>
      <c r="E734" s="166"/>
      <c r="F734" s="166"/>
      <c r="G734" s="166"/>
      <c r="H734" s="166"/>
      <c r="I734" s="166"/>
      <c r="J734" s="166"/>
      <c r="K734" s="166"/>
      <c r="L734" s="166"/>
      <c r="M734" s="166"/>
      <c r="N734" s="166"/>
      <c r="O734" s="166"/>
      <c r="P734" s="166"/>
      <c r="Q734" s="166"/>
      <c r="R734" s="166"/>
      <c r="S734" s="166"/>
      <c r="T734" s="166"/>
      <c r="U734" s="166"/>
      <c r="V734" s="166"/>
      <c r="W734" s="166"/>
      <c r="X734" s="166"/>
      <c r="Y734" s="166"/>
      <c r="Z734" s="166"/>
    </row>
    <row r="735" spans="1:26" ht="12.75" customHeight="1">
      <c r="A735" s="166"/>
      <c r="B735" s="166"/>
      <c r="C735" s="166"/>
      <c r="D735" s="166"/>
      <c r="E735" s="166"/>
      <c r="F735" s="166"/>
      <c r="G735" s="166"/>
      <c r="H735" s="166"/>
      <c r="I735" s="166"/>
      <c r="J735" s="166"/>
      <c r="K735" s="166"/>
      <c r="L735" s="166"/>
      <c r="M735" s="166"/>
      <c r="N735" s="166"/>
      <c r="O735" s="166"/>
      <c r="P735" s="166"/>
      <c r="Q735" s="166"/>
      <c r="R735" s="166"/>
      <c r="S735" s="166"/>
      <c r="T735" s="166"/>
      <c r="U735" s="166"/>
      <c r="V735" s="166"/>
      <c r="W735" s="166"/>
      <c r="X735" s="166"/>
      <c r="Y735" s="166"/>
      <c r="Z735" s="166"/>
    </row>
    <row r="736" spans="1:26" ht="12.75" customHeight="1">
      <c r="A736" s="166"/>
      <c r="B736" s="166"/>
      <c r="C736" s="166"/>
      <c r="D736" s="166"/>
      <c r="E736" s="166"/>
      <c r="F736" s="166"/>
      <c r="G736" s="166"/>
      <c r="H736" s="166"/>
      <c r="I736" s="166"/>
      <c r="J736" s="166"/>
      <c r="K736" s="166"/>
      <c r="L736" s="166"/>
      <c r="M736" s="166"/>
      <c r="N736" s="166"/>
      <c r="O736" s="166"/>
      <c r="P736" s="166"/>
      <c r="Q736" s="166"/>
      <c r="R736" s="166"/>
      <c r="S736" s="166"/>
      <c r="T736" s="166"/>
      <c r="U736" s="166"/>
      <c r="V736" s="166"/>
      <c r="W736" s="166"/>
      <c r="X736" s="166"/>
      <c r="Y736" s="166"/>
      <c r="Z736" s="166"/>
    </row>
    <row r="737" spans="1:26" ht="12.75" customHeight="1">
      <c r="A737" s="166"/>
      <c r="B737" s="166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</row>
    <row r="738" spans="1:26" ht="12.75" customHeight="1">
      <c r="A738" s="166"/>
      <c r="B738" s="166"/>
      <c r="C738" s="166"/>
      <c r="D738" s="166"/>
      <c r="E738" s="166"/>
      <c r="F738" s="166"/>
      <c r="G738" s="166"/>
      <c r="H738" s="166"/>
      <c r="I738" s="166"/>
      <c r="J738" s="166"/>
      <c r="K738" s="166"/>
      <c r="L738" s="166"/>
      <c r="M738" s="166"/>
      <c r="N738" s="166"/>
      <c r="O738" s="166"/>
      <c r="P738" s="166"/>
      <c r="Q738" s="166"/>
      <c r="R738" s="166"/>
      <c r="S738" s="166"/>
      <c r="T738" s="166"/>
      <c r="U738" s="166"/>
      <c r="V738" s="166"/>
      <c r="W738" s="166"/>
      <c r="X738" s="166"/>
      <c r="Y738" s="166"/>
      <c r="Z738" s="166"/>
    </row>
    <row r="739" spans="1:26" ht="12.75" customHeight="1">
      <c r="A739" s="166"/>
      <c r="B739" s="166"/>
      <c r="C739" s="166"/>
      <c r="D739" s="166"/>
      <c r="E739" s="166"/>
      <c r="F739" s="166"/>
      <c r="G739" s="166"/>
      <c r="H739" s="166"/>
      <c r="I739" s="166"/>
      <c r="J739" s="166"/>
      <c r="K739" s="166"/>
      <c r="L739" s="166"/>
      <c r="M739" s="166"/>
      <c r="N739" s="166"/>
      <c r="O739" s="166"/>
      <c r="P739" s="166"/>
      <c r="Q739" s="166"/>
      <c r="R739" s="166"/>
      <c r="S739" s="166"/>
      <c r="T739" s="166"/>
      <c r="U739" s="166"/>
      <c r="V739" s="166"/>
      <c r="W739" s="166"/>
      <c r="X739" s="166"/>
      <c r="Y739" s="166"/>
      <c r="Z739" s="166"/>
    </row>
    <row r="740" spans="1:26" ht="12.75" customHeight="1">
      <c r="A740" s="166"/>
      <c r="B740" s="166"/>
      <c r="C740" s="166"/>
      <c r="D740" s="166"/>
      <c r="E740" s="166"/>
      <c r="F740" s="166"/>
      <c r="G740" s="166"/>
      <c r="H740" s="166"/>
      <c r="I740" s="166"/>
      <c r="J740" s="166"/>
      <c r="K740" s="166"/>
      <c r="L740" s="166"/>
      <c r="M740" s="166"/>
      <c r="N740" s="166"/>
      <c r="O740" s="166"/>
      <c r="P740" s="166"/>
      <c r="Q740" s="166"/>
      <c r="R740" s="166"/>
      <c r="S740" s="166"/>
      <c r="T740" s="166"/>
      <c r="U740" s="166"/>
      <c r="V740" s="166"/>
      <c r="W740" s="166"/>
      <c r="X740" s="166"/>
      <c r="Y740" s="166"/>
      <c r="Z740" s="166"/>
    </row>
    <row r="741" spans="1:26" ht="12.75" customHeight="1">
      <c r="A741" s="166"/>
      <c r="B741" s="166"/>
      <c r="C741" s="166"/>
      <c r="D741" s="166"/>
      <c r="E741" s="166"/>
      <c r="F741" s="166"/>
      <c r="G741" s="166"/>
      <c r="H741" s="166"/>
      <c r="I741" s="166"/>
      <c r="J741" s="166"/>
      <c r="K741" s="166"/>
      <c r="L741" s="166"/>
      <c r="M741" s="166"/>
      <c r="N741" s="166"/>
      <c r="O741" s="166"/>
      <c r="P741" s="166"/>
      <c r="Q741" s="166"/>
      <c r="R741" s="166"/>
      <c r="S741" s="166"/>
      <c r="T741" s="166"/>
      <c r="U741" s="166"/>
      <c r="V741" s="166"/>
      <c r="W741" s="166"/>
      <c r="X741" s="166"/>
      <c r="Y741" s="166"/>
      <c r="Z741" s="166"/>
    </row>
    <row r="742" spans="1:26" ht="12.75" customHeight="1">
      <c r="A742" s="166"/>
      <c r="B742" s="166"/>
      <c r="C742" s="166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66"/>
      <c r="O742" s="166"/>
      <c r="P742" s="166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</row>
    <row r="743" spans="1:26" ht="12.75" customHeight="1">
      <c r="A743" s="166"/>
      <c r="B743" s="166"/>
      <c r="C743" s="166"/>
      <c r="D743" s="166"/>
      <c r="E743" s="166"/>
      <c r="F743" s="166"/>
      <c r="G743" s="166"/>
      <c r="H743" s="166"/>
      <c r="I743" s="166"/>
      <c r="J743" s="166"/>
      <c r="K743" s="166"/>
      <c r="L743" s="166"/>
      <c r="M743" s="166"/>
      <c r="N743" s="166"/>
      <c r="O743" s="166"/>
      <c r="P743" s="166"/>
      <c r="Q743" s="166"/>
      <c r="R743" s="166"/>
      <c r="S743" s="166"/>
      <c r="T743" s="166"/>
      <c r="U743" s="166"/>
      <c r="V743" s="166"/>
      <c r="W743" s="166"/>
      <c r="X743" s="166"/>
      <c r="Y743" s="166"/>
      <c r="Z743" s="166"/>
    </row>
    <row r="744" spans="1:26" ht="12.75" customHeight="1">
      <c r="A744" s="166"/>
      <c r="B744" s="166"/>
      <c r="C744" s="166"/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66"/>
      <c r="O744" s="166"/>
      <c r="P744" s="166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</row>
    <row r="745" spans="1:26" ht="12.75" customHeight="1">
      <c r="A745" s="166"/>
      <c r="B745" s="166"/>
      <c r="C745" s="166"/>
      <c r="D745" s="166"/>
      <c r="E745" s="166"/>
      <c r="F745" s="166"/>
      <c r="G745" s="166"/>
      <c r="H745" s="166"/>
      <c r="I745" s="166"/>
      <c r="J745" s="166"/>
      <c r="K745" s="166"/>
      <c r="L745" s="166"/>
      <c r="M745" s="166"/>
      <c r="N745" s="166"/>
      <c r="O745" s="166"/>
      <c r="P745" s="166"/>
      <c r="Q745" s="166"/>
      <c r="R745" s="166"/>
      <c r="S745" s="166"/>
      <c r="T745" s="166"/>
      <c r="U745" s="166"/>
      <c r="V745" s="166"/>
      <c r="W745" s="166"/>
      <c r="X745" s="166"/>
      <c r="Y745" s="166"/>
      <c r="Z745" s="166"/>
    </row>
    <row r="746" spans="1:26" ht="12.75" customHeight="1">
      <c r="A746" s="166"/>
      <c r="B746" s="166"/>
      <c r="C746" s="166"/>
      <c r="D746" s="166"/>
      <c r="E746" s="166"/>
      <c r="F746" s="166"/>
      <c r="G746" s="166"/>
      <c r="H746" s="166"/>
      <c r="I746" s="166"/>
      <c r="J746" s="166"/>
      <c r="K746" s="166"/>
      <c r="L746" s="166"/>
      <c r="M746" s="166"/>
      <c r="N746" s="166"/>
      <c r="O746" s="166"/>
      <c r="P746" s="166"/>
      <c r="Q746" s="166"/>
      <c r="R746" s="166"/>
      <c r="S746" s="166"/>
      <c r="T746" s="166"/>
      <c r="U746" s="166"/>
      <c r="V746" s="166"/>
      <c r="W746" s="166"/>
      <c r="X746" s="166"/>
      <c r="Y746" s="166"/>
      <c r="Z746" s="166"/>
    </row>
    <row r="747" spans="1:26" ht="12.75" customHeight="1">
      <c r="A747" s="166"/>
      <c r="B747" s="166"/>
      <c r="C747" s="166"/>
      <c r="D747" s="166"/>
      <c r="E747" s="166"/>
      <c r="F747" s="166"/>
      <c r="G747" s="166"/>
      <c r="H747" s="166"/>
      <c r="I747" s="166"/>
      <c r="J747" s="166"/>
      <c r="K747" s="166"/>
      <c r="L747" s="166"/>
      <c r="M747" s="166"/>
      <c r="N747" s="166"/>
      <c r="O747" s="166"/>
      <c r="P747" s="166"/>
      <c r="Q747" s="166"/>
      <c r="R747" s="166"/>
      <c r="S747" s="166"/>
      <c r="T747" s="166"/>
      <c r="U747" s="166"/>
      <c r="V747" s="166"/>
      <c r="W747" s="166"/>
      <c r="X747" s="166"/>
      <c r="Y747" s="166"/>
      <c r="Z747" s="166"/>
    </row>
    <row r="748" spans="1:26" ht="12.75" customHeight="1">
      <c r="A748" s="166"/>
      <c r="B748" s="166"/>
      <c r="C748" s="166"/>
      <c r="D748" s="166"/>
      <c r="E748" s="166"/>
      <c r="F748" s="166"/>
      <c r="G748" s="166"/>
      <c r="H748" s="166"/>
      <c r="I748" s="166"/>
      <c r="J748" s="166"/>
      <c r="K748" s="166"/>
      <c r="L748" s="166"/>
      <c r="M748" s="166"/>
      <c r="N748" s="166"/>
      <c r="O748" s="166"/>
      <c r="P748" s="166"/>
      <c r="Q748" s="166"/>
      <c r="R748" s="166"/>
      <c r="S748" s="166"/>
      <c r="T748" s="166"/>
      <c r="U748" s="166"/>
      <c r="V748" s="166"/>
      <c r="W748" s="166"/>
      <c r="X748" s="166"/>
      <c r="Y748" s="166"/>
      <c r="Z748" s="166"/>
    </row>
    <row r="749" spans="1:26" ht="12.75" customHeight="1">
      <c r="A749" s="166"/>
      <c r="B749" s="166"/>
      <c r="C749" s="166"/>
      <c r="D749" s="166"/>
      <c r="E749" s="166"/>
      <c r="F749" s="166"/>
      <c r="G749" s="166"/>
      <c r="H749" s="166"/>
      <c r="I749" s="166"/>
      <c r="J749" s="166"/>
      <c r="K749" s="166"/>
      <c r="L749" s="166"/>
      <c r="M749" s="166"/>
      <c r="N749" s="166"/>
      <c r="O749" s="166"/>
      <c r="P749" s="166"/>
      <c r="Q749" s="166"/>
      <c r="R749" s="166"/>
      <c r="S749" s="166"/>
      <c r="T749" s="166"/>
      <c r="U749" s="166"/>
      <c r="V749" s="166"/>
      <c r="W749" s="166"/>
      <c r="X749" s="166"/>
      <c r="Y749" s="166"/>
      <c r="Z749" s="166"/>
    </row>
    <row r="750" spans="1:26" ht="12.75" customHeight="1">
      <c r="A750" s="166"/>
      <c r="B750" s="166"/>
      <c r="C750" s="166"/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66"/>
      <c r="O750" s="166"/>
      <c r="P750" s="166"/>
      <c r="Q750" s="166"/>
      <c r="R750" s="166"/>
      <c r="S750" s="166"/>
      <c r="T750" s="166"/>
      <c r="U750" s="166"/>
      <c r="V750" s="166"/>
      <c r="W750" s="166"/>
      <c r="X750" s="166"/>
      <c r="Y750" s="166"/>
      <c r="Z750" s="166"/>
    </row>
    <row r="751" spans="1:26" ht="12.75" customHeight="1">
      <c r="A751" s="166"/>
      <c r="B751" s="166"/>
      <c r="C751" s="166"/>
      <c r="D751" s="166"/>
      <c r="E751" s="166"/>
      <c r="F751" s="166"/>
      <c r="G751" s="166"/>
      <c r="H751" s="166"/>
      <c r="I751" s="166"/>
      <c r="J751" s="166"/>
      <c r="K751" s="166"/>
      <c r="L751" s="166"/>
      <c r="M751" s="166"/>
      <c r="N751" s="166"/>
      <c r="O751" s="166"/>
      <c r="P751" s="166"/>
      <c r="Q751" s="166"/>
      <c r="R751" s="166"/>
      <c r="S751" s="166"/>
      <c r="T751" s="166"/>
      <c r="U751" s="166"/>
      <c r="V751" s="166"/>
      <c r="W751" s="166"/>
      <c r="X751" s="166"/>
      <c r="Y751" s="166"/>
      <c r="Z751" s="166"/>
    </row>
    <row r="752" spans="1:26" ht="12.75" customHeight="1">
      <c r="A752" s="166"/>
      <c r="B752" s="166"/>
      <c r="C752" s="166"/>
      <c r="D752" s="166"/>
      <c r="E752" s="166"/>
      <c r="F752" s="166"/>
      <c r="G752" s="166"/>
      <c r="H752" s="166"/>
      <c r="I752" s="166"/>
      <c r="J752" s="166"/>
      <c r="K752" s="166"/>
      <c r="L752" s="166"/>
      <c r="M752" s="166"/>
      <c r="N752" s="166"/>
      <c r="O752" s="166"/>
      <c r="P752" s="166"/>
      <c r="Q752" s="166"/>
      <c r="R752" s="166"/>
      <c r="S752" s="166"/>
      <c r="T752" s="166"/>
      <c r="U752" s="166"/>
      <c r="V752" s="166"/>
      <c r="W752" s="166"/>
      <c r="X752" s="166"/>
      <c r="Y752" s="166"/>
      <c r="Z752" s="166"/>
    </row>
    <row r="753" spans="1:26" ht="12.75" customHeight="1">
      <c r="A753" s="166"/>
      <c r="B753" s="166"/>
      <c r="C753" s="166"/>
      <c r="D753" s="166"/>
      <c r="E753" s="166"/>
      <c r="F753" s="166"/>
      <c r="G753" s="166"/>
      <c r="H753" s="166"/>
      <c r="I753" s="166"/>
      <c r="J753" s="166"/>
      <c r="K753" s="166"/>
      <c r="L753" s="166"/>
      <c r="M753" s="166"/>
      <c r="N753" s="166"/>
      <c r="O753" s="166"/>
      <c r="P753" s="166"/>
      <c r="Q753" s="166"/>
      <c r="R753" s="166"/>
      <c r="S753" s="166"/>
      <c r="T753" s="166"/>
      <c r="U753" s="166"/>
      <c r="V753" s="166"/>
      <c r="W753" s="166"/>
      <c r="X753" s="166"/>
      <c r="Y753" s="166"/>
      <c r="Z753" s="166"/>
    </row>
    <row r="754" spans="1:26" ht="12.75" customHeight="1">
      <c r="A754" s="166"/>
      <c r="B754" s="166"/>
      <c r="C754" s="166"/>
      <c r="D754" s="166"/>
      <c r="E754" s="166"/>
      <c r="F754" s="166"/>
      <c r="G754" s="166"/>
      <c r="H754" s="166"/>
      <c r="I754" s="166"/>
      <c r="J754" s="166"/>
      <c r="K754" s="166"/>
      <c r="L754" s="166"/>
      <c r="M754" s="166"/>
      <c r="N754" s="166"/>
      <c r="O754" s="166"/>
      <c r="P754" s="166"/>
      <c r="Q754" s="166"/>
      <c r="R754" s="166"/>
      <c r="S754" s="166"/>
      <c r="T754" s="166"/>
      <c r="U754" s="166"/>
      <c r="V754" s="166"/>
      <c r="W754" s="166"/>
      <c r="X754" s="166"/>
      <c r="Y754" s="166"/>
      <c r="Z754" s="166"/>
    </row>
    <row r="755" spans="1:26" ht="12.75" customHeight="1">
      <c r="A755" s="166"/>
      <c r="B755" s="166"/>
      <c r="C755" s="166"/>
      <c r="D755" s="166"/>
      <c r="E755" s="166"/>
      <c r="F755" s="166"/>
      <c r="G755" s="166"/>
      <c r="H755" s="166"/>
      <c r="I755" s="166"/>
      <c r="J755" s="166"/>
      <c r="K755" s="166"/>
      <c r="L755" s="166"/>
      <c r="M755" s="166"/>
      <c r="N755" s="166"/>
      <c r="O755" s="166"/>
      <c r="P755" s="166"/>
      <c r="Q755" s="166"/>
      <c r="R755" s="166"/>
      <c r="S755" s="166"/>
      <c r="T755" s="166"/>
      <c r="U755" s="166"/>
      <c r="V755" s="166"/>
      <c r="W755" s="166"/>
      <c r="X755" s="166"/>
      <c r="Y755" s="166"/>
      <c r="Z755" s="166"/>
    </row>
    <row r="756" spans="1:26" ht="12.75" customHeight="1">
      <c r="A756" s="166"/>
      <c r="B756" s="166"/>
      <c r="C756" s="166"/>
      <c r="D756" s="166"/>
      <c r="E756" s="166"/>
      <c r="F756" s="166"/>
      <c r="G756" s="166"/>
      <c r="H756" s="166"/>
      <c r="I756" s="166"/>
      <c r="J756" s="166"/>
      <c r="K756" s="166"/>
      <c r="L756" s="166"/>
      <c r="M756" s="166"/>
      <c r="N756" s="166"/>
      <c r="O756" s="166"/>
      <c r="P756" s="166"/>
      <c r="Q756" s="166"/>
      <c r="R756" s="166"/>
      <c r="S756" s="166"/>
      <c r="T756" s="166"/>
      <c r="U756" s="166"/>
      <c r="V756" s="166"/>
      <c r="W756" s="166"/>
      <c r="X756" s="166"/>
      <c r="Y756" s="166"/>
      <c r="Z756" s="166"/>
    </row>
    <row r="757" spans="1:26" ht="12.75" customHeight="1">
      <c r="A757" s="166"/>
      <c r="B757" s="166"/>
      <c r="C757" s="166"/>
      <c r="D757" s="166"/>
      <c r="E757" s="166"/>
      <c r="F757" s="166"/>
      <c r="G757" s="166"/>
      <c r="H757" s="166"/>
      <c r="I757" s="166"/>
      <c r="J757" s="166"/>
      <c r="K757" s="166"/>
      <c r="L757" s="166"/>
      <c r="M757" s="166"/>
      <c r="N757" s="166"/>
      <c r="O757" s="166"/>
      <c r="P757" s="166"/>
      <c r="Q757" s="166"/>
      <c r="R757" s="166"/>
      <c r="S757" s="166"/>
      <c r="T757" s="166"/>
      <c r="U757" s="166"/>
      <c r="V757" s="166"/>
      <c r="W757" s="166"/>
      <c r="X757" s="166"/>
      <c r="Y757" s="166"/>
      <c r="Z757" s="166"/>
    </row>
    <row r="758" spans="1:26" ht="12.75" customHeight="1">
      <c r="A758" s="166"/>
      <c r="B758" s="166"/>
      <c r="C758" s="166"/>
      <c r="D758" s="166"/>
      <c r="E758" s="166"/>
      <c r="F758" s="166"/>
      <c r="G758" s="166"/>
      <c r="H758" s="166"/>
      <c r="I758" s="166"/>
      <c r="J758" s="166"/>
      <c r="K758" s="166"/>
      <c r="L758" s="166"/>
      <c r="M758" s="166"/>
      <c r="N758" s="166"/>
      <c r="O758" s="166"/>
      <c r="P758" s="166"/>
      <c r="Q758" s="166"/>
      <c r="R758" s="166"/>
      <c r="S758" s="166"/>
      <c r="T758" s="166"/>
      <c r="U758" s="166"/>
      <c r="V758" s="166"/>
      <c r="W758" s="166"/>
      <c r="X758" s="166"/>
      <c r="Y758" s="166"/>
      <c r="Z758" s="166"/>
    </row>
    <row r="759" spans="1:26" ht="12.75" customHeight="1">
      <c r="A759" s="166"/>
      <c r="B759" s="166"/>
      <c r="C759" s="166"/>
      <c r="D759" s="166"/>
      <c r="E759" s="166"/>
      <c r="F759" s="166"/>
      <c r="G759" s="166"/>
      <c r="H759" s="166"/>
      <c r="I759" s="166"/>
      <c r="J759" s="166"/>
      <c r="K759" s="166"/>
      <c r="L759" s="166"/>
      <c r="M759" s="166"/>
      <c r="N759" s="166"/>
      <c r="O759" s="166"/>
      <c r="P759" s="166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</row>
    <row r="760" spans="1:26" ht="12.75" customHeight="1">
      <c r="A760" s="166"/>
      <c r="B760" s="166"/>
      <c r="C760" s="166"/>
      <c r="D760" s="166"/>
      <c r="E760" s="166"/>
      <c r="F760" s="166"/>
      <c r="G760" s="166"/>
      <c r="H760" s="166"/>
      <c r="I760" s="166"/>
      <c r="J760" s="166"/>
      <c r="K760" s="166"/>
      <c r="L760" s="166"/>
      <c r="M760" s="166"/>
      <c r="N760" s="166"/>
      <c r="O760" s="166"/>
      <c r="P760" s="166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</row>
    <row r="761" spans="1:26" ht="12.75" customHeight="1">
      <c r="A761" s="166"/>
      <c r="B761" s="166"/>
      <c r="C761" s="166"/>
      <c r="D761" s="166"/>
      <c r="E761" s="166"/>
      <c r="F761" s="166"/>
      <c r="G761" s="166"/>
      <c r="H761" s="166"/>
      <c r="I761" s="166"/>
      <c r="J761" s="166"/>
      <c r="K761" s="166"/>
      <c r="L761" s="166"/>
      <c r="M761" s="166"/>
      <c r="N761" s="166"/>
      <c r="O761" s="166"/>
      <c r="P761" s="166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</row>
    <row r="762" spans="1:26" ht="12.75" customHeight="1">
      <c r="A762" s="166"/>
      <c r="B762" s="166"/>
      <c r="C762" s="166"/>
      <c r="D762" s="166"/>
      <c r="E762" s="166"/>
      <c r="F762" s="166"/>
      <c r="G762" s="166"/>
      <c r="H762" s="166"/>
      <c r="I762" s="166"/>
      <c r="J762" s="166"/>
      <c r="K762" s="166"/>
      <c r="L762" s="166"/>
      <c r="M762" s="166"/>
      <c r="N762" s="166"/>
      <c r="O762" s="166"/>
      <c r="P762" s="166"/>
      <c r="Q762" s="166"/>
      <c r="R762" s="166"/>
      <c r="S762" s="166"/>
      <c r="T762" s="166"/>
      <c r="U762" s="166"/>
      <c r="V762" s="166"/>
      <c r="W762" s="166"/>
      <c r="X762" s="166"/>
      <c r="Y762" s="166"/>
      <c r="Z762" s="166"/>
    </row>
    <row r="763" spans="1:26" ht="12.75" customHeight="1">
      <c r="A763" s="166"/>
      <c r="B763" s="166"/>
      <c r="C763" s="166"/>
      <c r="D763" s="166"/>
      <c r="E763" s="166"/>
      <c r="F763" s="166"/>
      <c r="G763" s="166"/>
      <c r="H763" s="166"/>
      <c r="I763" s="166"/>
      <c r="J763" s="166"/>
      <c r="K763" s="166"/>
      <c r="L763" s="166"/>
      <c r="M763" s="166"/>
      <c r="N763" s="166"/>
      <c r="O763" s="166"/>
      <c r="P763" s="166"/>
      <c r="Q763" s="166"/>
      <c r="R763" s="166"/>
      <c r="S763" s="166"/>
      <c r="T763" s="166"/>
      <c r="U763" s="166"/>
      <c r="V763" s="166"/>
      <c r="W763" s="166"/>
      <c r="X763" s="166"/>
      <c r="Y763" s="166"/>
      <c r="Z763" s="166"/>
    </row>
    <row r="764" spans="1:26" ht="12.75" customHeight="1">
      <c r="A764" s="166"/>
      <c r="B764" s="166"/>
      <c r="C764" s="166"/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P764" s="166"/>
      <c r="Q764" s="166"/>
      <c r="R764" s="166"/>
      <c r="S764" s="166"/>
      <c r="T764" s="166"/>
      <c r="U764" s="166"/>
      <c r="V764" s="166"/>
      <c r="W764" s="166"/>
      <c r="X764" s="166"/>
      <c r="Y764" s="166"/>
      <c r="Z764" s="166"/>
    </row>
    <row r="765" spans="1:26" ht="12.75" customHeight="1">
      <c r="A765" s="166"/>
      <c r="B765" s="166"/>
      <c r="C765" s="166"/>
      <c r="D765" s="166"/>
      <c r="E765" s="166"/>
      <c r="F765" s="166"/>
      <c r="G765" s="166"/>
      <c r="H765" s="166"/>
      <c r="I765" s="166"/>
      <c r="J765" s="166"/>
      <c r="K765" s="166"/>
      <c r="L765" s="166"/>
      <c r="M765" s="166"/>
      <c r="N765" s="166"/>
      <c r="O765" s="166"/>
      <c r="P765" s="166"/>
      <c r="Q765" s="166"/>
      <c r="R765" s="166"/>
      <c r="S765" s="166"/>
      <c r="T765" s="166"/>
      <c r="U765" s="166"/>
      <c r="V765" s="166"/>
      <c r="W765" s="166"/>
      <c r="X765" s="166"/>
      <c r="Y765" s="166"/>
      <c r="Z765" s="166"/>
    </row>
    <row r="766" spans="1:26" ht="12.75" customHeight="1">
      <c r="A766" s="166"/>
      <c r="B766" s="166"/>
      <c r="C766" s="166"/>
      <c r="D766" s="166"/>
      <c r="E766" s="166"/>
      <c r="F766" s="166"/>
      <c r="G766" s="166"/>
      <c r="H766" s="166"/>
      <c r="I766" s="166"/>
      <c r="J766" s="166"/>
      <c r="K766" s="166"/>
      <c r="L766" s="166"/>
      <c r="M766" s="166"/>
      <c r="N766" s="166"/>
      <c r="O766" s="166"/>
      <c r="P766" s="166"/>
      <c r="Q766" s="166"/>
      <c r="R766" s="166"/>
      <c r="S766" s="166"/>
      <c r="T766" s="166"/>
      <c r="U766" s="166"/>
      <c r="V766" s="166"/>
      <c r="W766" s="166"/>
      <c r="X766" s="166"/>
      <c r="Y766" s="166"/>
      <c r="Z766" s="166"/>
    </row>
    <row r="767" spans="1:26" ht="12.75" customHeight="1">
      <c r="A767" s="166"/>
      <c r="B767" s="166"/>
      <c r="C767" s="166"/>
      <c r="D767" s="166"/>
      <c r="E767" s="166"/>
      <c r="F767" s="166"/>
      <c r="G767" s="166"/>
      <c r="H767" s="166"/>
      <c r="I767" s="166"/>
      <c r="J767" s="166"/>
      <c r="K767" s="166"/>
      <c r="L767" s="166"/>
      <c r="M767" s="166"/>
      <c r="N767" s="166"/>
      <c r="O767" s="166"/>
      <c r="P767" s="166"/>
      <c r="Q767" s="166"/>
      <c r="R767" s="166"/>
      <c r="S767" s="166"/>
      <c r="T767" s="166"/>
      <c r="U767" s="166"/>
      <c r="V767" s="166"/>
      <c r="W767" s="166"/>
      <c r="X767" s="166"/>
      <c r="Y767" s="166"/>
      <c r="Z767" s="166"/>
    </row>
    <row r="768" spans="1:26" ht="12.75" customHeight="1">
      <c r="A768" s="166"/>
      <c r="B768" s="166"/>
      <c r="C768" s="166"/>
      <c r="D768" s="166"/>
      <c r="E768" s="166"/>
      <c r="F768" s="166"/>
      <c r="G768" s="166"/>
      <c r="H768" s="166"/>
      <c r="I768" s="166"/>
      <c r="J768" s="166"/>
      <c r="K768" s="166"/>
      <c r="L768" s="166"/>
      <c r="M768" s="166"/>
      <c r="N768" s="166"/>
      <c r="O768" s="166"/>
      <c r="P768" s="166"/>
      <c r="Q768" s="166"/>
      <c r="R768" s="166"/>
      <c r="S768" s="166"/>
      <c r="T768" s="166"/>
      <c r="U768" s="166"/>
      <c r="V768" s="166"/>
      <c r="W768" s="166"/>
      <c r="X768" s="166"/>
      <c r="Y768" s="166"/>
      <c r="Z768" s="166"/>
    </row>
    <row r="769" spans="1:26" ht="12.75" customHeight="1">
      <c r="A769" s="166"/>
      <c r="B769" s="166"/>
      <c r="C769" s="166"/>
      <c r="D769" s="166"/>
      <c r="E769" s="166"/>
      <c r="F769" s="166"/>
      <c r="G769" s="166"/>
      <c r="H769" s="166"/>
      <c r="I769" s="166"/>
      <c r="J769" s="166"/>
      <c r="K769" s="166"/>
      <c r="L769" s="166"/>
      <c r="M769" s="166"/>
      <c r="N769" s="166"/>
      <c r="O769" s="166"/>
      <c r="P769" s="166"/>
      <c r="Q769" s="166"/>
      <c r="R769" s="166"/>
      <c r="S769" s="166"/>
      <c r="T769" s="166"/>
      <c r="U769" s="166"/>
      <c r="V769" s="166"/>
      <c r="W769" s="166"/>
      <c r="X769" s="166"/>
      <c r="Y769" s="166"/>
      <c r="Z769" s="166"/>
    </row>
    <row r="770" spans="1:26" ht="12.75" customHeight="1">
      <c r="A770" s="166"/>
      <c r="B770" s="166"/>
      <c r="C770" s="166"/>
      <c r="D770" s="166"/>
      <c r="E770" s="166"/>
      <c r="F770" s="166"/>
      <c r="G770" s="166"/>
      <c r="H770" s="166"/>
      <c r="I770" s="166"/>
      <c r="J770" s="166"/>
      <c r="K770" s="166"/>
      <c r="L770" s="166"/>
      <c r="M770" s="166"/>
      <c r="N770" s="166"/>
      <c r="O770" s="166"/>
      <c r="P770" s="166"/>
      <c r="Q770" s="166"/>
      <c r="R770" s="166"/>
      <c r="S770" s="166"/>
      <c r="T770" s="166"/>
      <c r="U770" s="166"/>
      <c r="V770" s="166"/>
      <c r="W770" s="166"/>
      <c r="X770" s="166"/>
      <c r="Y770" s="166"/>
      <c r="Z770" s="166"/>
    </row>
    <row r="771" spans="1:26" ht="12.75" customHeight="1">
      <c r="A771" s="166"/>
      <c r="B771" s="166"/>
      <c r="C771" s="166"/>
      <c r="D771" s="166"/>
      <c r="E771" s="166"/>
      <c r="F771" s="166"/>
      <c r="G771" s="166"/>
      <c r="H771" s="166"/>
      <c r="I771" s="166"/>
      <c r="J771" s="166"/>
      <c r="K771" s="166"/>
      <c r="L771" s="166"/>
      <c r="M771" s="166"/>
      <c r="N771" s="166"/>
      <c r="O771" s="166"/>
      <c r="P771" s="166"/>
      <c r="Q771" s="166"/>
      <c r="R771" s="166"/>
      <c r="S771" s="166"/>
      <c r="T771" s="166"/>
      <c r="U771" s="166"/>
      <c r="V771" s="166"/>
      <c r="W771" s="166"/>
      <c r="X771" s="166"/>
      <c r="Y771" s="166"/>
      <c r="Z771" s="166"/>
    </row>
    <row r="772" spans="1:26" ht="12.75" customHeight="1">
      <c r="A772" s="166"/>
      <c r="B772" s="166"/>
      <c r="C772" s="166"/>
      <c r="D772" s="166"/>
      <c r="E772" s="166"/>
      <c r="F772" s="166"/>
      <c r="G772" s="166"/>
      <c r="H772" s="166"/>
      <c r="I772" s="166"/>
      <c r="J772" s="166"/>
      <c r="K772" s="166"/>
      <c r="L772" s="166"/>
      <c r="M772" s="166"/>
      <c r="N772" s="166"/>
      <c r="O772" s="166"/>
      <c r="P772" s="166"/>
      <c r="Q772" s="166"/>
      <c r="R772" s="166"/>
      <c r="S772" s="166"/>
      <c r="T772" s="166"/>
      <c r="U772" s="166"/>
      <c r="V772" s="166"/>
      <c r="W772" s="166"/>
      <c r="X772" s="166"/>
      <c r="Y772" s="166"/>
      <c r="Z772" s="166"/>
    </row>
    <row r="773" spans="1:26" ht="12.75" customHeight="1">
      <c r="A773" s="166"/>
      <c r="B773" s="166"/>
      <c r="C773" s="166"/>
      <c r="D773" s="166"/>
      <c r="E773" s="166"/>
      <c r="F773" s="166"/>
      <c r="G773" s="166"/>
      <c r="H773" s="166"/>
      <c r="I773" s="166"/>
      <c r="J773" s="166"/>
      <c r="K773" s="166"/>
      <c r="L773" s="166"/>
      <c r="M773" s="166"/>
      <c r="N773" s="166"/>
      <c r="O773" s="166"/>
      <c r="P773" s="166"/>
      <c r="Q773" s="166"/>
      <c r="R773" s="166"/>
      <c r="S773" s="166"/>
      <c r="T773" s="166"/>
      <c r="U773" s="166"/>
      <c r="V773" s="166"/>
      <c r="W773" s="166"/>
      <c r="X773" s="166"/>
      <c r="Y773" s="166"/>
      <c r="Z773" s="166"/>
    </row>
    <row r="774" spans="1:26" ht="12.75" customHeight="1">
      <c r="A774" s="166"/>
      <c r="B774" s="166"/>
      <c r="C774" s="166"/>
      <c r="D774" s="166"/>
      <c r="E774" s="166"/>
      <c r="F774" s="166"/>
      <c r="G774" s="166"/>
      <c r="H774" s="166"/>
      <c r="I774" s="166"/>
      <c r="J774" s="166"/>
      <c r="K774" s="166"/>
      <c r="L774" s="166"/>
      <c r="M774" s="166"/>
      <c r="N774" s="166"/>
      <c r="O774" s="166"/>
      <c r="P774" s="166"/>
      <c r="Q774" s="166"/>
      <c r="R774" s="166"/>
      <c r="S774" s="166"/>
      <c r="T774" s="166"/>
      <c r="U774" s="166"/>
      <c r="V774" s="166"/>
      <c r="W774" s="166"/>
      <c r="X774" s="166"/>
      <c r="Y774" s="166"/>
      <c r="Z774" s="166"/>
    </row>
    <row r="775" spans="1:26" ht="12.75" customHeight="1">
      <c r="A775" s="166"/>
      <c r="B775" s="166"/>
      <c r="C775" s="166"/>
      <c r="D775" s="166"/>
      <c r="E775" s="166"/>
      <c r="F775" s="166"/>
      <c r="G775" s="166"/>
      <c r="H775" s="166"/>
      <c r="I775" s="166"/>
      <c r="J775" s="166"/>
      <c r="K775" s="166"/>
      <c r="L775" s="166"/>
      <c r="M775" s="166"/>
      <c r="N775" s="166"/>
      <c r="O775" s="166"/>
      <c r="P775" s="166"/>
      <c r="Q775" s="166"/>
      <c r="R775" s="166"/>
      <c r="S775" s="166"/>
      <c r="T775" s="166"/>
      <c r="U775" s="166"/>
      <c r="V775" s="166"/>
      <c r="W775" s="166"/>
      <c r="X775" s="166"/>
      <c r="Y775" s="166"/>
      <c r="Z775" s="166"/>
    </row>
    <row r="776" spans="1:26" ht="12.75" customHeight="1">
      <c r="A776" s="166"/>
      <c r="B776" s="166"/>
      <c r="C776" s="166"/>
      <c r="D776" s="166"/>
      <c r="E776" s="166"/>
      <c r="F776" s="166"/>
      <c r="G776" s="166"/>
      <c r="H776" s="166"/>
      <c r="I776" s="166"/>
      <c r="J776" s="166"/>
      <c r="K776" s="166"/>
      <c r="L776" s="166"/>
      <c r="M776" s="166"/>
      <c r="N776" s="166"/>
      <c r="O776" s="166"/>
      <c r="P776" s="166"/>
      <c r="Q776" s="166"/>
      <c r="R776" s="166"/>
      <c r="S776" s="166"/>
      <c r="T776" s="166"/>
      <c r="U776" s="166"/>
      <c r="V776" s="166"/>
      <c r="W776" s="166"/>
      <c r="X776" s="166"/>
      <c r="Y776" s="166"/>
      <c r="Z776" s="166"/>
    </row>
    <row r="777" spans="1:26" ht="12.75" customHeight="1">
      <c r="A777" s="166"/>
      <c r="B777" s="166"/>
      <c r="C777" s="166"/>
      <c r="D777" s="166"/>
      <c r="E777" s="166"/>
      <c r="F777" s="166"/>
      <c r="G777" s="166"/>
      <c r="H777" s="166"/>
      <c r="I777" s="166"/>
      <c r="J777" s="166"/>
      <c r="K777" s="166"/>
      <c r="L777" s="166"/>
      <c r="M777" s="166"/>
      <c r="N777" s="166"/>
      <c r="O777" s="166"/>
      <c r="P777" s="166"/>
      <c r="Q777" s="166"/>
      <c r="R777" s="166"/>
      <c r="S777" s="166"/>
      <c r="T777" s="166"/>
      <c r="U777" s="166"/>
      <c r="V777" s="166"/>
      <c r="W777" s="166"/>
      <c r="X777" s="166"/>
      <c r="Y777" s="166"/>
      <c r="Z777" s="166"/>
    </row>
    <row r="778" spans="1:26" ht="12.75" customHeight="1">
      <c r="A778" s="166"/>
      <c r="B778" s="166"/>
      <c r="C778" s="166"/>
      <c r="D778" s="166"/>
      <c r="E778" s="166"/>
      <c r="F778" s="166"/>
      <c r="G778" s="166"/>
      <c r="H778" s="166"/>
      <c r="I778" s="166"/>
      <c r="J778" s="166"/>
      <c r="K778" s="166"/>
      <c r="L778" s="166"/>
      <c r="M778" s="166"/>
      <c r="N778" s="166"/>
      <c r="O778" s="166"/>
      <c r="P778" s="166"/>
      <c r="Q778" s="166"/>
      <c r="R778" s="166"/>
      <c r="S778" s="166"/>
      <c r="T778" s="166"/>
      <c r="U778" s="166"/>
      <c r="V778" s="166"/>
      <c r="W778" s="166"/>
      <c r="X778" s="166"/>
      <c r="Y778" s="166"/>
      <c r="Z778" s="166"/>
    </row>
    <row r="779" spans="1:26" ht="12.75" customHeight="1">
      <c r="A779" s="166"/>
      <c r="B779" s="166"/>
      <c r="C779" s="166"/>
      <c r="D779" s="166"/>
      <c r="E779" s="166"/>
      <c r="F779" s="166"/>
      <c r="G779" s="166"/>
      <c r="H779" s="166"/>
      <c r="I779" s="166"/>
      <c r="J779" s="166"/>
      <c r="K779" s="166"/>
      <c r="L779" s="166"/>
      <c r="M779" s="166"/>
      <c r="N779" s="166"/>
      <c r="O779" s="166"/>
      <c r="P779" s="166"/>
      <c r="Q779" s="166"/>
      <c r="R779" s="166"/>
      <c r="S779" s="166"/>
      <c r="T779" s="166"/>
      <c r="U779" s="166"/>
      <c r="V779" s="166"/>
      <c r="W779" s="166"/>
      <c r="X779" s="166"/>
      <c r="Y779" s="166"/>
      <c r="Z779" s="166"/>
    </row>
    <row r="780" spans="1:26" ht="12.75" customHeight="1">
      <c r="A780" s="166"/>
      <c r="B780" s="166"/>
      <c r="C780" s="166"/>
      <c r="D780" s="166"/>
      <c r="E780" s="166"/>
      <c r="F780" s="166"/>
      <c r="G780" s="166"/>
      <c r="H780" s="166"/>
      <c r="I780" s="166"/>
      <c r="J780" s="166"/>
      <c r="K780" s="166"/>
      <c r="L780" s="166"/>
      <c r="M780" s="166"/>
      <c r="N780" s="166"/>
      <c r="O780" s="166"/>
      <c r="P780" s="166"/>
      <c r="Q780" s="166"/>
      <c r="R780" s="166"/>
      <c r="S780" s="166"/>
      <c r="T780" s="166"/>
      <c r="U780" s="166"/>
      <c r="V780" s="166"/>
      <c r="W780" s="166"/>
      <c r="X780" s="166"/>
      <c r="Y780" s="166"/>
      <c r="Z780" s="166"/>
    </row>
    <row r="781" spans="1:26" ht="12.75" customHeight="1">
      <c r="A781" s="166"/>
      <c r="B781" s="166"/>
      <c r="C781" s="166"/>
      <c r="D781" s="166"/>
      <c r="E781" s="166"/>
      <c r="F781" s="166"/>
      <c r="G781" s="166"/>
      <c r="H781" s="166"/>
      <c r="I781" s="166"/>
      <c r="J781" s="166"/>
      <c r="K781" s="166"/>
      <c r="L781" s="166"/>
      <c r="M781" s="166"/>
      <c r="N781" s="166"/>
      <c r="O781" s="166"/>
      <c r="P781" s="166"/>
      <c r="Q781" s="166"/>
      <c r="R781" s="166"/>
      <c r="S781" s="166"/>
      <c r="T781" s="166"/>
      <c r="U781" s="166"/>
      <c r="V781" s="166"/>
      <c r="W781" s="166"/>
      <c r="X781" s="166"/>
      <c r="Y781" s="166"/>
      <c r="Z781" s="166"/>
    </row>
    <row r="782" spans="1:26" ht="12.75" customHeight="1">
      <c r="A782" s="166"/>
      <c r="B782" s="166"/>
      <c r="C782" s="166"/>
      <c r="D782" s="166"/>
      <c r="E782" s="166"/>
      <c r="F782" s="166"/>
      <c r="G782" s="166"/>
      <c r="H782" s="166"/>
      <c r="I782" s="166"/>
      <c r="J782" s="166"/>
      <c r="K782" s="166"/>
      <c r="L782" s="166"/>
      <c r="M782" s="166"/>
      <c r="N782" s="166"/>
      <c r="O782" s="166"/>
      <c r="P782" s="166"/>
      <c r="Q782" s="166"/>
      <c r="R782" s="166"/>
      <c r="S782" s="166"/>
      <c r="T782" s="166"/>
      <c r="U782" s="166"/>
      <c r="V782" s="166"/>
      <c r="W782" s="166"/>
      <c r="X782" s="166"/>
      <c r="Y782" s="166"/>
      <c r="Z782" s="166"/>
    </row>
    <row r="783" spans="1:26" ht="12.75" customHeight="1">
      <c r="A783" s="166"/>
      <c r="B783" s="166"/>
      <c r="C783" s="166"/>
      <c r="D783" s="166"/>
      <c r="E783" s="166"/>
      <c r="F783" s="166"/>
      <c r="G783" s="166"/>
      <c r="H783" s="166"/>
      <c r="I783" s="166"/>
      <c r="J783" s="166"/>
      <c r="K783" s="166"/>
      <c r="L783" s="166"/>
      <c r="M783" s="166"/>
      <c r="N783" s="166"/>
      <c r="O783" s="166"/>
      <c r="P783" s="166"/>
      <c r="Q783" s="166"/>
      <c r="R783" s="166"/>
      <c r="S783" s="166"/>
      <c r="T783" s="166"/>
      <c r="U783" s="166"/>
      <c r="V783" s="166"/>
      <c r="W783" s="166"/>
      <c r="X783" s="166"/>
      <c r="Y783" s="166"/>
      <c r="Z783" s="166"/>
    </row>
    <row r="784" spans="1:26" ht="12.75" customHeight="1">
      <c r="A784" s="166"/>
      <c r="B784" s="166"/>
      <c r="C784" s="166"/>
      <c r="D784" s="166"/>
      <c r="E784" s="166"/>
      <c r="F784" s="166"/>
      <c r="G784" s="166"/>
      <c r="H784" s="166"/>
      <c r="I784" s="166"/>
      <c r="J784" s="166"/>
      <c r="K784" s="166"/>
      <c r="L784" s="166"/>
      <c r="M784" s="166"/>
      <c r="N784" s="166"/>
      <c r="O784" s="166"/>
      <c r="P784" s="166"/>
      <c r="Q784" s="166"/>
      <c r="R784" s="166"/>
      <c r="S784" s="166"/>
      <c r="T784" s="166"/>
      <c r="U784" s="166"/>
      <c r="V784" s="166"/>
      <c r="W784" s="166"/>
      <c r="X784" s="166"/>
      <c r="Y784" s="166"/>
      <c r="Z784" s="166"/>
    </row>
    <row r="785" spans="1:26" ht="12.75" customHeight="1">
      <c r="A785" s="166"/>
      <c r="B785" s="166"/>
      <c r="C785" s="166"/>
      <c r="D785" s="166"/>
      <c r="E785" s="166"/>
      <c r="F785" s="166"/>
      <c r="G785" s="166"/>
      <c r="H785" s="166"/>
      <c r="I785" s="166"/>
      <c r="J785" s="166"/>
      <c r="K785" s="166"/>
      <c r="L785" s="166"/>
      <c r="M785" s="166"/>
      <c r="N785" s="166"/>
      <c r="O785" s="166"/>
      <c r="P785" s="166"/>
      <c r="Q785" s="166"/>
      <c r="R785" s="166"/>
      <c r="S785" s="166"/>
      <c r="T785" s="166"/>
      <c r="U785" s="166"/>
      <c r="V785" s="166"/>
      <c r="W785" s="166"/>
      <c r="X785" s="166"/>
      <c r="Y785" s="166"/>
      <c r="Z785" s="166"/>
    </row>
    <row r="786" spans="1:26" ht="12.75" customHeight="1">
      <c r="A786" s="166"/>
      <c r="B786" s="166"/>
      <c r="C786" s="166"/>
      <c r="D786" s="166"/>
      <c r="E786" s="166"/>
      <c r="F786" s="166"/>
      <c r="G786" s="166"/>
      <c r="H786" s="166"/>
      <c r="I786" s="166"/>
      <c r="J786" s="166"/>
      <c r="K786" s="166"/>
      <c r="L786" s="166"/>
      <c r="M786" s="166"/>
      <c r="N786" s="166"/>
      <c r="O786" s="166"/>
      <c r="P786" s="166"/>
      <c r="Q786" s="166"/>
      <c r="R786" s="166"/>
      <c r="S786" s="166"/>
      <c r="T786" s="166"/>
      <c r="U786" s="166"/>
      <c r="V786" s="166"/>
      <c r="W786" s="166"/>
      <c r="X786" s="166"/>
      <c r="Y786" s="166"/>
      <c r="Z786" s="166"/>
    </row>
    <row r="787" spans="1:26" ht="12.75" customHeight="1">
      <c r="A787" s="166"/>
      <c r="B787" s="166"/>
      <c r="C787" s="166"/>
      <c r="D787" s="166"/>
      <c r="E787" s="166"/>
      <c r="F787" s="166"/>
      <c r="G787" s="166"/>
      <c r="H787" s="166"/>
      <c r="I787" s="166"/>
      <c r="J787" s="166"/>
      <c r="K787" s="166"/>
      <c r="L787" s="166"/>
      <c r="M787" s="166"/>
      <c r="N787" s="166"/>
      <c r="O787" s="166"/>
      <c r="P787" s="166"/>
      <c r="Q787" s="166"/>
      <c r="R787" s="166"/>
      <c r="S787" s="166"/>
      <c r="T787" s="166"/>
      <c r="U787" s="166"/>
      <c r="V787" s="166"/>
      <c r="W787" s="166"/>
      <c r="X787" s="166"/>
      <c r="Y787" s="166"/>
      <c r="Z787" s="166"/>
    </row>
    <row r="788" spans="1:26" ht="12.75" customHeight="1">
      <c r="A788" s="166"/>
      <c r="B788" s="166"/>
      <c r="C788" s="166"/>
      <c r="D788" s="166"/>
      <c r="E788" s="166"/>
      <c r="F788" s="166"/>
      <c r="G788" s="166"/>
      <c r="H788" s="166"/>
      <c r="I788" s="166"/>
      <c r="J788" s="166"/>
      <c r="K788" s="166"/>
      <c r="L788" s="166"/>
      <c r="M788" s="166"/>
      <c r="N788" s="166"/>
      <c r="O788" s="166"/>
      <c r="P788" s="166"/>
      <c r="Q788" s="166"/>
      <c r="R788" s="166"/>
      <c r="S788" s="166"/>
      <c r="T788" s="166"/>
      <c r="U788" s="166"/>
      <c r="V788" s="166"/>
      <c r="W788" s="166"/>
      <c r="X788" s="166"/>
      <c r="Y788" s="166"/>
      <c r="Z788" s="166"/>
    </row>
    <row r="789" spans="1:26" ht="12.75" customHeight="1">
      <c r="A789" s="166"/>
      <c r="B789" s="166"/>
      <c r="C789" s="166"/>
      <c r="D789" s="166"/>
      <c r="E789" s="166"/>
      <c r="F789" s="166"/>
      <c r="G789" s="166"/>
      <c r="H789" s="166"/>
      <c r="I789" s="166"/>
      <c r="J789" s="166"/>
      <c r="K789" s="166"/>
      <c r="L789" s="166"/>
      <c r="M789" s="166"/>
      <c r="N789" s="166"/>
      <c r="O789" s="166"/>
      <c r="P789" s="166"/>
      <c r="Q789" s="166"/>
      <c r="R789" s="166"/>
      <c r="S789" s="166"/>
      <c r="T789" s="166"/>
      <c r="U789" s="166"/>
      <c r="V789" s="166"/>
      <c r="W789" s="166"/>
      <c r="X789" s="166"/>
      <c r="Y789" s="166"/>
      <c r="Z789" s="166"/>
    </row>
    <row r="790" spans="1:26" ht="12.75" customHeight="1">
      <c r="A790" s="166"/>
      <c r="B790" s="166"/>
      <c r="C790" s="166"/>
      <c r="D790" s="166"/>
      <c r="E790" s="166"/>
      <c r="F790" s="166"/>
      <c r="G790" s="166"/>
      <c r="H790" s="166"/>
      <c r="I790" s="166"/>
      <c r="J790" s="166"/>
      <c r="K790" s="166"/>
      <c r="L790" s="166"/>
      <c r="M790" s="166"/>
      <c r="N790" s="166"/>
      <c r="O790" s="166"/>
      <c r="P790" s="166"/>
      <c r="Q790" s="166"/>
      <c r="R790" s="166"/>
      <c r="S790" s="166"/>
      <c r="T790" s="166"/>
      <c r="U790" s="166"/>
      <c r="V790" s="166"/>
      <c r="W790" s="166"/>
      <c r="X790" s="166"/>
      <c r="Y790" s="166"/>
      <c r="Z790" s="166"/>
    </row>
    <row r="791" spans="1:26" ht="12.75" customHeight="1">
      <c r="A791" s="166"/>
      <c r="B791" s="166"/>
      <c r="C791" s="166"/>
      <c r="D791" s="166"/>
      <c r="E791" s="166"/>
      <c r="F791" s="166"/>
      <c r="G791" s="166"/>
      <c r="H791" s="166"/>
      <c r="I791" s="166"/>
      <c r="J791" s="166"/>
      <c r="K791" s="166"/>
      <c r="L791" s="166"/>
      <c r="M791" s="166"/>
      <c r="N791" s="166"/>
      <c r="O791" s="166"/>
      <c r="P791" s="166"/>
      <c r="Q791" s="166"/>
      <c r="R791" s="166"/>
      <c r="S791" s="166"/>
      <c r="T791" s="166"/>
      <c r="U791" s="166"/>
      <c r="V791" s="166"/>
      <c r="W791" s="166"/>
      <c r="X791" s="166"/>
      <c r="Y791" s="166"/>
      <c r="Z791" s="166"/>
    </row>
    <row r="792" spans="1:26" ht="12.75" customHeight="1">
      <c r="A792" s="166"/>
      <c r="B792" s="166"/>
      <c r="C792" s="166"/>
      <c r="D792" s="166"/>
      <c r="E792" s="166"/>
      <c r="F792" s="166"/>
      <c r="G792" s="166"/>
      <c r="H792" s="166"/>
      <c r="I792" s="166"/>
      <c r="J792" s="166"/>
      <c r="K792" s="166"/>
      <c r="L792" s="166"/>
      <c r="M792" s="166"/>
      <c r="N792" s="166"/>
      <c r="O792" s="166"/>
      <c r="P792" s="166"/>
      <c r="Q792" s="166"/>
      <c r="R792" s="166"/>
      <c r="S792" s="166"/>
      <c r="T792" s="166"/>
      <c r="U792" s="166"/>
      <c r="V792" s="166"/>
      <c r="W792" s="166"/>
      <c r="X792" s="166"/>
      <c r="Y792" s="166"/>
      <c r="Z792" s="166"/>
    </row>
    <row r="793" spans="1:26" ht="12.75" customHeight="1">
      <c r="A793" s="166"/>
      <c r="B793" s="166"/>
      <c r="C793" s="166"/>
      <c r="D793" s="166"/>
      <c r="E793" s="166"/>
      <c r="F793" s="166"/>
      <c r="G793" s="166"/>
      <c r="H793" s="166"/>
      <c r="I793" s="166"/>
      <c r="J793" s="166"/>
      <c r="K793" s="166"/>
      <c r="L793" s="166"/>
      <c r="M793" s="166"/>
      <c r="N793" s="166"/>
      <c r="O793" s="166"/>
      <c r="P793" s="166"/>
      <c r="Q793" s="166"/>
      <c r="R793" s="166"/>
      <c r="S793" s="166"/>
      <c r="T793" s="166"/>
      <c r="U793" s="166"/>
      <c r="V793" s="166"/>
      <c r="W793" s="166"/>
      <c r="X793" s="166"/>
      <c r="Y793" s="166"/>
      <c r="Z793" s="166"/>
    </row>
    <row r="794" spans="1:26" ht="12.75" customHeight="1">
      <c r="A794" s="166"/>
      <c r="B794" s="166"/>
      <c r="C794" s="166"/>
      <c r="D794" s="166"/>
      <c r="E794" s="166"/>
      <c r="F794" s="166"/>
      <c r="G794" s="166"/>
      <c r="H794" s="166"/>
      <c r="I794" s="166"/>
      <c r="J794" s="166"/>
      <c r="K794" s="166"/>
      <c r="L794" s="166"/>
      <c r="M794" s="166"/>
      <c r="N794" s="166"/>
      <c r="O794" s="166"/>
      <c r="P794" s="166"/>
      <c r="Q794" s="166"/>
      <c r="R794" s="166"/>
      <c r="S794" s="166"/>
      <c r="T794" s="166"/>
      <c r="U794" s="166"/>
      <c r="V794" s="166"/>
      <c r="W794" s="166"/>
      <c r="X794" s="166"/>
      <c r="Y794" s="166"/>
      <c r="Z794" s="166"/>
    </row>
    <row r="795" spans="1:26" ht="12.75" customHeight="1">
      <c r="A795" s="166"/>
      <c r="B795" s="166"/>
      <c r="C795" s="166"/>
      <c r="D795" s="166"/>
      <c r="E795" s="166"/>
      <c r="F795" s="166"/>
      <c r="G795" s="166"/>
      <c r="H795" s="166"/>
      <c r="I795" s="166"/>
      <c r="J795" s="166"/>
      <c r="K795" s="166"/>
      <c r="L795" s="166"/>
      <c r="M795" s="166"/>
      <c r="N795" s="166"/>
      <c r="O795" s="166"/>
      <c r="P795" s="166"/>
      <c r="Q795" s="166"/>
      <c r="R795" s="166"/>
      <c r="S795" s="166"/>
      <c r="T795" s="166"/>
      <c r="U795" s="166"/>
      <c r="V795" s="166"/>
      <c r="W795" s="166"/>
      <c r="X795" s="166"/>
      <c r="Y795" s="166"/>
      <c r="Z795" s="166"/>
    </row>
    <row r="796" spans="1:26" ht="12.75" customHeight="1">
      <c r="A796" s="166"/>
      <c r="B796" s="166"/>
      <c r="C796" s="166"/>
      <c r="D796" s="166"/>
      <c r="E796" s="166"/>
      <c r="F796" s="166"/>
      <c r="G796" s="166"/>
      <c r="H796" s="166"/>
      <c r="I796" s="166"/>
      <c r="J796" s="166"/>
      <c r="K796" s="166"/>
      <c r="L796" s="166"/>
      <c r="M796" s="166"/>
      <c r="N796" s="166"/>
      <c r="O796" s="166"/>
      <c r="P796" s="166"/>
      <c r="Q796" s="166"/>
      <c r="R796" s="166"/>
      <c r="S796" s="166"/>
      <c r="T796" s="166"/>
      <c r="U796" s="166"/>
      <c r="V796" s="166"/>
      <c r="W796" s="166"/>
      <c r="X796" s="166"/>
      <c r="Y796" s="166"/>
      <c r="Z796" s="166"/>
    </row>
    <row r="797" spans="1:26" ht="12.75" customHeight="1">
      <c r="A797" s="166"/>
      <c r="B797" s="166"/>
      <c r="C797" s="166"/>
      <c r="D797" s="166"/>
      <c r="E797" s="166"/>
      <c r="F797" s="166"/>
      <c r="G797" s="166"/>
      <c r="H797" s="166"/>
      <c r="I797" s="166"/>
      <c r="J797" s="166"/>
      <c r="K797" s="166"/>
      <c r="L797" s="166"/>
      <c r="M797" s="166"/>
      <c r="N797" s="166"/>
      <c r="O797" s="166"/>
      <c r="P797" s="166"/>
      <c r="Q797" s="166"/>
      <c r="R797" s="166"/>
      <c r="S797" s="166"/>
      <c r="T797" s="166"/>
      <c r="U797" s="166"/>
      <c r="V797" s="166"/>
      <c r="W797" s="166"/>
      <c r="X797" s="166"/>
      <c r="Y797" s="166"/>
      <c r="Z797" s="166"/>
    </row>
    <row r="798" spans="1:26" ht="12.75" customHeight="1">
      <c r="A798" s="166"/>
      <c r="B798" s="166"/>
      <c r="C798" s="166"/>
      <c r="D798" s="166"/>
      <c r="E798" s="166"/>
      <c r="F798" s="166"/>
      <c r="G798" s="166"/>
      <c r="H798" s="166"/>
      <c r="I798" s="166"/>
      <c r="J798" s="166"/>
      <c r="K798" s="166"/>
      <c r="L798" s="166"/>
      <c r="M798" s="166"/>
      <c r="N798" s="166"/>
      <c r="O798" s="166"/>
      <c r="P798" s="166"/>
      <c r="Q798" s="166"/>
      <c r="R798" s="166"/>
      <c r="S798" s="166"/>
      <c r="T798" s="166"/>
      <c r="U798" s="166"/>
      <c r="V798" s="166"/>
      <c r="W798" s="166"/>
      <c r="X798" s="166"/>
      <c r="Y798" s="166"/>
      <c r="Z798" s="166"/>
    </row>
    <row r="799" spans="1:26" ht="12.75" customHeight="1">
      <c r="A799" s="166"/>
      <c r="B799" s="166"/>
      <c r="C799" s="166"/>
      <c r="D799" s="166"/>
      <c r="E799" s="166"/>
      <c r="F799" s="166"/>
      <c r="G799" s="166"/>
      <c r="H799" s="166"/>
      <c r="I799" s="166"/>
      <c r="J799" s="166"/>
      <c r="K799" s="166"/>
      <c r="L799" s="166"/>
      <c r="M799" s="166"/>
      <c r="N799" s="166"/>
      <c r="O799" s="166"/>
      <c r="P799" s="166"/>
      <c r="Q799" s="166"/>
      <c r="R799" s="166"/>
      <c r="S799" s="166"/>
      <c r="T799" s="166"/>
      <c r="U799" s="166"/>
      <c r="V799" s="166"/>
      <c r="W799" s="166"/>
      <c r="X799" s="166"/>
      <c r="Y799" s="166"/>
      <c r="Z799" s="166"/>
    </row>
    <row r="800" spans="1:26" ht="12.75" customHeight="1">
      <c r="A800" s="166"/>
      <c r="B800" s="166"/>
      <c r="C800" s="166"/>
      <c r="D800" s="166"/>
      <c r="E800" s="166"/>
      <c r="F800" s="166"/>
      <c r="G800" s="166"/>
      <c r="H800" s="166"/>
      <c r="I800" s="166"/>
      <c r="J800" s="166"/>
      <c r="K800" s="166"/>
      <c r="L800" s="166"/>
      <c r="M800" s="166"/>
      <c r="N800" s="166"/>
      <c r="O800" s="166"/>
      <c r="P800" s="166"/>
      <c r="Q800" s="166"/>
      <c r="R800" s="166"/>
      <c r="S800" s="166"/>
      <c r="T800" s="166"/>
      <c r="U800" s="166"/>
      <c r="V800" s="166"/>
      <c r="W800" s="166"/>
      <c r="X800" s="166"/>
      <c r="Y800" s="166"/>
      <c r="Z800" s="166"/>
    </row>
    <row r="801" spans="1:26" ht="12.75" customHeight="1">
      <c r="A801" s="166"/>
      <c r="B801" s="166"/>
      <c r="C801" s="166"/>
      <c r="D801" s="166"/>
      <c r="E801" s="166"/>
      <c r="F801" s="166"/>
      <c r="G801" s="166"/>
      <c r="H801" s="166"/>
      <c r="I801" s="166"/>
      <c r="J801" s="166"/>
      <c r="K801" s="166"/>
      <c r="L801" s="166"/>
      <c r="M801" s="166"/>
      <c r="N801" s="166"/>
      <c r="O801" s="166"/>
      <c r="P801" s="166"/>
      <c r="Q801" s="166"/>
      <c r="R801" s="166"/>
      <c r="S801" s="166"/>
      <c r="T801" s="166"/>
      <c r="U801" s="166"/>
      <c r="V801" s="166"/>
      <c r="W801" s="166"/>
      <c r="X801" s="166"/>
      <c r="Y801" s="166"/>
      <c r="Z801" s="166"/>
    </row>
    <row r="802" spans="1:26" ht="12.75" customHeight="1">
      <c r="A802" s="166"/>
      <c r="B802" s="166"/>
      <c r="C802" s="166"/>
      <c r="D802" s="166"/>
      <c r="E802" s="166"/>
      <c r="F802" s="166"/>
      <c r="G802" s="166"/>
      <c r="H802" s="166"/>
      <c r="I802" s="166"/>
      <c r="J802" s="166"/>
      <c r="K802" s="166"/>
      <c r="L802" s="166"/>
      <c r="M802" s="166"/>
      <c r="N802" s="166"/>
      <c r="O802" s="166"/>
      <c r="P802" s="166"/>
      <c r="Q802" s="166"/>
      <c r="R802" s="166"/>
      <c r="S802" s="166"/>
      <c r="T802" s="166"/>
      <c r="U802" s="166"/>
      <c r="V802" s="166"/>
      <c r="W802" s="166"/>
      <c r="X802" s="166"/>
      <c r="Y802" s="166"/>
      <c r="Z802" s="166"/>
    </row>
    <row r="803" spans="1:26" ht="12.75" customHeight="1">
      <c r="A803" s="166"/>
      <c r="B803" s="166"/>
      <c r="C803" s="166"/>
      <c r="D803" s="166"/>
      <c r="E803" s="166"/>
      <c r="F803" s="166"/>
      <c r="G803" s="166"/>
      <c r="H803" s="166"/>
      <c r="I803" s="166"/>
      <c r="J803" s="166"/>
      <c r="K803" s="166"/>
      <c r="L803" s="166"/>
      <c r="M803" s="166"/>
      <c r="N803" s="166"/>
      <c r="O803" s="166"/>
      <c r="P803" s="166"/>
      <c r="Q803" s="166"/>
      <c r="R803" s="166"/>
      <c r="S803" s="166"/>
      <c r="T803" s="166"/>
      <c r="U803" s="166"/>
      <c r="V803" s="166"/>
      <c r="W803" s="166"/>
      <c r="X803" s="166"/>
      <c r="Y803" s="166"/>
      <c r="Z803" s="166"/>
    </row>
    <row r="804" spans="1:26" ht="12.75" customHeight="1">
      <c r="A804" s="166"/>
      <c r="B804" s="166"/>
      <c r="C804" s="166"/>
      <c r="D804" s="166"/>
      <c r="E804" s="166"/>
      <c r="F804" s="166"/>
      <c r="G804" s="166"/>
      <c r="H804" s="166"/>
      <c r="I804" s="166"/>
      <c r="J804" s="166"/>
      <c r="K804" s="166"/>
      <c r="L804" s="166"/>
      <c r="M804" s="166"/>
      <c r="N804" s="166"/>
      <c r="O804" s="166"/>
      <c r="P804" s="166"/>
      <c r="Q804" s="166"/>
      <c r="R804" s="166"/>
      <c r="S804" s="166"/>
      <c r="T804" s="166"/>
      <c r="U804" s="166"/>
      <c r="V804" s="166"/>
      <c r="W804" s="166"/>
      <c r="X804" s="166"/>
      <c r="Y804" s="166"/>
      <c r="Z804" s="166"/>
    </row>
    <row r="805" spans="1:26" ht="12.75" customHeight="1">
      <c r="A805" s="166"/>
      <c r="B805" s="166"/>
      <c r="C805" s="166"/>
      <c r="D805" s="166"/>
      <c r="E805" s="166"/>
      <c r="F805" s="166"/>
      <c r="G805" s="166"/>
      <c r="H805" s="166"/>
      <c r="I805" s="166"/>
      <c r="J805" s="166"/>
      <c r="K805" s="166"/>
      <c r="L805" s="166"/>
      <c r="M805" s="166"/>
      <c r="N805" s="166"/>
      <c r="O805" s="166"/>
      <c r="P805" s="166"/>
      <c r="Q805" s="166"/>
      <c r="R805" s="166"/>
      <c r="S805" s="166"/>
      <c r="T805" s="166"/>
      <c r="U805" s="166"/>
      <c r="V805" s="166"/>
      <c r="W805" s="166"/>
      <c r="X805" s="166"/>
      <c r="Y805" s="166"/>
      <c r="Z805" s="166"/>
    </row>
    <row r="806" spans="1:26" ht="12.75" customHeight="1">
      <c r="A806" s="166"/>
      <c r="B806" s="166"/>
      <c r="C806" s="166"/>
      <c r="D806" s="166"/>
      <c r="E806" s="166"/>
      <c r="F806" s="166"/>
      <c r="G806" s="166"/>
      <c r="H806" s="166"/>
      <c r="I806" s="166"/>
      <c r="J806" s="166"/>
      <c r="K806" s="166"/>
      <c r="L806" s="166"/>
      <c r="M806" s="166"/>
      <c r="N806" s="166"/>
      <c r="O806" s="166"/>
      <c r="P806" s="166"/>
      <c r="Q806" s="166"/>
      <c r="R806" s="166"/>
      <c r="S806" s="166"/>
      <c r="T806" s="166"/>
      <c r="U806" s="166"/>
      <c r="V806" s="166"/>
      <c r="W806" s="166"/>
      <c r="X806" s="166"/>
      <c r="Y806" s="166"/>
      <c r="Z806" s="166"/>
    </row>
    <row r="807" spans="1:26" ht="12.75" customHeight="1">
      <c r="A807" s="166"/>
      <c r="B807" s="166"/>
      <c r="C807" s="166"/>
      <c r="D807" s="166"/>
      <c r="E807" s="166"/>
      <c r="F807" s="166"/>
      <c r="G807" s="166"/>
      <c r="H807" s="166"/>
      <c r="I807" s="166"/>
      <c r="J807" s="166"/>
      <c r="K807" s="166"/>
      <c r="L807" s="166"/>
      <c r="M807" s="166"/>
      <c r="N807" s="166"/>
      <c r="O807" s="166"/>
      <c r="P807" s="166"/>
      <c r="Q807" s="166"/>
      <c r="R807" s="166"/>
      <c r="S807" s="166"/>
      <c r="T807" s="166"/>
      <c r="U807" s="166"/>
      <c r="V807" s="166"/>
      <c r="W807" s="166"/>
      <c r="X807" s="166"/>
      <c r="Y807" s="166"/>
      <c r="Z807" s="166"/>
    </row>
    <row r="808" spans="1:26" ht="12.75" customHeight="1">
      <c r="A808" s="166"/>
      <c r="B808" s="166"/>
      <c r="C808" s="166"/>
      <c r="D808" s="166"/>
      <c r="E808" s="166"/>
      <c r="F808" s="166"/>
      <c r="G808" s="166"/>
      <c r="H808" s="166"/>
      <c r="I808" s="166"/>
      <c r="J808" s="166"/>
      <c r="K808" s="166"/>
      <c r="L808" s="166"/>
      <c r="M808" s="166"/>
      <c r="N808" s="166"/>
      <c r="O808" s="166"/>
      <c r="P808" s="166"/>
      <c r="Q808" s="166"/>
      <c r="R808" s="166"/>
      <c r="S808" s="166"/>
      <c r="T808" s="166"/>
      <c r="U808" s="166"/>
      <c r="V808" s="166"/>
      <c r="W808" s="166"/>
      <c r="X808" s="166"/>
      <c r="Y808" s="166"/>
      <c r="Z808" s="166"/>
    </row>
    <row r="809" spans="1:26" ht="12.75" customHeight="1">
      <c r="A809" s="166"/>
      <c r="B809" s="166"/>
      <c r="C809" s="166"/>
      <c r="D809" s="166"/>
      <c r="E809" s="166"/>
      <c r="F809" s="166"/>
      <c r="G809" s="166"/>
      <c r="H809" s="166"/>
      <c r="I809" s="166"/>
      <c r="J809" s="166"/>
      <c r="K809" s="166"/>
      <c r="L809" s="166"/>
      <c r="M809" s="166"/>
      <c r="N809" s="166"/>
      <c r="O809" s="166"/>
      <c r="P809" s="166"/>
      <c r="Q809" s="166"/>
      <c r="R809" s="166"/>
      <c r="S809" s="166"/>
      <c r="T809" s="166"/>
      <c r="U809" s="166"/>
      <c r="V809" s="166"/>
      <c r="W809" s="166"/>
      <c r="X809" s="166"/>
      <c r="Y809" s="166"/>
      <c r="Z809" s="166"/>
    </row>
    <row r="810" spans="1:26" ht="12.75" customHeight="1">
      <c r="A810" s="166"/>
      <c r="B810" s="166"/>
      <c r="C810" s="166"/>
      <c r="D810" s="166"/>
      <c r="E810" s="166"/>
      <c r="F810" s="166"/>
      <c r="G810" s="166"/>
      <c r="H810" s="166"/>
      <c r="I810" s="166"/>
      <c r="J810" s="166"/>
      <c r="K810" s="166"/>
      <c r="L810" s="166"/>
      <c r="M810" s="166"/>
      <c r="N810" s="166"/>
      <c r="O810" s="166"/>
      <c r="P810" s="166"/>
      <c r="Q810" s="166"/>
      <c r="R810" s="166"/>
      <c r="S810" s="166"/>
      <c r="T810" s="166"/>
      <c r="U810" s="166"/>
      <c r="V810" s="166"/>
      <c r="W810" s="166"/>
      <c r="X810" s="166"/>
      <c r="Y810" s="166"/>
      <c r="Z810" s="166"/>
    </row>
    <row r="811" spans="1:26" ht="12.75" customHeight="1">
      <c r="A811" s="166"/>
      <c r="B811" s="166"/>
      <c r="C811" s="166"/>
      <c r="D811" s="166"/>
      <c r="E811" s="166"/>
      <c r="F811" s="166"/>
      <c r="G811" s="166"/>
      <c r="H811" s="166"/>
      <c r="I811" s="166"/>
      <c r="J811" s="166"/>
      <c r="K811" s="166"/>
      <c r="L811" s="166"/>
      <c r="M811" s="166"/>
      <c r="N811" s="166"/>
      <c r="O811" s="166"/>
      <c r="P811" s="166"/>
      <c r="Q811" s="166"/>
      <c r="R811" s="166"/>
      <c r="S811" s="166"/>
      <c r="T811" s="166"/>
      <c r="U811" s="166"/>
      <c r="V811" s="166"/>
      <c r="W811" s="166"/>
      <c r="X811" s="166"/>
      <c r="Y811" s="166"/>
      <c r="Z811" s="166"/>
    </row>
    <row r="812" spans="1:26" ht="12.75" customHeight="1">
      <c r="A812" s="166"/>
      <c r="B812" s="166"/>
      <c r="C812" s="166"/>
      <c r="D812" s="166"/>
      <c r="E812" s="166"/>
      <c r="F812" s="166"/>
      <c r="G812" s="166"/>
      <c r="H812" s="166"/>
      <c r="I812" s="166"/>
      <c r="J812" s="166"/>
      <c r="K812" s="166"/>
      <c r="L812" s="166"/>
      <c r="M812" s="166"/>
      <c r="N812" s="166"/>
      <c r="O812" s="166"/>
      <c r="P812" s="166"/>
      <c r="Q812" s="166"/>
      <c r="R812" s="166"/>
      <c r="S812" s="166"/>
      <c r="T812" s="166"/>
      <c r="U812" s="166"/>
      <c r="V812" s="166"/>
      <c r="W812" s="166"/>
      <c r="X812" s="166"/>
      <c r="Y812" s="166"/>
      <c r="Z812" s="166"/>
    </row>
    <row r="813" spans="1:26" ht="12.75" customHeight="1">
      <c r="A813" s="166"/>
      <c r="B813" s="166"/>
      <c r="C813" s="166"/>
      <c r="D813" s="166"/>
      <c r="E813" s="166"/>
      <c r="F813" s="166"/>
      <c r="G813" s="166"/>
      <c r="H813" s="166"/>
      <c r="I813" s="166"/>
      <c r="J813" s="166"/>
      <c r="K813" s="166"/>
      <c r="L813" s="166"/>
      <c r="M813" s="166"/>
      <c r="N813" s="166"/>
      <c r="O813" s="166"/>
      <c r="P813" s="166"/>
      <c r="Q813" s="166"/>
      <c r="R813" s="166"/>
      <c r="S813" s="166"/>
      <c r="T813" s="166"/>
      <c r="U813" s="166"/>
      <c r="V813" s="166"/>
      <c r="W813" s="166"/>
      <c r="X813" s="166"/>
      <c r="Y813" s="166"/>
      <c r="Z813" s="166"/>
    </row>
    <row r="814" spans="1:26" ht="12.75" customHeight="1">
      <c r="A814" s="166"/>
      <c r="B814" s="166"/>
      <c r="C814" s="166"/>
      <c r="D814" s="166"/>
      <c r="E814" s="166"/>
      <c r="F814" s="166"/>
      <c r="G814" s="166"/>
      <c r="H814" s="166"/>
      <c r="I814" s="166"/>
      <c r="J814" s="166"/>
      <c r="K814" s="166"/>
      <c r="L814" s="166"/>
      <c r="M814" s="166"/>
      <c r="N814" s="166"/>
      <c r="O814" s="166"/>
      <c r="P814" s="166"/>
      <c r="Q814" s="166"/>
      <c r="R814" s="166"/>
      <c r="S814" s="166"/>
      <c r="T814" s="166"/>
      <c r="U814" s="166"/>
      <c r="V814" s="166"/>
      <c r="W814" s="166"/>
      <c r="X814" s="166"/>
      <c r="Y814" s="166"/>
      <c r="Z814" s="166"/>
    </row>
    <row r="815" spans="1:26" ht="12.75" customHeight="1">
      <c r="A815" s="166"/>
      <c r="B815" s="166"/>
      <c r="C815" s="166"/>
      <c r="D815" s="166"/>
      <c r="E815" s="166"/>
      <c r="F815" s="166"/>
      <c r="G815" s="166"/>
      <c r="H815" s="166"/>
      <c r="I815" s="166"/>
      <c r="J815" s="166"/>
      <c r="K815" s="166"/>
      <c r="L815" s="166"/>
      <c r="M815" s="166"/>
      <c r="N815" s="166"/>
      <c r="O815" s="166"/>
      <c r="P815" s="166"/>
      <c r="Q815" s="166"/>
      <c r="R815" s="166"/>
      <c r="S815" s="166"/>
      <c r="T815" s="166"/>
      <c r="U815" s="166"/>
      <c r="V815" s="166"/>
      <c r="W815" s="166"/>
      <c r="X815" s="166"/>
      <c r="Y815" s="166"/>
      <c r="Z815" s="166"/>
    </row>
    <row r="816" spans="1:26" ht="12.75" customHeight="1">
      <c r="A816" s="166"/>
      <c r="B816" s="166"/>
      <c r="C816" s="166"/>
      <c r="D816" s="166"/>
      <c r="E816" s="166"/>
      <c r="F816" s="166"/>
      <c r="G816" s="166"/>
      <c r="H816" s="166"/>
      <c r="I816" s="166"/>
      <c r="J816" s="166"/>
      <c r="K816" s="166"/>
      <c r="L816" s="166"/>
      <c r="M816" s="166"/>
      <c r="N816" s="166"/>
      <c r="O816" s="166"/>
      <c r="P816" s="166"/>
      <c r="Q816" s="166"/>
      <c r="R816" s="166"/>
      <c r="S816" s="166"/>
      <c r="T816" s="166"/>
      <c r="U816" s="166"/>
      <c r="V816" s="166"/>
      <c r="W816" s="166"/>
      <c r="X816" s="166"/>
      <c r="Y816" s="166"/>
      <c r="Z816" s="166"/>
    </row>
    <row r="817" spans="1:26" ht="12.75" customHeight="1">
      <c r="A817" s="166"/>
      <c r="B817" s="166"/>
      <c r="C817" s="166"/>
      <c r="D817" s="166"/>
      <c r="E817" s="166"/>
      <c r="F817" s="166"/>
      <c r="G817" s="166"/>
      <c r="H817" s="166"/>
      <c r="I817" s="166"/>
      <c r="J817" s="166"/>
      <c r="K817" s="166"/>
      <c r="L817" s="166"/>
      <c r="M817" s="166"/>
      <c r="N817" s="166"/>
      <c r="O817" s="166"/>
      <c r="P817" s="166"/>
      <c r="Q817" s="166"/>
      <c r="R817" s="166"/>
      <c r="S817" s="166"/>
      <c r="T817" s="166"/>
      <c r="U817" s="166"/>
      <c r="V817" s="166"/>
      <c r="W817" s="166"/>
      <c r="X817" s="166"/>
      <c r="Y817" s="166"/>
      <c r="Z817" s="166"/>
    </row>
    <row r="818" spans="1:26" ht="12.75" customHeight="1">
      <c r="A818" s="166"/>
      <c r="B818" s="166"/>
      <c r="C818" s="166"/>
      <c r="D818" s="166"/>
      <c r="E818" s="166"/>
      <c r="F818" s="166"/>
      <c r="G818" s="166"/>
      <c r="H818" s="166"/>
      <c r="I818" s="166"/>
      <c r="J818" s="166"/>
      <c r="K818" s="166"/>
      <c r="L818" s="166"/>
      <c r="M818" s="166"/>
      <c r="N818" s="166"/>
      <c r="O818" s="166"/>
      <c r="P818" s="166"/>
      <c r="Q818" s="166"/>
      <c r="R818" s="166"/>
      <c r="S818" s="166"/>
      <c r="T818" s="166"/>
      <c r="U818" s="166"/>
      <c r="V818" s="166"/>
      <c r="W818" s="166"/>
      <c r="X818" s="166"/>
      <c r="Y818" s="166"/>
      <c r="Z818" s="166"/>
    </row>
    <row r="819" spans="1:26" ht="12.75" customHeight="1">
      <c r="A819" s="166"/>
      <c r="B819" s="166"/>
      <c r="C819" s="166"/>
      <c r="D819" s="166"/>
      <c r="E819" s="166"/>
      <c r="F819" s="166"/>
      <c r="G819" s="166"/>
      <c r="H819" s="166"/>
      <c r="I819" s="166"/>
      <c r="J819" s="166"/>
      <c r="K819" s="166"/>
      <c r="L819" s="166"/>
      <c r="M819" s="166"/>
      <c r="N819" s="166"/>
      <c r="O819" s="166"/>
      <c r="P819" s="166"/>
      <c r="Q819" s="166"/>
      <c r="R819" s="166"/>
      <c r="S819" s="166"/>
      <c r="T819" s="166"/>
      <c r="U819" s="166"/>
      <c r="V819" s="166"/>
      <c r="W819" s="166"/>
      <c r="X819" s="166"/>
      <c r="Y819" s="166"/>
      <c r="Z819" s="166"/>
    </row>
    <row r="820" spans="1:26" ht="12.75" customHeight="1">
      <c r="A820" s="166"/>
      <c r="B820" s="166"/>
      <c r="C820" s="166"/>
      <c r="D820" s="166"/>
      <c r="E820" s="166"/>
      <c r="F820" s="166"/>
      <c r="G820" s="166"/>
      <c r="H820" s="166"/>
      <c r="I820" s="166"/>
      <c r="J820" s="166"/>
      <c r="K820" s="166"/>
      <c r="L820" s="166"/>
      <c r="M820" s="166"/>
      <c r="N820" s="166"/>
      <c r="O820" s="166"/>
      <c r="P820" s="166"/>
      <c r="Q820" s="166"/>
      <c r="R820" s="166"/>
      <c r="S820" s="166"/>
      <c r="T820" s="166"/>
      <c r="U820" s="166"/>
      <c r="V820" s="166"/>
      <c r="W820" s="166"/>
      <c r="X820" s="166"/>
      <c r="Y820" s="166"/>
      <c r="Z820" s="166"/>
    </row>
    <row r="821" spans="1:26" ht="12.75" customHeight="1">
      <c r="A821" s="166"/>
      <c r="B821" s="166"/>
      <c r="C821" s="166"/>
      <c r="D821" s="166"/>
      <c r="E821" s="166"/>
      <c r="F821" s="166"/>
      <c r="G821" s="166"/>
      <c r="H821" s="166"/>
      <c r="I821" s="166"/>
      <c r="J821" s="166"/>
      <c r="K821" s="166"/>
      <c r="L821" s="166"/>
      <c r="M821" s="166"/>
      <c r="N821" s="166"/>
      <c r="O821" s="166"/>
      <c r="P821" s="166"/>
      <c r="Q821" s="166"/>
      <c r="R821" s="166"/>
      <c r="S821" s="166"/>
      <c r="T821" s="166"/>
      <c r="U821" s="166"/>
      <c r="V821" s="166"/>
      <c r="W821" s="166"/>
      <c r="X821" s="166"/>
      <c r="Y821" s="166"/>
      <c r="Z821" s="166"/>
    </row>
    <row r="822" spans="1:26" ht="12.75" customHeight="1">
      <c r="A822" s="166"/>
      <c r="B822" s="166"/>
      <c r="C822" s="166"/>
      <c r="D822" s="166"/>
      <c r="E822" s="166"/>
      <c r="F822" s="166"/>
      <c r="G822" s="166"/>
      <c r="H822" s="166"/>
      <c r="I822" s="166"/>
      <c r="J822" s="166"/>
      <c r="K822" s="166"/>
      <c r="L822" s="166"/>
      <c r="M822" s="166"/>
      <c r="N822" s="166"/>
      <c r="O822" s="166"/>
      <c r="P822" s="166"/>
      <c r="Q822" s="166"/>
      <c r="R822" s="166"/>
      <c r="S822" s="166"/>
      <c r="T822" s="166"/>
      <c r="U822" s="166"/>
      <c r="V822" s="166"/>
      <c r="W822" s="166"/>
      <c r="X822" s="166"/>
      <c r="Y822" s="166"/>
      <c r="Z822" s="166"/>
    </row>
    <row r="823" spans="1:26" ht="12.75" customHeight="1">
      <c r="A823" s="166"/>
      <c r="B823" s="166"/>
      <c r="C823" s="166"/>
      <c r="D823" s="166"/>
      <c r="E823" s="166"/>
      <c r="F823" s="166"/>
      <c r="G823" s="166"/>
      <c r="H823" s="166"/>
      <c r="I823" s="166"/>
      <c r="J823" s="166"/>
      <c r="K823" s="166"/>
      <c r="L823" s="166"/>
      <c r="M823" s="166"/>
      <c r="N823" s="166"/>
      <c r="O823" s="166"/>
      <c r="P823" s="166"/>
      <c r="Q823" s="166"/>
      <c r="R823" s="166"/>
      <c r="S823" s="166"/>
      <c r="T823" s="166"/>
      <c r="U823" s="166"/>
      <c r="V823" s="166"/>
      <c r="W823" s="166"/>
      <c r="X823" s="166"/>
      <c r="Y823" s="166"/>
      <c r="Z823" s="166"/>
    </row>
    <row r="824" spans="1:26" ht="12.75" customHeight="1">
      <c r="A824" s="166"/>
      <c r="B824" s="166"/>
      <c r="C824" s="166"/>
      <c r="D824" s="166"/>
      <c r="E824" s="166"/>
      <c r="F824" s="166"/>
      <c r="G824" s="166"/>
      <c r="H824" s="166"/>
      <c r="I824" s="166"/>
      <c r="J824" s="166"/>
      <c r="K824" s="166"/>
      <c r="L824" s="166"/>
      <c r="M824" s="166"/>
      <c r="N824" s="166"/>
      <c r="O824" s="166"/>
      <c r="P824" s="166"/>
      <c r="Q824" s="166"/>
      <c r="R824" s="166"/>
      <c r="S824" s="166"/>
      <c r="T824" s="166"/>
      <c r="U824" s="166"/>
      <c r="V824" s="166"/>
      <c r="W824" s="166"/>
      <c r="X824" s="166"/>
      <c r="Y824" s="166"/>
      <c r="Z824" s="166"/>
    </row>
    <row r="825" spans="1:26" ht="12.75" customHeight="1">
      <c r="A825" s="166"/>
      <c r="B825" s="166"/>
      <c r="C825" s="166"/>
      <c r="D825" s="166"/>
      <c r="E825" s="166"/>
      <c r="F825" s="166"/>
      <c r="G825" s="166"/>
      <c r="H825" s="166"/>
      <c r="I825" s="166"/>
      <c r="J825" s="166"/>
      <c r="K825" s="166"/>
      <c r="L825" s="166"/>
      <c r="M825" s="166"/>
      <c r="N825" s="166"/>
      <c r="O825" s="166"/>
      <c r="P825" s="166"/>
      <c r="Q825" s="166"/>
      <c r="R825" s="166"/>
      <c r="S825" s="166"/>
      <c r="T825" s="166"/>
      <c r="U825" s="166"/>
      <c r="V825" s="166"/>
      <c r="W825" s="166"/>
      <c r="X825" s="166"/>
      <c r="Y825" s="166"/>
      <c r="Z825" s="166"/>
    </row>
    <row r="826" spans="1:26" ht="12.75" customHeight="1">
      <c r="A826" s="166"/>
      <c r="B826" s="166"/>
      <c r="C826" s="166"/>
      <c r="D826" s="166"/>
      <c r="E826" s="166"/>
      <c r="F826" s="166"/>
      <c r="G826" s="166"/>
      <c r="H826" s="166"/>
      <c r="I826" s="166"/>
      <c r="J826" s="166"/>
      <c r="K826" s="166"/>
      <c r="L826" s="166"/>
      <c r="M826" s="166"/>
      <c r="N826" s="166"/>
      <c r="O826" s="166"/>
      <c r="P826" s="166"/>
      <c r="Q826" s="166"/>
      <c r="R826" s="166"/>
      <c r="S826" s="166"/>
      <c r="T826" s="166"/>
      <c r="U826" s="166"/>
      <c r="V826" s="166"/>
      <c r="W826" s="166"/>
      <c r="X826" s="166"/>
      <c r="Y826" s="166"/>
      <c r="Z826" s="166"/>
    </row>
    <row r="827" spans="1:26" ht="12.75" customHeight="1">
      <c r="A827" s="166"/>
      <c r="B827" s="166"/>
      <c r="C827" s="166"/>
      <c r="D827" s="166"/>
      <c r="E827" s="166"/>
      <c r="F827" s="166"/>
      <c r="G827" s="166"/>
      <c r="H827" s="166"/>
      <c r="I827" s="166"/>
      <c r="J827" s="166"/>
      <c r="K827" s="166"/>
      <c r="L827" s="166"/>
      <c r="M827" s="166"/>
      <c r="N827" s="166"/>
      <c r="O827" s="166"/>
      <c r="P827" s="166"/>
      <c r="Q827" s="166"/>
      <c r="R827" s="166"/>
      <c r="S827" s="166"/>
      <c r="T827" s="166"/>
      <c r="U827" s="166"/>
      <c r="V827" s="166"/>
      <c r="W827" s="166"/>
      <c r="X827" s="166"/>
      <c r="Y827" s="166"/>
      <c r="Z827" s="166"/>
    </row>
    <row r="828" spans="1:26" ht="12.75" customHeight="1">
      <c r="A828" s="166"/>
      <c r="B828" s="166"/>
      <c r="C828" s="166"/>
      <c r="D828" s="166"/>
      <c r="E828" s="166"/>
      <c r="F828" s="166"/>
      <c r="G828" s="166"/>
      <c r="H828" s="166"/>
      <c r="I828" s="166"/>
      <c r="J828" s="166"/>
      <c r="K828" s="166"/>
      <c r="L828" s="166"/>
      <c r="M828" s="166"/>
      <c r="N828" s="166"/>
      <c r="O828" s="166"/>
      <c r="P828" s="166"/>
      <c r="Q828" s="166"/>
      <c r="R828" s="166"/>
      <c r="S828" s="166"/>
      <c r="T828" s="166"/>
      <c r="U828" s="166"/>
      <c r="V828" s="166"/>
      <c r="W828" s="166"/>
      <c r="X828" s="166"/>
      <c r="Y828" s="166"/>
      <c r="Z828" s="166"/>
    </row>
    <row r="829" spans="1:26" ht="12.75" customHeight="1">
      <c r="A829" s="166"/>
      <c r="B829" s="166"/>
      <c r="C829" s="166"/>
      <c r="D829" s="166"/>
      <c r="E829" s="166"/>
      <c r="F829" s="166"/>
      <c r="G829" s="166"/>
      <c r="H829" s="166"/>
      <c r="I829" s="166"/>
      <c r="J829" s="166"/>
      <c r="K829" s="166"/>
      <c r="L829" s="166"/>
      <c r="M829" s="166"/>
      <c r="N829" s="166"/>
      <c r="O829" s="166"/>
      <c r="P829" s="166"/>
      <c r="Q829" s="166"/>
      <c r="R829" s="166"/>
      <c r="S829" s="166"/>
      <c r="T829" s="166"/>
      <c r="U829" s="166"/>
      <c r="V829" s="166"/>
      <c r="W829" s="166"/>
      <c r="X829" s="166"/>
      <c r="Y829" s="166"/>
      <c r="Z829" s="166"/>
    </row>
    <row r="830" spans="1:26" ht="12.75" customHeight="1">
      <c r="A830" s="166"/>
      <c r="B830" s="166"/>
      <c r="C830" s="166"/>
      <c r="D830" s="166"/>
      <c r="E830" s="166"/>
      <c r="F830" s="166"/>
      <c r="G830" s="166"/>
      <c r="H830" s="166"/>
      <c r="I830" s="166"/>
      <c r="J830" s="166"/>
      <c r="K830" s="166"/>
      <c r="L830" s="166"/>
      <c r="M830" s="166"/>
      <c r="N830" s="166"/>
      <c r="O830" s="166"/>
      <c r="P830" s="166"/>
      <c r="Q830" s="166"/>
      <c r="R830" s="166"/>
      <c r="S830" s="166"/>
      <c r="T830" s="166"/>
      <c r="U830" s="166"/>
      <c r="V830" s="166"/>
      <c r="W830" s="166"/>
      <c r="X830" s="166"/>
      <c r="Y830" s="166"/>
      <c r="Z830" s="166"/>
    </row>
    <row r="831" spans="1:26" ht="12.75" customHeight="1">
      <c r="A831" s="166"/>
      <c r="B831" s="166"/>
      <c r="C831" s="166"/>
      <c r="D831" s="166"/>
      <c r="E831" s="166"/>
      <c r="F831" s="166"/>
      <c r="G831" s="166"/>
      <c r="H831" s="166"/>
      <c r="I831" s="166"/>
      <c r="J831" s="166"/>
      <c r="K831" s="166"/>
      <c r="L831" s="166"/>
      <c r="M831" s="166"/>
      <c r="N831" s="166"/>
      <c r="O831" s="166"/>
      <c r="P831" s="166"/>
      <c r="Q831" s="166"/>
      <c r="R831" s="166"/>
      <c r="S831" s="166"/>
      <c r="T831" s="166"/>
      <c r="U831" s="166"/>
      <c r="V831" s="166"/>
      <c r="W831" s="166"/>
      <c r="X831" s="166"/>
      <c r="Y831" s="166"/>
      <c r="Z831" s="166"/>
    </row>
    <row r="832" spans="1:26" ht="12.75" customHeight="1">
      <c r="A832" s="166"/>
      <c r="B832" s="166"/>
      <c r="C832" s="166"/>
      <c r="D832" s="166"/>
      <c r="E832" s="166"/>
      <c r="F832" s="166"/>
      <c r="G832" s="166"/>
      <c r="H832" s="166"/>
      <c r="I832" s="166"/>
      <c r="J832" s="166"/>
      <c r="K832" s="166"/>
      <c r="L832" s="166"/>
      <c r="M832" s="166"/>
      <c r="N832" s="166"/>
      <c r="O832" s="166"/>
      <c r="P832" s="166"/>
      <c r="Q832" s="166"/>
      <c r="R832" s="166"/>
      <c r="S832" s="166"/>
      <c r="T832" s="166"/>
      <c r="U832" s="166"/>
      <c r="V832" s="166"/>
      <c r="W832" s="166"/>
      <c r="X832" s="166"/>
      <c r="Y832" s="166"/>
      <c r="Z832" s="166"/>
    </row>
    <row r="833" spans="1:26" ht="12.75" customHeight="1">
      <c r="A833" s="166"/>
      <c r="B833" s="166"/>
      <c r="C833" s="166"/>
      <c r="D833" s="166"/>
      <c r="E833" s="166"/>
      <c r="F833" s="166"/>
      <c r="G833" s="166"/>
      <c r="H833" s="166"/>
      <c r="I833" s="166"/>
      <c r="J833" s="166"/>
      <c r="K833" s="166"/>
      <c r="L833" s="166"/>
      <c r="M833" s="166"/>
      <c r="N833" s="166"/>
      <c r="O833" s="166"/>
      <c r="P833" s="166"/>
      <c r="Q833" s="166"/>
      <c r="R833" s="166"/>
      <c r="S833" s="166"/>
      <c r="T833" s="166"/>
      <c r="U833" s="166"/>
      <c r="V833" s="166"/>
      <c r="W833" s="166"/>
      <c r="X833" s="166"/>
      <c r="Y833" s="166"/>
      <c r="Z833" s="166"/>
    </row>
    <row r="834" spans="1:26" ht="12.75" customHeight="1">
      <c r="A834" s="166"/>
      <c r="B834" s="166"/>
      <c r="C834" s="166"/>
      <c r="D834" s="166"/>
      <c r="E834" s="166"/>
      <c r="F834" s="166"/>
      <c r="G834" s="166"/>
      <c r="H834" s="166"/>
      <c r="I834" s="166"/>
      <c r="J834" s="166"/>
      <c r="K834" s="166"/>
      <c r="L834" s="166"/>
      <c r="M834" s="166"/>
      <c r="N834" s="166"/>
      <c r="O834" s="166"/>
      <c r="P834" s="166"/>
      <c r="Q834" s="166"/>
      <c r="R834" s="166"/>
      <c r="S834" s="166"/>
      <c r="T834" s="166"/>
      <c r="U834" s="166"/>
      <c r="V834" s="166"/>
      <c r="W834" s="166"/>
      <c r="X834" s="166"/>
      <c r="Y834" s="166"/>
      <c r="Z834" s="166"/>
    </row>
    <row r="835" spans="1:26" ht="12.75" customHeight="1">
      <c r="A835" s="166"/>
      <c r="B835" s="166"/>
      <c r="C835" s="166"/>
      <c r="D835" s="166"/>
      <c r="E835" s="166"/>
      <c r="F835" s="166"/>
      <c r="G835" s="166"/>
      <c r="H835" s="166"/>
      <c r="I835" s="166"/>
      <c r="J835" s="166"/>
      <c r="K835" s="166"/>
      <c r="L835" s="166"/>
      <c r="M835" s="166"/>
      <c r="N835" s="166"/>
      <c r="O835" s="166"/>
      <c r="P835" s="166"/>
      <c r="Q835" s="166"/>
      <c r="R835" s="166"/>
      <c r="S835" s="166"/>
      <c r="T835" s="166"/>
      <c r="U835" s="166"/>
      <c r="V835" s="166"/>
      <c r="W835" s="166"/>
      <c r="X835" s="166"/>
      <c r="Y835" s="166"/>
      <c r="Z835" s="166"/>
    </row>
    <row r="836" spans="1:26" ht="12.75" customHeight="1">
      <c r="A836" s="166"/>
      <c r="B836" s="166"/>
      <c r="C836" s="166"/>
      <c r="D836" s="166"/>
      <c r="E836" s="166"/>
      <c r="F836" s="166"/>
      <c r="G836" s="166"/>
      <c r="H836" s="166"/>
      <c r="I836" s="166"/>
      <c r="J836" s="166"/>
      <c r="K836" s="166"/>
      <c r="L836" s="166"/>
      <c r="M836" s="166"/>
      <c r="N836" s="166"/>
      <c r="O836" s="166"/>
      <c r="P836" s="166"/>
      <c r="Q836" s="166"/>
      <c r="R836" s="166"/>
      <c r="S836" s="166"/>
      <c r="T836" s="166"/>
      <c r="U836" s="166"/>
      <c r="V836" s="166"/>
      <c r="W836" s="166"/>
      <c r="X836" s="166"/>
      <c r="Y836" s="166"/>
      <c r="Z836" s="166"/>
    </row>
    <row r="837" spans="1:26" ht="12.75" customHeight="1">
      <c r="A837" s="166"/>
      <c r="B837" s="166"/>
      <c r="C837" s="166"/>
      <c r="D837" s="166"/>
      <c r="E837" s="166"/>
      <c r="F837" s="166"/>
      <c r="G837" s="166"/>
      <c r="H837" s="166"/>
      <c r="I837" s="166"/>
      <c r="J837" s="166"/>
      <c r="K837" s="166"/>
      <c r="L837" s="166"/>
      <c r="M837" s="166"/>
      <c r="N837" s="166"/>
      <c r="O837" s="166"/>
      <c r="P837" s="166"/>
      <c r="Q837" s="166"/>
      <c r="R837" s="166"/>
      <c r="S837" s="166"/>
      <c r="T837" s="166"/>
      <c r="U837" s="166"/>
      <c r="V837" s="166"/>
      <c r="W837" s="166"/>
      <c r="X837" s="166"/>
      <c r="Y837" s="166"/>
      <c r="Z837" s="166"/>
    </row>
    <row r="838" spans="1:26" ht="12.75" customHeight="1">
      <c r="A838" s="166"/>
      <c r="B838" s="166"/>
      <c r="C838" s="166"/>
      <c r="D838" s="166"/>
      <c r="E838" s="166"/>
      <c r="F838" s="166"/>
      <c r="G838" s="166"/>
      <c r="H838" s="166"/>
      <c r="I838" s="166"/>
      <c r="J838" s="166"/>
      <c r="K838" s="166"/>
      <c r="L838" s="166"/>
      <c r="M838" s="166"/>
      <c r="N838" s="166"/>
      <c r="O838" s="166"/>
      <c r="P838" s="166"/>
      <c r="Q838" s="166"/>
      <c r="R838" s="166"/>
      <c r="S838" s="166"/>
      <c r="T838" s="166"/>
      <c r="U838" s="166"/>
      <c r="V838" s="166"/>
      <c r="W838" s="166"/>
      <c r="X838" s="166"/>
      <c r="Y838" s="166"/>
      <c r="Z838" s="166"/>
    </row>
    <row r="839" spans="1:26" ht="12.75" customHeight="1">
      <c r="A839" s="166"/>
      <c r="B839" s="166"/>
      <c r="C839" s="166"/>
      <c r="D839" s="166"/>
      <c r="E839" s="166"/>
      <c r="F839" s="166"/>
      <c r="G839" s="166"/>
      <c r="H839" s="166"/>
      <c r="I839" s="166"/>
      <c r="J839" s="166"/>
      <c r="K839" s="166"/>
      <c r="L839" s="166"/>
      <c r="M839" s="166"/>
      <c r="N839" s="166"/>
      <c r="O839" s="166"/>
      <c r="P839" s="166"/>
      <c r="Q839" s="166"/>
      <c r="R839" s="166"/>
      <c r="S839" s="166"/>
      <c r="T839" s="166"/>
      <c r="U839" s="166"/>
      <c r="V839" s="166"/>
      <c r="W839" s="166"/>
      <c r="X839" s="166"/>
      <c r="Y839" s="166"/>
      <c r="Z839" s="166"/>
    </row>
    <row r="840" spans="1:26" ht="12.75" customHeight="1">
      <c r="A840" s="166"/>
      <c r="B840" s="166"/>
      <c r="C840" s="166"/>
      <c r="D840" s="166"/>
      <c r="E840" s="166"/>
      <c r="F840" s="166"/>
      <c r="G840" s="166"/>
      <c r="H840" s="166"/>
      <c r="I840" s="166"/>
      <c r="J840" s="166"/>
      <c r="K840" s="166"/>
      <c r="L840" s="166"/>
      <c r="M840" s="166"/>
      <c r="N840" s="166"/>
      <c r="O840" s="166"/>
      <c r="P840" s="166"/>
      <c r="Q840" s="166"/>
      <c r="R840" s="166"/>
      <c r="S840" s="166"/>
      <c r="T840" s="166"/>
      <c r="U840" s="166"/>
      <c r="V840" s="166"/>
      <c r="W840" s="166"/>
      <c r="X840" s="166"/>
      <c r="Y840" s="166"/>
      <c r="Z840" s="166"/>
    </row>
    <row r="841" spans="1:26" ht="12.75" customHeight="1">
      <c r="A841" s="166"/>
      <c r="B841" s="166"/>
      <c r="C841" s="166"/>
      <c r="D841" s="166"/>
      <c r="E841" s="166"/>
      <c r="F841" s="166"/>
      <c r="G841" s="166"/>
      <c r="H841" s="166"/>
      <c r="I841" s="166"/>
      <c r="J841" s="166"/>
      <c r="K841" s="166"/>
      <c r="L841" s="166"/>
      <c r="M841" s="166"/>
      <c r="N841" s="166"/>
      <c r="O841" s="166"/>
      <c r="P841" s="166"/>
      <c r="Q841" s="166"/>
      <c r="R841" s="166"/>
      <c r="S841" s="166"/>
      <c r="T841" s="166"/>
      <c r="U841" s="166"/>
      <c r="V841" s="166"/>
      <c r="W841" s="166"/>
      <c r="X841" s="166"/>
      <c r="Y841" s="166"/>
      <c r="Z841" s="166"/>
    </row>
    <row r="842" spans="1:26" ht="12.75" customHeight="1">
      <c r="A842" s="166"/>
      <c r="B842" s="166"/>
      <c r="C842" s="166"/>
      <c r="D842" s="166"/>
      <c r="E842" s="166"/>
      <c r="F842" s="166"/>
      <c r="G842" s="166"/>
      <c r="H842" s="166"/>
      <c r="I842" s="166"/>
      <c r="J842" s="166"/>
      <c r="K842" s="166"/>
      <c r="L842" s="166"/>
      <c r="M842" s="166"/>
      <c r="N842" s="166"/>
      <c r="O842" s="166"/>
      <c r="P842" s="166"/>
      <c r="Q842" s="166"/>
      <c r="R842" s="166"/>
      <c r="S842" s="166"/>
      <c r="T842" s="166"/>
      <c r="U842" s="166"/>
      <c r="V842" s="166"/>
      <c r="W842" s="166"/>
      <c r="X842" s="166"/>
      <c r="Y842" s="166"/>
      <c r="Z842" s="166"/>
    </row>
    <row r="843" spans="1:26" ht="12.75" customHeight="1">
      <c r="A843" s="166"/>
      <c r="B843" s="166"/>
      <c r="C843" s="166"/>
      <c r="D843" s="166"/>
      <c r="E843" s="166"/>
      <c r="F843" s="166"/>
      <c r="G843" s="166"/>
      <c r="H843" s="166"/>
      <c r="I843" s="166"/>
      <c r="J843" s="166"/>
      <c r="K843" s="166"/>
      <c r="L843" s="166"/>
      <c r="M843" s="166"/>
      <c r="N843" s="166"/>
      <c r="O843" s="166"/>
      <c r="P843" s="166"/>
      <c r="Q843" s="166"/>
      <c r="R843" s="166"/>
      <c r="S843" s="166"/>
      <c r="T843" s="166"/>
      <c r="U843" s="166"/>
      <c r="V843" s="166"/>
      <c r="W843" s="166"/>
      <c r="X843" s="166"/>
      <c r="Y843" s="166"/>
      <c r="Z843" s="166"/>
    </row>
    <row r="844" spans="1:26" ht="12.75" customHeight="1">
      <c r="A844" s="166"/>
      <c r="B844" s="166"/>
      <c r="C844" s="166"/>
      <c r="D844" s="166"/>
      <c r="E844" s="166"/>
      <c r="F844" s="166"/>
      <c r="G844" s="166"/>
      <c r="H844" s="166"/>
      <c r="I844" s="166"/>
      <c r="J844" s="166"/>
      <c r="K844" s="166"/>
      <c r="L844" s="166"/>
      <c r="M844" s="166"/>
      <c r="N844" s="166"/>
      <c r="O844" s="166"/>
      <c r="P844" s="166"/>
      <c r="Q844" s="166"/>
      <c r="R844" s="166"/>
      <c r="S844" s="166"/>
      <c r="T844" s="166"/>
      <c r="U844" s="166"/>
      <c r="V844" s="166"/>
      <c r="W844" s="166"/>
      <c r="X844" s="166"/>
      <c r="Y844" s="166"/>
      <c r="Z844" s="166"/>
    </row>
    <row r="845" spans="1:26" ht="12.75" customHeight="1">
      <c r="A845" s="166"/>
      <c r="B845" s="166"/>
      <c r="C845" s="166"/>
      <c r="D845" s="166"/>
      <c r="E845" s="166"/>
      <c r="F845" s="166"/>
      <c r="G845" s="166"/>
      <c r="H845" s="166"/>
      <c r="I845" s="166"/>
      <c r="J845" s="166"/>
      <c r="K845" s="166"/>
      <c r="L845" s="166"/>
      <c r="M845" s="166"/>
      <c r="N845" s="166"/>
      <c r="O845" s="166"/>
      <c r="P845" s="166"/>
      <c r="Q845" s="166"/>
      <c r="R845" s="166"/>
      <c r="S845" s="166"/>
      <c r="T845" s="166"/>
      <c r="U845" s="166"/>
      <c r="V845" s="166"/>
      <c r="W845" s="166"/>
      <c r="X845" s="166"/>
      <c r="Y845" s="166"/>
      <c r="Z845" s="166"/>
    </row>
    <row r="846" spans="1:26" ht="12.75" customHeight="1">
      <c r="A846" s="166"/>
      <c r="B846" s="166"/>
      <c r="C846" s="166"/>
      <c r="D846" s="166"/>
      <c r="E846" s="166"/>
      <c r="F846" s="166"/>
      <c r="G846" s="166"/>
      <c r="H846" s="166"/>
      <c r="I846" s="166"/>
      <c r="J846" s="166"/>
      <c r="K846" s="166"/>
      <c r="L846" s="166"/>
      <c r="M846" s="166"/>
      <c r="N846" s="166"/>
      <c r="O846" s="166"/>
      <c r="P846" s="166"/>
      <c r="Q846" s="166"/>
      <c r="R846" s="166"/>
      <c r="S846" s="166"/>
      <c r="T846" s="166"/>
      <c r="U846" s="166"/>
      <c r="V846" s="166"/>
      <c r="W846" s="166"/>
      <c r="X846" s="166"/>
      <c r="Y846" s="166"/>
      <c r="Z846" s="166"/>
    </row>
    <row r="847" spans="1:26" ht="12.75" customHeight="1">
      <c r="A847" s="166"/>
      <c r="B847" s="166"/>
      <c r="C847" s="166"/>
      <c r="D847" s="166"/>
      <c r="E847" s="166"/>
      <c r="F847" s="166"/>
      <c r="G847" s="166"/>
      <c r="H847" s="166"/>
      <c r="I847" s="166"/>
      <c r="J847" s="166"/>
      <c r="K847" s="166"/>
      <c r="L847" s="166"/>
      <c r="M847" s="166"/>
      <c r="N847" s="166"/>
      <c r="O847" s="166"/>
      <c r="P847" s="166"/>
      <c r="Q847" s="166"/>
      <c r="R847" s="166"/>
      <c r="S847" s="166"/>
      <c r="T847" s="166"/>
      <c r="U847" s="166"/>
      <c r="V847" s="166"/>
      <c r="W847" s="166"/>
      <c r="X847" s="166"/>
      <c r="Y847" s="166"/>
      <c r="Z847" s="166"/>
    </row>
    <row r="848" spans="1:26" ht="12.75" customHeight="1">
      <c r="A848" s="166"/>
      <c r="B848" s="166"/>
      <c r="C848" s="166"/>
      <c r="D848" s="166"/>
      <c r="E848" s="166"/>
      <c r="F848" s="166"/>
      <c r="G848" s="166"/>
      <c r="H848" s="166"/>
      <c r="I848" s="166"/>
      <c r="J848" s="166"/>
      <c r="K848" s="166"/>
      <c r="L848" s="166"/>
      <c r="M848" s="166"/>
      <c r="N848" s="166"/>
      <c r="O848" s="166"/>
      <c r="P848" s="166"/>
      <c r="Q848" s="166"/>
      <c r="R848" s="166"/>
      <c r="S848" s="166"/>
      <c r="T848" s="166"/>
      <c r="U848" s="166"/>
      <c r="V848" s="166"/>
      <c r="W848" s="166"/>
      <c r="X848" s="166"/>
      <c r="Y848" s="166"/>
      <c r="Z848" s="166"/>
    </row>
    <row r="849" spans="1:26" ht="12.75" customHeight="1">
      <c r="A849" s="166"/>
      <c r="B849" s="166"/>
      <c r="C849" s="166"/>
      <c r="D849" s="166"/>
      <c r="E849" s="166"/>
      <c r="F849" s="166"/>
      <c r="G849" s="166"/>
      <c r="H849" s="166"/>
      <c r="I849" s="166"/>
      <c r="J849" s="166"/>
      <c r="K849" s="166"/>
      <c r="L849" s="166"/>
      <c r="M849" s="166"/>
      <c r="N849" s="166"/>
      <c r="O849" s="166"/>
      <c r="P849" s="166"/>
      <c r="Q849" s="166"/>
      <c r="R849" s="166"/>
      <c r="S849" s="166"/>
      <c r="T849" s="166"/>
      <c r="U849" s="166"/>
      <c r="V849" s="166"/>
      <c r="W849" s="166"/>
      <c r="X849" s="166"/>
      <c r="Y849" s="166"/>
      <c r="Z849" s="166"/>
    </row>
    <row r="850" spans="1:26" ht="12.75" customHeight="1">
      <c r="A850" s="166"/>
      <c r="B850" s="166"/>
      <c r="C850" s="166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66"/>
      <c r="O850" s="166"/>
      <c r="P850" s="166"/>
      <c r="Q850" s="166"/>
      <c r="R850" s="166"/>
      <c r="S850" s="166"/>
      <c r="T850" s="166"/>
      <c r="U850" s="166"/>
      <c r="V850" s="166"/>
      <c r="W850" s="166"/>
      <c r="X850" s="166"/>
      <c r="Y850" s="166"/>
      <c r="Z850" s="166"/>
    </row>
    <row r="851" spans="1:26" ht="12.75" customHeight="1">
      <c r="A851" s="166"/>
      <c r="B851" s="166"/>
      <c r="C851" s="166"/>
      <c r="D851" s="166"/>
      <c r="E851" s="166"/>
      <c r="F851" s="166"/>
      <c r="G851" s="166"/>
      <c r="H851" s="166"/>
      <c r="I851" s="166"/>
      <c r="J851" s="166"/>
      <c r="K851" s="166"/>
      <c r="L851" s="166"/>
      <c r="M851" s="166"/>
      <c r="N851" s="166"/>
      <c r="O851" s="166"/>
      <c r="P851" s="166"/>
      <c r="Q851" s="166"/>
      <c r="R851" s="166"/>
      <c r="S851" s="166"/>
      <c r="T851" s="166"/>
      <c r="U851" s="166"/>
      <c r="V851" s="166"/>
      <c r="W851" s="166"/>
      <c r="X851" s="166"/>
      <c r="Y851" s="166"/>
      <c r="Z851" s="166"/>
    </row>
    <row r="852" spans="1:26" ht="12.75" customHeight="1">
      <c r="A852" s="166"/>
      <c r="B852" s="166"/>
      <c r="C852" s="166"/>
      <c r="D852" s="166"/>
      <c r="E852" s="166"/>
      <c r="F852" s="166"/>
      <c r="G852" s="166"/>
      <c r="H852" s="166"/>
      <c r="I852" s="166"/>
      <c r="J852" s="166"/>
      <c r="K852" s="166"/>
      <c r="L852" s="166"/>
      <c r="M852" s="166"/>
      <c r="N852" s="166"/>
      <c r="O852" s="166"/>
      <c r="P852" s="166"/>
      <c r="Q852" s="166"/>
      <c r="R852" s="166"/>
      <c r="S852" s="166"/>
      <c r="T852" s="166"/>
      <c r="U852" s="166"/>
      <c r="V852" s="166"/>
      <c r="W852" s="166"/>
      <c r="X852" s="166"/>
      <c r="Y852" s="166"/>
      <c r="Z852" s="166"/>
    </row>
    <row r="853" spans="1:26" ht="12.75" customHeight="1">
      <c r="A853" s="166"/>
      <c r="B853" s="166"/>
      <c r="C853" s="166"/>
      <c r="D853" s="166"/>
      <c r="E853" s="166"/>
      <c r="F853" s="166"/>
      <c r="G853" s="166"/>
      <c r="H853" s="166"/>
      <c r="I853" s="166"/>
      <c r="J853" s="166"/>
      <c r="K853" s="166"/>
      <c r="L853" s="166"/>
      <c r="M853" s="166"/>
      <c r="N853" s="166"/>
      <c r="O853" s="166"/>
      <c r="P853" s="166"/>
      <c r="Q853" s="166"/>
      <c r="R853" s="166"/>
      <c r="S853" s="166"/>
      <c r="T853" s="166"/>
      <c r="U853" s="166"/>
      <c r="V853" s="166"/>
      <c r="W853" s="166"/>
      <c r="X853" s="166"/>
      <c r="Y853" s="166"/>
      <c r="Z853" s="166"/>
    </row>
    <row r="854" spans="1:26" ht="12.75" customHeight="1">
      <c r="A854" s="166"/>
      <c r="B854" s="166"/>
      <c r="C854" s="166"/>
      <c r="D854" s="166"/>
      <c r="E854" s="166"/>
      <c r="F854" s="166"/>
      <c r="G854" s="166"/>
      <c r="H854" s="166"/>
      <c r="I854" s="166"/>
      <c r="J854" s="166"/>
      <c r="K854" s="166"/>
      <c r="L854" s="166"/>
      <c r="M854" s="166"/>
      <c r="N854" s="166"/>
      <c r="O854" s="166"/>
      <c r="P854" s="166"/>
      <c r="Q854" s="166"/>
      <c r="R854" s="166"/>
      <c r="S854" s="166"/>
      <c r="T854" s="166"/>
      <c r="U854" s="166"/>
      <c r="V854" s="166"/>
      <c r="W854" s="166"/>
      <c r="X854" s="166"/>
      <c r="Y854" s="166"/>
      <c r="Z854" s="166"/>
    </row>
    <row r="855" spans="1:26" ht="12.75" customHeight="1">
      <c r="A855" s="166"/>
      <c r="B855" s="166"/>
      <c r="C855" s="166"/>
      <c r="D855" s="166"/>
      <c r="E855" s="166"/>
      <c r="F855" s="166"/>
      <c r="G855" s="166"/>
      <c r="H855" s="166"/>
      <c r="I855" s="166"/>
      <c r="J855" s="166"/>
      <c r="K855" s="166"/>
      <c r="L855" s="166"/>
      <c r="M855" s="166"/>
      <c r="N855" s="166"/>
      <c r="O855" s="166"/>
      <c r="P855" s="166"/>
      <c r="Q855" s="166"/>
      <c r="R855" s="166"/>
      <c r="S855" s="166"/>
      <c r="T855" s="166"/>
      <c r="U855" s="166"/>
      <c r="V855" s="166"/>
      <c r="W855" s="166"/>
      <c r="X855" s="166"/>
      <c r="Y855" s="166"/>
      <c r="Z855" s="166"/>
    </row>
    <row r="856" spans="1:26" ht="12.75" customHeight="1">
      <c r="A856" s="166"/>
      <c r="B856" s="166"/>
      <c r="C856" s="166"/>
      <c r="D856" s="166"/>
      <c r="E856" s="166"/>
      <c r="F856" s="166"/>
      <c r="G856" s="166"/>
      <c r="H856" s="166"/>
      <c r="I856" s="166"/>
      <c r="J856" s="166"/>
      <c r="K856" s="166"/>
      <c r="L856" s="166"/>
      <c r="M856" s="166"/>
      <c r="N856" s="166"/>
      <c r="O856" s="166"/>
      <c r="P856" s="166"/>
      <c r="Q856" s="166"/>
      <c r="R856" s="166"/>
      <c r="S856" s="166"/>
      <c r="T856" s="166"/>
      <c r="U856" s="166"/>
      <c r="V856" s="166"/>
      <c r="W856" s="166"/>
      <c r="X856" s="166"/>
      <c r="Y856" s="166"/>
      <c r="Z856" s="166"/>
    </row>
    <row r="857" spans="1:26" ht="12.75" customHeight="1">
      <c r="A857" s="166"/>
      <c r="B857" s="166"/>
      <c r="C857" s="166"/>
      <c r="D857" s="166"/>
      <c r="E857" s="166"/>
      <c r="F857" s="166"/>
      <c r="G857" s="166"/>
      <c r="H857" s="166"/>
      <c r="I857" s="166"/>
      <c r="J857" s="166"/>
      <c r="K857" s="166"/>
      <c r="L857" s="166"/>
      <c r="M857" s="166"/>
      <c r="N857" s="166"/>
      <c r="O857" s="166"/>
      <c r="P857" s="166"/>
      <c r="Q857" s="166"/>
      <c r="R857" s="166"/>
      <c r="S857" s="166"/>
      <c r="T857" s="166"/>
      <c r="U857" s="166"/>
      <c r="V857" s="166"/>
      <c r="W857" s="166"/>
      <c r="X857" s="166"/>
      <c r="Y857" s="166"/>
      <c r="Z857" s="166"/>
    </row>
    <row r="858" spans="1:26" ht="12.75" customHeight="1">
      <c r="A858" s="166"/>
      <c r="B858" s="166"/>
      <c r="C858" s="166"/>
      <c r="D858" s="166"/>
      <c r="E858" s="166"/>
      <c r="F858" s="166"/>
      <c r="G858" s="166"/>
      <c r="H858" s="166"/>
      <c r="I858" s="166"/>
      <c r="J858" s="166"/>
      <c r="K858" s="166"/>
      <c r="L858" s="166"/>
      <c r="M858" s="166"/>
      <c r="N858" s="166"/>
      <c r="O858" s="166"/>
      <c r="P858" s="166"/>
      <c r="Q858" s="166"/>
      <c r="R858" s="166"/>
      <c r="S858" s="166"/>
      <c r="T858" s="166"/>
      <c r="U858" s="166"/>
      <c r="V858" s="166"/>
      <c r="W858" s="166"/>
      <c r="X858" s="166"/>
      <c r="Y858" s="166"/>
      <c r="Z858" s="166"/>
    </row>
    <row r="859" spans="1:26" ht="12.75" customHeight="1">
      <c r="A859" s="166"/>
      <c r="B859" s="166"/>
      <c r="C859" s="166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66"/>
      <c r="O859" s="166"/>
      <c r="P859" s="166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</row>
    <row r="860" spans="1:26" ht="12.75" customHeight="1">
      <c r="A860" s="166"/>
      <c r="B860" s="166"/>
      <c r="C860" s="166"/>
      <c r="D860" s="166"/>
      <c r="E860" s="166"/>
      <c r="F860" s="166"/>
      <c r="G860" s="166"/>
      <c r="H860" s="166"/>
      <c r="I860" s="166"/>
      <c r="J860" s="166"/>
      <c r="K860" s="166"/>
      <c r="L860" s="166"/>
      <c r="M860" s="166"/>
      <c r="N860" s="166"/>
      <c r="O860" s="166"/>
      <c r="P860" s="166"/>
      <c r="Q860" s="166"/>
      <c r="R860" s="166"/>
      <c r="S860" s="166"/>
      <c r="T860" s="166"/>
      <c r="U860" s="166"/>
      <c r="V860" s="166"/>
      <c r="W860" s="166"/>
      <c r="X860" s="166"/>
      <c r="Y860" s="166"/>
      <c r="Z860" s="166"/>
    </row>
    <row r="861" spans="1:26" ht="12.75" customHeight="1">
      <c r="A861" s="166"/>
      <c r="B861" s="166"/>
      <c r="C861" s="166"/>
      <c r="D861" s="166"/>
      <c r="E861" s="166"/>
      <c r="F861" s="166"/>
      <c r="G861" s="166"/>
      <c r="H861" s="166"/>
      <c r="I861" s="166"/>
      <c r="J861" s="166"/>
      <c r="K861" s="166"/>
      <c r="L861" s="166"/>
      <c r="M861" s="166"/>
      <c r="N861" s="166"/>
      <c r="O861" s="166"/>
      <c r="P861" s="166"/>
      <c r="Q861" s="166"/>
      <c r="R861" s="166"/>
      <c r="S861" s="166"/>
      <c r="T861" s="166"/>
      <c r="U861" s="166"/>
      <c r="V861" s="166"/>
      <c r="W861" s="166"/>
      <c r="X861" s="166"/>
      <c r="Y861" s="166"/>
      <c r="Z861" s="166"/>
    </row>
    <row r="862" spans="1:26" ht="12.75" customHeight="1">
      <c r="A862" s="166"/>
      <c r="B862" s="166"/>
      <c r="C862" s="166"/>
      <c r="D862" s="166"/>
      <c r="E862" s="166"/>
      <c r="F862" s="166"/>
      <c r="G862" s="166"/>
      <c r="H862" s="166"/>
      <c r="I862" s="166"/>
      <c r="J862" s="166"/>
      <c r="K862" s="166"/>
      <c r="L862" s="166"/>
      <c r="M862" s="166"/>
      <c r="N862" s="166"/>
      <c r="O862" s="166"/>
      <c r="P862" s="166"/>
      <c r="Q862" s="166"/>
      <c r="R862" s="166"/>
      <c r="S862" s="166"/>
      <c r="T862" s="166"/>
      <c r="U862" s="166"/>
      <c r="V862" s="166"/>
      <c r="W862" s="166"/>
      <c r="X862" s="166"/>
      <c r="Y862" s="166"/>
      <c r="Z862" s="166"/>
    </row>
    <row r="863" spans="1:26" ht="12.75" customHeight="1">
      <c r="A863" s="166"/>
      <c r="B863" s="166"/>
      <c r="C863" s="166"/>
      <c r="D863" s="166"/>
      <c r="E863" s="166"/>
      <c r="F863" s="166"/>
      <c r="G863" s="166"/>
      <c r="H863" s="166"/>
      <c r="I863" s="166"/>
      <c r="J863" s="166"/>
      <c r="K863" s="166"/>
      <c r="L863" s="166"/>
      <c r="M863" s="166"/>
      <c r="N863" s="166"/>
      <c r="O863" s="166"/>
      <c r="P863" s="166"/>
      <c r="Q863" s="166"/>
      <c r="R863" s="166"/>
      <c r="S863" s="166"/>
      <c r="T863" s="166"/>
      <c r="U863" s="166"/>
      <c r="V863" s="166"/>
      <c r="W863" s="166"/>
      <c r="X863" s="166"/>
      <c r="Y863" s="166"/>
      <c r="Z863" s="166"/>
    </row>
    <row r="864" spans="1:26" ht="12.75" customHeight="1">
      <c r="A864" s="166"/>
      <c r="B864" s="166"/>
      <c r="C864" s="166"/>
      <c r="D864" s="166"/>
      <c r="E864" s="166"/>
      <c r="F864" s="166"/>
      <c r="G864" s="166"/>
      <c r="H864" s="166"/>
      <c r="I864" s="166"/>
      <c r="J864" s="166"/>
      <c r="K864" s="166"/>
      <c r="L864" s="166"/>
      <c r="M864" s="166"/>
      <c r="N864" s="166"/>
      <c r="O864" s="166"/>
      <c r="P864" s="166"/>
      <c r="Q864" s="166"/>
      <c r="R864" s="166"/>
      <c r="S864" s="166"/>
      <c r="T864" s="166"/>
      <c r="U864" s="166"/>
      <c r="V864" s="166"/>
      <c r="W864" s="166"/>
      <c r="X864" s="166"/>
      <c r="Y864" s="166"/>
      <c r="Z864" s="166"/>
    </row>
    <row r="865" spans="1:26" ht="12.75" customHeight="1">
      <c r="A865" s="166"/>
      <c r="B865" s="166"/>
      <c r="C865" s="166"/>
      <c r="D865" s="166"/>
      <c r="E865" s="166"/>
      <c r="F865" s="166"/>
      <c r="G865" s="166"/>
      <c r="H865" s="166"/>
      <c r="I865" s="166"/>
      <c r="J865" s="166"/>
      <c r="K865" s="166"/>
      <c r="L865" s="166"/>
      <c r="M865" s="166"/>
      <c r="N865" s="166"/>
      <c r="O865" s="166"/>
      <c r="P865" s="166"/>
      <c r="Q865" s="166"/>
      <c r="R865" s="166"/>
      <c r="S865" s="166"/>
      <c r="T865" s="166"/>
      <c r="U865" s="166"/>
      <c r="V865" s="166"/>
      <c r="W865" s="166"/>
      <c r="X865" s="166"/>
      <c r="Y865" s="166"/>
      <c r="Z865" s="166"/>
    </row>
    <row r="866" spans="1:26" ht="12.75" customHeight="1">
      <c r="A866" s="166"/>
      <c r="B866" s="166"/>
      <c r="C866" s="166"/>
      <c r="D866" s="166"/>
      <c r="E866" s="166"/>
      <c r="F866" s="166"/>
      <c r="G866" s="166"/>
      <c r="H866" s="166"/>
      <c r="I866" s="166"/>
      <c r="J866" s="166"/>
      <c r="K866" s="166"/>
      <c r="L866" s="166"/>
      <c r="M866" s="166"/>
      <c r="N866" s="166"/>
      <c r="O866" s="166"/>
      <c r="P866" s="166"/>
      <c r="Q866" s="166"/>
      <c r="R866" s="166"/>
      <c r="S866" s="166"/>
      <c r="T866" s="166"/>
      <c r="U866" s="166"/>
      <c r="V866" s="166"/>
      <c r="W866" s="166"/>
      <c r="X866" s="166"/>
      <c r="Y866" s="166"/>
      <c r="Z866" s="166"/>
    </row>
    <row r="867" spans="1:26" ht="12.75" customHeight="1">
      <c r="A867" s="166"/>
      <c r="B867" s="166"/>
      <c r="C867" s="166"/>
      <c r="D867" s="166"/>
      <c r="E867" s="166"/>
      <c r="F867" s="166"/>
      <c r="G867" s="166"/>
      <c r="H867" s="166"/>
      <c r="I867" s="166"/>
      <c r="J867" s="166"/>
      <c r="K867" s="166"/>
      <c r="L867" s="166"/>
      <c r="M867" s="166"/>
      <c r="N867" s="166"/>
      <c r="O867" s="166"/>
      <c r="P867" s="166"/>
      <c r="Q867" s="166"/>
      <c r="R867" s="166"/>
      <c r="S867" s="166"/>
      <c r="T867" s="166"/>
      <c r="U867" s="166"/>
      <c r="V867" s="166"/>
      <c r="W867" s="166"/>
      <c r="X867" s="166"/>
      <c r="Y867" s="166"/>
      <c r="Z867" s="166"/>
    </row>
    <row r="868" spans="1:26" ht="12.75" customHeight="1">
      <c r="A868" s="166"/>
      <c r="B868" s="166"/>
      <c r="C868" s="166"/>
      <c r="D868" s="166"/>
      <c r="E868" s="166"/>
      <c r="F868" s="166"/>
      <c r="G868" s="166"/>
      <c r="H868" s="166"/>
      <c r="I868" s="166"/>
      <c r="J868" s="166"/>
      <c r="K868" s="166"/>
      <c r="L868" s="166"/>
      <c r="M868" s="166"/>
      <c r="N868" s="166"/>
      <c r="O868" s="166"/>
      <c r="P868" s="166"/>
      <c r="Q868" s="166"/>
      <c r="R868" s="166"/>
      <c r="S868" s="166"/>
      <c r="T868" s="166"/>
      <c r="U868" s="166"/>
      <c r="V868" s="166"/>
      <c r="W868" s="166"/>
      <c r="X868" s="166"/>
      <c r="Y868" s="166"/>
      <c r="Z868" s="166"/>
    </row>
    <row r="869" spans="1:26" ht="12.75" customHeight="1">
      <c r="A869" s="166"/>
      <c r="B869" s="166"/>
      <c r="C869" s="166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66"/>
      <c r="O869" s="166"/>
      <c r="P869" s="166"/>
      <c r="Q869" s="166"/>
      <c r="R869" s="166"/>
      <c r="S869" s="166"/>
      <c r="T869" s="166"/>
      <c r="U869" s="166"/>
      <c r="V869" s="166"/>
      <c r="W869" s="166"/>
      <c r="X869" s="166"/>
      <c r="Y869" s="166"/>
      <c r="Z869" s="166"/>
    </row>
    <row r="870" spans="1:26" ht="12.75" customHeight="1">
      <c r="A870" s="166"/>
      <c r="B870" s="166"/>
      <c r="C870" s="166"/>
      <c r="D870" s="166"/>
      <c r="E870" s="166"/>
      <c r="F870" s="166"/>
      <c r="G870" s="166"/>
      <c r="H870" s="166"/>
      <c r="I870" s="166"/>
      <c r="J870" s="166"/>
      <c r="K870" s="166"/>
      <c r="L870" s="166"/>
      <c r="M870" s="166"/>
      <c r="N870" s="166"/>
      <c r="O870" s="166"/>
      <c r="P870" s="166"/>
      <c r="Q870" s="166"/>
      <c r="R870" s="166"/>
      <c r="S870" s="166"/>
      <c r="T870" s="166"/>
      <c r="U870" s="166"/>
      <c r="V870" s="166"/>
      <c r="W870" s="166"/>
      <c r="X870" s="166"/>
      <c r="Y870" s="166"/>
      <c r="Z870" s="166"/>
    </row>
    <row r="871" spans="1:26" ht="12.75" customHeight="1">
      <c r="A871" s="166"/>
      <c r="B871" s="166"/>
      <c r="C871" s="166"/>
      <c r="D871" s="166"/>
      <c r="E871" s="166"/>
      <c r="F871" s="166"/>
      <c r="G871" s="166"/>
      <c r="H871" s="166"/>
      <c r="I871" s="166"/>
      <c r="J871" s="166"/>
      <c r="K871" s="166"/>
      <c r="L871" s="166"/>
      <c r="M871" s="166"/>
      <c r="N871" s="166"/>
      <c r="O871" s="166"/>
      <c r="P871" s="166"/>
      <c r="Q871" s="166"/>
      <c r="R871" s="166"/>
      <c r="S871" s="166"/>
      <c r="T871" s="166"/>
      <c r="U871" s="166"/>
      <c r="V871" s="166"/>
      <c r="W871" s="166"/>
      <c r="X871" s="166"/>
      <c r="Y871" s="166"/>
      <c r="Z871" s="166"/>
    </row>
    <row r="872" spans="1:26" ht="12.75" customHeight="1">
      <c r="A872" s="166"/>
      <c r="B872" s="166"/>
      <c r="C872" s="166"/>
      <c r="D872" s="166"/>
      <c r="E872" s="166"/>
      <c r="F872" s="166"/>
      <c r="G872" s="166"/>
      <c r="H872" s="166"/>
      <c r="I872" s="166"/>
      <c r="J872" s="166"/>
      <c r="K872" s="166"/>
      <c r="L872" s="166"/>
      <c r="M872" s="166"/>
      <c r="N872" s="166"/>
      <c r="O872" s="166"/>
      <c r="P872" s="166"/>
      <c r="Q872" s="166"/>
      <c r="R872" s="166"/>
      <c r="S872" s="166"/>
      <c r="T872" s="166"/>
      <c r="U872" s="166"/>
      <c r="V872" s="166"/>
      <c r="W872" s="166"/>
      <c r="X872" s="166"/>
      <c r="Y872" s="166"/>
      <c r="Z872" s="166"/>
    </row>
    <row r="873" spans="1:26" ht="12.75" customHeight="1">
      <c r="A873" s="166"/>
      <c r="B873" s="166"/>
      <c r="C873" s="166"/>
      <c r="D873" s="166"/>
      <c r="E873" s="166"/>
      <c r="F873" s="166"/>
      <c r="G873" s="166"/>
      <c r="H873" s="166"/>
      <c r="I873" s="166"/>
      <c r="J873" s="166"/>
      <c r="K873" s="166"/>
      <c r="L873" s="166"/>
      <c r="M873" s="166"/>
      <c r="N873" s="166"/>
      <c r="O873" s="166"/>
      <c r="P873" s="166"/>
      <c r="Q873" s="166"/>
      <c r="R873" s="166"/>
      <c r="S873" s="166"/>
      <c r="T873" s="166"/>
      <c r="U873" s="166"/>
      <c r="V873" s="166"/>
      <c r="W873" s="166"/>
      <c r="X873" s="166"/>
      <c r="Y873" s="166"/>
      <c r="Z873" s="166"/>
    </row>
    <row r="874" spans="1:26" ht="12.75" customHeight="1">
      <c r="A874" s="166"/>
      <c r="B874" s="166"/>
      <c r="C874" s="166"/>
      <c r="D874" s="166"/>
      <c r="E874" s="166"/>
      <c r="F874" s="166"/>
      <c r="G874" s="166"/>
      <c r="H874" s="166"/>
      <c r="I874" s="166"/>
      <c r="J874" s="166"/>
      <c r="K874" s="166"/>
      <c r="L874" s="166"/>
      <c r="M874" s="166"/>
      <c r="N874" s="166"/>
      <c r="O874" s="166"/>
      <c r="P874" s="166"/>
      <c r="Q874" s="166"/>
      <c r="R874" s="166"/>
      <c r="S874" s="166"/>
      <c r="T874" s="166"/>
      <c r="U874" s="166"/>
      <c r="V874" s="166"/>
      <c r="W874" s="166"/>
      <c r="X874" s="166"/>
      <c r="Y874" s="166"/>
      <c r="Z874" s="166"/>
    </row>
    <row r="875" spans="1:26" ht="12.75" customHeight="1">
      <c r="A875" s="166"/>
      <c r="B875" s="166"/>
      <c r="C875" s="166"/>
      <c r="D875" s="166"/>
      <c r="E875" s="166"/>
      <c r="F875" s="166"/>
      <c r="G875" s="166"/>
      <c r="H875" s="166"/>
      <c r="I875" s="166"/>
      <c r="J875" s="166"/>
      <c r="K875" s="166"/>
      <c r="L875" s="166"/>
      <c r="M875" s="166"/>
      <c r="N875" s="166"/>
      <c r="O875" s="166"/>
      <c r="P875" s="166"/>
      <c r="Q875" s="166"/>
      <c r="R875" s="166"/>
      <c r="S875" s="166"/>
      <c r="T875" s="166"/>
      <c r="U875" s="166"/>
      <c r="V875" s="166"/>
      <c r="W875" s="166"/>
      <c r="X875" s="166"/>
      <c r="Y875" s="166"/>
      <c r="Z875" s="166"/>
    </row>
    <row r="876" spans="1:26" ht="12.75" customHeight="1">
      <c r="A876" s="166"/>
      <c r="B876" s="166"/>
      <c r="C876" s="166"/>
      <c r="D876" s="166"/>
      <c r="E876" s="166"/>
      <c r="F876" s="166"/>
      <c r="G876" s="166"/>
      <c r="H876" s="166"/>
      <c r="I876" s="166"/>
      <c r="J876" s="166"/>
      <c r="K876" s="166"/>
      <c r="L876" s="166"/>
      <c r="M876" s="166"/>
      <c r="N876" s="166"/>
      <c r="O876" s="166"/>
      <c r="P876" s="166"/>
      <c r="Q876" s="166"/>
      <c r="R876" s="166"/>
      <c r="S876" s="166"/>
      <c r="T876" s="166"/>
      <c r="U876" s="166"/>
      <c r="V876" s="166"/>
      <c r="W876" s="166"/>
      <c r="X876" s="166"/>
      <c r="Y876" s="166"/>
      <c r="Z876" s="166"/>
    </row>
    <row r="877" spans="1:26" ht="12.75" customHeight="1">
      <c r="A877" s="166"/>
      <c r="B877" s="166"/>
      <c r="C877" s="166"/>
      <c r="D877" s="166"/>
      <c r="E877" s="166"/>
      <c r="F877" s="166"/>
      <c r="G877" s="166"/>
      <c r="H877" s="166"/>
      <c r="I877" s="166"/>
      <c r="J877" s="166"/>
      <c r="K877" s="166"/>
      <c r="L877" s="166"/>
      <c r="M877" s="166"/>
      <c r="N877" s="166"/>
      <c r="O877" s="166"/>
      <c r="P877" s="166"/>
      <c r="Q877" s="166"/>
      <c r="R877" s="166"/>
      <c r="S877" s="166"/>
      <c r="T877" s="166"/>
      <c r="U877" s="166"/>
      <c r="V877" s="166"/>
      <c r="W877" s="166"/>
      <c r="X877" s="166"/>
      <c r="Y877" s="166"/>
      <c r="Z877" s="166"/>
    </row>
    <row r="878" spans="1:26" ht="12.75" customHeight="1">
      <c r="A878" s="166"/>
      <c r="B878" s="166"/>
      <c r="C878" s="166"/>
      <c r="D878" s="166"/>
      <c r="E878" s="166"/>
      <c r="F878" s="166"/>
      <c r="G878" s="166"/>
      <c r="H878" s="166"/>
      <c r="I878" s="166"/>
      <c r="J878" s="166"/>
      <c r="K878" s="166"/>
      <c r="L878" s="166"/>
      <c r="M878" s="166"/>
      <c r="N878" s="166"/>
      <c r="O878" s="166"/>
      <c r="P878" s="166"/>
      <c r="Q878" s="166"/>
      <c r="R878" s="166"/>
      <c r="S878" s="166"/>
      <c r="T878" s="166"/>
      <c r="U878" s="166"/>
      <c r="V878" s="166"/>
      <c r="W878" s="166"/>
      <c r="X878" s="166"/>
      <c r="Y878" s="166"/>
      <c r="Z878" s="166"/>
    </row>
    <row r="879" spans="1:26" ht="12.75" customHeight="1">
      <c r="A879" s="166"/>
      <c r="B879" s="166"/>
      <c r="C879" s="166"/>
      <c r="D879" s="166"/>
      <c r="E879" s="166"/>
      <c r="F879" s="166"/>
      <c r="G879" s="166"/>
      <c r="H879" s="166"/>
      <c r="I879" s="166"/>
      <c r="J879" s="166"/>
      <c r="K879" s="166"/>
      <c r="L879" s="166"/>
      <c r="M879" s="166"/>
      <c r="N879" s="166"/>
      <c r="O879" s="166"/>
      <c r="P879" s="166"/>
      <c r="Q879" s="166"/>
      <c r="R879" s="166"/>
      <c r="S879" s="166"/>
      <c r="T879" s="166"/>
      <c r="U879" s="166"/>
      <c r="V879" s="166"/>
      <c r="W879" s="166"/>
      <c r="X879" s="166"/>
      <c r="Y879" s="166"/>
      <c r="Z879" s="166"/>
    </row>
    <row r="880" spans="1:26" ht="12.75" customHeight="1">
      <c r="A880" s="166"/>
      <c r="B880" s="166"/>
      <c r="C880" s="166"/>
      <c r="D880" s="166"/>
      <c r="E880" s="166"/>
      <c r="F880" s="166"/>
      <c r="G880" s="166"/>
      <c r="H880" s="166"/>
      <c r="I880" s="166"/>
      <c r="J880" s="166"/>
      <c r="K880" s="166"/>
      <c r="L880" s="166"/>
      <c r="M880" s="166"/>
      <c r="N880" s="166"/>
      <c r="O880" s="166"/>
      <c r="P880" s="166"/>
      <c r="Q880" s="166"/>
      <c r="R880" s="166"/>
      <c r="S880" s="166"/>
      <c r="T880" s="166"/>
      <c r="U880" s="166"/>
      <c r="V880" s="166"/>
      <c r="W880" s="166"/>
      <c r="X880" s="166"/>
      <c r="Y880" s="166"/>
      <c r="Z880" s="166"/>
    </row>
    <row r="881" spans="1:26" ht="12.75" customHeight="1">
      <c r="A881" s="166"/>
      <c r="B881" s="166"/>
      <c r="C881" s="166"/>
      <c r="D881" s="166"/>
      <c r="E881" s="166"/>
      <c r="F881" s="166"/>
      <c r="G881" s="166"/>
      <c r="H881" s="166"/>
      <c r="I881" s="166"/>
      <c r="J881" s="166"/>
      <c r="K881" s="166"/>
      <c r="L881" s="166"/>
      <c r="M881" s="166"/>
      <c r="N881" s="166"/>
      <c r="O881" s="166"/>
      <c r="P881" s="166"/>
      <c r="Q881" s="166"/>
      <c r="R881" s="166"/>
      <c r="S881" s="166"/>
      <c r="T881" s="166"/>
      <c r="U881" s="166"/>
      <c r="V881" s="166"/>
      <c r="W881" s="166"/>
      <c r="X881" s="166"/>
      <c r="Y881" s="166"/>
      <c r="Z881" s="166"/>
    </row>
    <row r="882" spans="1:26" ht="12.75" customHeight="1">
      <c r="A882" s="166"/>
      <c r="B882" s="166"/>
      <c r="C882" s="166"/>
      <c r="D882" s="166"/>
      <c r="E882" s="166"/>
      <c r="F882" s="166"/>
      <c r="G882" s="166"/>
      <c r="H882" s="166"/>
      <c r="I882" s="166"/>
      <c r="J882" s="166"/>
      <c r="K882" s="166"/>
      <c r="L882" s="166"/>
      <c r="M882" s="166"/>
      <c r="N882" s="166"/>
      <c r="O882" s="166"/>
      <c r="P882" s="166"/>
      <c r="Q882" s="166"/>
      <c r="R882" s="166"/>
      <c r="S882" s="166"/>
      <c r="T882" s="166"/>
      <c r="U882" s="166"/>
      <c r="V882" s="166"/>
      <c r="W882" s="166"/>
      <c r="X882" s="166"/>
      <c r="Y882" s="166"/>
      <c r="Z882" s="166"/>
    </row>
    <row r="883" spans="1:26" ht="12.75" customHeight="1">
      <c r="A883" s="166"/>
      <c r="B883" s="166"/>
      <c r="C883" s="166"/>
      <c r="D883" s="166"/>
      <c r="E883" s="166"/>
      <c r="F883" s="166"/>
      <c r="G883" s="166"/>
      <c r="H883" s="166"/>
      <c r="I883" s="166"/>
      <c r="J883" s="166"/>
      <c r="K883" s="166"/>
      <c r="L883" s="166"/>
      <c r="M883" s="166"/>
      <c r="N883" s="166"/>
      <c r="O883" s="166"/>
      <c r="P883" s="166"/>
      <c r="Q883" s="166"/>
      <c r="R883" s="166"/>
      <c r="S883" s="166"/>
      <c r="T883" s="166"/>
      <c r="U883" s="166"/>
      <c r="V883" s="166"/>
      <c r="W883" s="166"/>
      <c r="X883" s="166"/>
      <c r="Y883" s="166"/>
      <c r="Z883" s="166"/>
    </row>
    <row r="884" spans="1:26" ht="12.75" customHeight="1">
      <c r="A884" s="166"/>
      <c r="B884" s="166"/>
      <c r="C884" s="166"/>
      <c r="D884" s="166"/>
      <c r="E884" s="166"/>
      <c r="F884" s="166"/>
      <c r="G884" s="166"/>
      <c r="H884" s="166"/>
      <c r="I884" s="166"/>
      <c r="J884" s="166"/>
      <c r="K884" s="166"/>
      <c r="L884" s="166"/>
      <c r="M884" s="166"/>
      <c r="N884" s="166"/>
      <c r="O884" s="166"/>
      <c r="P884" s="166"/>
      <c r="Q884" s="166"/>
      <c r="R884" s="166"/>
      <c r="S884" s="166"/>
      <c r="T884" s="166"/>
      <c r="U884" s="166"/>
      <c r="V884" s="166"/>
      <c r="W884" s="166"/>
      <c r="X884" s="166"/>
      <c r="Y884" s="166"/>
      <c r="Z884" s="166"/>
    </row>
    <row r="885" spans="1:26" ht="12.75" customHeight="1">
      <c r="A885" s="166"/>
      <c r="B885" s="166"/>
      <c r="C885" s="166"/>
      <c r="D885" s="166"/>
      <c r="E885" s="166"/>
      <c r="F885" s="166"/>
      <c r="G885" s="166"/>
      <c r="H885" s="166"/>
      <c r="I885" s="166"/>
      <c r="J885" s="166"/>
      <c r="K885" s="166"/>
      <c r="L885" s="166"/>
      <c r="M885" s="166"/>
      <c r="N885" s="166"/>
      <c r="O885" s="166"/>
      <c r="P885" s="166"/>
      <c r="Q885" s="166"/>
      <c r="R885" s="166"/>
      <c r="S885" s="166"/>
      <c r="T885" s="166"/>
      <c r="U885" s="166"/>
      <c r="V885" s="166"/>
      <c r="W885" s="166"/>
      <c r="X885" s="166"/>
      <c r="Y885" s="166"/>
      <c r="Z885" s="166"/>
    </row>
    <row r="886" spans="1:26" ht="12.75" customHeight="1">
      <c r="A886" s="166"/>
      <c r="B886" s="166"/>
      <c r="C886" s="166"/>
      <c r="D886" s="166"/>
      <c r="E886" s="166"/>
      <c r="F886" s="166"/>
      <c r="G886" s="166"/>
      <c r="H886" s="166"/>
      <c r="I886" s="166"/>
      <c r="J886" s="166"/>
      <c r="K886" s="166"/>
      <c r="L886" s="166"/>
      <c r="M886" s="166"/>
      <c r="N886" s="166"/>
      <c r="O886" s="166"/>
      <c r="P886" s="166"/>
      <c r="Q886" s="166"/>
      <c r="R886" s="166"/>
      <c r="S886" s="166"/>
      <c r="T886" s="166"/>
      <c r="U886" s="166"/>
      <c r="V886" s="166"/>
      <c r="W886" s="166"/>
      <c r="X886" s="166"/>
      <c r="Y886" s="166"/>
      <c r="Z886" s="166"/>
    </row>
    <row r="887" spans="1:26" ht="12.75" customHeight="1">
      <c r="A887" s="166"/>
      <c r="B887" s="166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</row>
    <row r="888" spans="1:26" ht="12.75" customHeight="1">
      <c r="A888" s="166"/>
      <c r="B888" s="166"/>
      <c r="C888" s="166"/>
      <c r="D888" s="166"/>
      <c r="E888" s="166"/>
      <c r="F888" s="166"/>
      <c r="G888" s="166"/>
      <c r="H888" s="166"/>
      <c r="I888" s="166"/>
      <c r="J888" s="166"/>
      <c r="K888" s="166"/>
      <c r="L888" s="166"/>
      <c r="M888" s="166"/>
      <c r="N888" s="166"/>
      <c r="O888" s="166"/>
      <c r="P888" s="166"/>
      <c r="Q888" s="166"/>
      <c r="R888" s="166"/>
      <c r="S888" s="166"/>
      <c r="T888" s="166"/>
      <c r="U888" s="166"/>
      <c r="V888" s="166"/>
      <c r="W888" s="166"/>
      <c r="X888" s="166"/>
      <c r="Y888" s="166"/>
      <c r="Z888" s="166"/>
    </row>
    <row r="889" spans="1:26" ht="12.75" customHeight="1">
      <c r="A889" s="166"/>
      <c r="B889" s="166"/>
      <c r="C889" s="166"/>
      <c r="D889" s="166"/>
      <c r="E889" s="166"/>
      <c r="F889" s="166"/>
      <c r="G889" s="166"/>
      <c r="H889" s="166"/>
      <c r="I889" s="166"/>
      <c r="J889" s="166"/>
      <c r="K889" s="166"/>
      <c r="L889" s="166"/>
      <c r="M889" s="166"/>
      <c r="N889" s="166"/>
      <c r="O889" s="166"/>
      <c r="P889" s="166"/>
      <c r="Q889" s="166"/>
      <c r="R889" s="166"/>
      <c r="S889" s="166"/>
      <c r="T889" s="166"/>
      <c r="U889" s="166"/>
      <c r="V889" s="166"/>
      <c r="W889" s="166"/>
      <c r="X889" s="166"/>
      <c r="Y889" s="166"/>
      <c r="Z889" s="166"/>
    </row>
    <row r="890" spans="1:26" ht="12.75" customHeight="1">
      <c r="A890" s="166"/>
      <c r="B890" s="166"/>
      <c r="C890" s="166"/>
      <c r="D890" s="166"/>
      <c r="E890" s="166"/>
      <c r="F890" s="166"/>
      <c r="G890" s="166"/>
      <c r="H890" s="166"/>
      <c r="I890" s="166"/>
      <c r="J890" s="166"/>
      <c r="K890" s="166"/>
      <c r="L890" s="166"/>
      <c r="M890" s="166"/>
      <c r="N890" s="166"/>
      <c r="O890" s="166"/>
      <c r="P890" s="166"/>
      <c r="Q890" s="166"/>
      <c r="R890" s="166"/>
      <c r="S890" s="166"/>
      <c r="T890" s="166"/>
      <c r="U890" s="166"/>
      <c r="V890" s="166"/>
      <c r="W890" s="166"/>
      <c r="X890" s="166"/>
      <c r="Y890" s="166"/>
      <c r="Z890" s="166"/>
    </row>
    <row r="891" spans="1:26" ht="12.75" customHeight="1">
      <c r="A891" s="166"/>
      <c r="B891" s="166"/>
      <c r="C891" s="166"/>
      <c r="D891" s="166"/>
      <c r="E891" s="166"/>
      <c r="F891" s="166"/>
      <c r="G891" s="166"/>
      <c r="H891" s="166"/>
      <c r="I891" s="166"/>
      <c r="J891" s="166"/>
      <c r="K891" s="166"/>
      <c r="L891" s="166"/>
      <c r="M891" s="166"/>
      <c r="N891" s="166"/>
      <c r="O891" s="166"/>
      <c r="P891" s="166"/>
      <c r="Q891" s="166"/>
      <c r="R891" s="166"/>
      <c r="S891" s="166"/>
      <c r="T891" s="166"/>
      <c r="U891" s="166"/>
      <c r="V891" s="166"/>
      <c r="W891" s="166"/>
      <c r="X891" s="166"/>
      <c r="Y891" s="166"/>
      <c r="Z891" s="166"/>
    </row>
    <row r="892" spans="1:26" ht="12.75" customHeight="1">
      <c r="A892" s="166"/>
      <c r="B892" s="166"/>
      <c r="C892" s="166"/>
      <c r="D892" s="166"/>
      <c r="E892" s="166"/>
      <c r="F892" s="166"/>
      <c r="G892" s="166"/>
      <c r="H892" s="166"/>
      <c r="I892" s="166"/>
      <c r="J892" s="166"/>
      <c r="K892" s="166"/>
      <c r="L892" s="166"/>
      <c r="M892" s="166"/>
      <c r="N892" s="166"/>
      <c r="O892" s="166"/>
      <c r="P892" s="166"/>
      <c r="Q892" s="166"/>
      <c r="R892" s="166"/>
      <c r="S892" s="166"/>
      <c r="T892" s="166"/>
      <c r="U892" s="166"/>
      <c r="V892" s="166"/>
      <c r="W892" s="166"/>
      <c r="X892" s="166"/>
      <c r="Y892" s="166"/>
      <c r="Z892" s="166"/>
    </row>
    <row r="893" spans="1:26" ht="12.75" customHeight="1">
      <c r="A893" s="166"/>
      <c r="B893" s="166"/>
      <c r="C893" s="166"/>
      <c r="D893" s="166"/>
      <c r="E893" s="166"/>
      <c r="F893" s="166"/>
      <c r="G893" s="166"/>
      <c r="H893" s="166"/>
      <c r="I893" s="166"/>
      <c r="J893" s="166"/>
      <c r="K893" s="166"/>
      <c r="L893" s="166"/>
      <c r="M893" s="166"/>
      <c r="N893" s="166"/>
      <c r="O893" s="166"/>
      <c r="P893" s="166"/>
      <c r="Q893" s="166"/>
      <c r="R893" s="166"/>
      <c r="S893" s="166"/>
      <c r="T893" s="166"/>
      <c r="U893" s="166"/>
      <c r="V893" s="166"/>
      <c r="W893" s="166"/>
      <c r="X893" s="166"/>
      <c r="Y893" s="166"/>
      <c r="Z893" s="166"/>
    </row>
    <row r="894" spans="1:26" ht="12.75" customHeight="1">
      <c r="A894" s="166"/>
      <c r="B894" s="166"/>
      <c r="C894" s="166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66"/>
      <c r="O894" s="166"/>
      <c r="P894" s="166"/>
      <c r="Q894" s="166"/>
      <c r="R894" s="166"/>
      <c r="S894" s="166"/>
      <c r="T894" s="166"/>
      <c r="U894" s="166"/>
      <c r="V894" s="166"/>
      <c r="W894" s="166"/>
      <c r="X894" s="166"/>
      <c r="Y894" s="166"/>
      <c r="Z894" s="166"/>
    </row>
    <row r="895" spans="1:26" ht="12.75" customHeight="1">
      <c r="A895" s="166"/>
      <c r="B895" s="166"/>
      <c r="C895" s="166"/>
      <c r="D895" s="166"/>
      <c r="E895" s="166"/>
      <c r="F895" s="166"/>
      <c r="G895" s="166"/>
      <c r="H895" s="166"/>
      <c r="I895" s="166"/>
      <c r="J895" s="166"/>
      <c r="K895" s="166"/>
      <c r="L895" s="166"/>
      <c r="M895" s="166"/>
      <c r="N895" s="166"/>
      <c r="O895" s="166"/>
      <c r="P895" s="166"/>
      <c r="Q895" s="166"/>
      <c r="R895" s="166"/>
      <c r="S895" s="166"/>
      <c r="T895" s="166"/>
      <c r="U895" s="166"/>
      <c r="V895" s="166"/>
      <c r="W895" s="166"/>
      <c r="X895" s="166"/>
      <c r="Y895" s="166"/>
      <c r="Z895" s="166"/>
    </row>
    <row r="896" spans="1:26" ht="12.75" customHeight="1">
      <c r="A896" s="166"/>
      <c r="B896" s="166"/>
      <c r="C896" s="166"/>
      <c r="D896" s="166"/>
      <c r="E896" s="166"/>
      <c r="F896" s="166"/>
      <c r="G896" s="166"/>
      <c r="H896" s="166"/>
      <c r="I896" s="166"/>
      <c r="J896" s="166"/>
      <c r="K896" s="166"/>
      <c r="L896" s="166"/>
      <c r="M896" s="166"/>
      <c r="N896" s="166"/>
      <c r="O896" s="166"/>
      <c r="P896" s="166"/>
      <c r="Q896" s="166"/>
      <c r="R896" s="166"/>
      <c r="S896" s="166"/>
      <c r="T896" s="166"/>
      <c r="U896" s="166"/>
      <c r="V896" s="166"/>
      <c r="W896" s="166"/>
      <c r="X896" s="166"/>
      <c r="Y896" s="166"/>
      <c r="Z896" s="166"/>
    </row>
    <row r="897" spans="1:26" ht="12.75" customHeight="1">
      <c r="A897" s="166"/>
      <c r="B897" s="166"/>
      <c r="C897" s="166"/>
      <c r="D897" s="166"/>
      <c r="E897" s="166"/>
      <c r="F897" s="166"/>
      <c r="G897" s="166"/>
      <c r="H897" s="166"/>
      <c r="I897" s="166"/>
      <c r="J897" s="166"/>
      <c r="K897" s="166"/>
      <c r="L897" s="166"/>
      <c r="M897" s="166"/>
      <c r="N897" s="166"/>
      <c r="O897" s="166"/>
      <c r="P897" s="166"/>
      <c r="Q897" s="166"/>
      <c r="R897" s="166"/>
      <c r="S897" s="166"/>
      <c r="T897" s="166"/>
      <c r="U897" s="166"/>
      <c r="V897" s="166"/>
      <c r="W897" s="166"/>
      <c r="X897" s="166"/>
      <c r="Y897" s="166"/>
      <c r="Z897" s="166"/>
    </row>
    <row r="898" spans="1:26" ht="12.75" customHeight="1">
      <c r="A898" s="166"/>
      <c r="B898" s="166"/>
      <c r="C898" s="166"/>
      <c r="D898" s="166"/>
      <c r="E898" s="166"/>
      <c r="F898" s="166"/>
      <c r="G898" s="166"/>
      <c r="H898" s="166"/>
      <c r="I898" s="166"/>
      <c r="J898" s="166"/>
      <c r="K898" s="166"/>
      <c r="L898" s="166"/>
      <c r="M898" s="166"/>
      <c r="N898" s="166"/>
      <c r="O898" s="166"/>
      <c r="P898" s="166"/>
      <c r="Q898" s="166"/>
      <c r="R898" s="166"/>
      <c r="S898" s="166"/>
      <c r="T898" s="166"/>
      <c r="U898" s="166"/>
      <c r="V898" s="166"/>
      <c r="W898" s="166"/>
      <c r="X898" s="166"/>
      <c r="Y898" s="166"/>
      <c r="Z898" s="166"/>
    </row>
    <row r="899" spans="1:26" ht="12.75" customHeight="1">
      <c r="A899" s="166"/>
      <c r="B899" s="166"/>
      <c r="C899" s="166"/>
      <c r="D899" s="166"/>
      <c r="E899" s="166"/>
      <c r="F899" s="166"/>
      <c r="G899" s="166"/>
      <c r="H899" s="166"/>
      <c r="I899" s="166"/>
      <c r="J899" s="166"/>
      <c r="K899" s="166"/>
      <c r="L899" s="166"/>
      <c r="M899" s="166"/>
      <c r="N899" s="166"/>
      <c r="O899" s="166"/>
      <c r="P899" s="166"/>
      <c r="Q899" s="166"/>
      <c r="R899" s="166"/>
      <c r="S899" s="166"/>
      <c r="T899" s="166"/>
      <c r="U899" s="166"/>
      <c r="V899" s="166"/>
      <c r="W899" s="166"/>
      <c r="X899" s="166"/>
      <c r="Y899" s="166"/>
      <c r="Z899" s="166"/>
    </row>
    <row r="900" spans="1:26" ht="12.75" customHeight="1">
      <c r="A900" s="166"/>
      <c r="B900" s="166"/>
      <c r="C900" s="166"/>
      <c r="D900" s="166"/>
      <c r="E900" s="166"/>
      <c r="F900" s="166"/>
      <c r="G900" s="166"/>
      <c r="H900" s="166"/>
      <c r="I900" s="166"/>
      <c r="J900" s="166"/>
      <c r="K900" s="166"/>
      <c r="L900" s="166"/>
      <c r="M900" s="166"/>
      <c r="N900" s="166"/>
      <c r="O900" s="166"/>
      <c r="P900" s="166"/>
      <c r="Q900" s="166"/>
      <c r="R900" s="166"/>
      <c r="S900" s="166"/>
      <c r="T900" s="166"/>
      <c r="U900" s="166"/>
      <c r="V900" s="166"/>
      <c r="W900" s="166"/>
      <c r="X900" s="166"/>
      <c r="Y900" s="166"/>
      <c r="Z900" s="166"/>
    </row>
    <row r="901" spans="1:26" ht="12.75" customHeight="1">
      <c r="A901" s="166"/>
      <c r="B901" s="166"/>
      <c r="C901" s="166"/>
      <c r="D901" s="166"/>
      <c r="E901" s="166"/>
      <c r="F901" s="166"/>
      <c r="G901" s="166"/>
      <c r="H901" s="166"/>
      <c r="I901" s="166"/>
      <c r="J901" s="166"/>
      <c r="K901" s="166"/>
      <c r="L901" s="166"/>
      <c r="M901" s="166"/>
      <c r="N901" s="166"/>
      <c r="O901" s="166"/>
      <c r="P901" s="166"/>
      <c r="Q901" s="166"/>
      <c r="R901" s="166"/>
      <c r="S901" s="166"/>
      <c r="T901" s="166"/>
      <c r="U901" s="166"/>
      <c r="V901" s="166"/>
      <c r="W901" s="166"/>
      <c r="X901" s="166"/>
      <c r="Y901" s="166"/>
      <c r="Z901" s="166"/>
    </row>
    <row r="902" spans="1:26" ht="12.75" customHeight="1">
      <c r="A902" s="166"/>
      <c r="B902" s="166"/>
      <c r="C902" s="166"/>
      <c r="D902" s="166"/>
      <c r="E902" s="166"/>
      <c r="F902" s="166"/>
      <c r="G902" s="166"/>
      <c r="H902" s="166"/>
      <c r="I902" s="166"/>
      <c r="J902" s="166"/>
      <c r="K902" s="166"/>
      <c r="L902" s="166"/>
      <c r="M902" s="166"/>
      <c r="N902" s="166"/>
      <c r="O902" s="166"/>
      <c r="P902" s="166"/>
      <c r="Q902" s="166"/>
      <c r="R902" s="166"/>
      <c r="S902" s="166"/>
      <c r="T902" s="166"/>
      <c r="U902" s="166"/>
      <c r="V902" s="166"/>
      <c r="W902" s="166"/>
      <c r="X902" s="166"/>
      <c r="Y902" s="166"/>
      <c r="Z902" s="166"/>
    </row>
    <row r="903" spans="1:26" ht="12.75" customHeight="1">
      <c r="A903" s="166"/>
      <c r="B903" s="166"/>
      <c r="C903" s="166"/>
      <c r="D903" s="166"/>
      <c r="E903" s="166"/>
      <c r="F903" s="166"/>
      <c r="G903" s="166"/>
      <c r="H903" s="166"/>
      <c r="I903" s="166"/>
      <c r="J903" s="166"/>
      <c r="K903" s="166"/>
      <c r="L903" s="166"/>
      <c r="M903" s="166"/>
      <c r="N903" s="166"/>
      <c r="O903" s="166"/>
      <c r="P903" s="166"/>
      <c r="Q903" s="166"/>
      <c r="R903" s="166"/>
      <c r="S903" s="166"/>
      <c r="T903" s="166"/>
      <c r="U903" s="166"/>
      <c r="V903" s="166"/>
      <c r="W903" s="166"/>
      <c r="X903" s="166"/>
      <c r="Y903" s="166"/>
      <c r="Z903" s="166"/>
    </row>
    <row r="904" spans="1:26" ht="12.75" customHeight="1">
      <c r="A904" s="166"/>
      <c r="B904" s="166"/>
      <c r="C904" s="166"/>
      <c r="D904" s="166"/>
      <c r="E904" s="166"/>
      <c r="F904" s="166"/>
      <c r="G904" s="166"/>
      <c r="H904" s="166"/>
      <c r="I904" s="166"/>
      <c r="J904" s="166"/>
      <c r="K904" s="166"/>
      <c r="L904" s="166"/>
      <c r="M904" s="166"/>
      <c r="N904" s="166"/>
      <c r="O904" s="166"/>
      <c r="P904" s="166"/>
      <c r="Q904" s="166"/>
      <c r="R904" s="166"/>
      <c r="S904" s="166"/>
      <c r="T904" s="166"/>
      <c r="U904" s="166"/>
      <c r="V904" s="166"/>
      <c r="W904" s="166"/>
      <c r="X904" s="166"/>
      <c r="Y904" s="166"/>
      <c r="Z904" s="166"/>
    </row>
    <row r="905" spans="1:26" ht="12.75" customHeight="1">
      <c r="A905" s="166"/>
      <c r="B905" s="166"/>
      <c r="C905" s="166"/>
      <c r="D905" s="166"/>
      <c r="E905" s="166"/>
      <c r="F905" s="166"/>
      <c r="G905" s="166"/>
      <c r="H905" s="166"/>
      <c r="I905" s="166"/>
      <c r="J905" s="166"/>
      <c r="K905" s="166"/>
      <c r="L905" s="166"/>
      <c r="M905" s="166"/>
      <c r="N905" s="166"/>
      <c r="O905" s="166"/>
      <c r="P905" s="166"/>
      <c r="Q905" s="166"/>
      <c r="R905" s="166"/>
      <c r="S905" s="166"/>
      <c r="T905" s="166"/>
      <c r="U905" s="166"/>
      <c r="V905" s="166"/>
      <c r="W905" s="166"/>
      <c r="X905" s="166"/>
      <c r="Y905" s="166"/>
      <c r="Z905" s="166"/>
    </row>
    <row r="906" spans="1:26" ht="12.75" customHeight="1">
      <c r="A906" s="166"/>
      <c r="B906" s="166"/>
      <c r="C906" s="166"/>
      <c r="D906" s="166"/>
      <c r="E906" s="166"/>
      <c r="F906" s="166"/>
      <c r="G906" s="166"/>
      <c r="H906" s="166"/>
      <c r="I906" s="166"/>
      <c r="J906" s="166"/>
      <c r="K906" s="166"/>
      <c r="L906" s="166"/>
      <c r="M906" s="166"/>
      <c r="N906" s="166"/>
      <c r="O906" s="166"/>
      <c r="P906" s="166"/>
      <c r="Q906" s="166"/>
      <c r="R906" s="166"/>
      <c r="S906" s="166"/>
      <c r="T906" s="166"/>
      <c r="U906" s="166"/>
      <c r="V906" s="166"/>
      <c r="W906" s="166"/>
      <c r="X906" s="166"/>
      <c r="Y906" s="166"/>
      <c r="Z906" s="166"/>
    </row>
    <row r="907" spans="1:26" ht="12.75" customHeight="1">
      <c r="A907" s="166"/>
      <c r="B907" s="166"/>
      <c r="C907" s="166"/>
      <c r="D907" s="166"/>
      <c r="E907" s="166"/>
      <c r="F907" s="166"/>
      <c r="G907" s="166"/>
      <c r="H907" s="166"/>
      <c r="I907" s="166"/>
      <c r="J907" s="166"/>
      <c r="K907" s="166"/>
      <c r="L907" s="166"/>
      <c r="M907" s="166"/>
      <c r="N907" s="166"/>
      <c r="O907" s="166"/>
      <c r="P907" s="166"/>
      <c r="Q907" s="166"/>
      <c r="R907" s="166"/>
      <c r="S907" s="166"/>
      <c r="T907" s="166"/>
      <c r="U907" s="166"/>
      <c r="V907" s="166"/>
      <c r="W907" s="166"/>
      <c r="X907" s="166"/>
      <c r="Y907" s="166"/>
      <c r="Z907" s="166"/>
    </row>
    <row r="908" spans="1:26" ht="12.75" customHeight="1">
      <c r="A908" s="166"/>
      <c r="B908" s="166"/>
      <c r="C908" s="166"/>
      <c r="D908" s="166"/>
      <c r="E908" s="166"/>
      <c r="F908" s="166"/>
      <c r="G908" s="166"/>
      <c r="H908" s="166"/>
      <c r="I908" s="166"/>
      <c r="J908" s="166"/>
      <c r="K908" s="166"/>
      <c r="L908" s="166"/>
      <c r="M908" s="166"/>
      <c r="N908" s="166"/>
      <c r="O908" s="166"/>
      <c r="P908" s="166"/>
      <c r="Q908" s="166"/>
      <c r="R908" s="166"/>
      <c r="S908" s="166"/>
      <c r="T908" s="166"/>
      <c r="U908" s="166"/>
      <c r="V908" s="166"/>
      <c r="W908" s="166"/>
      <c r="X908" s="166"/>
      <c r="Y908" s="166"/>
      <c r="Z908" s="166"/>
    </row>
    <row r="909" spans="1:26" ht="12.75" customHeight="1">
      <c r="A909" s="166"/>
      <c r="B909" s="166"/>
      <c r="C909" s="166"/>
      <c r="D909" s="166"/>
      <c r="E909" s="166"/>
      <c r="F909" s="166"/>
      <c r="G909" s="166"/>
      <c r="H909" s="166"/>
      <c r="I909" s="166"/>
      <c r="J909" s="166"/>
      <c r="K909" s="166"/>
      <c r="L909" s="166"/>
      <c r="M909" s="166"/>
      <c r="N909" s="166"/>
      <c r="O909" s="166"/>
      <c r="P909" s="166"/>
      <c r="Q909" s="166"/>
      <c r="R909" s="166"/>
      <c r="S909" s="166"/>
      <c r="T909" s="166"/>
      <c r="U909" s="166"/>
      <c r="V909" s="166"/>
      <c r="W909" s="166"/>
      <c r="X909" s="166"/>
      <c r="Y909" s="166"/>
      <c r="Z909" s="166"/>
    </row>
    <row r="910" spans="1:26" ht="12.75" customHeight="1">
      <c r="A910" s="166"/>
      <c r="B910" s="166"/>
      <c r="C910" s="166"/>
      <c r="D910" s="166"/>
      <c r="E910" s="166"/>
      <c r="F910" s="166"/>
      <c r="G910" s="166"/>
      <c r="H910" s="166"/>
      <c r="I910" s="166"/>
      <c r="J910" s="166"/>
      <c r="K910" s="166"/>
      <c r="L910" s="166"/>
      <c r="M910" s="166"/>
      <c r="N910" s="166"/>
      <c r="O910" s="166"/>
      <c r="P910" s="166"/>
      <c r="Q910" s="166"/>
      <c r="R910" s="166"/>
      <c r="S910" s="166"/>
      <c r="T910" s="166"/>
      <c r="U910" s="166"/>
      <c r="V910" s="166"/>
      <c r="W910" s="166"/>
      <c r="X910" s="166"/>
      <c r="Y910" s="166"/>
      <c r="Z910" s="166"/>
    </row>
    <row r="911" spans="1:26" ht="12.75" customHeight="1">
      <c r="A911" s="166"/>
      <c r="B911" s="166"/>
      <c r="C911" s="166"/>
      <c r="D911" s="166"/>
      <c r="E911" s="166"/>
      <c r="F911" s="166"/>
      <c r="G911" s="166"/>
      <c r="H911" s="166"/>
      <c r="I911" s="166"/>
      <c r="J911" s="166"/>
      <c r="K911" s="166"/>
      <c r="L911" s="166"/>
      <c r="M911" s="166"/>
      <c r="N911" s="166"/>
      <c r="O911" s="166"/>
      <c r="P911" s="166"/>
      <c r="Q911" s="166"/>
      <c r="R911" s="166"/>
      <c r="S911" s="166"/>
      <c r="T911" s="166"/>
      <c r="U911" s="166"/>
      <c r="V911" s="166"/>
      <c r="W911" s="166"/>
      <c r="X911" s="166"/>
      <c r="Y911" s="166"/>
      <c r="Z911" s="166"/>
    </row>
    <row r="912" spans="1:26" ht="12.75" customHeight="1">
      <c r="A912" s="166"/>
      <c r="B912" s="166"/>
      <c r="C912" s="166"/>
      <c r="D912" s="166"/>
      <c r="E912" s="166"/>
      <c r="F912" s="166"/>
      <c r="G912" s="166"/>
      <c r="H912" s="166"/>
      <c r="I912" s="166"/>
      <c r="J912" s="166"/>
      <c r="K912" s="166"/>
      <c r="L912" s="166"/>
      <c r="M912" s="166"/>
      <c r="N912" s="166"/>
      <c r="O912" s="166"/>
      <c r="P912" s="166"/>
      <c r="Q912" s="166"/>
      <c r="R912" s="166"/>
      <c r="S912" s="166"/>
      <c r="T912" s="166"/>
      <c r="U912" s="166"/>
      <c r="V912" s="166"/>
      <c r="W912" s="166"/>
      <c r="X912" s="166"/>
      <c r="Y912" s="166"/>
      <c r="Z912" s="166"/>
    </row>
    <row r="913" spans="1:26" ht="12.75" customHeight="1">
      <c r="A913" s="166"/>
      <c r="B913" s="166"/>
      <c r="C913" s="166"/>
      <c r="D913" s="166"/>
      <c r="E913" s="166"/>
      <c r="F913" s="166"/>
      <c r="G913" s="166"/>
      <c r="H913" s="166"/>
      <c r="I913" s="166"/>
      <c r="J913" s="166"/>
      <c r="K913" s="166"/>
      <c r="L913" s="166"/>
      <c r="M913" s="166"/>
      <c r="N913" s="166"/>
      <c r="O913" s="166"/>
      <c r="P913" s="166"/>
      <c r="Q913" s="166"/>
      <c r="R913" s="166"/>
      <c r="S913" s="166"/>
      <c r="T913" s="166"/>
      <c r="U913" s="166"/>
      <c r="V913" s="166"/>
      <c r="W913" s="166"/>
      <c r="X913" s="166"/>
      <c r="Y913" s="166"/>
      <c r="Z913" s="166"/>
    </row>
    <row r="914" spans="1:26" ht="12.75" customHeight="1">
      <c r="A914" s="166"/>
      <c r="B914" s="166"/>
      <c r="C914" s="166"/>
      <c r="D914" s="166"/>
      <c r="E914" s="166"/>
      <c r="F914" s="166"/>
      <c r="G914" s="166"/>
      <c r="H914" s="166"/>
      <c r="I914" s="166"/>
      <c r="J914" s="166"/>
      <c r="K914" s="166"/>
      <c r="L914" s="166"/>
      <c r="M914" s="166"/>
      <c r="N914" s="166"/>
      <c r="O914" s="166"/>
      <c r="P914" s="166"/>
      <c r="Q914" s="166"/>
      <c r="R914" s="166"/>
      <c r="S914" s="166"/>
      <c r="T914" s="166"/>
      <c r="U914" s="166"/>
      <c r="V914" s="166"/>
      <c r="W914" s="166"/>
      <c r="X914" s="166"/>
      <c r="Y914" s="166"/>
      <c r="Z914" s="166"/>
    </row>
    <row r="915" spans="1:26" ht="12.75" customHeight="1">
      <c r="A915" s="166"/>
      <c r="B915" s="166"/>
      <c r="C915" s="166"/>
      <c r="D915" s="166"/>
      <c r="E915" s="166"/>
      <c r="F915" s="166"/>
      <c r="G915" s="166"/>
      <c r="H915" s="166"/>
      <c r="I915" s="166"/>
      <c r="J915" s="166"/>
      <c r="K915" s="166"/>
      <c r="L915" s="166"/>
      <c r="M915" s="166"/>
      <c r="N915" s="166"/>
      <c r="O915" s="166"/>
      <c r="P915" s="166"/>
      <c r="Q915" s="166"/>
      <c r="R915" s="166"/>
      <c r="S915" s="166"/>
      <c r="T915" s="166"/>
      <c r="U915" s="166"/>
      <c r="V915" s="166"/>
      <c r="W915" s="166"/>
      <c r="X915" s="166"/>
      <c r="Y915" s="166"/>
      <c r="Z915" s="166"/>
    </row>
    <row r="916" spans="1:26" ht="12.75" customHeight="1">
      <c r="A916" s="166"/>
      <c r="B916" s="166"/>
      <c r="C916" s="166"/>
      <c r="D916" s="166"/>
      <c r="E916" s="166"/>
      <c r="F916" s="166"/>
      <c r="G916" s="166"/>
      <c r="H916" s="166"/>
      <c r="I916" s="166"/>
      <c r="J916" s="166"/>
      <c r="K916" s="166"/>
      <c r="L916" s="166"/>
      <c r="M916" s="166"/>
      <c r="N916" s="166"/>
      <c r="O916" s="166"/>
      <c r="P916" s="166"/>
      <c r="Q916" s="166"/>
      <c r="R916" s="166"/>
      <c r="S916" s="166"/>
      <c r="T916" s="166"/>
      <c r="U916" s="166"/>
      <c r="V916" s="166"/>
      <c r="W916" s="166"/>
      <c r="X916" s="166"/>
      <c r="Y916" s="166"/>
      <c r="Z916" s="166"/>
    </row>
    <row r="917" spans="1:26" ht="12.75" customHeight="1">
      <c r="A917" s="166"/>
      <c r="B917" s="166"/>
      <c r="C917" s="166"/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66"/>
      <c r="O917" s="166"/>
      <c r="P917" s="166"/>
      <c r="Q917" s="166"/>
      <c r="R917" s="166"/>
      <c r="S917" s="166"/>
      <c r="T917" s="166"/>
      <c r="U917" s="166"/>
      <c r="V917" s="166"/>
      <c r="W917" s="166"/>
      <c r="X917" s="166"/>
      <c r="Y917" s="166"/>
      <c r="Z917" s="166"/>
    </row>
    <row r="918" spans="1:26" ht="12.75" customHeight="1">
      <c r="A918" s="166"/>
      <c r="B918" s="166"/>
      <c r="C918" s="166"/>
      <c r="D918" s="166"/>
      <c r="E918" s="166"/>
      <c r="F918" s="166"/>
      <c r="G918" s="166"/>
      <c r="H918" s="166"/>
      <c r="I918" s="166"/>
      <c r="J918" s="166"/>
      <c r="K918" s="166"/>
      <c r="L918" s="166"/>
      <c r="M918" s="166"/>
      <c r="N918" s="166"/>
      <c r="O918" s="166"/>
      <c r="P918" s="166"/>
      <c r="Q918" s="166"/>
      <c r="R918" s="166"/>
      <c r="S918" s="166"/>
      <c r="T918" s="166"/>
      <c r="U918" s="166"/>
      <c r="V918" s="166"/>
      <c r="W918" s="166"/>
      <c r="X918" s="166"/>
      <c r="Y918" s="166"/>
      <c r="Z918" s="166"/>
    </row>
    <row r="919" spans="1:26" ht="12.75" customHeight="1">
      <c r="A919" s="166"/>
      <c r="B919" s="166"/>
      <c r="C919" s="166"/>
      <c r="D919" s="166"/>
      <c r="E919" s="166"/>
      <c r="F919" s="166"/>
      <c r="G919" s="166"/>
      <c r="H919" s="166"/>
      <c r="I919" s="166"/>
      <c r="J919" s="166"/>
      <c r="K919" s="166"/>
      <c r="L919" s="166"/>
      <c r="M919" s="166"/>
      <c r="N919" s="166"/>
      <c r="O919" s="166"/>
      <c r="P919" s="166"/>
      <c r="Q919" s="166"/>
      <c r="R919" s="166"/>
      <c r="S919" s="166"/>
      <c r="T919" s="166"/>
      <c r="U919" s="166"/>
      <c r="V919" s="166"/>
      <c r="W919" s="166"/>
      <c r="X919" s="166"/>
      <c r="Y919" s="166"/>
      <c r="Z919" s="166"/>
    </row>
    <row r="920" spans="1:26" ht="12.75" customHeight="1">
      <c r="A920" s="166"/>
      <c r="B920" s="166"/>
      <c r="C920" s="166"/>
      <c r="D920" s="166"/>
      <c r="E920" s="166"/>
      <c r="F920" s="166"/>
      <c r="G920" s="166"/>
      <c r="H920" s="166"/>
      <c r="I920" s="166"/>
      <c r="J920" s="166"/>
      <c r="K920" s="166"/>
      <c r="L920" s="166"/>
      <c r="M920" s="166"/>
      <c r="N920" s="166"/>
      <c r="O920" s="166"/>
      <c r="P920" s="166"/>
      <c r="Q920" s="166"/>
      <c r="R920" s="166"/>
      <c r="S920" s="166"/>
      <c r="T920" s="166"/>
      <c r="U920" s="166"/>
      <c r="V920" s="166"/>
      <c r="W920" s="166"/>
      <c r="X920" s="166"/>
      <c r="Y920" s="166"/>
      <c r="Z920" s="166"/>
    </row>
    <row r="921" spans="1:26" ht="12.75" customHeight="1">
      <c r="A921" s="166"/>
      <c r="B921" s="166"/>
      <c r="C921" s="166"/>
      <c r="D921" s="166"/>
      <c r="E921" s="166"/>
      <c r="F921" s="166"/>
      <c r="G921" s="166"/>
      <c r="H921" s="166"/>
      <c r="I921" s="166"/>
      <c r="J921" s="166"/>
      <c r="K921" s="166"/>
      <c r="L921" s="166"/>
      <c r="M921" s="166"/>
      <c r="N921" s="166"/>
      <c r="O921" s="166"/>
      <c r="P921" s="166"/>
      <c r="Q921" s="166"/>
      <c r="R921" s="166"/>
      <c r="S921" s="166"/>
      <c r="T921" s="166"/>
      <c r="U921" s="166"/>
      <c r="V921" s="166"/>
      <c r="W921" s="166"/>
      <c r="X921" s="166"/>
      <c r="Y921" s="166"/>
      <c r="Z921" s="166"/>
    </row>
    <row r="922" spans="1:26" ht="12.75" customHeight="1">
      <c r="A922" s="166"/>
      <c r="B922" s="166"/>
      <c r="C922" s="166"/>
      <c r="D922" s="166"/>
      <c r="E922" s="166"/>
      <c r="F922" s="166"/>
      <c r="G922" s="166"/>
      <c r="H922" s="166"/>
      <c r="I922" s="166"/>
      <c r="J922" s="166"/>
      <c r="K922" s="166"/>
      <c r="L922" s="166"/>
      <c r="M922" s="166"/>
      <c r="N922" s="166"/>
      <c r="O922" s="166"/>
      <c r="P922" s="166"/>
      <c r="Q922" s="166"/>
      <c r="R922" s="166"/>
      <c r="S922" s="166"/>
      <c r="T922" s="166"/>
      <c r="U922" s="166"/>
      <c r="V922" s="166"/>
      <c r="W922" s="166"/>
      <c r="X922" s="166"/>
      <c r="Y922" s="166"/>
      <c r="Z922" s="166"/>
    </row>
    <row r="923" spans="1:26" ht="12.75" customHeight="1">
      <c r="A923" s="166"/>
      <c r="B923" s="166"/>
      <c r="C923" s="166"/>
      <c r="D923" s="166"/>
      <c r="E923" s="166"/>
      <c r="F923" s="166"/>
      <c r="G923" s="166"/>
      <c r="H923" s="166"/>
      <c r="I923" s="166"/>
      <c r="J923" s="166"/>
      <c r="K923" s="166"/>
      <c r="L923" s="166"/>
      <c r="M923" s="166"/>
      <c r="N923" s="166"/>
      <c r="O923" s="166"/>
      <c r="P923" s="166"/>
      <c r="Q923" s="166"/>
      <c r="R923" s="166"/>
      <c r="S923" s="166"/>
      <c r="T923" s="166"/>
      <c r="U923" s="166"/>
      <c r="V923" s="166"/>
      <c r="W923" s="166"/>
      <c r="X923" s="166"/>
      <c r="Y923" s="166"/>
      <c r="Z923" s="166"/>
    </row>
    <row r="924" spans="1:26" ht="12.75" customHeight="1">
      <c r="A924" s="166"/>
      <c r="B924" s="166"/>
      <c r="C924" s="166"/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66"/>
      <c r="O924" s="166"/>
      <c r="P924" s="166"/>
      <c r="Q924" s="166"/>
      <c r="R924" s="166"/>
      <c r="S924" s="166"/>
      <c r="T924" s="166"/>
      <c r="U924" s="166"/>
      <c r="V924" s="166"/>
      <c r="W924" s="166"/>
      <c r="X924" s="166"/>
      <c r="Y924" s="166"/>
      <c r="Z924" s="166"/>
    </row>
    <row r="925" spans="1:26" ht="12.75" customHeight="1">
      <c r="A925" s="166"/>
      <c r="B925" s="166"/>
      <c r="C925" s="166"/>
      <c r="D925" s="166"/>
      <c r="E925" s="166"/>
      <c r="F925" s="166"/>
      <c r="G925" s="166"/>
      <c r="H925" s="166"/>
      <c r="I925" s="166"/>
      <c r="J925" s="166"/>
      <c r="K925" s="166"/>
      <c r="L925" s="166"/>
      <c r="M925" s="166"/>
      <c r="N925" s="166"/>
      <c r="O925" s="166"/>
      <c r="P925" s="166"/>
      <c r="Q925" s="166"/>
      <c r="R925" s="166"/>
      <c r="S925" s="166"/>
      <c r="T925" s="166"/>
      <c r="U925" s="166"/>
      <c r="V925" s="166"/>
      <c r="W925" s="166"/>
      <c r="X925" s="166"/>
      <c r="Y925" s="166"/>
      <c r="Z925" s="166"/>
    </row>
    <row r="926" spans="1:26" ht="12.75" customHeight="1">
      <c r="A926" s="166"/>
      <c r="B926" s="166"/>
      <c r="C926" s="166"/>
      <c r="D926" s="166"/>
      <c r="E926" s="166"/>
      <c r="F926" s="166"/>
      <c r="G926" s="166"/>
      <c r="H926" s="166"/>
      <c r="I926" s="166"/>
      <c r="J926" s="166"/>
      <c r="K926" s="166"/>
      <c r="L926" s="166"/>
      <c r="M926" s="166"/>
      <c r="N926" s="166"/>
      <c r="O926" s="166"/>
      <c r="P926" s="166"/>
      <c r="Q926" s="166"/>
      <c r="R926" s="166"/>
      <c r="S926" s="166"/>
      <c r="T926" s="166"/>
      <c r="U926" s="166"/>
      <c r="V926" s="166"/>
      <c r="W926" s="166"/>
      <c r="X926" s="166"/>
      <c r="Y926" s="166"/>
      <c r="Z926" s="166"/>
    </row>
    <row r="927" spans="1:26" ht="12.75" customHeight="1">
      <c r="A927" s="166"/>
      <c r="B927" s="166"/>
      <c r="C927" s="166"/>
      <c r="D927" s="166"/>
      <c r="E927" s="166"/>
      <c r="F927" s="166"/>
      <c r="G927" s="166"/>
      <c r="H927" s="166"/>
      <c r="I927" s="166"/>
      <c r="J927" s="166"/>
      <c r="K927" s="166"/>
      <c r="L927" s="166"/>
      <c r="M927" s="166"/>
      <c r="N927" s="166"/>
      <c r="O927" s="166"/>
      <c r="P927" s="166"/>
      <c r="Q927" s="166"/>
      <c r="R927" s="166"/>
      <c r="S927" s="166"/>
      <c r="T927" s="166"/>
      <c r="U927" s="166"/>
      <c r="V927" s="166"/>
      <c r="W927" s="166"/>
      <c r="X927" s="166"/>
      <c r="Y927" s="166"/>
      <c r="Z927" s="166"/>
    </row>
    <row r="928" spans="1:26" ht="12.75" customHeight="1">
      <c r="A928" s="166"/>
      <c r="B928" s="166"/>
      <c r="C928" s="166"/>
      <c r="D928" s="166"/>
      <c r="E928" s="166"/>
      <c r="F928" s="166"/>
      <c r="G928" s="166"/>
      <c r="H928" s="166"/>
      <c r="I928" s="166"/>
      <c r="J928" s="166"/>
      <c r="K928" s="166"/>
      <c r="L928" s="166"/>
      <c r="M928" s="166"/>
      <c r="N928" s="166"/>
      <c r="O928" s="166"/>
      <c r="P928" s="166"/>
      <c r="Q928" s="166"/>
      <c r="R928" s="166"/>
      <c r="S928" s="166"/>
      <c r="T928" s="166"/>
      <c r="U928" s="166"/>
      <c r="V928" s="166"/>
      <c r="W928" s="166"/>
      <c r="X928" s="166"/>
      <c r="Y928" s="166"/>
      <c r="Z928" s="166"/>
    </row>
    <row r="929" spans="1:26" ht="12.75" customHeight="1">
      <c r="A929" s="166"/>
      <c r="B929" s="166"/>
      <c r="C929" s="166"/>
      <c r="D929" s="166"/>
      <c r="E929" s="166"/>
      <c r="F929" s="166"/>
      <c r="G929" s="166"/>
      <c r="H929" s="166"/>
      <c r="I929" s="166"/>
      <c r="J929" s="166"/>
      <c r="K929" s="166"/>
      <c r="L929" s="166"/>
      <c r="M929" s="166"/>
      <c r="N929" s="166"/>
      <c r="O929" s="166"/>
      <c r="P929" s="166"/>
      <c r="Q929" s="166"/>
      <c r="R929" s="166"/>
      <c r="S929" s="166"/>
      <c r="T929" s="166"/>
      <c r="U929" s="166"/>
      <c r="V929" s="166"/>
      <c r="W929" s="166"/>
      <c r="X929" s="166"/>
      <c r="Y929" s="166"/>
      <c r="Z929" s="166"/>
    </row>
    <row r="930" spans="1:26" ht="12.75" customHeight="1">
      <c r="A930" s="166"/>
      <c r="B930" s="166"/>
      <c r="C930" s="166"/>
      <c r="D930" s="166"/>
      <c r="E930" s="166"/>
      <c r="F930" s="166"/>
      <c r="G930" s="166"/>
      <c r="H930" s="166"/>
      <c r="I930" s="166"/>
      <c r="J930" s="166"/>
      <c r="K930" s="166"/>
      <c r="L930" s="166"/>
      <c r="M930" s="166"/>
      <c r="N930" s="166"/>
      <c r="O930" s="166"/>
      <c r="P930" s="166"/>
      <c r="Q930" s="166"/>
      <c r="R930" s="166"/>
      <c r="S930" s="166"/>
      <c r="T930" s="166"/>
      <c r="U930" s="166"/>
      <c r="V930" s="166"/>
      <c r="W930" s="166"/>
      <c r="X930" s="166"/>
      <c r="Y930" s="166"/>
      <c r="Z930" s="166"/>
    </row>
    <row r="931" spans="1:26" ht="12.75" customHeight="1">
      <c r="A931" s="166"/>
      <c r="B931" s="166"/>
      <c r="C931" s="166"/>
      <c r="D931" s="166"/>
      <c r="E931" s="166"/>
      <c r="F931" s="166"/>
      <c r="G931" s="166"/>
      <c r="H931" s="166"/>
      <c r="I931" s="166"/>
      <c r="J931" s="166"/>
      <c r="K931" s="166"/>
      <c r="L931" s="166"/>
      <c r="M931" s="166"/>
      <c r="N931" s="166"/>
      <c r="O931" s="166"/>
      <c r="P931" s="166"/>
      <c r="Q931" s="166"/>
      <c r="R931" s="166"/>
      <c r="S931" s="166"/>
      <c r="T931" s="166"/>
      <c r="U931" s="166"/>
      <c r="V931" s="166"/>
      <c r="W931" s="166"/>
      <c r="X931" s="166"/>
      <c r="Y931" s="166"/>
      <c r="Z931" s="166"/>
    </row>
    <row r="932" spans="1:26" ht="12.75" customHeight="1">
      <c r="A932" s="166"/>
      <c r="B932" s="166"/>
      <c r="C932" s="166"/>
      <c r="D932" s="166"/>
      <c r="E932" s="166"/>
      <c r="F932" s="166"/>
      <c r="G932" s="166"/>
      <c r="H932" s="166"/>
      <c r="I932" s="166"/>
      <c r="J932" s="166"/>
      <c r="K932" s="166"/>
      <c r="L932" s="166"/>
      <c r="M932" s="166"/>
      <c r="N932" s="166"/>
      <c r="O932" s="166"/>
      <c r="P932" s="166"/>
      <c r="Q932" s="166"/>
      <c r="R932" s="166"/>
      <c r="S932" s="166"/>
      <c r="T932" s="166"/>
      <c r="U932" s="166"/>
      <c r="V932" s="166"/>
      <c r="W932" s="166"/>
      <c r="X932" s="166"/>
      <c r="Y932" s="166"/>
      <c r="Z932" s="166"/>
    </row>
    <row r="933" spans="1:26" ht="12.75" customHeight="1">
      <c r="A933" s="166"/>
      <c r="B933" s="166"/>
      <c r="C933" s="166"/>
      <c r="D933" s="166"/>
      <c r="E933" s="166"/>
      <c r="F933" s="166"/>
      <c r="G933" s="166"/>
      <c r="H933" s="166"/>
      <c r="I933" s="166"/>
      <c r="J933" s="166"/>
      <c r="K933" s="166"/>
      <c r="L933" s="166"/>
      <c r="M933" s="166"/>
      <c r="N933" s="166"/>
      <c r="O933" s="166"/>
      <c r="P933" s="166"/>
      <c r="Q933" s="166"/>
      <c r="R933" s="166"/>
      <c r="S933" s="166"/>
      <c r="T933" s="166"/>
      <c r="U933" s="166"/>
      <c r="V933" s="166"/>
      <c r="W933" s="166"/>
      <c r="X933" s="166"/>
      <c r="Y933" s="166"/>
      <c r="Z933" s="166"/>
    </row>
    <row r="934" spans="1:26" ht="12.75" customHeight="1">
      <c r="A934" s="166"/>
      <c r="B934" s="166"/>
      <c r="C934" s="166"/>
      <c r="D934" s="166"/>
      <c r="E934" s="166"/>
      <c r="F934" s="166"/>
      <c r="G934" s="166"/>
      <c r="H934" s="166"/>
      <c r="I934" s="166"/>
      <c r="J934" s="166"/>
      <c r="K934" s="166"/>
      <c r="L934" s="166"/>
      <c r="M934" s="166"/>
      <c r="N934" s="166"/>
      <c r="O934" s="166"/>
      <c r="P934" s="166"/>
      <c r="Q934" s="166"/>
      <c r="R934" s="166"/>
      <c r="S934" s="166"/>
      <c r="T934" s="166"/>
      <c r="U934" s="166"/>
      <c r="V934" s="166"/>
      <c r="W934" s="166"/>
      <c r="X934" s="166"/>
      <c r="Y934" s="166"/>
      <c r="Z934" s="166"/>
    </row>
    <row r="935" spans="1:26" ht="12.75" customHeight="1">
      <c r="A935" s="166"/>
      <c r="B935" s="166"/>
      <c r="C935" s="166"/>
      <c r="D935" s="166"/>
      <c r="E935" s="166"/>
      <c r="F935" s="166"/>
      <c r="G935" s="166"/>
      <c r="H935" s="166"/>
      <c r="I935" s="166"/>
      <c r="J935" s="166"/>
      <c r="K935" s="166"/>
      <c r="L935" s="166"/>
      <c r="M935" s="166"/>
      <c r="N935" s="166"/>
      <c r="O935" s="166"/>
      <c r="P935" s="166"/>
      <c r="Q935" s="166"/>
      <c r="R935" s="166"/>
      <c r="S935" s="166"/>
      <c r="T935" s="166"/>
      <c r="U935" s="166"/>
      <c r="V935" s="166"/>
      <c r="W935" s="166"/>
      <c r="X935" s="166"/>
      <c r="Y935" s="166"/>
      <c r="Z935" s="166"/>
    </row>
    <row r="936" spans="1:26" ht="12.75" customHeight="1">
      <c r="A936" s="166"/>
      <c r="B936" s="166"/>
      <c r="C936" s="166"/>
      <c r="D936" s="166"/>
      <c r="E936" s="166"/>
      <c r="F936" s="166"/>
      <c r="G936" s="166"/>
      <c r="H936" s="166"/>
      <c r="I936" s="166"/>
      <c r="J936" s="166"/>
      <c r="K936" s="166"/>
      <c r="L936" s="166"/>
      <c r="M936" s="166"/>
      <c r="N936" s="166"/>
      <c r="O936" s="166"/>
      <c r="P936" s="166"/>
      <c r="Q936" s="166"/>
      <c r="R936" s="166"/>
      <c r="S936" s="166"/>
      <c r="T936" s="166"/>
      <c r="U936" s="166"/>
      <c r="V936" s="166"/>
      <c r="W936" s="166"/>
      <c r="X936" s="166"/>
      <c r="Y936" s="166"/>
      <c r="Z936" s="166"/>
    </row>
    <row r="937" spans="1:26" ht="12.75" customHeight="1">
      <c r="A937" s="166"/>
      <c r="B937" s="166"/>
      <c r="C937" s="166"/>
      <c r="D937" s="166"/>
      <c r="E937" s="166"/>
      <c r="F937" s="166"/>
      <c r="G937" s="166"/>
      <c r="H937" s="166"/>
      <c r="I937" s="166"/>
      <c r="J937" s="166"/>
      <c r="K937" s="166"/>
      <c r="L937" s="166"/>
      <c r="M937" s="166"/>
      <c r="N937" s="166"/>
      <c r="O937" s="166"/>
      <c r="P937" s="166"/>
      <c r="Q937" s="166"/>
      <c r="R937" s="166"/>
      <c r="S937" s="166"/>
      <c r="T937" s="166"/>
      <c r="U937" s="166"/>
      <c r="V937" s="166"/>
      <c r="W937" s="166"/>
      <c r="X937" s="166"/>
      <c r="Y937" s="166"/>
      <c r="Z937" s="166"/>
    </row>
    <row r="938" spans="1:26" ht="12.75" customHeight="1">
      <c r="A938" s="166"/>
      <c r="B938" s="166"/>
      <c r="C938" s="166"/>
      <c r="D938" s="166"/>
      <c r="E938" s="166"/>
      <c r="F938" s="166"/>
      <c r="G938" s="166"/>
      <c r="H938" s="166"/>
      <c r="I938" s="166"/>
      <c r="J938" s="166"/>
      <c r="K938" s="166"/>
      <c r="L938" s="166"/>
      <c r="M938" s="166"/>
      <c r="N938" s="166"/>
      <c r="O938" s="166"/>
      <c r="P938" s="166"/>
      <c r="Q938" s="166"/>
      <c r="R938" s="166"/>
      <c r="S938" s="166"/>
      <c r="T938" s="166"/>
      <c r="U938" s="166"/>
      <c r="V938" s="166"/>
      <c r="W938" s="166"/>
      <c r="X938" s="166"/>
      <c r="Y938" s="166"/>
      <c r="Z938" s="166"/>
    </row>
    <row r="939" spans="1:26" ht="12.75" customHeight="1">
      <c r="A939" s="166"/>
      <c r="B939" s="166"/>
      <c r="C939" s="166"/>
      <c r="D939" s="166"/>
      <c r="E939" s="166"/>
      <c r="F939" s="166"/>
      <c r="G939" s="166"/>
      <c r="H939" s="166"/>
      <c r="I939" s="166"/>
      <c r="J939" s="166"/>
      <c r="K939" s="166"/>
      <c r="L939" s="166"/>
      <c r="M939" s="166"/>
      <c r="N939" s="166"/>
      <c r="O939" s="166"/>
      <c r="P939" s="166"/>
      <c r="Q939" s="166"/>
      <c r="R939" s="166"/>
      <c r="S939" s="166"/>
      <c r="T939" s="166"/>
      <c r="U939" s="166"/>
      <c r="V939" s="166"/>
      <c r="W939" s="166"/>
      <c r="X939" s="166"/>
      <c r="Y939" s="166"/>
      <c r="Z939" s="166"/>
    </row>
    <row r="940" spans="1:26" ht="12.75" customHeight="1">
      <c r="A940" s="166"/>
      <c r="B940" s="166"/>
      <c r="C940" s="166"/>
      <c r="D940" s="166"/>
      <c r="E940" s="166"/>
      <c r="F940" s="166"/>
      <c r="G940" s="166"/>
      <c r="H940" s="166"/>
      <c r="I940" s="166"/>
      <c r="J940" s="166"/>
      <c r="K940" s="166"/>
      <c r="L940" s="166"/>
      <c r="M940" s="166"/>
      <c r="N940" s="166"/>
      <c r="O940" s="166"/>
      <c r="P940" s="166"/>
      <c r="Q940" s="166"/>
      <c r="R940" s="166"/>
      <c r="S940" s="166"/>
      <c r="T940" s="166"/>
      <c r="U940" s="166"/>
      <c r="V940" s="166"/>
      <c r="W940" s="166"/>
      <c r="X940" s="166"/>
      <c r="Y940" s="166"/>
      <c r="Z940" s="166"/>
    </row>
    <row r="941" spans="1:26" ht="12.75" customHeight="1">
      <c r="A941" s="166"/>
      <c r="B941" s="166"/>
      <c r="C941" s="166"/>
      <c r="D941" s="166"/>
      <c r="E941" s="166"/>
      <c r="F941" s="166"/>
      <c r="G941" s="166"/>
      <c r="H941" s="166"/>
      <c r="I941" s="166"/>
      <c r="J941" s="166"/>
      <c r="K941" s="166"/>
      <c r="L941" s="166"/>
      <c r="M941" s="166"/>
      <c r="N941" s="166"/>
      <c r="O941" s="166"/>
      <c r="P941" s="166"/>
      <c r="Q941" s="166"/>
      <c r="R941" s="166"/>
      <c r="S941" s="166"/>
      <c r="T941" s="166"/>
      <c r="U941" s="166"/>
      <c r="V941" s="166"/>
      <c r="W941" s="166"/>
      <c r="X941" s="166"/>
      <c r="Y941" s="166"/>
      <c r="Z941" s="166"/>
    </row>
    <row r="942" spans="1:26" ht="12.75" customHeight="1">
      <c r="A942" s="166"/>
      <c r="B942" s="166"/>
      <c r="C942" s="166"/>
      <c r="D942" s="166"/>
      <c r="E942" s="166"/>
      <c r="F942" s="166"/>
      <c r="G942" s="166"/>
      <c r="H942" s="166"/>
      <c r="I942" s="166"/>
      <c r="J942" s="166"/>
      <c r="K942" s="166"/>
      <c r="L942" s="166"/>
      <c r="M942" s="166"/>
      <c r="N942" s="166"/>
      <c r="O942" s="166"/>
      <c r="P942" s="166"/>
      <c r="Q942" s="166"/>
      <c r="R942" s="166"/>
      <c r="S942" s="166"/>
      <c r="T942" s="166"/>
      <c r="U942" s="166"/>
      <c r="V942" s="166"/>
      <c r="W942" s="166"/>
      <c r="X942" s="166"/>
      <c r="Y942" s="166"/>
      <c r="Z942" s="166"/>
    </row>
    <row r="943" spans="1:26" ht="12.75" customHeight="1">
      <c r="A943" s="166"/>
      <c r="B943" s="166"/>
      <c r="C943" s="166"/>
      <c r="D943" s="166"/>
      <c r="E943" s="166"/>
      <c r="F943" s="166"/>
      <c r="G943" s="166"/>
      <c r="H943" s="166"/>
      <c r="I943" s="166"/>
      <c r="J943" s="166"/>
      <c r="K943" s="166"/>
      <c r="L943" s="166"/>
      <c r="M943" s="166"/>
      <c r="N943" s="166"/>
      <c r="O943" s="166"/>
      <c r="P943" s="166"/>
      <c r="Q943" s="166"/>
      <c r="R943" s="166"/>
      <c r="S943" s="166"/>
      <c r="T943" s="166"/>
      <c r="U943" s="166"/>
      <c r="V943" s="166"/>
      <c r="W943" s="166"/>
      <c r="X943" s="166"/>
      <c r="Y943" s="166"/>
      <c r="Z943" s="166"/>
    </row>
    <row r="944" spans="1:26" ht="12.75" customHeight="1">
      <c r="A944" s="166"/>
      <c r="B944" s="166"/>
      <c r="C944" s="166"/>
      <c r="D944" s="166"/>
      <c r="E944" s="166"/>
      <c r="F944" s="166"/>
      <c r="G944" s="166"/>
      <c r="H944" s="166"/>
      <c r="I944" s="166"/>
      <c r="J944" s="166"/>
      <c r="K944" s="166"/>
      <c r="L944" s="166"/>
      <c r="M944" s="166"/>
      <c r="N944" s="166"/>
      <c r="O944" s="166"/>
      <c r="P944" s="166"/>
      <c r="Q944" s="166"/>
      <c r="R944" s="166"/>
      <c r="S944" s="166"/>
      <c r="T944" s="166"/>
      <c r="U944" s="166"/>
      <c r="V944" s="166"/>
      <c r="W944" s="166"/>
      <c r="X944" s="166"/>
      <c r="Y944" s="166"/>
      <c r="Z944" s="166"/>
    </row>
    <row r="945" spans="1:26" ht="12.75" customHeight="1">
      <c r="A945" s="166"/>
      <c r="B945" s="166"/>
      <c r="C945" s="166"/>
      <c r="D945" s="166"/>
      <c r="E945" s="166"/>
      <c r="F945" s="166"/>
      <c r="G945" s="166"/>
      <c r="H945" s="166"/>
      <c r="I945" s="166"/>
      <c r="J945" s="166"/>
      <c r="K945" s="166"/>
      <c r="L945" s="166"/>
      <c r="M945" s="166"/>
      <c r="N945" s="166"/>
      <c r="O945" s="166"/>
      <c r="P945" s="166"/>
      <c r="Q945" s="166"/>
      <c r="R945" s="166"/>
      <c r="S945" s="166"/>
      <c r="T945" s="166"/>
      <c r="U945" s="166"/>
      <c r="V945" s="166"/>
      <c r="W945" s="166"/>
      <c r="X945" s="166"/>
      <c r="Y945" s="166"/>
      <c r="Z945" s="166"/>
    </row>
    <row r="946" spans="1:26" ht="12.75" customHeight="1">
      <c r="A946" s="166"/>
      <c r="B946" s="166"/>
      <c r="C946" s="166"/>
      <c r="D946" s="166"/>
      <c r="E946" s="166"/>
      <c r="F946" s="166"/>
      <c r="G946" s="166"/>
      <c r="H946" s="166"/>
      <c r="I946" s="166"/>
      <c r="J946" s="166"/>
      <c r="K946" s="166"/>
      <c r="L946" s="166"/>
      <c r="M946" s="166"/>
      <c r="N946" s="166"/>
      <c r="O946" s="166"/>
      <c r="P946" s="166"/>
      <c r="Q946" s="166"/>
      <c r="R946" s="166"/>
      <c r="S946" s="166"/>
      <c r="T946" s="166"/>
      <c r="U946" s="166"/>
      <c r="V946" s="166"/>
      <c r="W946" s="166"/>
      <c r="X946" s="166"/>
      <c r="Y946" s="166"/>
      <c r="Z946" s="166"/>
    </row>
    <row r="947" spans="1:26" ht="12.75" customHeight="1">
      <c r="A947" s="166"/>
      <c r="B947" s="166"/>
      <c r="C947" s="166"/>
      <c r="D947" s="166"/>
      <c r="E947" s="166"/>
      <c r="F947" s="166"/>
      <c r="G947" s="166"/>
      <c r="H947" s="166"/>
      <c r="I947" s="166"/>
      <c r="J947" s="166"/>
      <c r="K947" s="166"/>
      <c r="L947" s="166"/>
      <c r="M947" s="166"/>
      <c r="N947" s="166"/>
      <c r="O947" s="166"/>
      <c r="P947" s="166"/>
      <c r="Q947" s="166"/>
      <c r="R947" s="166"/>
      <c r="S947" s="166"/>
      <c r="T947" s="166"/>
      <c r="U947" s="166"/>
      <c r="V947" s="166"/>
      <c r="W947" s="166"/>
      <c r="X947" s="166"/>
      <c r="Y947" s="166"/>
      <c r="Z947" s="166"/>
    </row>
    <row r="948" spans="1:26" ht="12.75" customHeight="1">
      <c r="A948" s="166"/>
      <c r="B948" s="166"/>
      <c r="C948" s="166"/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66"/>
      <c r="O948" s="166"/>
      <c r="P948" s="166"/>
      <c r="Q948" s="166"/>
      <c r="R948" s="166"/>
      <c r="S948" s="166"/>
      <c r="T948" s="166"/>
      <c r="U948" s="166"/>
      <c r="V948" s="166"/>
      <c r="W948" s="166"/>
      <c r="X948" s="166"/>
      <c r="Y948" s="166"/>
      <c r="Z948" s="166"/>
    </row>
    <row r="949" spans="1:26" ht="12.75" customHeight="1">
      <c r="A949" s="166"/>
      <c r="B949" s="166"/>
      <c r="C949" s="166"/>
      <c r="D949" s="166"/>
      <c r="E949" s="166"/>
      <c r="F949" s="166"/>
      <c r="G949" s="166"/>
      <c r="H949" s="166"/>
      <c r="I949" s="166"/>
      <c r="J949" s="166"/>
      <c r="K949" s="166"/>
      <c r="L949" s="166"/>
      <c r="M949" s="166"/>
      <c r="N949" s="166"/>
      <c r="O949" s="166"/>
      <c r="P949" s="166"/>
      <c r="Q949" s="166"/>
      <c r="R949" s="166"/>
      <c r="S949" s="166"/>
      <c r="T949" s="166"/>
      <c r="U949" s="166"/>
      <c r="V949" s="166"/>
      <c r="W949" s="166"/>
      <c r="X949" s="166"/>
      <c r="Y949" s="166"/>
      <c r="Z949" s="166"/>
    </row>
    <row r="950" spans="1:26" ht="12.75" customHeight="1">
      <c r="A950" s="166"/>
      <c r="B950" s="166"/>
      <c r="C950" s="166"/>
      <c r="D950" s="166"/>
      <c r="E950" s="166"/>
      <c r="F950" s="166"/>
      <c r="G950" s="166"/>
      <c r="H950" s="166"/>
      <c r="I950" s="166"/>
      <c r="J950" s="166"/>
      <c r="K950" s="166"/>
      <c r="L950" s="166"/>
      <c r="M950" s="166"/>
      <c r="N950" s="166"/>
      <c r="O950" s="166"/>
      <c r="P950" s="166"/>
      <c r="Q950" s="166"/>
      <c r="R950" s="166"/>
      <c r="S950" s="166"/>
      <c r="T950" s="166"/>
      <c r="U950" s="166"/>
      <c r="V950" s="166"/>
      <c r="W950" s="166"/>
      <c r="X950" s="166"/>
      <c r="Y950" s="166"/>
      <c r="Z950" s="166"/>
    </row>
    <row r="951" spans="1:26" ht="12.75" customHeight="1">
      <c r="A951" s="166"/>
      <c r="B951" s="166"/>
      <c r="C951" s="166"/>
      <c r="D951" s="166"/>
      <c r="E951" s="166"/>
      <c r="F951" s="166"/>
      <c r="G951" s="166"/>
      <c r="H951" s="166"/>
      <c r="I951" s="166"/>
      <c r="J951" s="166"/>
      <c r="K951" s="166"/>
      <c r="L951" s="166"/>
      <c r="M951" s="166"/>
      <c r="N951" s="166"/>
      <c r="O951" s="166"/>
      <c r="P951" s="166"/>
      <c r="Q951" s="166"/>
      <c r="R951" s="166"/>
      <c r="S951" s="166"/>
      <c r="T951" s="166"/>
      <c r="U951" s="166"/>
      <c r="V951" s="166"/>
      <c r="W951" s="166"/>
      <c r="X951" s="166"/>
      <c r="Y951" s="166"/>
      <c r="Z951" s="166"/>
    </row>
    <row r="952" spans="1:26" ht="12.75" customHeight="1">
      <c r="A952" s="166"/>
      <c r="B952" s="166"/>
      <c r="C952" s="166"/>
      <c r="D952" s="166"/>
      <c r="E952" s="166"/>
      <c r="F952" s="166"/>
      <c r="G952" s="166"/>
      <c r="H952" s="166"/>
      <c r="I952" s="166"/>
      <c r="J952" s="166"/>
      <c r="K952" s="166"/>
      <c r="L952" s="166"/>
      <c r="M952" s="166"/>
      <c r="N952" s="166"/>
      <c r="O952" s="166"/>
      <c r="P952" s="166"/>
      <c r="Q952" s="166"/>
      <c r="R952" s="166"/>
      <c r="S952" s="166"/>
      <c r="T952" s="166"/>
      <c r="U952" s="166"/>
      <c r="V952" s="166"/>
      <c r="W952" s="166"/>
      <c r="X952" s="166"/>
      <c r="Y952" s="166"/>
      <c r="Z952" s="166"/>
    </row>
    <row r="953" spans="1:26" ht="12.75" customHeight="1">
      <c r="A953" s="166"/>
      <c r="B953" s="166"/>
      <c r="C953" s="166"/>
      <c r="D953" s="166"/>
      <c r="E953" s="166"/>
      <c r="F953" s="166"/>
      <c r="G953" s="166"/>
      <c r="H953" s="166"/>
      <c r="I953" s="166"/>
      <c r="J953" s="166"/>
      <c r="K953" s="166"/>
      <c r="L953" s="166"/>
      <c r="M953" s="166"/>
      <c r="N953" s="166"/>
      <c r="O953" s="166"/>
      <c r="P953" s="166"/>
      <c r="Q953" s="166"/>
      <c r="R953" s="166"/>
      <c r="S953" s="166"/>
      <c r="T953" s="166"/>
      <c r="U953" s="166"/>
      <c r="V953" s="166"/>
      <c r="W953" s="166"/>
      <c r="X953" s="166"/>
      <c r="Y953" s="166"/>
      <c r="Z953" s="166"/>
    </row>
    <row r="954" spans="1:26" ht="12.75" customHeight="1">
      <c r="A954" s="166"/>
      <c r="B954" s="166"/>
      <c r="C954" s="166"/>
      <c r="D954" s="166"/>
      <c r="E954" s="166"/>
      <c r="F954" s="166"/>
      <c r="G954" s="166"/>
      <c r="H954" s="166"/>
      <c r="I954" s="166"/>
      <c r="J954" s="166"/>
      <c r="K954" s="166"/>
      <c r="L954" s="166"/>
      <c r="M954" s="166"/>
      <c r="N954" s="166"/>
      <c r="O954" s="166"/>
      <c r="P954" s="166"/>
      <c r="Q954" s="166"/>
      <c r="R954" s="166"/>
      <c r="S954" s="166"/>
      <c r="T954" s="166"/>
      <c r="U954" s="166"/>
      <c r="V954" s="166"/>
      <c r="W954" s="166"/>
      <c r="X954" s="166"/>
      <c r="Y954" s="166"/>
      <c r="Z954" s="166"/>
    </row>
    <row r="955" spans="1:26" ht="12.75" customHeight="1">
      <c r="A955" s="166"/>
      <c r="B955" s="166"/>
      <c r="C955" s="166"/>
      <c r="D955" s="166"/>
      <c r="E955" s="166"/>
      <c r="F955" s="166"/>
      <c r="G955" s="166"/>
      <c r="H955" s="166"/>
      <c r="I955" s="166"/>
      <c r="J955" s="166"/>
      <c r="K955" s="166"/>
      <c r="L955" s="166"/>
      <c r="M955" s="166"/>
      <c r="N955" s="166"/>
      <c r="O955" s="166"/>
      <c r="P955" s="166"/>
      <c r="Q955" s="166"/>
      <c r="R955" s="166"/>
      <c r="S955" s="166"/>
      <c r="T955" s="166"/>
      <c r="U955" s="166"/>
      <c r="V955" s="166"/>
      <c r="W955" s="166"/>
      <c r="X955" s="166"/>
      <c r="Y955" s="166"/>
      <c r="Z955" s="166"/>
    </row>
    <row r="956" spans="1:26" ht="12.75" customHeight="1">
      <c r="A956" s="166"/>
      <c r="B956" s="166"/>
      <c r="C956" s="166"/>
      <c r="D956" s="166"/>
      <c r="E956" s="166"/>
      <c r="F956" s="166"/>
      <c r="G956" s="166"/>
      <c r="H956" s="166"/>
      <c r="I956" s="166"/>
      <c r="J956" s="166"/>
      <c r="K956" s="166"/>
      <c r="L956" s="166"/>
      <c r="M956" s="166"/>
      <c r="N956" s="166"/>
      <c r="O956" s="166"/>
      <c r="P956" s="166"/>
      <c r="Q956" s="166"/>
      <c r="R956" s="166"/>
      <c r="S956" s="166"/>
      <c r="T956" s="166"/>
      <c r="U956" s="166"/>
      <c r="V956" s="166"/>
      <c r="W956" s="166"/>
      <c r="X956" s="166"/>
      <c r="Y956" s="166"/>
      <c r="Z956" s="166"/>
    </row>
    <row r="957" spans="1:26" ht="12.75" customHeight="1">
      <c r="A957" s="166"/>
      <c r="B957" s="166"/>
      <c r="C957" s="166"/>
      <c r="D957" s="166"/>
      <c r="E957" s="166"/>
      <c r="F957" s="166"/>
      <c r="G957" s="166"/>
      <c r="H957" s="166"/>
      <c r="I957" s="166"/>
      <c r="J957" s="166"/>
      <c r="K957" s="166"/>
      <c r="L957" s="166"/>
      <c r="M957" s="166"/>
      <c r="N957" s="166"/>
      <c r="O957" s="166"/>
      <c r="P957" s="166"/>
      <c r="Q957" s="166"/>
      <c r="R957" s="166"/>
      <c r="S957" s="166"/>
      <c r="T957" s="166"/>
      <c r="U957" s="166"/>
      <c r="V957" s="166"/>
      <c r="W957" s="166"/>
      <c r="X957" s="166"/>
      <c r="Y957" s="166"/>
      <c r="Z957" s="166"/>
    </row>
    <row r="958" spans="1:26" ht="12.75" customHeight="1">
      <c r="A958" s="166"/>
      <c r="B958" s="166"/>
      <c r="C958" s="166"/>
      <c r="D958" s="166"/>
      <c r="E958" s="166"/>
      <c r="F958" s="166"/>
      <c r="G958" s="166"/>
      <c r="H958" s="166"/>
      <c r="I958" s="166"/>
      <c r="J958" s="166"/>
      <c r="K958" s="166"/>
      <c r="L958" s="166"/>
      <c r="M958" s="166"/>
      <c r="N958" s="166"/>
      <c r="O958" s="166"/>
      <c r="P958" s="166"/>
      <c r="Q958" s="166"/>
      <c r="R958" s="166"/>
      <c r="S958" s="166"/>
      <c r="T958" s="166"/>
      <c r="U958" s="166"/>
      <c r="V958" s="166"/>
      <c r="W958" s="166"/>
      <c r="X958" s="166"/>
      <c r="Y958" s="166"/>
      <c r="Z958" s="166"/>
    </row>
    <row r="959" spans="1:26" ht="12.75" customHeight="1">
      <c r="A959" s="166"/>
      <c r="B959" s="166"/>
      <c r="C959" s="166"/>
      <c r="D959" s="166"/>
      <c r="E959" s="166"/>
      <c r="F959" s="166"/>
      <c r="G959" s="166"/>
      <c r="H959" s="166"/>
      <c r="I959" s="166"/>
      <c r="J959" s="166"/>
      <c r="K959" s="166"/>
      <c r="L959" s="166"/>
      <c r="M959" s="166"/>
      <c r="N959" s="166"/>
      <c r="O959" s="166"/>
      <c r="P959" s="166"/>
      <c r="Q959" s="166"/>
      <c r="R959" s="166"/>
      <c r="S959" s="166"/>
      <c r="T959" s="166"/>
      <c r="U959" s="166"/>
      <c r="V959" s="166"/>
      <c r="W959" s="166"/>
      <c r="X959" s="166"/>
      <c r="Y959" s="166"/>
      <c r="Z959" s="166"/>
    </row>
    <row r="960" spans="1:26" ht="12.75" customHeight="1">
      <c r="A960" s="166"/>
      <c r="B960" s="166"/>
      <c r="C960" s="166"/>
      <c r="D960" s="166"/>
      <c r="E960" s="166"/>
      <c r="F960" s="166"/>
      <c r="G960" s="166"/>
      <c r="H960" s="166"/>
      <c r="I960" s="166"/>
      <c r="J960" s="166"/>
      <c r="K960" s="166"/>
      <c r="L960" s="166"/>
      <c r="M960" s="166"/>
      <c r="N960" s="166"/>
      <c r="O960" s="166"/>
      <c r="P960" s="166"/>
      <c r="Q960" s="166"/>
      <c r="R960" s="166"/>
      <c r="S960" s="166"/>
      <c r="T960" s="166"/>
      <c r="U960" s="166"/>
      <c r="V960" s="166"/>
      <c r="W960" s="166"/>
      <c r="X960" s="166"/>
      <c r="Y960" s="166"/>
      <c r="Z960" s="166"/>
    </row>
    <row r="961" spans="1:26" ht="12.75" customHeight="1">
      <c r="A961" s="166"/>
      <c r="B961" s="166"/>
      <c r="C961" s="166"/>
      <c r="D961" s="166"/>
      <c r="E961" s="166"/>
      <c r="F961" s="166"/>
      <c r="G961" s="166"/>
      <c r="H961" s="166"/>
      <c r="I961" s="166"/>
      <c r="J961" s="166"/>
      <c r="K961" s="166"/>
      <c r="L961" s="166"/>
      <c r="M961" s="166"/>
      <c r="N961" s="166"/>
      <c r="O961" s="166"/>
      <c r="P961" s="166"/>
      <c r="Q961" s="166"/>
      <c r="R961" s="166"/>
      <c r="S961" s="166"/>
      <c r="T961" s="166"/>
      <c r="U961" s="166"/>
      <c r="V961" s="166"/>
      <c r="W961" s="166"/>
      <c r="X961" s="166"/>
      <c r="Y961" s="166"/>
      <c r="Z961" s="166"/>
    </row>
    <row r="962" spans="1:26" ht="12.75" customHeight="1">
      <c r="A962" s="166"/>
      <c r="B962" s="166"/>
      <c r="C962" s="166"/>
      <c r="D962" s="166"/>
      <c r="E962" s="166"/>
      <c r="F962" s="166"/>
      <c r="G962" s="166"/>
      <c r="H962" s="166"/>
      <c r="I962" s="166"/>
      <c r="J962" s="166"/>
      <c r="K962" s="166"/>
      <c r="L962" s="166"/>
      <c r="M962" s="166"/>
      <c r="N962" s="166"/>
      <c r="O962" s="166"/>
      <c r="P962" s="166"/>
      <c r="Q962" s="166"/>
      <c r="R962" s="166"/>
      <c r="S962" s="166"/>
      <c r="T962" s="166"/>
      <c r="U962" s="166"/>
      <c r="V962" s="166"/>
      <c r="W962" s="166"/>
      <c r="X962" s="166"/>
      <c r="Y962" s="166"/>
      <c r="Z962" s="166"/>
    </row>
    <row r="963" spans="1:26" ht="12.75" customHeight="1">
      <c r="A963" s="166"/>
      <c r="B963" s="166"/>
      <c r="C963" s="166"/>
      <c r="D963" s="166"/>
      <c r="E963" s="166"/>
      <c r="F963" s="166"/>
      <c r="G963" s="166"/>
      <c r="H963" s="166"/>
      <c r="I963" s="166"/>
      <c r="J963" s="166"/>
      <c r="K963" s="166"/>
      <c r="L963" s="166"/>
      <c r="M963" s="166"/>
      <c r="N963" s="166"/>
      <c r="O963" s="166"/>
      <c r="P963" s="166"/>
      <c r="Q963" s="166"/>
      <c r="R963" s="166"/>
      <c r="S963" s="166"/>
      <c r="T963" s="166"/>
      <c r="U963" s="166"/>
      <c r="V963" s="166"/>
      <c r="W963" s="166"/>
      <c r="X963" s="166"/>
      <c r="Y963" s="166"/>
      <c r="Z963" s="166"/>
    </row>
    <row r="964" spans="1:26" ht="12.75" customHeight="1">
      <c r="A964" s="166"/>
      <c r="B964" s="166"/>
      <c r="C964" s="166"/>
      <c r="D964" s="166"/>
      <c r="E964" s="166"/>
      <c r="F964" s="166"/>
      <c r="G964" s="166"/>
      <c r="H964" s="166"/>
      <c r="I964" s="166"/>
      <c r="J964" s="166"/>
      <c r="K964" s="166"/>
      <c r="L964" s="166"/>
      <c r="M964" s="166"/>
      <c r="N964" s="166"/>
      <c r="O964" s="166"/>
      <c r="P964" s="166"/>
      <c r="Q964" s="166"/>
      <c r="R964" s="166"/>
      <c r="S964" s="166"/>
      <c r="T964" s="166"/>
      <c r="U964" s="166"/>
      <c r="V964" s="166"/>
      <c r="W964" s="166"/>
      <c r="X964" s="166"/>
      <c r="Y964" s="166"/>
      <c r="Z964" s="166"/>
    </row>
    <row r="965" spans="1:26" ht="12.75" customHeight="1">
      <c r="A965" s="166"/>
      <c r="B965" s="166"/>
      <c r="C965" s="166"/>
      <c r="D965" s="166"/>
      <c r="E965" s="166"/>
      <c r="F965" s="166"/>
      <c r="G965" s="166"/>
      <c r="H965" s="166"/>
      <c r="I965" s="166"/>
      <c r="J965" s="166"/>
      <c r="K965" s="166"/>
      <c r="L965" s="166"/>
      <c r="M965" s="166"/>
      <c r="N965" s="166"/>
      <c r="O965" s="166"/>
      <c r="P965" s="166"/>
      <c r="Q965" s="166"/>
      <c r="R965" s="166"/>
      <c r="S965" s="166"/>
      <c r="T965" s="166"/>
      <c r="U965" s="166"/>
      <c r="V965" s="166"/>
      <c r="W965" s="166"/>
      <c r="X965" s="166"/>
      <c r="Y965" s="166"/>
      <c r="Z965" s="166"/>
    </row>
    <row r="966" spans="1:26" ht="12.75" customHeight="1">
      <c r="A966" s="166"/>
      <c r="B966" s="166"/>
      <c r="C966" s="166"/>
      <c r="D966" s="166"/>
      <c r="E966" s="166"/>
      <c r="F966" s="166"/>
      <c r="G966" s="166"/>
      <c r="H966" s="166"/>
      <c r="I966" s="166"/>
      <c r="J966" s="166"/>
      <c r="K966" s="166"/>
      <c r="L966" s="166"/>
      <c r="M966" s="166"/>
      <c r="N966" s="166"/>
      <c r="O966" s="166"/>
      <c r="P966" s="166"/>
      <c r="Q966" s="166"/>
      <c r="R966" s="166"/>
      <c r="S966" s="166"/>
      <c r="T966" s="166"/>
      <c r="U966" s="166"/>
      <c r="V966" s="166"/>
      <c r="W966" s="166"/>
      <c r="X966" s="166"/>
      <c r="Y966" s="166"/>
      <c r="Z966" s="166"/>
    </row>
    <row r="967" spans="1:26" ht="12.75" customHeight="1">
      <c r="A967" s="166"/>
      <c r="B967" s="166"/>
      <c r="C967" s="166"/>
      <c r="D967" s="166"/>
      <c r="E967" s="166"/>
      <c r="F967" s="166"/>
      <c r="G967" s="166"/>
      <c r="H967" s="166"/>
      <c r="I967" s="166"/>
      <c r="J967" s="166"/>
      <c r="K967" s="166"/>
      <c r="L967" s="166"/>
      <c r="M967" s="166"/>
      <c r="N967" s="166"/>
      <c r="O967" s="166"/>
      <c r="P967" s="166"/>
      <c r="Q967" s="166"/>
      <c r="R967" s="166"/>
      <c r="S967" s="166"/>
      <c r="T967" s="166"/>
      <c r="U967" s="166"/>
      <c r="V967" s="166"/>
      <c r="W967" s="166"/>
      <c r="X967" s="166"/>
      <c r="Y967" s="166"/>
      <c r="Z967" s="166"/>
    </row>
    <row r="968" spans="1:26" ht="12.75" customHeight="1">
      <c r="A968" s="166"/>
      <c r="B968" s="166"/>
      <c r="C968" s="166"/>
      <c r="D968" s="166"/>
      <c r="E968" s="166"/>
      <c r="F968" s="166"/>
      <c r="G968" s="166"/>
      <c r="H968" s="166"/>
      <c r="I968" s="166"/>
      <c r="J968" s="166"/>
      <c r="K968" s="166"/>
      <c r="L968" s="166"/>
      <c r="M968" s="166"/>
      <c r="N968" s="166"/>
      <c r="O968" s="166"/>
      <c r="P968" s="166"/>
      <c r="Q968" s="166"/>
      <c r="R968" s="166"/>
      <c r="S968" s="166"/>
      <c r="T968" s="166"/>
      <c r="U968" s="166"/>
      <c r="V968" s="166"/>
      <c r="W968" s="166"/>
      <c r="X968" s="166"/>
      <c r="Y968" s="166"/>
      <c r="Z968" s="166"/>
    </row>
    <row r="969" spans="1:26" ht="12.75" customHeight="1">
      <c r="A969" s="166"/>
      <c r="B969" s="166"/>
      <c r="C969" s="166"/>
      <c r="D969" s="166"/>
      <c r="E969" s="166"/>
      <c r="F969" s="166"/>
      <c r="G969" s="166"/>
      <c r="H969" s="166"/>
      <c r="I969" s="166"/>
      <c r="J969" s="166"/>
      <c r="K969" s="166"/>
      <c r="L969" s="166"/>
      <c r="M969" s="166"/>
      <c r="N969" s="166"/>
      <c r="O969" s="166"/>
      <c r="P969" s="166"/>
      <c r="Q969" s="166"/>
      <c r="R969" s="166"/>
      <c r="S969" s="166"/>
      <c r="T969" s="166"/>
      <c r="U969" s="166"/>
      <c r="V969" s="166"/>
      <c r="W969" s="166"/>
      <c r="X969" s="166"/>
      <c r="Y969" s="166"/>
      <c r="Z969" s="166"/>
    </row>
    <row r="970" spans="1:26" ht="12.75" customHeight="1">
      <c r="A970" s="166"/>
      <c r="B970" s="166"/>
      <c r="C970" s="166"/>
      <c r="D970" s="166"/>
      <c r="E970" s="166"/>
      <c r="F970" s="166"/>
      <c r="G970" s="166"/>
      <c r="H970" s="166"/>
      <c r="I970" s="166"/>
      <c r="J970" s="166"/>
      <c r="K970" s="166"/>
      <c r="L970" s="166"/>
      <c r="M970" s="166"/>
      <c r="N970" s="166"/>
      <c r="O970" s="166"/>
      <c r="P970" s="166"/>
      <c r="Q970" s="166"/>
      <c r="R970" s="166"/>
      <c r="S970" s="166"/>
      <c r="T970" s="166"/>
      <c r="U970" s="166"/>
      <c r="V970" s="166"/>
      <c r="W970" s="166"/>
      <c r="X970" s="166"/>
      <c r="Y970" s="166"/>
      <c r="Z970" s="166"/>
    </row>
    <row r="971" spans="1:26" ht="12.75" customHeight="1">
      <c r="A971" s="166"/>
      <c r="B971" s="166"/>
      <c r="C971" s="166"/>
      <c r="D971" s="166"/>
      <c r="E971" s="166"/>
      <c r="F971" s="166"/>
      <c r="G971" s="166"/>
      <c r="H971" s="166"/>
      <c r="I971" s="166"/>
      <c r="J971" s="166"/>
      <c r="K971" s="166"/>
      <c r="L971" s="166"/>
      <c r="M971" s="166"/>
      <c r="N971" s="166"/>
      <c r="O971" s="166"/>
      <c r="P971" s="166"/>
      <c r="Q971" s="166"/>
      <c r="R971" s="166"/>
      <c r="S971" s="166"/>
      <c r="T971" s="166"/>
      <c r="U971" s="166"/>
      <c r="V971" s="166"/>
      <c r="W971" s="166"/>
      <c r="X971" s="166"/>
      <c r="Y971" s="166"/>
      <c r="Z971" s="166"/>
    </row>
    <row r="972" spans="1:26" ht="12.75" customHeight="1">
      <c r="A972" s="166"/>
      <c r="B972" s="166"/>
      <c r="C972" s="166"/>
      <c r="D972" s="166"/>
      <c r="E972" s="166"/>
      <c r="F972" s="166"/>
      <c r="G972" s="166"/>
      <c r="H972" s="166"/>
      <c r="I972" s="166"/>
      <c r="J972" s="166"/>
      <c r="K972" s="166"/>
      <c r="L972" s="166"/>
      <c r="M972" s="166"/>
      <c r="N972" s="166"/>
      <c r="O972" s="166"/>
      <c r="P972" s="166"/>
      <c r="Q972" s="166"/>
      <c r="R972" s="166"/>
      <c r="S972" s="166"/>
      <c r="T972" s="166"/>
      <c r="U972" s="166"/>
      <c r="V972" s="166"/>
      <c r="W972" s="166"/>
      <c r="X972" s="166"/>
      <c r="Y972" s="166"/>
      <c r="Z972" s="166"/>
    </row>
    <row r="973" spans="1:26" ht="12.75" customHeight="1">
      <c r="A973" s="166"/>
      <c r="B973" s="166"/>
      <c r="C973" s="166"/>
      <c r="D973" s="166"/>
      <c r="E973" s="166"/>
      <c r="F973" s="166"/>
      <c r="G973" s="166"/>
      <c r="H973" s="166"/>
      <c r="I973" s="166"/>
      <c r="J973" s="166"/>
      <c r="K973" s="166"/>
      <c r="L973" s="166"/>
      <c r="M973" s="166"/>
      <c r="N973" s="166"/>
      <c r="O973" s="166"/>
      <c r="P973" s="166"/>
      <c r="Q973" s="166"/>
      <c r="R973" s="166"/>
      <c r="S973" s="166"/>
      <c r="T973" s="166"/>
      <c r="U973" s="166"/>
      <c r="V973" s="166"/>
      <c r="W973" s="166"/>
      <c r="X973" s="166"/>
      <c r="Y973" s="166"/>
      <c r="Z973" s="166"/>
    </row>
    <row r="974" spans="1:26" ht="12.75" customHeight="1">
      <c r="A974" s="166"/>
      <c r="B974" s="166"/>
      <c r="C974" s="166"/>
      <c r="D974" s="166"/>
      <c r="E974" s="166"/>
      <c r="F974" s="166"/>
      <c r="G974" s="166"/>
      <c r="H974" s="166"/>
      <c r="I974" s="166"/>
      <c r="J974" s="166"/>
      <c r="K974" s="166"/>
      <c r="L974" s="166"/>
      <c r="M974" s="166"/>
      <c r="N974" s="166"/>
      <c r="O974" s="166"/>
      <c r="P974" s="166"/>
      <c r="Q974" s="166"/>
      <c r="R974" s="166"/>
      <c r="S974" s="166"/>
      <c r="T974" s="166"/>
      <c r="U974" s="166"/>
      <c r="V974" s="166"/>
      <c r="W974" s="166"/>
      <c r="X974" s="166"/>
      <c r="Y974" s="166"/>
      <c r="Z974" s="166"/>
    </row>
    <row r="975" spans="1:26" ht="12.75" customHeight="1">
      <c r="A975" s="166"/>
      <c r="B975" s="166"/>
      <c r="C975" s="166"/>
      <c r="D975" s="166"/>
      <c r="E975" s="166"/>
      <c r="F975" s="166"/>
      <c r="G975" s="166"/>
      <c r="H975" s="166"/>
      <c r="I975" s="166"/>
      <c r="J975" s="166"/>
      <c r="K975" s="166"/>
      <c r="L975" s="166"/>
      <c r="M975" s="166"/>
      <c r="N975" s="166"/>
      <c r="O975" s="166"/>
      <c r="P975" s="166"/>
      <c r="Q975" s="166"/>
      <c r="R975" s="166"/>
      <c r="S975" s="166"/>
      <c r="T975" s="166"/>
      <c r="U975" s="166"/>
      <c r="V975" s="166"/>
      <c r="W975" s="166"/>
      <c r="X975" s="166"/>
      <c r="Y975" s="166"/>
      <c r="Z975" s="166"/>
    </row>
    <row r="976" spans="1:26" ht="12.75" customHeight="1">
      <c r="A976" s="166"/>
      <c r="B976" s="166"/>
      <c r="C976" s="166"/>
      <c r="D976" s="166"/>
      <c r="E976" s="166"/>
      <c r="F976" s="166"/>
      <c r="G976" s="166"/>
      <c r="H976" s="166"/>
      <c r="I976" s="166"/>
      <c r="J976" s="166"/>
      <c r="K976" s="166"/>
      <c r="L976" s="166"/>
      <c r="M976" s="166"/>
      <c r="N976" s="166"/>
      <c r="O976" s="166"/>
      <c r="P976" s="166"/>
      <c r="Q976" s="166"/>
      <c r="R976" s="166"/>
      <c r="S976" s="166"/>
      <c r="T976" s="166"/>
      <c r="U976" s="166"/>
      <c r="V976" s="166"/>
      <c r="W976" s="166"/>
      <c r="X976" s="166"/>
      <c r="Y976" s="166"/>
      <c r="Z976" s="166"/>
    </row>
    <row r="977" spans="1:26" ht="12.75" customHeight="1">
      <c r="A977" s="166"/>
      <c r="B977" s="166"/>
      <c r="C977" s="166"/>
      <c r="D977" s="166"/>
      <c r="E977" s="166"/>
      <c r="F977" s="166"/>
      <c r="G977" s="166"/>
      <c r="H977" s="166"/>
      <c r="I977" s="166"/>
      <c r="J977" s="166"/>
      <c r="K977" s="166"/>
      <c r="L977" s="166"/>
      <c r="M977" s="166"/>
      <c r="N977" s="166"/>
      <c r="O977" s="166"/>
      <c r="P977" s="166"/>
      <c r="Q977" s="166"/>
      <c r="R977" s="166"/>
      <c r="S977" s="166"/>
      <c r="T977" s="166"/>
      <c r="U977" s="166"/>
      <c r="V977" s="166"/>
      <c r="W977" s="166"/>
      <c r="X977" s="166"/>
      <c r="Y977" s="166"/>
      <c r="Z977" s="166"/>
    </row>
    <row r="978" spans="1:26" ht="12.75" customHeight="1">
      <c r="A978" s="166"/>
      <c r="B978" s="166"/>
      <c r="C978" s="166"/>
      <c r="D978" s="166"/>
      <c r="E978" s="166"/>
      <c r="F978" s="166"/>
      <c r="G978" s="166"/>
      <c r="H978" s="166"/>
      <c r="I978" s="166"/>
      <c r="J978" s="166"/>
      <c r="K978" s="166"/>
      <c r="L978" s="166"/>
      <c r="M978" s="166"/>
      <c r="N978" s="166"/>
      <c r="O978" s="166"/>
      <c r="P978" s="166"/>
      <c r="Q978" s="166"/>
      <c r="R978" s="166"/>
      <c r="S978" s="166"/>
      <c r="T978" s="166"/>
      <c r="U978" s="166"/>
      <c r="V978" s="166"/>
      <c r="W978" s="166"/>
      <c r="X978" s="166"/>
      <c r="Y978" s="166"/>
      <c r="Z978" s="166"/>
    </row>
    <row r="979" spans="1:26" ht="12.75" customHeight="1">
      <c r="A979" s="166"/>
      <c r="B979" s="166"/>
      <c r="C979" s="166"/>
      <c r="D979" s="166"/>
      <c r="E979" s="166"/>
      <c r="F979" s="166"/>
      <c r="G979" s="166"/>
      <c r="H979" s="166"/>
      <c r="I979" s="166"/>
      <c r="J979" s="166"/>
      <c r="K979" s="166"/>
      <c r="L979" s="166"/>
      <c r="M979" s="166"/>
      <c r="N979" s="166"/>
      <c r="O979" s="166"/>
      <c r="P979" s="166"/>
      <c r="Q979" s="166"/>
      <c r="R979" s="166"/>
      <c r="S979" s="166"/>
      <c r="T979" s="166"/>
      <c r="U979" s="166"/>
      <c r="V979" s="166"/>
      <c r="W979" s="166"/>
      <c r="X979" s="166"/>
      <c r="Y979" s="166"/>
      <c r="Z979" s="166"/>
    </row>
    <row r="980" spans="1:26" ht="12.75" customHeight="1">
      <c r="A980" s="166"/>
      <c r="B980" s="166"/>
      <c r="C980" s="166"/>
      <c r="D980" s="166"/>
      <c r="E980" s="166"/>
      <c r="F980" s="166"/>
      <c r="G980" s="166"/>
      <c r="H980" s="166"/>
      <c r="I980" s="166"/>
      <c r="J980" s="166"/>
      <c r="K980" s="166"/>
      <c r="L980" s="166"/>
      <c r="M980" s="166"/>
      <c r="N980" s="166"/>
      <c r="O980" s="166"/>
      <c r="P980" s="166"/>
      <c r="Q980" s="166"/>
      <c r="R980" s="166"/>
      <c r="S980" s="166"/>
      <c r="T980" s="166"/>
      <c r="U980" s="166"/>
      <c r="V980" s="166"/>
      <c r="W980" s="166"/>
      <c r="X980" s="166"/>
      <c r="Y980" s="166"/>
      <c r="Z980" s="166"/>
    </row>
    <row r="981" spans="1:26" ht="12.75" customHeight="1">
      <c r="A981" s="166"/>
      <c r="B981" s="166"/>
      <c r="C981" s="166"/>
      <c r="D981" s="166"/>
      <c r="E981" s="166"/>
      <c r="F981" s="166"/>
      <c r="G981" s="166"/>
      <c r="H981" s="166"/>
      <c r="I981" s="166"/>
      <c r="J981" s="166"/>
      <c r="K981" s="166"/>
      <c r="L981" s="166"/>
      <c r="M981" s="166"/>
      <c r="N981" s="166"/>
      <c r="O981" s="166"/>
      <c r="P981" s="166"/>
      <c r="Q981" s="166"/>
      <c r="R981" s="166"/>
      <c r="S981" s="166"/>
      <c r="T981" s="166"/>
      <c r="U981" s="166"/>
      <c r="V981" s="166"/>
      <c r="W981" s="166"/>
      <c r="X981" s="166"/>
      <c r="Y981" s="166"/>
      <c r="Z981" s="166"/>
    </row>
    <row r="982" spans="1:26" ht="12.75" customHeight="1">
      <c r="A982" s="166"/>
      <c r="B982" s="166"/>
      <c r="C982" s="166"/>
      <c r="D982" s="166"/>
      <c r="E982" s="166"/>
      <c r="F982" s="166"/>
      <c r="G982" s="166"/>
      <c r="H982" s="166"/>
      <c r="I982" s="166"/>
      <c r="J982" s="166"/>
      <c r="K982" s="166"/>
      <c r="L982" s="166"/>
      <c r="M982" s="166"/>
      <c r="N982" s="166"/>
      <c r="O982" s="166"/>
      <c r="P982" s="166"/>
      <c r="Q982" s="166"/>
      <c r="R982" s="166"/>
      <c r="S982" s="166"/>
      <c r="T982" s="166"/>
      <c r="U982" s="166"/>
      <c r="V982" s="166"/>
      <c r="W982" s="166"/>
      <c r="X982" s="166"/>
      <c r="Y982" s="166"/>
      <c r="Z982" s="166"/>
    </row>
    <row r="983" spans="1:26" ht="12.75" customHeight="1">
      <c r="A983" s="166"/>
      <c r="B983" s="166"/>
      <c r="C983" s="166"/>
      <c r="D983" s="166"/>
      <c r="E983" s="166"/>
      <c r="F983" s="166"/>
      <c r="G983" s="166"/>
      <c r="H983" s="166"/>
      <c r="I983" s="166"/>
      <c r="J983" s="166"/>
      <c r="K983" s="166"/>
      <c r="L983" s="166"/>
      <c r="M983" s="166"/>
      <c r="N983" s="166"/>
      <c r="O983" s="166"/>
      <c r="P983" s="166"/>
      <c r="Q983" s="166"/>
      <c r="R983" s="166"/>
      <c r="S983" s="166"/>
      <c r="T983" s="166"/>
      <c r="U983" s="166"/>
      <c r="V983" s="166"/>
      <c r="W983" s="166"/>
      <c r="X983" s="166"/>
      <c r="Y983" s="166"/>
      <c r="Z983" s="166"/>
    </row>
    <row r="984" spans="1:26" ht="12.75" customHeight="1">
      <c r="A984" s="166"/>
      <c r="B984" s="166"/>
      <c r="C984" s="166"/>
      <c r="D984" s="166"/>
      <c r="E984" s="166"/>
      <c r="F984" s="166"/>
      <c r="G984" s="166"/>
      <c r="H984" s="166"/>
      <c r="I984" s="166"/>
      <c r="J984" s="166"/>
      <c r="K984" s="166"/>
      <c r="L984" s="166"/>
      <c r="M984" s="166"/>
      <c r="N984" s="166"/>
      <c r="O984" s="166"/>
      <c r="P984" s="166"/>
      <c r="Q984" s="166"/>
      <c r="R984" s="166"/>
      <c r="S984" s="166"/>
      <c r="T984" s="166"/>
      <c r="U984" s="166"/>
      <c r="V984" s="166"/>
      <c r="W984" s="166"/>
      <c r="X984" s="166"/>
      <c r="Y984" s="166"/>
      <c r="Z984" s="166"/>
    </row>
    <row r="985" spans="1:26" ht="12.75" customHeight="1">
      <c r="A985" s="166"/>
      <c r="B985" s="166"/>
      <c r="C985" s="166"/>
      <c r="D985" s="166"/>
      <c r="E985" s="166"/>
      <c r="F985" s="166"/>
      <c r="G985" s="166"/>
      <c r="H985" s="166"/>
      <c r="I985" s="166"/>
      <c r="J985" s="166"/>
      <c r="K985" s="166"/>
      <c r="L985" s="166"/>
      <c r="M985" s="166"/>
      <c r="N985" s="166"/>
      <c r="O985" s="166"/>
      <c r="P985" s="166"/>
      <c r="Q985" s="166"/>
      <c r="R985" s="166"/>
      <c r="S985" s="166"/>
      <c r="T985" s="166"/>
      <c r="U985" s="166"/>
      <c r="V985" s="166"/>
      <c r="W985" s="166"/>
      <c r="X985" s="166"/>
      <c r="Y985" s="166"/>
      <c r="Z985" s="166"/>
    </row>
    <row r="986" spans="1:26" ht="12.75" customHeight="1">
      <c r="A986" s="166"/>
      <c r="B986" s="166"/>
      <c r="C986" s="166"/>
      <c r="D986" s="166"/>
      <c r="E986" s="166"/>
      <c r="F986" s="166"/>
      <c r="G986" s="166"/>
      <c r="H986" s="166"/>
      <c r="I986" s="166"/>
      <c r="J986" s="166"/>
      <c r="K986" s="166"/>
      <c r="L986" s="166"/>
      <c r="M986" s="166"/>
      <c r="N986" s="166"/>
      <c r="O986" s="166"/>
      <c r="P986" s="166"/>
      <c r="Q986" s="166"/>
      <c r="R986" s="166"/>
      <c r="S986" s="166"/>
      <c r="T986" s="166"/>
      <c r="U986" s="166"/>
      <c r="V986" s="166"/>
      <c r="W986" s="166"/>
      <c r="X986" s="166"/>
      <c r="Y986" s="166"/>
      <c r="Z986" s="166"/>
    </row>
    <row r="987" spans="1:26" ht="12.75" customHeight="1">
      <c r="A987" s="166"/>
      <c r="B987" s="166"/>
      <c r="C987" s="166"/>
      <c r="D987" s="166"/>
      <c r="E987" s="166"/>
      <c r="F987" s="166"/>
      <c r="G987" s="166"/>
      <c r="H987" s="166"/>
      <c r="I987" s="166"/>
      <c r="J987" s="166"/>
      <c r="K987" s="166"/>
      <c r="L987" s="166"/>
      <c r="M987" s="166"/>
      <c r="N987" s="166"/>
      <c r="O987" s="166"/>
      <c r="P987" s="166"/>
      <c r="Q987" s="166"/>
      <c r="R987" s="166"/>
      <c r="S987" s="166"/>
      <c r="T987" s="166"/>
      <c r="U987" s="166"/>
      <c r="V987" s="166"/>
      <c r="W987" s="166"/>
      <c r="X987" s="166"/>
      <c r="Y987" s="166"/>
      <c r="Z987" s="166"/>
    </row>
    <row r="988" spans="1:26" ht="12.75" customHeight="1">
      <c r="A988" s="166"/>
      <c r="B988" s="166"/>
      <c r="C988" s="166"/>
      <c r="D988" s="166"/>
      <c r="E988" s="166"/>
      <c r="F988" s="166"/>
      <c r="G988" s="166"/>
      <c r="H988" s="166"/>
      <c r="I988" s="166"/>
      <c r="J988" s="166"/>
      <c r="K988" s="166"/>
      <c r="L988" s="166"/>
      <c r="M988" s="166"/>
      <c r="N988" s="166"/>
      <c r="O988" s="166"/>
      <c r="P988" s="166"/>
      <c r="Q988" s="166"/>
      <c r="R988" s="166"/>
      <c r="S988" s="166"/>
      <c r="T988" s="166"/>
      <c r="U988" s="166"/>
      <c r="V988" s="166"/>
      <c r="W988" s="166"/>
      <c r="X988" s="166"/>
      <c r="Y988" s="166"/>
      <c r="Z988" s="166"/>
    </row>
    <row r="989" spans="1:26" ht="12.75" customHeight="1">
      <c r="A989" s="166"/>
      <c r="B989" s="166"/>
      <c r="C989" s="166"/>
      <c r="D989" s="166"/>
      <c r="E989" s="166"/>
      <c r="F989" s="166"/>
      <c r="G989" s="166"/>
      <c r="H989" s="166"/>
      <c r="I989" s="166"/>
      <c r="J989" s="166"/>
      <c r="K989" s="166"/>
      <c r="L989" s="166"/>
      <c r="M989" s="166"/>
      <c r="N989" s="166"/>
      <c r="O989" s="166"/>
      <c r="P989" s="166"/>
      <c r="Q989" s="166"/>
      <c r="R989" s="166"/>
      <c r="S989" s="166"/>
      <c r="T989" s="166"/>
      <c r="U989" s="166"/>
      <c r="V989" s="166"/>
      <c r="W989" s="166"/>
      <c r="X989" s="166"/>
      <c r="Y989" s="166"/>
      <c r="Z989" s="166"/>
    </row>
    <row r="990" spans="1:26" ht="12.75" customHeight="1">
      <c r="A990" s="166"/>
      <c r="B990" s="166"/>
      <c r="C990" s="166"/>
      <c r="D990" s="166"/>
      <c r="E990" s="166"/>
      <c r="F990" s="166"/>
      <c r="G990" s="166"/>
      <c r="H990" s="166"/>
      <c r="I990" s="166"/>
      <c r="J990" s="166"/>
      <c r="K990" s="166"/>
      <c r="L990" s="166"/>
      <c r="M990" s="166"/>
      <c r="N990" s="166"/>
      <c r="O990" s="166"/>
      <c r="P990" s="166"/>
      <c r="Q990" s="166"/>
      <c r="R990" s="166"/>
      <c r="S990" s="166"/>
      <c r="T990" s="166"/>
      <c r="U990" s="166"/>
      <c r="V990" s="166"/>
      <c r="W990" s="166"/>
      <c r="X990" s="166"/>
      <c r="Y990" s="166"/>
      <c r="Z990" s="166"/>
    </row>
    <row r="991" spans="1:26" ht="12.75" customHeight="1">
      <c r="A991" s="166"/>
      <c r="B991" s="166"/>
      <c r="C991" s="166"/>
      <c r="D991" s="166"/>
      <c r="E991" s="166"/>
      <c r="F991" s="166"/>
      <c r="G991" s="166"/>
      <c r="H991" s="166"/>
      <c r="I991" s="166"/>
      <c r="J991" s="166"/>
      <c r="K991" s="166"/>
      <c r="L991" s="166"/>
      <c r="M991" s="166"/>
      <c r="N991" s="166"/>
      <c r="O991" s="166"/>
      <c r="P991" s="166"/>
      <c r="Q991" s="166"/>
      <c r="R991" s="166"/>
      <c r="S991" s="166"/>
      <c r="T991" s="166"/>
      <c r="U991" s="166"/>
      <c r="V991" s="166"/>
      <c r="W991" s="166"/>
      <c r="X991" s="166"/>
      <c r="Y991" s="166"/>
      <c r="Z991" s="166"/>
    </row>
    <row r="992" spans="1:26" ht="12.75" customHeight="1">
      <c r="A992" s="166"/>
      <c r="B992" s="166"/>
      <c r="C992" s="166"/>
      <c r="D992" s="166"/>
      <c r="E992" s="166"/>
      <c r="F992" s="166"/>
      <c r="G992" s="166"/>
      <c r="H992" s="166"/>
      <c r="I992" s="166"/>
      <c r="J992" s="166"/>
      <c r="K992" s="166"/>
      <c r="L992" s="166"/>
      <c r="M992" s="166"/>
      <c r="N992" s="166"/>
      <c r="O992" s="166"/>
      <c r="P992" s="166"/>
      <c r="Q992" s="166"/>
      <c r="R992" s="166"/>
      <c r="S992" s="166"/>
      <c r="T992" s="166"/>
      <c r="U992" s="166"/>
      <c r="V992" s="166"/>
      <c r="W992" s="166"/>
      <c r="X992" s="166"/>
      <c r="Y992" s="166"/>
      <c r="Z992" s="166"/>
    </row>
    <row r="993" spans="1:26" ht="12.75" customHeight="1">
      <c r="A993" s="166"/>
      <c r="B993" s="166"/>
      <c r="C993" s="166"/>
      <c r="D993" s="166"/>
      <c r="E993" s="166"/>
      <c r="F993" s="166"/>
      <c r="G993" s="166"/>
      <c r="H993" s="166"/>
      <c r="I993" s="166"/>
      <c r="J993" s="166"/>
      <c r="K993" s="166"/>
      <c r="L993" s="166"/>
      <c r="M993" s="166"/>
      <c r="N993" s="166"/>
      <c r="O993" s="166"/>
      <c r="P993" s="166"/>
      <c r="Q993" s="166"/>
      <c r="R993" s="166"/>
      <c r="S993" s="166"/>
      <c r="T993" s="166"/>
      <c r="U993" s="166"/>
      <c r="V993" s="166"/>
      <c r="W993" s="166"/>
      <c r="X993" s="166"/>
      <c r="Y993" s="166"/>
      <c r="Z993" s="166"/>
    </row>
    <row r="994" spans="1:26" ht="12.75" customHeight="1">
      <c r="A994" s="166"/>
      <c r="B994" s="166"/>
      <c r="C994" s="166"/>
      <c r="D994" s="166"/>
      <c r="E994" s="166"/>
      <c r="F994" s="166"/>
      <c r="G994" s="166"/>
      <c r="H994" s="166"/>
      <c r="I994" s="166"/>
      <c r="J994" s="166"/>
      <c r="K994" s="166"/>
      <c r="L994" s="166"/>
      <c r="M994" s="166"/>
      <c r="N994" s="166"/>
      <c r="O994" s="166"/>
      <c r="P994" s="166"/>
      <c r="Q994" s="166"/>
      <c r="R994" s="166"/>
      <c r="S994" s="166"/>
      <c r="T994" s="166"/>
      <c r="U994" s="166"/>
      <c r="V994" s="166"/>
      <c r="W994" s="166"/>
      <c r="X994" s="166"/>
      <c r="Y994" s="166"/>
      <c r="Z994" s="166"/>
    </row>
    <row r="995" spans="1:26" ht="12.75" customHeight="1">
      <c r="A995" s="166"/>
      <c r="B995" s="166"/>
      <c r="C995" s="166"/>
      <c r="D995" s="166"/>
      <c r="E995" s="166"/>
      <c r="F995" s="166"/>
      <c r="G995" s="166"/>
      <c r="H995" s="166"/>
      <c r="I995" s="166"/>
      <c r="J995" s="166"/>
      <c r="K995" s="166"/>
      <c r="L995" s="166"/>
      <c r="M995" s="166"/>
      <c r="N995" s="166"/>
      <c r="O995" s="166"/>
      <c r="P995" s="166"/>
      <c r="Q995" s="166"/>
      <c r="R995" s="166"/>
      <c r="S995" s="166"/>
      <c r="T995" s="166"/>
      <c r="U995" s="166"/>
      <c r="V995" s="166"/>
      <c r="W995" s="166"/>
      <c r="X995" s="166"/>
      <c r="Y995" s="166"/>
      <c r="Z995" s="166"/>
    </row>
    <row r="996" spans="1:26" ht="12.75" customHeight="1">
      <c r="A996" s="166"/>
      <c r="B996" s="166"/>
      <c r="C996" s="166"/>
      <c r="D996" s="166"/>
      <c r="E996" s="166"/>
      <c r="F996" s="166"/>
      <c r="G996" s="166"/>
      <c r="H996" s="166"/>
      <c r="I996" s="166"/>
      <c r="J996" s="166"/>
      <c r="K996" s="166"/>
      <c r="L996" s="166"/>
      <c r="M996" s="166"/>
      <c r="N996" s="166"/>
      <c r="O996" s="166"/>
      <c r="P996" s="166"/>
      <c r="Q996" s="166"/>
      <c r="R996" s="166"/>
      <c r="S996" s="166"/>
      <c r="T996" s="166"/>
      <c r="U996" s="166"/>
      <c r="V996" s="166"/>
      <c r="W996" s="166"/>
      <c r="X996" s="166"/>
      <c r="Y996" s="166"/>
      <c r="Z996" s="166"/>
    </row>
    <row r="997" spans="1:26" ht="12.75" customHeight="1">
      <c r="A997" s="166"/>
      <c r="B997" s="166"/>
      <c r="C997" s="166"/>
      <c r="D997" s="166"/>
      <c r="E997" s="166"/>
      <c r="F997" s="166"/>
      <c r="G997" s="166"/>
      <c r="H997" s="166"/>
      <c r="I997" s="166"/>
      <c r="J997" s="166"/>
      <c r="K997" s="166"/>
      <c r="L997" s="166"/>
      <c r="M997" s="166"/>
      <c r="N997" s="166"/>
      <c r="O997" s="166"/>
      <c r="P997" s="166"/>
      <c r="Q997" s="166"/>
      <c r="R997" s="166"/>
      <c r="S997" s="166"/>
      <c r="T997" s="166"/>
      <c r="U997" s="166"/>
      <c r="V997" s="166"/>
      <c r="W997" s="166"/>
      <c r="X997" s="166"/>
      <c r="Y997" s="166"/>
      <c r="Z997" s="166"/>
    </row>
    <row r="998" spans="1:26" ht="12.75" customHeight="1">
      <c r="A998" s="166"/>
      <c r="B998" s="166"/>
      <c r="C998" s="166"/>
      <c r="D998" s="166"/>
      <c r="E998" s="166"/>
      <c r="F998" s="166"/>
      <c r="G998" s="166"/>
      <c r="H998" s="166"/>
      <c r="I998" s="166"/>
      <c r="J998" s="166"/>
      <c r="K998" s="166"/>
      <c r="L998" s="166"/>
      <c r="M998" s="166"/>
      <c r="N998" s="166"/>
      <c r="O998" s="166"/>
      <c r="P998" s="166"/>
      <c r="Q998" s="166"/>
      <c r="R998" s="166"/>
      <c r="S998" s="166"/>
      <c r="T998" s="166"/>
      <c r="U998" s="166"/>
      <c r="V998" s="166"/>
      <c r="W998" s="166"/>
      <c r="X998" s="166"/>
      <c r="Y998" s="166"/>
      <c r="Z998" s="166"/>
    </row>
    <row r="999" spans="1:26" ht="12.75" customHeight="1">
      <c r="A999" s="166"/>
      <c r="B999" s="166"/>
      <c r="C999" s="166"/>
      <c r="D999" s="166"/>
      <c r="E999" s="166"/>
      <c r="F999" s="166"/>
      <c r="G999" s="166"/>
      <c r="H999" s="166"/>
      <c r="I999" s="166"/>
      <c r="J999" s="166"/>
      <c r="K999" s="166"/>
      <c r="L999" s="166"/>
      <c r="M999" s="166"/>
      <c r="N999" s="166"/>
      <c r="O999" s="166"/>
      <c r="P999" s="166"/>
      <c r="Q999" s="166"/>
      <c r="R999" s="166"/>
      <c r="S999" s="166"/>
      <c r="T999" s="166"/>
      <c r="U999" s="166"/>
      <c r="V999" s="166"/>
      <c r="W999" s="166"/>
      <c r="X999" s="166"/>
      <c r="Y999" s="166"/>
      <c r="Z999" s="166"/>
    </row>
    <row r="1000" spans="1:26" ht="12.75" customHeight="1">
      <c r="A1000" s="166"/>
      <c r="B1000" s="166"/>
      <c r="C1000" s="166"/>
      <c r="D1000" s="166"/>
      <c r="E1000" s="166"/>
      <c r="F1000" s="166"/>
      <c r="G1000" s="166"/>
      <c r="H1000" s="166"/>
      <c r="I1000" s="166"/>
      <c r="J1000" s="166"/>
      <c r="K1000" s="166"/>
      <c r="L1000" s="166"/>
      <c r="M1000" s="166"/>
      <c r="N1000" s="166"/>
      <c r="O1000" s="166"/>
      <c r="P1000" s="166"/>
      <c r="Q1000" s="166"/>
      <c r="R1000" s="166"/>
      <c r="S1000" s="166"/>
      <c r="T1000" s="166"/>
      <c r="U1000" s="166"/>
      <c r="V1000" s="166"/>
      <c r="W1000" s="166"/>
      <c r="X1000" s="166"/>
      <c r="Y1000" s="166"/>
      <c r="Z1000" s="166"/>
    </row>
  </sheetData>
  <autoFilter ref="K2:V45" xr:uid="{00000000-0009-0000-0000-00000B000000}">
    <sortState xmlns:xlrd2="http://schemas.microsoft.com/office/spreadsheetml/2017/richdata2" ref="K2:V45">
      <sortCondition ref="V2:V45"/>
    </sortState>
  </autoFilter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defaultColWidth="12.5703125" defaultRowHeight="15" customHeight="1"/>
  <cols>
    <col min="1" max="1" width="8.85546875" customWidth="1"/>
    <col min="2" max="2" width="15.42578125" customWidth="1"/>
    <col min="3" max="3" width="6.5703125" customWidth="1"/>
    <col min="4" max="9" width="12.28515625" customWidth="1"/>
    <col min="10" max="10" width="8.85546875" customWidth="1"/>
    <col min="11" max="11" width="23" customWidth="1"/>
    <col min="12" max="12" width="14.140625" customWidth="1"/>
    <col min="13" max="13" width="7.42578125" customWidth="1"/>
    <col min="14" max="19" width="6.7109375" customWidth="1"/>
    <col min="20" max="20" width="7.42578125" customWidth="1"/>
    <col min="21" max="21" width="16.7109375" customWidth="1"/>
    <col min="22" max="22" width="25.42578125" customWidth="1"/>
    <col min="23" max="26" width="8.5703125" customWidth="1"/>
  </cols>
  <sheetData>
    <row r="1" spans="1:26" ht="12.7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</row>
    <row r="2" spans="1:26" ht="12.75" customHeight="1">
      <c r="A2" s="166"/>
      <c r="B2" s="167" t="s">
        <v>1902</v>
      </c>
      <c r="C2" s="167" t="s">
        <v>1903</v>
      </c>
      <c r="D2" s="167" t="s">
        <v>1904</v>
      </c>
      <c r="E2" s="167" t="s">
        <v>1905</v>
      </c>
      <c r="F2" s="167" t="s">
        <v>1906</v>
      </c>
      <c r="G2" s="167" t="s">
        <v>1907</v>
      </c>
      <c r="H2" s="167" t="s">
        <v>1908</v>
      </c>
      <c r="I2" s="167" t="s">
        <v>1909</v>
      </c>
      <c r="J2" s="166"/>
      <c r="K2" s="167" t="s">
        <v>1910</v>
      </c>
      <c r="L2" s="167" t="s">
        <v>1889</v>
      </c>
      <c r="M2" s="168" t="s">
        <v>2148</v>
      </c>
      <c r="N2" s="168" t="s">
        <v>31</v>
      </c>
      <c r="O2" s="168" t="s">
        <v>1890</v>
      </c>
      <c r="P2" s="168" t="s">
        <v>1891</v>
      </c>
      <c r="Q2" s="168" t="s">
        <v>1892</v>
      </c>
      <c r="R2" s="168" t="s">
        <v>1893</v>
      </c>
      <c r="S2" s="168" t="s">
        <v>1894</v>
      </c>
      <c r="T2" s="169" t="s">
        <v>2149</v>
      </c>
      <c r="U2" s="167" t="s">
        <v>1897</v>
      </c>
      <c r="V2" s="167" t="s">
        <v>1911</v>
      </c>
      <c r="W2" s="166"/>
      <c r="X2" s="166"/>
      <c r="Y2" s="166"/>
      <c r="Z2" s="166"/>
    </row>
    <row r="3" spans="1:26" ht="12.75" customHeight="1">
      <c r="A3" s="166"/>
      <c r="B3" s="170" t="s">
        <v>2186</v>
      </c>
      <c r="C3" s="170">
        <v>5</v>
      </c>
      <c r="D3" s="170" t="s">
        <v>702</v>
      </c>
      <c r="E3" s="170"/>
      <c r="F3" s="170"/>
      <c r="G3" s="170"/>
      <c r="H3" s="170"/>
      <c r="I3" s="170"/>
      <c r="J3" s="166"/>
      <c r="K3" s="167" t="s">
        <v>2187</v>
      </c>
      <c r="L3" s="167" t="s">
        <v>920</v>
      </c>
      <c r="M3" s="167" t="s">
        <v>2188</v>
      </c>
      <c r="N3" s="167">
        <v>120</v>
      </c>
      <c r="O3" s="167">
        <v>252</v>
      </c>
      <c r="P3" s="167"/>
      <c r="Q3" s="167"/>
      <c r="R3" s="167"/>
      <c r="S3" s="167">
        <v>96</v>
      </c>
      <c r="T3" s="167">
        <f t="shared" ref="T3:T45" si="0">SUM(N3:S3)</f>
        <v>468</v>
      </c>
      <c r="U3" s="167" t="s">
        <v>2046</v>
      </c>
      <c r="V3" s="167" t="s">
        <v>2189</v>
      </c>
      <c r="W3" s="166"/>
      <c r="X3" s="166"/>
      <c r="Y3" s="166"/>
      <c r="Z3" s="166"/>
    </row>
    <row r="4" spans="1:26" ht="12.75" customHeight="1">
      <c r="A4" s="166"/>
      <c r="B4" s="167" t="s">
        <v>2047</v>
      </c>
      <c r="C4" s="167">
        <v>14</v>
      </c>
      <c r="D4" s="167" t="s">
        <v>336</v>
      </c>
      <c r="E4" s="167" t="s">
        <v>764</v>
      </c>
      <c r="F4" s="167"/>
      <c r="G4" s="167"/>
      <c r="H4" s="167"/>
      <c r="I4" s="167"/>
      <c r="J4" s="166"/>
      <c r="K4" s="167" t="s">
        <v>2190</v>
      </c>
      <c r="L4" s="167" t="s">
        <v>714</v>
      </c>
      <c r="M4" s="167" t="s">
        <v>2188</v>
      </c>
      <c r="N4" s="167"/>
      <c r="O4" s="167"/>
      <c r="P4" s="167"/>
      <c r="Q4" s="167"/>
      <c r="R4" s="167"/>
      <c r="S4" s="167"/>
      <c r="T4" s="167">
        <f t="shared" si="0"/>
        <v>0</v>
      </c>
      <c r="U4" s="167" t="s">
        <v>2191</v>
      </c>
      <c r="V4" s="167" t="s">
        <v>2189</v>
      </c>
      <c r="W4" s="166"/>
      <c r="X4" s="166"/>
      <c r="Y4" s="166"/>
      <c r="Z4" s="166"/>
    </row>
    <row r="5" spans="1:26" ht="12.75" customHeight="1">
      <c r="A5" s="166"/>
      <c r="B5" s="167" t="s">
        <v>2053</v>
      </c>
      <c r="C5" s="167">
        <v>16</v>
      </c>
      <c r="D5" s="167" t="s">
        <v>320</v>
      </c>
      <c r="E5" s="167" t="s">
        <v>761</v>
      </c>
      <c r="F5" s="167"/>
      <c r="G5" s="167"/>
      <c r="H5" s="167"/>
      <c r="I5" s="167"/>
      <c r="J5" s="166"/>
      <c r="K5" s="167" t="s">
        <v>2192</v>
      </c>
      <c r="L5" s="167" t="s">
        <v>758</v>
      </c>
      <c r="M5" s="167" t="s">
        <v>2188</v>
      </c>
      <c r="N5" s="167"/>
      <c r="O5" s="167"/>
      <c r="P5" s="167"/>
      <c r="Q5" s="167"/>
      <c r="R5" s="167"/>
      <c r="S5" s="167"/>
      <c r="T5" s="167">
        <f t="shared" si="0"/>
        <v>0</v>
      </c>
      <c r="U5" s="167"/>
      <c r="V5" s="167"/>
      <c r="W5" s="166"/>
      <c r="X5" s="166"/>
      <c r="Y5" s="166"/>
      <c r="Z5" s="166"/>
    </row>
    <row r="6" spans="1:26" ht="12.75" customHeight="1">
      <c r="A6" s="166"/>
      <c r="B6" s="167" t="s">
        <v>2186</v>
      </c>
      <c r="C6" s="167">
        <v>20</v>
      </c>
      <c r="D6" s="167" t="s">
        <v>655</v>
      </c>
      <c r="E6" s="167" t="s">
        <v>799</v>
      </c>
      <c r="F6" s="167" t="s">
        <v>703</v>
      </c>
      <c r="G6" s="167"/>
      <c r="H6" s="167"/>
      <c r="I6" s="167"/>
      <c r="J6" s="166"/>
      <c r="K6" s="167" t="s">
        <v>2193</v>
      </c>
      <c r="L6" s="167" t="s">
        <v>744</v>
      </c>
      <c r="M6" s="167" t="s">
        <v>2194</v>
      </c>
      <c r="N6" s="167"/>
      <c r="O6" s="167"/>
      <c r="P6" s="167"/>
      <c r="Q6" s="167"/>
      <c r="R6" s="167"/>
      <c r="S6" s="167"/>
      <c r="T6" s="167">
        <f t="shared" si="0"/>
        <v>0</v>
      </c>
      <c r="U6" s="167" t="s">
        <v>2195</v>
      </c>
      <c r="V6" s="167" t="s">
        <v>2196</v>
      </c>
      <c r="W6" s="166"/>
      <c r="X6" s="166"/>
      <c r="Y6" s="166"/>
      <c r="Z6" s="166"/>
    </row>
    <row r="7" spans="1:26" ht="12.75" customHeight="1">
      <c r="A7" s="166"/>
      <c r="B7" s="167" t="s">
        <v>2059</v>
      </c>
      <c r="C7" s="167">
        <v>21</v>
      </c>
      <c r="D7" s="167" t="s">
        <v>366</v>
      </c>
      <c r="E7" s="167" t="s">
        <v>416</v>
      </c>
      <c r="F7" s="167" t="s">
        <v>369</v>
      </c>
      <c r="G7" s="167"/>
      <c r="H7" s="167"/>
      <c r="I7" s="167"/>
      <c r="J7" s="166"/>
      <c r="K7" s="167" t="s">
        <v>2197</v>
      </c>
      <c r="L7" s="167" t="s">
        <v>726</v>
      </c>
      <c r="M7" s="167" t="s">
        <v>2194</v>
      </c>
      <c r="N7" s="167"/>
      <c r="O7" s="167"/>
      <c r="P7" s="167"/>
      <c r="Q7" s="167"/>
      <c r="R7" s="167"/>
      <c r="S7" s="167"/>
      <c r="T7" s="167">
        <f t="shared" si="0"/>
        <v>0</v>
      </c>
      <c r="U7" s="167" t="s">
        <v>2198</v>
      </c>
      <c r="V7" s="167" t="s">
        <v>2199</v>
      </c>
      <c r="W7" s="166"/>
      <c r="X7" s="166"/>
      <c r="Y7" s="166"/>
      <c r="Z7" s="166"/>
    </row>
    <row r="8" spans="1:26" ht="12.75" customHeight="1">
      <c r="A8" s="166"/>
      <c r="B8" s="167" t="s">
        <v>2200</v>
      </c>
      <c r="C8" s="167">
        <v>23</v>
      </c>
      <c r="D8" s="167" t="s">
        <v>715</v>
      </c>
      <c r="E8" s="167" t="s">
        <v>794</v>
      </c>
      <c r="F8" s="167"/>
      <c r="G8" s="167"/>
      <c r="H8" s="167"/>
      <c r="I8" s="167"/>
      <c r="J8" s="166"/>
      <c r="K8" s="167" t="s">
        <v>2201</v>
      </c>
      <c r="L8" s="167" t="s">
        <v>716</v>
      </c>
      <c r="M8" s="167" t="s">
        <v>2194</v>
      </c>
      <c r="N8" s="167"/>
      <c r="O8" s="167"/>
      <c r="P8" s="167"/>
      <c r="Q8" s="167"/>
      <c r="R8" s="167"/>
      <c r="S8" s="167"/>
      <c r="T8" s="167">
        <f t="shared" si="0"/>
        <v>0</v>
      </c>
      <c r="U8" s="167" t="s">
        <v>1972</v>
      </c>
      <c r="V8" s="167" t="s">
        <v>2189</v>
      </c>
      <c r="W8" s="166"/>
      <c r="X8" s="166"/>
      <c r="Y8" s="166"/>
      <c r="Z8" s="166"/>
    </row>
    <row r="9" spans="1:26" ht="12.75" customHeight="1">
      <c r="A9" s="166"/>
      <c r="B9" s="167" t="s">
        <v>2200</v>
      </c>
      <c r="C9" s="167">
        <v>24</v>
      </c>
      <c r="D9" s="167" t="s">
        <v>383</v>
      </c>
      <c r="E9" s="167" t="s">
        <v>794</v>
      </c>
      <c r="F9" s="167"/>
      <c r="G9" s="167"/>
      <c r="H9" s="167"/>
      <c r="I9" s="167"/>
      <c r="J9" s="166"/>
      <c r="K9" s="167" t="s">
        <v>2187</v>
      </c>
      <c r="L9" s="167" t="s">
        <v>763</v>
      </c>
      <c r="M9" s="167" t="s">
        <v>2202</v>
      </c>
      <c r="N9" s="167">
        <v>112</v>
      </c>
      <c r="O9" s="167">
        <v>252</v>
      </c>
      <c r="P9" s="167"/>
      <c r="Q9" s="167"/>
      <c r="R9" s="167"/>
      <c r="S9" s="167">
        <v>144</v>
      </c>
      <c r="T9" s="167">
        <f t="shared" si="0"/>
        <v>508</v>
      </c>
      <c r="U9" s="167" t="s">
        <v>2203</v>
      </c>
      <c r="V9" s="167"/>
      <c r="W9" s="166"/>
      <c r="X9" s="166"/>
      <c r="Y9" s="166"/>
      <c r="Z9" s="166"/>
    </row>
    <row r="10" spans="1:26" ht="12.75" customHeight="1">
      <c r="A10" s="166"/>
      <c r="B10" s="167" t="s">
        <v>2067</v>
      </c>
      <c r="C10" s="167">
        <v>27</v>
      </c>
      <c r="D10" s="167" t="s">
        <v>715</v>
      </c>
      <c r="E10" s="167" t="s">
        <v>245</v>
      </c>
      <c r="F10" s="167" t="s">
        <v>796</v>
      </c>
      <c r="G10" s="167"/>
      <c r="H10" s="167"/>
      <c r="I10" s="167"/>
      <c r="J10" s="166"/>
      <c r="K10" s="167" t="s">
        <v>2187</v>
      </c>
      <c r="L10" s="167" t="s">
        <v>72</v>
      </c>
      <c r="M10" s="167" t="s">
        <v>2202</v>
      </c>
      <c r="N10" s="167">
        <v>124</v>
      </c>
      <c r="O10" s="167"/>
      <c r="P10" s="167"/>
      <c r="Q10" s="167">
        <v>252</v>
      </c>
      <c r="R10" s="167"/>
      <c r="S10" s="167">
        <f>24+108</f>
        <v>132</v>
      </c>
      <c r="T10" s="167">
        <f t="shared" si="0"/>
        <v>508</v>
      </c>
      <c r="U10" s="167" t="s">
        <v>1919</v>
      </c>
      <c r="V10" s="167"/>
      <c r="W10" s="166"/>
      <c r="X10" s="166"/>
      <c r="Y10" s="166"/>
      <c r="Z10" s="166"/>
    </row>
    <row r="11" spans="1:26" ht="12.75" customHeight="1">
      <c r="A11" s="166"/>
      <c r="B11" s="167" t="s">
        <v>2061</v>
      </c>
      <c r="C11" s="167">
        <v>28</v>
      </c>
      <c r="D11" s="167" t="s">
        <v>655</v>
      </c>
      <c r="E11" s="167" t="s">
        <v>802</v>
      </c>
      <c r="F11" s="167" t="s">
        <v>807</v>
      </c>
      <c r="G11" s="167"/>
      <c r="H11" s="167"/>
      <c r="I11" s="167"/>
      <c r="J11" s="166"/>
      <c r="K11" s="167" t="s">
        <v>2187</v>
      </c>
      <c r="L11" s="167" t="s">
        <v>1275</v>
      </c>
      <c r="M11" s="167" t="s">
        <v>2202</v>
      </c>
      <c r="N11" s="167">
        <v>144</v>
      </c>
      <c r="O11" s="167"/>
      <c r="P11" s="167"/>
      <c r="Q11" s="167">
        <v>252</v>
      </c>
      <c r="R11" s="167"/>
      <c r="S11" s="167">
        <v>112</v>
      </c>
      <c r="T11" s="167">
        <f t="shared" si="0"/>
        <v>508</v>
      </c>
      <c r="U11" s="167" t="s">
        <v>1967</v>
      </c>
      <c r="V11" s="167"/>
      <c r="W11" s="166"/>
      <c r="X11" s="166"/>
      <c r="Y11" s="166"/>
      <c r="Z11" s="166"/>
    </row>
    <row r="12" spans="1:26" ht="12.75" customHeight="1">
      <c r="A12" s="166"/>
      <c r="B12" s="167" t="s">
        <v>2062</v>
      </c>
      <c r="C12" s="167">
        <v>30</v>
      </c>
      <c r="D12" s="167" t="s">
        <v>751</v>
      </c>
      <c r="E12" s="167" t="s">
        <v>750</v>
      </c>
      <c r="F12" s="167" t="s">
        <v>751</v>
      </c>
      <c r="G12" s="167"/>
      <c r="H12" s="167"/>
      <c r="I12" s="167"/>
      <c r="J12" s="166"/>
      <c r="K12" s="167" t="s">
        <v>2187</v>
      </c>
      <c r="L12" s="167" t="s">
        <v>761</v>
      </c>
      <c r="M12" s="167" t="s">
        <v>2202</v>
      </c>
      <c r="N12" s="167"/>
      <c r="O12" s="167">
        <v>252</v>
      </c>
      <c r="P12" s="167">
        <v>128</v>
      </c>
      <c r="Q12" s="167"/>
      <c r="R12" s="167">
        <v>128</v>
      </c>
      <c r="S12" s="167"/>
      <c r="T12" s="167">
        <f t="shared" si="0"/>
        <v>508</v>
      </c>
      <c r="U12" s="167" t="s">
        <v>2204</v>
      </c>
      <c r="V12" s="167"/>
      <c r="W12" s="166"/>
      <c r="X12" s="166"/>
      <c r="Y12" s="166"/>
      <c r="Z12" s="166"/>
    </row>
    <row r="13" spans="1:26" ht="12.75" customHeight="1">
      <c r="A13" s="166"/>
      <c r="B13" s="167" t="s">
        <v>2205</v>
      </c>
      <c r="C13" s="167">
        <v>31</v>
      </c>
      <c r="D13" s="167" t="s">
        <v>796</v>
      </c>
      <c r="E13" s="167"/>
      <c r="F13" s="167"/>
      <c r="G13" s="167"/>
      <c r="H13" s="167"/>
      <c r="I13" s="167"/>
      <c r="J13" s="166"/>
      <c r="K13" s="167" t="s">
        <v>2187</v>
      </c>
      <c r="L13" s="167" t="s">
        <v>987</v>
      </c>
      <c r="M13" s="167" t="s">
        <v>2202</v>
      </c>
      <c r="N13" s="167"/>
      <c r="O13" s="167">
        <v>252</v>
      </c>
      <c r="P13" s="167">
        <v>252</v>
      </c>
      <c r="Q13" s="167"/>
      <c r="R13" s="167">
        <v>4</v>
      </c>
      <c r="S13" s="167"/>
      <c r="T13" s="167">
        <f t="shared" si="0"/>
        <v>508</v>
      </c>
      <c r="U13" s="167" t="s">
        <v>2001</v>
      </c>
      <c r="V13" s="167"/>
      <c r="W13" s="166"/>
      <c r="X13" s="166"/>
      <c r="Y13" s="166"/>
      <c r="Z13" s="166"/>
    </row>
    <row r="14" spans="1:26" ht="12.75" customHeight="1">
      <c r="A14" s="166"/>
      <c r="B14" s="167" t="s">
        <v>2200</v>
      </c>
      <c r="C14" s="167">
        <v>32</v>
      </c>
      <c r="D14" s="167" t="s">
        <v>796</v>
      </c>
      <c r="E14" s="167"/>
      <c r="F14" s="167"/>
      <c r="G14" s="167"/>
      <c r="H14" s="167"/>
      <c r="I14" s="167"/>
      <c r="J14" s="166"/>
      <c r="K14" s="167" t="s">
        <v>2206</v>
      </c>
      <c r="L14" s="167" t="s">
        <v>722</v>
      </c>
      <c r="M14" s="167" t="s">
        <v>2202</v>
      </c>
      <c r="N14" s="167">
        <v>52</v>
      </c>
      <c r="O14" s="167"/>
      <c r="P14" s="167"/>
      <c r="Q14" s="167">
        <v>204</v>
      </c>
      <c r="R14" s="167"/>
      <c r="S14" s="167">
        <v>252</v>
      </c>
      <c r="T14" s="167">
        <f t="shared" si="0"/>
        <v>508</v>
      </c>
      <c r="U14" s="167" t="s">
        <v>2207</v>
      </c>
      <c r="V14" s="167"/>
      <c r="W14" s="166"/>
      <c r="X14" s="166"/>
      <c r="Y14" s="166"/>
      <c r="Z14" s="166"/>
    </row>
    <row r="15" spans="1:26" ht="12.75" customHeight="1">
      <c r="A15" s="166"/>
      <c r="B15" s="167" t="s">
        <v>2186</v>
      </c>
      <c r="C15" s="167">
        <v>33</v>
      </c>
      <c r="D15" s="167" t="s">
        <v>655</v>
      </c>
      <c r="E15" s="167" t="s">
        <v>799</v>
      </c>
      <c r="F15" s="167" t="s">
        <v>703</v>
      </c>
      <c r="G15" s="167"/>
      <c r="H15" s="167"/>
      <c r="I15" s="167"/>
      <c r="J15" s="166"/>
      <c r="K15" s="167" t="s">
        <v>2208</v>
      </c>
      <c r="L15" s="167" t="s">
        <v>710</v>
      </c>
      <c r="M15" s="167" t="s">
        <v>2202</v>
      </c>
      <c r="N15" s="167">
        <v>180</v>
      </c>
      <c r="O15" s="167">
        <v>252</v>
      </c>
      <c r="P15" s="167"/>
      <c r="Q15" s="167"/>
      <c r="R15" s="167"/>
      <c r="S15" s="167">
        <v>76</v>
      </c>
      <c r="T15" s="167">
        <f t="shared" si="0"/>
        <v>508</v>
      </c>
      <c r="U15" s="167" t="s">
        <v>1967</v>
      </c>
      <c r="V15" s="167"/>
      <c r="W15" s="166"/>
      <c r="X15" s="166"/>
      <c r="Y15" s="166"/>
      <c r="Z15" s="166"/>
    </row>
    <row r="16" spans="1:26" ht="12.75" customHeight="1">
      <c r="A16" s="166"/>
      <c r="B16" s="167" t="s">
        <v>2064</v>
      </c>
      <c r="C16" s="167">
        <v>35</v>
      </c>
      <c r="D16" s="167" t="s">
        <v>733</v>
      </c>
      <c r="E16" s="167" t="s">
        <v>735</v>
      </c>
      <c r="F16" s="167" t="s">
        <v>668</v>
      </c>
      <c r="G16" s="167" t="s">
        <v>819</v>
      </c>
      <c r="H16" s="167"/>
      <c r="I16" s="167"/>
      <c r="J16" s="166"/>
      <c r="K16" s="167" t="s">
        <v>2209</v>
      </c>
      <c r="L16" s="167"/>
      <c r="M16" s="167"/>
      <c r="N16" s="167"/>
      <c r="O16" s="167"/>
      <c r="P16" s="167"/>
      <c r="Q16" s="167"/>
      <c r="R16" s="167"/>
      <c r="S16" s="167"/>
      <c r="T16" s="167">
        <f t="shared" si="0"/>
        <v>0</v>
      </c>
      <c r="U16" s="167" t="s">
        <v>2046</v>
      </c>
      <c r="V16" s="167" t="s">
        <v>859</v>
      </c>
      <c r="W16" s="166"/>
      <c r="X16" s="166"/>
      <c r="Y16" s="166"/>
      <c r="Z16" s="166"/>
    </row>
    <row r="17" spans="1:26" ht="12.75" customHeight="1">
      <c r="A17" s="166"/>
      <c r="B17" s="167" t="s">
        <v>2205</v>
      </c>
      <c r="C17" s="167">
        <v>38</v>
      </c>
      <c r="D17" s="167" t="s">
        <v>796</v>
      </c>
      <c r="E17" s="167"/>
      <c r="F17" s="167"/>
      <c r="G17" s="167"/>
      <c r="H17" s="167"/>
      <c r="I17" s="167"/>
      <c r="J17" s="166"/>
      <c r="K17" s="167" t="s">
        <v>2210</v>
      </c>
      <c r="L17" s="167"/>
      <c r="M17" s="167"/>
      <c r="N17" s="167"/>
      <c r="O17" s="167"/>
      <c r="P17" s="167"/>
      <c r="Q17" s="167"/>
      <c r="R17" s="167"/>
      <c r="S17" s="167"/>
      <c r="T17" s="167">
        <f t="shared" si="0"/>
        <v>0</v>
      </c>
      <c r="U17" s="167" t="s">
        <v>2055</v>
      </c>
      <c r="V17" s="167" t="s">
        <v>2211</v>
      </c>
      <c r="W17" s="166"/>
      <c r="X17" s="166"/>
      <c r="Y17" s="166"/>
      <c r="Z17" s="166"/>
    </row>
    <row r="18" spans="1:26" ht="12.75" customHeight="1">
      <c r="A18" s="166"/>
      <c r="B18" s="167" t="s">
        <v>2186</v>
      </c>
      <c r="C18" s="167">
        <v>39</v>
      </c>
      <c r="D18" s="167" t="s">
        <v>733</v>
      </c>
      <c r="E18" s="167" t="s">
        <v>657</v>
      </c>
      <c r="F18" s="167" t="s">
        <v>800</v>
      </c>
      <c r="G18" s="167" t="s">
        <v>704</v>
      </c>
      <c r="H18" s="167"/>
      <c r="I18" s="167"/>
      <c r="J18" s="166"/>
      <c r="K18" s="167" t="s">
        <v>2212</v>
      </c>
      <c r="L18" s="167"/>
      <c r="M18" s="167"/>
      <c r="N18" s="167"/>
      <c r="O18" s="167"/>
      <c r="P18" s="167"/>
      <c r="Q18" s="167"/>
      <c r="R18" s="167"/>
      <c r="S18" s="167"/>
      <c r="T18" s="167">
        <f t="shared" si="0"/>
        <v>0</v>
      </c>
      <c r="U18" s="167"/>
      <c r="V18" s="167" t="s">
        <v>2213</v>
      </c>
      <c r="W18" s="166"/>
      <c r="X18" s="166"/>
      <c r="Y18" s="166"/>
      <c r="Z18" s="166"/>
    </row>
    <row r="19" spans="1:26" ht="12.75" customHeight="1">
      <c r="A19" s="166"/>
      <c r="B19" s="167" t="s">
        <v>2205</v>
      </c>
      <c r="C19" s="167">
        <v>39</v>
      </c>
      <c r="D19" s="167" t="s">
        <v>796</v>
      </c>
      <c r="E19" s="167"/>
      <c r="F19" s="167"/>
      <c r="G19" s="167"/>
      <c r="H19" s="167"/>
      <c r="I19" s="167"/>
      <c r="J19" s="166"/>
      <c r="K19" s="167" t="s">
        <v>2214</v>
      </c>
      <c r="L19" s="167"/>
      <c r="M19" s="167"/>
      <c r="N19" s="167"/>
      <c r="O19" s="167"/>
      <c r="P19" s="167"/>
      <c r="Q19" s="167"/>
      <c r="R19" s="167"/>
      <c r="S19" s="167"/>
      <c r="T19" s="167">
        <f t="shared" si="0"/>
        <v>0</v>
      </c>
      <c r="U19" s="167"/>
      <c r="V19" s="167" t="s">
        <v>887</v>
      </c>
      <c r="W19" s="166"/>
      <c r="X19" s="166"/>
      <c r="Y19" s="166"/>
      <c r="Z19" s="166"/>
    </row>
    <row r="20" spans="1:26" ht="12.75" customHeight="1">
      <c r="A20" s="166"/>
      <c r="B20" s="167" t="s">
        <v>2067</v>
      </c>
      <c r="C20" s="167">
        <v>43</v>
      </c>
      <c r="D20" s="167" t="s">
        <v>715</v>
      </c>
      <c r="E20" s="167" t="s">
        <v>390</v>
      </c>
      <c r="F20" s="167" t="s">
        <v>568</v>
      </c>
      <c r="G20" s="167" t="s">
        <v>796</v>
      </c>
      <c r="H20" s="167"/>
      <c r="I20" s="167"/>
      <c r="J20" s="166"/>
      <c r="K20" s="167" t="s">
        <v>2215</v>
      </c>
      <c r="L20" s="167"/>
      <c r="M20" s="167"/>
      <c r="N20" s="167"/>
      <c r="O20" s="167"/>
      <c r="P20" s="167"/>
      <c r="Q20" s="167"/>
      <c r="R20" s="167"/>
      <c r="S20" s="167"/>
      <c r="T20" s="167">
        <f t="shared" si="0"/>
        <v>0</v>
      </c>
      <c r="U20" s="167"/>
      <c r="V20" s="167" t="s">
        <v>2050</v>
      </c>
      <c r="W20" s="166"/>
      <c r="X20" s="166"/>
      <c r="Y20" s="166"/>
      <c r="Z20" s="166"/>
    </row>
    <row r="21" spans="1:26" ht="12.75" customHeight="1">
      <c r="A21" s="166"/>
      <c r="B21" s="167" t="s">
        <v>2216</v>
      </c>
      <c r="C21" s="167">
        <v>45</v>
      </c>
      <c r="D21" s="167" t="s">
        <v>825</v>
      </c>
      <c r="E21" s="167"/>
      <c r="F21" s="167"/>
      <c r="G21" s="167" t="s">
        <v>826</v>
      </c>
      <c r="H21" s="167"/>
      <c r="I21" s="167"/>
      <c r="J21" s="166"/>
      <c r="K21" s="167"/>
      <c r="L21" s="167"/>
      <c r="M21" s="167"/>
      <c r="N21" s="167"/>
      <c r="O21" s="167"/>
      <c r="P21" s="167"/>
      <c r="Q21" s="167"/>
      <c r="R21" s="167"/>
      <c r="S21" s="167"/>
      <c r="T21" s="167">
        <f t="shared" si="0"/>
        <v>0</v>
      </c>
      <c r="U21" s="167"/>
      <c r="V21" s="167"/>
      <c r="W21" s="166"/>
      <c r="X21" s="166"/>
      <c r="Y21" s="166"/>
      <c r="Z21" s="166"/>
    </row>
    <row r="22" spans="1:26" ht="12.75" customHeight="1">
      <c r="A22" s="166"/>
      <c r="B22" s="167" t="s">
        <v>2076</v>
      </c>
      <c r="C22" s="167">
        <v>46</v>
      </c>
      <c r="D22" s="167" t="s">
        <v>874</v>
      </c>
      <c r="E22" s="167" t="s">
        <v>828</v>
      </c>
      <c r="F22" s="167" t="s">
        <v>866</v>
      </c>
      <c r="G22" s="167" t="s">
        <v>466</v>
      </c>
      <c r="H22" s="167" t="s">
        <v>840</v>
      </c>
      <c r="I22" s="167"/>
      <c r="J22" s="166"/>
      <c r="K22" s="167"/>
      <c r="L22" s="167"/>
      <c r="M22" s="167"/>
      <c r="N22" s="167"/>
      <c r="O22" s="167"/>
      <c r="P22" s="167"/>
      <c r="Q22" s="167"/>
      <c r="R22" s="167"/>
      <c r="S22" s="167"/>
      <c r="T22" s="167">
        <f t="shared" si="0"/>
        <v>0</v>
      </c>
      <c r="U22" s="167"/>
      <c r="V22" s="167"/>
      <c r="W22" s="166"/>
      <c r="X22" s="166"/>
      <c r="Y22" s="166"/>
      <c r="Z22" s="166"/>
    </row>
    <row r="23" spans="1:26" ht="12.75" customHeight="1">
      <c r="A23" s="166"/>
      <c r="B23" s="167" t="s">
        <v>2070</v>
      </c>
      <c r="C23" s="167">
        <v>48</v>
      </c>
      <c r="D23" s="167" t="s">
        <v>819</v>
      </c>
      <c r="E23" s="167" t="s">
        <v>767</v>
      </c>
      <c r="F23" s="167" t="s">
        <v>791</v>
      </c>
      <c r="G23" s="167" t="s">
        <v>369</v>
      </c>
      <c r="H23" s="167" t="s">
        <v>1020</v>
      </c>
      <c r="I23" s="167"/>
      <c r="J23" s="166"/>
      <c r="K23" s="167"/>
      <c r="L23" s="167"/>
      <c r="M23" s="167"/>
      <c r="N23" s="167"/>
      <c r="O23" s="167"/>
      <c r="P23" s="167"/>
      <c r="Q23" s="167"/>
      <c r="R23" s="167"/>
      <c r="S23" s="167"/>
      <c r="T23" s="167">
        <f t="shared" si="0"/>
        <v>0</v>
      </c>
      <c r="U23" s="167"/>
      <c r="V23" s="167"/>
      <c r="W23" s="166"/>
      <c r="X23" s="166"/>
      <c r="Y23" s="166"/>
      <c r="Z23" s="166"/>
    </row>
    <row r="24" spans="1:26" ht="12.75" customHeight="1">
      <c r="A24" s="166"/>
      <c r="B24" s="167" t="s">
        <v>2071</v>
      </c>
      <c r="C24" s="167">
        <v>52</v>
      </c>
      <c r="D24" s="167" t="s">
        <v>715</v>
      </c>
      <c r="E24" s="167" t="s">
        <v>731</v>
      </c>
      <c r="F24" s="167" t="s">
        <v>817</v>
      </c>
      <c r="G24" s="167" t="s">
        <v>796</v>
      </c>
      <c r="H24" s="167" t="s">
        <v>857</v>
      </c>
      <c r="I24" s="167"/>
      <c r="J24" s="166"/>
      <c r="K24" s="167"/>
      <c r="L24" s="167"/>
      <c r="M24" s="167"/>
      <c r="N24" s="167"/>
      <c r="O24" s="167"/>
      <c r="P24" s="167"/>
      <c r="Q24" s="167"/>
      <c r="R24" s="167"/>
      <c r="S24" s="167"/>
      <c r="T24" s="167">
        <f t="shared" si="0"/>
        <v>0</v>
      </c>
      <c r="U24" s="167"/>
      <c r="V24" s="167"/>
      <c r="W24" s="166"/>
      <c r="X24" s="166"/>
      <c r="Y24" s="166"/>
      <c r="Z24" s="166"/>
    </row>
    <row r="25" spans="1:26" ht="12.75" customHeight="1">
      <c r="A25" s="166"/>
      <c r="B25" s="167" t="s">
        <v>2072</v>
      </c>
      <c r="C25" s="167">
        <v>53</v>
      </c>
      <c r="D25" s="167" t="s">
        <v>853</v>
      </c>
      <c r="E25" s="167" t="s">
        <v>850</v>
      </c>
      <c r="F25" s="167" t="s">
        <v>768</v>
      </c>
      <c r="G25" s="167" t="s">
        <v>850</v>
      </c>
      <c r="H25" s="167" t="s">
        <v>1024</v>
      </c>
      <c r="I25" s="167"/>
      <c r="J25" s="166"/>
      <c r="K25" s="167"/>
      <c r="L25" s="167"/>
      <c r="M25" s="167"/>
      <c r="N25" s="167"/>
      <c r="O25" s="167"/>
      <c r="P25" s="167"/>
      <c r="Q25" s="167"/>
      <c r="R25" s="167"/>
      <c r="S25" s="167"/>
      <c r="T25" s="167">
        <f t="shared" si="0"/>
        <v>0</v>
      </c>
      <c r="U25" s="167"/>
      <c r="V25" s="167"/>
      <c r="W25" s="166"/>
      <c r="X25" s="166"/>
      <c r="Y25" s="166"/>
      <c r="Z25" s="166"/>
    </row>
    <row r="26" spans="1:26" ht="12.75" customHeight="1">
      <c r="A26" s="166"/>
      <c r="B26" s="167" t="s">
        <v>2074</v>
      </c>
      <c r="C26" s="167">
        <v>54</v>
      </c>
      <c r="D26" s="167" t="s">
        <v>862</v>
      </c>
      <c r="E26" s="167" t="s">
        <v>1025</v>
      </c>
      <c r="F26" s="167" t="s">
        <v>862</v>
      </c>
      <c r="G26" s="167" t="s">
        <v>1025</v>
      </c>
      <c r="H26" s="167" t="s">
        <v>868</v>
      </c>
      <c r="I26" s="167"/>
      <c r="J26" s="166"/>
      <c r="K26" s="167"/>
      <c r="L26" s="167"/>
      <c r="M26" s="167"/>
      <c r="N26" s="167"/>
      <c r="O26" s="167"/>
      <c r="P26" s="167"/>
      <c r="Q26" s="167"/>
      <c r="R26" s="167"/>
      <c r="S26" s="167"/>
      <c r="T26" s="167">
        <f t="shared" si="0"/>
        <v>0</v>
      </c>
      <c r="U26" s="167"/>
      <c r="V26" s="167"/>
      <c r="W26" s="166"/>
      <c r="X26" s="166"/>
      <c r="Y26" s="166"/>
      <c r="Z26" s="166"/>
    </row>
    <row r="27" spans="1:26" ht="12.75" customHeight="1">
      <c r="A27" s="166"/>
      <c r="B27" s="167" t="s">
        <v>2075</v>
      </c>
      <c r="C27" s="167">
        <v>55</v>
      </c>
      <c r="D27" s="167" t="s">
        <v>819</v>
      </c>
      <c r="E27" s="167" t="s">
        <v>815</v>
      </c>
      <c r="F27" s="167" t="s">
        <v>672</v>
      </c>
      <c r="G27" s="167" t="s">
        <v>815</v>
      </c>
      <c r="H27" s="167" t="s">
        <v>878</v>
      </c>
      <c r="I27" s="167"/>
      <c r="J27" s="166"/>
      <c r="K27" s="167"/>
      <c r="L27" s="167"/>
      <c r="M27" s="167"/>
      <c r="N27" s="167"/>
      <c r="O27" s="167"/>
      <c r="P27" s="167"/>
      <c r="Q27" s="167"/>
      <c r="R27" s="167"/>
      <c r="S27" s="167"/>
      <c r="T27" s="167">
        <f t="shared" si="0"/>
        <v>0</v>
      </c>
      <c r="U27" s="167"/>
      <c r="V27" s="167"/>
      <c r="W27" s="166"/>
      <c r="X27" s="166"/>
      <c r="Y27" s="166"/>
      <c r="Z27" s="166"/>
    </row>
    <row r="28" spans="1:26" ht="12.75" customHeight="1">
      <c r="A28" s="166"/>
      <c r="B28" s="167" t="s">
        <v>2217</v>
      </c>
      <c r="C28" s="167">
        <v>59</v>
      </c>
      <c r="D28" s="167" t="s">
        <v>668</v>
      </c>
      <c r="E28" s="167" t="s">
        <v>832</v>
      </c>
      <c r="F28" s="167" t="s">
        <v>776</v>
      </c>
      <c r="G28" s="167" t="s">
        <v>835</v>
      </c>
      <c r="H28" s="167" t="s">
        <v>837</v>
      </c>
      <c r="I28" s="167" t="s">
        <v>882</v>
      </c>
      <c r="J28" s="166"/>
      <c r="K28" s="167"/>
      <c r="L28" s="167"/>
      <c r="M28" s="167"/>
      <c r="N28" s="167"/>
      <c r="O28" s="167"/>
      <c r="P28" s="167"/>
      <c r="Q28" s="167"/>
      <c r="R28" s="167"/>
      <c r="S28" s="167"/>
      <c r="T28" s="167">
        <f t="shared" si="0"/>
        <v>0</v>
      </c>
      <c r="U28" s="167"/>
      <c r="V28" s="167"/>
      <c r="W28" s="166"/>
      <c r="X28" s="166"/>
      <c r="Y28" s="166"/>
      <c r="Z28" s="166"/>
    </row>
    <row r="29" spans="1:26" ht="12.75" customHeight="1">
      <c r="A29" s="166"/>
      <c r="B29" s="166"/>
      <c r="C29" s="166"/>
      <c r="D29" s="166"/>
      <c r="E29" s="166"/>
      <c r="F29" s="166"/>
      <c r="G29" s="166"/>
      <c r="H29" s="166"/>
      <c r="I29" s="166"/>
      <c r="J29" s="166"/>
      <c r="K29" s="167"/>
      <c r="L29" s="167"/>
      <c r="M29" s="167"/>
      <c r="N29" s="167"/>
      <c r="O29" s="167"/>
      <c r="P29" s="167"/>
      <c r="Q29" s="167"/>
      <c r="R29" s="167"/>
      <c r="S29" s="167"/>
      <c r="T29" s="167">
        <f t="shared" si="0"/>
        <v>0</v>
      </c>
      <c r="U29" s="167"/>
      <c r="V29" s="167"/>
      <c r="W29" s="166"/>
      <c r="X29" s="166"/>
      <c r="Y29" s="166"/>
      <c r="Z29" s="166"/>
    </row>
    <row r="30" spans="1:26" ht="12.75" customHeight="1">
      <c r="A30" s="166"/>
      <c r="B30" s="166"/>
      <c r="C30" s="166"/>
      <c r="D30" s="166"/>
      <c r="E30" s="166"/>
      <c r="F30" s="166"/>
      <c r="G30" s="166"/>
      <c r="H30" s="166"/>
      <c r="I30" s="166"/>
      <c r="J30" s="166"/>
      <c r="K30" s="167"/>
      <c r="L30" s="167"/>
      <c r="M30" s="167"/>
      <c r="N30" s="167"/>
      <c r="O30" s="167"/>
      <c r="P30" s="167"/>
      <c r="Q30" s="167"/>
      <c r="R30" s="167"/>
      <c r="S30" s="167"/>
      <c r="T30" s="167">
        <f t="shared" si="0"/>
        <v>0</v>
      </c>
      <c r="U30" s="167"/>
      <c r="V30" s="167"/>
      <c r="W30" s="166"/>
      <c r="X30" s="166"/>
      <c r="Y30" s="166"/>
      <c r="Z30" s="166"/>
    </row>
    <row r="31" spans="1:26" ht="12.75" customHeight="1">
      <c r="A31" s="166"/>
      <c r="B31" s="166"/>
      <c r="C31" s="166"/>
      <c r="D31" s="166"/>
      <c r="E31" s="166"/>
      <c r="F31" s="166"/>
      <c r="G31" s="166"/>
      <c r="H31" s="166"/>
      <c r="I31" s="166"/>
      <c r="J31" s="166"/>
      <c r="K31" s="167"/>
      <c r="L31" s="167"/>
      <c r="M31" s="167"/>
      <c r="N31" s="167"/>
      <c r="O31" s="167"/>
      <c r="P31" s="167"/>
      <c r="Q31" s="167"/>
      <c r="R31" s="167"/>
      <c r="S31" s="167"/>
      <c r="T31" s="167">
        <f t="shared" si="0"/>
        <v>0</v>
      </c>
      <c r="U31" s="167"/>
      <c r="V31" s="167"/>
      <c r="W31" s="166"/>
      <c r="X31" s="166"/>
      <c r="Y31" s="166"/>
      <c r="Z31" s="166"/>
    </row>
    <row r="32" spans="1:26" ht="12.75" customHeight="1">
      <c r="A32" s="166"/>
      <c r="B32" s="166"/>
      <c r="C32" s="166"/>
      <c r="D32" s="166"/>
      <c r="E32" s="166"/>
      <c r="F32" s="166"/>
      <c r="G32" s="166"/>
      <c r="H32" s="166"/>
      <c r="I32" s="166"/>
      <c r="J32" s="166"/>
      <c r="K32" s="167"/>
      <c r="L32" s="167"/>
      <c r="M32" s="167"/>
      <c r="N32" s="167"/>
      <c r="O32" s="167"/>
      <c r="P32" s="167"/>
      <c r="Q32" s="167"/>
      <c r="R32" s="167"/>
      <c r="S32" s="167"/>
      <c r="T32" s="167">
        <f t="shared" si="0"/>
        <v>0</v>
      </c>
      <c r="U32" s="167"/>
      <c r="V32" s="167"/>
      <c r="W32" s="166"/>
      <c r="X32" s="166"/>
      <c r="Y32" s="166"/>
      <c r="Z32" s="166"/>
    </row>
    <row r="33" spans="1:26" ht="12.75" customHeight="1">
      <c r="A33" s="166"/>
      <c r="B33" s="166"/>
      <c r="C33" s="166"/>
      <c r="D33" s="166"/>
      <c r="E33" s="166"/>
      <c r="F33" s="166"/>
      <c r="G33" s="166"/>
      <c r="H33" s="166"/>
      <c r="I33" s="166"/>
      <c r="J33" s="166"/>
      <c r="K33" s="167"/>
      <c r="L33" s="167"/>
      <c r="M33" s="167"/>
      <c r="N33" s="167"/>
      <c r="O33" s="167"/>
      <c r="P33" s="167"/>
      <c r="Q33" s="167"/>
      <c r="R33" s="167"/>
      <c r="S33" s="167"/>
      <c r="T33" s="167">
        <f t="shared" si="0"/>
        <v>0</v>
      </c>
      <c r="U33" s="167"/>
      <c r="V33" s="167"/>
      <c r="W33" s="166"/>
      <c r="X33" s="166"/>
      <c r="Y33" s="166"/>
      <c r="Z33" s="166"/>
    </row>
    <row r="34" spans="1:26" ht="12.75" customHeight="1">
      <c r="A34" s="166"/>
      <c r="B34" s="166"/>
      <c r="C34" s="166"/>
      <c r="D34" s="166"/>
      <c r="E34" s="166"/>
      <c r="F34" s="166"/>
      <c r="G34" s="166"/>
      <c r="H34" s="166"/>
      <c r="I34" s="166"/>
      <c r="J34" s="166"/>
      <c r="K34" s="167"/>
      <c r="L34" s="167"/>
      <c r="M34" s="167"/>
      <c r="N34" s="167"/>
      <c r="O34" s="167"/>
      <c r="P34" s="167"/>
      <c r="Q34" s="167"/>
      <c r="R34" s="167"/>
      <c r="S34" s="167"/>
      <c r="T34" s="167">
        <f t="shared" si="0"/>
        <v>0</v>
      </c>
      <c r="U34" s="167"/>
      <c r="V34" s="167"/>
      <c r="W34" s="166"/>
      <c r="X34" s="166"/>
      <c r="Y34" s="166"/>
      <c r="Z34" s="166"/>
    </row>
    <row r="35" spans="1:26" ht="12.75" customHeight="1">
      <c r="A35" s="166"/>
      <c r="B35" s="166"/>
      <c r="C35" s="166"/>
      <c r="D35" s="166"/>
      <c r="E35" s="166"/>
      <c r="F35" s="166"/>
      <c r="G35" s="166"/>
      <c r="H35" s="166"/>
      <c r="I35" s="166"/>
      <c r="J35" s="166"/>
      <c r="K35" s="167"/>
      <c r="L35" s="167"/>
      <c r="M35" s="167"/>
      <c r="N35" s="167"/>
      <c r="O35" s="167"/>
      <c r="P35" s="167"/>
      <c r="Q35" s="167"/>
      <c r="R35" s="167"/>
      <c r="S35" s="167"/>
      <c r="T35" s="167">
        <f t="shared" si="0"/>
        <v>0</v>
      </c>
      <c r="U35" s="167"/>
      <c r="V35" s="167"/>
      <c r="W35" s="166"/>
      <c r="X35" s="166"/>
      <c r="Y35" s="166"/>
      <c r="Z35" s="166"/>
    </row>
    <row r="36" spans="1:26" ht="12.75" customHeight="1">
      <c r="A36" s="166"/>
      <c r="B36" s="166"/>
      <c r="C36" s="166"/>
      <c r="D36" s="166"/>
      <c r="E36" s="166"/>
      <c r="F36" s="166"/>
      <c r="G36" s="166"/>
      <c r="H36" s="166"/>
      <c r="I36" s="166"/>
      <c r="J36" s="166"/>
      <c r="K36" s="167"/>
      <c r="L36" s="167"/>
      <c r="M36" s="167"/>
      <c r="N36" s="167"/>
      <c r="O36" s="167"/>
      <c r="P36" s="167"/>
      <c r="Q36" s="167"/>
      <c r="R36" s="167"/>
      <c r="S36" s="167"/>
      <c r="T36" s="167">
        <f t="shared" si="0"/>
        <v>0</v>
      </c>
      <c r="U36" s="167"/>
      <c r="V36" s="167"/>
      <c r="W36" s="166"/>
      <c r="X36" s="166"/>
      <c r="Y36" s="166"/>
      <c r="Z36" s="166"/>
    </row>
    <row r="37" spans="1:26" ht="12.75" customHeight="1">
      <c r="A37" s="166"/>
      <c r="B37" s="166"/>
      <c r="C37" s="166"/>
      <c r="D37" s="166"/>
      <c r="E37" s="166"/>
      <c r="F37" s="166"/>
      <c r="G37" s="166"/>
      <c r="H37" s="166"/>
      <c r="I37" s="166"/>
      <c r="J37" s="166"/>
      <c r="K37" s="167"/>
      <c r="L37" s="167"/>
      <c r="M37" s="167"/>
      <c r="N37" s="167"/>
      <c r="O37" s="167"/>
      <c r="P37" s="167"/>
      <c r="Q37" s="167"/>
      <c r="R37" s="167"/>
      <c r="S37" s="167"/>
      <c r="T37" s="167">
        <f t="shared" si="0"/>
        <v>0</v>
      </c>
      <c r="U37" s="167"/>
      <c r="V37" s="167"/>
      <c r="W37" s="166"/>
      <c r="X37" s="166"/>
      <c r="Y37" s="166"/>
      <c r="Z37" s="166"/>
    </row>
    <row r="38" spans="1:26" ht="12.75" customHeight="1">
      <c r="A38" s="166"/>
      <c r="B38" s="166"/>
      <c r="C38" s="166"/>
      <c r="D38" s="166"/>
      <c r="E38" s="166"/>
      <c r="F38" s="166"/>
      <c r="G38" s="166"/>
      <c r="H38" s="166"/>
      <c r="I38" s="166"/>
      <c r="J38" s="166"/>
      <c r="K38" s="167"/>
      <c r="L38" s="167"/>
      <c r="M38" s="167"/>
      <c r="N38" s="167"/>
      <c r="O38" s="167"/>
      <c r="P38" s="167"/>
      <c r="Q38" s="167"/>
      <c r="R38" s="167"/>
      <c r="S38" s="167"/>
      <c r="T38" s="167">
        <f t="shared" si="0"/>
        <v>0</v>
      </c>
      <c r="U38" s="167"/>
      <c r="V38" s="167"/>
      <c r="W38" s="166"/>
      <c r="X38" s="166"/>
      <c r="Y38" s="166"/>
      <c r="Z38" s="166"/>
    </row>
    <row r="39" spans="1:26" ht="12.75" customHeight="1">
      <c r="A39" s="166"/>
      <c r="B39" s="166"/>
      <c r="C39" s="166"/>
      <c r="D39" s="166"/>
      <c r="E39" s="166"/>
      <c r="F39" s="166"/>
      <c r="G39" s="166"/>
      <c r="H39" s="166"/>
      <c r="I39" s="166"/>
      <c r="J39" s="166"/>
      <c r="K39" s="167"/>
      <c r="L39" s="167"/>
      <c r="M39" s="167"/>
      <c r="N39" s="167"/>
      <c r="O39" s="167"/>
      <c r="P39" s="167"/>
      <c r="Q39" s="167"/>
      <c r="R39" s="167"/>
      <c r="S39" s="167"/>
      <c r="T39" s="167">
        <f t="shared" si="0"/>
        <v>0</v>
      </c>
      <c r="U39" s="167"/>
      <c r="V39" s="167"/>
      <c r="W39" s="166"/>
      <c r="X39" s="166"/>
      <c r="Y39" s="166"/>
      <c r="Z39" s="166"/>
    </row>
    <row r="40" spans="1:26" ht="12.75" customHeight="1">
      <c r="A40" s="166"/>
      <c r="B40" s="166"/>
      <c r="C40" s="166"/>
      <c r="D40" s="166"/>
      <c r="E40" s="166"/>
      <c r="F40" s="166"/>
      <c r="G40" s="166"/>
      <c r="H40" s="166"/>
      <c r="I40" s="166"/>
      <c r="J40" s="166"/>
      <c r="K40" s="167"/>
      <c r="L40" s="167"/>
      <c r="M40" s="167"/>
      <c r="N40" s="167"/>
      <c r="O40" s="167"/>
      <c r="P40" s="167"/>
      <c r="Q40" s="167"/>
      <c r="R40" s="167"/>
      <c r="S40" s="167"/>
      <c r="T40" s="167">
        <f t="shared" si="0"/>
        <v>0</v>
      </c>
      <c r="U40" s="167"/>
      <c r="V40" s="167"/>
      <c r="W40" s="166"/>
      <c r="X40" s="166"/>
      <c r="Y40" s="166"/>
      <c r="Z40" s="166"/>
    </row>
    <row r="41" spans="1:26" ht="12.75" customHeight="1">
      <c r="A41" s="166"/>
      <c r="B41" s="166"/>
      <c r="C41" s="166"/>
      <c r="D41" s="166"/>
      <c r="E41" s="166"/>
      <c r="F41" s="166"/>
      <c r="G41" s="166"/>
      <c r="H41" s="166"/>
      <c r="I41" s="166"/>
      <c r="J41" s="166"/>
      <c r="K41" s="167"/>
      <c r="L41" s="167"/>
      <c r="M41" s="167"/>
      <c r="N41" s="167"/>
      <c r="O41" s="167"/>
      <c r="P41" s="167"/>
      <c r="Q41" s="167"/>
      <c r="R41" s="167"/>
      <c r="S41" s="167"/>
      <c r="T41" s="167">
        <f t="shared" si="0"/>
        <v>0</v>
      </c>
      <c r="U41" s="167"/>
      <c r="V41" s="167"/>
      <c r="W41" s="166"/>
      <c r="X41" s="166"/>
      <c r="Y41" s="166"/>
      <c r="Z41" s="166"/>
    </row>
    <row r="42" spans="1:26" ht="12.75" customHeight="1">
      <c r="A42" s="166"/>
      <c r="B42" s="166"/>
      <c r="C42" s="166"/>
      <c r="D42" s="166"/>
      <c r="E42" s="166"/>
      <c r="F42" s="166"/>
      <c r="G42" s="166"/>
      <c r="H42" s="166"/>
      <c r="I42" s="166"/>
      <c r="J42" s="166"/>
      <c r="K42" s="167"/>
      <c r="L42" s="167"/>
      <c r="M42" s="167"/>
      <c r="N42" s="167"/>
      <c r="O42" s="167"/>
      <c r="P42" s="167"/>
      <c r="Q42" s="167"/>
      <c r="R42" s="167"/>
      <c r="S42" s="167"/>
      <c r="T42" s="167">
        <f t="shared" si="0"/>
        <v>0</v>
      </c>
      <c r="U42" s="167"/>
      <c r="V42" s="167"/>
      <c r="W42" s="166"/>
      <c r="X42" s="166"/>
      <c r="Y42" s="166"/>
      <c r="Z42" s="166"/>
    </row>
    <row r="43" spans="1:26" ht="12.75" customHeight="1">
      <c r="A43" s="166"/>
      <c r="B43" s="166"/>
      <c r="C43" s="166"/>
      <c r="D43" s="166"/>
      <c r="E43" s="166"/>
      <c r="F43" s="166"/>
      <c r="G43" s="166"/>
      <c r="H43" s="166"/>
      <c r="I43" s="166"/>
      <c r="J43" s="166"/>
      <c r="K43" s="167"/>
      <c r="L43" s="167"/>
      <c r="M43" s="167"/>
      <c r="N43" s="167"/>
      <c r="O43" s="167"/>
      <c r="P43" s="167"/>
      <c r="Q43" s="167"/>
      <c r="R43" s="167"/>
      <c r="S43" s="167"/>
      <c r="T43" s="167">
        <f t="shared" si="0"/>
        <v>0</v>
      </c>
      <c r="U43" s="167"/>
      <c r="V43" s="167"/>
      <c r="W43" s="166"/>
      <c r="X43" s="166"/>
      <c r="Y43" s="166"/>
      <c r="Z43" s="166"/>
    </row>
    <row r="44" spans="1:26" ht="12.75" customHeight="1">
      <c r="A44" s="166"/>
      <c r="B44" s="166"/>
      <c r="C44" s="166"/>
      <c r="D44" s="166"/>
      <c r="E44" s="166"/>
      <c r="F44" s="166"/>
      <c r="G44" s="166"/>
      <c r="H44" s="166"/>
      <c r="I44" s="166"/>
      <c r="J44" s="166"/>
      <c r="K44" s="167"/>
      <c r="L44" s="167"/>
      <c r="M44" s="167"/>
      <c r="N44" s="167"/>
      <c r="O44" s="167"/>
      <c r="P44" s="167"/>
      <c r="Q44" s="167"/>
      <c r="R44" s="167"/>
      <c r="S44" s="167"/>
      <c r="T44" s="167">
        <f t="shared" si="0"/>
        <v>0</v>
      </c>
      <c r="U44" s="167"/>
      <c r="V44" s="167"/>
      <c r="W44" s="166"/>
      <c r="X44" s="166"/>
      <c r="Y44" s="166"/>
      <c r="Z44" s="166"/>
    </row>
    <row r="45" spans="1:26" ht="12.75" customHeight="1">
      <c r="A45" s="166"/>
      <c r="B45" s="166"/>
      <c r="C45" s="166"/>
      <c r="D45" s="166"/>
      <c r="E45" s="166"/>
      <c r="F45" s="166"/>
      <c r="G45" s="166"/>
      <c r="H45" s="166"/>
      <c r="I45" s="166"/>
      <c r="J45" s="166"/>
      <c r="K45" s="167"/>
      <c r="L45" s="167"/>
      <c r="M45" s="167"/>
      <c r="N45" s="167"/>
      <c r="O45" s="167"/>
      <c r="P45" s="167"/>
      <c r="Q45" s="167"/>
      <c r="R45" s="167"/>
      <c r="S45" s="167"/>
      <c r="T45" s="167">
        <f t="shared" si="0"/>
        <v>0</v>
      </c>
      <c r="U45" s="167"/>
      <c r="V45" s="167"/>
      <c r="W45" s="166"/>
      <c r="X45" s="166"/>
      <c r="Y45" s="166"/>
      <c r="Z45" s="166"/>
    </row>
    <row r="46" spans="1:26" ht="12.75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</row>
    <row r="47" spans="1:26" ht="12.75" customHeight="1">
      <c r="A47" s="166"/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</row>
    <row r="48" spans="1:26" ht="12.75" customHeight="1">
      <c r="A48" s="166"/>
      <c r="B48" s="16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</row>
    <row r="49" spans="1:26" ht="12.75" customHeight="1">
      <c r="A49" s="166"/>
      <c r="B49" s="166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</row>
    <row r="50" spans="1:26" ht="12.75" customHeight="1">
      <c r="A50" s="166"/>
      <c r="B50" s="166"/>
      <c r="C50" s="166"/>
      <c r="D50" s="166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6"/>
    </row>
    <row r="51" spans="1:26" ht="12.75" customHeight="1">
      <c r="A51" s="166"/>
      <c r="B51" s="166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</row>
    <row r="52" spans="1:26" ht="12.75" customHeight="1">
      <c r="A52" s="166"/>
      <c r="B52" s="166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</row>
    <row r="53" spans="1:26" ht="12.75" customHeight="1">
      <c r="A53" s="166"/>
      <c r="B53" s="166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</row>
    <row r="54" spans="1:26" ht="12.75" customHeight="1">
      <c r="A54" s="166"/>
      <c r="B54" s="166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</row>
    <row r="55" spans="1:26" ht="12.75" customHeight="1">
      <c r="A55" s="166"/>
      <c r="B55" s="166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</row>
    <row r="56" spans="1:26" ht="12.75" customHeight="1">
      <c r="A56" s="166"/>
      <c r="B56" s="166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</row>
    <row r="57" spans="1:26" ht="12.75" customHeight="1">
      <c r="A57" s="166"/>
      <c r="B57" s="166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</row>
    <row r="58" spans="1:26" ht="12.75" customHeight="1">
      <c r="A58" s="166"/>
      <c r="B58" s="166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</row>
    <row r="59" spans="1:26" ht="12.75" customHeight="1">
      <c r="A59" s="166"/>
      <c r="B59" s="166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</row>
    <row r="60" spans="1:26" ht="12.75" customHeight="1">
      <c r="A60" s="166"/>
      <c r="B60" s="166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</row>
    <row r="61" spans="1:26" ht="12.75" customHeight="1">
      <c r="A61" s="166"/>
      <c r="B61" s="166"/>
      <c r="C61" s="166"/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  <c r="U61" s="166"/>
      <c r="V61" s="166"/>
      <c r="W61" s="166"/>
      <c r="X61" s="166"/>
      <c r="Y61" s="166"/>
      <c r="Z61" s="166"/>
    </row>
    <row r="62" spans="1:26" ht="12.75" customHeight="1">
      <c r="A62" s="166"/>
      <c r="B62" s="166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</row>
    <row r="63" spans="1:26" ht="12.75" customHeight="1">
      <c r="A63" s="166"/>
      <c r="B63" s="166"/>
      <c r="C63" s="166"/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166"/>
      <c r="Q63" s="166"/>
      <c r="R63" s="166"/>
      <c r="S63" s="166"/>
      <c r="T63" s="166"/>
      <c r="U63" s="166"/>
      <c r="V63" s="166"/>
      <c r="W63" s="166"/>
      <c r="X63" s="166"/>
      <c r="Y63" s="166"/>
      <c r="Z63" s="166"/>
    </row>
    <row r="64" spans="1:26" ht="12.75" customHeight="1">
      <c r="A64" s="166"/>
      <c r="B64" s="166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</row>
    <row r="65" spans="1:26" ht="12.75" customHeight="1">
      <c r="A65" s="166"/>
      <c r="B65" s="166"/>
      <c r="C65" s="166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6"/>
      <c r="Q65" s="166"/>
      <c r="R65" s="166"/>
      <c r="S65" s="166"/>
      <c r="T65" s="166"/>
      <c r="U65" s="166"/>
      <c r="V65" s="166"/>
      <c r="W65" s="166"/>
      <c r="X65" s="166"/>
      <c r="Y65" s="166"/>
      <c r="Z65" s="166"/>
    </row>
    <row r="66" spans="1:26" ht="12.75" customHeight="1">
      <c r="A66" s="166"/>
      <c r="B66" s="166"/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  <c r="Z66" s="166"/>
    </row>
    <row r="67" spans="1:26" ht="12.75" customHeight="1">
      <c r="A67" s="166"/>
      <c r="B67" s="166"/>
      <c r="C67" s="166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6"/>
      <c r="Q67" s="166"/>
      <c r="R67" s="166"/>
      <c r="S67" s="166"/>
      <c r="T67" s="166"/>
      <c r="U67" s="166"/>
      <c r="V67" s="166"/>
      <c r="W67" s="166"/>
      <c r="X67" s="166"/>
      <c r="Y67" s="166"/>
      <c r="Z67" s="166"/>
    </row>
    <row r="68" spans="1:26" ht="12.75" customHeight="1">
      <c r="A68" s="166"/>
      <c r="B68" s="166"/>
      <c r="C68" s="166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6"/>
      <c r="Q68" s="166"/>
      <c r="R68" s="166"/>
      <c r="S68" s="166"/>
      <c r="T68" s="166"/>
      <c r="U68" s="166"/>
      <c r="V68" s="166"/>
      <c r="W68" s="166"/>
      <c r="X68" s="166"/>
      <c r="Y68" s="166"/>
      <c r="Z68" s="166"/>
    </row>
    <row r="69" spans="1:26" ht="12.75" customHeight="1">
      <c r="A69" s="166"/>
      <c r="B69" s="166"/>
      <c r="C69" s="166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166"/>
      <c r="Q69" s="166"/>
      <c r="R69" s="166"/>
      <c r="S69" s="166"/>
      <c r="T69" s="166"/>
      <c r="U69" s="166"/>
      <c r="V69" s="166"/>
      <c r="W69" s="166"/>
      <c r="X69" s="166"/>
      <c r="Y69" s="166"/>
      <c r="Z69" s="166"/>
    </row>
    <row r="70" spans="1:26" ht="12.75" customHeight="1">
      <c r="A70" s="166"/>
      <c r="B70" s="166"/>
      <c r="C70" s="166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</row>
    <row r="71" spans="1:26" ht="12.75" customHeight="1">
      <c r="A71" s="166"/>
      <c r="B71" s="166"/>
      <c r="C71" s="166"/>
      <c r="D71" s="166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166"/>
      <c r="Q71" s="166"/>
      <c r="R71" s="166"/>
      <c r="S71" s="166"/>
      <c r="T71" s="166"/>
      <c r="U71" s="166"/>
      <c r="V71" s="166"/>
      <c r="W71" s="166"/>
      <c r="X71" s="166"/>
      <c r="Y71" s="166"/>
      <c r="Z71" s="166"/>
    </row>
    <row r="72" spans="1:26" ht="12.75" customHeight="1">
      <c r="A72" s="166"/>
      <c r="B72" s="166"/>
      <c r="C72" s="166"/>
      <c r="D72" s="166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66"/>
      <c r="V72" s="166"/>
      <c r="W72" s="166"/>
      <c r="X72" s="166"/>
      <c r="Y72" s="166"/>
      <c r="Z72" s="166"/>
    </row>
    <row r="73" spans="1:26" ht="12.75" customHeight="1">
      <c r="A73" s="166"/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166"/>
      <c r="R73" s="166"/>
      <c r="S73" s="166"/>
      <c r="T73" s="166"/>
      <c r="U73" s="166"/>
      <c r="V73" s="166"/>
      <c r="W73" s="166"/>
      <c r="X73" s="166"/>
      <c r="Y73" s="166"/>
      <c r="Z73" s="166"/>
    </row>
    <row r="74" spans="1:26" ht="12.75" customHeight="1">
      <c r="A74" s="166"/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</row>
    <row r="75" spans="1:26" ht="12.75" customHeight="1">
      <c r="A75" s="166"/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6"/>
      <c r="W75" s="166"/>
      <c r="X75" s="166"/>
      <c r="Y75" s="166"/>
      <c r="Z75" s="166"/>
    </row>
    <row r="76" spans="1:26" ht="12.75" customHeight="1">
      <c r="A76" s="166"/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/>
      <c r="V76" s="166"/>
      <c r="W76" s="166"/>
      <c r="X76" s="166"/>
      <c r="Y76" s="166"/>
      <c r="Z76" s="166"/>
    </row>
    <row r="77" spans="1:26" ht="12.75" customHeight="1">
      <c r="A77" s="166"/>
      <c r="B77" s="166"/>
      <c r="C77" s="166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66"/>
      <c r="Q77" s="166"/>
      <c r="R77" s="166"/>
      <c r="S77" s="166"/>
      <c r="T77" s="166"/>
      <c r="U77" s="166"/>
      <c r="V77" s="166"/>
      <c r="W77" s="166"/>
      <c r="X77" s="166"/>
      <c r="Y77" s="166"/>
      <c r="Z77" s="166"/>
    </row>
    <row r="78" spans="1:26" ht="12.75" customHeight="1">
      <c r="A78" s="166"/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/>
      <c r="S78" s="166"/>
      <c r="T78" s="166"/>
      <c r="U78" s="166"/>
      <c r="V78" s="166"/>
      <c r="W78" s="166"/>
      <c r="X78" s="166"/>
      <c r="Y78" s="166"/>
      <c r="Z78" s="166"/>
    </row>
    <row r="79" spans="1:26" ht="12.75" customHeight="1">
      <c r="A79" s="166"/>
      <c r="B79" s="166"/>
      <c r="C79" s="166"/>
      <c r="D79" s="166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66"/>
      <c r="Q79" s="166"/>
      <c r="R79" s="166"/>
      <c r="S79" s="166"/>
      <c r="T79" s="166"/>
      <c r="U79" s="166"/>
      <c r="V79" s="166"/>
      <c r="W79" s="166"/>
      <c r="X79" s="166"/>
      <c r="Y79" s="166"/>
      <c r="Z79" s="166"/>
    </row>
    <row r="80" spans="1:26" ht="12.75" customHeight="1">
      <c r="A80" s="166"/>
      <c r="B80" s="166"/>
      <c r="C80" s="166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66"/>
      <c r="Q80" s="166"/>
      <c r="R80" s="166"/>
      <c r="S80" s="166"/>
      <c r="T80" s="166"/>
      <c r="U80" s="166"/>
      <c r="V80" s="166"/>
      <c r="W80" s="166"/>
      <c r="X80" s="166"/>
      <c r="Y80" s="166"/>
      <c r="Z80" s="166"/>
    </row>
    <row r="81" spans="1:26" ht="12.75" customHeight="1">
      <c r="A81" s="166"/>
      <c r="B81" s="166"/>
      <c r="C81" s="166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66"/>
      <c r="Q81" s="166"/>
      <c r="R81" s="166"/>
      <c r="S81" s="166"/>
      <c r="T81" s="166"/>
      <c r="U81" s="166"/>
      <c r="V81" s="166"/>
      <c r="W81" s="166"/>
      <c r="X81" s="166"/>
      <c r="Y81" s="166"/>
      <c r="Z81" s="166"/>
    </row>
    <row r="82" spans="1:26" ht="12.75" customHeight="1">
      <c r="A82" s="166"/>
      <c r="B82" s="166"/>
      <c r="C82" s="166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66"/>
      <c r="Q82" s="166"/>
      <c r="R82" s="166"/>
      <c r="S82" s="166"/>
      <c r="T82" s="166"/>
      <c r="U82" s="166"/>
      <c r="V82" s="166"/>
      <c r="W82" s="166"/>
      <c r="X82" s="166"/>
      <c r="Y82" s="166"/>
      <c r="Z82" s="166"/>
    </row>
    <row r="83" spans="1:26" ht="12.75" customHeight="1">
      <c r="A83" s="166"/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6"/>
      <c r="Q83" s="166"/>
      <c r="R83" s="166"/>
      <c r="S83" s="166"/>
      <c r="T83" s="166"/>
      <c r="U83" s="166"/>
      <c r="V83" s="166"/>
      <c r="W83" s="166"/>
      <c r="X83" s="166"/>
      <c r="Y83" s="166"/>
      <c r="Z83" s="166"/>
    </row>
    <row r="84" spans="1:26" ht="12.75" customHeight="1">
      <c r="A84" s="166"/>
      <c r="B84" s="166"/>
      <c r="C84" s="166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66"/>
      <c r="Q84" s="166"/>
      <c r="R84" s="166"/>
      <c r="S84" s="166"/>
      <c r="T84" s="166"/>
      <c r="U84" s="166"/>
      <c r="V84" s="166"/>
      <c r="W84" s="166"/>
      <c r="X84" s="166"/>
      <c r="Y84" s="166"/>
      <c r="Z84" s="166"/>
    </row>
    <row r="85" spans="1:26" ht="12.75" customHeight="1">
      <c r="A85" s="166"/>
      <c r="B85" s="166"/>
      <c r="C85" s="166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6"/>
      <c r="Q85" s="166"/>
      <c r="R85" s="166"/>
      <c r="S85" s="166"/>
      <c r="T85" s="166"/>
      <c r="U85" s="166"/>
      <c r="V85" s="166"/>
      <c r="W85" s="166"/>
      <c r="X85" s="166"/>
      <c r="Y85" s="166"/>
      <c r="Z85" s="166"/>
    </row>
    <row r="86" spans="1:26" ht="12.75" customHeight="1">
      <c r="A86" s="166"/>
      <c r="B86" s="166"/>
      <c r="C86" s="166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66"/>
      <c r="Q86" s="166"/>
      <c r="R86" s="166"/>
      <c r="S86" s="166"/>
      <c r="T86" s="166"/>
      <c r="U86" s="166"/>
      <c r="V86" s="166"/>
      <c r="W86" s="166"/>
      <c r="X86" s="166"/>
      <c r="Y86" s="166"/>
      <c r="Z86" s="166"/>
    </row>
    <row r="87" spans="1:26" ht="12.75" customHeight="1">
      <c r="A87" s="166"/>
      <c r="B87" s="166"/>
      <c r="C87" s="166"/>
      <c r="D87" s="166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166"/>
      <c r="Q87" s="166"/>
      <c r="R87" s="166"/>
      <c r="S87" s="166"/>
      <c r="T87" s="166"/>
      <c r="U87" s="166"/>
      <c r="V87" s="166"/>
      <c r="W87" s="166"/>
      <c r="X87" s="166"/>
      <c r="Y87" s="166"/>
      <c r="Z87" s="166"/>
    </row>
    <row r="88" spans="1:26" ht="12.75" customHeight="1">
      <c r="A88" s="166"/>
      <c r="B88" s="166"/>
      <c r="C88" s="166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6"/>
      <c r="R88" s="166"/>
      <c r="S88" s="166"/>
      <c r="T88" s="166"/>
      <c r="U88" s="166"/>
      <c r="V88" s="166"/>
      <c r="W88" s="166"/>
      <c r="X88" s="166"/>
      <c r="Y88" s="166"/>
      <c r="Z88" s="166"/>
    </row>
    <row r="89" spans="1:26" ht="12.75" customHeight="1">
      <c r="A89" s="166"/>
      <c r="B89" s="166"/>
      <c r="C89" s="166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166"/>
      <c r="Q89" s="166"/>
      <c r="R89" s="166"/>
      <c r="S89" s="166"/>
      <c r="T89" s="166"/>
      <c r="U89" s="166"/>
      <c r="V89" s="166"/>
      <c r="W89" s="166"/>
      <c r="X89" s="166"/>
      <c r="Y89" s="166"/>
      <c r="Z89" s="166"/>
    </row>
    <row r="90" spans="1:26" ht="12.75" customHeight="1">
      <c r="A90" s="166"/>
      <c r="B90" s="166"/>
      <c r="C90" s="166"/>
      <c r="D90" s="166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166"/>
      <c r="Q90" s="166"/>
      <c r="R90" s="166"/>
      <c r="S90" s="166"/>
      <c r="T90" s="166"/>
      <c r="U90" s="166"/>
      <c r="V90" s="166"/>
      <c r="W90" s="166"/>
      <c r="X90" s="166"/>
      <c r="Y90" s="166"/>
      <c r="Z90" s="166"/>
    </row>
    <row r="91" spans="1:26" ht="12.75" customHeight="1">
      <c r="A91" s="166"/>
      <c r="B91" s="166"/>
      <c r="C91" s="166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</row>
    <row r="92" spans="1:26" ht="12.75" customHeight="1">
      <c r="A92" s="166"/>
      <c r="B92" s="166"/>
      <c r="C92" s="166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66"/>
      <c r="Q92" s="166"/>
      <c r="R92" s="166"/>
      <c r="S92" s="166"/>
      <c r="T92" s="166"/>
      <c r="U92" s="166"/>
      <c r="V92" s="166"/>
      <c r="W92" s="166"/>
      <c r="X92" s="166"/>
      <c r="Y92" s="166"/>
      <c r="Z92" s="166"/>
    </row>
    <row r="93" spans="1:26" ht="12.75" customHeight="1">
      <c r="A93" s="166"/>
      <c r="B93" s="166"/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6"/>
      <c r="Q93" s="166"/>
      <c r="R93" s="166"/>
      <c r="S93" s="166"/>
      <c r="T93" s="166"/>
      <c r="U93" s="166"/>
      <c r="V93" s="166"/>
      <c r="W93" s="166"/>
      <c r="X93" s="166"/>
      <c r="Y93" s="166"/>
      <c r="Z93" s="166"/>
    </row>
    <row r="94" spans="1:26" ht="12.75" customHeight="1">
      <c r="A94" s="166"/>
      <c r="B94" s="166"/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</row>
    <row r="95" spans="1:26" ht="12.75" customHeight="1">
      <c r="A95" s="166"/>
      <c r="B95" s="166"/>
      <c r="C95" s="166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66"/>
      <c r="S95" s="166"/>
      <c r="T95" s="166"/>
      <c r="U95" s="166"/>
      <c r="V95" s="166"/>
      <c r="W95" s="166"/>
      <c r="X95" s="166"/>
      <c r="Y95" s="166"/>
      <c r="Z95" s="166"/>
    </row>
    <row r="96" spans="1:26" ht="12.75" customHeight="1">
      <c r="A96" s="166"/>
      <c r="B96" s="166"/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66"/>
      <c r="Q96" s="166"/>
      <c r="R96" s="166"/>
      <c r="S96" s="166"/>
      <c r="T96" s="166"/>
      <c r="U96" s="166"/>
      <c r="V96" s="166"/>
      <c r="W96" s="166"/>
      <c r="X96" s="166"/>
      <c r="Y96" s="166"/>
      <c r="Z96" s="166"/>
    </row>
    <row r="97" spans="1:26" ht="12.75" customHeight="1">
      <c r="A97" s="166"/>
      <c r="B97" s="166"/>
      <c r="C97" s="166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66"/>
      <c r="Q97" s="166"/>
      <c r="R97" s="166"/>
      <c r="S97" s="166"/>
      <c r="T97" s="166"/>
      <c r="U97" s="166"/>
      <c r="V97" s="166"/>
      <c r="W97" s="166"/>
      <c r="X97" s="166"/>
      <c r="Y97" s="166"/>
      <c r="Z97" s="166"/>
    </row>
    <row r="98" spans="1:26" ht="12.75" customHeight="1">
      <c r="A98" s="166"/>
      <c r="B98" s="166"/>
      <c r="C98" s="166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66"/>
      <c r="Q98" s="166"/>
      <c r="R98" s="166"/>
      <c r="S98" s="166"/>
      <c r="T98" s="166"/>
      <c r="U98" s="166"/>
      <c r="V98" s="166"/>
      <c r="W98" s="166"/>
      <c r="X98" s="166"/>
      <c r="Y98" s="166"/>
      <c r="Z98" s="166"/>
    </row>
    <row r="99" spans="1:26" ht="12.75" customHeight="1">
      <c r="A99" s="166"/>
      <c r="B99" s="166"/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66"/>
      <c r="Q99" s="166"/>
      <c r="R99" s="166"/>
      <c r="S99" s="166"/>
      <c r="T99" s="166"/>
      <c r="U99" s="166"/>
      <c r="V99" s="166"/>
      <c r="W99" s="166"/>
      <c r="X99" s="166"/>
      <c r="Y99" s="166"/>
      <c r="Z99" s="166"/>
    </row>
    <row r="100" spans="1:26" ht="12.75" customHeight="1">
      <c r="A100" s="166"/>
      <c r="B100" s="166"/>
      <c r="C100" s="166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66"/>
      <c r="Q100" s="166"/>
      <c r="R100" s="166"/>
      <c r="S100" s="166"/>
      <c r="T100" s="166"/>
      <c r="U100" s="166"/>
      <c r="V100" s="166"/>
      <c r="W100" s="166"/>
      <c r="X100" s="166"/>
      <c r="Y100" s="166"/>
      <c r="Z100" s="166"/>
    </row>
    <row r="101" spans="1:26" ht="12.75" customHeight="1">
      <c r="A101" s="166"/>
      <c r="B101" s="166"/>
      <c r="C101" s="166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66"/>
      <c r="Q101" s="166"/>
      <c r="R101" s="166"/>
      <c r="S101" s="166"/>
      <c r="T101" s="166"/>
      <c r="U101" s="166"/>
      <c r="V101" s="166"/>
      <c r="W101" s="166"/>
      <c r="X101" s="166"/>
      <c r="Y101" s="166"/>
      <c r="Z101" s="166"/>
    </row>
    <row r="102" spans="1:26" ht="12.75" customHeight="1">
      <c r="A102" s="166"/>
      <c r="B102" s="166"/>
      <c r="C102" s="166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66"/>
      <c r="Q102" s="166"/>
      <c r="R102" s="166"/>
      <c r="S102" s="166"/>
      <c r="T102" s="166"/>
      <c r="U102" s="166"/>
      <c r="V102" s="166"/>
      <c r="W102" s="166"/>
      <c r="X102" s="166"/>
      <c r="Y102" s="166"/>
      <c r="Z102" s="166"/>
    </row>
    <row r="103" spans="1:26" ht="12.75" customHeight="1">
      <c r="A103" s="166"/>
      <c r="B103" s="166"/>
      <c r="C103" s="166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66"/>
      <c r="Q103" s="166"/>
      <c r="R103" s="166"/>
      <c r="S103" s="166"/>
      <c r="T103" s="166"/>
      <c r="U103" s="166"/>
      <c r="V103" s="166"/>
      <c r="W103" s="166"/>
      <c r="X103" s="166"/>
      <c r="Y103" s="166"/>
      <c r="Z103" s="166"/>
    </row>
    <row r="104" spans="1:26" ht="12.75" customHeight="1">
      <c r="A104" s="166"/>
      <c r="B104" s="166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</row>
    <row r="105" spans="1:26" ht="12.75" customHeight="1">
      <c r="A105" s="166"/>
      <c r="B105" s="166"/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</row>
    <row r="106" spans="1:26" ht="12.75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</row>
    <row r="107" spans="1:26" ht="12.75" customHeight="1">
      <c r="A107" s="166"/>
      <c r="B107" s="166"/>
      <c r="C107" s="166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  <c r="P107" s="166"/>
      <c r="Q107" s="166"/>
      <c r="R107" s="166"/>
      <c r="S107" s="166"/>
      <c r="T107" s="166"/>
      <c r="U107" s="166"/>
      <c r="V107" s="166"/>
      <c r="W107" s="166"/>
      <c r="X107" s="166"/>
      <c r="Y107" s="166"/>
      <c r="Z107" s="166"/>
    </row>
    <row r="108" spans="1:26" ht="12.75" customHeight="1">
      <c r="A108" s="166"/>
      <c r="B108" s="166"/>
      <c r="C108" s="166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  <c r="P108" s="166"/>
      <c r="Q108" s="166"/>
      <c r="R108" s="166"/>
      <c r="S108" s="166"/>
      <c r="T108" s="166"/>
      <c r="U108" s="166"/>
      <c r="V108" s="166"/>
      <c r="W108" s="166"/>
      <c r="X108" s="166"/>
      <c r="Y108" s="166"/>
      <c r="Z108" s="166"/>
    </row>
    <row r="109" spans="1:26" ht="12.75" customHeight="1">
      <c r="A109" s="166"/>
      <c r="B109" s="166"/>
      <c r="C109" s="166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  <c r="P109" s="166"/>
      <c r="Q109" s="166"/>
      <c r="R109" s="166"/>
      <c r="S109" s="166"/>
      <c r="T109" s="166"/>
      <c r="U109" s="166"/>
      <c r="V109" s="166"/>
      <c r="W109" s="166"/>
      <c r="X109" s="166"/>
      <c r="Y109" s="166"/>
      <c r="Z109" s="166"/>
    </row>
    <row r="110" spans="1:26" ht="12.75" customHeight="1">
      <c r="A110" s="166"/>
      <c r="B110" s="166"/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P110" s="166"/>
      <c r="Q110" s="166"/>
      <c r="R110" s="166"/>
      <c r="S110" s="166"/>
      <c r="T110" s="166"/>
      <c r="U110" s="166"/>
      <c r="V110" s="166"/>
      <c r="W110" s="166"/>
      <c r="X110" s="166"/>
      <c r="Y110" s="166"/>
      <c r="Z110" s="166"/>
    </row>
    <row r="111" spans="1:26" ht="12.75" customHeight="1">
      <c r="A111" s="166"/>
      <c r="B111" s="166"/>
      <c r="C111" s="166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  <c r="P111" s="166"/>
      <c r="Q111" s="166"/>
      <c r="R111" s="166"/>
      <c r="S111" s="166"/>
      <c r="T111" s="166"/>
      <c r="U111" s="166"/>
      <c r="V111" s="166"/>
      <c r="W111" s="166"/>
      <c r="X111" s="166"/>
      <c r="Y111" s="166"/>
      <c r="Z111" s="166"/>
    </row>
    <row r="112" spans="1:26" ht="12.75" customHeight="1">
      <c r="A112" s="166"/>
      <c r="B112" s="166"/>
      <c r="C112" s="166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66"/>
      <c r="Q112" s="166"/>
      <c r="R112" s="166"/>
      <c r="S112" s="166"/>
      <c r="T112" s="166"/>
      <c r="U112" s="166"/>
      <c r="V112" s="166"/>
      <c r="W112" s="166"/>
      <c r="X112" s="166"/>
      <c r="Y112" s="166"/>
      <c r="Z112" s="166"/>
    </row>
    <row r="113" spans="1:26" ht="12.75" customHeight="1">
      <c r="A113" s="166"/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66"/>
      <c r="Q113" s="166"/>
      <c r="R113" s="166"/>
      <c r="S113" s="166"/>
      <c r="T113" s="166"/>
      <c r="U113" s="166"/>
      <c r="V113" s="166"/>
      <c r="W113" s="166"/>
      <c r="X113" s="166"/>
      <c r="Y113" s="166"/>
      <c r="Z113" s="166"/>
    </row>
    <row r="114" spans="1:26" ht="12.75" customHeight="1">
      <c r="A114" s="166"/>
      <c r="B114" s="166"/>
      <c r="C114" s="166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66"/>
      <c r="Q114" s="166"/>
      <c r="R114" s="166"/>
      <c r="S114" s="166"/>
      <c r="T114" s="166"/>
      <c r="U114" s="166"/>
      <c r="V114" s="166"/>
      <c r="W114" s="166"/>
      <c r="X114" s="166"/>
      <c r="Y114" s="166"/>
      <c r="Z114" s="166"/>
    </row>
    <row r="115" spans="1:26" ht="12.75" customHeight="1">
      <c r="A115" s="166"/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</row>
    <row r="116" spans="1:26" ht="12.75" customHeight="1">
      <c r="A116" s="166"/>
      <c r="B116" s="166"/>
      <c r="C116" s="166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P116" s="166"/>
      <c r="Q116" s="166"/>
      <c r="R116" s="166"/>
      <c r="S116" s="166"/>
      <c r="T116" s="166"/>
      <c r="U116" s="166"/>
      <c r="V116" s="166"/>
      <c r="W116" s="166"/>
      <c r="X116" s="166"/>
      <c r="Y116" s="166"/>
      <c r="Z116" s="166"/>
    </row>
    <row r="117" spans="1:26" ht="12.75" customHeight="1">
      <c r="A117" s="166"/>
      <c r="B117" s="166"/>
      <c r="C117" s="166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P117" s="166"/>
      <c r="Q117" s="166"/>
      <c r="R117" s="166"/>
      <c r="S117" s="166"/>
      <c r="T117" s="166"/>
      <c r="U117" s="166"/>
      <c r="V117" s="166"/>
      <c r="W117" s="166"/>
      <c r="X117" s="166"/>
      <c r="Y117" s="166"/>
      <c r="Z117" s="166"/>
    </row>
    <row r="118" spans="1:26" ht="12.75" customHeight="1">
      <c r="A118" s="166"/>
      <c r="B118" s="166"/>
      <c r="C118" s="166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P118" s="166"/>
      <c r="Q118" s="166"/>
      <c r="R118" s="166"/>
      <c r="S118" s="166"/>
      <c r="T118" s="166"/>
      <c r="U118" s="166"/>
      <c r="V118" s="166"/>
      <c r="W118" s="166"/>
      <c r="X118" s="166"/>
      <c r="Y118" s="166"/>
      <c r="Z118" s="166"/>
    </row>
    <row r="119" spans="1:26" ht="12.75" customHeight="1">
      <c r="A119" s="166"/>
      <c r="B119" s="166"/>
      <c r="C119" s="166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P119" s="166"/>
      <c r="Q119" s="166"/>
      <c r="R119" s="166"/>
      <c r="S119" s="166"/>
      <c r="T119" s="166"/>
      <c r="U119" s="166"/>
      <c r="V119" s="166"/>
      <c r="W119" s="166"/>
      <c r="X119" s="166"/>
      <c r="Y119" s="166"/>
      <c r="Z119" s="166"/>
    </row>
    <row r="120" spans="1:26" ht="12.75" customHeight="1">
      <c r="A120" s="166"/>
      <c r="B120" s="166"/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66"/>
      <c r="Q120" s="166"/>
      <c r="R120" s="166"/>
      <c r="S120" s="166"/>
      <c r="T120" s="166"/>
      <c r="U120" s="166"/>
      <c r="V120" s="166"/>
      <c r="W120" s="166"/>
      <c r="X120" s="166"/>
      <c r="Y120" s="166"/>
      <c r="Z120" s="166"/>
    </row>
    <row r="121" spans="1:26" ht="12.75" customHeight="1">
      <c r="A121" s="166"/>
      <c r="B121" s="166"/>
      <c r="C121" s="166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P121" s="166"/>
      <c r="Q121" s="166"/>
      <c r="R121" s="166"/>
      <c r="S121" s="166"/>
      <c r="T121" s="166"/>
      <c r="U121" s="166"/>
      <c r="V121" s="166"/>
      <c r="W121" s="166"/>
      <c r="X121" s="166"/>
      <c r="Y121" s="166"/>
      <c r="Z121" s="166"/>
    </row>
    <row r="122" spans="1:26" ht="12.75" customHeight="1">
      <c r="A122" s="166"/>
      <c r="B122" s="166"/>
      <c r="C122" s="166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P122" s="166"/>
      <c r="Q122" s="166"/>
      <c r="R122" s="166"/>
      <c r="S122" s="166"/>
      <c r="T122" s="166"/>
      <c r="U122" s="166"/>
      <c r="V122" s="166"/>
      <c r="W122" s="166"/>
      <c r="X122" s="166"/>
      <c r="Y122" s="166"/>
      <c r="Z122" s="166"/>
    </row>
    <row r="123" spans="1:26" ht="12.75" customHeight="1">
      <c r="A123" s="166"/>
      <c r="B123" s="166"/>
      <c r="C123" s="166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166"/>
      <c r="Q123" s="166"/>
      <c r="R123" s="166"/>
      <c r="S123" s="166"/>
      <c r="T123" s="166"/>
      <c r="U123" s="166"/>
      <c r="V123" s="166"/>
      <c r="W123" s="166"/>
      <c r="X123" s="166"/>
      <c r="Y123" s="166"/>
      <c r="Z123" s="166"/>
    </row>
    <row r="124" spans="1:26" ht="12.75" customHeight="1">
      <c r="A124" s="166"/>
      <c r="B124" s="166"/>
      <c r="C124" s="166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66"/>
      <c r="Q124" s="166"/>
      <c r="R124" s="166"/>
      <c r="S124" s="166"/>
      <c r="T124" s="166"/>
      <c r="U124" s="166"/>
      <c r="V124" s="166"/>
      <c r="W124" s="166"/>
      <c r="X124" s="166"/>
      <c r="Y124" s="166"/>
      <c r="Z124" s="166"/>
    </row>
    <row r="125" spans="1:26" ht="12.75" customHeight="1">
      <c r="A125" s="166"/>
      <c r="B125" s="166"/>
      <c r="C125" s="166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66"/>
      <c r="Q125" s="166"/>
      <c r="R125" s="166"/>
      <c r="S125" s="166"/>
      <c r="T125" s="166"/>
      <c r="U125" s="166"/>
      <c r="V125" s="166"/>
      <c r="W125" s="166"/>
      <c r="X125" s="166"/>
      <c r="Y125" s="166"/>
      <c r="Z125" s="166"/>
    </row>
    <row r="126" spans="1:26" ht="12.75" customHeight="1">
      <c r="A126" s="166"/>
      <c r="B126" s="166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6"/>
      <c r="X126" s="166"/>
      <c r="Y126" s="166"/>
      <c r="Z126" s="166"/>
    </row>
    <row r="127" spans="1:26" ht="12.75" customHeight="1">
      <c r="A127" s="166"/>
      <c r="B127" s="166"/>
      <c r="C127" s="166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66"/>
      <c r="Q127" s="166"/>
      <c r="R127" s="166"/>
      <c r="S127" s="166"/>
      <c r="T127" s="166"/>
      <c r="U127" s="166"/>
      <c r="V127" s="166"/>
      <c r="W127" s="166"/>
      <c r="X127" s="166"/>
      <c r="Y127" s="166"/>
      <c r="Z127" s="166"/>
    </row>
    <row r="128" spans="1:26" ht="12.75" customHeight="1">
      <c r="A128" s="166"/>
      <c r="B128" s="166"/>
      <c r="C128" s="166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66"/>
      <c r="Q128" s="166"/>
      <c r="R128" s="166"/>
      <c r="S128" s="166"/>
      <c r="T128" s="166"/>
      <c r="U128" s="166"/>
      <c r="V128" s="166"/>
      <c r="W128" s="166"/>
      <c r="X128" s="166"/>
      <c r="Y128" s="166"/>
      <c r="Z128" s="166"/>
    </row>
    <row r="129" spans="1:26" ht="12.75" customHeight="1">
      <c r="A129" s="166"/>
      <c r="B129" s="166"/>
      <c r="C129" s="166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66"/>
      <c r="Q129" s="166"/>
      <c r="R129" s="166"/>
      <c r="S129" s="166"/>
      <c r="T129" s="166"/>
      <c r="U129" s="166"/>
      <c r="V129" s="166"/>
      <c r="W129" s="166"/>
      <c r="X129" s="166"/>
      <c r="Y129" s="166"/>
      <c r="Z129" s="166"/>
    </row>
    <row r="130" spans="1:26" ht="12.75" customHeight="1">
      <c r="A130" s="166"/>
      <c r="B130" s="166"/>
      <c r="C130" s="166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66"/>
      <c r="Q130" s="166"/>
      <c r="R130" s="166"/>
      <c r="S130" s="166"/>
      <c r="T130" s="166"/>
      <c r="U130" s="166"/>
      <c r="V130" s="166"/>
      <c r="W130" s="166"/>
      <c r="X130" s="166"/>
      <c r="Y130" s="166"/>
      <c r="Z130" s="166"/>
    </row>
    <row r="131" spans="1:26" ht="12.75" customHeight="1">
      <c r="A131" s="166"/>
      <c r="B131" s="166"/>
      <c r="C131" s="166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66"/>
      <c r="Q131" s="166"/>
      <c r="R131" s="166"/>
      <c r="S131" s="166"/>
      <c r="T131" s="166"/>
      <c r="U131" s="166"/>
      <c r="V131" s="166"/>
      <c r="W131" s="166"/>
      <c r="X131" s="166"/>
      <c r="Y131" s="166"/>
      <c r="Z131" s="166"/>
    </row>
    <row r="132" spans="1:26" ht="12.75" customHeight="1">
      <c r="A132" s="166"/>
      <c r="B132" s="166"/>
      <c r="C132" s="166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P132" s="166"/>
      <c r="Q132" s="166"/>
      <c r="R132" s="166"/>
      <c r="S132" s="166"/>
      <c r="T132" s="166"/>
      <c r="U132" s="166"/>
      <c r="V132" s="166"/>
      <c r="W132" s="166"/>
      <c r="X132" s="166"/>
      <c r="Y132" s="166"/>
      <c r="Z132" s="166"/>
    </row>
    <row r="133" spans="1:26" ht="12.75" customHeight="1">
      <c r="A133" s="166"/>
      <c r="B133" s="166"/>
      <c r="C133" s="166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P133" s="166"/>
      <c r="Q133" s="166"/>
      <c r="R133" s="166"/>
      <c r="S133" s="166"/>
      <c r="T133" s="166"/>
      <c r="U133" s="166"/>
      <c r="V133" s="166"/>
      <c r="W133" s="166"/>
      <c r="X133" s="166"/>
      <c r="Y133" s="166"/>
      <c r="Z133" s="166"/>
    </row>
    <row r="134" spans="1:26" ht="12.75" customHeight="1">
      <c r="A134" s="166"/>
      <c r="B134" s="166"/>
      <c r="C134" s="166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P134" s="166"/>
      <c r="Q134" s="166"/>
      <c r="R134" s="166"/>
      <c r="S134" s="166"/>
      <c r="T134" s="166"/>
      <c r="U134" s="166"/>
      <c r="V134" s="166"/>
      <c r="W134" s="166"/>
      <c r="X134" s="166"/>
      <c r="Y134" s="166"/>
      <c r="Z134" s="166"/>
    </row>
    <row r="135" spans="1:26" ht="12.75" customHeight="1">
      <c r="A135" s="166"/>
      <c r="B135" s="166"/>
      <c r="C135" s="166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166"/>
      <c r="Q135" s="166"/>
      <c r="R135" s="166"/>
      <c r="S135" s="166"/>
      <c r="T135" s="166"/>
      <c r="U135" s="166"/>
      <c r="V135" s="166"/>
      <c r="W135" s="166"/>
      <c r="X135" s="166"/>
      <c r="Y135" s="166"/>
      <c r="Z135" s="166"/>
    </row>
    <row r="136" spans="1:26" ht="12.75" customHeight="1">
      <c r="A136" s="166"/>
      <c r="B136" s="166"/>
      <c r="C136" s="166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  <c r="P136" s="166"/>
      <c r="Q136" s="166"/>
      <c r="R136" s="166"/>
      <c r="S136" s="166"/>
      <c r="T136" s="166"/>
      <c r="U136" s="166"/>
      <c r="V136" s="166"/>
      <c r="W136" s="166"/>
      <c r="X136" s="166"/>
      <c r="Y136" s="166"/>
      <c r="Z136" s="166"/>
    </row>
    <row r="137" spans="1:26" ht="12.75" customHeight="1">
      <c r="A137" s="166"/>
      <c r="B137" s="166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6"/>
      <c r="Q137" s="166"/>
      <c r="R137" s="166"/>
      <c r="S137" s="166"/>
      <c r="T137" s="166"/>
      <c r="U137" s="166"/>
      <c r="V137" s="166"/>
      <c r="W137" s="166"/>
      <c r="X137" s="166"/>
      <c r="Y137" s="166"/>
      <c r="Z137" s="166"/>
    </row>
    <row r="138" spans="1:26" ht="12.75" customHeight="1">
      <c r="A138" s="166"/>
      <c r="B138" s="166"/>
      <c r="C138" s="166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</row>
    <row r="139" spans="1:26" ht="12.75" customHeight="1">
      <c r="A139" s="166"/>
      <c r="B139" s="166"/>
      <c r="C139" s="166"/>
      <c r="D139" s="166"/>
      <c r="E139" s="166"/>
      <c r="F139" s="166"/>
      <c r="G139" s="166"/>
      <c r="H139" s="166"/>
      <c r="I139" s="166"/>
      <c r="J139" s="166"/>
      <c r="K139" s="166"/>
      <c r="L139" s="166"/>
      <c r="M139" s="166"/>
      <c r="N139" s="166"/>
      <c r="O139" s="166"/>
      <c r="P139" s="166"/>
      <c r="Q139" s="166"/>
      <c r="R139" s="166"/>
      <c r="S139" s="166"/>
      <c r="T139" s="166"/>
      <c r="U139" s="166"/>
      <c r="V139" s="166"/>
      <c r="W139" s="166"/>
      <c r="X139" s="166"/>
      <c r="Y139" s="166"/>
      <c r="Z139" s="166"/>
    </row>
    <row r="140" spans="1:26" ht="12.75" customHeight="1">
      <c r="A140" s="166"/>
      <c r="B140" s="166"/>
      <c r="C140" s="166"/>
      <c r="D140" s="166"/>
      <c r="E140" s="166"/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166"/>
      <c r="Q140" s="166"/>
      <c r="R140" s="166"/>
      <c r="S140" s="166"/>
      <c r="T140" s="166"/>
      <c r="U140" s="166"/>
      <c r="V140" s="166"/>
      <c r="W140" s="166"/>
      <c r="X140" s="166"/>
      <c r="Y140" s="166"/>
      <c r="Z140" s="166"/>
    </row>
    <row r="141" spans="1:26" ht="12.75" customHeight="1">
      <c r="A141" s="166"/>
      <c r="B141" s="166"/>
      <c r="C141" s="166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166"/>
      <c r="Q141" s="166"/>
      <c r="R141" s="166"/>
      <c r="S141" s="166"/>
      <c r="T141" s="166"/>
      <c r="U141" s="166"/>
      <c r="V141" s="166"/>
      <c r="W141" s="166"/>
      <c r="X141" s="166"/>
      <c r="Y141" s="166"/>
      <c r="Z141" s="166"/>
    </row>
    <row r="142" spans="1:26" ht="12.75" customHeight="1">
      <c r="A142" s="166"/>
      <c r="B142" s="166"/>
      <c r="C142" s="166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</row>
    <row r="143" spans="1:26" ht="12.75" customHeight="1">
      <c r="A143" s="166"/>
      <c r="B143" s="166"/>
      <c r="C143" s="166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66"/>
      <c r="Q143" s="166"/>
      <c r="R143" s="166"/>
      <c r="S143" s="166"/>
      <c r="T143" s="166"/>
      <c r="U143" s="166"/>
      <c r="V143" s="166"/>
      <c r="W143" s="166"/>
      <c r="X143" s="166"/>
      <c r="Y143" s="166"/>
      <c r="Z143" s="166"/>
    </row>
    <row r="144" spans="1:26" ht="12.75" customHeight="1">
      <c r="A144" s="166"/>
      <c r="B144" s="166"/>
      <c r="C144" s="166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</row>
    <row r="145" spans="1:26" ht="12.75" customHeight="1">
      <c r="A145" s="166"/>
      <c r="B145" s="166"/>
      <c r="C145" s="166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66"/>
      <c r="Q145" s="166"/>
      <c r="R145" s="166"/>
      <c r="S145" s="166"/>
      <c r="T145" s="166"/>
      <c r="U145" s="166"/>
      <c r="V145" s="166"/>
      <c r="W145" s="166"/>
      <c r="X145" s="166"/>
      <c r="Y145" s="166"/>
      <c r="Z145" s="166"/>
    </row>
    <row r="146" spans="1:26" ht="12.75" customHeight="1">
      <c r="A146" s="166"/>
      <c r="B146" s="166"/>
      <c r="C146" s="166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  <c r="P146" s="166"/>
      <c r="Q146" s="166"/>
      <c r="R146" s="166"/>
      <c r="S146" s="166"/>
      <c r="T146" s="166"/>
      <c r="U146" s="166"/>
      <c r="V146" s="166"/>
      <c r="W146" s="166"/>
      <c r="X146" s="166"/>
      <c r="Y146" s="166"/>
      <c r="Z146" s="166"/>
    </row>
    <row r="147" spans="1:26" ht="12.75" customHeight="1">
      <c r="A147" s="166"/>
      <c r="B147" s="166"/>
      <c r="C147" s="166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  <c r="P147" s="166"/>
      <c r="Q147" s="166"/>
      <c r="R147" s="166"/>
      <c r="S147" s="166"/>
      <c r="T147" s="166"/>
      <c r="U147" s="166"/>
      <c r="V147" s="166"/>
      <c r="W147" s="166"/>
      <c r="X147" s="166"/>
      <c r="Y147" s="166"/>
      <c r="Z147" s="166"/>
    </row>
    <row r="148" spans="1:26" ht="12.75" customHeight="1">
      <c r="A148" s="166"/>
      <c r="B148" s="166"/>
      <c r="C148" s="166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66"/>
      <c r="Q148" s="166"/>
      <c r="R148" s="166"/>
      <c r="S148" s="166"/>
      <c r="T148" s="166"/>
      <c r="U148" s="166"/>
      <c r="V148" s="166"/>
      <c r="W148" s="166"/>
      <c r="X148" s="166"/>
      <c r="Y148" s="166"/>
      <c r="Z148" s="166"/>
    </row>
    <row r="149" spans="1:26" ht="12.75" customHeight="1">
      <c r="A149" s="166"/>
      <c r="B149" s="166"/>
      <c r="C149" s="166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6"/>
      <c r="P149" s="166"/>
      <c r="Q149" s="166"/>
      <c r="R149" s="166"/>
      <c r="S149" s="166"/>
      <c r="T149" s="166"/>
      <c r="U149" s="166"/>
      <c r="V149" s="166"/>
      <c r="W149" s="166"/>
      <c r="X149" s="166"/>
      <c r="Y149" s="166"/>
      <c r="Z149" s="166"/>
    </row>
    <row r="150" spans="1:26" ht="12.75" customHeight="1">
      <c r="A150" s="166"/>
      <c r="B150" s="166"/>
      <c r="C150" s="166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6"/>
      <c r="P150" s="166"/>
      <c r="Q150" s="166"/>
      <c r="R150" s="166"/>
      <c r="S150" s="166"/>
      <c r="T150" s="166"/>
      <c r="U150" s="166"/>
      <c r="V150" s="166"/>
      <c r="W150" s="166"/>
      <c r="X150" s="166"/>
      <c r="Y150" s="166"/>
      <c r="Z150" s="166"/>
    </row>
    <row r="151" spans="1:26" ht="12.75" customHeight="1">
      <c r="A151" s="166"/>
      <c r="B151" s="166"/>
      <c r="C151" s="166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  <c r="P151" s="166"/>
      <c r="Q151" s="166"/>
      <c r="R151" s="166"/>
      <c r="S151" s="166"/>
      <c r="T151" s="166"/>
      <c r="U151" s="166"/>
      <c r="V151" s="166"/>
      <c r="W151" s="166"/>
      <c r="X151" s="166"/>
      <c r="Y151" s="166"/>
      <c r="Z151" s="166"/>
    </row>
    <row r="152" spans="1:26" ht="12.75" customHeight="1">
      <c r="A152" s="166"/>
      <c r="B152" s="166"/>
      <c r="C152" s="166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</row>
    <row r="153" spans="1:26" ht="12.75" customHeight="1">
      <c r="A153" s="166"/>
      <c r="B153" s="166"/>
      <c r="C153" s="166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  <c r="P153" s="166"/>
      <c r="Q153" s="166"/>
      <c r="R153" s="166"/>
      <c r="S153" s="166"/>
      <c r="T153" s="166"/>
      <c r="U153" s="166"/>
      <c r="V153" s="166"/>
      <c r="W153" s="166"/>
      <c r="X153" s="166"/>
      <c r="Y153" s="166"/>
      <c r="Z153" s="166"/>
    </row>
    <row r="154" spans="1:26" ht="12.75" customHeight="1">
      <c r="A154" s="166"/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</row>
    <row r="155" spans="1:26" ht="12.75" customHeight="1">
      <c r="A155" s="166"/>
      <c r="B155" s="166"/>
      <c r="C155" s="166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6"/>
      <c r="P155" s="166"/>
      <c r="Q155" s="166"/>
      <c r="R155" s="166"/>
      <c r="S155" s="166"/>
      <c r="T155" s="166"/>
      <c r="U155" s="166"/>
      <c r="V155" s="166"/>
      <c r="W155" s="166"/>
      <c r="X155" s="166"/>
      <c r="Y155" s="166"/>
      <c r="Z155" s="166"/>
    </row>
    <row r="156" spans="1:26" ht="12.75" customHeight="1">
      <c r="A156" s="166"/>
      <c r="B156" s="166"/>
      <c r="C156" s="166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  <c r="P156" s="166"/>
      <c r="Q156" s="166"/>
      <c r="R156" s="166"/>
      <c r="S156" s="166"/>
      <c r="T156" s="166"/>
      <c r="U156" s="166"/>
      <c r="V156" s="166"/>
      <c r="W156" s="166"/>
      <c r="X156" s="166"/>
      <c r="Y156" s="166"/>
      <c r="Z156" s="166"/>
    </row>
    <row r="157" spans="1:26" ht="12.75" customHeight="1">
      <c r="A157" s="166"/>
      <c r="B157" s="166"/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6"/>
      <c r="W157" s="166"/>
      <c r="X157" s="166"/>
      <c r="Y157" s="166"/>
      <c r="Z157" s="166"/>
    </row>
    <row r="158" spans="1:26" ht="12.75" customHeight="1">
      <c r="A158" s="166"/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</row>
    <row r="159" spans="1:26" ht="12.75" customHeight="1">
      <c r="A159" s="166"/>
      <c r="B159" s="166"/>
      <c r="C159" s="166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</row>
    <row r="160" spans="1:26" ht="12.75" customHeight="1">
      <c r="A160" s="166"/>
      <c r="B160" s="166"/>
      <c r="C160" s="166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6"/>
      <c r="P160" s="166"/>
      <c r="Q160" s="166"/>
      <c r="R160" s="166"/>
      <c r="S160" s="166"/>
      <c r="T160" s="166"/>
      <c r="U160" s="166"/>
      <c r="V160" s="166"/>
      <c r="W160" s="166"/>
      <c r="X160" s="166"/>
      <c r="Y160" s="166"/>
      <c r="Z160" s="166"/>
    </row>
    <row r="161" spans="1:26" ht="12.75" customHeight="1">
      <c r="A161" s="166"/>
      <c r="B161" s="166"/>
      <c r="C161" s="166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6"/>
      <c r="P161" s="166"/>
      <c r="Q161" s="166"/>
      <c r="R161" s="166"/>
      <c r="S161" s="166"/>
      <c r="T161" s="166"/>
      <c r="U161" s="166"/>
      <c r="V161" s="166"/>
      <c r="W161" s="166"/>
      <c r="X161" s="166"/>
      <c r="Y161" s="166"/>
      <c r="Z161" s="166"/>
    </row>
    <row r="162" spans="1:26" ht="12.75" customHeight="1">
      <c r="A162" s="166"/>
      <c r="B162" s="166"/>
      <c r="C162" s="166"/>
      <c r="D162" s="166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6"/>
      <c r="P162" s="166"/>
      <c r="Q162" s="166"/>
      <c r="R162" s="166"/>
      <c r="S162" s="166"/>
      <c r="T162" s="166"/>
      <c r="U162" s="166"/>
      <c r="V162" s="166"/>
      <c r="W162" s="166"/>
      <c r="X162" s="166"/>
      <c r="Y162" s="166"/>
      <c r="Z162" s="166"/>
    </row>
    <row r="163" spans="1:26" ht="12.75" customHeight="1">
      <c r="A163" s="166"/>
      <c r="B163" s="166"/>
      <c r="C163" s="166"/>
      <c r="D163" s="166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P163" s="166"/>
      <c r="Q163" s="166"/>
      <c r="R163" s="166"/>
      <c r="S163" s="166"/>
      <c r="T163" s="166"/>
      <c r="U163" s="166"/>
      <c r="V163" s="166"/>
      <c r="W163" s="166"/>
      <c r="X163" s="166"/>
      <c r="Y163" s="166"/>
      <c r="Z163" s="166"/>
    </row>
    <row r="164" spans="1:26" ht="12.75" customHeight="1">
      <c r="A164" s="166"/>
      <c r="B164" s="166"/>
      <c r="C164" s="166"/>
      <c r="D164" s="166"/>
      <c r="E164" s="166"/>
      <c r="F164" s="166"/>
      <c r="G164" s="166"/>
      <c r="H164" s="166"/>
      <c r="I164" s="166"/>
      <c r="J164" s="166"/>
      <c r="K164" s="166"/>
      <c r="L164" s="166"/>
      <c r="M164" s="166"/>
      <c r="N164" s="166"/>
      <c r="O164" s="166"/>
      <c r="P164" s="166"/>
      <c r="Q164" s="166"/>
      <c r="R164" s="166"/>
      <c r="S164" s="166"/>
      <c r="T164" s="166"/>
      <c r="U164" s="166"/>
      <c r="V164" s="166"/>
      <c r="W164" s="166"/>
      <c r="X164" s="166"/>
      <c r="Y164" s="166"/>
      <c r="Z164" s="166"/>
    </row>
    <row r="165" spans="1:26" ht="12.75" customHeight="1">
      <c r="A165" s="166"/>
      <c r="B165" s="166"/>
      <c r="C165" s="166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</row>
    <row r="166" spans="1:26" ht="12.75" customHeight="1">
      <c r="A166" s="166"/>
      <c r="B166" s="166"/>
      <c r="C166" s="166"/>
      <c r="D166" s="166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P166" s="166"/>
      <c r="Q166" s="166"/>
      <c r="R166" s="166"/>
      <c r="S166" s="166"/>
      <c r="T166" s="166"/>
      <c r="U166" s="166"/>
      <c r="V166" s="166"/>
      <c r="W166" s="166"/>
      <c r="X166" s="166"/>
      <c r="Y166" s="166"/>
      <c r="Z166" s="166"/>
    </row>
    <row r="167" spans="1:26" ht="12.75" customHeight="1">
      <c r="A167" s="166"/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</row>
    <row r="168" spans="1:26" ht="12.75" customHeight="1">
      <c r="A168" s="166"/>
      <c r="B168" s="166"/>
      <c r="C168" s="166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66"/>
      <c r="Q168" s="166"/>
      <c r="R168" s="166"/>
      <c r="S168" s="166"/>
      <c r="T168" s="166"/>
      <c r="U168" s="166"/>
      <c r="V168" s="166"/>
      <c r="W168" s="166"/>
      <c r="X168" s="166"/>
      <c r="Y168" s="166"/>
      <c r="Z168" s="166"/>
    </row>
    <row r="169" spans="1:26" ht="12.75" customHeight="1">
      <c r="A169" s="166"/>
      <c r="B169" s="166"/>
      <c r="C169" s="166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66"/>
      <c r="Q169" s="166"/>
      <c r="R169" s="166"/>
      <c r="S169" s="166"/>
      <c r="T169" s="166"/>
      <c r="U169" s="166"/>
      <c r="V169" s="166"/>
      <c r="W169" s="166"/>
      <c r="X169" s="166"/>
      <c r="Y169" s="166"/>
      <c r="Z169" s="166"/>
    </row>
    <row r="170" spans="1:26" ht="12.75" customHeight="1">
      <c r="A170" s="166"/>
      <c r="B170" s="166"/>
      <c r="C170" s="166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  <c r="P170" s="166"/>
      <c r="Q170" s="166"/>
      <c r="R170" s="166"/>
      <c r="S170" s="166"/>
      <c r="T170" s="166"/>
      <c r="U170" s="166"/>
      <c r="V170" s="166"/>
      <c r="W170" s="166"/>
      <c r="X170" s="166"/>
      <c r="Y170" s="166"/>
      <c r="Z170" s="166"/>
    </row>
    <row r="171" spans="1:26" ht="12.75" customHeight="1">
      <c r="A171" s="166"/>
      <c r="B171" s="166"/>
      <c r="C171" s="166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66"/>
      <c r="O171" s="166"/>
      <c r="P171" s="166"/>
      <c r="Q171" s="166"/>
      <c r="R171" s="166"/>
      <c r="S171" s="166"/>
      <c r="T171" s="166"/>
      <c r="U171" s="166"/>
      <c r="V171" s="166"/>
      <c r="W171" s="166"/>
      <c r="X171" s="166"/>
      <c r="Y171" s="166"/>
      <c r="Z171" s="166"/>
    </row>
    <row r="172" spans="1:26" ht="12.75" customHeight="1">
      <c r="A172" s="166"/>
      <c r="B172" s="166"/>
      <c r="C172" s="166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  <c r="P172" s="166"/>
      <c r="Q172" s="166"/>
      <c r="R172" s="166"/>
      <c r="S172" s="166"/>
      <c r="T172" s="166"/>
      <c r="U172" s="166"/>
      <c r="V172" s="166"/>
      <c r="W172" s="166"/>
      <c r="X172" s="166"/>
      <c r="Y172" s="166"/>
      <c r="Z172" s="166"/>
    </row>
    <row r="173" spans="1:26" ht="12.75" customHeight="1">
      <c r="A173" s="166"/>
      <c r="B173" s="166"/>
      <c r="C173" s="166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66"/>
      <c r="O173" s="166"/>
      <c r="P173" s="166"/>
      <c r="Q173" s="166"/>
      <c r="R173" s="166"/>
      <c r="S173" s="166"/>
      <c r="T173" s="166"/>
      <c r="U173" s="166"/>
      <c r="V173" s="166"/>
      <c r="W173" s="166"/>
      <c r="X173" s="166"/>
      <c r="Y173" s="166"/>
      <c r="Z173" s="166"/>
    </row>
    <row r="174" spans="1:26" ht="12.75" customHeight="1">
      <c r="A174" s="166"/>
      <c r="B174" s="166"/>
      <c r="C174" s="166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66"/>
      <c r="O174" s="166"/>
      <c r="P174" s="166"/>
      <c r="Q174" s="166"/>
      <c r="R174" s="166"/>
      <c r="S174" s="166"/>
      <c r="T174" s="166"/>
      <c r="U174" s="166"/>
      <c r="V174" s="166"/>
      <c r="W174" s="166"/>
      <c r="X174" s="166"/>
      <c r="Y174" s="166"/>
      <c r="Z174" s="166"/>
    </row>
    <row r="175" spans="1:26" ht="12.75" customHeight="1">
      <c r="A175" s="166"/>
      <c r="B175" s="166"/>
      <c r="C175" s="166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66"/>
      <c r="O175" s="166"/>
      <c r="P175" s="166"/>
      <c r="Q175" s="166"/>
      <c r="R175" s="166"/>
      <c r="S175" s="166"/>
      <c r="T175" s="166"/>
      <c r="U175" s="166"/>
      <c r="V175" s="166"/>
      <c r="W175" s="166"/>
      <c r="X175" s="166"/>
      <c r="Y175" s="166"/>
      <c r="Z175" s="166"/>
    </row>
    <row r="176" spans="1:26" ht="12.75" customHeight="1">
      <c r="A176" s="166"/>
      <c r="B176" s="166"/>
      <c r="C176" s="166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66"/>
      <c r="O176" s="166"/>
      <c r="P176" s="166"/>
      <c r="Q176" s="166"/>
      <c r="R176" s="166"/>
      <c r="S176" s="166"/>
      <c r="T176" s="166"/>
      <c r="U176" s="166"/>
      <c r="V176" s="166"/>
      <c r="W176" s="166"/>
      <c r="X176" s="166"/>
      <c r="Y176" s="166"/>
      <c r="Z176" s="166"/>
    </row>
    <row r="177" spans="1:26" ht="12.75" customHeight="1">
      <c r="A177" s="166"/>
      <c r="B177" s="166"/>
      <c r="C177" s="166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66"/>
      <c r="O177" s="166"/>
      <c r="P177" s="166"/>
      <c r="Q177" s="166"/>
      <c r="R177" s="166"/>
      <c r="S177" s="166"/>
      <c r="T177" s="166"/>
      <c r="U177" s="166"/>
      <c r="V177" s="166"/>
      <c r="W177" s="166"/>
      <c r="X177" s="166"/>
      <c r="Y177" s="166"/>
      <c r="Z177" s="166"/>
    </row>
    <row r="178" spans="1:26" ht="12.75" customHeight="1">
      <c r="A178" s="166"/>
      <c r="B178" s="166"/>
      <c r="C178" s="166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6"/>
      <c r="T178" s="166"/>
      <c r="U178" s="166"/>
      <c r="V178" s="166"/>
      <c r="W178" s="166"/>
      <c r="X178" s="166"/>
      <c r="Y178" s="166"/>
      <c r="Z178" s="166"/>
    </row>
    <row r="179" spans="1:26" ht="12.75" customHeight="1">
      <c r="A179" s="166"/>
      <c r="B179" s="166"/>
      <c r="C179" s="166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66"/>
      <c r="Q179" s="166"/>
      <c r="R179" s="166"/>
      <c r="S179" s="166"/>
      <c r="T179" s="166"/>
      <c r="U179" s="166"/>
      <c r="V179" s="166"/>
      <c r="W179" s="166"/>
      <c r="X179" s="166"/>
      <c r="Y179" s="166"/>
      <c r="Z179" s="166"/>
    </row>
    <row r="180" spans="1:26" ht="12.75" customHeight="1">
      <c r="A180" s="166"/>
      <c r="B180" s="166"/>
      <c r="C180" s="166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66"/>
      <c r="Q180" s="166"/>
      <c r="R180" s="166"/>
      <c r="S180" s="166"/>
      <c r="T180" s="166"/>
      <c r="U180" s="166"/>
      <c r="V180" s="166"/>
      <c r="W180" s="166"/>
      <c r="X180" s="166"/>
      <c r="Y180" s="166"/>
      <c r="Z180" s="166"/>
    </row>
    <row r="181" spans="1:26" ht="12.75" customHeight="1">
      <c r="A181" s="166"/>
      <c r="B181" s="166"/>
      <c r="C181" s="166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66"/>
      <c r="Q181" s="166"/>
      <c r="R181" s="166"/>
      <c r="S181" s="166"/>
      <c r="T181" s="166"/>
      <c r="U181" s="166"/>
      <c r="V181" s="166"/>
      <c r="W181" s="166"/>
      <c r="X181" s="166"/>
      <c r="Y181" s="166"/>
      <c r="Z181" s="166"/>
    </row>
    <row r="182" spans="1:26" ht="12.75" customHeight="1">
      <c r="A182" s="166"/>
      <c r="B182" s="166"/>
      <c r="C182" s="166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6"/>
      <c r="T182" s="166"/>
      <c r="U182" s="166"/>
      <c r="V182" s="166"/>
      <c r="W182" s="166"/>
      <c r="X182" s="166"/>
      <c r="Y182" s="166"/>
      <c r="Z182" s="166"/>
    </row>
    <row r="183" spans="1:26" ht="12.75" customHeight="1">
      <c r="A183" s="166"/>
      <c r="B183" s="166"/>
      <c r="C183" s="166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66"/>
      <c r="Q183" s="166"/>
      <c r="R183" s="166"/>
      <c r="S183" s="166"/>
      <c r="T183" s="166"/>
      <c r="U183" s="166"/>
      <c r="V183" s="166"/>
      <c r="W183" s="166"/>
      <c r="X183" s="166"/>
      <c r="Y183" s="166"/>
      <c r="Z183" s="166"/>
    </row>
    <row r="184" spans="1:26" ht="12.75" customHeight="1">
      <c r="A184" s="166"/>
      <c r="B184" s="166"/>
      <c r="C184" s="166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66"/>
      <c r="Q184" s="166"/>
      <c r="R184" s="166"/>
      <c r="S184" s="166"/>
      <c r="T184" s="166"/>
      <c r="U184" s="166"/>
      <c r="V184" s="166"/>
      <c r="W184" s="166"/>
      <c r="X184" s="166"/>
      <c r="Y184" s="166"/>
      <c r="Z184" s="166"/>
    </row>
    <row r="185" spans="1:26" ht="12.75" customHeight="1">
      <c r="A185" s="166"/>
      <c r="B185" s="166"/>
      <c r="C185" s="166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66"/>
      <c r="Q185" s="166"/>
      <c r="R185" s="166"/>
      <c r="S185" s="166"/>
      <c r="T185" s="166"/>
      <c r="U185" s="166"/>
      <c r="V185" s="166"/>
      <c r="W185" s="166"/>
      <c r="X185" s="166"/>
      <c r="Y185" s="166"/>
      <c r="Z185" s="166"/>
    </row>
    <row r="186" spans="1:26" ht="12.75" customHeight="1">
      <c r="A186" s="166"/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6"/>
      <c r="T186" s="166"/>
      <c r="U186" s="166"/>
      <c r="V186" s="166"/>
      <c r="W186" s="166"/>
      <c r="X186" s="166"/>
      <c r="Y186" s="166"/>
      <c r="Z186" s="166"/>
    </row>
    <row r="187" spans="1:26" ht="12.75" customHeight="1">
      <c r="A187" s="166"/>
      <c r="B187" s="166"/>
      <c r="C187" s="166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66"/>
      <c r="Q187" s="166"/>
      <c r="R187" s="166"/>
      <c r="S187" s="166"/>
      <c r="T187" s="166"/>
      <c r="U187" s="166"/>
      <c r="V187" s="166"/>
      <c r="W187" s="166"/>
      <c r="X187" s="166"/>
      <c r="Y187" s="166"/>
      <c r="Z187" s="166"/>
    </row>
    <row r="188" spans="1:26" ht="12.75" customHeight="1">
      <c r="A188" s="166"/>
      <c r="B188" s="166"/>
      <c r="C188" s="166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  <c r="P188" s="166"/>
      <c r="Q188" s="166"/>
      <c r="R188" s="166"/>
      <c r="S188" s="166"/>
      <c r="T188" s="166"/>
      <c r="U188" s="166"/>
      <c r="V188" s="166"/>
      <c r="W188" s="166"/>
      <c r="X188" s="166"/>
      <c r="Y188" s="166"/>
      <c r="Z188" s="166"/>
    </row>
    <row r="189" spans="1:26" ht="12.75" customHeight="1">
      <c r="A189" s="166"/>
      <c r="B189" s="166"/>
      <c r="C189" s="166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66"/>
      <c r="O189" s="166"/>
      <c r="P189" s="166"/>
      <c r="Q189" s="166"/>
      <c r="R189" s="166"/>
      <c r="S189" s="166"/>
      <c r="T189" s="166"/>
      <c r="U189" s="166"/>
      <c r="V189" s="166"/>
      <c r="W189" s="166"/>
      <c r="X189" s="166"/>
      <c r="Y189" s="166"/>
      <c r="Z189" s="166"/>
    </row>
    <row r="190" spans="1:26" ht="12.75" customHeight="1">
      <c r="A190" s="166"/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6"/>
      <c r="T190" s="166"/>
      <c r="U190" s="166"/>
      <c r="V190" s="166"/>
      <c r="W190" s="166"/>
      <c r="X190" s="166"/>
      <c r="Y190" s="166"/>
      <c r="Z190" s="166"/>
    </row>
    <row r="191" spans="1:26" ht="12.75" customHeight="1">
      <c r="A191" s="166"/>
      <c r="B191" s="166"/>
      <c r="C191" s="166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66"/>
      <c r="O191" s="166"/>
      <c r="P191" s="166"/>
      <c r="Q191" s="166"/>
      <c r="R191" s="166"/>
      <c r="S191" s="166"/>
      <c r="T191" s="166"/>
      <c r="U191" s="166"/>
      <c r="V191" s="166"/>
      <c r="W191" s="166"/>
      <c r="X191" s="166"/>
      <c r="Y191" s="166"/>
      <c r="Z191" s="166"/>
    </row>
    <row r="192" spans="1:26" ht="12.75" customHeight="1">
      <c r="A192" s="166"/>
      <c r="B192" s="166"/>
      <c r="C192" s="166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66"/>
      <c r="O192" s="166"/>
      <c r="P192" s="166"/>
      <c r="Q192" s="166"/>
      <c r="R192" s="166"/>
      <c r="S192" s="166"/>
      <c r="T192" s="166"/>
      <c r="U192" s="166"/>
      <c r="V192" s="166"/>
      <c r="W192" s="166"/>
      <c r="X192" s="166"/>
      <c r="Y192" s="166"/>
      <c r="Z192" s="166"/>
    </row>
    <row r="193" spans="1:26" ht="12.75" customHeight="1">
      <c r="A193" s="166"/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6"/>
      <c r="W193" s="166"/>
      <c r="X193" s="166"/>
      <c r="Y193" s="166"/>
      <c r="Z193" s="166"/>
    </row>
    <row r="194" spans="1:26" ht="12.75" customHeight="1">
      <c r="A194" s="166"/>
      <c r="B194" s="166"/>
      <c r="C194" s="166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6"/>
      <c r="T194" s="166"/>
      <c r="U194" s="166"/>
      <c r="V194" s="166"/>
      <c r="W194" s="166"/>
      <c r="X194" s="166"/>
      <c r="Y194" s="166"/>
      <c r="Z194" s="166"/>
    </row>
    <row r="195" spans="1:26" ht="12.75" customHeight="1">
      <c r="A195" s="166"/>
      <c r="B195" s="166"/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P195" s="166"/>
      <c r="Q195" s="166"/>
      <c r="R195" s="166"/>
      <c r="S195" s="166"/>
      <c r="T195" s="166"/>
      <c r="U195" s="166"/>
      <c r="V195" s="166"/>
      <c r="W195" s="166"/>
      <c r="X195" s="166"/>
      <c r="Y195" s="166"/>
      <c r="Z195" s="166"/>
    </row>
    <row r="196" spans="1:26" ht="12.75" customHeight="1">
      <c r="A196" s="166"/>
      <c r="B196" s="166"/>
      <c r="C196" s="166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66"/>
      <c r="O196" s="166"/>
      <c r="P196" s="166"/>
      <c r="Q196" s="166"/>
      <c r="R196" s="166"/>
      <c r="S196" s="166"/>
      <c r="T196" s="166"/>
      <c r="U196" s="166"/>
      <c r="V196" s="166"/>
      <c r="W196" s="166"/>
      <c r="X196" s="166"/>
      <c r="Y196" s="166"/>
      <c r="Z196" s="166"/>
    </row>
    <row r="197" spans="1:26" ht="12.75" customHeight="1">
      <c r="A197" s="166"/>
      <c r="B197" s="166"/>
      <c r="C197" s="166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66"/>
      <c r="O197" s="166"/>
      <c r="P197" s="166"/>
      <c r="Q197" s="166"/>
      <c r="R197" s="166"/>
      <c r="S197" s="166"/>
      <c r="T197" s="166"/>
      <c r="U197" s="166"/>
      <c r="V197" s="166"/>
      <c r="W197" s="166"/>
      <c r="X197" s="166"/>
      <c r="Y197" s="166"/>
      <c r="Z197" s="166"/>
    </row>
    <row r="198" spans="1:26" ht="12.75" customHeight="1">
      <c r="A198" s="166"/>
      <c r="B198" s="166"/>
      <c r="C198" s="166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</row>
    <row r="199" spans="1:26" ht="12.75" customHeight="1">
      <c r="A199" s="166"/>
      <c r="B199" s="166"/>
      <c r="C199" s="166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</row>
    <row r="200" spans="1:26" ht="12.75" customHeight="1">
      <c r="A200" s="166"/>
      <c r="B200" s="166"/>
      <c r="C200" s="166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66"/>
      <c r="O200" s="166"/>
      <c r="P200" s="166"/>
      <c r="Q200" s="166"/>
      <c r="R200" s="166"/>
      <c r="S200" s="166"/>
      <c r="T200" s="166"/>
      <c r="U200" s="166"/>
      <c r="V200" s="166"/>
      <c r="W200" s="166"/>
      <c r="X200" s="166"/>
      <c r="Y200" s="166"/>
      <c r="Z200" s="166"/>
    </row>
    <row r="201" spans="1:26" ht="12.75" customHeight="1">
      <c r="A201" s="166"/>
      <c r="B201" s="166"/>
      <c r="C201" s="166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66"/>
      <c r="O201" s="166"/>
      <c r="P201" s="166"/>
      <c r="Q201" s="166"/>
      <c r="R201" s="166"/>
      <c r="S201" s="166"/>
      <c r="T201" s="166"/>
      <c r="U201" s="166"/>
      <c r="V201" s="166"/>
      <c r="W201" s="166"/>
      <c r="X201" s="166"/>
      <c r="Y201" s="166"/>
      <c r="Z201" s="166"/>
    </row>
    <row r="202" spans="1:26" ht="12.75" customHeight="1">
      <c r="A202" s="166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</row>
    <row r="203" spans="1:26" ht="12.75" customHeight="1">
      <c r="A203" s="166"/>
      <c r="B203" s="166"/>
      <c r="C203" s="166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6"/>
      <c r="P203" s="166"/>
      <c r="Q203" s="166"/>
      <c r="R203" s="166"/>
      <c r="S203" s="166"/>
      <c r="T203" s="166"/>
      <c r="U203" s="166"/>
      <c r="V203" s="166"/>
      <c r="W203" s="166"/>
      <c r="X203" s="166"/>
      <c r="Y203" s="166"/>
      <c r="Z203" s="166"/>
    </row>
    <row r="204" spans="1:26" ht="12.75" customHeight="1">
      <c r="A204" s="166"/>
      <c r="B204" s="166"/>
      <c r="C204" s="166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6"/>
      <c r="P204" s="166"/>
      <c r="Q204" s="166"/>
      <c r="R204" s="166"/>
      <c r="S204" s="166"/>
      <c r="T204" s="166"/>
      <c r="U204" s="166"/>
      <c r="V204" s="166"/>
      <c r="W204" s="166"/>
      <c r="X204" s="166"/>
      <c r="Y204" s="166"/>
      <c r="Z204" s="166"/>
    </row>
    <row r="205" spans="1:26" ht="12.75" customHeight="1">
      <c r="A205" s="166"/>
      <c r="B205" s="166"/>
      <c r="C205" s="166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66"/>
      <c r="O205" s="166"/>
      <c r="P205" s="166"/>
      <c r="Q205" s="166"/>
      <c r="R205" s="166"/>
      <c r="S205" s="166"/>
      <c r="T205" s="166"/>
      <c r="U205" s="166"/>
      <c r="V205" s="166"/>
      <c r="W205" s="166"/>
      <c r="X205" s="166"/>
      <c r="Y205" s="166"/>
      <c r="Z205" s="166"/>
    </row>
    <row r="206" spans="1:26" ht="12.75" customHeight="1">
      <c r="A206" s="166"/>
      <c r="B206" s="166"/>
      <c r="C206" s="166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66"/>
      <c r="O206" s="166"/>
      <c r="P206" s="166"/>
      <c r="Q206" s="166"/>
      <c r="R206" s="166"/>
      <c r="S206" s="166"/>
      <c r="T206" s="166"/>
      <c r="U206" s="166"/>
      <c r="V206" s="166"/>
      <c r="W206" s="166"/>
      <c r="X206" s="166"/>
      <c r="Y206" s="166"/>
      <c r="Z206" s="166"/>
    </row>
    <row r="207" spans="1:26" ht="12.75" customHeight="1">
      <c r="A207" s="166"/>
      <c r="B207" s="166"/>
      <c r="C207" s="166"/>
      <c r="D207" s="166"/>
      <c r="E207" s="166"/>
      <c r="F207" s="166"/>
      <c r="G207" s="166"/>
      <c r="H207" s="166"/>
      <c r="I207" s="166"/>
      <c r="J207" s="166"/>
      <c r="K207" s="166"/>
      <c r="L207" s="166"/>
      <c r="M207" s="166"/>
      <c r="N207" s="166"/>
      <c r="O207" s="166"/>
      <c r="P207" s="166"/>
      <c r="Q207" s="166"/>
      <c r="R207" s="166"/>
      <c r="S207" s="166"/>
      <c r="T207" s="166"/>
      <c r="U207" s="166"/>
      <c r="V207" s="166"/>
      <c r="W207" s="166"/>
      <c r="X207" s="166"/>
      <c r="Y207" s="166"/>
      <c r="Z207" s="166"/>
    </row>
    <row r="208" spans="1:26" ht="12.75" customHeight="1">
      <c r="A208" s="166"/>
      <c r="B208" s="166"/>
      <c r="C208" s="166"/>
      <c r="D208" s="166"/>
      <c r="E208" s="166"/>
      <c r="F208" s="166"/>
      <c r="G208" s="166"/>
      <c r="H208" s="166"/>
      <c r="I208" s="166"/>
      <c r="J208" s="166"/>
      <c r="K208" s="166"/>
      <c r="L208" s="166"/>
      <c r="M208" s="166"/>
      <c r="N208" s="166"/>
      <c r="O208" s="166"/>
      <c r="P208" s="166"/>
      <c r="Q208" s="166"/>
      <c r="R208" s="166"/>
      <c r="S208" s="166"/>
      <c r="T208" s="166"/>
      <c r="U208" s="166"/>
      <c r="V208" s="166"/>
      <c r="W208" s="166"/>
      <c r="X208" s="166"/>
      <c r="Y208" s="166"/>
      <c r="Z208" s="166"/>
    </row>
    <row r="209" spans="1:26" ht="12.75" customHeight="1">
      <c r="A209" s="166"/>
      <c r="B209" s="166"/>
      <c r="C209" s="166"/>
      <c r="D209" s="166"/>
      <c r="E209" s="166"/>
      <c r="F209" s="166"/>
      <c r="G209" s="166"/>
      <c r="H209" s="166"/>
      <c r="I209" s="166"/>
      <c r="J209" s="166"/>
      <c r="K209" s="166"/>
      <c r="L209" s="166"/>
      <c r="M209" s="166"/>
      <c r="N209" s="166"/>
      <c r="O209" s="166"/>
      <c r="P209" s="166"/>
      <c r="Q209" s="166"/>
      <c r="R209" s="166"/>
      <c r="S209" s="166"/>
      <c r="T209" s="166"/>
      <c r="U209" s="166"/>
      <c r="V209" s="166"/>
      <c r="W209" s="166"/>
      <c r="X209" s="166"/>
      <c r="Y209" s="166"/>
      <c r="Z209" s="166"/>
    </row>
    <row r="210" spans="1:26" ht="12.75" customHeight="1">
      <c r="A210" s="166"/>
      <c r="B210" s="166"/>
      <c r="C210" s="166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66"/>
      <c r="O210" s="166"/>
      <c r="P210" s="166"/>
      <c r="Q210" s="166"/>
      <c r="R210" s="166"/>
      <c r="S210" s="166"/>
      <c r="T210" s="166"/>
      <c r="U210" s="166"/>
      <c r="V210" s="166"/>
      <c r="W210" s="166"/>
      <c r="X210" s="166"/>
      <c r="Y210" s="166"/>
      <c r="Z210" s="166"/>
    </row>
    <row r="211" spans="1:26" ht="12.75" customHeight="1">
      <c r="A211" s="166"/>
      <c r="B211" s="166"/>
      <c r="C211" s="166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66"/>
      <c r="O211" s="166"/>
      <c r="P211" s="166"/>
      <c r="Q211" s="166"/>
      <c r="R211" s="166"/>
      <c r="S211" s="166"/>
      <c r="T211" s="166"/>
      <c r="U211" s="166"/>
      <c r="V211" s="166"/>
      <c r="W211" s="166"/>
      <c r="X211" s="166"/>
      <c r="Y211" s="166"/>
      <c r="Z211" s="166"/>
    </row>
    <row r="212" spans="1:26" ht="12.75" customHeight="1">
      <c r="A212" s="166"/>
      <c r="B212" s="166"/>
      <c r="C212" s="166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P212" s="166"/>
      <c r="Q212" s="166"/>
      <c r="R212" s="166"/>
      <c r="S212" s="166"/>
      <c r="T212" s="166"/>
      <c r="U212" s="166"/>
      <c r="V212" s="166"/>
      <c r="W212" s="166"/>
      <c r="X212" s="166"/>
      <c r="Y212" s="166"/>
      <c r="Z212" s="166"/>
    </row>
    <row r="213" spans="1:26" ht="12.75" customHeight="1">
      <c r="A213" s="166"/>
      <c r="B213" s="166"/>
      <c r="C213" s="166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66"/>
      <c r="O213" s="166"/>
      <c r="P213" s="166"/>
      <c r="Q213" s="166"/>
      <c r="R213" s="166"/>
      <c r="S213" s="166"/>
      <c r="T213" s="166"/>
      <c r="U213" s="166"/>
      <c r="V213" s="166"/>
      <c r="W213" s="166"/>
      <c r="X213" s="166"/>
      <c r="Y213" s="166"/>
      <c r="Z213" s="166"/>
    </row>
    <row r="214" spans="1:26" ht="12.75" customHeight="1">
      <c r="A214" s="166"/>
      <c r="B214" s="166"/>
      <c r="C214" s="166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66"/>
      <c r="O214" s="166"/>
      <c r="P214" s="166"/>
      <c r="Q214" s="166"/>
      <c r="R214" s="166"/>
      <c r="S214" s="166"/>
      <c r="T214" s="166"/>
      <c r="U214" s="166"/>
      <c r="V214" s="166"/>
      <c r="W214" s="166"/>
      <c r="X214" s="166"/>
      <c r="Y214" s="166"/>
      <c r="Z214" s="166"/>
    </row>
    <row r="215" spans="1:26" ht="12.75" customHeight="1">
      <c r="A215" s="166"/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66"/>
      <c r="Q215" s="166"/>
      <c r="R215" s="166"/>
      <c r="S215" s="166"/>
      <c r="T215" s="166"/>
      <c r="U215" s="166"/>
      <c r="V215" s="166"/>
      <c r="W215" s="166"/>
      <c r="X215" s="166"/>
      <c r="Y215" s="166"/>
      <c r="Z215" s="166"/>
    </row>
    <row r="216" spans="1:26" ht="12.75" customHeight="1">
      <c r="A216" s="166"/>
      <c r="B216" s="166"/>
      <c r="C216" s="166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66"/>
      <c r="O216" s="166"/>
      <c r="P216" s="166"/>
      <c r="Q216" s="166"/>
      <c r="R216" s="166"/>
      <c r="S216" s="166"/>
      <c r="T216" s="166"/>
      <c r="U216" s="166"/>
      <c r="V216" s="166"/>
      <c r="W216" s="166"/>
      <c r="X216" s="166"/>
      <c r="Y216" s="166"/>
      <c r="Z216" s="166"/>
    </row>
    <row r="217" spans="1:26" ht="12.75" customHeight="1">
      <c r="A217" s="166"/>
      <c r="B217" s="166"/>
      <c r="C217" s="166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66"/>
      <c r="O217" s="166"/>
      <c r="P217" s="166"/>
      <c r="Q217" s="166"/>
      <c r="R217" s="166"/>
      <c r="S217" s="166"/>
      <c r="T217" s="166"/>
      <c r="U217" s="166"/>
      <c r="V217" s="166"/>
      <c r="W217" s="166"/>
      <c r="X217" s="166"/>
      <c r="Y217" s="166"/>
      <c r="Z217" s="166"/>
    </row>
    <row r="218" spans="1:26" ht="12.75" customHeight="1">
      <c r="A218" s="166"/>
      <c r="B218" s="166"/>
      <c r="C218" s="166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66"/>
      <c r="O218" s="166"/>
      <c r="P218" s="166"/>
      <c r="Q218" s="166"/>
      <c r="R218" s="166"/>
      <c r="S218" s="166"/>
      <c r="T218" s="166"/>
      <c r="U218" s="166"/>
      <c r="V218" s="166"/>
      <c r="W218" s="166"/>
      <c r="X218" s="166"/>
      <c r="Y218" s="166"/>
      <c r="Z218" s="166"/>
    </row>
    <row r="219" spans="1:26" ht="12.75" customHeight="1">
      <c r="A219" s="166"/>
      <c r="B219" s="166"/>
      <c r="C219" s="166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66"/>
      <c r="O219" s="166"/>
      <c r="P219" s="166"/>
      <c r="Q219" s="166"/>
      <c r="R219" s="166"/>
      <c r="S219" s="166"/>
      <c r="T219" s="166"/>
      <c r="U219" s="166"/>
      <c r="V219" s="166"/>
      <c r="W219" s="166"/>
      <c r="X219" s="166"/>
      <c r="Y219" s="166"/>
      <c r="Z219" s="166"/>
    </row>
    <row r="220" spans="1:26" ht="12.75" customHeight="1">
      <c r="A220" s="166"/>
      <c r="B220" s="166"/>
      <c r="C220" s="166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66"/>
      <c r="O220" s="166"/>
      <c r="P220" s="166"/>
      <c r="Q220" s="166"/>
      <c r="R220" s="166"/>
      <c r="S220" s="166"/>
      <c r="T220" s="166"/>
      <c r="U220" s="166"/>
      <c r="V220" s="166"/>
      <c r="W220" s="166"/>
      <c r="X220" s="166"/>
      <c r="Y220" s="166"/>
      <c r="Z220" s="166"/>
    </row>
    <row r="221" spans="1:26" ht="12.75" customHeight="1">
      <c r="A221" s="166"/>
      <c r="B221" s="166"/>
      <c r="C221" s="166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6"/>
      <c r="P221" s="166"/>
      <c r="Q221" s="166"/>
      <c r="R221" s="166"/>
      <c r="S221" s="166"/>
      <c r="T221" s="166"/>
      <c r="U221" s="166"/>
      <c r="V221" s="166"/>
      <c r="W221" s="166"/>
      <c r="X221" s="166"/>
      <c r="Y221" s="166"/>
      <c r="Z221" s="166"/>
    </row>
    <row r="222" spans="1:26" ht="12.75" customHeight="1">
      <c r="A222" s="166"/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6"/>
      <c r="Y222" s="166"/>
      <c r="Z222" s="166"/>
    </row>
    <row r="223" spans="1:26" ht="12.75" customHeight="1">
      <c r="A223" s="166"/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P223" s="166"/>
      <c r="Q223" s="166"/>
      <c r="R223" s="166"/>
      <c r="S223" s="166"/>
      <c r="T223" s="166"/>
      <c r="U223" s="166"/>
      <c r="V223" s="166"/>
      <c r="W223" s="166"/>
      <c r="X223" s="166"/>
      <c r="Y223" s="166"/>
      <c r="Z223" s="166"/>
    </row>
    <row r="224" spans="1:26" ht="12.75" customHeight="1">
      <c r="A224" s="166"/>
      <c r="B224" s="166"/>
      <c r="C224" s="166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6"/>
      <c r="P224" s="166"/>
      <c r="Q224" s="166"/>
      <c r="R224" s="166"/>
      <c r="S224" s="166"/>
      <c r="T224" s="166"/>
      <c r="U224" s="166"/>
      <c r="V224" s="166"/>
      <c r="W224" s="166"/>
      <c r="X224" s="166"/>
      <c r="Y224" s="166"/>
      <c r="Z224" s="166"/>
    </row>
    <row r="225" spans="1:26" ht="12.75" customHeight="1">
      <c r="A225" s="166"/>
      <c r="B225" s="166"/>
      <c r="C225" s="166"/>
      <c r="D225" s="166"/>
      <c r="E225" s="166"/>
      <c r="F225" s="166"/>
      <c r="G225" s="166"/>
      <c r="H225" s="166"/>
      <c r="I225" s="166"/>
      <c r="J225" s="166"/>
      <c r="K225" s="166"/>
      <c r="L225" s="166"/>
      <c r="M225" s="166"/>
      <c r="N225" s="166"/>
      <c r="O225" s="166"/>
      <c r="P225" s="166"/>
      <c r="Q225" s="166"/>
      <c r="R225" s="166"/>
      <c r="S225" s="166"/>
      <c r="T225" s="166"/>
      <c r="U225" s="166"/>
      <c r="V225" s="166"/>
      <c r="W225" s="166"/>
      <c r="X225" s="166"/>
      <c r="Y225" s="166"/>
      <c r="Z225" s="166"/>
    </row>
    <row r="226" spans="1:26" ht="12.75" customHeight="1">
      <c r="A226" s="166"/>
      <c r="B226" s="166"/>
      <c r="C226" s="166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166"/>
      <c r="P226" s="166"/>
      <c r="Q226" s="166"/>
      <c r="R226" s="166"/>
      <c r="S226" s="166"/>
      <c r="T226" s="166"/>
      <c r="U226" s="166"/>
      <c r="V226" s="166"/>
      <c r="W226" s="166"/>
      <c r="X226" s="166"/>
      <c r="Y226" s="166"/>
      <c r="Z226" s="166"/>
    </row>
    <row r="227" spans="1:26" ht="12.75" customHeight="1">
      <c r="A227" s="166"/>
      <c r="B227" s="166"/>
      <c r="C227" s="166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6"/>
      <c r="P227" s="166"/>
      <c r="Q227" s="166"/>
      <c r="R227" s="166"/>
      <c r="S227" s="166"/>
      <c r="T227" s="166"/>
      <c r="U227" s="166"/>
      <c r="V227" s="166"/>
      <c r="W227" s="166"/>
      <c r="X227" s="166"/>
      <c r="Y227" s="166"/>
      <c r="Z227" s="166"/>
    </row>
    <row r="228" spans="1:26" ht="12.75" customHeight="1">
      <c r="A228" s="166"/>
      <c r="B228" s="166"/>
      <c r="C228" s="166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166"/>
      <c r="P228" s="166"/>
      <c r="Q228" s="166"/>
      <c r="R228" s="166"/>
      <c r="S228" s="166"/>
      <c r="T228" s="166"/>
      <c r="U228" s="166"/>
      <c r="V228" s="166"/>
      <c r="W228" s="166"/>
      <c r="X228" s="166"/>
      <c r="Y228" s="166"/>
      <c r="Z228" s="166"/>
    </row>
    <row r="229" spans="1:26" ht="12.75" customHeight="1">
      <c r="A229" s="166"/>
      <c r="B229" s="166"/>
      <c r="C229" s="166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6"/>
      <c r="P229" s="166"/>
      <c r="Q229" s="166"/>
      <c r="R229" s="166"/>
      <c r="S229" s="166"/>
      <c r="T229" s="166"/>
      <c r="U229" s="166"/>
      <c r="V229" s="166"/>
      <c r="W229" s="166"/>
      <c r="X229" s="166"/>
      <c r="Y229" s="166"/>
      <c r="Z229" s="166"/>
    </row>
    <row r="230" spans="1:26" ht="12.75" customHeight="1">
      <c r="A230" s="166"/>
      <c r="B230" s="166"/>
      <c r="C230" s="166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166"/>
      <c r="Q230" s="166"/>
      <c r="R230" s="166"/>
      <c r="S230" s="166"/>
      <c r="T230" s="166"/>
      <c r="U230" s="166"/>
      <c r="V230" s="166"/>
      <c r="W230" s="166"/>
      <c r="X230" s="166"/>
      <c r="Y230" s="166"/>
      <c r="Z230" s="166"/>
    </row>
    <row r="231" spans="1:26" ht="12.75" customHeight="1">
      <c r="A231" s="166"/>
      <c r="B231" s="166"/>
      <c r="C231" s="166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P231" s="166"/>
      <c r="Q231" s="166"/>
      <c r="R231" s="166"/>
      <c r="S231" s="166"/>
      <c r="T231" s="166"/>
      <c r="U231" s="166"/>
      <c r="V231" s="166"/>
      <c r="W231" s="166"/>
      <c r="X231" s="166"/>
      <c r="Y231" s="166"/>
      <c r="Z231" s="166"/>
    </row>
    <row r="232" spans="1:26" ht="12.75" customHeight="1">
      <c r="A232" s="166"/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</row>
    <row r="233" spans="1:26" ht="12.75" customHeight="1">
      <c r="A233" s="166"/>
      <c r="B233" s="166"/>
      <c r="C233" s="166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P233" s="166"/>
      <c r="Q233" s="166"/>
      <c r="R233" s="166"/>
      <c r="S233" s="166"/>
      <c r="T233" s="166"/>
      <c r="U233" s="166"/>
      <c r="V233" s="166"/>
      <c r="W233" s="166"/>
      <c r="X233" s="166"/>
      <c r="Y233" s="166"/>
      <c r="Z233" s="166"/>
    </row>
    <row r="234" spans="1:26" ht="12.75" customHeight="1">
      <c r="A234" s="166"/>
      <c r="B234" s="166"/>
      <c r="C234" s="166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P234" s="166"/>
      <c r="Q234" s="166"/>
      <c r="R234" s="166"/>
      <c r="S234" s="166"/>
      <c r="T234" s="166"/>
      <c r="U234" s="166"/>
      <c r="V234" s="166"/>
      <c r="W234" s="166"/>
      <c r="X234" s="166"/>
      <c r="Y234" s="166"/>
      <c r="Z234" s="166"/>
    </row>
    <row r="235" spans="1:26" ht="12.75" customHeight="1">
      <c r="A235" s="166"/>
      <c r="B235" s="166"/>
      <c r="C235" s="166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166"/>
      <c r="Q235" s="166"/>
      <c r="R235" s="166"/>
      <c r="S235" s="166"/>
      <c r="T235" s="166"/>
      <c r="U235" s="166"/>
      <c r="V235" s="166"/>
      <c r="W235" s="166"/>
      <c r="X235" s="166"/>
      <c r="Y235" s="166"/>
      <c r="Z235" s="166"/>
    </row>
    <row r="236" spans="1:26" ht="12.75" customHeight="1">
      <c r="A236" s="166"/>
      <c r="B236" s="166"/>
      <c r="C236" s="166"/>
      <c r="D236" s="166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166"/>
      <c r="Q236" s="166"/>
      <c r="R236" s="166"/>
      <c r="S236" s="166"/>
      <c r="T236" s="166"/>
      <c r="U236" s="166"/>
      <c r="V236" s="166"/>
      <c r="W236" s="166"/>
      <c r="X236" s="166"/>
      <c r="Y236" s="166"/>
      <c r="Z236" s="166"/>
    </row>
    <row r="237" spans="1:26" ht="12.75" customHeight="1">
      <c r="A237" s="166"/>
      <c r="B237" s="16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P237" s="166"/>
      <c r="Q237" s="166"/>
      <c r="R237" s="166"/>
      <c r="S237" s="166"/>
      <c r="T237" s="166"/>
      <c r="U237" s="166"/>
      <c r="V237" s="166"/>
      <c r="W237" s="166"/>
      <c r="X237" s="166"/>
      <c r="Y237" s="166"/>
      <c r="Z237" s="166"/>
    </row>
    <row r="238" spans="1:26" ht="12.75" customHeight="1">
      <c r="A238" s="166"/>
      <c r="B238" s="166"/>
      <c r="C238" s="166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166"/>
      <c r="P238" s="166"/>
      <c r="Q238" s="166"/>
      <c r="R238" s="166"/>
      <c r="S238" s="166"/>
      <c r="T238" s="166"/>
      <c r="U238" s="166"/>
      <c r="V238" s="166"/>
      <c r="W238" s="166"/>
      <c r="X238" s="166"/>
      <c r="Y238" s="166"/>
      <c r="Z238" s="166"/>
    </row>
    <row r="239" spans="1:26" ht="12.75" customHeight="1">
      <c r="A239" s="166"/>
      <c r="B239" s="166"/>
      <c r="C239" s="166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166"/>
      <c r="P239" s="166"/>
      <c r="Q239" s="166"/>
      <c r="R239" s="166"/>
      <c r="S239" s="166"/>
      <c r="T239" s="166"/>
      <c r="U239" s="166"/>
      <c r="V239" s="166"/>
      <c r="W239" s="166"/>
      <c r="X239" s="166"/>
      <c r="Y239" s="166"/>
      <c r="Z239" s="166"/>
    </row>
    <row r="240" spans="1:26" ht="12.75" customHeight="1">
      <c r="A240" s="166"/>
      <c r="B240" s="166"/>
      <c r="C240" s="166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166"/>
      <c r="P240" s="166"/>
      <c r="Q240" s="166"/>
      <c r="R240" s="166"/>
      <c r="S240" s="166"/>
      <c r="T240" s="166"/>
      <c r="U240" s="166"/>
      <c r="V240" s="166"/>
      <c r="W240" s="166"/>
      <c r="X240" s="166"/>
      <c r="Y240" s="166"/>
      <c r="Z240" s="166"/>
    </row>
    <row r="241" spans="1:26" ht="12.75" customHeight="1">
      <c r="A241" s="166"/>
      <c r="B241" s="166"/>
      <c r="C241" s="166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166"/>
      <c r="P241" s="166"/>
      <c r="Q241" s="166"/>
      <c r="R241" s="166"/>
      <c r="S241" s="166"/>
      <c r="T241" s="166"/>
      <c r="U241" s="166"/>
      <c r="V241" s="166"/>
      <c r="W241" s="166"/>
      <c r="X241" s="166"/>
      <c r="Y241" s="166"/>
      <c r="Z241" s="166"/>
    </row>
    <row r="242" spans="1:26" ht="12.75" customHeight="1">
      <c r="A242" s="166"/>
      <c r="B242" s="166"/>
      <c r="C242" s="166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6"/>
      <c r="P242" s="166"/>
      <c r="Q242" s="166"/>
      <c r="R242" s="166"/>
      <c r="S242" s="166"/>
      <c r="T242" s="166"/>
      <c r="U242" s="166"/>
      <c r="V242" s="166"/>
      <c r="W242" s="166"/>
      <c r="X242" s="166"/>
      <c r="Y242" s="166"/>
      <c r="Z242" s="166"/>
    </row>
    <row r="243" spans="1:26" ht="12.75" customHeight="1">
      <c r="A243" s="166"/>
      <c r="B243" s="166"/>
      <c r="C243" s="166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166"/>
      <c r="P243" s="166"/>
      <c r="Q243" s="166"/>
      <c r="R243" s="166"/>
      <c r="S243" s="166"/>
      <c r="T243" s="166"/>
      <c r="U243" s="166"/>
      <c r="V243" s="166"/>
      <c r="W243" s="166"/>
      <c r="X243" s="166"/>
      <c r="Y243" s="166"/>
      <c r="Z243" s="166"/>
    </row>
    <row r="244" spans="1:26" ht="12.75" customHeight="1">
      <c r="A244" s="166"/>
      <c r="B244" s="166"/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66"/>
      <c r="Q244" s="166"/>
      <c r="R244" s="166"/>
      <c r="S244" s="166"/>
      <c r="T244" s="166"/>
      <c r="U244" s="166"/>
      <c r="V244" s="166"/>
      <c r="W244" s="166"/>
      <c r="X244" s="166"/>
      <c r="Y244" s="166"/>
      <c r="Z244" s="166"/>
    </row>
    <row r="245" spans="1:26" ht="12.75" customHeight="1">
      <c r="A245" s="166"/>
      <c r="B245" s="166"/>
      <c r="C245" s="166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166"/>
      <c r="P245" s="166"/>
      <c r="Q245" s="166"/>
      <c r="R245" s="166"/>
      <c r="S245" s="166"/>
      <c r="T245" s="166"/>
      <c r="U245" s="166"/>
      <c r="V245" s="166"/>
      <c r="W245" s="166"/>
      <c r="X245" s="166"/>
      <c r="Y245" s="166"/>
      <c r="Z245" s="166"/>
    </row>
    <row r="246" spans="1:26" ht="12.75" customHeight="1">
      <c r="A246" s="166"/>
      <c r="B246" s="166"/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166"/>
      <c r="Q246" s="166"/>
      <c r="R246" s="166"/>
      <c r="S246" s="166"/>
      <c r="T246" s="166"/>
      <c r="U246" s="166"/>
      <c r="V246" s="166"/>
      <c r="W246" s="166"/>
      <c r="X246" s="166"/>
      <c r="Y246" s="166"/>
      <c r="Z246" s="166"/>
    </row>
    <row r="247" spans="1:26" ht="12.75" customHeight="1">
      <c r="A247" s="166"/>
      <c r="B247" s="166"/>
      <c r="C247" s="166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166"/>
      <c r="P247" s="166"/>
      <c r="Q247" s="166"/>
      <c r="R247" s="166"/>
      <c r="S247" s="166"/>
      <c r="T247" s="166"/>
      <c r="U247" s="166"/>
      <c r="V247" s="166"/>
      <c r="W247" s="166"/>
      <c r="X247" s="166"/>
      <c r="Y247" s="166"/>
      <c r="Z247" s="166"/>
    </row>
    <row r="248" spans="1:26" ht="12.75" customHeight="1">
      <c r="A248" s="166"/>
      <c r="B248" s="166"/>
      <c r="C248" s="166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166"/>
      <c r="P248" s="166"/>
      <c r="Q248" s="166"/>
      <c r="R248" s="166"/>
      <c r="S248" s="166"/>
      <c r="T248" s="166"/>
      <c r="U248" s="166"/>
      <c r="V248" s="166"/>
      <c r="W248" s="166"/>
      <c r="X248" s="166"/>
      <c r="Y248" s="166"/>
      <c r="Z248" s="166"/>
    </row>
    <row r="249" spans="1:26" ht="12.75" customHeight="1">
      <c r="A249" s="166"/>
      <c r="B249" s="166"/>
      <c r="C249" s="166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166"/>
      <c r="P249" s="166"/>
      <c r="Q249" s="166"/>
      <c r="R249" s="166"/>
      <c r="S249" s="166"/>
      <c r="T249" s="166"/>
      <c r="U249" s="166"/>
      <c r="V249" s="166"/>
      <c r="W249" s="166"/>
      <c r="X249" s="166"/>
      <c r="Y249" s="166"/>
      <c r="Z249" s="166"/>
    </row>
    <row r="250" spans="1:26" ht="12.75" customHeight="1">
      <c r="A250" s="166"/>
      <c r="B250" s="166"/>
      <c r="C250" s="166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166"/>
      <c r="P250" s="166"/>
      <c r="Q250" s="166"/>
      <c r="R250" s="166"/>
      <c r="S250" s="166"/>
      <c r="T250" s="166"/>
      <c r="U250" s="166"/>
      <c r="V250" s="166"/>
      <c r="W250" s="166"/>
      <c r="X250" s="166"/>
      <c r="Y250" s="166"/>
      <c r="Z250" s="166"/>
    </row>
    <row r="251" spans="1:26" ht="12.75" customHeight="1">
      <c r="A251" s="166"/>
      <c r="B251" s="166"/>
      <c r="C251" s="166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166"/>
      <c r="P251" s="166"/>
      <c r="Q251" s="166"/>
      <c r="R251" s="166"/>
      <c r="S251" s="166"/>
      <c r="T251" s="166"/>
      <c r="U251" s="166"/>
      <c r="V251" s="166"/>
      <c r="W251" s="166"/>
      <c r="X251" s="166"/>
      <c r="Y251" s="166"/>
      <c r="Z251" s="166"/>
    </row>
    <row r="252" spans="1:26" ht="12.75" customHeight="1">
      <c r="A252" s="166"/>
      <c r="B252" s="166"/>
      <c r="C252" s="166"/>
      <c r="D252" s="166"/>
      <c r="E252" s="166"/>
      <c r="F252" s="166"/>
      <c r="G252" s="166"/>
      <c r="H252" s="166"/>
      <c r="I252" s="166"/>
      <c r="J252" s="166"/>
      <c r="K252" s="166"/>
      <c r="L252" s="166"/>
      <c r="M252" s="166"/>
      <c r="N252" s="166"/>
      <c r="O252" s="166"/>
      <c r="P252" s="166"/>
      <c r="Q252" s="166"/>
      <c r="R252" s="166"/>
      <c r="S252" s="166"/>
      <c r="T252" s="166"/>
      <c r="U252" s="166"/>
      <c r="V252" s="166"/>
      <c r="W252" s="166"/>
      <c r="X252" s="166"/>
      <c r="Y252" s="166"/>
      <c r="Z252" s="166"/>
    </row>
    <row r="253" spans="1:26" ht="12.75" customHeight="1">
      <c r="A253" s="166"/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166"/>
      <c r="Q253" s="166"/>
      <c r="R253" s="166"/>
      <c r="S253" s="166"/>
      <c r="T253" s="166"/>
      <c r="U253" s="166"/>
      <c r="V253" s="166"/>
      <c r="W253" s="166"/>
      <c r="X253" s="166"/>
      <c r="Y253" s="166"/>
      <c r="Z253" s="166"/>
    </row>
    <row r="254" spans="1:26" ht="12.75" customHeight="1">
      <c r="A254" s="166"/>
      <c r="B254" s="166"/>
      <c r="C254" s="166"/>
      <c r="D254" s="166"/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166"/>
      <c r="P254" s="166"/>
      <c r="Q254" s="166"/>
      <c r="R254" s="166"/>
      <c r="S254" s="166"/>
      <c r="T254" s="166"/>
      <c r="U254" s="166"/>
      <c r="V254" s="166"/>
      <c r="W254" s="166"/>
      <c r="X254" s="166"/>
      <c r="Y254" s="166"/>
      <c r="Z254" s="166"/>
    </row>
    <row r="255" spans="1:26" ht="12.75" customHeight="1">
      <c r="A255" s="166"/>
      <c r="B255" s="166"/>
      <c r="C255" s="166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166"/>
      <c r="Q255" s="166"/>
      <c r="R255" s="166"/>
      <c r="S255" s="166"/>
      <c r="T255" s="166"/>
      <c r="U255" s="166"/>
      <c r="V255" s="166"/>
      <c r="W255" s="166"/>
      <c r="X255" s="166"/>
      <c r="Y255" s="166"/>
      <c r="Z255" s="166"/>
    </row>
    <row r="256" spans="1:26" ht="12.75" customHeight="1">
      <c r="A256" s="166"/>
      <c r="B256" s="166"/>
      <c r="C256" s="166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6"/>
      <c r="P256" s="166"/>
      <c r="Q256" s="166"/>
      <c r="R256" s="166"/>
      <c r="S256" s="166"/>
      <c r="T256" s="166"/>
      <c r="U256" s="166"/>
      <c r="V256" s="166"/>
      <c r="W256" s="166"/>
      <c r="X256" s="166"/>
      <c r="Y256" s="166"/>
      <c r="Z256" s="166"/>
    </row>
    <row r="257" spans="1:26" ht="12.75" customHeight="1">
      <c r="A257" s="166"/>
      <c r="B257" s="166"/>
      <c r="C257" s="166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6"/>
      <c r="P257" s="166"/>
      <c r="Q257" s="166"/>
      <c r="R257" s="166"/>
      <c r="S257" s="166"/>
      <c r="T257" s="166"/>
      <c r="U257" s="166"/>
      <c r="V257" s="166"/>
      <c r="W257" s="166"/>
      <c r="X257" s="166"/>
      <c r="Y257" s="166"/>
      <c r="Z257" s="166"/>
    </row>
    <row r="258" spans="1:26" ht="12.75" customHeight="1">
      <c r="A258" s="166"/>
      <c r="B258" s="166"/>
      <c r="C258" s="166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6"/>
      <c r="P258" s="166"/>
      <c r="Q258" s="166"/>
      <c r="R258" s="166"/>
      <c r="S258" s="166"/>
      <c r="T258" s="166"/>
      <c r="U258" s="166"/>
      <c r="V258" s="166"/>
      <c r="W258" s="166"/>
      <c r="X258" s="166"/>
      <c r="Y258" s="166"/>
      <c r="Z258" s="166"/>
    </row>
    <row r="259" spans="1:26" ht="12.75" customHeight="1">
      <c r="A259" s="166"/>
      <c r="B259" s="166"/>
      <c r="C259" s="166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6"/>
      <c r="P259" s="166"/>
      <c r="Q259" s="166"/>
      <c r="R259" s="166"/>
      <c r="S259" s="166"/>
      <c r="T259" s="166"/>
      <c r="U259" s="166"/>
      <c r="V259" s="166"/>
      <c r="W259" s="166"/>
      <c r="X259" s="166"/>
      <c r="Y259" s="166"/>
      <c r="Z259" s="166"/>
    </row>
    <row r="260" spans="1:26" ht="12.75" customHeight="1">
      <c r="A260" s="166"/>
      <c r="B260" s="166"/>
      <c r="C260" s="166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6"/>
      <c r="P260" s="166"/>
      <c r="Q260" s="166"/>
      <c r="R260" s="166"/>
      <c r="S260" s="166"/>
      <c r="T260" s="166"/>
      <c r="U260" s="166"/>
      <c r="V260" s="166"/>
      <c r="W260" s="166"/>
      <c r="X260" s="166"/>
      <c r="Y260" s="166"/>
      <c r="Z260" s="166"/>
    </row>
    <row r="261" spans="1:26" ht="12.75" customHeight="1">
      <c r="A261" s="166"/>
      <c r="B261" s="166"/>
      <c r="C261" s="166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6"/>
      <c r="P261" s="166"/>
      <c r="Q261" s="166"/>
      <c r="R261" s="166"/>
      <c r="S261" s="166"/>
      <c r="T261" s="166"/>
      <c r="U261" s="166"/>
      <c r="V261" s="166"/>
      <c r="W261" s="166"/>
      <c r="X261" s="166"/>
      <c r="Y261" s="166"/>
      <c r="Z261" s="166"/>
    </row>
    <row r="262" spans="1:26" ht="12.75" customHeight="1">
      <c r="A262" s="166"/>
      <c r="B262" s="166"/>
      <c r="C262" s="166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P262" s="166"/>
      <c r="Q262" s="166"/>
      <c r="R262" s="166"/>
      <c r="S262" s="166"/>
      <c r="T262" s="166"/>
      <c r="U262" s="166"/>
      <c r="V262" s="166"/>
      <c r="W262" s="166"/>
      <c r="X262" s="166"/>
      <c r="Y262" s="166"/>
      <c r="Z262" s="166"/>
    </row>
    <row r="263" spans="1:26" ht="12.75" customHeight="1">
      <c r="A263" s="166"/>
      <c r="B263" s="166"/>
      <c r="C263" s="166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P263" s="166"/>
      <c r="Q263" s="166"/>
      <c r="R263" s="166"/>
      <c r="S263" s="166"/>
      <c r="T263" s="166"/>
      <c r="U263" s="166"/>
      <c r="V263" s="166"/>
      <c r="W263" s="166"/>
      <c r="X263" s="166"/>
      <c r="Y263" s="166"/>
      <c r="Z263" s="166"/>
    </row>
    <row r="264" spans="1:26" ht="12.75" customHeight="1">
      <c r="A264" s="166"/>
      <c r="B264" s="166"/>
      <c r="C264" s="166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6"/>
      <c r="P264" s="166"/>
      <c r="Q264" s="166"/>
      <c r="R264" s="166"/>
      <c r="S264" s="166"/>
      <c r="T264" s="166"/>
      <c r="U264" s="166"/>
      <c r="V264" s="166"/>
      <c r="W264" s="166"/>
      <c r="X264" s="166"/>
      <c r="Y264" s="166"/>
      <c r="Z264" s="166"/>
    </row>
    <row r="265" spans="1:26" ht="12.75" customHeight="1">
      <c r="A265" s="166"/>
      <c r="B265" s="166"/>
      <c r="C265" s="166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66"/>
      <c r="O265" s="166"/>
      <c r="P265" s="166"/>
      <c r="Q265" s="166"/>
      <c r="R265" s="166"/>
      <c r="S265" s="166"/>
      <c r="T265" s="166"/>
      <c r="U265" s="166"/>
      <c r="V265" s="166"/>
      <c r="W265" s="166"/>
      <c r="X265" s="166"/>
      <c r="Y265" s="166"/>
      <c r="Z265" s="166"/>
    </row>
    <row r="266" spans="1:26" ht="12.75" customHeight="1">
      <c r="A266" s="166"/>
      <c r="B266" s="166"/>
      <c r="C266" s="166"/>
      <c r="D266" s="166"/>
      <c r="E266" s="166"/>
      <c r="F266" s="166"/>
      <c r="G266" s="166"/>
      <c r="H266" s="166"/>
      <c r="I266" s="166"/>
      <c r="J266" s="166"/>
      <c r="K266" s="166"/>
      <c r="L266" s="166"/>
      <c r="M266" s="166"/>
      <c r="N266" s="166"/>
      <c r="O266" s="166"/>
      <c r="P266" s="166"/>
      <c r="Q266" s="166"/>
      <c r="R266" s="166"/>
      <c r="S266" s="166"/>
      <c r="T266" s="166"/>
      <c r="U266" s="166"/>
      <c r="V266" s="166"/>
      <c r="W266" s="166"/>
      <c r="X266" s="166"/>
      <c r="Y266" s="166"/>
      <c r="Z266" s="166"/>
    </row>
    <row r="267" spans="1:26" ht="12.75" customHeight="1">
      <c r="A267" s="166"/>
      <c r="B267" s="166"/>
      <c r="C267" s="166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P267" s="166"/>
      <c r="Q267" s="166"/>
      <c r="R267" s="166"/>
      <c r="S267" s="166"/>
      <c r="T267" s="166"/>
      <c r="U267" s="166"/>
      <c r="V267" s="166"/>
      <c r="W267" s="166"/>
      <c r="X267" s="166"/>
      <c r="Y267" s="166"/>
      <c r="Z267" s="166"/>
    </row>
    <row r="268" spans="1:26" ht="12.75" customHeight="1">
      <c r="A268" s="166"/>
      <c r="B268" s="166"/>
      <c r="C268" s="166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166"/>
      <c r="Q268" s="166"/>
      <c r="R268" s="166"/>
      <c r="S268" s="166"/>
      <c r="T268" s="166"/>
      <c r="U268" s="166"/>
      <c r="V268" s="166"/>
      <c r="W268" s="166"/>
      <c r="X268" s="166"/>
      <c r="Y268" s="166"/>
      <c r="Z268" s="166"/>
    </row>
    <row r="269" spans="1:26" ht="12.75" customHeight="1">
      <c r="A269" s="166"/>
      <c r="B269" s="166"/>
      <c r="C269" s="166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P269" s="166"/>
      <c r="Q269" s="166"/>
      <c r="R269" s="166"/>
      <c r="S269" s="166"/>
      <c r="T269" s="166"/>
      <c r="U269" s="166"/>
      <c r="V269" s="166"/>
      <c r="W269" s="166"/>
      <c r="X269" s="166"/>
      <c r="Y269" s="166"/>
      <c r="Z269" s="166"/>
    </row>
    <row r="270" spans="1:26" ht="12.75" customHeight="1">
      <c r="A270" s="166"/>
      <c r="B270" s="166"/>
      <c r="C270" s="166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P270" s="166"/>
      <c r="Q270" s="166"/>
      <c r="R270" s="166"/>
      <c r="S270" s="166"/>
      <c r="T270" s="166"/>
      <c r="U270" s="166"/>
      <c r="V270" s="166"/>
      <c r="W270" s="166"/>
      <c r="X270" s="166"/>
      <c r="Y270" s="166"/>
      <c r="Z270" s="166"/>
    </row>
    <row r="271" spans="1:26" ht="12.75" customHeight="1">
      <c r="A271" s="166"/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</row>
    <row r="272" spans="1:26" ht="12.75" customHeight="1">
      <c r="A272" s="166"/>
      <c r="B272" s="166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  <c r="S272" s="166"/>
      <c r="T272" s="166"/>
      <c r="U272" s="166"/>
      <c r="V272" s="166"/>
      <c r="W272" s="166"/>
      <c r="X272" s="166"/>
      <c r="Y272" s="166"/>
      <c r="Z272" s="166"/>
    </row>
    <row r="273" spans="1:26" ht="12.75" customHeight="1">
      <c r="A273" s="166"/>
      <c r="B273" s="166"/>
      <c r="C273" s="166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166"/>
      <c r="Q273" s="166"/>
      <c r="R273" s="166"/>
      <c r="S273" s="166"/>
      <c r="T273" s="166"/>
      <c r="U273" s="166"/>
      <c r="V273" s="166"/>
      <c r="W273" s="166"/>
      <c r="X273" s="166"/>
      <c r="Y273" s="166"/>
      <c r="Z273" s="166"/>
    </row>
    <row r="274" spans="1:26" ht="12.75" customHeight="1">
      <c r="A274" s="166"/>
      <c r="B274" s="166"/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P274" s="166"/>
      <c r="Q274" s="166"/>
      <c r="R274" s="166"/>
      <c r="S274" s="166"/>
      <c r="T274" s="166"/>
      <c r="U274" s="166"/>
      <c r="V274" s="166"/>
      <c r="W274" s="166"/>
      <c r="X274" s="166"/>
      <c r="Y274" s="166"/>
      <c r="Z274" s="166"/>
    </row>
    <row r="275" spans="1:26" ht="12.75" customHeight="1">
      <c r="A275" s="166"/>
      <c r="B275" s="166"/>
      <c r="C275" s="166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66"/>
      <c r="O275" s="166"/>
      <c r="P275" s="166"/>
      <c r="Q275" s="166"/>
      <c r="R275" s="166"/>
      <c r="S275" s="166"/>
      <c r="T275" s="166"/>
      <c r="U275" s="166"/>
      <c r="V275" s="166"/>
      <c r="W275" s="166"/>
      <c r="X275" s="166"/>
      <c r="Y275" s="166"/>
      <c r="Z275" s="166"/>
    </row>
    <row r="276" spans="1:26" ht="12.75" customHeight="1">
      <c r="A276" s="166"/>
      <c r="B276" s="166"/>
      <c r="C276" s="166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</row>
    <row r="277" spans="1:26" ht="12.75" customHeight="1">
      <c r="A277" s="166"/>
      <c r="B277" s="166"/>
      <c r="C277" s="166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</row>
    <row r="278" spans="1:26" ht="12.75" customHeight="1">
      <c r="A278" s="166"/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</row>
    <row r="279" spans="1:26" ht="12.75" customHeight="1">
      <c r="A279" s="166"/>
      <c r="B279" s="166"/>
      <c r="C279" s="166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166"/>
      <c r="Q279" s="166"/>
      <c r="R279" s="166"/>
      <c r="S279" s="166"/>
      <c r="T279" s="166"/>
      <c r="U279" s="166"/>
      <c r="V279" s="166"/>
      <c r="W279" s="166"/>
      <c r="X279" s="166"/>
      <c r="Y279" s="166"/>
      <c r="Z279" s="166"/>
    </row>
    <row r="280" spans="1:26" ht="12.75" customHeight="1">
      <c r="A280" s="166"/>
      <c r="B280" s="166"/>
      <c r="C280" s="166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P280" s="166"/>
      <c r="Q280" s="166"/>
      <c r="R280" s="166"/>
      <c r="S280" s="166"/>
      <c r="T280" s="166"/>
      <c r="U280" s="166"/>
      <c r="V280" s="166"/>
      <c r="W280" s="166"/>
      <c r="X280" s="166"/>
      <c r="Y280" s="166"/>
      <c r="Z280" s="166"/>
    </row>
    <row r="281" spans="1:26" ht="12.75" customHeight="1">
      <c r="A281" s="166"/>
      <c r="B281" s="166"/>
      <c r="C281" s="166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166"/>
      <c r="P281" s="166"/>
      <c r="Q281" s="166"/>
      <c r="R281" s="166"/>
      <c r="S281" s="166"/>
      <c r="T281" s="166"/>
      <c r="U281" s="166"/>
      <c r="V281" s="166"/>
      <c r="W281" s="166"/>
      <c r="X281" s="166"/>
      <c r="Y281" s="166"/>
      <c r="Z281" s="166"/>
    </row>
    <row r="282" spans="1:26" ht="12.75" customHeight="1">
      <c r="A282" s="166"/>
      <c r="B282" s="166"/>
      <c r="C282" s="166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166"/>
      <c r="P282" s="166"/>
      <c r="Q282" s="166"/>
      <c r="R282" s="166"/>
      <c r="S282" s="166"/>
      <c r="T282" s="166"/>
      <c r="U282" s="166"/>
      <c r="V282" s="166"/>
      <c r="W282" s="166"/>
      <c r="X282" s="166"/>
      <c r="Y282" s="166"/>
      <c r="Z282" s="166"/>
    </row>
    <row r="283" spans="1:26" ht="12.75" customHeight="1">
      <c r="A283" s="166"/>
      <c r="B283" s="166"/>
      <c r="C283" s="166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166"/>
      <c r="P283" s="166"/>
      <c r="Q283" s="166"/>
      <c r="R283" s="166"/>
      <c r="S283" s="166"/>
      <c r="T283" s="166"/>
      <c r="U283" s="166"/>
      <c r="V283" s="166"/>
      <c r="W283" s="166"/>
      <c r="X283" s="166"/>
      <c r="Y283" s="166"/>
      <c r="Z283" s="166"/>
    </row>
    <row r="284" spans="1:26" ht="12.75" customHeight="1">
      <c r="A284" s="166"/>
      <c r="B284" s="166"/>
      <c r="C284" s="166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166"/>
      <c r="P284" s="166"/>
      <c r="Q284" s="166"/>
      <c r="R284" s="166"/>
      <c r="S284" s="166"/>
      <c r="T284" s="166"/>
      <c r="U284" s="166"/>
      <c r="V284" s="166"/>
      <c r="W284" s="166"/>
      <c r="X284" s="166"/>
      <c r="Y284" s="166"/>
      <c r="Z284" s="166"/>
    </row>
    <row r="285" spans="1:26" ht="12.75" customHeight="1">
      <c r="A285" s="166"/>
      <c r="B285" s="166"/>
      <c r="C285" s="166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166"/>
      <c r="P285" s="166"/>
      <c r="Q285" s="166"/>
      <c r="R285" s="166"/>
      <c r="S285" s="166"/>
      <c r="T285" s="166"/>
      <c r="U285" s="166"/>
      <c r="V285" s="166"/>
      <c r="W285" s="166"/>
      <c r="X285" s="166"/>
      <c r="Y285" s="166"/>
      <c r="Z285" s="166"/>
    </row>
    <row r="286" spans="1:26" ht="12.75" customHeight="1">
      <c r="A286" s="166"/>
      <c r="B286" s="166"/>
      <c r="C286" s="166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P286" s="166"/>
      <c r="Q286" s="166"/>
      <c r="R286" s="166"/>
      <c r="S286" s="166"/>
      <c r="T286" s="166"/>
      <c r="U286" s="166"/>
      <c r="V286" s="166"/>
      <c r="W286" s="166"/>
      <c r="X286" s="166"/>
      <c r="Y286" s="166"/>
      <c r="Z286" s="166"/>
    </row>
    <row r="287" spans="1:26" ht="12.75" customHeight="1">
      <c r="A287" s="166"/>
      <c r="B287" s="166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  <c r="S287" s="166"/>
      <c r="T287" s="166"/>
      <c r="U287" s="166"/>
      <c r="V287" s="166"/>
      <c r="W287" s="166"/>
      <c r="X287" s="166"/>
      <c r="Y287" s="166"/>
      <c r="Z287" s="166"/>
    </row>
    <row r="288" spans="1:26" ht="12.75" customHeight="1">
      <c r="A288" s="166"/>
      <c r="B288" s="166"/>
      <c r="C288" s="166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166"/>
      <c r="P288" s="166"/>
      <c r="Q288" s="166"/>
      <c r="R288" s="166"/>
      <c r="S288" s="166"/>
      <c r="T288" s="166"/>
      <c r="U288" s="166"/>
      <c r="V288" s="166"/>
      <c r="W288" s="166"/>
      <c r="X288" s="166"/>
      <c r="Y288" s="166"/>
      <c r="Z288" s="166"/>
    </row>
    <row r="289" spans="1:26" ht="12.75" customHeight="1">
      <c r="A289" s="166"/>
      <c r="B289" s="166"/>
      <c r="C289" s="166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166"/>
      <c r="P289" s="166"/>
      <c r="Q289" s="166"/>
      <c r="R289" s="166"/>
      <c r="S289" s="166"/>
      <c r="T289" s="166"/>
      <c r="U289" s="166"/>
      <c r="V289" s="166"/>
      <c r="W289" s="166"/>
      <c r="X289" s="166"/>
      <c r="Y289" s="166"/>
      <c r="Z289" s="166"/>
    </row>
    <row r="290" spans="1:26" ht="12.75" customHeight="1">
      <c r="A290" s="166"/>
      <c r="B290" s="166"/>
      <c r="C290" s="166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166"/>
      <c r="P290" s="166"/>
      <c r="Q290" s="166"/>
      <c r="R290" s="166"/>
      <c r="S290" s="166"/>
      <c r="T290" s="166"/>
      <c r="U290" s="166"/>
      <c r="V290" s="166"/>
      <c r="W290" s="166"/>
      <c r="X290" s="166"/>
      <c r="Y290" s="166"/>
      <c r="Z290" s="166"/>
    </row>
    <row r="291" spans="1:26" ht="12.75" customHeight="1">
      <c r="A291" s="166"/>
      <c r="B291" s="166"/>
      <c r="C291" s="166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166"/>
      <c r="P291" s="166"/>
      <c r="Q291" s="166"/>
      <c r="R291" s="166"/>
      <c r="S291" s="166"/>
      <c r="T291" s="166"/>
      <c r="U291" s="166"/>
      <c r="V291" s="166"/>
      <c r="W291" s="166"/>
      <c r="X291" s="166"/>
      <c r="Y291" s="166"/>
      <c r="Z291" s="166"/>
    </row>
    <row r="292" spans="1:26" ht="12.75" customHeight="1">
      <c r="A292" s="166"/>
      <c r="B292" s="166"/>
      <c r="C292" s="166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P292" s="166"/>
      <c r="Q292" s="166"/>
      <c r="R292" s="166"/>
      <c r="S292" s="166"/>
      <c r="T292" s="166"/>
      <c r="U292" s="166"/>
      <c r="V292" s="166"/>
      <c r="W292" s="166"/>
      <c r="X292" s="166"/>
      <c r="Y292" s="166"/>
      <c r="Z292" s="166"/>
    </row>
    <row r="293" spans="1:26" ht="12.75" customHeight="1">
      <c r="A293" s="166"/>
      <c r="B293" s="166"/>
      <c r="C293" s="166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66"/>
      <c r="O293" s="166"/>
      <c r="P293" s="166"/>
      <c r="Q293" s="166"/>
      <c r="R293" s="166"/>
      <c r="S293" s="166"/>
      <c r="T293" s="166"/>
      <c r="U293" s="166"/>
      <c r="V293" s="166"/>
      <c r="W293" s="166"/>
      <c r="X293" s="166"/>
      <c r="Y293" s="166"/>
      <c r="Z293" s="166"/>
    </row>
    <row r="294" spans="1:26" ht="12.75" customHeight="1">
      <c r="A294" s="166"/>
      <c r="B294" s="166"/>
      <c r="C294" s="166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66"/>
      <c r="O294" s="166"/>
      <c r="P294" s="166"/>
      <c r="Q294" s="166"/>
      <c r="R294" s="166"/>
      <c r="S294" s="166"/>
      <c r="T294" s="166"/>
      <c r="U294" s="166"/>
      <c r="V294" s="166"/>
      <c r="W294" s="166"/>
      <c r="X294" s="166"/>
      <c r="Y294" s="166"/>
      <c r="Z294" s="166"/>
    </row>
    <row r="295" spans="1:26" ht="12.75" customHeight="1">
      <c r="A295" s="166"/>
      <c r="B295" s="166"/>
      <c r="C295" s="166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66"/>
      <c r="O295" s="166"/>
      <c r="P295" s="166"/>
      <c r="Q295" s="166"/>
      <c r="R295" s="166"/>
      <c r="S295" s="166"/>
      <c r="T295" s="166"/>
      <c r="U295" s="166"/>
      <c r="V295" s="166"/>
      <c r="W295" s="166"/>
      <c r="X295" s="166"/>
      <c r="Y295" s="166"/>
      <c r="Z295" s="166"/>
    </row>
    <row r="296" spans="1:26" ht="12.75" customHeight="1">
      <c r="A296" s="166"/>
      <c r="B296" s="166"/>
      <c r="C296" s="166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66"/>
      <c r="O296" s="166"/>
      <c r="P296" s="166"/>
      <c r="Q296" s="166"/>
      <c r="R296" s="166"/>
      <c r="S296" s="166"/>
      <c r="T296" s="166"/>
      <c r="U296" s="166"/>
      <c r="V296" s="166"/>
      <c r="W296" s="166"/>
      <c r="X296" s="166"/>
      <c r="Y296" s="166"/>
      <c r="Z296" s="166"/>
    </row>
    <row r="297" spans="1:26" ht="12.75" customHeight="1">
      <c r="A297" s="166"/>
      <c r="B297" s="166"/>
      <c r="C297" s="166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166"/>
      <c r="P297" s="166"/>
      <c r="Q297" s="166"/>
      <c r="R297" s="166"/>
      <c r="S297" s="166"/>
      <c r="T297" s="166"/>
      <c r="U297" s="166"/>
      <c r="V297" s="166"/>
      <c r="W297" s="166"/>
      <c r="X297" s="166"/>
      <c r="Y297" s="166"/>
      <c r="Z297" s="166"/>
    </row>
    <row r="298" spans="1:26" ht="12.75" customHeight="1">
      <c r="A298" s="166"/>
      <c r="B298" s="166"/>
      <c r="C298" s="166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P298" s="166"/>
      <c r="Q298" s="166"/>
      <c r="R298" s="166"/>
      <c r="S298" s="166"/>
      <c r="T298" s="166"/>
      <c r="U298" s="166"/>
      <c r="V298" s="166"/>
      <c r="W298" s="166"/>
      <c r="X298" s="166"/>
      <c r="Y298" s="166"/>
      <c r="Z298" s="166"/>
    </row>
    <row r="299" spans="1:26" ht="12.75" customHeight="1">
      <c r="A299" s="166"/>
      <c r="B299" s="166"/>
      <c r="C299" s="166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166"/>
      <c r="P299" s="166"/>
      <c r="Q299" s="166"/>
      <c r="R299" s="166"/>
      <c r="S299" s="166"/>
      <c r="T299" s="166"/>
      <c r="U299" s="166"/>
      <c r="V299" s="166"/>
      <c r="W299" s="166"/>
      <c r="X299" s="166"/>
      <c r="Y299" s="166"/>
      <c r="Z299" s="166"/>
    </row>
    <row r="300" spans="1:26" ht="12.75" customHeight="1">
      <c r="A300" s="166"/>
      <c r="B300" s="166"/>
      <c r="C300" s="166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166"/>
      <c r="P300" s="166"/>
      <c r="Q300" s="166"/>
      <c r="R300" s="166"/>
      <c r="S300" s="166"/>
      <c r="T300" s="166"/>
      <c r="U300" s="166"/>
      <c r="V300" s="166"/>
      <c r="W300" s="166"/>
      <c r="X300" s="166"/>
      <c r="Y300" s="166"/>
      <c r="Z300" s="166"/>
    </row>
    <row r="301" spans="1:26" ht="12.75" customHeight="1">
      <c r="A301" s="166"/>
      <c r="B301" s="166"/>
      <c r="C301" s="166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P301" s="166"/>
      <c r="Q301" s="166"/>
      <c r="R301" s="166"/>
      <c r="S301" s="166"/>
      <c r="T301" s="166"/>
      <c r="U301" s="166"/>
      <c r="V301" s="166"/>
      <c r="W301" s="166"/>
      <c r="X301" s="166"/>
      <c r="Y301" s="166"/>
      <c r="Z301" s="166"/>
    </row>
    <row r="302" spans="1:26" ht="12.75" customHeight="1">
      <c r="A302" s="166"/>
      <c r="B302" s="166"/>
      <c r="C302" s="166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P302" s="166"/>
      <c r="Q302" s="166"/>
      <c r="R302" s="166"/>
      <c r="S302" s="166"/>
      <c r="T302" s="166"/>
      <c r="U302" s="166"/>
      <c r="V302" s="166"/>
      <c r="W302" s="166"/>
      <c r="X302" s="166"/>
      <c r="Y302" s="166"/>
      <c r="Z302" s="166"/>
    </row>
    <row r="303" spans="1:26" ht="12.75" customHeight="1">
      <c r="A303" s="166"/>
      <c r="B303" s="166"/>
      <c r="C303" s="166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P303" s="166"/>
      <c r="Q303" s="166"/>
      <c r="R303" s="166"/>
      <c r="S303" s="166"/>
      <c r="T303" s="166"/>
      <c r="U303" s="166"/>
      <c r="V303" s="166"/>
      <c r="W303" s="166"/>
      <c r="X303" s="166"/>
      <c r="Y303" s="166"/>
      <c r="Z303" s="166"/>
    </row>
    <row r="304" spans="1:26" ht="12.75" customHeight="1">
      <c r="A304" s="166"/>
      <c r="B304" s="166"/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66"/>
      <c r="R304" s="166"/>
      <c r="S304" s="166"/>
      <c r="T304" s="166"/>
      <c r="U304" s="166"/>
      <c r="V304" s="166"/>
      <c r="W304" s="166"/>
      <c r="X304" s="166"/>
      <c r="Y304" s="166"/>
      <c r="Z304" s="166"/>
    </row>
    <row r="305" spans="1:26" ht="12.75" customHeight="1">
      <c r="A305" s="166"/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66"/>
      <c r="R305" s="166"/>
      <c r="S305" s="166"/>
      <c r="T305" s="166"/>
      <c r="U305" s="166"/>
      <c r="V305" s="166"/>
      <c r="W305" s="166"/>
      <c r="X305" s="166"/>
      <c r="Y305" s="166"/>
      <c r="Z305" s="166"/>
    </row>
    <row r="306" spans="1:26" ht="12.75" customHeight="1">
      <c r="A306" s="166"/>
      <c r="B306" s="166"/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66"/>
      <c r="R306" s="166"/>
      <c r="S306" s="166"/>
      <c r="T306" s="166"/>
      <c r="U306" s="166"/>
      <c r="V306" s="166"/>
      <c r="W306" s="166"/>
      <c r="X306" s="166"/>
      <c r="Y306" s="166"/>
      <c r="Z306" s="166"/>
    </row>
    <row r="307" spans="1:26" ht="12.75" customHeight="1">
      <c r="A307" s="166"/>
      <c r="B307" s="166"/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66"/>
      <c r="Q307" s="166"/>
      <c r="R307" s="166"/>
      <c r="S307" s="166"/>
      <c r="T307" s="166"/>
      <c r="U307" s="166"/>
      <c r="V307" s="166"/>
      <c r="W307" s="166"/>
      <c r="X307" s="166"/>
      <c r="Y307" s="166"/>
      <c r="Z307" s="166"/>
    </row>
    <row r="308" spans="1:26" ht="12.75" customHeight="1">
      <c r="A308" s="166"/>
      <c r="B308" s="166"/>
      <c r="C308" s="166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66"/>
      <c r="R308" s="166"/>
      <c r="S308" s="166"/>
      <c r="T308" s="166"/>
      <c r="U308" s="166"/>
      <c r="V308" s="166"/>
      <c r="W308" s="166"/>
      <c r="X308" s="166"/>
      <c r="Y308" s="166"/>
      <c r="Z308" s="166"/>
    </row>
    <row r="309" spans="1:26" ht="12.75" customHeight="1">
      <c r="A309" s="166"/>
      <c r="B309" s="166"/>
      <c r="C309" s="166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66"/>
      <c r="R309" s="166"/>
      <c r="S309" s="166"/>
      <c r="T309" s="166"/>
      <c r="U309" s="166"/>
      <c r="V309" s="166"/>
      <c r="W309" s="166"/>
      <c r="X309" s="166"/>
      <c r="Y309" s="166"/>
      <c r="Z309" s="166"/>
    </row>
    <row r="310" spans="1:26" ht="12.75" customHeight="1">
      <c r="A310" s="166"/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</row>
    <row r="311" spans="1:26" ht="12.75" customHeight="1">
      <c r="A311" s="166"/>
      <c r="B311" s="166"/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66"/>
      <c r="R311" s="166"/>
      <c r="S311" s="166"/>
      <c r="T311" s="166"/>
      <c r="U311" s="166"/>
      <c r="V311" s="166"/>
      <c r="W311" s="166"/>
      <c r="X311" s="166"/>
      <c r="Y311" s="166"/>
      <c r="Z311" s="166"/>
    </row>
    <row r="312" spans="1:26" ht="12.75" customHeight="1">
      <c r="A312" s="166"/>
      <c r="B312" s="166"/>
      <c r="C312" s="166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66"/>
      <c r="R312" s="166"/>
      <c r="S312" s="166"/>
      <c r="T312" s="166"/>
      <c r="U312" s="166"/>
      <c r="V312" s="166"/>
      <c r="W312" s="166"/>
      <c r="X312" s="166"/>
      <c r="Y312" s="166"/>
      <c r="Z312" s="166"/>
    </row>
    <row r="313" spans="1:26" ht="12.75" customHeight="1">
      <c r="A313" s="166"/>
      <c r="B313" s="166"/>
      <c r="C313" s="166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66"/>
      <c r="Q313" s="166"/>
      <c r="R313" s="166"/>
      <c r="S313" s="166"/>
      <c r="T313" s="166"/>
      <c r="U313" s="166"/>
      <c r="V313" s="166"/>
      <c r="W313" s="166"/>
      <c r="X313" s="166"/>
      <c r="Y313" s="166"/>
      <c r="Z313" s="166"/>
    </row>
    <row r="314" spans="1:26" ht="12.75" customHeight="1">
      <c r="A314" s="166"/>
      <c r="B314" s="166"/>
      <c r="C314" s="166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66"/>
      <c r="R314" s="166"/>
      <c r="S314" s="166"/>
      <c r="T314" s="166"/>
      <c r="U314" s="166"/>
      <c r="V314" s="166"/>
      <c r="W314" s="166"/>
      <c r="X314" s="166"/>
      <c r="Y314" s="166"/>
      <c r="Z314" s="166"/>
    </row>
    <row r="315" spans="1:26" ht="12.75" customHeight="1">
      <c r="A315" s="166"/>
      <c r="B315" s="166"/>
      <c r="C315" s="166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66"/>
      <c r="R315" s="166"/>
      <c r="S315" s="166"/>
      <c r="T315" s="166"/>
      <c r="U315" s="166"/>
      <c r="V315" s="166"/>
      <c r="W315" s="166"/>
      <c r="X315" s="166"/>
      <c r="Y315" s="166"/>
      <c r="Z315" s="166"/>
    </row>
    <row r="316" spans="1:26" ht="12.75" customHeight="1">
      <c r="A316" s="166"/>
      <c r="B316" s="166"/>
      <c r="C316" s="166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66"/>
      <c r="O316" s="166"/>
      <c r="P316" s="166"/>
      <c r="Q316" s="166"/>
      <c r="R316" s="166"/>
      <c r="S316" s="166"/>
      <c r="T316" s="166"/>
      <c r="U316" s="166"/>
      <c r="V316" s="166"/>
      <c r="W316" s="166"/>
      <c r="X316" s="166"/>
      <c r="Y316" s="166"/>
      <c r="Z316" s="166"/>
    </row>
    <row r="317" spans="1:26" ht="12.75" customHeight="1">
      <c r="A317" s="166"/>
      <c r="B317" s="166"/>
      <c r="C317" s="166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66"/>
      <c r="O317" s="166"/>
      <c r="P317" s="166"/>
      <c r="Q317" s="166"/>
      <c r="R317" s="166"/>
      <c r="S317" s="166"/>
      <c r="T317" s="166"/>
      <c r="U317" s="166"/>
      <c r="V317" s="166"/>
      <c r="W317" s="166"/>
      <c r="X317" s="166"/>
      <c r="Y317" s="166"/>
      <c r="Z317" s="166"/>
    </row>
    <row r="318" spans="1:26" ht="12.75" customHeight="1">
      <c r="A318" s="166"/>
      <c r="B318" s="166"/>
      <c r="C318" s="166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66"/>
      <c r="Q318" s="166"/>
      <c r="R318" s="166"/>
      <c r="S318" s="166"/>
      <c r="T318" s="166"/>
      <c r="U318" s="166"/>
      <c r="V318" s="166"/>
      <c r="W318" s="166"/>
      <c r="X318" s="166"/>
      <c r="Y318" s="166"/>
      <c r="Z318" s="166"/>
    </row>
    <row r="319" spans="1:26" ht="12.75" customHeight="1">
      <c r="A319" s="166"/>
      <c r="B319" s="166"/>
      <c r="C319" s="166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66"/>
      <c r="Q319" s="166"/>
      <c r="R319" s="166"/>
      <c r="S319" s="166"/>
      <c r="T319" s="166"/>
      <c r="U319" s="166"/>
      <c r="V319" s="166"/>
      <c r="W319" s="166"/>
      <c r="X319" s="166"/>
      <c r="Y319" s="166"/>
      <c r="Z319" s="166"/>
    </row>
    <row r="320" spans="1:26" ht="12.75" customHeight="1">
      <c r="A320" s="166"/>
      <c r="B320" s="166"/>
      <c r="C320" s="166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66"/>
      <c r="O320" s="166"/>
      <c r="P320" s="166"/>
      <c r="Q320" s="166"/>
      <c r="R320" s="166"/>
      <c r="S320" s="166"/>
      <c r="T320" s="166"/>
      <c r="U320" s="166"/>
      <c r="V320" s="166"/>
      <c r="W320" s="166"/>
      <c r="X320" s="166"/>
      <c r="Y320" s="166"/>
      <c r="Z320" s="166"/>
    </row>
    <row r="321" spans="1:26" ht="12.75" customHeight="1">
      <c r="A321" s="166"/>
      <c r="B321" s="166"/>
      <c r="C321" s="166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66"/>
      <c r="O321" s="166"/>
      <c r="P321" s="166"/>
      <c r="Q321" s="166"/>
      <c r="R321" s="166"/>
      <c r="S321" s="166"/>
      <c r="T321" s="166"/>
      <c r="U321" s="166"/>
      <c r="V321" s="166"/>
      <c r="W321" s="166"/>
      <c r="X321" s="166"/>
      <c r="Y321" s="166"/>
      <c r="Z321" s="166"/>
    </row>
    <row r="322" spans="1:26" ht="12.75" customHeight="1">
      <c r="A322" s="166"/>
      <c r="B322" s="166"/>
      <c r="C322" s="166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66"/>
      <c r="O322" s="166"/>
      <c r="P322" s="166"/>
      <c r="Q322" s="166"/>
      <c r="R322" s="166"/>
      <c r="S322" s="166"/>
      <c r="T322" s="166"/>
      <c r="U322" s="166"/>
      <c r="V322" s="166"/>
      <c r="W322" s="166"/>
      <c r="X322" s="166"/>
      <c r="Y322" s="166"/>
      <c r="Z322" s="166"/>
    </row>
    <row r="323" spans="1:26" ht="12.75" customHeight="1">
      <c r="A323" s="166"/>
      <c r="B323" s="166"/>
      <c r="C323" s="166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66"/>
      <c r="O323" s="166"/>
      <c r="P323" s="166"/>
      <c r="Q323" s="166"/>
      <c r="R323" s="166"/>
      <c r="S323" s="166"/>
      <c r="T323" s="166"/>
      <c r="U323" s="166"/>
      <c r="V323" s="166"/>
      <c r="W323" s="166"/>
      <c r="X323" s="166"/>
      <c r="Y323" s="166"/>
      <c r="Z323" s="166"/>
    </row>
    <row r="324" spans="1:26" ht="12.75" customHeight="1">
      <c r="A324" s="166"/>
      <c r="B324" s="166"/>
      <c r="C324" s="166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66"/>
      <c r="O324" s="166"/>
      <c r="P324" s="166"/>
      <c r="Q324" s="166"/>
      <c r="R324" s="166"/>
      <c r="S324" s="166"/>
      <c r="T324" s="166"/>
      <c r="U324" s="166"/>
      <c r="V324" s="166"/>
      <c r="W324" s="166"/>
      <c r="X324" s="166"/>
      <c r="Y324" s="166"/>
      <c r="Z324" s="166"/>
    </row>
    <row r="325" spans="1:26" ht="12.75" customHeight="1">
      <c r="A325" s="166"/>
      <c r="B325" s="166"/>
      <c r="C325" s="166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66"/>
      <c r="O325" s="166"/>
      <c r="P325" s="166"/>
      <c r="Q325" s="166"/>
      <c r="R325" s="166"/>
      <c r="S325" s="166"/>
      <c r="T325" s="166"/>
      <c r="U325" s="166"/>
      <c r="V325" s="166"/>
      <c r="W325" s="166"/>
      <c r="X325" s="166"/>
      <c r="Y325" s="166"/>
      <c r="Z325" s="166"/>
    </row>
    <row r="326" spans="1:26" ht="12.75" customHeight="1">
      <c r="A326" s="166"/>
      <c r="B326" s="166"/>
      <c r="C326" s="166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66"/>
      <c r="O326" s="166"/>
      <c r="P326" s="166"/>
      <c r="Q326" s="166"/>
      <c r="R326" s="166"/>
      <c r="S326" s="166"/>
      <c r="T326" s="166"/>
      <c r="U326" s="166"/>
      <c r="V326" s="166"/>
      <c r="W326" s="166"/>
      <c r="X326" s="166"/>
      <c r="Y326" s="166"/>
      <c r="Z326" s="166"/>
    </row>
    <row r="327" spans="1:26" ht="12.75" customHeight="1">
      <c r="A327" s="166"/>
      <c r="B327" s="166"/>
      <c r="C327" s="166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66"/>
      <c r="O327" s="166"/>
      <c r="P327" s="166"/>
      <c r="Q327" s="166"/>
      <c r="R327" s="166"/>
      <c r="S327" s="166"/>
      <c r="T327" s="166"/>
      <c r="U327" s="166"/>
      <c r="V327" s="166"/>
      <c r="W327" s="166"/>
      <c r="X327" s="166"/>
      <c r="Y327" s="166"/>
      <c r="Z327" s="166"/>
    </row>
    <row r="328" spans="1:26" ht="12.75" customHeight="1">
      <c r="A328" s="166"/>
      <c r="B328" s="166"/>
      <c r="C328" s="166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66"/>
      <c r="O328" s="166"/>
      <c r="P328" s="166"/>
      <c r="Q328" s="166"/>
      <c r="R328" s="166"/>
      <c r="S328" s="166"/>
      <c r="T328" s="166"/>
      <c r="U328" s="166"/>
      <c r="V328" s="166"/>
      <c r="W328" s="166"/>
      <c r="X328" s="166"/>
      <c r="Y328" s="166"/>
      <c r="Z328" s="166"/>
    </row>
    <row r="329" spans="1:26" ht="12.75" customHeight="1">
      <c r="A329" s="166"/>
      <c r="B329" s="166"/>
      <c r="C329" s="166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66"/>
      <c r="O329" s="166"/>
      <c r="P329" s="166"/>
      <c r="Q329" s="166"/>
      <c r="R329" s="166"/>
      <c r="S329" s="166"/>
      <c r="T329" s="166"/>
      <c r="U329" s="166"/>
      <c r="V329" s="166"/>
      <c r="W329" s="166"/>
      <c r="X329" s="166"/>
      <c r="Y329" s="166"/>
      <c r="Z329" s="166"/>
    </row>
    <row r="330" spans="1:26" ht="12.75" customHeight="1">
      <c r="A330" s="166"/>
      <c r="B330" s="166"/>
      <c r="C330" s="166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66"/>
      <c r="O330" s="166"/>
      <c r="P330" s="166"/>
      <c r="Q330" s="166"/>
      <c r="R330" s="166"/>
      <c r="S330" s="166"/>
      <c r="T330" s="166"/>
      <c r="U330" s="166"/>
      <c r="V330" s="166"/>
      <c r="W330" s="166"/>
      <c r="X330" s="166"/>
      <c r="Y330" s="166"/>
      <c r="Z330" s="166"/>
    </row>
    <row r="331" spans="1:26" ht="12.75" customHeight="1">
      <c r="A331" s="166"/>
      <c r="B331" s="166"/>
      <c r="C331" s="166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66"/>
      <c r="O331" s="166"/>
      <c r="P331" s="166"/>
      <c r="Q331" s="166"/>
      <c r="R331" s="166"/>
      <c r="S331" s="166"/>
      <c r="T331" s="166"/>
      <c r="U331" s="166"/>
      <c r="V331" s="166"/>
      <c r="W331" s="166"/>
      <c r="X331" s="166"/>
      <c r="Y331" s="166"/>
      <c r="Z331" s="166"/>
    </row>
    <row r="332" spans="1:26" ht="12.75" customHeight="1">
      <c r="A332" s="166"/>
      <c r="B332" s="166"/>
      <c r="C332" s="166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66"/>
      <c r="O332" s="166"/>
      <c r="P332" s="166"/>
      <c r="Q332" s="166"/>
      <c r="R332" s="166"/>
      <c r="S332" s="166"/>
      <c r="T332" s="166"/>
      <c r="U332" s="166"/>
      <c r="V332" s="166"/>
      <c r="W332" s="166"/>
      <c r="X332" s="166"/>
      <c r="Y332" s="166"/>
      <c r="Z332" s="166"/>
    </row>
    <row r="333" spans="1:26" ht="12.75" customHeight="1">
      <c r="A333" s="166"/>
      <c r="B333" s="166"/>
      <c r="C333" s="166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66"/>
      <c r="O333" s="166"/>
      <c r="P333" s="166"/>
      <c r="Q333" s="166"/>
      <c r="R333" s="166"/>
      <c r="S333" s="166"/>
      <c r="T333" s="166"/>
      <c r="U333" s="166"/>
      <c r="V333" s="166"/>
      <c r="W333" s="166"/>
      <c r="X333" s="166"/>
      <c r="Y333" s="166"/>
      <c r="Z333" s="166"/>
    </row>
    <row r="334" spans="1:26" ht="12.75" customHeight="1">
      <c r="A334" s="166"/>
      <c r="B334" s="166"/>
      <c r="C334" s="166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66"/>
      <c r="O334" s="166"/>
      <c r="P334" s="166"/>
      <c r="Q334" s="166"/>
      <c r="R334" s="166"/>
      <c r="S334" s="166"/>
      <c r="T334" s="166"/>
      <c r="U334" s="166"/>
      <c r="V334" s="166"/>
      <c r="W334" s="166"/>
      <c r="X334" s="166"/>
      <c r="Y334" s="166"/>
      <c r="Z334" s="166"/>
    </row>
    <row r="335" spans="1:26" ht="12.75" customHeight="1">
      <c r="A335" s="166"/>
      <c r="B335" s="166"/>
      <c r="C335" s="166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66"/>
      <c r="O335" s="166"/>
      <c r="P335" s="166"/>
      <c r="Q335" s="166"/>
      <c r="R335" s="166"/>
      <c r="S335" s="166"/>
      <c r="T335" s="166"/>
      <c r="U335" s="166"/>
      <c r="V335" s="166"/>
      <c r="W335" s="166"/>
      <c r="X335" s="166"/>
      <c r="Y335" s="166"/>
      <c r="Z335" s="166"/>
    </row>
    <row r="336" spans="1:26" ht="12.75" customHeight="1">
      <c r="A336" s="166"/>
      <c r="B336" s="166"/>
      <c r="C336" s="166"/>
      <c r="D336" s="166"/>
      <c r="E336" s="166"/>
      <c r="F336" s="166"/>
      <c r="G336" s="166"/>
      <c r="H336" s="166"/>
      <c r="I336" s="166"/>
      <c r="J336" s="166"/>
      <c r="K336" s="166"/>
      <c r="L336" s="166"/>
      <c r="M336" s="166"/>
      <c r="N336" s="166"/>
      <c r="O336" s="166"/>
      <c r="P336" s="166"/>
      <c r="Q336" s="166"/>
      <c r="R336" s="166"/>
      <c r="S336" s="166"/>
      <c r="T336" s="166"/>
      <c r="U336" s="166"/>
      <c r="V336" s="166"/>
      <c r="W336" s="166"/>
      <c r="X336" s="166"/>
      <c r="Y336" s="166"/>
      <c r="Z336" s="166"/>
    </row>
    <row r="337" spans="1:26" ht="12.75" customHeight="1">
      <c r="A337" s="166"/>
      <c r="B337" s="166"/>
      <c r="C337" s="166"/>
      <c r="D337" s="166"/>
      <c r="E337" s="166"/>
      <c r="F337" s="166"/>
      <c r="G337" s="166"/>
      <c r="H337" s="166"/>
      <c r="I337" s="166"/>
      <c r="J337" s="166"/>
      <c r="K337" s="166"/>
      <c r="L337" s="166"/>
      <c r="M337" s="166"/>
      <c r="N337" s="166"/>
      <c r="O337" s="166"/>
      <c r="P337" s="166"/>
      <c r="Q337" s="166"/>
      <c r="R337" s="166"/>
      <c r="S337" s="166"/>
      <c r="T337" s="166"/>
      <c r="U337" s="166"/>
      <c r="V337" s="166"/>
      <c r="W337" s="166"/>
      <c r="X337" s="166"/>
      <c r="Y337" s="166"/>
      <c r="Z337" s="166"/>
    </row>
    <row r="338" spans="1:26" ht="12.75" customHeight="1">
      <c r="A338" s="166"/>
      <c r="B338" s="166"/>
      <c r="C338" s="166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66"/>
      <c r="O338" s="166"/>
      <c r="P338" s="166"/>
      <c r="Q338" s="166"/>
      <c r="R338" s="166"/>
      <c r="S338" s="166"/>
      <c r="T338" s="166"/>
      <c r="U338" s="166"/>
      <c r="V338" s="166"/>
      <c r="W338" s="166"/>
      <c r="X338" s="166"/>
      <c r="Y338" s="166"/>
      <c r="Z338" s="166"/>
    </row>
    <row r="339" spans="1:26" ht="12.75" customHeight="1">
      <c r="A339" s="166"/>
      <c r="B339" s="166"/>
      <c r="C339" s="166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66"/>
      <c r="O339" s="166"/>
      <c r="P339" s="166"/>
      <c r="Q339" s="166"/>
      <c r="R339" s="166"/>
      <c r="S339" s="166"/>
      <c r="T339" s="166"/>
      <c r="U339" s="166"/>
      <c r="V339" s="166"/>
      <c r="W339" s="166"/>
      <c r="X339" s="166"/>
      <c r="Y339" s="166"/>
      <c r="Z339" s="166"/>
    </row>
    <row r="340" spans="1:26" ht="12.75" customHeight="1">
      <c r="A340" s="166"/>
      <c r="B340" s="166"/>
      <c r="C340" s="166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66"/>
      <c r="O340" s="166"/>
      <c r="P340" s="166"/>
      <c r="Q340" s="166"/>
      <c r="R340" s="166"/>
      <c r="S340" s="166"/>
      <c r="T340" s="166"/>
      <c r="U340" s="166"/>
      <c r="V340" s="166"/>
      <c r="W340" s="166"/>
      <c r="X340" s="166"/>
      <c r="Y340" s="166"/>
      <c r="Z340" s="166"/>
    </row>
    <row r="341" spans="1:26" ht="12.75" customHeight="1">
      <c r="A341" s="166"/>
      <c r="B341" s="166"/>
      <c r="C341" s="166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66"/>
      <c r="O341" s="166"/>
      <c r="P341" s="166"/>
      <c r="Q341" s="166"/>
      <c r="R341" s="166"/>
      <c r="S341" s="166"/>
      <c r="T341" s="166"/>
      <c r="U341" s="166"/>
      <c r="V341" s="166"/>
      <c r="W341" s="166"/>
      <c r="X341" s="166"/>
      <c r="Y341" s="166"/>
      <c r="Z341" s="166"/>
    </row>
    <row r="342" spans="1:26" ht="12.75" customHeight="1">
      <c r="A342" s="166"/>
      <c r="B342" s="166"/>
      <c r="C342" s="166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66"/>
      <c r="O342" s="166"/>
      <c r="P342" s="166"/>
      <c r="Q342" s="166"/>
      <c r="R342" s="166"/>
      <c r="S342" s="166"/>
      <c r="T342" s="166"/>
      <c r="U342" s="166"/>
      <c r="V342" s="166"/>
      <c r="W342" s="166"/>
      <c r="X342" s="166"/>
      <c r="Y342" s="166"/>
      <c r="Z342" s="166"/>
    </row>
    <row r="343" spans="1:26" ht="12.75" customHeight="1">
      <c r="A343" s="166"/>
      <c r="B343" s="166"/>
      <c r="C343" s="166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66"/>
      <c r="O343" s="166"/>
      <c r="P343" s="166"/>
      <c r="Q343" s="166"/>
      <c r="R343" s="166"/>
      <c r="S343" s="166"/>
      <c r="T343" s="166"/>
      <c r="U343" s="166"/>
      <c r="V343" s="166"/>
      <c r="W343" s="166"/>
      <c r="X343" s="166"/>
      <c r="Y343" s="166"/>
      <c r="Z343" s="166"/>
    </row>
    <row r="344" spans="1:26" ht="12.75" customHeight="1">
      <c r="A344" s="166"/>
      <c r="B344" s="166"/>
      <c r="C344" s="166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66"/>
      <c r="O344" s="166"/>
      <c r="P344" s="166"/>
      <c r="Q344" s="166"/>
      <c r="R344" s="166"/>
      <c r="S344" s="166"/>
      <c r="T344" s="166"/>
      <c r="U344" s="166"/>
      <c r="V344" s="166"/>
      <c r="W344" s="166"/>
      <c r="X344" s="166"/>
      <c r="Y344" s="166"/>
      <c r="Z344" s="166"/>
    </row>
    <row r="345" spans="1:26" ht="12.75" customHeight="1">
      <c r="A345" s="166"/>
      <c r="B345" s="166"/>
      <c r="C345" s="166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66"/>
      <c r="O345" s="166"/>
      <c r="P345" s="166"/>
      <c r="Q345" s="166"/>
      <c r="R345" s="166"/>
      <c r="S345" s="166"/>
      <c r="T345" s="166"/>
      <c r="U345" s="166"/>
      <c r="V345" s="166"/>
      <c r="W345" s="166"/>
      <c r="X345" s="166"/>
      <c r="Y345" s="166"/>
      <c r="Z345" s="166"/>
    </row>
    <row r="346" spans="1:26" ht="12.75" customHeight="1">
      <c r="A346" s="166"/>
      <c r="B346" s="166"/>
      <c r="C346" s="166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66"/>
      <c r="O346" s="166"/>
      <c r="P346" s="166"/>
      <c r="Q346" s="166"/>
      <c r="R346" s="166"/>
      <c r="S346" s="166"/>
      <c r="T346" s="166"/>
      <c r="U346" s="166"/>
      <c r="V346" s="166"/>
      <c r="W346" s="166"/>
      <c r="X346" s="166"/>
      <c r="Y346" s="166"/>
      <c r="Z346" s="166"/>
    </row>
    <row r="347" spans="1:26" ht="12.75" customHeight="1">
      <c r="A347" s="166"/>
      <c r="B347" s="166"/>
      <c r="C347" s="166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66"/>
      <c r="O347" s="166"/>
      <c r="P347" s="166"/>
      <c r="Q347" s="166"/>
      <c r="R347" s="166"/>
      <c r="S347" s="166"/>
      <c r="T347" s="166"/>
      <c r="U347" s="166"/>
      <c r="V347" s="166"/>
      <c r="W347" s="166"/>
      <c r="X347" s="166"/>
      <c r="Y347" s="166"/>
      <c r="Z347" s="166"/>
    </row>
    <row r="348" spans="1:26" ht="12.75" customHeight="1">
      <c r="A348" s="166"/>
      <c r="B348" s="166"/>
      <c r="C348" s="166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66"/>
      <c r="O348" s="166"/>
      <c r="P348" s="166"/>
      <c r="Q348" s="166"/>
      <c r="R348" s="166"/>
      <c r="S348" s="166"/>
      <c r="T348" s="166"/>
      <c r="U348" s="166"/>
      <c r="V348" s="166"/>
      <c r="W348" s="166"/>
      <c r="X348" s="166"/>
      <c r="Y348" s="166"/>
      <c r="Z348" s="166"/>
    </row>
    <row r="349" spans="1:26" ht="12.75" customHeight="1">
      <c r="A349" s="166"/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</row>
    <row r="350" spans="1:26" ht="12.75" customHeight="1">
      <c r="A350" s="166"/>
      <c r="B350" s="166"/>
      <c r="C350" s="166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66"/>
      <c r="O350" s="166"/>
      <c r="P350" s="166"/>
      <c r="Q350" s="166"/>
      <c r="R350" s="166"/>
      <c r="S350" s="166"/>
      <c r="T350" s="166"/>
      <c r="U350" s="166"/>
      <c r="V350" s="166"/>
      <c r="W350" s="166"/>
      <c r="X350" s="166"/>
      <c r="Y350" s="166"/>
      <c r="Z350" s="166"/>
    </row>
    <row r="351" spans="1:26" ht="12.75" customHeight="1">
      <c r="A351" s="166"/>
      <c r="B351" s="166"/>
      <c r="C351" s="166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66"/>
      <c r="O351" s="166"/>
      <c r="P351" s="166"/>
      <c r="Q351" s="166"/>
      <c r="R351" s="166"/>
      <c r="S351" s="166"/>
      <c r="T351" s="166"/>
      <c r="U351" s="166"/>
      <c r="V351" s="166"/>
      <c r="W351" s="166"/>
      <c r="X351" s="166"/>
      <c r="Y351" s="166"/>
      <c r="Z351" s="166"/>
    </row>
    <row r="352" spans="1:26" ht="12.75" customHeight="1">
      <c r="A352" s="166"/>
      <c r="B352" s="166"/>
      <c r="C352" s="166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66"/>
      <c r="O352" s="166"/>
      <c r="P352" s="166"/>
      <c r="Q352" s="166"/>
      <c r="R352" s="166"/>
      <c r="S352" s="166"/>
      <c r="T352" s="166"/>
      <c r="U352" s="166"/>
      <c r="V352" s="166"/>
      <c r="W352" s="166"/>
      <c r="X352" s="166"/>
      <c r="Y352" s="166"/>
      <c r="Z352" s="166"/>
    </row>
    <row r="353" spans="1:26" ht="12.75" customHeight="1">
      <c r="A353" s="166"/>
      <c r="B353" s="166"/>
      <c r="C353" s="166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66"/>
      <c r="O353" s="166"/>
      <c r="P353" s="166"/>
      <c r="Q353" s="166"/>
      <c r="R353" s="166"/>
      <c r="S353" s="166"/>
      <c r="T353" s="166"/>
      <c r="U353" s="166"/>
      <c r="V353" s="166"/>
      <c r="W353" s="166"/>
      <c r="X353" s="166"/>
      <c r="Y353" s="166"/>
      <c r="Z353" s="166"/>
    </row>
    <row r="354" spans="1:26" ht="12.75" customHeight="1">
      <c r="A354" s="166"/>
      <c r="B354" s="166"/>
      <c r="C354" s="166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66"/>
      <c r="O354" s="166"/>
      <c r="P354" s="166"/>
      <c r="Q354" s="166"/>
      <c r="R354" s="166"/>
      <c r="S354" s="166"/>
      <c r="T354" s="166"/>
      <c r="U354" s="166"/>
      <c r="V354" s="166"/>
      <c r="W354" s="166"/>
      <c r="X354" s="166"/>
      <c r="Y354" s="166"/>
      <c r="Z354" s="166"/>
    </row>
    <row r="355" spans="1:26" ht="12.75" customHeight="1">
      <c r="A355" s="166"/>
      <c r="B355" s="166"/>
      <c r="C355" s="166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66"/>
      <c r="O355" s="166"/>
      <c r="P355" s="166"/>
      <c r="Q355" s="166"/>
      <c r="R355" s="166"/>
      <c r="S355" s="166"/>
      <c r="T355" s="166"/>
      <c r="U355" s="166"/>
      <c r="V355" s="166"/>
      <c r="W355" s="166"/>
      <c r="X355" s="166"/>
      <c r="Y355" s="166"/>
      <c r="Z355" s="166"/>
    </row>
    <row r="356" spans="1:26" ht="12.75" customHeight="1">
      <c r="A356" s="166"/>
      <c r="B356" s="166"/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66"/>
      <c r="O356" s="166"/>
      <c r="P356" s="166"/>
      <c r="Q356" s="166"/>
      <c r="R356" s="166"/>
      <c r="S356" s="166"/>
      <c r="T356" s="166"/>
      <c r="U356" s="166"/>
      <c r="V356" s="166"/>
      <c r="W356" s="166"/>
      <c r="X356" s="166"/>
      <c r="Y356" s="166"/>
      <c r="Z356" s="166"/>
    </row>
    <row r="357" spans="1:26" ht="12.75" customHeight="1">
      <c r="A357" s="166"/>
      <c r="B357" s="166"/>
      <c r="C357" s="166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66"/>
      <c r="O357" s="166"/>
      <c r="P357" s="166"/>
      <c r="Q357" s="166"/>
      <c r="R357" s="166"/>
      <c r="S357" s="166"/>
      <c r="T357" s="166"/>
      <c r="U357" s="166"/>
      <c r="V357" s="166"/>
      <c r="W357" s="166"/>
      <c r="X357" s="166"/>
      <c r="Y357" s="166"/>
      <c r="Z357" s="166"/>
    </row>
    <row r="358" spans="1:26" ht="12.75" customHeight="1">
      <c r="A358" s="166"/>
      <c r="B358" s="166"/>
      <c r="C358" s="166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66"/>
      <c r="O358" s="166"/>
      <c r="P358" s="166"/>
      <c r="Q358" s="166"/>
      <c r="R358" s="166"/>
      <c r="S358" s="166"/>
      <c r="T358" s="166"/>
      <c r="U358" s="166"/>
      <c r="V358" s="166"/>
      <c r="W358" s="166"/>
      <c r="X358" s="166"/>
      <c r="Y358" s="166"/>
      <c r="Z358" s="166"/>
    </row>
    <row r="359" spans="1:26" ht="12.75" customHeight="1">
      <c r="A359" s="166"/>
      <c r="B359" s="166"/>
      <c r="C359" s="166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66"/>
      <c r="O359" s="166"/>
      <c r="P359" s="166"/>
      <c r="Q359" s="166"/>
      <c r="R359" s="166"/>
      <c r="S359" s="166"/>
      <c r="T359" s="166"/>
      <c r="U359" s="166"/>
      <c r="V359" s="166"/>
      <c r="W359" s="166"/>
      <c r="X359" s="166"/>
      <c r="Y359" s="166"/>
      <c r="Z359" s="166"/>
    </row>
    <row r="360" spans="1:26" ht="12.75" customHeight="1">
      <c r="A360" s="166"/>
      <c r="B360" s="166"/>
      <c r="C360" s="166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66"/>
      <c r="O360" s="166"/>
      <c r="P360" s="166"/>
      <c r="Q360" s="166"/>
      <c r="R360" s="166"/>
      <c r="S360" s="166"/>
      <c r="T360" s="166"/>
      <c r="U360" s="166"/>
      <c r="V360" s="166"/>
      <c r="W360" s="166"/>
      <c r="X360" s="166"/>
      <c r="Y360" s="166"/>
      <c r="Z360" s="166"/>
    </row>
    <row r="361" spans="1:26" ht="12.75" customHeight="1">
      <c r="A361" s="166"/>
      <c r="B361" s="166"/>
      <c r="C361" s="166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66"/>
      <c r="O361" s="166"/>
      <c r="P361" s="166"/>
      <c r="Q361" s="166"/>
      <c r="R361" s="166"/>
      <c r="S361" s="166"/>
      <c r="T361" s="166"/>
      <c r="U361" s="166"/>
      <c r="V361" s="166"/>
      <c r="W361" s="166"/>
      <c r="X361" s="166"/>
      <c r="Y361" s="166"/>
      <c r="Z361" s="166"/>
    </row>
    <row r="362" spans="1:26" ht="12.75" customHeight="1">
      <c r="A362" s="166"/>
      <c r="B362" s="166"/>
      <c r="C362" s="166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66"/>
      <c r="O362" s="166"/>
      <c r="P362" s="166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</row>
    <row r="363" spans="1:26" ht="12.75" customHeight="1">
      <c r="A363" s="166"/>
      <c r="B363" s="166"/>
      <c r="C363" s="166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66"/>
      <c r="O363" s="166"/>
      <c r="P363" s="166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</row>
    <row r="364" spans="1:26" ht="12.75" customHeight="1">
      <c r="A364" s="166"/>
      <c r="B364" s="166"/>
      <c r="C364" s="166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66"/>
      <c r="O364" s="166"/>
      <c r="P364" s="166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</row>
    <row r="365" spans="1:26" ht="12.75" customHeight="1">
      <c r="A365" s="166"/>
      <c r="B365" s="166"/>
      <c r="C365" s="166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66"/>
      <c r="O365" s="166"/>
      <c r="P365" s="166"/>
      <c r="Q365" s="166"/>
      <c r="R365" s="166"/>
      <c r="S365" s="166"/>
      <c r="T365" s="166"/>
      <c r="U365" s="166"/>
      <c r="V365" s="166"/>
      <c r="W365" s="166"/>
      <c r="X365" s="166"/>
      <c r="Y365" s="166"/>
      <c r="Z365" s="166"/>
    </row>
    <row r="366" spans="1:26" ht="12.75" customHeight="1">
      <c r="A366" s="166"/>
      <c r="B366" s="166"/>
      <c r="C366" s="166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66"/>
      <c r="O366" s="166"/>
      <c r="P366" s="166"/>
      <c r="Q366" s="166"/>
      <c r="R366" s="166"/>
      <c r="S366" s="166"/>
      <c r="T366" s="166"/>
      <c r="U366" s="166"/>
      <c r="V366" s="166"/>
      <c r="W366" s="166"/>
      <c r="X366" s="166"/>
      <c r="Y366" s="166"/>
      <c r="Z366" s="166"/>
    </row>
    <row r="367" spans="1:26" ht="12.75" customHeight="1">
      <c r="A367" s="166"/>
      <c r="B367" s="166"/>
      <c r="C367" s="166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66"/>
      <c r="O367" s="166"/>
      <c r="P367" s="166"/>
      <c r="Q367" s="166"/>
      <c r="R367" s="166"/>
      <c r="S367" s="166"/>
      <c r="T367" s="166"/>
      <c r="U367" s="166"/>
      <c r="V367" s="166"/>
      <c r="W367" s="166"/>
      <c r="X367" s="166"/>
      <c r="Y367" s="166"/>
      <c r="Z367" s="166"/>
    </row>
    <row r="368" spans="1:26" ht="12.75" customHeight="1">
      <c r="A368" s="166"/>
      <c r="B368" s="166"/>
      <c r="C368" s="166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66"/>
      <c r="O368" s="166"/>
      <c r="P368" s="166"/>
      <c r="Q368" s="166"/>
      <c r="R368" s="166"/>
      <c r="S368" s="166"/>
      <c r="T368" s="166"/>
      <c r="U368" s="166"/>
      <c r="V368" s="166"/>
      <c r="W368" s="166"/>
      <c r="X368" s="166"/>
      <c r="Y368" s="166"/>
      <c r="Z368" s="166"/>
    </row>
    <row r="369" spans="1:26" ht="12.75" customHeight="1">
      <c r="A369" s="166"/>
      <c r="B369" s="166"/>
      <c r="C369" s="166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66"/>
      <c r="O369" s="166"/>
      <c r="P369" s="166"/>
      <c r="Q369" s="166"/>
      <c r="R369" s="166"/>
      <c r="S369" s="166"/>
      <c r="T369" s="166"/>
      <c r="U369" s="166"/>
      <c r="V369" s="166"/>
      <c r="W369" s="166"/>
      <c r="X369" s="166"/>
      <c r="Y369" s="166"/>
      <c r="Z369" s="166"/>
    </row>
    <row r="370" spans="1:26" ht="12.75" customHeight="1">
      <c r="A370" s="166"/>
      <c r="B370" s="166"/>
      <c r="C370" s="166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66"/>
      <c r="O370" s="166"/>
      <c r="P370" s="166"/>
      <c r="Q370" s="166"/>
      <c r="R370" s="166"/>
      <c r="S370" s="166"/>
      <c r="T370" s="166"/>
      <c r="U370" s="166"/>
      <c r="V370" s="166"/>
      <c r="W370" s="166"/>
      <c r="X370" s="166"/>
      <c r="Y370" s="166"/>
      <c r="Z370" s="166"/>
    </row>
    <row r="371" spans="1:26" ht="12.75" customHeight="1">
      <c r="A371" s="166"/>
      <c r="B371" s="166"/>
      <c r="C371" s="166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66"/>
      <c r="O371" s="166"/>
      <c r="P371" s="166"/>
      <c r="Q371" s="166"/>
      <c r="R371" s="166"/>
      <c r="S371" s="166"/>
      <c r="T371" s="166"/>
      <c r="U371" s="166"/>
      <c r="V371" s="166"/>
      <c r="W371" s="166"/>
      <c r="X371" s="166"/>
      <c r="Y371" s="166"/>
      <c r="Z371" s="166"/>
    </row>
    <row r="372" spans="1:26" ht="12.75" customHeight="1">
      <c r="A372" s="166"/>
      <c r="B372" s="166"/>
      <c r="C372" s="166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66"/>
      <c r="O372" s="166"/>
      <c r="P372" s="166"/>
      <c r="Q372" s="166"/>
      <c r="R372" s="166"/>
      <c r="S372" s="166"/>
      <c r="T372" s="166"/>
      <c r="U372" s="166"/>
      <c r="V372" s="166"/>
      <c r="W372" s="166"/>
      <c r="X372" s="166"/>
      <c r="Y372" s="166"/>
      <c r="Z372" s="166"/>
    </row>
    <row r="373" spans="1:26" ht="12.75" customHeight="1">
      <c r="A373" s="166"/>
      <c r="B373" s="166"/>
      <c r="C373" s="166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66"/>
      <c r="O373" s="166"/>
      <c r="P373" s="166"/>
      <c r="Q373" s="166"/>
      <c r="R373" s="166"/>
      <c r="S373" s="166"/>
      <c r="T373" s="166"/>
      <c r="U373" s="166"/>
      <c r="V373" s="166"/>
      <c r="W373" s="166"/>
      <c r="X373" s="166"/>
      <c r="Y373" s="166"/>
      <c r="Z373" s="166"/>
    </row>
    <row r="374" spans="1:26" ht="12.75" customHeight="1">
      <c r="A374" s="166"/>
      <c r="B374" s="166"/>
      <c r="C374" s="166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66"/>
      <c r="O374" s="166"/>
      <c r="P374" s="166"/>
      <c r="Q374" s="166"/>
      <c r="R374" s="166"/>
      <c r="S374" s="166"/>
      <c r="T374" s="166"/>
      <c r="U374" s="166"/>
      <c r="V374" s="166"/>
      <c r="W374" s="166"/>
      <c r="X374" s="166"/>
      <c r="Y374" s="166"/>
      <c r="Z374" s="166"/>
    </row>
    <row r="375" spans="1:26" ht="12.75" customHeight="1">
      <c r="A375" s="166"/>
      <c r="B375" s="166"/>
      <c r="C375" s="166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66"/>
      <c r="O375" s="166"/>
      <c r="P375" s="166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</row>
    <row r="376" spans="1:26" ht="12.75" customHeight="1">
      <c r="A376" s="166"/>
      <c r="B376" s="166"/>
      <c r="C376" s="166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66"/>
      <c r="O376" s="166"/>
      <c r="P376" s="166"/>
      <c r="Q376" s="166"/>
      <c r="R376" s="166"/>
      <c r="S376" s="166"/>
      <c r="T376" s="166"/>
      <c r="U376" s="166"/>
      <c r="V376" s="166"/>
      <c r="W376" s="166"/>
      <c r="X376" s="166"/>
      <c r="Y376" s="166"/>
      <c r="Z376" s="166"/>
    </row>
    <row r="377" spans="1:26" ht="12.75" customHeight="1">
      <c r="A377" s="166"/>
      <c r="B377" s="166"/>
      <c r="C377" s="166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66"/>
      <c r="O377" s="166"/>
      <c r="P377" s="166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</row>
    <row r="378" spans="1:26" ht="12.75" customHeight="1">
      <c r="A378" s="166"/>
      <c r="B378" s="166"/>
      <c r="C378" s="166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66"/>
      <c r="O378" s="166"/>
      <c r="P378" s="166"/>
      <c r="Q378" s="166"/>
      <c r="R378" s="166"/>
      <c r="S378" s="166"/>
      <c r="T378" s="166"/>
      <c r="U378" s="166"/>
      <c r="V378" s="166"/>
      <c r="W378" s="166"/>
      <c r="X378" s="166"/>
      <c r="Y378" s="166"/>
      <c r="Z378" s="166"/>
    </row>
    <row r="379" spans="1:26" ht="12.75" customHeight="1">
      <c r="A379" s="166"/>
      <c r="B379" s="166"/>
      <c r="C379" s="166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66"/>
      <c r="O379" s="166"/>
      <c r="P379" s="166"/>
      <c r="Q379" s="166"/>
      <c r="R379" s="166"/>
      <c r="S379" s="166"/>
      <c r="T379" s="166"/>
      <c r="U379" s="166"/>
      <c r="V379" s="166"/>
      <c r="W379" s="166"/>
      <c r="X379" s="166"/>
      <c r="Y379" s="166"/>
      <c r="Z379" s="166"/>
    </row>
    <row r="380" spans="1:26" ht="12.75" customHeight="1">
      <c r="A380" s="166"/>
      <c r="B380" s="166"/>
      <c r="C380" s="166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66"/>
      <c r="O380" s="166"/>
      <c r="P380" s="166"/>
      <c r="Q380" s="166"/>
      <c r="R380" s="166"/>
      <c r="S380" s="166"/>
      <c r="T380" s="166"/>
      <c r="U380" s="166"/>
      <c r="V380" s="166"/>
      <c r="W380" s="166"/>
      <c r="X380" s="166"/>
      <c r="Y380" s="166"/>
      <c r="Z380" s="166"/>
    </row>
    <row r="381" spans="1:26" ht="12.75" customHeight="1">
      <c r="A381" s="166"/>
      <c r="B381" s="166"/>
      <c r="C381" s="166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66"/>
      <c r="O381" s="166"/>
      <c r="P381" s="166"/>
      <c r="Q381" s="166"/>
      <c r="R381" s="166"/>
      <c r="S381" s="166"/>
      <c r="T381" s="166"/>
      <c r="U381" s="166"/>
      <c r="V381" s="166"/>
      <c r="W381" s="166"/>
      <c r="X381" s="166"/>
      <c r="Y381" s="166"/>
      <c r="Z381" s="166"/>
    </row>
    <row r="382" spans="1:26" ht="12.75" customHeight="1">
      <c r="A382" s="166"/>
      <c r="B382" s="166"/>
      <c r="C382" s="166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66"/>
      <c r="O382" s="166"/>
      <c r="P382" s="166"/>
      <c r="Q382" s="166"/>
      <c r="R382" s="166"/>
      <c r="S382" s="166"/>
      <c r="T382" s="166"/>
      <c r="U382" s="166"/>
      <c r="V382" s="166"/>
      <c r="W382" s="166"/>
      <c r="X382" s="166"/>
      <c r="Y382" s="166"/>
      <c r="Z382" s="166"/>
    </row>
    <row r="383" spans="1:26" ht="12.75" customHeight="1">
      <c r="A383" s="166"/>
      <c r="B383" s="166"/>
      <c r="C383" s="166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66"/>
      <c r="O383" s="166"/>
      <c r="P383" s="166"/>
      <c r="Q383" s="166"/>
      <c r="R383" s="166"/>
      <c r="S383" s="166"/>
      <c r="T383" s="166"/>
      <c r="U383" s="166"/>
      <c r="V383" s="166"/>
      <c r="W383" s="166"/>
      <c r="X383" s="166"/>
      <c r="Y383" s="166"/>
      <c r="Z383" s="166"/>
    </row>
    <row r="384" spans="1:26" ht="12.75" customHeight="1">
      <c r="A384" s="166"/>
      <c r="B384" s="166"/>
      <c r="C384" s="166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66"/>
      <c r="O384" s="166"/>
      <c r="P384" s="166"/>
      <c r="Q384" s="166"/>
      <c r="R384" s="166"/>
      <c r="S384" s="166"/>
      <c r="T384" s="166"/>
      <c r="U384" s="166"/>
      <c r="V384" s="166"/>
      <c r="W384" s="166"/>
      <c r="X384" s="166"/>
      <c r="Y384" s="166"/>
      <c r="Z384" s="166"/>
    </row>
    <row r="385" spans="1:26" ht="12.75" customHeight="1">
      <c r="A385" s="166"/>
      <c r="B385" s="166"/>
      <c r="C385" s="166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66"/>
      <c r="O385" s="166"/>
      <c r="P385" s="166"/>
      <c r="Q385" s="166"/>
      <c r="R385" s="166"/>
      <c r="S385" s="166"/>
      <c r="T385" s="166"/>
      <c r="U385" s="166"/>
      <c r="V385" s="166"/>
      <c r="W385" s="166"/>
      <c r="X385" s="166"/>
      <c r="Y385" s="166"/>
      <c r="Z385" s="166"/>
    </row>
    <row r="386" spans="1:26" ht="12.75" customHeight="1">
      <c r="A386" s="166"/>
      <c r="B386" s="166"/>
      <c r="C386" s="166"/>
      <c r="D386" s="166"/>
      <c r="E386" s="166"/>
      <c r="F386" s="166"/>
      <c r="G386" s="166"/>
      <c r="H386" s="166"/>
      <c r="I386" s="166"/>
      <c r="J386" s="166"/>
      <c r="K386" s="166"/>
      <c r="L386" s="166"/>
      <c r="M386" s="166"/>
      <c r="N386" s="166"/>
      <c r="O386" s="166"/>
      <c r="P386" s="166"/>
      <c r="Q386" s="166"/>
      <c r="R386" s="166"/>
      <c r="S386" s="166"/>
      <c r="T386" s="166"/>
      <c r="U386" s="166"/>
      <c r="V386" s="166"/>
      <c r="W386" s="166"/>
      <c r="X386" s="166"/>
      <c r="Y386" s="166"/>
      <c r="Z386" s="166"/>
    </row>
    <row r="387" spans="1:26" ht="12.75" customHeight="1">
      <c r="A387" s="166"/>
      <c r="B387" s="166"/>
      <c r="C387" s="166"/>
      <c r="D387" s="166"/>
      <c r="E387" s="166"/>
      <c r="F387" s="166"/>
      <c r="G387" s="166"/>
      <c r="H387" s="166"/>
      <c r="I387" s="166"/>
      <c r="J387" s="166"/>
      <c r="K387" s="166"/>
      <c r="L387" s="166"/>
      <c r="M387" s="166"/>
      <c r="N387" s="166"/>
      <c r="O387" s="166"/>
      <c r="P387" s="166"/>
      <c r="Q387" s="166"/>
      <c r="R387" s="166"/>
      <c r="S387" s="166"/>
      <c r="T387" s="166"/>
      <c r="U387" s="166"/>
      <c r="V387" s="166"/>
      <c r="W387" s="166"/>
      <c r="X387" s="166"/>
      <c r="Y387" s="166"/>
      <c r="Z387" s="166"/>
    </row>
    <row r="388" spans="1:26" ht="12.75" customHeight="1">
      <c r="A388" s="166"/>
      <c r="B388" s="166"/>
      <c r="C388" s="166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P388" s="166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</row>
    <row r="389" spans="1:26" ht="12.75" customHeight="1">
      <c r="A389" s="166"/>
      <c r="B389" s="166"/>
      <c r="C389" s="166"/>
      <c r="D389" s="166"/>
      <c r="E389" s="166"/>
      <c r="F389" s="166"/>
      <c r="G389" s="166"/>
      <c r="H389" s="166"/>
      <c r="I389" s="166"/>
      <c r="J389" s="166"/>
      <c r="K389" s="166"/>
      <c r="L389" s="166"/>
      <c r="M389" s="166"/>
      <c r="N389" s="166"/>
      <c r="O389" s="166"/>
      <c r="P389" s="166"/>
      <c r="Q389" s="166"/>
      <c r="R389" s="166"/>
      <c r="S389" s="166"/>
      <c r="T389" s="166"/>
      <c r="U389" s="166"/>
      <c r="V389" s="166"/>
      <c r="W389" s="166"/>
      <c r="X389" s="166"/>
      <c r="Y389" s="166"/>
      <c r="Z389" s="166"/>
    </row>
    <row r="390" spans="1:26" ht="12.75" customHeight="1">
      <c r="A390" s="166"/>
      <c r="B390" s="166"/>
      <c r="C390" s="166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66"/>
      <c r="O390" s="166"/>
      <c r="P390" s="166"/>
      <c r="Q390" s="166"/>
      <c r="R390" s="166"/>
      <c r="S390" s="166"/>
      <c r="T390" s="166"/>
      <c r="U390" s="166"/>
      <c r="V390" s="166"/>
      <c r="W390" s="166"/>
      <c r="X390" s="166"/>
      <c r="Y390" s="166"/>
      <c r="Z390" s="166"/>
    </row>
    <row r="391" spans="1:26" ht="12.75" customHeight="1">
      <c r="A391" s="166"/>
      <c r="B391" s="166"/>
      <c r="C391" s="166"/>
      <c r="D391" s="166"/>
      <c r="E391" s="166"/>
      <c r="F391" s="166"/>
      <c r="G391" s="166"/>
      <c r="H391" s="166"/>
      <c r="I391" s="166"/>
      <c r="J391" s="166"/>
      <c r="K391" s="166"/>
      <c r="L391" s="166"/>
      <c r="M391" s="166"/>
      <c r="N391" s="166"/>
      <c r="O391" s="166"/>
      <c r="P391" s="166"/>
      <c r="Q391" s="166"/>
      <c r="R391" s="166"/>
      <c r="S391" s="166"/>
      <c r="T391" s="166"/>
      <c r="U391" s="166"/>
      <c r="V391" s="166"/>
      <c r="W391" s="166"/>
      <c r="X391" s="166"/>
      <c r="Y391" s="166"/>
      <c r="Z391" s="166"/>
    </row>
    <row r="392" spans="1:26" ht="12.75" customHeight="1">
      <c r="A392" s="166"/>
      <c r="B392" s="166"/>
      <c r="C392" s="166"/>
      <c r="D392" s="166"/>
      <c r="E392" s="166"/>
      <c r="F392" s="166"/>
      <c r="G392" s="166"/>
      <c r="H392" s="166"/>
      <c r="I392" s="166"/>
      <c r="J392" s="166"/>
      <c r="K392" s="166"/>
      <c r="L392" s="166"/>
      <c r="M392" s="166"/>
      <c r="N392" s="166"/>
      <c r="O392" s="166"/>
      <c r="P392" s="166"/>
      <c r="Q392" s="166"/>
      <c r="R392" s="166"/>
      <c r="S392" s="166"/>
      <c r="T392" s="166"/>
      <c r="U392" s="166"/>
      <c r="V392" s="166"/>
      <c r="W392" s="166"/>
      <c r="X392" s="166"/>
      <c r="Y392" s="166"/>
      <c r="Z392" s="166"/>
    </row>
    <row r="393" spans="1:26" ht="12.75" customHeight="1">
      <c r="A393" s="166"/>
      <c r="B393" s="166"/>
      <c r="C393" s="166"/>
      <c r="D393" s="166"/>
      <c r="E393" s="166"/>
      <c r="F393" s="166"/>
      <c r="G393" s="166"/>
      <c r="H393" s="166"/>
      <c r="I393" s="166"/>
      <c r="J393" s="166"/>
      <c r="K393" s="166"/>
      <c r="L393" s="166"/>
      <c r="M393" s="166"/>
      <c r="N393" s="166"/>
      <c r="O393" s="166"/>
      <c r="P393" s="166"/>
      <c r="Q393" s="166"/>
      <c r="R393" s="166"/>
      <c r="S393" s="166"/>
      <c r="T393" s="166"/>
      <c r="U393" s="166"/>
      <c r="V393" s="166"/>
      <c r="W393" s="166"/>
      <c r="X393" s="166"/>
      <c r="Y393" s="166"/>
      <c r="Z393" s="166"/>
    </row>
    <row r="394" spans="1:26" ht="12.75" customHeight="1">
      <c r="A394" s="166"/>
      <c r="B394" s="166"/>
      <c r="C394" s="166"/>
      <c r="D394" s="166"/>
      <c r="E394" s="166"/>
      <c r="F394" s="166"/>
      <c r="G394" s="166"/>
      <c r="H394" s="166"/>
      <c r="I394" s="166"/>
      <c r="J394" s="166"/>
      <c r="K394" s="166"/>
      <c r="L394" s="166"/>
      <c r="M394" s="166"/>
      <c r="N394" s="166"/>
      <c r="O394" s="166"/>
      <c r="P394" s="166"/>
      <c r="Q394" s="166"/>
      <c r="R394" s="166"/>
      <c r="S394" s="166"/>
      <c r="T394" s="166"/>
      <c r="U394" s="166"/>
      <c r="V394" s="166"/>
      <c r="W394" s="166"/>
      <c r="X394" s="166"/>
      <c r="Y394" s="166"/>
      <c r="Z394" s="166"/>
    </row>
    <row r="395" spans="1:26" ht="12.75" customHeight="1">
      <c r="A395" s="166"/>
      <c r="B395" s="166"/>
      <c r="C395" s="166"/>
      <c r="D395" s="166"/>
      <c r="E395" s="166"/>
      <c r="F395" s="166"/>
      <c r="G395" s="166"/>
      <c r="H395" s="166"/>
      <c r="I395" s="166"/>
      <c r="J395" s="166"/>
      <c r="K395" s="166"/>
      <c r="L395" s="166"/>
      <c r="M395" s="166"/>
      <c r="N395" s="166"/>
      <c r="O395" s="166"/>
      <c r="P395" s="166"/>
      <c r="Q395" s="166"/>
      <c r="R395" s="166"/>
      <c r="S395" s="166"/>
      <c r="T395" s="166"/>
      <c r="U395" s="166"/>
      <c r="V395" s="166"/>
      <c r="W395" s="166"/>
      <c r="X395" s="166"/>
      <c r="Y395" s="166"/>
      <c r="Z395" s="166"/>
    </row>
    <row r="396" spans="1:26" ht="12.75" customHeight="1">
      <c r="A396" s="166"/>
      <c r="B396" s="166"/>
      <c r="C396" s="166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66"/>
      <c r="O396" s="166"/>
      <c r="P396" s="166"/>
      <c r="Q396" s="166"/>
      <c r="R396" s="166"/>
      <c r="S396" s="166"/>
      <c r="T396" s="166"/>
      <c r="U396" s="166"/>
      <c r="V396" s="166"/>
      <c r="W396" s="166"/>
      <c r="X396" s="166"/>
      <c r="Y396" s="166"/>
      <c r="Z396" s="166"/>
    </row>
    <row r="397" spans="1:26" ht="12.75" customHeight="1">
      <c r="A397" s="166"/>
      <c r="B397" s="166"/>
      <c r="C397" s="166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66"/>
      <c r="O397" s="166"/>
      <c r="P397" s="166"/>
      <c r="Q397" s="166"/>
      <c r="R397" s="166"/>
      <c r="S397" s="166"/>
      <c r="T397" s="166"/>
      <c r="U397" s="166"/>
      <c r="V397" s="166"/>
      <c r="W397" s="166"/>
      <c r="X397" s="166"/>
      <c r="Y397" s="166"/>
      <c r="Z397" s="166"/>
    </row>
    <row r="398" spans="1:26" ht="12.75" customHeight="1">
      <c r="A398" s="166"/>
      <c r="B398" s="166"/>
      <c r="C398" s="166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66"/>
      <c r="O398" s="166"/>
      <c r="P398" s="166"/>
      <c r="Q398" s="166"/>
      <c r="R398" s="166"/>
      <c r="S398" s="166"/>
      <c r="T398" s="166"/>
      <c r="U398" s="166"/>
      <c r="V398" s="166"/>
      <c r="W398" s="166"/>
      <c r="X398" s="166"/>
      <c r="Y398" s="166"/>
      <c r="Z398" s="166"/>
    </row>
    <row r="399" spans="1:26" ht="12.75" customHeight="1">
      <c r="A399" s="166"/>
      <c r="B399" s="166"/>
      <c r="C399" s="166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66"/>
      <c r="O399" s="166"/>
      <c r="P399" s="166"/>
      <c r="Q399" s="166"/>
      <c r="R399" s="166"/>
      <c r="S399" s="166"/>
      <c r="T399" s="166"/>
      <c r="U399" s="166"/>
      <c r="V399" s="166"/>
      <c r="W399" s="166"/>
      <c r="X399" s="166"/>
      <c r="Y399" s="166"/>
      <c r="Z399" s="166"/>
    </row>
    <row r="400" spans="1:26" ht="12.75" customHeight="1">
      <c r="A400" s="166"/>
      <c r="B400" s="166"/>
      <c r="C400" s="166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66"/>
      <c r="O400" s="166"/>
      <c r="P400" s="166"/>
      <c r="Q400" s="166"/>
      <c r="R400" s="166"/>
      <c r="S400" s="166"/>
      <c r="T400" s="166"/>
      <c r="U400" s="166"/>
      <c r="V400" s="166"/>
      <c r="W400" s="166"/>
      <c r="X400" s="166"/>
      <c r="Y400" s="166"/>
      <c r="Z400" s="166"/>
    </row>
    <row r="401" spans="1:26" ht="12.75" customHeight="1">
      <c r="A401" s="166"/>
      <c r="B401" s="166"/>
      <c r="C401" s="166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66"/>
      <c r="O401" s="166"/>
      <c r="P401" s="166"/>
      <c r="Q401" s="166"/>
      <c r="R401" s="166"/>
      <c r="S401" s="166"/>
      <c r="T401" s="166"/>
      <c r="U401" s="166"/>
      <c r="V401" s="166"/>
      <c r="W401" s="166"/>
      <c r="X401" s="166"/>
      <c r="Y401" s="166"/>
      <c r="Z401" s="166"/>
    </row>
    <row r="402" spans="1:26" ht="12.75" customHeight="1">
      <c r="A402" s="166"/>
      <c r="B402" s="166"/>
      <c r="C402" s="166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66"/>
      <c r="O402" s="166"/>
      <c r="P402" s="166"/>
      <c r="Q402" s="166"/>
      <c r="R402" s="166"/>
      <c r="S402" s="166"/>
      <c r="T402" s="166"/>
      <c r="U402" s="166"/>
      <c r="V402" s="166"/>
      <c r="W402" s="166"/>
      <c r="X402" s="166"/>
      <c r="Y402" s="166"/>
      <c r="Z402" s="166"/>
    </row>
    <row r="403" spans="1:26" ht="12.75" customHeight="1">
      <c r="A403" s="166"/>
      <c r="B403" s="166"/>
      <c r="C403" s="166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66"/>
      <c r="O403" s="166"/>
      <c r="P403" s="166"/>
      <c r="Q403" s="166"/>
      <c r="R403" s="166"/>
      <c r="S403" s="166"/>
      <c r="T403" s="166"/>
      <c r="U403" s="166"/>
      <c r="V403" s="166"/>
      <c r="W403" s="166"/>
      <c r="X403" s="166"/>
      <c r="Y403" s="166"/>
      <c r="Z403" s="166"/>
    </row>
    <row r="404" spans="1:26" ht="12.75" customHeight="1">
      <c r="A404" s="166"/>
      <c r="B404" s="166"/>
      <c r="C404" s="166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66"/>
      <c r="O404" s="166"/>
      <c r="P404" s="166"/>
      <c r="Q404" s="166"/>
      <c r="R404" s="166"/>
      <c r="S404" s="166"/>
      <c r="T404" s="166"/>
      <c r="U404" s="166"/>
      <c r="V404" s="166"/>
      <c r="W404" s="166"/>
      <c r="X404" s="166"/>
      <c r="Y404" s="166"/>
      <c r="Z404" s="166"/>
    </row>
    <row r="405" spans="1:26" ht="12.75" customHeight="1">
      <c r="A405" s="166"/>
      <c r="B405" s="166"/>
      <c r="C405" s="166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66"/>
      <c r="O405" s="166"/>
      <c r="P405" s="166"/>
      <c r="Q405" s="166"/>
      <c r="R405" s="166"/>
      <c r="S405" s="166"/>
      <c r="T405" s="166"/>
      <c r="U405" s="166"/>
      <c r="V405" s="166"/>
      <c r="W405" s="166"/>
      <c r="X405" s="166"/>
      <c r="Y405" s="166"/>
      <c r="Z405" s="166"/>
    </row>
    <row r="406" spans="1:26" ht="12.75" customHeight="1">
      <c r="A406" s="166"/>
      <c r="B406" s="166"/>
      <c r="C406" s="166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66"/>
      <c r="O406" s="166"/>
      <c r="P406" s="166"/>
      <c r="Q406" s="166"/>
      <c r="R406" s="166"/>
      <c r="S406" s="166"/>
      <c r="T406" s="166"/>
      <c r="U406" s="166"/>
      <c r="V406" s="166"/>
      <c r="W406" s="166"/>
      <c r="X406" s="166"/>
      <c r="Y406" s="166"/>
      <c r="Z406" s="166"/>
    </row>
    <row r="407" spans="1:26" ht="12.75" customHeight="1">
      <c r="A407" s="166"/>
      <c r="B407" s="166"/>
      <c r="C407" s="166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66"/>
      <c r="O407" s="166"/>
      <c r="P407" s="166"/>
      <c r="Q407" s="166"/>
      <c r="R407" s="166"/>
      <c r="S407" s="166"/>
      <c r="T407" s="166"/>
      <c r="U407" s="166"/>
      <c r="V407" s="166"/>
      <c r="W407" s="166"/>
      <c r="X407" s="166"/>
      <c r="Y407" s="166"/>
      <c r="Z407" s="166"/>
    </row>
    <row r="408" spans="1:26" ht="12.75" customHeight="1">
      <c r="A408" s="166"/>
      <c r="B408" s="166"/>
      <c r="C408" s="166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66"/>
      <c r="O408" s="166"/>
      <c r="P408" s="166"/>
      <c r="Q408" s="166"/>
      <c r="R408" s="166"/>
      <c r="S408" s="166"/>
      <c r="T408" s="166"/>
      <c r="U408" s="166"/>
      <c r="V408" s="166"/>
      <c r="W408" s="166"/>
      <c r="X408" s="166"/>
      <c r="Y408" s="166"/>
      <c r="Z408" s="166"/>
    </row>
    <row r="409" spans="1:26" ht="12.75" customHeight="1">
      <c r="A409" s="166"/>
      <c r="B409" s="166"/>
      <c r="C409" s="166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66"/>
      <c r="O409" s="166"/>
      <c r="P409" s="166"/>
      <c r="Q409" s="166"/>
      <c r="R409" s="166"/>
      <c r="S409" s="166"/>
      <c r="T409" s="166"/>
      <c r="U409" s="166"/>
      <c r="V409" s="166"/>
      <c r="W409" s="166"/>
      <c r="X409" s="166"/>
      <c r="Y409" s="166"/>
      <c r="Z409" s="166"/>
    </row>
    <row r="410" spans="1:26" ht="12.75" customHeight="1">
      <c r="A410" s="166"/>
      <c r="B410" s="166"/>
      <c r="C410" s="166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P410" s="166"/>
      <c r="Q410" s="166"/>
      <c r="R410" s="166"/>
      <c r="S410" s="166"/>
      <c r="T410" s="166"/>
      <c r="U410" s="166"/>
      <c r="V410" s="166"/>
      <c r="W410" s="166"/>
      <c r="X410" s="166"/>
      <c r="Y410" s="166"/>
      <c r="Z410" s="166"/>
    </row>
    <row r="411" spans="1:26" ht="12.75" customHeight="1">
      <c r="A411" s="166"/>
      <c r="B411" s="166"/>
      <c r="C411" s="166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66"/>
      <c r="O411" s="166"/>
      <c r="P411" s="166"/>
      <c r="Q411" s="166"/>
      <c r="R411" s="166"/>
      <c r="S411" s="166"/>
      <c r="T411" s="166"/>
      <c r="U411" s="166"/>
      <c r="V411" s="166"/>
      <c r="W411" s="166"/>
      <c r="X411" s="166"/>
      <c r="Y411" s="166"/>
      <c r="Z411" s="166"/>
    </row>
    <row r="412" spans="1:26" ht="12.75" customHeight="1">
      <c r="A412" s="166"/>
      <c r="B412" s="166"/>
      <c r="C412" s="166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66"/>
      <c r="O412" s="166"/>
      <c r="P412" s="166"/>
      <c r="Q412" s="166"/>
      <c r="R412" s="166"/>
      <c r="S412" s="166"/>
      <c r="T412" s="166"/>
      <c r="U412" s="166"/>
      <c r="V412" s="166"/>
      <c r="W412" s="166"/>
      <c r="X412" s="166"/>
      <c r="Y412" s="166"/>
      <c r="Z412" s="166"/>
    </row>
    <row r="413" spans="1:26" ht="12.75" customHeight="1">
      <c r="A413" s="166"/>
      <c r="B413" s="166"/>
      <c r="C413" s="166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66"/>
      <c r="O413" s="166"/>
      <c r="P413" s="166"/>
      <c r="Q413" s="166"/>
      <c r="R413" s="166"/>
      <c r="S413" s="166"/>
      <c r="T413" s="166"/>
      <c r="U413" s="166"/>
      <c r="V413" s="166"/>
      <c r="W413" s="166"/>
      <c r="X413" s="166"/>
      <c r="Y413" s="166"/>
      <c r="Z413" s="166"/>
    </row>
    <row r="414" spans="1:26" ht="12.75" customHeight="1">
      <c r="A414" s="166"/>
      <c r="B414" s="166"/>
      <c r="C414" s="166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66"/>
      <c r="O414" s="166"/>
      <c r="P414" s="166"/>
      <c r="Q414" s="166"/>
      <c r="R414" s="166"/>
      <c r="S414" s="166"/>
      <c r="T414" s="166"/>
      <c r="U414" s="166"/>
      <c r="V414" s="166"/>
      <c r="W414" s="166"/>
      <c r="X414" s="166"/>
      <c r="Y414" s="166"/>
      <c r="Z414" s="166"/>
    </row>
    <row r="415" spans="1:26" ht="12.75" customHeight="1">
      <c r="A415" s="166"/>
      <c r="B415" s="166"/>
      <c r="C415" s="166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66"/>
      <c r="O415" s="166"/>
      <c r="P415" s="166"/>
      <c r="Q415" s="166"/>
      <c r="R415" s="166"/>
      <c r="S415" s="166"/>
      <c r="T415" s="166"/>
      <c r="U415" s="166"/>
      <c r="V415" s="166"/>
      <c r="W415" s="166"/>
      <c r="X415" s="166"/>
      <c r="Y415" s="166"/>
      <c r="Z415" s="166"/>
    </row>
    <row r="416" spans="1:26" ht="12.75" customHeight="1">
      <c r="A416" s="166"/>
      <c r="B416" s="166"/>
      <c r="C416" s="166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66"/>
      <c r="O416" s="166"/>
      <c r="P416" s="166"/>
      <c r="Q416" s="166"/>
      <c r="R416" s="166"/>
      <c r="S416" s="166"/>
      <c r="T416" s="166"/>
      <c r="U416" s="166"/>
      <c r="V416" s="166"/>
      <c r="W416" s="166"/>
      <c r="X416" s="166"/>
      <c r="Y416" s="166"/>
      <c r="Z416" s="166"/>
    </row>
    <row r="417" spans="1:26" ht="12.75" customHeight="1">
      <c r="A417" s="166"/>
      <c r="B417" s="166"/>
      <c r="C417" s="166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66"/>
      <c r="O417" s="166"/>
      <c r="P417" s="166"/>
      <c r="Q417" s="166"/>
      <c r="R417" s="166"/>
      <c r="S417" s="166"/>
      <c r="T417" s="166"/>
      <c r="U417" s="166"/>
      <c r="V417" s="166"/>
      <c r="W417" s="166"/>
      <c r="X417" s="166"/>
      <c r="Y417" s="166"/>
      <c r="Z417" s="166"/>
    </row>
    <row r="418" spans="1:26" ht="12.75" customHeight="1">
      <c r="A418" s="166"/>
      <c r="B418" s="166"/>
      <c r="C418" s="166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66"/>
      <c r="O418" s="166"/>
      <c r="P418" s="166"/>
      <c r="Q418" s="166"/>
      <c r="R418" s="166"/>
      <c r="S418" s="166"/>
      <c r="T418" s="166"/>
      <c r="U418" s="166"/>
      <c r="V418" s="166"/>
      <c r="W418" s="166"/>
      <c r="X418" s="166"/>
      <c r="Y418" s="166"/>
      <c r="Z418" s="166"/>
    </row>
    <row r="419" spans="1:26" ht="12.75" customHeight="1">
      <c r="A419" s="166"/>
      <c r="B419" s="166"/>
      <c r="C419" s="166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66"/>
      <c r="O419" s="166"/>
      <c r="P419" s="166"/>
      <c r="Q419" s="166"/>
      <c r="R419" s="166"/>
      <c r="S419" s="166"/>
      <c r="T419" s="166"/>
      <c r="U419" s="166"/>
      <c r="V419" s="166"/>
      <c r="W419" s="166"/>
      <c r="X419" s="166"/>
      <c r="Y419" s="166"/>
      <c r="Z419" s="166"/>
    </row>
    <row r="420" spans="1:26" ht="12.75" customHeight="1">
      <c r="A420" s="166"/>
      <c r="B420" s="166"/>
      <c r="C420" s="166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66"/>
      <c r="O420" s="166"/>
      <c r="P420" s="166"/>
      <c r="Q420" s="166"/>
      <c r="R420" s="166"/>
      <c r="S420" s="166"/>
      <c r="T420" s="166"/>
      <c r="U420" s="166"/>
      <c r="V420" s="166"/>
      <c r="W420" s="166"/>
      <c r="X420" s="166"/>
      <c r="Y420" s="166"/>
      <c r="Z420" s="166"/>
    </row>
    <row r="421" spans="1:26" ht="12.75" customHeight="1">
      <c r="A421" s="166"/>
      <c r="B421" s="166"/>
      <c r="C421" s="166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66"/>
      <c r="O421" s="166"/>
      <c r="P421" s="166"/>
      <c r="Q421" s="166"/>
      <c r="R421" s="166"/>
      <c r="S421" s="166"/>
      <c r="T421" s="166"/>
      <c r="U421" s="166"/>
      <c r="V421" s="166"/>
      <c r="W421" s="166"/>
      <c r="X421" s="166"/>
      <c r="Y421" s="166"/>
      <c r="Z421" s="166"/>
    </row>
    <row r="422" spans="1:26" ht="12.75" customHeight="1">
      <c r="A422" s="166"/>
      <c r="B422" s="166"/>
      <c r="C422" s="166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66"/>
      <c r="O422" s="166"/>
      <c r="P422" s="166"/>
      <c r="Q422" s="166"/>
      <c r="R422" s="166"/>
      <c r="S422" s="166"/>
      <c r="T422" s="166"/>
      <c r="U422" s="166"/>
      <c r="V422" s="166"/>
      <c r="W422" s="166"/>
      <c r="X422" s="166"/>
      <c r="Y422" s="166"/>
      <c r="Z422" s="166"/>
    </row>
    <row r="423" spans="1:26" ht="12.75" customHeight="1">
      <c r="A423" s="166"/>
      <c r="B423" s="166"/>
      <c r="C423" s="166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66"/>
      <c r="O423" s="166"/>
      <c r="P423" s="166"/>
      <c r="Q423" s="166"/>
      <c r="R423" s="166"/>
      <c r="S423" s="166"/>
      <c r="T423" s="166"/>
      <c r="U423" s="166"/>
      <c r="V423" s="166"/>
      <c r="W423" s="166"/>
      <c r="X423" s="166"/>
      <c r="Y423" s="166"/>
      <c r="Z423" s="166"/>
    </row>
    <row r="424" spans="1:26" ht="12.75" customHeight="1">
      <c r="A424" s="166"/>
      <c r="B424" s="166"/>
      <c r="C424" s="166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66"/>
      <c r="O424" s="166"/>
      <c r="P424" s="166"/>
      <c r="Q424" s="166"/>
      <c r="R424" s="166"/>
      <c r="S424" s="166"/>
      <c r="T424" s="166"/>
      <c r="U424" s="166"/>
      <c r="V424" s="166"/>
      <c r="W424" s="166"/>
      <c r="X424" s="166"/>
      <c r="Y424" s="166"/>
      <c r="Z424" s="166"/>
    </row>
    <row r="425" spans="1:26" ht="12.75" customHeight="1">
      <c r="A425" s="166"/>
      <c r="B425" s="166"/>
      <c r="C425" s="166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66"/>
      <c r="O425" s="166"/>
      <c r="P425" s="166"/>
      <c r="Q425" s="166"/>
      <c r="R425" s="166"/>
      <c r="S425" s="166"/>
      <c r="T425" s="166"/>
      <c r="U425" s="166"/>
      <c r="V425" s="166"/>
      <c r="W425" s="166"/>
      <c r="X425" s="166"/>
      <c r="Y425" s="166"/>
      <c r="Z425" s="166"/>
    </row>
    <row r="426" spans="1:26" ht="12.75" customHeight="1">
      <c r="A426" s="166"/>
      <c r="B426" s="166"/>
      <c r="C426" s="166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66"/>
      <c r="O426" s="166"/>
      <c r="P426" s="166"/>
      <c r="Q426" s="166"/>
      <c r="R426" s="166"/>
      <c r="S426" s="166"/>
      <c r="T426" s="166"/>
      <c r="U426" s="166"/>
      <c r="V426" s="166"/>
      <c r="W426" s="166"/>
      <c r="X426" s="166"/>
      <c r="Y426" s="166"/>
      <c r="Z426" s="166"/>
    </row>
    <row r="427" spans="1:26" ht="12.75" customHeight="1">
      <c r="A427" s="166"/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</row>
    <row r="428" spans="1:26" ht="12.75" customHeight="1">
      <c r="A428" s="166"/>
      <c r="B428" s="166"/>
      <c r="C428" s="166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66"/>
      <c r="O428" s="166"/>
      <c r="P428" s="166"/>
      <c r="Q428" s="166"/>
      <c r="R428" s="166"/>
      <c r="S428" s="166"/>
      <c r="T428" s="166"/>
      <c r="U428" s="166"/>
      <c r="V428" s="166"/>
      <c r="W428" s="166"/>
      <c r="X428" s="166"/>
      <c r="Y428" s="166"/>
      <c r="Z428" s="166"/>
    </row>
    <row r="429" spans="1:26" ht="12.75" customHeight="1">
      <c r="A429" s="166"/>
      <c r="B429" s="166"/>
      <c r="C429" s="166"/>
      <c r="D429" s="166"/>
      <c r="E429" s="166"/>
      <c r="F429" s="166"/>
      <c r="G429" s="166"/>
      <c r="H429" s="166"/>
      <c r="I429" s="166"/>
      <c r="J429" s="166"/>
      <c r="K429" s="166"/>
      <c r="L429" s="166"/>
      <c r="M429" s="166"/>
      <c r="N429" s="166"/>
      <c r="O429" s="166"/>
      <c r="P429" s="166"/>
      <c r="Q429" s="166"/>
      <c r="R429" s="166"/>
      <c r="S429" s="166"/>
      <c r="T429" s="166"/>
      <c r="U429" s="166"/>
      <c r="V429" s="166"/>
      <c r="W429" s="166"/>
      <c r="X429" s="166"/>
      <c r="Y429" s="166"/>
      <c r="Z429" s="166"/>
    </row>
    <row r="430" spans="1:26" ht="12.75" customHeight="1">
      <c r="A430" s="166"/>
      <c r="B430" s="166"/>
      <c r="C430" s="166"/>
      <c r="D430" s="166"/>
      <c r="E430" s="166"/>
      <c r="F430" s="166"/>
      <c r="G430" s="166"/>
      <c r="H430" s="166"/>
      <c r="I430" s="166"/>
      <c r="J430" s="166"/>
      <c r="K430" s="166"/>
      <c r="L430" s="166"/>
      <c r="M430" s="166"/>
      <c r="N430" s="166"/>
      <c r="O430" s="166"/>
      <c r="P430" s="166"/>
      <c r="Q430" s="166"/>
      <c r="R430" s="166"/>
      <c r="S430" s="166"/>
      <c r="T430" s="166"/>
      <c r="U430" s="166"/>
      <c r="V430" s="166"/>
      <c r="W430" s="166"/>
      <c r="X430" s="166"/>
      <c r="Y430" s="166"/>
      <c r="Z430" s="166"/>
    </row>
    <row r="431" spans="1:26" ht="12.75" customHeight="1">
      <c r="A431" s="166"/>
      <c r="B431" s="166"/>
      <c r="C431" s="166"/>
      <c r="D431" s="166"/>
      <c r="E431" s="166"/>
      <c r="F431" s="166"/>
      <c r="G431" s="166"/>
      <c r="H431" s="166"/>
      <c r="I431" s="166"/>
      <c r="J431" s="166"/>
      <c r="K431" s="166"/>
      <c r="L431" s="166"/>
      <c r="M431" s="166"/>
      <c r="N431" s="166"/>
      <c r="O431" s="166"/>
      <c r="P431" s="166"/>
      <c r="Q431" s="166"/>
      <c r="R431" s="166"/>
      <c r="S431" s="166"/>
      <c r="T431" s="166"/>
      <c r="U431" s="166"/>
      <c r="V431" s="166"/>
      <c r="W431" s="166"/>
      <c r="X431" s="166"/>
      <c r="Y431" s="166"/>
      <c r="Z431" s="166"/>
    </row>
    <row r="432" spans="1:26" ht="12.75" customHeight="1">
      <c r="A432" s="166"/>
      <c r="B432" s="166"/>
      <c r="C432" s="166"/>
      <c r="D432" s="166"/>
      <c r="E432" s="166"/>
      <c r="F432" s="166"/>
      <c r="G432" s="166"/>
      <c r="H432" s="166"/>
      <c r="I432" s="166"/>
      <c r="J432" s="166"/>
      <c r="K432" s="166"/>
      <c r="L432" s="166"/>
      <c r="M432" s="166"/>
      <c r="N432" s="166"/>
      <c r="O432" s="166"/>
      <c r="P432" s="166"/>
      <c r="Q432" s="166"/>
      <c r="R432" s="166"/>
      <c r="S432" s="166"/>
      <c r="T432" s="166"/>
      <c r="U432" s="166"/>
      <c r="V432" s="166"/>
      <c r="W432" s="166"/>
      <c r="X432" s="166"/>
      <c r="Y432" s="166"/>
      <c r="Z432" s="166"/>
    </row>
    <row r="433" spans="1:26" ht="12.75" customHeight="1">
      <c r="A433" s="166"/>
      <c r="B433" s="166"/>
      <c r="C433" s="166"/>
      <c r="D433" s="166"/>
      <c r="E433" s="166"/>
      <c r="F433" s="166"/>
      <c r="G433" s="166"/>
      <c r="H433" s="166"/>
      <c r="I433" s="166"/>
      <c r="J433" s="166"/>
      <c r="K433" s="166"/>
      <c r="L433" s="166"/>
      <c r="M433" s="166"/>
      <c r="N433" s="166"/>
      <c r="O433" s="166"/>
      <c r="P433" s="166"/>
      <c r="Q433" s="166"/>
      <c r="R433" s="166"/>
      <c r="S433" s="166"/>
      <c r="T433" s="166"/>
      <c r="U433" s="166"/>
      <c r="V433" s="166"/>
      <c r="W433" s="166"/>
      <c r="X433" s="166"/>
      <c r="Y433" s="166"/>
      <c r="Z433" s="166"/>
    </row>
    <row r="434" spans="1:26" ht="12.75" customHeight="1">
      <c r="A434" s="166"/>
      <c r="B434" s="166"/>
      <c r="C434" s="166"/>
      <c r="D434" s="166"/>
      <c r="E434" s="166"/>
      <c r="F434" s="166"/>
      <c r="G434" s="166"/>
      <c r="H434" s="166"/>
      <c r="I434" s="166"/>
      <c r="J434" s="166"/>
      <c r="K434" s="166"/>
      <c r="L434" s="166"/>
      <c r="M434" s="166"/>
      <c r="N434" s="166"/>
      <c r="O434" s="166"/>
      <c r="P434" s="166"/>
      <c r="Q434" s="166"/>
      <c r="R434" s="166"/>
      <c r="S434" s="166"/>
      <c r="T434" s="166"/>
      <c r="U434" s="166"/>
      <c r="V434" s="166"/>
      <c r="W434" s="166"/>
      <c r="X434" s="166"/>
      <c r="Y434" s="166"/>
      <c r="Z434" s="166"/>
    </row>
    <row r="435" spans="1:26" ht="12.75" customHeight="1">
      <c r="A435" s="166"/>
      <c r="B435" s="166"/>
      <c r="C435" s="166"/>
      <c r="D435" s="166"/>
      <c r="E435" s="166"/>
      <c r="F435" s="166"/>
      <c r="G435" s="166"/>
      <c r="H435" s="166"/>
      <c r="I435" s="166"/>
      <c r="J435" s="166"/>
      <c r="K435" s="166"/>
      <c r="L435" s="166"/>
      <c r="M435" s="166"/>
      <c r="N435" s="166"/>
      <c r="O435" s="166"/>
      <c r="P435" s="166"/>
      <c r="Q435" s="166"/>
      <c r="R435" s="166"/>
      <c r="S435" s="166"/>
      <c r="T435" s="166"/>
      <c r="U435" s="166"/>
      <c r="V435" s="166"/>
      <c r="W435" s="166"/>
      <c r="X435" s="166"/>
      <c r="Y435" s="166"/>
      <c r="Z435" s="166"/>
    </row>
    <row r="436" spans="1:26" ht="12.75" customHeight="1">
      <c r="A436" s="166"/>
      <c r="B436" s="166"/>
      <c r="C436" s="166"/>
      <c r="D436" s="166"/>
      <c r="E436" s="166"/>
      <c r="F436" s="166"/>
      <c r="G436" s="166"/>
      <c r="H436" s="166"/>
      <c r="I436" s="166"/>
      <c r="J436" s="166"/>
      <c r="K436" s="166"/>
      <c r="L436" s="166"/>
      <c r="M436" s="166"/>
      <c r="N436" s="166"/>
      <c r="O436" s="166"/>
      <c r="P436" s="166"/>
      <c r="Q436" s="166"/>
      <c r="R436" s="166"/>
      <c r="S436" s="166"/>
      <c r="T436" s="166"/>
      <c r="U436" s="166"/>
      <c r="V436" s="166"/>
      <c r="W436" s="166"/>
      <c r="X436" s="166"/>
      <c r="Y436" s="166"/>
      <c r="Z436" s="166"/>
    </row>
    <row r="437" spans="1:26" ht="12.75" customHeight="1">
      <c r="A437" s="166"/>
      <c r="B437" s="166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</row>
    <row r="438" spans="1:26" ht="12.75" customHeight="1">
      <c r="A438" s="166"/>
      <c r="B438" s="166"/>
      <c r="C438" s="166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66"/>
      <c r="O438" s="166"/>
      <c r="P438" s="166"/>
      <c r="Q438" s="166"/>
      <c r="R438" s="166"/>
      <c r="S438" s="166"/>
      <c r="T438" s="166"/>
      <c r="U438" s="166"/>
      <c r="V438" s="166"/>
      <c r="W438" s="166"/>
      <c r="X438" s="166"/>
      <c r="Y438" s="166"/>
      <c r="Z438" s="166"/>
    </row>
    <row r="439" spans="1:26" ht="12.75" customHeight="1">
      <c r="A439" s="166"/>
      <c r="B439" s="166"/>
      <c r="C439" s="166"/>
      <c r="D439" s="166"/>
      <c r="E439" s="166"/>
      <c r="F439" s="166"/>
      <c r="G439" s="166"/>
      <c r="H439" s="166"/>
      <c r="I439" s="166"/>
      <c r="J439" s="166"/>
      <c r="K439" s="166"/>
      <c r="L439" s="166"/>
      <c r="M439" s="166"/>
      <c r="N439" s="166"/>
      <c r="O439" s="166"/>
      <c r="P439" s="166"/>
      <c r="Q439" s="166"/>
      <c r="R439" s="166"/>
      <c r="S439" s="166"/>
      <c r="T439" s="166"/>
      <c r="U439" s="166"/>
      <c r="V439" s="166"/>
      <c r="W439" s="166"/>
      <c r="X439" s="166"/>
      <c r="Y439" s="166"/>
      <c r="Z439" s="166"/>
    </row>
    <row r="440" spans="1:26" ht="12.75" customHeight="1">
      <c r="A440" s="166"/>
      <c r="B440" s="166"/>
      <c r="C440" s="166"/>
      <c r="D440" s="166"/>
      <c r="E440" s="166"/>
      <c r="F440" s="166"/>
      <c r="G440" s="166"/>
      <c r="H440" s="166"/>
      <c r="I440" s="166"/>
      <c r="J440" s="166"/>
      <c r="K440" s="166"/>
      <c r="L440" s="166"/>
      <c r="M440" s="166"/>
      <c r="N440" s="166"/>
      <c r="O440" s="166"/>
      <c r="P440" s="166"/>
      <c r="Q440" s="166"/>
      <c r="R440" s="166"/>
      <c r="S440" s="166"/>
      <c r="T440" s="166"/>
      <c r="U440" s="166"/>
      <c r="V440" s="166"/>
      <c r="W440" s="166"/>
      <c r="X440" s="166"/>
      <c r="Y440" s="166"/>
      <c r="Z440" s="166"/>
    </row>
    <row r="441" spans="1:26" ht="12.75" customHeight="1">
      <c r="A441" s="166"/>
      <c r="B441" s="166"/>
      <c r="C441" s="166"/>
      <c r="D441" s="166"/>
      <c r="E441" s="166"/>
      <c r="F441" s="166"/>
      <c r="G441" s="166"/>
      <c r="H441" s="166"/>
      <c r="I441" s="166"/>
      <c r="J441" s="166"/>
      <c r="K441" s="166"/>
      <c r="L441" s="166"/>
      <c r="M441" s="166"/>
      <c r="N441" s="166"/>
      <c r="O441" s="166"/>
      <c r="P441" s="166"/>
      <c r="Q441" s="166"/>
      <c r="R441" s="166"/>
      <c r="S441" s="166"/>
      <c r="T441" s="166"/>
      <c r="U441" s="166"/>
      <c r="V441" s="166"/>
      <c r="W441" s="166"/>
      <c r="X441" s="166"/>
      <c r="Y441" s="166"/>
      <c r="Z441" s="166"/>
    </row>
    <row r="442" spans="1:26" ht="12.75" customHeight="1">
      <c r="A442" s="166"/>
      <c r="B442" s="166"/>
      <c r="C442" s="166"/>
      <c r="D442" s="166"/>
      <c r="E442" s="166"/>
      <c r="F442" s="166"/>
      <c r="G442" s="166"/>
      <c r="H442" s="166"/>
      <c r="I442" s="166"/>
      <c r="J442" s="166"/>
      <c r="K442" s="166"/>
      <c r="L442" s="166"/>
      <c r="M442" s="166"/>
      <c r="N442" s="166"/>
      <c r="O442" s="166"/>
      <c r="P442" s="166"/>
      <c r="Q442" s="166"/>
      <c r="R442" s="166"/>
      <c r="S442" s="166"/>
      <c r="T442" s="166"/>
      <c r="U442" s="166"/>
      <c r="V442" s="166"/>
      <c r="W442" s="166"/>
      <c r="X442" s="166"/>
      <c r="Y442" s="166"/>
      <c r="Z442" s="166"/>
    </row>
    <row r="443" spans="1:26" ht="12.75" customHeight="1">
      <c r="A443" s="166"/>
      <c r="B443" s="166"/>
      <c r="C443" s="166"/>
      <c r="D443" s="166"/>
      <c r="E443" s="166"/>
      <c r="F443" s="166"/>
      <c r="G443" s="166"/>
      <c r="H443" s="166"/>
      <c r="I443" s="166"/>
      <c r="J443" s="166"/>
      <c r="K443" s="166"/>
      <c r="L443" s="166"/>
      <c r="M443" s="166"/>
      <c r="N443" s="166"/>
      <c r="O443" s="166"/>
      <c r="P443" s="166"/>
      <c r="Q443" s="166"/>
      <c r="R443" s="166"/>
      <c r="S443" s="166"/>
      <c r="T443" s="166"/>
      <c r="U443" s="166"/>
      <c r="V443" s="166"/>
      <c r="W443" s="166"/>
      <c r="X443" s="166"/>
      <c r="Y443" s="166"/>
      <c r="Z443" s="166"/>
    </row>
    <row r="444" spans="1:26" ht="12.75" customHeight="1">
      <c r="A444" s="166"/>
      <c r="B444" s="166"/>
      <c r="C444" s="166"/>
      <c r="D444" s="166"/>
      <c r="E444" s="166"/>
      <c r="F444" s="166"/>
      <c r="G444" s="166"/>
      <c r="H444" s="166"/>
      <c r="I444" s="166"/>
      <c r="J444" s="166"/>
      <c r="K444" s="166"/>
      <c r="L444" s="166"/>
      <c r="M444" s="166"/>
      <c r="N444" s="166"/>
      <c r="O444" s="166"/>
      <c r="P444" s="166"/>
      <c r="Q444" s="166"/>
      <c r="R444" s="166"/>
      <c r="S444" s="166"/>
      <c r="T444" s="166"/>
      <c r="U444" s="166"/>
      <c r="V444" s="166"/>
      <c r="W444" s="166"/>
      <c r="X444" s="166"/>
      <c r="Y444" s="166"/>
      <c r="Z444" s="166"/>
    </row>
    <row r="445" spans="1:26" ht="12.75" customHeight="1">
      <c r="A445" s="166"/>
      <c r="B445" s="166"/>
      <c r="C445" s="166"/>
      <c r="D445" s="166"/>
      <c r="E445" s="166"/>
      <c r="F445" s="166"/>
      <c r="G445" s="166"/>
      <c r="H445" s="166"/>
      <c r="I445" s="166"/>
      <c r="J445" s="166"/>
      <c r="K445" s="166"/>
      <c r="L445" s="166"/>
      <c r="M445" s="166"/>
      <c r="N445" s="166"/>
      <c r="O445" s="166"/>
      <c r="P445" s="166"/>
      <c r="Q445" s="166"/>
      <c r="R445" s="166"/>
      <c r="S445" s="166"/>
      <c r="T445" s="166"/>
      <c r="U445" s="166"/>
      <c r="V445" s="166"/>
      <c r="W445" s="166"/>
      <c r="X445" s="166"/>
      <c r="Y445" s="166"/>
      <c r="Z445" s="166"/>
    </row>
    <row r="446" spans="1:26" ht="12.75" customHeight="1">
      <c r="A446" s="166"/>
      <c r="B446" s="166"/>
      <c r="C446" s="166"/>
      <c r="D446" s="166"/>
      <c r="E446" s="166"/>
      <c r="F446" s="166"/>
      <c r="G446" s="166"/>
      <c r="H446" s="166"/>
      <c r="I446" s="166"/>
      <c r="J446" s="166"/>
      <c r="K446" s="166"/>
      <c r="L446" s="166"/>
      <c r="M446" s="166"/>
      <c r="N446" s="166"/>
      <c r="O446" s="166"/>
      <c r="P446" s="166"/>
      <c r="Q446" s="166"/>
      <c r="R446" s="166"/>
      <c r="S446" s="166"/>
      <c r="T446" s="166"/>
      <c r="U446" s="166"/>
      <c r="V446" s="166"/>
      <c r="W446" s="166"/>
      <c r="X446" s="166"/>
      <c r="Y446" s="166"/>
      <c r="Z446" s="166"/>
    </row>
    <row r="447" spans="1:26" ht="12.75" customHeight="1">
      <c r="A447" s="166"/>
      <c r="B447" s="166"/>
      <c r="C447" s="166"/>
      <c r="D447" s="166"/>
      <c r="E447" s="166"/>
      <c r="F447" s="166"/>
      <c r="G447" s="166"/>
      <c r="H447" s="166"/>
      <c r="I447" s="166"/>
      <c r="J447" s="166"/>
      <c r="K447" s="166"/>
      <c r="L447" s="166"/>
      <c r="M447" s="166"/>
      <c r="N447" s="166"/>
      <c r="O447" s="166"/>
      <c r="P447" s="166"/>
      <c r="Q447" s="166"/>
      <c r="R447" s="166"/>
      <c r="S447" s="166"/>
      <c r="T447" s="166"/>
      <c r="U447" s="166"/>
      <c r="V447" s="166"/>
      <c r="W447" s="166"/>
      <c r="X447" s="166"/>
      <c r="Y447" s="166"/>
      <c r="Z447" s="166"/>
    </row>
    <row r="448" spans="1:26" ht="12.75" customHeight="1">
      <c r="A448" s="166"/>
      <c r="B448" s="166"/>
      <c r="C448" s="166"/>
      <c r="D448" s="166"/>
      <c r="E448" s="166"/>
      <c r="F448" s="166"/>
      <c r="G448" s="166"/>
      <c r="H448" s="166"/>
      <c r="I448" s="166"/>
      <c r="J448" s="166"/>
      <c r="K448" s="166"/>
      <c r="L448" s="166"/>
      <c r="M448" s="166"/>
      <c r="N448" s="166"/>
      <c r="O448" s="166"/>
      <c r="P448" s="166"/>
      <c r="Q448" s="166"/>
      <c r="R448" s="166"/>
      <c r="S448" s="166"/>
      <c r="T448" s="166"/>
      <c r="U448" s="166"/>
      <c r="V448" s="166"/>
      <c r="W448" s="166"/>
      <c r="X448" s="166"/>
      <c r="Y448" s="166"/>
      <c r="Z448" s="166"/>
    </row>
    <row r="449" spans="1:26" ht="12.75" customHeight="1">
      <c r="A449" s="166"/>
      <c r="B449" s="166"/>
      <c r="C449" s="166"/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66"/>
      <c r="O449" s="166"/>
      <c r="P449" s="166"/>
      <c r="Q449" s="166"/>
      <c r="R449" s="166"/>
      <c r="S449" s="166"/>
      <c r="T449" s="166"/>
      <c r="U449" s="166"/>
      <c r="V449" s="166"/>
      <c r="W449" s="166"/>
      <c r="X449" s="166"/>
      <c r="Y449" s="166"/>
      <c r="Z449" s="166"/>
    </row>
    <row r="450" spans="1:26" ht="12.75" customHeight="1">
      <c r="A450" s="166"/>
      <c r="B450" s="166"/>
      <c r="C450" s="166"/>
      <c r="D450" s="166"/>
      <c r="E450" s="166"/>
      <c r="F450" s="166"/>
      <c r="G450" s="166"/>
      <c r="H450" s="166"/>
      <c r="I450" s="166"/>
      <c r="J450" s="166"/>
      <c r="K450" s="166"/>
      <c r="L450" s="166"/>
      <c r="M450" s="166"/>
      <c r="N450" s="166"/>
      <c r="O450" s="166"/>
      <c r="P450" s="166"/>
      <c r="Q450" s="166"/>
      <c r="R450" s="166"/>
      <c r="S450" s="166"/>
      <c r="T450" s="166"/>
      <c r="U450" s="166"/>
      <c r="V450" s="166"/>
      <c r="W450" s="166"/>
      <c r="X450" s="166"/>
      <c r="Y450" s="166"/>
      <c r="Z450" s="166"/>
    </row>
    <row r="451" spans="1:26" ht="12.75" customHeight="1">
      <c r="A451" s="166"/>
      <c r="B451" s="166"/>
      <c r="C451" s="166"/>
      <c r="D451" s="166"/>
      <c r="E451" s="166"/>
      <c r="F451" s="166"/>
      <c r="G451" s="166"/>
      <c r="H451" s="166"/>
      <c r="I451" s="166"/>
      <c r="J451" s="166"/>
      <c r="K451" s="166"/>
      <c r="L451" s="166"/>
      <c r="M451" s="166"/>
      <c r="N451" s="166"/>
      <c r="O451" s="166"/>
      <c r="P451" s="166"/>
      <c r="Q451" s="166"/>
      <c r="R451" s="166"/>
      <c r="S451" s="166"/>
      <c r="T451" s="166"/>
      <c r="U451" s="166"/>
      <c r="V451" s="166"/>
      <c r="W451" s="166"/>
      <c r="X451" s="166"/>
      <c r="Y451" s="166"/>
      <c r="Z451" s="166"/>
    </row>
    <row r="452" spans="1:26" ht="12.75" customHeight="1">
      <c r="A452" s="166"/>
      <c r="B452" s="166"/>
      <c r="C452" s="166"/>
      <c r="D452" s="166"/>
      <c r="E452" s="166"/>
      <c r="F452" s="166"/>
      <c r="G452" s="166"/>
      <c r="H452" s="166"/>
      <c r="I452" s="166"/>
      <c r="J452" s="166"/>
      <c r="K452" s="166"/>
      <c r="L452" s="166"/>
      <c r="M452" s="166"/>
      <c r="N452" s="166"/>
      <c r="O452" s="166"/>
      <c r="P452" s="166"/>
      <c r="Q452" s="166"/>
      <c r="R452" s="166"/>
      <c r="S452" s="166"/>
      <c r="T452" s="166"/>
      <c r="U452" s="166"/>
      <c r="V452" s="166"/>
      <c r="W452" s="166"/>
      <c r="X452" s="166"/>
      <c r="Y452" s="166"/>
      <c r="Z452" s="166"/>
    </row>
    <row r="453" spans="1:26" ht="12.75" customHeight="1">
      <c r="A453" s="166"/>
      <c r="B453" s="166"/>
      <c r="C453" s="166"/>
      <c r="D453" s="166"/>
      <c r="E453" s="166"/>
      <c r="F453" s="166"/>
      <c r="G453" s="166"/>
      <c r="H453" s="166"/>
      <c r="I453" s="166"/>
      <c r="J453" s="166"/>
      <c r="K453" s="166"/>
      <c r="L453" s="166"/>
      <c r="M453" s="166"/>
      <c r="N453" s="166"/>
      <c r="O453" s="166"/>
      <c r="P453" s="166"/>
      <c r="Q453" s="166"/>
      <c r="R453" s="166"/>
      <c r="S453" s="166"/>
      <c r="T453" s="166"/>
      <c r="U453" s="166"/>
      <c r="V453" s="166"/>
      <c r="W453" s="166"/>
      <c r="X453" s="166"/>
      <c r="Y453" s="166"/>
      <c r="Z453" s="166"/>
    </row>
    <row r="454" spans="1:26" ht="12.75" customHeight="1">
      <c r="A454" s="166"/>
      <c r="B454" s="166"/>
      <c r="C454" s="166"/>
      <c r="D454" s="166"/>
      <c r="E454" s="166"/>
      <c r="F454" s="166"/>
      <c r="G454" s="166"/>
      <c r="H454" s="166"/>
      <c r="I454" s="166"/>
      <c r="J454" s="166"/>
      <c r="K454" s="166"/>
      <c r="L454" s="166"/>
      <c r="M454" s="166"/>
      <c r="N454" s="166"/>
      <c r="O454" s="166"/>
      <c r="P454" s="166"/>
      <c r="Q454" s="166"/>
      <c r="R454" s="166"/>
      <c r="S454" s="166"/>
      <c r="T454" s="166"/>
      <c r="U454" s="166"/>
      <c r="V454" s="166"/>
      <c r="W454" s="166"/>
      <c r="X454" s="166"/>
      <c r="Y454" s="166"/>
      <c r="Z454" s="166"/>
    </row>
    <row r="455" spans="1:26" ht="12.75" customHeight="1">
      <c r="A455" s="166"/>
      <c r="B455" s="166"/>
      <c r="C455" s="166"/>
      <c r="D455" s="166"/>
      <c r="E455" s="166"/>
      <c r="F455" s="166"/>
      <c r="G455" s="166"/>
      <c r="H455" s="166"/>
      <c r="I455" s="166"/>
      <c r="J455" s="166"/>
      <c r="K455" s="166"/>
      <c r="L455" s="166"/>
      <c r="M455" s="166"/>
      <c r="N455" s="166"/>
      <c r="O455" s="166"/>
      <c r="P455" s="166"/>
      <c r="Q455" s="166"/>
      <c r="R455" s="166"/>
      <c r="S455" s="166"/>
      <c r="T455" s="166"/>
      <c r="U455" s="166"/>
      <c r="V455" s="166"/>
      <c r="W455" s="166"/>
      <c r="X455" s="166"/>
      <c r="Y455" s="166"/>
      <c r="Z455" s="166"/>
    </row>
    <row r="456" spans="1:26" ht="12.75" customHeight="1">
      <c r="A456" s="166"/>
      <c r="B456" s="166"/>
      <c r="C456" s="166"/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66"/>
      <c r="O456" s="166"/>
      <c r="P456" s="166"/>
      <c r="Q456" s="166"/>
      <c r="R456" s="166"/>
      <c r="S456" s="166"/>
      <c r="T456" s="166"/>
      <c r="U456" s="166"/>
      <c r="V456" s="166"/>
      <c r="W456" s="166"/>
      <c r="X456" s="166"/>
      <c r="Y456" s="166"/>
      <c r="Z456" s="166"/>
    </row>
    <row r="457" spans="1:26" ht="12.75" customHeight="1">
      <c r="A457" s="166"/>
      <c r="B457" s="166"/>
      <c r="C457" s="166"/>
      <c r="D457" s="166"/>
      <c r="E457" s="166"/>
      <c r="F457" s="166"/>
      <c r="G457" s="166"/>
      <c r="H457" s="166"/>
      <c r="I457" s="166"/>
      <c r="J457" s="166"/>
      <c r="K457" s="166"/>
      <c r="L457" s="166"/>
      <c r="M457" s="166"/>
      <c r="N457" s="166"/>
      <c r="O457" s="166"/>
      <c r="P457" s="166"/>
      <c r="Q457" s="166"/>
      <c r="R457" s="166"/>
      <c r="S457" s="166"/>
      <c r="T457" s="166"/>
      <c r="U457" s="166"/>
      <c r="V457" s="166"/>
      <c r="W457" s="166"/>
      <c r="X457" s="166"/>
      <c r="Y457" s="166"/>
      <c r="Z457" s="166"/>
    </row>
    <row r="458" spans="1:26" ht="12.75" customHeight="1">
      <c r="A458" s="166"/>
      <c r="B458" s="166"/>
      <c r="C458" s="166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66"/>
      <c r="O458" s="166"/>
      <c r="P458" s="166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</row>
    <row r="459" spans="1:26" ht="12.75" customHeight="1">
      <c r="A459" s="166"/>
      <c r="B459" s="166"/>
      <c r="C459" s="166"/>
      <c r="D459" s="166"/>
      <c r="E459" s="166"/>
      <c r="F459" s="166"/>
      <c r="G459" s="166"/>
      <c r="H459" s="166"/>
      <c r="I459" s="166"/>
      <c r="J459" s="166"/>
      <c r="K459" s="166"/>
      <c r="L459" s="166"/>
      <c r="M459" s="166"/>
      <c r="N459" s="166"/>
      <c r="O459" s="166"/>
      <c r="P459" s="166"/>
      <c r="Q459" s="166"/>
      <c r="R459" s="166"/>
      <c r="S459" s="166"/>
      <c r="T459" s="166"/>
      <c r="U459" s="166"/>
      <c r="V459" s="166"/>
      <c r="W459" s="166"/>
      <c r="X459" s="166"/>
      <c r="Y459" s="166"/>
      <c r="Z459" s="166"/>
    </row>
    <row r="460" spans="1:26" ht="12.75" customHeight="1">
      <c r="A460" s="166"/>
      <c r="B460" s="166"/>
      <c r="C460" s="166"/>
      <c r="D460" s="166"/>
      <c r="E460" s="166"/>
      <c r="F460" s="166"/>
      <c r="G460" s="166"/>
      <c r="H460" s="166"/>
      <c r="I460" s="166"/>
      <c r="J460" s="166"/>
      <c r="K460" s="166"/>
      <c r="L460" s="166"/>
      <c r="M460" s="166"/>
      <c r="N460" s="166"/>
      <c r="O460" s="166"/>
      <c r="P460" s="166"/>
      <c r="Q460" s="166"/>
      <c r="R460" s="166"/>
      <c r="S460" s="166"/>
      <c r="T460" s="166"/>
      <c r="U460" s="166"/>
      <c r="V460" s="166"/>
      <c r="W460" s="166"/>
      <c r="X460" s="166"/>
      <c r="Y460" s="166"/>
      <c r="Z460" s="166"/>
    </row>
    <row r="461" spans="1:26" ht="12.75" customHeight="1">
      <c r="A461" s="166"/>
      <c r="B461" s="166"/>
      <c r="C461" s="166"/>
      <c r="D461" s="166"/>
      <c r="E461" s="166"/>
      <c r="F461" s="166"/>
      <c r="G461" s="166"/>
      <c r="H461" s="166"/>
      <c r="I461" s="166"/>
      <c r="J461" s="166"/>
      <c r="K461" s="166"/>
      <c r="L461" s="166"/>
      <c r="M461" s="166"/>
      <c r="N461" s="166"/>
      <c r="O461" s="166"/>
      <c r="P461" s="166"/>
      <c r="Q461" s="166"/>
      <c r="R461" s="166"/>
      <c r="S461" s="166"/>
      <c r="T461" s="166"/>
      <c r="U461" s="166"/>
      <c r="V461" s="166"/>
      <c r="W461" s="166"/>
      <c r="X461" s="166"/>
      <c r="Y461" s="166"/>
      <c r="Z461" s="166"/>
    </row>
    <row r="462" spans="1:26" ht="12.75" customHeight="1">
      <c r="A462" s="166"/>
      <c r="B462" s="166"/>
      <c r="C462" s="166"/>
      <c r="D462" s="166"/>
      <c r="E462" s="166"/>
      <c r="F462" s="166"/>
      <c r="G462" s="166"/>
      <c r="H462" s="166"/>
      <c r="I462" s="166"/>
      <c r="J462" s="166"/>
      <c r="K462" s="166"/>
      <c r="L462" s="166"/>
      <c r="M462" s="166"/>
      <c r="N462" s="166"/>
      <c r="O462" s="166"/>
      <c r="P462" s="166"/>
      <c r="Q462" s="166"/>
      <c r="R462" s="166"/>
      <c r="S462" s="166"/>
      <c r="T462" s="166"/>
      <c r="U462" s="166"/>
      <c r="V462" s="166"/>
      <c r="W462" s="166"/>
      <c r="X462" s="166"/>
      <c r="Y462" s="166"/>
      <c r="Z462" s="166"/>
    </row>
    <row r="463" spans="1:26" ht="12.75" customHeight="1">
      <c r="A463" s="166"/>
      <c r="B463" s="166"/>
      <c r="C463" s="166"/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6"/>
      <c r="R463" s="166"/>
      <c r="S463" s="166"/>
      <c r="T463" s="166"/>
      <c r="U463" s="166"/>
      <c r="V463" s="166"/>
      <c r="W463" s="166"/>
      <c r="X463" s="166"/>
      <c r="Y463" s="166"/>
      <c r="Z463" s="166"/>
    </row>
    <row r="464" spans="1:26" ht="12.75" customHeight="1">
      <c r="A464" s="166"/>
      <c r="B464" s="166"/>
      <c r="C464" s="166"/>
      <c r="D464" s="166"/>
      <c r="E464" s="166"/>
      <c r="F464" s="166"/>
      <c r="G464" s="166"/>
      <c r="H464" s="166"/>
      <c r="I464" s="166"/>
      <c r="J464" s="166"/>
      <c r="K464" s="166"/>
      <c r="L464" s="166"/>
      <c r="M464" s="166"/>
      <c r="N464" s="166"/>
      <c r="O464" s="166"/>
      <c r="P464" s="166"/>
      <c r="Q464" s="166"/>
      <c r="R464" s="166"/>
      <c r="S464" s="166"/>
      <c r="T464" s="166"/>
      <c r="U464" s="166"/>
      <c r="V464" s="166"/>
      <c r="W464" s="166"/>
      <c r="X464" s="166"/>
      <c r="Y464" s="166"/>
      <c r="Z464" s="166"/>
    </row>
    <row r="465" spans="1:26" ht="12.75" customHeight="1">
      <c r="A465" s="166"/>
      <c r="B465" s="166"/>
      <c r="C465" s="166"/>
      <c r="D465" s="166"/>
      <c r="E465" s="166"/>
      <c r="F465" s="166"/>
      <c r="G465" s="166"/>
      <c r="H465" s="166"/>
      <c r="I465" s="166"/>
      <c r="J465" s="166"/>
      <c r="K465" s="166"/>
      <c r="L465" s="166"/>
      <c r="M465" s="166"/>
      <c r="N465" s="166"/>
      <c r="O465" s="166"/>
      <c r="P465" s="166"/>
      <c r="Q465" s="166"/>
      <c r="R465" s="166"/>
      <c r="S465" s="166"/>
      <c r="T465" s="166"/>
      <c r="U465" s="166"/>
      <c r="V465" s="166"/>
      <c r="W465" s="166"/>
      <c r="X465" s="166"/>
      <c r="Y465" s="166"/>
      <c r="Z465" s="166"/>
    </row>
    <row r="466" spans="1:26" ht="12.75" customHeight="1">
      <c r="A466" s="166"/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</row>
    <row r="467" spans="1:26" ht="12.75" customHeight="1">
      <c r="A467" s="166"/>
      <c r="B467" s="166"/>
      <c r="C467" s="166"/>
      <c r="D467" s="166"/>
      <c r="E467" s="166"/>
      <c r="F467" s="166"/>
      <c r="G467" s="166"/>
      <c r="H467" s="166"/>
      <c r="I467" s="166"/>
      <c r="J467" s="166"/>
      <c r="K467" s="166"/>
      <c r="L467" s="166"/>
      <c r="M467" s="166"/>
      <c r="N467" s="166"/>
      <c r="O467" s="166"/>
      <c r="P467" s="166"/>
      <c r="Q467" s="166"/>
      <c r="R467" s="166"/>
      <c r="S467" s="166"/>
      <c r="T467" s="166"/>
      <c r="U467" s="166"/>
      <c r="V467" s="166"/>
      <c r="W467" s="166"/>
      <c r="X467" s="166"/>
      <c r="Y467" s="166"/>
      <c r="Z467" s="166"/>
    </row>
    <row r="468" spans="1:26" ht="12.75" customHeight="1">
      <c r="A468" s="166"/>
      <c r="B468" s="166"/>
      <c r="C468" s="166"/>
      <c r="D468" s="166"/>
      <c r="E468" s="166"/>
      <c r="F468" s="166"/>
      <c r="G468" s="166"/>
      <c r="H468" s="166"/>
      <c r="I468" s="166"/>
      <c r="J468" s="166"/>
      <c r="K468" s="166"/>
      <c r="L468" s="166"/>
      <c r="M468" s="166"/>
      <c r="N468" s="166"/>
      <c r="O468" s="166"/>
      <c r="P468" s="166"/>
      <c r="Q468" s="166"/>
      <c r="R468" s="166"/>
      <c r="S468" s="166"/>
      <c r="T468" s="166"/>
      <c r="U468" s="166"/>
      <c r="V468" s="166"/>
      <c r="W468" s="166"/>
      <c r="X468" s="166"/>
      <c r="Y468" s="166"/>
      <c r="Z468" s="166"/>
    </row>
    <row r="469" spans="1:26" ht="12.75" customHeight="1">
      <c r="A469" s="166"/>
      <c r="B469" s="166"/>
      <c r="C469" s="166"/>
      <c r="D469" s="166"/>
      <c r="E469" s="166"/>
      <c r="F469" s="166"/>
      <c r="G469" s="166"/>
      <c r="H469" s="166"/>
      <c r="I469" s="166"/>
      <c r="J469" s="166"/>
      <c r="K469" s="166"/>
      <c r="L469" s="166"/>
      <c r="M469" s="166"/>
      <c r="N469" s="166"/>
      <c r="O469" s="166"/>
      <c r="P469" s="166"/>
      <c r="Q469" s="166"/>
      <c r="R469" s="166"/>
      <c r="S469" s="166"/>
      <c r="T469" s="166"/>
      <c r="U469" s="166"/>
      <c r="V469" s="166"/>
      <c r="W469" s="166"/>
      <c r="X469" s="166"/>
      <c r="Y469" s="166"/>
      <c r="Z469" s="166"/>
    </row>
    <row r="470" spans="1:26" ht="12.75" customHeight="1">
      <c r="A470" s="166"/>
      <c r="B470" s="166"/>
      <c r="C470" s="166"/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66"/>
      <c r="Q470" s="166"/>
      <c r="R470" s="166"/>
      <c r="S470" s="166"/>
      <c r="T470" s="166"/>
      <c r="U470" s="166"/>
      <c r="V470" s="166"/>
      <c r="W470" s="166"/>
      <c r="X470" s="166"/>
      <c r="Y470" s="166"/>
      <c r="Z470" s="166"/>
    </row>
    <row r="471" spans="1:26" ht="12.75" customHeight="1">
      <c r="A471" s="166"/>
      <c r="B471" s="166"/>
      <c r="C471" s="166"/>
      <c r="D471" s="166"/>
      <c r="E471" s="166"/>
      <c r="F471" s="166"/>
      <c r="G471" s="166"/>
      <c r="H471" s="166"/>
      <c r="I471" s="166"/>
      <c r="J471" s="166"/>
      <c r="K471" s="166"/>
      <c r="L471" s="166"/>
      <c r="M471" s="166"/>
      <c r="N471" s="166"/>
      <c r="O471" s="166"/>
      <c r="P471" s="166"/>
      <c r="Q471" s="166"/>
      <c r="R471" s="166"/>
      <c r="S471" s="166"/>
      <c r="T471" s="166"/>
      <c r="U471" s="166"/>
      <c r="V471" s="166"/>
      <c r="W471" s="166"/>
      <c r="X471" s="166"/>
      <c r="Y471" s="166"/>
      <c r="Z471" s="166"/>
    </row>
    <row r="472" spans="1:26" ht="12.75" customHeight="1">
      <c r="A472" s="166"/>
      <c r="B472" s="166"/>
      <c r="C472" s="166"/>
      <c r="D472" s="166"/>
      <c r="E472" s="166"/>
      <c r="F472" s="166"/>
      <c r="G472" s="166"/>
      <c r="H472" s="166"/>
      <c r="I472" s="166"/>
      <c r="J472" s="166"/>
      <c r="K472" s="166"/>
      <c r="L472" s="166"/>
      <c r="M472" s="166"/>
      <c r="N472" s="166"/>
      <c r="O472" s="166"/>
      <c r="P472" s="166"/>
      <c r="Q472" s="166"/>
      <c r="R472" s="166"/>
      <c r="S472" s="166"/>
      <c r="T472" s="166"/>
      <c r="U472" s="166"/>
      <c r="V472" s="166"/>
      <c r="W472" s="166"/>
      <c r="X472" s="166"/>
      <c r="Y472" s="166"/>
      <c r="Z472" s="166"/>
    </row>
    <row r="473" spans="1:26" ht="12.75" customHeight="1">
      <c r="A473" s="166"/>
      <c r="B473" s="166"/>
      <c r="C473" s="166"/>
      <c r="D473" s="166"/>
      <c r="E473" s="166"/>
      <c r="F473" s="166"/>
      <c r="G473" s="166"/>
      <c r="H473" s="166"/>
      <c r="I473" s="166"/>
      <c r="J473" s="166"/>
      <c r="K473" s="166"/>
      <c r="L473" s="166"/>
      <c r="M473" s="166"/>
      <c r="N473" s="166"/>
      <c r="O473" s="166"/>
      <c r="P473" s="166"/>
      <c r="Q473" s="166"/>
      <c r="R473" s="166"/>
      <c r="S473" s="166"/>
      <c r="T473" s="166"/>
      <c r="U473" s="166"/>
      <c r="V473" s="166"/>
      <c r="W473" s="166"/>
      <c r="X473" s="166"/>
      <c r="Y473" s="166"/>
      <c r="Z473" s="166"/>
    </row>
    <row r="474" spans="1:26" ht="12.75" customHeight="1">
      <c r="A474" s="166"/>
      <c r="B474" s="166"/>
      <c r="C474" s="166"/>
      <c r="D474" s="166"/>
      <c r="E474" s="166"/>
      <c r="F474" s="166"/>
      <c r="G474" s="166"/>
      <c r="H474" s="166"/>
      <c r="I474" s="166"/>
      <c r="J474" s="166"/>
      <c r="K474" s="166"/>
      <c r="L474" s="166"/>
      <c r="M474" s="166"/>
      <c r="N474" s="166"/>
      <c r="O474" s="166"/>
      <c r="P474" s="166"/>
      <c r="Q474" s="166"/>
      <c r="R474" s="166"/>
      <c r="S474" s="166"/>
      <c r="T474" s="166"/>
      <c r="U474" s="166"/>
      <c r="V474" s="166"/>
      <c r="W474" s="166"/>
      <c r="X474" s="166"/>
      <c r="Y474" s="166"/>
      <c r="Z474" s="166"/>
    </row>
    <row r="475" spans="1:26" ht="12.75" customHeight="1">
      <c r="A475" s="166"/>
      <c r="B475" s="166"/>
      <c r="C475" s="166"/>
      <c r="D475" s="166"/>
      <c r="E475" s="166"/>
      <c r="F475" s="166"/>
      <c r="G475" s="166"/>
      <c r="H475" s="166"/>
      <c r="I475" s="166"/>
      <c r="J475" s="166"/>
      <c r="K475" s="166"/>
      <c r="L475" s="166"/>
      <c r="M475" s="166"/>
      <c r="N475" s="166"/>
      <c r="O475" s="166"/>
      <c r="P475" s="166"/>
      <c r="Q475" s="166"/>
      <c r="R475" s="166"/>
      <c r="S475" s="166"/>
      <c r="T475" s="166"/>
      <c r="U475" s="166"/>
      <c r="V475" s="166"/>
      <c r="W475" s="166"/>
      <c r="X475" s="166"/>
      <c r="Y475" s="166"/>
      <c r="Z475" s="166"/>
    </row>
    <row r="476" spans="1:26" ht="12.75" customHeight="1">
      <c r="A476" s="166"/>
      <c r="B476" s="166"/>
      <c r="C476" s="166"/>
      <c r="D476" s="166"/>
      <c r="E476" s="166"/>
      <c r="F476" s="166"/>
      <c r="G476" s="166"/>
      <c r="H476" s="166"/>
      <c r="I476" s="166"/>
      <c r="J476" s="166"/>
      <c r="K476" s="166"/>
      <c r="L476" s="166"/>
      <c r="M476" s="166"/>
      <c r="N476" s="166"/>
      <c r="O476" s="166"/>
      <c r="P476" s="166"/>
      <c r="Q476" s="166"/>
      <c r="R476" s="166"/>
      <c r="S476" s="166"/>
      <c r="T476" s="166"/>
      <c r="U476" s="166"/>
      <c r="V476" s="166"/>
      <c r="W476" s="166"/>
      <c r="X476" s="166"/>
      <c r="Y476" s="166"/>
      <c r="Z476" s="166"/>
    </row>
    <row r="477" spans="1:26" ht="12.75" customHeight="1">
      <c r="A477" s="166"/>
      <c r="B477" s="166"/>
      <c r="C477" s="166"/>
      <c r="D477" s="166"/>
      <c r="E477" s="166"/>
      <c r="F477" s="166"/>
      <c r="G477" s="166"/>
      <c r="H477" s="166"/>
      <c r="I477" s="166"/>
      <c r="J477" s="166"/>
      <c r="K477" s="166"/>
      <c r="L477" s="166"/>
      <c r="M477" s="166"/>
      <c r="N477" s="166"/>
      <c r="O477" s="166"/>
      <c r="P477" s="166"/>
      <c r="Q477" s="166"/>
      <c r="R477" s="166"/>
      <c r="S477" s="166"/>
      <c r="T477" s="166"/>
      <c r="U477" s="166"/>
      <c r="V477" s="166"/>
      <c r="W477" s="166"/>
      <c r="X477" s="166"/>
      <c r="Y477" s="166"/>
      <c r="Z477" s="166"/>
    </row>
    <row r="478" spans="1:26" ht="12.75" customHeight="1">
      <c r="A478" s="166"/>
      <c r="B478" s="166"/>
      <c r="C478" s="166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66"/>
      <c r="O478" s="166"/>
      <c r="P478" s="166"/>
      <c r="Q478" s="166"/>
      <c r="R478" s="166"/>
      <c r="S478" s="166"/>
      <c r="T478" s="166"/>
      <c r="U478" s="166"/>
      <c r="V478" s="166"/>
      <c r="W478" s="166"/>
      <c r="X478" s="166"/>
      <c r="Y478" s="166"/>
      <c r="Z478" s="166"/>
    </row>
    <row r="479" spans="1:26" ht="12.75" customHeight="1">
      <c r="A479" s="166"/>
      <c r="B479" s="166"/>
      <c r="C479" s="166"/>
      <c r="D479" s="166"/>
      <c r="E479" s="166"/>
      <c r="F479" s="166"/>
      <c r="G479" s="166"/>
      <c r="H479" s="166"/>
      <c r="I479" s="166"/>
      <c r="J479" s="166"/>
      <c r="K479" s="166"/>
      <c r="L479" s="166"/>
      <c r="M479" s="166"/>
      <c r="N479" s="166"/>
      <c r="O479" s="166"/>
      <c r="P479" s="166"/>
      <c r="Q479" s="166"/>
      <c r="R479" s="166"/>
      <c r="S479" s="166"/>
      <c r="T479" s="166"/>
      <c r="U479" s="166"/>
      <c r="V479" s="166"/>
      <c r="W479" s="166"/>
      <c r="X479" s="166"/>
      <c r="Y479" s="166"/>
      <c r="Z479" s="166"/>
    </row>
    <row r="480" spans="1:26" ht="12.75" customHeight="1">
      <c r="A480" s="166"/>
      <c r="B480" s="166"/>
      <c r="C480" s="166"/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66"/>
      <c r="O480" s="166"/>
      <c r="P480" s="166"/>
      <c r="Q480" s="166"/>
      <c r="R480" s="166"/>
      <c r="S480" s="166"/>
      <c r="T480" s="166"/>
      <c r="U480" s="166"/>
      <c r="V480" s="166"/>
      <c r="W480" s="166"/>
      <c r="X480" s="166"/>
      <c r="Y480" s="166"/>
      <c r="Z480" s="166"/>
    </row>
    <row r="481" spans="1:26" ht="12.75" customHeight="1">
      <c r="A481" s="166"/>
      <c r="B481" s="166"/>
      <c r="C481" s="166"/>
      <c r="D481" s="166"/>
      <c r="E481" s="166"/>
      <c r="F481" s="166"/>
      <c r="G481" s="166"/>
      <c r="H481" s="166"/>
      <c r="I481" s="166"/>
      <c r="J481" s="166"/>
      <c r="K481" s="166"/>
      <c r="L481" s="166"/>
      <c r="M481" s="166"/>
      <c r="N481" s="166"/>
      <c r="O481" s="166"/>
      <c r="P481" s="166"/>
      <c r="Q481" s="166"/>
      <c r="R481" s="166"/>
      <c r="S481" s="166"/>
      <c r="T481" s="166"/>
      <c r="U481" s="166"/>
      <c r="V481" s="166"/>
      <c r="W481" s="166"/>
      <c r="X481" s="166"/>
      <c r="Y481" s="166"/>
      <c r="Z481" s="166"/>
    </row>
    <row r="482" spans="1:26" ht="12.75" customHeight="1">
      <c r="A482" s="166"/>
      <c r="B482" s="166"/>
      <c r="C482" s="166"/>
      <c r="D482" s="166"/>
      <c r="E482" s="166"/>
      <c r="F482" s="166"/>
      <c r="G482" s="166"/>
      <c r="H482" s="166"/>
      <c r="I482" s="166"/>
      <c r="J482" s="166"/>
      <c r="K482" s="166"/>
      <c r="L482" s="166"/>
      <c r="M482" s="166"/>
      <c r="N482" s="166"/>
      <c r="O482" s="166"/>
      <c r="P482" s="166"/>
      <c r="Q482" s="166"/>
      <c r="R482" s="166"/>
      <c r="S482" s="166"/>
      <c r="T482" s="166"/>
      <c r="U482" s="166"/>
      <c r="V482" s="166"/>
      <c r="W482" s="166"/>
      <c r="X482" s="166"/>
      <c r="Y482" s="166"/>
      <c r="Z482" s="166"/>
    </row>
    <row r="483" spans="1:26" ht="12.75" customHeight="1">
      <c r="A483" s="166"/>
      <c r="B483" s="166"/>
      <c r="C483" s="166"/>
      <c r="D483" s="166"/>
      <c r="E483" s="166"/>
      <c r="F483" s="166"/>
      <c r="G483" s="166"/>
      <c r="H483" s="166"/>
      <c r="I483" s="166"/>
      <c r="J483" s="166"/>
      <c r="K483" s="166"/>
      <c r="L483" s="166"/>
      <c r="M483" s="166"/>
      <c r="N483" s="166"/>
      <c r="O483" s="166"/>
      <c r="P483" s="166"/>
      <c r="Q483" s="166"/>
      <c r="R483" s="166"/>
      <c r="S483" s="166"/>
      <c r="T483" s="166"/>
      <c r="U483" s="166"/>
      <c r="V483" s="166"/>
      <c r="W483" s="166"/>
      <c r="X483" s="166"/>
      <c r="Y483" s="166"/>
      <c r="Z483" s="166"/>
    </row>
    <row r="484" spans="1:26" ht="12.75" customHeight="1">
      <c r="A484" s="166"/>
      <c r="B484" s="166"/>
      <c r="C484" s="166"/>
      <c r="D484" s="166"/>
      <c r="E484" s="166"/>
      <c r="F484" s="166"/>
      <c r="G484" s="166"/>
      <c r="H484" s="166"/>
      <c r="I484" s="166"/>
      <c r="J484" s="166"/>
      <c r="K484" s="166"/>
      <c r="L484" s="166"/>
      <c r="M484" s="166"/>
      <c r="N484" s="166"/>
      <c r="O484" s="166"/>
      <c r="P484" s="166"/>
      <c r="Q484" s="166"/>
      <c r="R484" s="166"/>
      <c r="S484" s="166"/>
      <c r="T484" s="166"/>
      <c r="U484" s="166"/>
      <c r="V484" s="166"/>
      <c r="W484" s="166"/>
      <c r="X484" s="166"/>
      <c r="Y484" s="166"/>
      <c r="Z484" s="166"/>
    </row>
    <row r="485" spans="1:26" ht="12.75" customHeight="1">
      <c r="A485" s="166"/>
      <c r="B485" s="166"/>
      <c r="C485" s="166"/>
      <c r="D485" s="166"/>
      <c r="E485" s="166"/>
      <c r="F485" s="166"/>
      <c r="G485" s="166"/>
      <c r="H485" s="166"/>
      <c r="I485" s="166"/>
      <c r="J485" s="166"/>
      <c r="K485" s="166"/>
      <c r="L485" s="166"/>
      <c r="M485" s="166"/>
      <c r="N485" s="166"/>
      <c r="O485" s="166"/>
      <c r="P485" s="166"/>
      <c r="Q485" s="166"/>
      <c r="R485" s="166"/>
      <c r="S485" s="166"/>
      <c r="T485" s="166"/>
      <c r="U485" s="166"/>
      <c r="V485" s="166"/>
      <c r="W485" s="166"/>
      <c r="X485" s="166"/>
      <c r="Y485" s="166"/>
      <c r="Z485" s="166"/>
    </row>
    <row r="486" spans="1:26" ht="12.75" customHeight="1">
      <c r="A486" s="166"/>
      <c r="B486" s="166"/>
      <c r="C486" s="166"/>
      <c r="D486" s="166"/>
      <c r="E486" s="166"/>
      <c r="F486" s="166"/>
      <c r="G486" s="166"/>
      <c r="H486" s="166"/>
      <c r="I486" s="166"/>
      <c r="J486" s="166"/>
      <c r="K486" s="166"/>
      <c r="L486" s="166"/>
      <c r="M486" s="166"/>
      <c r="N486" s="166"/>
      <c r="O486" s="166"/>
      <c r="P486" s="166"/>
      <c r="Q486" s="166"/>
      <c r="R486" s="166"/>
      <c r="S486" s="166"/>
      <c r="T486" s="166"/>
      <c r="U486" s="166"/>
      <c r="V486" s="166"/>
      <c r="W486" s="166"/>
      <c r="X486" s="166"/>
      <c r="Y486" s="166"/>
      <c r="Z486" s="166"/>
    </row>
    <row r="487" spans="1:26" ht="12.75" customHeight="1">
      <c r="A487" s="166"/>
      <c r="B487" s="166"/>
      <c r="C487" s="166"/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66"/>
      <c r="O487" s="166"/>
      <c r="P487" s="166"/>
      <c r="Q487" s="166"/>
      <c r="R487" s="166"/>
      <c r="S487" s="166"/>
      <c r="T487" s="166"/>
      <c r="U487" s="166"/>
      <c r="V487" s="166"/>
      <c r="W487" s="166"/>
      <c r="X487" s="166"/>
      <c r="Y487" s="166"/>
      <c r="Z487" s="166"/>
    </row>
    <row r="488" spans="1:26" ht="12.75" customHeight="1">
      <c r="A488" s="166"/>
      <c r="B488" s="166"/>
      <c r="C488" s="166"/>
      <c r="D488" s="166"/>
      <c r="E488" s="166"/>
      <c r="F488" s="166"/>
      <c r="G488" s="166"/>
      <c r="H488" s="166"/>
      <c r="I488" s="166"/>
      <c r="J488" s="166"/>
      <c r="K488" s="166"/>
      <c r="L488" s="166"/>
      <c r="M488" s="166"/>
      <c r="N488" s="166"/>
      <c r="O488" s="166"/>
      <c r="P488" s="166"/>
      <c r="Q488" s="166"/>
      <c r="R488" s="166"/>
      <c r="S488" s="166"/>
      <c r="T488" s="166"/>
      <c r="U488" s="166"/>
      <c r="V488" s="166"/>
      <c r="W488" s="166"/>
      <c r="X488" s="166"/>
      <c r="Y488" s="166"/>
      <c r="Z488" s="166"/>
    </row>
    <row r="489" spans="1:26" ht="12.75" customHeight="1">
      <c r="A489" s="166"/>
      <c r="B489" s="166"/>
      <c r="C489" s="166"/>
      <c r="D489" s="166"/>
      <c r="E489" s="166"/>
      <c r="F489" s="166"/>
      <c r="G489" s="166"/>
      <c r="H489" s="166"/>
      <c r="I489" s="166"/>
      <c r="J489" s="166"/>
      <c r="K489" s="166"/>
      <c r="L489" s="166"/>
      <c r="M489" s="166"/>
      <c r="N489" s="166"/>
      <c r="O489" s="166"/>
      <c r="P489" s="166"/>
      <c r="Q489" s="166"/>
      <c r="R489" s="166"/>
      <c r="S489" s="166"/>
      <c r="T489" s="166"/>
      <c r="U489" s="166"/>
      <c r="V489" s="166"/>
      <c r="W489" s="166"/>
      <c r="X489" s="166"/>
      <c r="Y489" s="166"/>
      <c r="Z489" s="166"/>
    </row>
    <row r="490" spans="1:26" ht="12.75" customHeight="1">
      <c r="A490" s="166"/>
      <c r="B490" s="166"/>
      <c r="C490" s="166"/>
      <c r="D490" s="166"/>
      <c r="E490" s="166"/>
      <c r="F490" s="166"/>
      <c r="G490" s="166"/>
      <c r="H490" s="166"/>
      <c r="I490" s="166"/>
      <c r="J490" s="166"/>
      <c r="K490" s="166"/>
      <c r="L490" s="166"/>
      <c r="M490" s="166"/>
      <c r="N490" s="166"/>
      <c r="O490" s="166"/>
      <c r="P490" s="166"/>
      <c r="Q490" s="166"/>
      <c r="R490" s="166"/>
      <c r="S490" s="166"/>
      <c r="T490" s="166"/>
      <c r="U490" s="166"/>
      <c r="V490" s="166"/>
      <c r="W490" s="166"/>
      <c r="X490" s="166"/>
      <c r="Y490" s="166"/>
      <c r="Z490" s="166"/>
    </row>
    <row r="491" spans="1:26" ht="12.75" customHeight="1">
      <c r="A491" s="166"/>
      <c r="B491" s="166"/>
      <c r="C491" s="166"/>
      <c r="D491" s="166"/>
      <c r="E491" s="166"/>
      <c r="F491" s="166"/>
      <c r="G491" s="166"/>
      <c r="H491" s="166"/>
      <c r="I491" s="166"/>
      <c r="J491" s="166"/>
      <c r="K491" s="166"/>
      <c r="L491" s="166"/>
      <c r="M491" s="166"/>
      <c r="N491" s="166"/>
      <c r="O491" s="166"/>
      <c r="P491" s="166"/>
      <c r="Q491" s="166"/>
      <c r="R491" s="166"/>
      <c r="S491" s="166"/>
      <c r="T491" s="166"/>
      <c r="U491" s="166"/>
      <c r="V491" s="166"/>
      <c r="W491" s="166"/>
      <c r="X491" s="166"/>
      <c r="Y491" s="166"/>
      <c r="Z491" s="166"/>
    </row>
    <row r="492" spans="1:26" ht="12.75" customHeight="1">
      <c r="A492" s="166"/>
      <c r="B492" s="166"/>
      <c r="C492" s="166"/>
      <c r="D492" s="166"/>
      <c r="E492" s="166"/>
      <c r="F492" s="166"/>
      <c r="G492" s="166"/>
      <c r="H492" s="166"/>
      <c r="I492" s="166"/>
      <c r="J492" s="166"/>
      <c r="K492" s="166"/>
      <c r="L492" s="166"/>
      <c r="M492" s="166"/>
      <c r="N492" s="166"/>
      <c r="O492" s="166"/>
      <c r="P492" s="166"/>
      <c r="Q492" s="166"/>
      <c r="R492" s="166"/>
      <c r="S492" s="166"/>
      <c r="T492" s="166"/>
      <c r="U492" s="166"/>
      <c r="V492" s="166"/>
      <c r="W492" s="166"/>
      <c r="X492" s="166"/>
      <c r="Y492" s="166"/>
      <c r="Z492" s="166"/>
    </row>
    <row r="493" spans="1:26" ht="12.75" customHeight="1">
      <c r="A493" s="166"/>
      <c r="B493" s="166"/>
      <c r="C493" s="166"/>
      <c r="D493" s="166"/>
      <c r="E493" s="166"/>
      <c r="F493" s="166"/>
      <c r="G493" s="166"/>
      <c r="H493" s="166"/>
      <c r="I493" s="166"/>
      <c r="J493" s="166"/>
      <c r="K493" s="166"/>
      <c r="L493" s="166"/>
      <c r="M493" s="166"/>
      <c r="N493" s="166"/>
      <c r="O493" s="166"/>
      <c r="P493" s="166"/>
      <c r="Q493" s="166"/>
      <c r="R493" s="166"/>
      <c r="S493" s="166"/>
      <c r="T493" s="166"/>
      <c r="U493" s="166"/>
      <c r="V493" s="166"/>
      <c r="W493" s="166"/>
      <c r="X493" s="166"/>
      <c r="Y493" s="166"/>
      <c r="Z493" s="166"/>
    </row>
    <row r="494" spans="1:26" ht="12.75" customHeight="1">
      <c r="A494" s="166"/>
      <c r="B494" s="166"/>
      <c r="C494" s="166"/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6"/>
      <c r="R494" s="166"/>
      <c r="S494" s="166"/>
      <c r="T494" s="166"/>
      <c r="U494" s="166"/>
      <c r="V494" s="166"/>
      <c r="W494" s="166"/>
      <c r="X494" s="166"/>
      <c r="Y494" s="166"/>
      <c r="Z494" s="166"/>
    </row>
    <row r="495" spans="1:26" ht="12.75" customHeight="1">
      <c r="A495" s="166"/>
      <c r="B495" s="166"/>
      <c r="C495" s="166"/>
      <c r="D495" s="166"/>
      <c r="E495" s="166"/>
      <c r="F495" s="166"/>
      <c r="G495" s="166"/>
      <c r="H495" s="166"/>
      <c r="I495" s="166"/>
      <c r="J495" s="166"/>
      <c r="K495" s="166"/>
      <c r="L495" s="166"/>
      <c r="M495" s="166"/>
      <c r="N495" s="166"/>
      <c r="O495" s="166"/>
      <c r="P495" s="166"/>
      <c r="Q495" s="166"/>
      <c r="R495" s="166"/>
      <c r="S495" s="166"/>
      <c r="T495" s="166"/>
      <c r="U495" s="166"/>
      <c r="V495" s="166"/>
      <c r="W495" s="166"/>
      <c r="X495" s="166"/>
      <c r="Y495" s="166"/>
      <c r="Z495" s="166"/>
    </row>
    <row r="496" spans="1:26" ht="12.75" customHeight="1">
      <c r="A496" s="166"/>
      <c r="B496" s="166"/>
      <c r="C496" s="166"/>
      <c r="D496" s="166"/>
      <c r="E496" s="166"/>
      <c r="F496" s="166"/>
      <c r="G496" s="166"/>
      <c r="H496" s="166"/>
      <c r="I496" s="166"/>
      <c r="J496" s="166"/>
      <c r="K496" s="166"/>
      <c r="L496" s="166"/>
      <c r="M496" s="166"/>
      <c r="N496" s="166"/>
      <c r="O496" s="166"/>
      <c r="P496" s="166"/>
      <c r="Q496" s="166"/>
      <c r="R496" s="166"/>
      <c r="S496" s="166"/>
      <c r="T496" s="166"/>
      <c r="U496" s="166"/>
      <c r="V496" s="166"/>
      <c r="W496" s="166"/>
      <c r="X496" s="166"/>
      <c r="Y496" s="166"/>
      <c r="Z496" s="166"/>
    </row>
    <row r="497" spans="1:26" ht="12.75" customHeight="1">
      <c r="A497" s="166"/>
      <c r="B497" s="166"/>
      <c r="C497" s="166"/>
      <c r="D497" s="166"/>
      <c r="E497" s="166"/>
      <c r="F497" s="166"/>
      <c r="G497" s="166"/>
      <c r="H497" s="166"/>
      <c r="I497" s="166"/>
      <c r="J497" s="166"/>
      <c r="K497" s="166"/>
      <c r="L497" s="166"/>
      <c r="M497" s="166"/>
      <c r="N497" s="166"/>
      <c r="O497" s="166"/>
      <c r="P497" s="166"/>
      <c r="Q497" s="166"/>
      <c r="R497" s="166"/>
      <c r="S497" s="166"/>
      <c r="T497" s="166"/>
      <c r="U497" s="166"/>
      <c r="V497" s="166"/>
      <c r="W497" s="166"/>
      <c r="X497" s="166"/>
      <c r="Y497" s="166"/>
      <c r="Z497" s="166"/>
    </row>
    <row r="498" spans="1:26" ht="12.75" customHeight="1">
      <c r="A498" s="166"/>
      <c r="B498" s="166"/>
      <c r="C498" s="166"/>
      <c r="D498" s="166"/>
      <c r="E498" s="166"/>
      <c r="F498" s="166"/>
      <c r="G498" s="166"/>
      <c r="H498" s="166"/>
      <c r="I498" s="166"/>
      <c r="J498" s="166"/>
      <c r="K498" s="166"/>
      <c r="L498" s="166"/>
      <c r="M498" s="166"/>
      <c r="N498" s="166"/>
      <c r="O498" s="166"/>
      <c r="P498" s="166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</row>
    <row r="499" spans="1:26" ht="12.75" customHeight="1">
      <c r="A499" s="166"/>
      <c r="B499" s="166"/>
      <c r="C499" s="166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66"/>
      <c r="O499" s="166"/>
      <c r="P499" s="166"/>
      <c r="Q499" s="166"/>
      <c r="R499" s="166"/>
      <c r="S499" s="166"/>
      <c r="T499" s="166"/>
      <c r="U499" s="166"/>
      <c r="V499" s="166"/>
      <c r="W499" s="166"/>
      <c r="X499" s="166"/>
      <c r="Y499" s="166"/>
      <c r="Z499" s="166"/>
    </row>
    <row r="500" spans="1:26" ht="12.75" customHeight="1">
      <c r="A500" s="166"/>
      <c r="B500" s="166"/>
      <c r="C500" s="166"/>
      <c r="D500" s="166"/>
      <c r="E500" s="166"/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P500" s="166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</row>
    <row r="501" spans="1:26" ht="12.75" customHeight="1">
      <c r="A501" s="166"/>
      <c r="B501" s="166"/>
      <c r="C501" s="166"/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6"/>
      <c r="R501" s="166"/>
      <c r="S501" s="166"/>
      <c r="T501" s="166"/>
      <c r="U501" s="166"/>
      <c r="V501" s="166"/>
      <c r="W501" s="166"/>
      <c r="X501" s="166"/>
      <c r="Y501" s="166"/>
      <c r="Z501" s="166"/>
    </row>
    <row r="502" spans="1:26" ht="12.75" customHeight="1">
      <c r="A502" s="166"/>
      <c r="B502" s="166"/>
      <c r="C502" s="166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66"/>
      <c r="O502" s="166"/>
      <c r="P502" s="166"/>
      <c r="Q502" s="166"/>
      <c r="R502" s="166"/>
      <c r="S502" s="166"/>
      <c r="T502" s="166"/>
      <c r="U502" s="166"/>
      <c r="V502" s="166"/>
      <c r="W502" s="166"/>
      <c r="X502" s="166"/>
      <c r="Y502" s="166"/>
      <c r="Z502" s="166"/>
    </row>
    <row r="503" spans="1:26" ht="12.75" customHeight="1">
      <c r="A503" s="166"/>
      <c r="B503" s="166"/>
      <c r="C503" s="166"/>
      <c r="D503" s="166"/>
      <c r="E503" s="166"/>
      <c r="F503" s="166"/>
      <c r="G503" s="166"/>
      <c r="H503" s="166"/>
      <c r="I503" s="166"/>
      <c r="J503" s="166"/>
      <c r="K503" s="166"/>
      <c r="L503" s="166"/>
      <c r="M503" s="166"/>
      <c r="N503" s="166"/>
      <c r="O503" s="166"/>
      <c r="P503" s="166"/>
      <c r="Q503" s="166"/>
      <c r="R503" s="166"/>
      <c r="S503" s="166"/>
      <c r="T503" s="166"/>
      <c r="U503" s="166"/>
      <c r="V503" s="166"/>
      <c r="W503" s="166"/>
      <c r="X503" s="166"/>
      <c r="Y503" s="166"/>
      <c r="Z503" s="166"/>
    </row>
    <row r="504" spans="1:26" ht="12.75" customHeight="1">
      <c r="A504" s="166"/>
      <c r="B504" s="166"/>
      <c r="C504" s="166"/>
      <c r="D504" s="166"/>
      <c r="E504" s="166"/>
      <c r="F504" s="166"/>
      <c r="G504" s="166"/>
      <c r="H504" s="166"/>
      <c r="I504" s="166"/>
      <c r="J504" s="166"/>
      <c r="K504" s="166"/>
      <c r="L504" s="166"/>
      <c r="M504" s="166"/>
      <c r="N504" s="166"/>
      <c r="O504" s="166"/>
      <c r="P504" s="166"/>
      <c r="Q504" s="166"/>
      <c r="R504" s="166"/>
      <c r="S504" s="166"/>
      <c r="T504" s="166"/>
      <c r="U504" s="166"/>
      <c r="V504" s="166"/>
      <c r="W504" s="166"/>
      <c r="X504" s="166"/>
      <c r="Y504" s="166"/>
      <c r="Z504" s="166"/>
    </row>
    <row r="505" spans="1:26" ht="12.75" customHeight="1">
      <c r="A505" s="166"/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</row>
    <row r="506" spans="1:26" ht="12.75" customHeight="1">
      <c r="A506" s="166"/>
      <c r="B506" s="166"/>
      <c r="C506" s="166"/>
      <c r="D506" s="166"/>
      <c r="E506" s="166"/>
      <c r="F506" s="166"/>
      <c r="G506" s="166"/>
      <c r="H506" s="166"/>
      <c r="I506" s="166"/>
      <c r="J506" s="166"/>
      <c r="K506" s="166"/>
      <c r="L506" s="166"/>
      <c r="M506" s="166"/>
      <c r="N506" s="166"/>
      <c r="O506" s="166"/>
      <c r="P506" s="166"/>
      <c r="Q506" s="166"/>
      <c r="R506" s="166"/>
      <c r="S506" s="166"/>
      <c r="T506" s="166"/>
      <c r="U506" s="166"/>
      <c r="V506" s="166"/>
      <c r="W506" s="166"/>
      <c r="X506" s="166"/>
      <c r="Y506" s="166"/>
      <c r="Z506" s="166"/>
    </row>
    <row r="507" spans="1:26" ht="12.75" customHeight="1">
      <c r="A507" s="166"/>
      <c r="B507" s="166"/>
      <c r="C507" s="166"/>
      <c r="D507" s="166"/>
      <c r="E507" s="166"/>
      <c r="F507" s="166"/>
      <c r="G507" s="166"/>
      <c r="H507" s="166"/>
      <c r="I507" s="166"/>
      <c r="J507" s="166"/>
      <c r="K507" s="166"/>
      <c r="L507" s="166"/>
      <c r="M507" s="166"/>
      <c r="N507" s="166"/>
      <c r="O507" s="166"/>
      <c r="P507" s="166"/>
      <c r="Q507" s="166"/>
      <c r="R507" s="166"/>
      <c r="S507" s="166"/>
      <c r="T507" s="166"/>
      <c r="U507" s="166"/>
      <c r="V507" s="166"/>
      <c r="W507" s="166"/>
      <c r="X507" s="166"/>
      <c r="Y507" s="166"/>
      <c r="Z507" s="166"/>
    </row>
    <row r="508" spans="1:26" ht="12.75" customHeight="1">
      <c r="A508" s="166"/>
      <c r="B508" s="166"/>
      <c r="C508" s="166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P508" s="166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</row>
    <row r="509" spans="1:26" ht="12.75" customHeight="1">
      <c r="A509" s="166"/>
      <c r="B509" s="166"/>
      <c r="C509" s="166"/>
      <c r="D509" s="166"/>
      <c r="E509" s="166"/>
      <c r="F509" s="166"/>
      <c r="G509" s="166"/>
      <c r="H509" s="166"/>
      <c r="I509" s="166"/>
      <c r="J509" s="166"/>
      <c r="K509" s="166"/>
      <c r="L509" s="166"/>
      <c r="M509" s="166"/>
      <c r="N509" s="166"/>
      <c r="O509" s="166"/>
      <c r="P509" s="166"/>
      <c r="Q509" s="166"/>
      <c r="R509" s="166"/>
      <c r="S509" s="166"/>
      <c r="T509" s="166"/>
      <c r="U509" s="166"/>
      <c r="V509" s="166"/>
      <c r="W509" s="166"/>
      <c r="X509" s="166"/>
      <c r="Y509" s="166"/>
      <c r="Z509" s="166"/>
    </row>
    <row r="510" spans="1:26" ht="12.75" customHeight="1">
      <c r="A510" s="166"/>
      <c r="B510" s="166"/>
      <c r="C510" s="166"/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66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</row>
    <row r="511" spans="1:26" ht="12.75" customHeight="1">
      <c r="A511" s="166"/>
      <c r="B511" s="166"/>
      <c r="C511" s="166"/>
      <c r="D511" s="166"/>
      <c r="E511" s="166"/>
      <c r="F511" s="166"/>
      <c r="G511" s="166"/>
      <c r="H511" s="166"/>
      <c r="I511" s="166"/>
      <c r="J511" s="166"/>
      <c r="K511" s="166"/>
      <c r="L511" s="166"/>
      <c r="M511" s="166"/>
      <c r="N511" s="166"/>
      <c r="O511" s="166"/>
      <c r="P511" s="166"/>
      <c r="Q511" s="166"/>
      <c r="R511" s="166"/>
      <c r="S511" s="166"/>
      <c r="T511" s="166"/>
      <c r="U511" s="166"/>
      <c r="V511" s="166"/>
      <c r="W511" s="166"/>
      <c r="X511" s="166"/>
      <c r="Y511" s="166"/>
      <c r="Z511" s="166"/>
    </row>
    <row r="512" spans="1:26" ht="12.75" customHeight="1">
      <c r="A512" s="166"/>
      <c r="B512" s="166"/>
      <c r="C512" s="166"/>
      <c r="D512" s="166"/>
      <c r="E512" s="166"/>
      <c r="F512" s="166"/>
      <c r="G512" s="166"/>
      <c r="H512" s="166"/>
      <c r="I512" s="166"/>
      <c r="J512" s="166"/>
      <c r="K512" s="166"/>
      <c r="L512" s="166"/>
      <c r="M512" s="166"/>
      <c r="N512" s="166"/>
      <c r="O512" s="166"/>
      <c r="P512" s="166"/>
      <c r="Q512" s="166"/>
      <c r="R512" s="166"/>
      <c r="S512" s="166"/>
      <c r="T512" s="166"/>
      <c r="U512" s="166"/>
      <c r="V512" s="166"/>
      <c r="W512" s="166"/>
      <c r="X512" s="166"/>
      <c r="Y512" s="166"/>
      <c r="Z512" s="166"/>
    </row>
    <row r="513" spans="1:26" ht="12.75" customHeight="1">
      <c r="A513" s="166"/>
      <c r="B513" s="166"/>
      <c r="C513" s="166"/>
      <c r="D513" s="166"/>
      <c r="E513" s="166"/>
      <c r="F513" s="166"/>
      <c r="G513" s="166"/>
      <c r="H513" s="166"/>
      <c r="I513" s="166"/>
      <c r="J513" s="166"/>
      <c r="K513" s="166"/>
      <c r="L513" s="166"/>
      <c r="M513" s="166"/>
      <c r="N513" s="166"/>
      <c r="O513" s="166"/>
      <c r="P513" s="166"/>
      <c r="Q513" s="166"/>
      <c r="R513" s="166"/>
      <c r="S513" s="166"/>
      <c r="T513" s="166"/>
      <c r="U513" s="166"/>
      <c r="V513" s="166"/>
      <c r="W513" s="166"/>
      <c r="X513" s="166"/>
      <c r="Y513" s="166"/>
      <c r="Z513" s="166"/>
    </row>
    <row r="514" spans="1:26" ht="12.75" customHeight="1">
      <c r="A514" s="166"/>
      <c r="B514" s="166"/>
      <c r="C514" s="166"/>
      <c r="D514" s="166"/>
      <c r="E514" s="166"/>
      <c r="F514" s="166"/>
      <c r="G514" s="166"/>
      <c r="H514" s="166"/>
      <c r="I514" s="166"/>
      <c r="J514" s="166"/>
      <c r="K514" s="166"/>
      <c r="L514" s="166"/>
      <c r="M514" s="166"/>
      <c r="N514" s="166"/>
      <c r="O514" s="166"/>
      <c r="P514" s="166"/>
      <c r="Q514" s="166"/>
      <c r="R514" s="166"/>
      <c r="S514" s="166"/>
      <c r="T514" s="166"/>
      <c r="U514" s="166"/>
      <c r="V514" s="166"/>
      <c r="W514" s="166"/>
      <c r="X514" s="166"/>
      <c r="Y514" s="166"/>
      <c r="Z514" s="166"/>
    </row>
    <row r="515" spans="1:26" ht="12.75" customHeight="1">
      <c r="A515" s="166"/>
      <c r="B515" s="166"/>
      <c r="C515" s="166"/>
      <c r="D515" s="166"/>
      <c r="E515" s="166"/>
      <c r="F515" s="166"/>
      <c r="G515" s="166"/>
      <c r="H515" s="166"/>
      <c r="I515" s="166"/>
      <c r="J515" s="166"/>
      <c r="K515" s="166"/>
      <c r="L515" s="166"/>
      <c r="M515" s="166"/>
      <c r="N515" s="166"/>
      <c r="O515" s="166"/>
      <c r="P515" s="166"/>
      <c r="Q515" s="166"/>
      <c r="R515" s="166"/>
      <c r="S515" s="166"/>
      <c r="T515" s="166"/>
      <c r="U515" s="166"/>
      <c r="V515" s="166"/>
      <c r="W515" s="166"/>
      <c r="X515" s="166"/>
      <c r="Y515" s="166"/>
      <c r="Z515" s="166"/>
    </row>
    <row r="516" spans="1:26" ht="12.75" customHeight="1">
      <c r="A516" s="166"/>
      <c r="B516" s="166"/>
      <c r="C516" s="166"/>
      <c r="D516" s="166"/>
      <c r="E516" s="166"/>
      <c r="F516" s="166"/>
      <c r="G516" s="166"/>
      <c r="H516" s="166"/>
      <c r="I516" s="166"/>
      <c r="J516" s="166"/>
      <c r="K516" s="166"/>
      <c r="L516" s="166"/>
      <c r="M516" s="166"/>
      <c r="N516" s="166"/>
      <c r="O516" s="166"/>
      <c r="P516" s="166"/>
      <c r="Q516" s="166"/>
      <c r="R516" s="166"/>
      <c r="S516" s="166"/>
      <c r="T516" s="166"/>
      <c r="U516" s="166"/>
      <c r="V516" s="166"/>
      <c r="W516" s="166"/>
      <c r="X516" s="166"/>
      <c r="Y516" s="166"/>
      <c r="Z516" s="166"/>
    </row>
    <row r="517" spans="1:26" ht="12.75" customHeight="1">
      <c r="A517" s="166"/>
      <c r="B517" s="166"/>
      <c r="C517" s="166"/>
      <c r="D517" s="166"/>
      <c r="E517" s="166"/>
      <c r="F517" s="166"/>
      <c r="G517" s="166"/>
      <c r="H517" s="166"/>
      <c r="I517" s="166"/>
      <c r="J517" s="166"/>
      <c r="K517" s="166"/>
      <c r="L517" s="166"/>
      <c r="M517" s="166"/>
      <c r="N517" s="166"/>
      <c r="O517" s="166"/>
      <c r="P517" s="166"/>
      <c r="Q517" s="166"/>
      <c r="R517" s="166"/>
      <c r="S517" s="166"/>
      <c r="T517" s="166"/>
      <c r="U517" s="166"/>
      <c r="V517" s="166"/>
      <c r="W517" s="166"/>
      <c r="X517" s="166"/>
      <c r="Y517" s="166"/>
      <c r="Z517" s="166"/>
    </row>
    <row r="518" spans="1:26" ht="12.75" customHeight="1">
      <c r="A518" s="166"/>
      <c r="B518" s="166"/>
      <c r="C518" s="166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66"/>
      <c r="O518" s="166"/>
      <c r="P518" s="166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</row>
    <row r="519" spans="1:26" ht="12.75" customHeight="1">
      <c r="A519" s="166"/>
      <c r="B519" s="166"/>
      <c r="C519" s="166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66"/>
      <c r="O519" s="166"/>
      <c r="P519" s="166"/>
      <c r="Q519" s="166"/>
      <c r="R519" s="166"/>
      <c r="S519" s="166"/>
      <c r="T519" s="166"/>
      <c r="U519" s="166"/>
      <c r="V519" s="166"/>
      <c r="W519" s="166"/>
      <c r="X519" s="166"/>
      <c r="Y519" s="166"/>
      <c r="Z519" s="166"/>
    </row>
    <row r="520" spans="1:26" ht="12.75" customHeight="1">
      <c r="A520" s="166"/>
      <c r="B520" s="166"/>
      <c r="C520" s="166"/>
      <c r="D520" s="166"/>
      <c r="E520" s="166"/>
      <c r="F520" s="166"/>
      <c r="G520" s="166"/>
      <c r="H520" s="166"/>
      <c r="I520" s="166"/>
      <c r="J520" s="166"/>
      <c r="K520" s="166"/>
      <c r="L520" s="166"/>
      <c r="M520" s="166"/>
      <c r="N520" s="166"/>
      <c r="O520" s="166"/>
      <c r="P520" s="166"/>
      <c r="Q520" s="166"/>
      <c r="R520" s="166"/>
      <c r="S520" s="166"/>
      <c r="T520" s="166"/>
      <c r="U520" s="166"/>
      <c r="V520" s="166"/>
      <c r="W520" s="166"/>
      <c r="X520" s="166"/>
      <c r="Y520" s="166"/>
      <c r="Z520" s="166"/>
    </row>
    <row r="521" spans="1:26" ht="12.75" customHeight="1">
      <c r="A521" s="166"/>
      <c r="B521" s="166"/>
      <c r="C521" s="166"/>
      <c r="D521" s="166"/>
      <c r="E521" s="166"/>
      <c r="F521" s="166"/>
      <c r="G521" s="166"/>
      <c r="H521" s="166"/>
      <c r="I521" s="166"/>
      <c r="J521" s="166"/>
      <c r="K521" s="166"/>
      <c r="L521" s="166"/>
      <c r="M521" s="166"/>
      <c r="N521" s="166"/>
      <c r="O521" s="166"/>
      <c r="P521" s="166"/>
      <c r="Q521" s="166"/>
      <c r="R521" s="166"/>
      <c r="S521" s="166"/>
      <c r="T521" s="166"/>
      <c r="U521" s="166"/>
      <c r="V521" s="166"/>
      <c r="W521" s="166"/>
      <c r="X521" s="166"/>
      <c r="Y521" s="166"/>
      <c r="Z521" s="166"/>
    </row>
    <row r="522" spans="1:26" ht="12.75" customHeight="1">
      <c r="A522" s="166"/>
      <c r="B522" s="166"/>
      <c r="C522" s="166"/>
      <c r="D522" s="166"/>
      <c r="E522" s="166"/>
      <c r="F522" s="166"/>
      <c r="G522" s="166"/>
      <c r="H522" s="166"/>
      <c r="I522" s="166"/>
      <c r="J522" s="166"/>
      <c r="K522" s="166"/>
      <c r="L522" s="166"/>
      <c r="M522" s="166"/>
      <c r="N522" s="166"/>
      <c r="O522" s="166"/>
      <c r="P522" s="166"/>
      <c r="Q522" s="166"/>
      <c r="R522" s="166"/>
      <c r="S522" s="166"/>
      <c r="T522" s="166"/>
      <c r="U522" s="166"/>
      <c r="V522" s="166"/>
      <c r="W522" s="166"/>
      <c r="X522" s="166"/>
      <c r="Y522" s="166"/>
      <c r="Z522" s="166"/>
    </row>
    <row r="523" spans="1:26" ht="12.75" customHeight="1">
      <c r="A523" s="166"/>
      <c r="B523" s="166"/>
      <c r="C523" s="166"/>
      <c r="D523" s="166"/>
      <c r="E523" s="166"/>
      <c r="F523" s="166"/>
      <c r="G523" s="166"/>
      <c r="H523" s="166"/>
      <c r="I523" s="166"/>
      <c r="J523" s="166"/>
      <c r="K523" s="166"/>
      <c r="L523" s="166"/>
      <c r="M523" s="166"/>
      <c r="N523" s="166"/>
      <c r="O523" s="166"/>
      <c r="P523" s="166"/>
      <c r="Q523" s="166"/>
      <c r="R523" s="166"/>
      <c r="S523" s="166"/>
      <c r="T523" s="166"/>
      <c r="U523" s="166"/>
      <c r="V523" s="166"/>
      <c r="W523" s="166"/>
      <c r="X523" s="166"/>
      <c r="Y523" s="166"/>
      <c r="Z523" s="166"/>
    </row>
    <row r="524" spans="1:26" ht="12.75" customHeight="1">
      <c r="A524" s="166"/>
      <c r="B524" s="166"/>
      <c r="C524" s="166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6"/>
      <c r="R524" s="166"/>
      <c r="S524" s="166"/>
      <c r="T524" s="166"/>
      <c r="U524" s="166"/>
      <c r="V524" s="166"/>
      <c r="W524" s="166"/>
      <c r="X524" s="166"/>
      <c r="Y524" s="166"/>
      <c r="Z524" s="166"/>
    </row>
    <row r="525" spans="1:26" ht="12.75" customHeight="1">
      <c r="A525" s="166"/>
      <c r="B525" s="166"/>
      <c r="C525" s="166"/>
      <c r="D525" s="166"/>
      <c r="E525" s="166"/>
      <c r="F525" s="166"/>
      <c r="G525" s="166"/>
      <c r="H525" s="166"/>
      <c r="I525" s="166"/>
      <c r="J525" s="166"/>
      <c r="K525" s="166"/>
      <c r="L525" s="166"/>
      <c r="M525" s="166"/>
      <c r="N525" s="166"/>
      <c r="O525" s="166"/>
      <c r="P525" s="166"/>
      <c r="Q525" s="166"/>
      <c r="R525" s="166"/>
      <c r="S525" s="166"/>
      <c r="T525" s="166"/>
      <c r="U525" s="166"/>
      <c r="V525" s="166"/>
      <c r="W525" s="166"/>
      <c r="X525" s="166"/>
      <c r="Y525" s="166"/>
      <c r="Z525" s="166"/>
    </row>
    <row r="526" spans="1:26" ht="12.75" customHeight="1">
      <c r="A526" s="166"/>
      <c r="B526" s="166"/>
      <c r="C526" s="166"/>
      <c r="D526" s="166"/>
      <c r="E526" s="166"/>
      <c r="F526" s="166"/>
      <c r="G526" s="166"/>
      <c r="H526" s="166"/>
      <c r="I526" s="166"/>
      <c r="J526" s="166"/>
      <c r="K526" s="166"/>
      <c r="L526" s="166"/>
      <c r="M526" s="166"/>
      <c r="N526" s="166"/>
      <c r="O526" s="166"/>
      <c r="P526" s="166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</row>
    <row r="527" spans="1:26" ht="12.75" customHeight="1">
      <c r="A527" s="166"/>
      <c r="B527" s="166"/>
      <c r="C527" s="166"/>
      <c r="D527" s="166"/>
      <c r="E527" s="166"/>
      <c r="F527" s="166"/>
      <c r="G527" s="166"/>
      <c r="H527" s="166"/>
      <c r="I527" s="166"/>
      <c r="J527" s="166"/>
      <c r="K527" s="166"/>
      <c r="L527" s="166"/>
      <c r="M527" s="166"/>
      <c r="N527" s="166"/>
      <c r="O527" s="166"/>
      <c r="P527" s="166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</row>
    <row r="528" spans="1:26" ht="12.75" customHeight="1">
      <c r="A528" s="166"/>
      <c r="B528" s="166"/>
      <c r="C528" s="166"/>
      <c r="D528" s="166"/>
      <c r="E528" s="166"/>
      <c r="F528" s="166"/>
      <c r="G528" s="166"/>
      <c r="H528" s="166"/>
      <c r="I528" s="166"/>
      <c r="J528" s="166"/>
      <c r="K528" s="166"/>
      <c r="L528" s="166"/>
      <c r="M528" s="166"/>
      <c r="N528" s="166"/>
      <c r="O528" s="166"/>
      <c r="P528" s="166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</row>
    <row r="529" spans="1:26" ht="12.75" customHeight="1">
      <c r="A529" s="166"/>
      <c r="B529" s="166"/>
      <c r="C529" s="166"/>
      <c r="D529" s="166"/>
      <c r="E529" s="166"/>
      <c r="F529" s="166"/>
      <c r="G529" s="166"/>
      <c r="H529" s="166"/>
      <c r="I529" s="166"/>
      <c r="J529" s="166"/>
      <c r="K529" s="166"/>
      <c r="L529" s="166"/>
      <c r="M529" s="166"/>
      <c r="N529" s="166"/>
      <c r="O529" s="166"/>
      <c r="P529" s="166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</row>
    <row r="530" spans="1:26" ht="12.75" customHeight="1">
      <c r="A530" s="166"/>
      <c r="B530" s="166"/>
      <c r="C530" s="166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66"/>
      <c r="O530" s="166"/>
      <c r="P530" s="166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</row>
    <row r="531" spans="1:26" ht="12.75" customHeight="1">
      <c r="A531" s="166"/>
      <c r="B531" s="166"/>
      <c r="C531" s="166"/>
      <c r="D531" s="166"/>
      <c r="E531" s="166"/>
      <c r="F531" s="166"/>
      <c r="G531" s="166"/>
      <c r="H531" s="166"/>
      <c r="I531" s="166"/>
      <c r="J531" s="166"/>
      <c r="K531" s="166"/>
      <c r="L531" s="166"/>
      <c r="M531" s="166"/>
      <c r="N531" s="166"/>
      <c r="O531" s="166"/>
      <c r="P531" s="166"/>
      <c r="Q531" s="166"/>
      <c r="R531" s="166"/>
      <c r="S531" s="166"/>
      <c r="T531" s="166"/>
      <c r="U531" s="166"/>
      <c r="V531" s="166"/>
      <c r="W531" s="166"/>
      <c r="X531" s="166"/>
      <c r="Y531" s="166"/>
      <c r="Z531" s="166"/>
    </row>
    <row r="532" spans="1:26" ht="12.75" customHeight="1">
      <c r="A532" s="166"/>
      <c r="B532" s="166"/>
      <c r="C532" s="166"/>
      <c r="D532" s="166"/>
      <c r="E532" s="166"/>
      <c r="F532" s="166"/>
      <c r="G532" s="166"/>
      <c r="H532" s="166"/>
      <c r="I532" s="166"/>
      <c r="J532" s="166"/>
      <c r="K532" s="166"/>
      <c r="L532" s="166"/>
      <c r="M532" s="166"/>
      <c r="N532" s="166"/>
      <c r="O532" s="166"/>
      <c r="P532" s="166"/>
      <c r="Q532" s="166"/>
      <c r="R532" s="166"/>
      <c r="S532" s="166"/>
      <c r="T532" s="166"/>
      <c r="U532" s="166"/>
      <c r="V532" s="166"/>
      <c r="W532" s="166"/>
      <c r="X532" s="166"/>
      <c r="Y532" s="166"/>
      <c r="Z532" s="166"/>
    </row>
    <row r="533" spans="1:26" ht="12.75" customHeight="1">
      <c r="A533" s="166"/>
      <c r="B533" s="166"/>
      <c r="C533" s="166"/>
      <c r="D533" s="166"/>
      <c r="E533" s="166"/>
      <c r="F533" s="166"/>
      <c r="G533" s="166"/>
      <c r="H533" s="166"/>
      <c r="I533" s="166"/>
      <c r="J533" s="166"/>
      <c r="K533" s="166"/>
      <c r="L533" s="166"/>
      <c r="M533" s="166"/>
      <c r="N533" s="166"/>
      <c r="O533" s="166"/>
      <c r="P533" s="166"/>
      <c r="Q533" s="166"/>
      <c r="R533" s="166"/>
      <c r="S533" s="166"/>
      <c r="T533" s="166"/>
      <c r="U533" s="166"/>
      <c r="V533" s="166"/>
      <c r="W533" s="166"/>
      <c r="X533" s="166"/>
      <c r="Y533" s="166"/>
      <c r="Z533" s="166"/>
    </row>
    <row r="534" spans="1:26" ht="12.75" customHeight="1">
      <c r="A534" s="166"/>
      <c r="B534" s="166"/>
      <c r="C534" s="166"/>
      <c r="D534" s="166"/>
      <c r="E534" s="166"/>
      <c r="F534" s="166"/>
      <c r="G534" s="166"/>
      <c r="H534" s="166"/>
      <c r="I534" s="166"/>
      <c r="J534" s="166"/>
      <c r="K534" s="166"/>
      <c r="L534" s="166"/>
      <c r="M534" s="166"/>
      <c r="N534" s="166"/>
      <c r="O534" s="166"/>
      <c r="P534" s="166"/>
      <c r="Q534" s="166"/>
      <c r="R534" s="166"/>
      <c r="S534" s="166"/>
      <c r="T534" s="166"/>
      <c r="U534" s="166"/>
      <c r="V534" s="166"/>
      <c r="W534" s="166"/>
      <c r="X534" s="166"/>
      <c r="Y534" s="166"/>
      <c r="Z534" s="166"/>
    </row>
    <row r="535" spans="1:26" ht="12.75" customHeight="1">
      <c r="A535" s="166"/>
      <c r="B535" s="166"/>
      <c r="C535" s="166"/>
      <c r="D535" s="166"/>
      <c r="E535" s="166"/>
      <c r="F535" s="166"/>
      <c r="G535" s="166"/>
      <c r="H535" s="166"/>
      <c r="I535" s="166"/>
      <c r="J535" s="166"/>
      <c r="K535" s="166"/>
      <c r="L535" s="166"/>
      <c r="M535" s="166"/>
      <c r="N535" s="166"/>
      <c r="O535" s="166"/>
      <c r="P535" s="166"/>
      <c r="Q535" s="166"/>
      <c r="R535" s="166"/>
      <c r="S535" s="166"/>
      <c r="T535" s="166"/>
      <c r="U535" s="166"/>
      <c r="V535" s="166"/>
      <c r="W535" s="166"/>
      <c r="X535" s="166"/>
      <c r="Y535" s="166"/>
      <c r="Z535" s="166"/>
    </row>
    <row r="536" spans="1:26" ht="12.75" customHeight="1">
      <c r="A536" s="166"/>
      <c r="B536" s="166"/>
      <c r="C536" s="166"/>
      <c r="D536" s="166"/>
      <c r="E536" s="166"/>
      <c r="F536" s="166"/>
      <c r="G536" s="166"/>
      <c r="H536" s="166"/>
      <c r="I536" s="166"/>
      <c r="J536" s="166"/>
      <c r="K536" s="166"/>
      <c r="L536" s="166"/>
      <c r="M536" s="166"/>
      <c r="N536" s="166"/>
      <c r="O536" s="166"/>
      <c r="P536" s="166"/>
      <c r="Q536" s="166"/>
      <c r="R536" s="166"/>
      <c r="S536" s="166"/>
      <c r="T536" s="166"/>
      <c r="U536" s="166"/>
      <c r="V536" s="166"/>
      <c r="W536" s="166"/>
      <c r="X536" s="166"/>
      <c r="Y536" s="166"/>
      <c r="Z536" s="166"/>
    </row>
    <row r="537" spans="1:26" ht="12.75" customHeight="1">
      <c r="A537" s="166"/>
      <c r="B537" s="166"/>
      <c r="C537" s="166"/>
      <c r="D537" s="166"/>
      <c r="E537" s="166"/>
      <c r="F537" s="166"/>
      <c r="G537" s="166"/>
      <c r="H537" s="166"/>
      <c r="I537" s="166"/>
      <c r="J537" s="166"/>
      <c r="K537" s="166"/>
      <c r="L537" s="166"/>
      <c r="M537" s="166"/>
      <c r="N537" s="166"/>
      <c r="O537" s="166"/>
      <c r="P537" s="166"/>
      <c r="Q537" s="166"/>
      <c r="R537" s="166"/>
      <c r="S537" s="166"/>
      <c r="T537" s="166"/>
      <c r="U537" s="166"/>
      <c r="V537" s="166"/>
      <c r="W537" s="166"/>
      <c r="X537" s="166"/>
      <c r="Y537" s="166"/>
      <c r="Z537" s="166"/>
    </row>
    <row r="538" spans="1:26" ht="12.75" customHeight="1">
      <c r="A538" s="166"/>
      <c r="B538" s="166"/>
      <c r="C538" s="166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66"/>
      <c r="O538" s="166"/>
      <c r="P538" s="166"/>
      <c r="Q538" s="166"/>
      <c r="R538" s="166"/>
      <c r="S538" s="166"/>
      <c r="T538" s="166"/>
      <c r="U538" s="166"/>
      <c r="V538" s="166"/>
      <c r="W538" s="166"/>
      <c r="X538" s="166"/>
      <c r="Y538" s="166"/>
      <c r="Z538" s="166"/>
    </row>
    <row r="539" spans="1:26" ht="12.75" customHeight="1">
      <c r="A539" s="166"/>
      <c r="B539" s="166"/>
      <c r="C539" s="166"/>
      <c r="D539" s="166"/>
      <c r="E539" s="166"/>
      <c r="F539" s="166"/>
      <c r="G539" s="166"/>
      <c r="H539" s="166"/>
      <c r="I539" s="166"/>
      <c r="J539" s="166"/>
      <c r="K539" s="166"/>
      <c r="L539" s="166"/>
      <c r="M539" s="166"/>
      <c r="N539" s="166"/>
      <c r="O539" s="166"/>
      <c r="P539" s="166"/>
      <c r="Q539" s="166"/>
      <c r="R539" s="166"/>
      <c r="S539" s="166"/>
      <c r="T539" s="166"/>
      <c r="U539" s="166"/>
      <c r="V539" s="166"/>
      <c r="W539" s="166"/>
      <c r="X539" s="166"/>
      <c r="Y539" s="166"/>
      <c r="Z539" s="166"/>
    </row>
    <row r="540" spans="1:26" ht="12.75" customHeight="1">
      <c r="A540" s="166"/>
      <c r="B540" s="166"/>
      <c r="C540" s="166"/>
      <c r="D540" s="166"/>
      <c r="E540" s="166"/>
      <c r="F540" s="166"/>
      <c r="G540" s="166"/>
      <c r="H540" s="166"/>
      <c r="I540" s="166"/>
      <c r="J540" s="166"/>
      <c r="K540" s="166"/>
      <c r="L540" s="166"/>
      <c r="M540" s="166"/>
      <c r="N540" s="166"/>
      <c r="O540" s="166"/>
      <c r="P540" s="166"/>
      <c r="Q540" s="166"/>
      <c r="R540" s="166"/>
      <c r="S540" s="166"/>
      <c r="T540" s="166"/>
      <c r="U540" s="166"/>
      <c r="V540" s="166"/>
      <c r="W540" s="166"/>
      <c r="X540" s="166"/>
      <c r="Y540" s="166"/>
      <c r="Z540" s="166"/>
    </row>
    <row r="541" spans="1:26" ht="12.75" customHeight="1">
      <c r="A541" s="166"/>
      <c r="B541" s="166"/>
      <c r="C541" s="166"/>
      <c r="D541" s="166"/>
      <c r="E541" s="166"/>
      <c r="F541" s="166"/>
      <c r="G541" s="166"/>
      <c r="H541" s="166"/>
      <c r="I541" s="166"/>
      <c r="J541" s="166"/>
      <c r="K541" s="166"/>
      <c r="L541" s="166"/>
      <c r="M541" s="166"/>
      <c r="N541" s="166"/>
      <c r="O541" s="166"/>
      <c r="P541" s="166"/>
      <c r="Q541" s="166"/>
      <c r="R541" s="166"/>
      <c r="S541" s="166"/>
      <c r="T541" s="166"/>
      <c r="U541" s="166"/>
      <c r="V541" s="166"/>
      <c r="W541" s="166"/>
      <c r="X541" s="166"/>
      <c r="Y541" s="166"/>
      <c r="Z541" s="166"/>
    </row>
    <row r="542" spans="1:26" ht="12.75" customHeight="1">
      <c r="A542" s="166"/>
      <c r="B542" s="166"/>
      <c r="C542" s="166"/>
      <c r="D542" s="166"/>
      <c r="E542" s="166"/>
      <c r="F542" s="166"/>
      <c r="G542" s="166"/>
      <c r="H542" s="166"/>
      <c r="I542" s="166"/>
      <c r="J542" s="166"/>
      <c r="K542" s="166"/>
      <c r="L542" s="166"/>
      <c r="M542" s="166"/>
      <c r="N542" s="166"/>
      <c r="O542" s="166"/>
      <c r="P542" s="166"/>
      <c r="Q542" s="166"/>
      <c r="R542" s="166"/>
      <c r="S542" s="166"/>
      <c r="T542" s="166"/>
      <c r="U542" s="166"/>
      <c r="V542" s="166"/>
      <c r="W542" s="166"/>
      <c r="X542" s="166"/>
      <c r="Y542" s="166"/>
      <c r="Z542" s="166"/>
    </row>
    <row r="543" spans="1:26" ht="12.75" customHeight="1">
      <c r="A543" s="166"/>
      <c r="B543" s="166"/>
      <c r="C543" s="166"/>
      <c r="D543" s="166"/>
      <c r="E543" s="166"/>
      <c r="F543" s="166"/>
      <c r="G543" s="166"/>
      <c r="H543" s="166"/>
      <c r="I543" s="166"/>
      <c r="J543" s="166"/>
      <c r="K543" s="166"/>
      <c r="L543" s="166"/>
      <c r="M543" s="166"/>
      <c r="N543" s="166"/>
      <c r="O543" s="166"/>
      <c r="P543" s="166"/>
      <c r="Q543" s="166"/>
      <c r="R543" s="166"/>
      <c r="S543" s="166"/>
      <c r="T543" s="166"/>
      <c r="U543" s="166"/>
      <c r="V543" s="166"/>
      <c r="W543" s="166"/>
      <c r="X543" s="166"/>
      <c r="Y543" s="166"/>
      <c r="Z543" s="166"/>
    </row>
    <row r="544" spans="1:26" ht="12.75" customHeight="1">
      <c r="A544" s="166"/>
      <c r="B544" s="166"/>
      <c r="C544" s="166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66"/>
      <c r="O544" s="166"/>
      <c r="P544" s="166"/>
      <c r="Q544" s="166"/>
      <c r="R544" s="166"/>
      <c r="S544" s="166"/>
      <c r="T544" s="166"/>
      <c r="U544" s="166"/>
      <c r="V544" s="166"/>
      <c r="W544" s="166"/>
      <c r="X544" s="166"/>
      <c r="Y544" s="166"/>
      <c r="Z544" s="166"/>
    </row>
    <row r="545" spans="1:26" ht="12.75" customHeight="1">
      <c r="A545" s="166"/>
      <c r="B545" s="166"/>
      <c r="C545" s="166"/>
      <c r="D545" s="166"/>
      <c r="E545" s="166"/>
      <c r="F545" s="166"/>
      <c r="G545" s="166"/>
      <c r="H545" s="166"/>
      <c r="I545" s="166"/>
      <c r="J545" s="166"/>
      <c r="K545" s="166"/>
      <c r="L545" s="166"/>
      <c r="M545" s="166"/>
      <c r="N545" s="166"/>
      <c r="O545" s="166"/>
      <c r="P545" s="166"/>
      <c r="Q545" s="166"/>
      <c r="R545" s="166"/>
      <c r="S545" s="166"/>
      <c r="T545" s="166"/>
      <c r="U545" s="166"/>
      <c r="V545" s="166"/>
      <c r="W545" s="166"/>
      <c r="X545" s="166"/>
      <c r="Y545" s="166"/>
      <c r="Z545" s="166"/>
    </row>
    <row r="546" spans="1:26" ht="12.75" customHeight="1">
      <c r="A546" s="166"/>
      <c r="B546" s="166"/>
      <c r="C546" s="166"/>
      <c r="D546" s="166"/>
      <c r="E546" s="166"/>
      <c r="F546" s="166"/>
      <c r="G546" s="166"/>
      <c r="H546" s="166"/>
      <c r="I546" s="166"/>
      <c r="J546" s="166"/>
      <c r="K546" s="166"/>
      <c r="L546" s="166"/>
      <c r="M546" s="166"/>
      <c r="N546" s="166"/>
      <c r="O546" s="166"/>
      <c r="P546" s="166"/>
      <c r="Q546" s="166"/>
      <c r="R546" s="166"/>
      <c r="S546" s="166"/>
      <c r="T546" s="166"/>
      <c r="U546" s="166"/>
      <c r="V546" s="166"/>
      <c r="W546" s="166"/>
      <c r="X546" s="166"/>
      <c r="Y546" s="166"/>
      <c r="Z546" s="166"/>
    </row>
    <row r="547" spans="1:26" ht="12.75" customHeight="1">
      <c r="A547" s="166"/>
      <c r="B547" s="166"/>
      <c r="C547" s="166"/>
      <c r="D547" s="166"/>
      <c r="E547" s="166"/>
      <c r="F547" s="166"/>
      <c r="G547" s="166"/>
      <c r="H547" s="166"/>
      <c r="I547" s="166"/>
      <c r="J547" s="166"/>
      <c r="K547" s="166"/>
      <c r="L547" s="166"/>
      <c r="M547" s="166"/>
      <c r="N547" s="166"/>
      <c r="O547" s="166"/>
      <c r="P547" s="166"/>
      <c r="Q547" s="166"/>
      <c r="R547" s="166"/>
      <c r="S547" s="166"/>
      <c r="T547" s="166"/>
      <c r="U547" s="166"/>
      <c r="V547" s="166"/>
      <c r="W547" s="166"/>
      <c r="X547" s="166"/>
      <c r="Y547" s="166"/>
      <c r="Z547" s="166"/>
    </row>
    <row r="548" spans="1:26" ht="12.75" customHeight="1">
      <c r="A548" s="166"/>
      <c r="B548" s="166"/>
      <c r="C548" s="166"/>
      <c r="D548" s="166"/>
      <c r="E548" s="166"/>
      <c r="F548" s="166"/>
      <c r="G548" s="166"/>
      <c r="H548" s="166"/>
      <c r="I548" s="166"/>
      <c r="J548" s="166"/>
      <c r="K548" s="166"/>
      <c r="L548" s="166"/>
      <c r="M548" s="166"/>
      <c r="N548" s="166"/>
      <c r="O548" s="166"/>
      <c r="P548" s="166"/>
      <c r="Q548" s="166"/>
      <c r="R548" s="166"/>
      <c r="S548" s="166"/>
      <c r="T548" s="166"/>
      <c r="U548" s="166"/>
      <c r="V548" s="166"/>
      <c r="W548" s="166"/>
      <c r="X548" s="166"/>
      <c r="Y548" s="166"/>
      <c r="Z548" s="166"/>
    </row>
    <row r="549" spans="1:26" ht="12.75" customHeight="1">
      <c r="A549" s="166"/>
      <c r="B549" s="166"/>
      <c r="C549" s="166"/>
      <c r="D549" s="166"/>
      <c r="E549" s="166"/>
      <c r="F549" s="166"/>
      <c r="G549" s="166"/>
      <c r="H549" s="166"/>
      <c r="I549" s="166"/>
      <c r="J549" s="166"/>
      <c r="K549" s="166"/>
      <c r="L549" s="166"/>
      <c r="M549" s="166"/>
      <c r="N549" s="166"/>
      <c r="O549" s="166"/>
      <c r="P549" s="166"/>
      <c r="Q549" s="166"/>
      <c r="R549" s="166"/>
      <c r="S549" s="166"/>
      <c r="T549" s="166"/>
      <c r="U549" s="166"/>
      <c r="V549" s="166"/>
      <c r="W549" s="166"/>
      <c r="X549" s="166"/>
      <c r="Y549" s="166"/>
      <c r="Z549" s="166"/>
    </row>
    <row r="550" spans="1:26" ht="12.75" customHeight="1">
      <c r="A550" s="166"/>
      <c r="B550" s="166"/>
      <c r="C550" s="166"/>
      <c r="D550" s="166"/>
      <c r="E550" s="166"/>
      <c r="F550" s="166"/>
      <c r="G550" s="166"/>
      <c r="H550" s="166"/>
      <c r="I550" s="166"/>
      <c r="J550" s="166"/>
      <c r="K550" s="166"/>
      <c r="L550" s="166"/>
      <c r="M550" s="166"/>
      <c r="N550" s="166"/>
      <c r="O550" s="166"/>
      <c r="P550" s="166"/>
      <c r="Q550" s="166"/>
      <c r="R550" s="166"/>
      <c r="S550" s="166"/>
      <c r="T550" s="166"/>
      <c r="U550" s="166"/>
      <c r="V550" s="166"/>
      <c r="W550" s="166"/>
      <c r="X550" s="166"/>
      <c r="Y550" s="166"/>
      <c r="Z550" s="166"/>
    </row>
    <row r="551" spans="1:26" ht="12.75" customHeight="1">
      <c r="A551" s="166"/>
      <c r="B551" s="166"/>
      <c r="C551" s="166"/>
      <c r="D551" s="166"/>
      <c r="E551" s="166"/>
      <c r="F551" s="166"/>
      <c r="G551" s="166"/>
      <c r="H551" s="166"/>
      <c r="I551" s="166"/>
      <c r="J551" s="166"/>
      <c r="K551" s="166"/>
      <c r="L551" s="166"/>
      <c r="M551" s="166"/>
      <c r="N551" s="166"/>
      <c r="O551" s="166"/>
      <c r="P551" s="166"/>
      <c r="Q551" s="166"/>
      <c r="R551" s="166"/>
      <c r="S551" s="166"/>
      <c r="T551" s="166"/>
      <c r="U551" s="166"/>
      <c r="V551" s="166"/>
      <c r="W551" s="166"/>
      <c r="X551" s="166"/>
      <c r="Y551" s="166"/>
      <c r="Z551" s="166"/>
    </row>
    <row r="552" spans="1:26" ht="12.75" customHeight="1">
      <c r="A552" s="166"/>
      <c r="B552" s="166"/>
      <c r="C552" s="166"/>
      <c r="D552" s="166"/>
      <c r="E552" s="166"/>
      <c r="F552" s="166"/>
      <c r="G552" s="166"/>
      <c r="H552" s="166"/>
      <c r="I552" s="166"/>
      <c r="J552" s="166"/>
      <c r="K552" s="166"/>
      <c r="L552" s="166"/>
      <c r="M552" s="166"/>
      <c r="N552" s="166"/>
      <c r="O552" s="166"/>
      <c r="P552" s="166"/>
      <c r="Q552" s="166"/>
      <c r="R552" s="166"/>
      <c r="S552" s="166"/>
      <c r="T552" s="166"/>
      <c r="U552" s="166"/>
      <c r="V552" s="166"/>
      <c r="W552" s="166"/>
      <c r="X552" s="166"/>
      <c r="Y552" s="166"/>
      <c r="Z552" s="166"/>
    </row>
    <row r="553" spans="1:26" ht="12.75" customHeight="1">
      <c r="A553" s="166"/>
      <c r="B553" s="166"/>
      <c r="C553" s="166"/>
      <c r="D553" s="166"/>
      <c r="E553" s="166"/>
      <c r="F553" s="166"/>
      <c r="G553" s="166"/>
      <c r="H553" s="166"/>
      <c r="I553" s="166"/>
      <c r="J553" s="166"/>
      <c r="K553" s="166"/>
      <c r="L553" s="166"/>
      <c r="M553" s="166"/>
      <c r="N553" s="166"/>
      <c r="O553" s="166"/>
      <c r="P553" s="166"/>
      <c r="Q553" s="166"/>
      <c r="R553" s="166"/>
      <c r="S553" s="166"/>
      <c r="T553" s="166"/>
      <c r="U553" s="166"/>
      <c r="V553" s="166"/>
      <c r="W553" s="166"/>
      <c r="X553" s="166"/>
      <c r="Y553" s="166"/>
      <c r="Z553" s="166"/>
    </row>
    <row r="554" spans="1:26" ht="12.75" customHeight="1">
      <c r="A554" s="166"/>
      <c r="B554" s="166"/>
      <c r="C554" s="166"/>
      <c r="D554" s="166"/>
      <c r="E554" s="166"/>
      <c r="F554" s="166"/>
      <c r="G554" s="166"/>
      <c r="H554" s="166"/>
      <c r="I554" s="166"/>
      <c r="J554" s="166"/>
      <c r="K554" s="166"/>
      <c r="L554" s="166"/>
      <c r="M554" s="166"/>
      <c r="N554" s="166"/>
      <c r="O554" s="166"/>
      <c r="P554" s="166"/>
      <c r="Q554" s="166"/>
      <c r="R554" s="166"/>
      <c r="S554" s="166"/>
      <c r="T554" s="166"/>
      <c r="U554" s="166"/>
      <c r="V554" s="166"/>
      <c r="W554" s="166"/>
      <c r="X554" s="166"/>
      <c r="Y554" s="166"/>
      <c r="Z554" s="166"/>
    </row>
    <row r="555" spans="1:26" ht="12.75" customHeight="1">
      <c r="A555" s="166"/>
      <c r="B555" s="166"/>
      <c r="C555" s="166"/>
      <c r="D555" s="166"/>
      <c r="E555" s="166"/>
      <c r="F555" s="166"/>
      <c r="G555" s="166"/>
      <c r="H555" s="166"/>
      <c r="I555" s="166"/>
      <c r="J555" s="166"/>
      <c r="K555" s="166"/>
      <c r="L555" s="166"/>
      <c r="M555" s="166"/>
      <c r="N555" s="166"/>
      <c r="O555" s="166"/>
      <c r="P555" s="166"/>
      <c r="Q555" s="166"/>
      <c r="R555" s="166"/>
      <c r="S555" s="166"/>
      <c r="T555" s="166"/>
      <c r="U555" s="166"/>
      <c r="V555" s="166"/>
      <c r="W555" s="166"/>
      <c r="X555" s="166"/>
      <c r="Y555" s="166"/>
      <c r="Z555" s="166"/>
    </row>
    <row r="556" spans="1:26" ht="12.75" customHeight="1">
      <c r="A556" s="166"/>
      <c r="B556" s="166"/>
      <c r="C556" s="166"/>
      <c r="D556" s="166"/>
      <c r="E556" s="166"/>
      <c r="F556" s="166"/>
      <c r="G556" s="166"/>
      <c r="H556" s="166"/>
      <c r="I556" s="166"/>
      <c r="J556" s="166"/>
      <c r="K556" s="166"/>
      <c r="L556" s="166"/>
      <c r="M556" s="166"/>
      <c r="N556" s="166"/>
      <c r="O556" s="166"/>
      <c r="P556" s="166"/>
      <c r="Q556" s="166"/>
      <c r="R556" s="166"/>
      <c r="S556" s="166"/>
      <c r="T556" s="166"/>
      <c r="U556" s="166"/>
      <c r="V556" s="166"/>
      <c r="W556" s="166"/>
      <c r="X556" s="166"/>
      <c r="Y556" s="166"/>
      <c r="Z556" s="166"/>
    </row>
    <row r="557" spans="1:26" ht="12.75" customHeight="1">
      <c r="A557" s="166"/>
      <c r="B557" s="166"/>
      <c r="C557" s="166"/>
      <c r="D557" s="166"/>
      <c r="E557" s="166"/>
      <c r="F557" s="166"/>
      <c r="G557" s="166"/>
      <c r="H557" s="166"/>
      <c r="I557" s="166"/>
      <c r="J557" s="166"/>
      <c r="K557" s="166"/>
      <c r="L557" s="166"/>
      <c r="M557" s="166"/>
      <c r="N557" s="166"/>
      <c r="O557" s="166"/>
      <c r="P557" s="166"/>
      <c r="Q557" s="166"/>
      <c r="R557" s="166"/>
      <c r="S557" s="166"/>
      <c r="T557" s="166"/>
      <c r="U557" s="166"/>
      <c r="V557" s="166"/>
      <c r="W557" s="166"/>
      <c r="X557" s="166"/>
      <c r="Y557" s="166"/>
      <c r="Z557" s="166"/>
    </row>
    <row r="558" spans="1:26" ht="12.75" customHeight="1">
      <c r="A558" s="166"/>
      <c r="B558" s="166"/>
      <c r="C558" s="166"/>
      <c r="D558" s="166"/>
      <c r="E558" s="166"/>
      <c r="F558" s="166"/>
      <c r="G558" s="166"/>
      <c r="H558" s="166"/>
      <c r="I558" s="166"/>
      <c r="J558" s="166"/>
      <c r="K558" s="166"/>
      <c r="L558" s="166"/>
      <c r="M558" s="166"/>
      <c r="N558" s="166"/>
      <c r="O558" s="166"/>
      <c r="P558" s="166"/>
      <c r="Q558" s="166"/>
      <c r="R558" s="166"/>
      <c r="S558" s="166"/>
      <c r="T558" s="166"/>
      <c r="U558" s="166"/>
      <c r="V558" s="166"/>
      <c r="W558" s="166"/>
      <c r="X558" s="166"/>
      <c r="Y558" s="166"/>
      <c r="Z558" s="166"/>
    </row>
    <row r="559" spans="1:26" ht="12.75" customHeight="1">
      <c r="A559" s="166"/>
      <c r="B559" s="166"/>
      <c r="C559" s="166"/>
      <c r="D559" s="166"/>
      <c r="E559" s="166"/>
      <c r="F559" s="166"/>
      <c r="G559" s="166"/>
      <c r="H559" s="166"/>
      <c r="I559" s="166"/>
      <c r="J559" s="166"/>
      <c r="K559" s="166"/>
      <c r="L559" s="166"/>
      <c r="M559" s="166"/>
      <c r="N559" s="166"/>
      <c r="O559" s="166"/>
      <c r="P559" s="166"/>
      <c r="Q559" s="166"/>
      <c r="R559" s="166"/>
      <c r="S559" s="166"/>
      <c r="T559" s="166"/>
      <c r="U559" s="166"/>
      <c r="V559" s="166"/>
      <c r="W559" s="166"/>
      <c r="X559" s="166"/>
      <c r="Y559" s="166"/>
      <c r="Z559" s="166"/>
    </row>
    <row r="560" spans="1:26" ht="12.75" customHeight="1">
      <c r="A560" s="166"/>
      <c r="B560" s="166"/>
      <c r="C560" s="166"/>
      <c r="D560" s="166"/>
      <c r="E560" s="166"/>
      <c r="F560" s="166"/>
      <c r="G560" s="166"/>
      <c r="H560" s="166"/>
      <c r="I560" s="166"/>
      <c r="J560" s="166"/>
      <c r="K560" s="166"/>
      <c r="L560" s="166"/>
      <c r="M560" s="166"/>
      <c r="N560" s="166"/>
      <c r="O560" s="166"/>
      <c r="P560" s="166"/>
      <c r="Q560" s="166"/>
      <c r="R560" s="166"/>
      <c r="S560" s="166"/>
      <c r="T560" s="166"/>
      <c r="U560" s="166"/>
      <c r="V560" s="166"/>
      <c r="W560" s="166"/>
      <c r="X560" s="166"/>
      <c r="Y560" s="166"/>
      <c r="Z560" s="166"/>
    </row>
    <row r="561" spans="1:26" ht="12.75" customHeight="1">
      <c r="A561" s="166"/>
      <c r="B561" s="166"/>
      <c r="C561" s="166"/>
      <c r="D561" s="166"/>
      <c r="E561" s="166"/>
      <c r="F561" s="166"/>
      <c r="G561" s="166"/>
      <c r="H561" s="166"/>
      <c r="I561" s="166"/>
      <c r="J561" s="166"/>
      <c r="K561" s="166"/>
      <c r="L561" s="166"/>
      <c r="M561" s="166"/>
      <c r="N561" s="166"/>
      <c r="O561" s="166"/>
      <c r="P561" s="166"/>
      <c r="Q561" s="166"/>
      <c r="R561" s="166"/>
      <c r="S561" s="166"/>
      <c r="T561" s="166"/>
      <c r="U561" s="166"/>
      <c r="V561" s="166"/>
      <c r="W561" s="166"/>
      <c r="X561" s="166"/>
      <c r="Y561" s="166"/>
      <c r="Z561" s="166"/>
    </row>
    <row r="562" spans="1:26" ht="12.75" customHeight="1">
      <c r="A562" s="166"/>
      <c r="B562" s="166"/>
      <c r="C562" s="166"/>
      <c r="D562" s="166"/>
      <c r="E562" s="166"/>
      <c r="F562" s="166"/>
      <c r="G562" s="166"/>
      <c r="H562" s="166"/>
      <c r="I562" s="166"/>
      <c r="J562" s="166"/>
      <c r="K562" s="166"/>
      <c r="L562" s="166"/>
      <c r="M562" s="166"/>
      <c r="N562" s="166"/>
      <c r="O562" s="166"/>
      <c r="P562" s="166"/>
      <c r="Q562" s="166"/>
      <c r="R562" s="166"/>
      <c r="S562" s="166"/>
      <c r="T562" s="166"/>
      <c r="U562" s="166"/>
      <c r="V562" s="166"/>
      <c r="W562" s="166"/>
      <c r="X562" s="166"/>
      <c r="Y562" s="166"/>
      <c r="Z562" s="166"/>
    </row>
    <row r="563" spans="1:26" ht="12.75" customHeight="1">
      <c r="A563" s="166"/>
      <c r="B563" s="166"/>
      <c r="C563" s="166"/>
      <c r="D563" s="166"/>
      <c r="E563" s="166"/>
      <c r="F563" s="166"/>
      <c r="G563" s="166"/>
      <c r="H563" s="166"/>
      <c r="I563" s="166"/>
      <c r="J563" s="166"/>
      <c r="K563" s="166"/>
      <c r="L563" s="166"/>
      <c r="M563" s="166"/>
      <c r="N563" s="166"/>
      <c r="O563" s="166"/>
      <c r="P563" s="166"/>
      <c r="Q563" s="166"/>
      <c r="R563" s="166"/>
      <c r="S563" s="166"/>
      <c r="T563" s="166"/>
      <c r="U563" s="166"/>
      <c r="V563" s="166"/>
      <c r="W563" s="166"/>
      <c r="X563" s="166"/>
      <c r="Y563" s="166"/>
      <c r="Z563" s="166"/>
    </row>
    <row r="564" spans="1:26" ht="12.75" customHeight="1">
      <c r="A564" s="166"/>
      <c r="B564" s="166"/>
      <c r="C564" s="166"/>
      <c r="D564" s="166"/>
      <c r="E564" s="166"/>
      <c r="F564" s="166"/>
      <c r="G564" s="166"/>
      <c r="H564" s="166"/>
      <c r="I564" s="166"/>
      <c r="J564" s="166"/>
      <c r="K564" s="166"/>
      <c r="L564" s="166"/>
      <c r="M564" s="166"/>
      <c r="N564" s="166"/>
      <c r="O564" s="166"/>
      <c r="P564" s="166"/>
      <c r="Q564" s="166"/>
      <c r="R564" s="166"/>
      <c r="S564" s="166"/>
      <c r="T564" s="166"/>
      <c r="U564" s="166"/>
      <c r="V564" s="166"/>
      <c r="W564" s="166"/>
      <c r="X564" s="166"/>
      <c r="Y564" s="166"/>
      <c r="Z564" s="166"/>
    </row>
    <row r="565" spans="1:26" ht="12.75" customHeight="1">
      <c r="A565" s="166"/>
      <c r="B565" s="166"/>
      <c r="C565" s="166"/>
      <c r="D565" s="166"/>
      <c r="E565" s="166"/>
      <c r="F565" s="166"/>
      <c r="G565" s="166"/>
      <c r="H565" s="166"/>
      <c r="I565" s="166"/>
      <c r="J565" s="166"/>
      <c r="K565" s="166"/>
      <c r="L565" s="166"/>
      <c r="M565" s="166"/>
      <c r="N565" s="166"/>
      <c r="O565" s="166"/>
      <c r="P565" s="166"/>
      <c r="Q565" s="166"/>
      <c r="R565" s="166"/>
      <c r="S565" s="166"/>
      <c r="T565" s="166"/>
      <c r="U565" s="166"/>
      <c r="V565" s="166"/>
      <c r="W565" s="166"/>
      <c r="X565" s="166"/>
      <c r="Y565" s="166"/>
      <c r="Z565" s="166"/>
    </row>
    <row r="566" spans="1:26" ht="12.75" customHeight="1">
      <c r="A566" s="166"/>
      <c r="B566" s="166"/>
      <c r="C566" s="166"/>
      <c r="D566" s="166"/>
      <c r="E566" s="166"/>
      <c r="F566" s="166"/>
      <c r="G566" s="166"/>
      <c r="H566" s="166"/>
      <c r="I566" s="166"/>
      <c r="J566" s="166"/>
      <c r="K566" s="166"/>
      <c r="L566" s="166"/>
      <c r="M566" s="166"/>
      <c r="N566" s="166"/>
      <c r="O566" s="166"/>
      <c r="P566" s="166"/>
      <c r="Q566" s="166"/>
      <c r="R566" s="166"/>
      <c r="S566" s="166"/>
      <c r="T566" s="166"/>
      <c r="U566" s="166"/>
      <c r="V566" s="166"/>
      <c r="W566" s="166"/>
      <c r="X566" s="166"/>
      <c r="Y566" s="166"/>
      <c r="Z566" s="166"/>
    </row>
    <row r="567" spans="1:26" ht="12.75" customHeight="1">
      <c r="A567" s="166"/>
      <c r="B567" s="166"/>
      <c r="C567" s="166"/>
      <c r="D567" s="166"/>
      <c r="E567" s="166"/>
      <c r="F567" s="166"/>
      <c r="G567" s="166"/>
      <c r="H567" s="166"/>
      <c r="I567" s="166"/>
      <c r="J567" s="166"/>
      <c r="K567" s="166"/>
      <c r="L567" s="166"/>
      <c r="M567" s="166"/>
      <c r="N567" s="166"/>
      <c r="O567" s="166"/>
      <c r="P567" s="166"/>
      <c r="Q567" s="166"/>
      <c r="R567" s="166"/>
      <c r="S567" s="166"/>
      <c r="T567" s="166"/>
      <c r="U567" s="166"/>
      <c r="V567" s="166"/>
      <c r="W567" s="166"/>
      <c r="X567" s="166"/>
      <c r="Y567" s="166"/>
      <c r="Z567" s="166"/>
    </row>
    <row r="568" spans="1:26" ht="12.75" customHeight="1">
      <c r="A568" s="166"/>
      <c r="B568" s="166"/>
      <c r="C568" s="166"/>
      <c r="D568" s="166"/>
      <c r="E568" s="166"/>
      <c r="F568" s="166"/>
      <c r="G568" s="166"/>
      <c r="H568" s="166"/>
      <c r="I568" s="166"/>
      <c r="J568" s="166"/>
      <c r="K568" s="166"/>
      <c r="L568" s="166"/>
      <c r="M568" s="166"/>
      <c r="N568" s="166"/>
      <c r="O568" s="166"/>
      <c r="P568" s="166"/>
      <c r="Q568" s="166"/>
      <c r="R568" s="166"/>
      <c r="S568" s="166"/>
      <c r="T568" s="166"/>
      <c r="U568" s="166"/>
      <c r="V568" s="166"/>
      <c r="W568" s="166"/>
      <c r="X568" s="166"/>
      <c r="Y568" s="166"/>
      <c r="Z568" s="166"/>
    </row>
    <row r="569" spans="1:26" ht="12.75" customHeight="1">
      <c r="A569" s="166"/>
      <c r="B569" s="166"/>
      <c r="C569" s="166"/>
      <c r="D569" s="166"/>
      <c r="E569" s="166"/>
      <c r="F569" s="166"/>
      <c r="G569" s="166"/>
      <c r="H569" s="166"/>
      <c r="I569" s="166"/>
      <c r="J569" s="166"/>
      <c r="K569" s="166"/>
      <c r="L569" s="166"/>
      <c r="M569" s="166"/>
      <c r="N569" s="166"/>
      <c r="O569" s="166"/>
      <c r="P569" s="166"/>
      <c r="Q569" s="166"/>
      <c r="R569" s="166"/>
      <c r="S569" s="166"/>
      <c r="T569" s="166"/>
      <c r="U569" s="166"/>
      <c r="V569" s="166"/>
      <c r="W569" s="166"/>
      <c r="X569" s="166"/>
      <c r="Y569" s="166"/>
      <c r="Z569" s="166"/>
    </row>
    <row r="570" spans="1:26" ht="12.75" customHeight="1">
      <c r="A570" s="166"/>
      <c r="B570" s="166"/>
      <c r="C570" s="166"/>
      <c r="D570" s="166"/>
      <c r="E570" s="166"/>
      <c r="F570" s="166"/>
      <c r="G570" s="166"/>
      <c r="H570" s="166"/>
      <c r="I570" s="166"/>
      <c r="J570" s="166"/>
      <c r="K570" s="166"/>
      <c r="L570" s="166"/>
      <c r="M570" s="166"/>
      <c r="N570" s="166"/>
      <c r="O570" s="166"/>
      <c r="P570" s="166"/>
      <c r="Q570" s="166"/>
      <c r="R570" s="166"/>
      <c r="S570" s="166"/>
      <c r="T570" s="166"/>
      <c r="U570" s="166"/>
      <c r="V570" s="166"/>
      <c r="W570" s="166"/>
      <c r="X570" s="166"/>
      <c r="Y570" s="166"/>
      <c r="Z570" s="166"/>
    </row>
    <row r="571" spans="1:26" ht="12.75" customHeight="1">
      <c r="A571" s="166"/>
      <c r="B571" s="166"/>
      <c r="C571" s="166"/>
      <c r="D571" s="166"/>
      <c r="E571" s="166"/>
      <c r="F571" s="166"/>
      <c r="G571" s="166"/>
      <c r="H571" s="166"/>
      <c r="I571" s="166"/>
      <c r="J571" s="166"/>
      <c r="K571" s="166"/>
      <c r="L571" s="166"/>
      <c r="M571" s="166"/>
      <c r="N571" s="166"/>
      <c r="O571" s="166"/>
      <c r="P571" s="166"/>
      <c r="Q571" s="166"/>
      <c r="R571" s="166"/>
      <c r="S571" s="166"/>
      <c r="T571" s="166"/>
      <c r="U571" s="166"/>
      <c r="V571" s="166"/>
      <c r="W571" s="166"/>
      <c r="X571" s="166"/>
      <c r="Y571" s="166"/>
      <c r="Z571" s="166"/>
    </row>
    <row r="572" spans="1:26" ht="12.75" customHeight="1">
      <c r="A572" s="166"/>
      <c r="B572" s="166"/>
      <c r="C572" s="166"/>
      <c r="D572" s="166"/>
      <c r="E572" s="166"/>
      <c r="F572" s="166"/>
      <c r="G572" s="166"/>
      <c r="H572" s="166"/>
      <c r="I572" s="166"/>
      <c r="J572" s="166"/>
      <c r="K572" s="166"/>
      <c r="L572" s="166"/>
      <c r="M572" s="166"/>
      <c r="N572" s="166"/>
      <c r="O572" s="166"/>
      <c r="P572" s="166"/>
      <c r="Q572" s="166"/>
      <c r="R572" s="166"/>
      <c r="S572" s="166"/>
      <c r="T572" s="166"/>
      <c r="U572" s="166"/>
      <c r="V572" s="166"/>
      <c r="W572" s="166"/>
      <c r="X572" s="166"/>
      <c r="Y572" s="166"/>
      <c r="Z572" s="166"/>
    </row>
    <row r="573" spans="1:26" ht="12.75" customHeight="1">
      <c r="A573" s="166"/>
      <c r="B573" s="166"/>
      <c r="C573" s="166"/>
      <c r="D573" s="166"/>
      <c r="E573" s="166"/>
      <c r="F573" s="166"/>
      <c r="G573" s="166"/>
      <c r="H573" s="166"/>
      <c r="I573" s="166"/>
      <c r="J573" s="166"/>
      <c r="K573" s="166"/>
      <c r="L573" s="166"/>
      <c r="M573" s="166"/>
      <c r="N573" s="166"/>
      <c r="O573" s="166"/>
      <c r="P573" s="166"/>
      <c r="Q573" s="166"/>
      <c r="R573" s="166"/>
      <c r="S573" s="166"/>
      <c r="T573" s="166"/>
      <c r="U573" s="166"/>
      <c r="V573" s="166"/>
      <c r="W573" s="166"/>
      <c r="X573" s="166"/>
      <c r="Y573" s="166"/>
      <c r="Z573" s="166"/>
    </row>
    <row r="574" spans="1:26" ht="12.75" customHeight="1">
      <c r="A574" s="166"/>
      <c r="B574" s="166"/>
      <c r="C574" s="166"/>
      <c r="D574" s="166"/>
      <c r="E574" s="166"/>
      <c r="F574" s="166"/>
      <c r="G574" s="166"/>
      <c r="H574" s="166"/>
      <c r="I574" s="166"/>
      <c r="J574" s="166"/>
      <c r="K574" s="166"/>
      <c r="L574" s="166"/>
      <c r="M574" s="166"/>
      <c r="N574" s="166"/>
      <c r="O574" s="166"/>
      <c r="P574" s="166"/>
      <c r="Q574" s="166"/>
      <c r="R574" s="166"/>
      <c r="S574" s="166"/>
      <c r="T574" s="166"/>
      <c r="U574" s="166"/>
      <c r="V574" s="166"/>
      <c r="W574" s="166"/>
      <c r="X574" s="166"/>
      <c r="Y574" s="166"/>
      <c r="Z574" s="166"/>
    </row>
    <row r="575" spans="1:26" ht="12.75" customHeight="1">
      <c r="A575" s="166"/>
      <c r="B575" s="166"/>
      <c r="C575" s="166"/>
      <c r="D575" s="166"/>
      <c r="E575" s="166"/>
      <c r="F575" s="166"/>
      <c r="G575" s="166"/>
      <c r="H575" s="166"/>
      <c r="I575" s="166"/>
      <c r="J575" s="166"/>
      <c r="K575" s="166"/>
      <c r="L575" s="166"/>
      <c r="M575" s="166"/>
      <c r="N575" s="166"/>
      <c r="O575" s="166"/>
      <c r="P575" s="166"/>
      <c r="Q575" s="166"/>
      <c r="R575" s="166"/>
      <c r="S575" s="166"/>
      <c r="T575" s="166"/>
      <c r="U575" s="166"/>
      <c r="V575" s="166"/>
      <c r="W575" s="166"/>
      <c r="X575" s="166"/>
      <c r="Y575" s="166"/>
      <c r="Z575" s="166"/>
    </row>
    <row r="576" spans="1:26" ht="12.75" customHeight="1">
      <c r="A576" s="166"/>
      <c r="B576" s="166"/>
      <c r="C576" s="166"/>
      <c r="D576" s="166"/>
      <c r="E576" s="166"/>
      <c r="F576" s="166"/>
      <c r="G576" s="166"/>
      <c r="H576" s="166"/>
      <c r="I576" s="166"/>
      <c r="J576" s="166"/>
      <c r="K576" s="166"/>
      <c r="L576" s="166"/>
      <c r="M576" s="166"/>
      <c r="N576" s="166"/>
      <c r="O576" s="166"/>
      <c r="P576" s="166"/>
      <c r="Q576" s="166"/>
      <c r="R576" s="166"/>
      <c r="S576" s="166"/>
      <c r="T576" s="166"/>
      <c r="U576" s="166"/>
      <c r="V576" s="166"/>
      <c r="W576" s="166"/>
      <c r="X576" s="166"/>
      <c r="Y576" s="166"/>
      <c r="Z576" s="166"/>
    </row>
    <row r="577" spans="1:26" ht="12.75" customHeight="1">
      <c r="A577" s="166"/>
      <c r="B577" s="166"/>
      <c r="C577" s="166"/>
      <c r="D577" s="166"/>
      <c r="E577" s="166"/>
      <c r="F577" s="166"/>
      <c r="G577" s="166"/>
      <c r="H577" s="166"/>
      <c r="I577" s="166"/>
      <c r="J577" s="166"/>
      <c r="K577" s="166"/>
      <c r="L577" s="166"/>
      <c r="M577" s="166"/>
      <c r="N577" s="166"/>
      <c r="O577" s="166"/>
      <c r="P577" s="166"/>
      <c r="Q577" s="166"/>
      <c r="R577" s="166"/>
      <c r="S577" s="166"/>
      <c r="T577" s="166"/>
      <c r="U577" s="166"/>
      <c r="V577" s="166"/>
      <c r="W577" s="166"/>
      <c r="X577" s="166"/>
      <c r="Y577" s="166"/>
      <c r="Z577" s="166"/>
    </row>
    <row r="578" spans="1:26" ht="12.75" customHeight="1">
      <c r="A578" s="166"/>
      <c r="B578" s="166"/>
      <c r="C578" s="166"/>
      <c r="D578" s="166"/>
      <c r="E578" s="166"/>
      <c r="F578" s="166"/>
      <c r="G578" s="166"/>
      <c r="H578" s="166"/>
      <c r="I578" s="166"/>
      <c r="J578" s="166"/>
      <c r="K578" s="166"/>
      <c r="L578" s="166"/>
      <c r="M578" s="166"/>
      <c r="N578" s="166"/>
      <c r="O578" s="166"/>
      <c r="P578" s="166"/>
      <c r="Q578" s="166"/>
      <c r="R578" s="166"/>
      <c r="S578" s="166"/>
      <c r="T578" s="166"/>
      <c r="U578" s="166"/>
      <c r="V578" s="166"/>
      <c r="W578" s="166"/>
      <c r="X578" s="166"/>
      <c r="Y578" s="166"/>
      <c r="Z578" s="166"/>
    </row>
    <row r="579" spans="1:26" ht="12.75" customHeight="1">
      <c r="A579" s="166"/>
      <c r="B579" s="166"/>
      <c r="C579" s="166"/>
      <c r="D579" s="166"/>
      <c r="E579" s="166"/>
      <c r="F579" s="166"/>
      <c r="G579" s="166"/>
      <c r="H579" s="166"/>
      <c r="I579" s="166"/>
      <c r="J579" s="166"/>
      <c r="K579" s="166"/>
      <c r="L579" s="166"/>
      <c r="M579" s="166"/>
      <c r="N579" s="166"/>
      <c r="O579" s="166"/>
      <c r="P579" s="166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</row>
    <row r="580" spans="1:26" ht="12.75" customHeight="1">
      <c r="A580" s="166"/>
      <c r="B580" s="166"/>
      <c r="C580" s="166"/>
      <c r="D580" s="166"/>
      <c r="E580" s="166"/>
      <c r="F580" s="166"/>
      <c r="G580" s="166"/>
      <c r="H580" s="166"/>
      <c r="I580" s="166"/>
      <c r="J580" s="166"/>
      <c r="K580" s="166"/>
      <c r="L580" s="166"/>
      <c r="M580" s="166"/>
      <c r="N580" s="166"/>
      <c r="O580" s="166"/>
      <c r="P580" s="166"/>
      <c r="Q580" s="166"/>
      <c r="R580" s="166"/>
      <c r="S580" s="166"/>
      <c r="T580" s="166"/>
      <c r="U580" s="166"/>
      <c r="V580" s="166"/>
      <c r="W580" s="166"/>
      <c r="X580" s="166"/>
      <c r="Y580" s="166"/>
      <c r="Z580" s="166"/>
    </row>
    <row r="581" spans="1:26" ht="12.75" customHeight="1">
      <c r="A581" s="166"/>
      <c r="B581" s="166"/>
      <c r="C581" s="166"/>
      <c r="D581" s="166"/>
      <c r="E581" s="166"/>
      <c r="F581" s="166"/>
      <c r="G581" s="166"/>
      <c r="H581" s="166"/>
      <c r="I581" s="166"/>
      <c r="J581" s="166"/>
      <c r="K581" s="166"/>
      <c r="L581" s="166"/>
      <c r="M581" s="166"/>
      <c r="N581" s="166"/>
      <c r="O581" s="166"/>
      <c r="P581" s="166"/>
      <c r="Q581" s="166"/>
      <c r="R581" s="166"/>
      <c r="S581" s="166"/>
      <c r="T581" s="166"/>
      <c r="U581" s="166"/>
      <c r="V581" s="166"/>
      <c r="W581" s="166"/>
      <c r="X581" s="166"/>
      <c r="Y581" s="166"/>
      <c r="Z581" s="166"/>
    </row>
    <row r="582" spans="1:26" ht="12.75" customHeight="1">
      <c r="A582" s="166"/>
      <c r="B582" s="166"/>
      <c r="C582" s="166"/>
      <c r="D582" s="166"/>
      <c r="E582" s="166"/>
      <c r="F582" s="166"/>
      <c r="G582" s="166"/>
      <c r="H582" s="166"/>
      <c r="I582" s="166"/>
      <c r="J582" s="166"/>
      <c r="K582" s="166"/>
      <c r="L582" s="166"/>
      <c r="M582" s="166"/>
      <c r="N582" s="166"/>
      <c r="O582" s="166"/>
      <c r="P582" s="166"/>
      <c r="Q582" s="166"/>
      <c r="R582" s="166"/>
      <c r="S582" s="166"/>
      <c r="T582" s="166"/>
      <c r="U582" s="166"/>
      <c r="V582" s="166"/>
      <c r="W582" s="166"/>
      <c r="X582" s="166"/>
      <c r="Y582" s="166"/>
      <c r="Z582" s="166"/>
    </row>
    <row r="583" spans="1:26" ht="12.75" customHeight="1">
      <c r="A583" s="166"/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</row>
    <row r="584" spans="1:26" ht="12.75" customHeight="1">
      <c r="A584" s="166"/>
      <c r="B584" s="166"/>
      <c r="C584" s="166"/>
      <c r="D584" s="166"/>
      <c r="E584" s="166"/>
      <c r="F584" s="166"/>
      <c r="G584" s="166"/>
      <c r="H584" s="166"/>
      <c r="I584" s="166"/>
      <c r="J584" s="166"/>
      <c r="K584" s="166"/>
      <c r="L584" s="166"/>
      <c r="M584" s="166"/>
      <c r="N584" s="166"/>
      <c r="O584" s="166"/>
      <c r="P584" s="166"/>
      <c r="Q584" s="166"/>
      <c r="R584" s="166"/>
      <c r="S584" s="166"/>
      <c r="T584" s="166"/>
      <c r="U584" s="166"/>
      <c r="V584" s="166"/>
      <c r="W584" s="166"/>
      <c r="X584" s="166"/>
      <c r="Y584" s="166"/>
      <c r="Z584" s="166"/>
    </row>
    <row r="585" spans="1:26" ht="12.75" customHeight="1">
      <c r="A585" s="166"/>
      <c r="B585" s="166"/>
      <c r="C585" s="166"/>
      <c r="D585" s="166"/>
      <c r="E585" s="166"/>
      <c r="F585" s="166"/>
      <c r="G585" s="166"/>
      <c r="H585" s="166"/>
      <c r="I585" s="166"/>
      <c r="J585" s="166"/>
      <c r="K585" s="166"/>
      <c r="L585" s="166"/>
      <c r="M585" s="166"/>
      <c r="N585" s="166"/>
      <c r="O585" s="166"/>
      <c r="P585" s="166"/>
      <c r="Q585" s="166"/>
      <c r="R585" s="166"/>
      <c r="S585" s="166"/>
      <c r="T585" s="166"/>
      <c r="U585" s="166"/>
      <c r="V585" s="166"/>
      <c r="W585" s="166"/>
      <c r="X585" s="166"/>
      <c r="Y585" s="166"/>
      <c r="Z585" s="166"/>
    </row>
    <row r="586" spans="1:26" ht="12.75" customHeight="1">
      <c r="A586" s="166"/>
      <c r="B586" s="166"/>
      <c r="C586" s="166"/>
      <c r="D586" s="166"/>
      <c r="E586" s="166"/>
      <c r="F586" s="166"/>
      <c r="G586" s="166"/>
      <c r="H586" s="166"/>
      <c r="I586" s="166"/>
      <c r="J586" s="166"/>
      <c r="K586" s="166"/>
      <c r="L586" s="166"/>
      <c r="M586" s="166"/>
      <c r="N586" s="166"/>
      <c r="O586" s="166"/>
      <c r="P586" s="166"/>
      <c r="Q586" s="166"/>
      <c r="R586" s="166"/>
      <c r="S586" s="166"/>
      <c r="T586" s="166"/>
      <c r="U586" s="166"/>
      <c r="V586" s="166"/>
      <c r="W586" s="166"/>
      <c r="X586" s="166"/>
      <c r="Y586" s="166"/>
      <c r="Z586" s="166"/>
    </row>
    <row r="587" spans="1:26" ht="12.75" customHeight="1">
      <c r="A587" s="166"/>
      <c r="B587" s="166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</row>
    <row r="588" spans="1:26" ht="12.75" customHeight="1">
      <c r="A588" s="166"/>
      <c r="B588" s="166"/>
      <c r="C588" s="166"/>
      <c r="D588" s="166"/>
      <c r="E588" s="166"/>
      <c r="F588" s="166"/>
      <c r="G588" s="166"/>
      <c r="H588" s="166"/>
      <c r="I588" s="166"/>
      <c r="J588" s="166"/>
      <c r="K588" s="166"/>
      <c r="L588" s="166"/>
      <c r="M588" s="166"/>
      <c r="N588" s="166"/>
      <c r="O588" s="166"/>
      <c r="P588" s="166"/>
      <c r="Q588" s="166"/>
      <c r="R588" s="166"/>
      <c r="S588" s="166"/>
      <c r="T588" s="166"/>
      <c r="U588" s="166"/>
      <c r="V588" s="166"/>
      <c r="W588" s="166"/>
      <c r="X588" s="166"/>
      <c r="Y588" s="166"/>
      <c r="Z588" s="166"/>
    </row>
    <row r="589" spans="1:26" ht="12.75" customHeight="1">
      <c r="A589" s="166"/>
      <c r="B589" s="166"/>
      <c r="C589" s="166"/>
      <c r="D589" s="166"/>
      <c r="E589" s="166"/>
      <c r="F589" s="166"/>
      <c r="G589" s="166"/>
      <c r="H589" s="166"/>
      <c r="I589" s="166"/>
      <c r="J589" s="166"/>
      <c r="K589" s="166"/>
      <c r="L589" s="166"/>
      <c r="M589" s="166"/>
      <c r="N589" s="166"/>
      <c r="O589" s="166"/>
      <c r="P589" s="166"/>
      <c r="Q589" s="166"/>
      <c r="R589" s="166"/>
      <c r="S589" s="166"/>
      <c r="T589" s="166"/>
      <c r="U589" s="166"/>
      <c r="V589" s="166"/>
      <c r="W589" s="166"/>
      <c r="X589" s="166"/>
      <c r="Y589" s="166"/>
      <c r="Z589" s="166"/>
    </row>
    <row r="590" spans="1:26" ht="12.75" customHeight="1">
      <c r="A590" s="166"/>
      <c r="B590" s="166"/>
      <c r="C590" s="166"/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66"/>
      <c r="O590" s="166"/>
      <c r="P590" s="166"/>
      <c r="Q590" s="166"/>
      <c r="R590" s="166"/>
      <c r="S590" s="166"/>
      <c r="T590" s="166"/>
      <c r="U590" s="166"/>
      <c r="V590" s="166"/>
      <c r="W590" s="166"/>
      <c r="X590" s="166"/>
      <c r="Y590" s="166"/>
      <c r="Z590" s="166"/>
    </row>
    <row r="591" spans="1:26" ht="12.75" customHeight="1">
      <c r="A591" s="166"/>
      <c r="B591" s="166"/>
      <c r="C591" s="166"/>
      <c r="D591" s="166"/>
      <c r="E591" s="166"/>
      <c r="F591" s="166"/>
      <c r="G591" s="166"/>
      <c r="H591" s="166"/>
      <c r="I591" s="166"/>
      <c r="J591" s="166"/>
      <c r="K591" s="166"/>
      <c r="L591" s="166"/>
      <c r="M591" s="166"/>
      <c r="N591" s="166"/>
      <c r="O591" s="166"/>
      <c r="P591" s="166"/>
      <c r="Q591" s="166"/>
      <c r="R591" s="166"/>
      <c r="S591" s="166"/>
      <c r="T591" s="166"/>
      <c r="U591" s="166"/>
      <c r="V591" s="166"/>
      <c r="W591" s="166"/>
      <c r="X591" s="166"/>
      <c r="Y591" s="166"/>
      <c r="Z591" s="166"/>
    </row>
    <row r="592" spans="1:26" ht="12.75" customHeight="1">
      <c r="A592" s="166"/>
      <c r="B592" s="166"/>
      <c r="C592" s="166"/>
      <c r="D592" s="166"/>
      <c r="E592" s="166"/>
      <c r="F592" s="166"/>
      <c r="G592" s="166"/>
      <c r="H592" s="166"/>
      <c r="I592" s="166"/>
      <c r="J592" s="166"/>
      <c r="K592" s="166"/>
      <c r="L592" s="166"/>
      <c r="M592" s="166"/>
      <c r="N592" s="166"/>
      <c r="O592" s="166"/>
      <c r="P592" s="166"/>
      <c r="Q592" s="166"/>
      <c r="R592" s="166"/>
      <c r="S592" s="166"/>
      <c r="T592" s="166"/>
      <c r="U592" s="166"/>
      <c r="V592" s="166"/>
      <c r="W592" s="166"/>
      <c r="X592" s="166"/>
      <c r="Y592" s="166"/>
      <c r="Z592" s="166"/>
    </row>
    <row r="593" spans="1:26" ht="12.75" customHeight="1">
      <c r="A593" s="166"/>
      <c r="B593" s="166"/>
      <c r="C593" s="166"/>
      <c r="D593" s="166"/>
      <c r="E593" s="166"/>
      <c r="F593" s="166"/>
      <c r="G593" s="166"/>
      <c r="H593" s="166"/>
      <c r="I593" s="166"/>
      <c r="J593" s="166"/>
      <c r="K593" s="166"/>
      <c r="L593" s="166"/>
      <c r="M593" s="166"/>
      <c r="N593" s="166"/>
      <c r="O593" s="166"/>
      <c r="P593" s="166"/>
      <c r="Q593" s="166"/>
      <c r="R593" s="166"/>
      <c r="S593" s="166"/>
      <c r="T593" s="166"/>
      <c r="U593" s="166"/>
      <c r="V593" s="166"/>
      <c r="W593" s="166"/>
      <c r="X593" s="166"/>
      <c r="Y593" s="166"/>
      <c r="Z593" s="166"/>
    </row>
    <row r="594" spans="1:26" ht="12.75" customHeight="1">
      <c r="A594" s="166"/>
      <c r="B594" s="166"/>
      <c r="C594" s="166"/>
      <c r="D594" s="166"/>
      <c r="E594" s="166"/>
      <c r="F594" s="166"/>
      <c r="G594" s="166"/>
      <c r="H594" s="166"/>
      <c r="I594" s="166"/>
      <c r="J594" s="166"/>
      <c r="K594" s="166"/>
      <c r="L594" s="166"/>
      <c r="M594" s="166"/>
      <c r="N594" s="166"/>
      <c r="O594" s="166"/>
      <c r="P594" s="166"/>
      <c r="Q594" s="166"/>
      <c r="R594" s="166"/>
      <c r="S594" s="166"/>
      <c r="T594" s="166"/>
      <c r="U594" s="166"/>
      <c r="V594" s="166"/>
      <c r="W594" s="166"/>
      <c r="X594" s="166"/>
      <c r="Y594" s="166"/>
      <c r="Z594" s="166"/>
    </row>
    <row r="595" spans="1:26" ht="12.75" customHeight="1">
      <c r="A595" s="166"/>
      <c r="B595" s="166"/>
      <c r="C595" s="166"/>
      <c r="D595" s="166"/>
      <c r="E595" s="166"/>
      <c r="F595" s="166"/>
      <c r="G595" s="166"/>
      <c r="H595" s="166"/>
      <c r="I595" s="166"/>
      <c r="J595" s="166"/>
      <c r="K595" s="166"/>
      <c r="L595" s="166"/>
      <c r="M595" s="166"/>
      <c r="N595" s="166"/>
      <c r="O595" s="166"/>
      <c r="P595" s="166"/>
      <c r="Q595" s="166"/>
      <c r="R595" s="166"/>
      <c r="S595" s="166"/>
      <c r="T595" s="166"/>
      <c r="U595" s="166"/>
      <c r="V595" s="166"/>
      <c r="W595" s="166"/>
      <c r="X595" s="166"/>
      <c r="Y595" s="166"/>
      <c r="Z595" s="166"/>
    </row>
    <row r="596" spans="1:26" ht="12.75" customHeight="1">
      <c r="A596" s="166"/>
      <c r="B596" s="166"/>
      <c r="C596" s="166"/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66"/>
      <c r="O596" s="166"/>
      <c r="P596" s="166"/>
      <c r="Q596" s="166"/>
      <c r="R596" s="166"/>
      <c r="S596" s="166"/>
      <c r="T596" s="166"/>
      <c r="U596" s="166"/>
      <c r="V596" s="166"/>
      <c r="W596" s="166"/>
      <c r="X596" s="166"/>
      <c r="Y596" s="166"/>
      <c r="Z596" s="166"/>
    </row>
    <row r="597" spans="1:26" ht="12.75" customHeight="1">
      <c r="A597" s="166"/>
      <c r="B597" s="166"/>
      <c r="C597" s="166"/>
      <c r="D597" s="166"/>
      <c r="E597" s="166"/>
      <c r="F597" s="166"/>
      <c r="G597" s="166"/>
      <c r="H597" s="166"/>
      <c r="I597" s="166"/>
      <c r="J597" s="166"/>
      <c r="K597" s="166"/>
      <c r="L597" s="166"/>
      <c r="M597" s="166"/>
      <c r="N597" s="166"/>
      <c r="O597" s="166"/>
      <c r="P597" s="166"/>
      <c r="Q597" s="166"/>
      <c r="R597" s="166"/>
      <c r="S597" s="166"/>
      <c r="T597" s="166"/>
      <c r="U597" s="166"/>
      <c r="V597" s="166"/>
      <c r="W597" s="166"/>
      <c r="X597" s="166"/>
      <c r="Y597" s="166"/>
      <c r="Z597" s="166"/>
    </row>
    <row r="598" spans="1:26" ht="12.75" customHeight="1">
      <c r="A598" s="166"/>
      <c r="B598" s="166"/>
      <c r="C598" s="166"/>
      <c r="D598" s="166"/>
      <c r="E598" s="166"/>
      <c r="F598" s="166"/>
      <c r="G598" s="166"/>
      <c r="H598" s="166"/>
      <c r="I598" s="166"/>
      <c r="J598" s="166"/>
      <c r="K598" s="166"/>
      <c r="L598" s="166"/>
      <c r="M598" s="166"/>
      <c r="N598" s="166"/>
      <c r="O598" s="166"/>
      <c r="P598" s="166"/>
      <c r="Q598" s="166"/>
      <c r="R598" s="166"/>
      <c r="S598" s="166"/>
      <c r="T598" s="166"/>
      <c r="U598" s="166"/>
      <c r="V598" s="166"/>
      <c r="W598" s="166"/>
      <c r="X598" s="166"/>
      <c r="Y598" s="166"/>
      <c r="Z598" s="166"/>
    </row>
    <row r="599" spans="1:26" ht="12.75" customHeight="1">
      <c r="A599" s="166"/>
      <c r="B599" s="166"/>
      <c r="C599" s="166"/>
      <c r="D599" s="166"/>
      <c r="E599" s="166"/>
      <c r="F599" s="166"/>
      <c r="G599" s="166"/>
      <c r="H599" s="166"/>
      <c r="I599" s="166"/>
      <c r="J599" s="166"/>
      <c r="K599" s="166"/>
      <c r="L599" s="166"/>
      <c r="M599" s="166"/>
      <c r="N599" s="166"/>
      <c r="O599" s="166"/>
      <c r="P599" s="166"/>
      <c r="Q599" s="166"/>
      <c r="R599" s="166"/>
      <c r="S599" s="166"/>
      <c r="T599" s="166"/>
      <c r="U599" s="166"/>
      <c r="V599" s="166"/>
      <c r="W599" s="166"/>
      <c r="X599" s="166"/>
      <c r="Y599" s="166"/>
      <c r="Z599" s="166"/>
    </row>
    <row r="600" spans="1:26" ht="12.75" customHeight="1">
      <c r="A600" s="166"/>
      <c r="B600" s="166"/>
      <c r="C600" s="166"/>
      <c r="D600" s="166"/>
      <c r="E600" s="166"/>
      <c r="F600" s="166"/>
      <c r="G600" s="166"/>
      <c r="H600" s="166"/>
      <c r="I600" s="166"/>
      <c r="J600" s="166"/>
      <c r="K600" s="166"/>
      <c r="L600" s="166"/>
      <c r="M600" s="166"/>
      <c r="N600" s="166"/>
      <c r="O600" s="166"/>
      <c r="P600" s="166"/>
      <c r="Q600" s="166"/>
      <c r="R600" s="166"/>
      <c r="S600" s="166"/>
      <c r="T600" s="166"/>
      <c r="U600" s="166"/>
      <c r="V600" s="166"/>
      <c r="W600" s="166"/>
      <c r="X600" s="166"/>
      <c r="Y600" s="166"/>
      <c r="Z600" s="166"/>
    </row>
    <row r="601" spans="1:26" ht="12.75" customHeight="1">
      <c r="A601" s="166"/>
      <c r="B601" s="166"/>
      <c r="C601" s="166"/>
      <c r="D601" s="166"/>
      <c r="E601" s="166"/>
      <c r="F601" s="166"/>
      <c r="G601" s="166"/>
      <c r="H601" s="166"/>
      <c r="I601" s="166"/>
      <c r="J601" s="166"/>
      <c r="K601" s="166"/>
      <c r="L601" s="166"/>
      <c r="M601" s="166"/>
      <c r="N601" s="166"/>
      <c r="O601" s="166"/>
      <c r="P601" s="166"/>
      <c r="Q601" s="166"/>
      <c r="R601" s="166"/>
      <c r="S601" s="166"/>
      <c r="T601" s="166"/>
      <c r="U601" s="166"/>
      <c r="V601" s="166"/>
      <c r="W601" s="166"/>
      <c r="X601" s="166"/>
      <c r="Y601" s="166"/>
      <c r="Z601" s="166"/>
    </row>
    <row r="602" spans="1:26" ht="12.75" customHeight="1">
      <c r="A602" s="166"/>
      <c r="B602" s="166"/>
      <c r="C602" s="166"/>
      <c r="D602" s="166"/>
      <c r="E602" s="166"/>
      <c r="F602" s="166"/>
      <c r="G602" s="166"/>
      <c r="H602" s="166"/>
      <c r="I602" s="166"/>
      <c r="J602" s="166"/>
      <c r="K602" s="166"/>
      <c r="L602" s="166"/>
      <c r="M602" s="166"/>
      <c r="N602" s="166"/>
      <c r="O602" s="166"/>
      <c r="P602" s="166"/>
      <c r="Q602" s="166"/>
      <c r="R602" s="166"/>
      <c r="S602" s="166"/>
      <c r="T602" s="166"/>
      <c r="U602" s="166"/>
      <c r="V602" s="166"/>
      <c r="W602" s="166"/>
      <c r="X602" s="166"/>
      <c r="Y602" s="166"/>
      <c r="Z602" s="166"/>
    </row>
    <row r="603" spans="1:26" ht="12.75" customHeight="1">
      <c r="A603" s="166"/>
      <c r="B603" s="166"/>
      <c r="C603" s="166"/>
      <c r="D603" s="166"/>
      <c r="E603" s="166"/>
      <c r="F603" s="166"/>
      <c r="G603" s="166"/>
      <c r="H603" s="166"/>
      <c r="I603" s="166"/>
      <c r="J603" s="166"/>
      <c r="K603" s="166"/>
      <c r="L603" s="166"/>
      <c r="M603" s="166"/>
      <c r="N603" s="166"/>
      <c r="O603" s="166"/>
      <c r="P603" s="166"/>
      <c r="Q603" s="166"/>
      <c r="R603" s="166"/>
      <c r="S603" s="166"/>
      <c r="T603" s="166"/>
      <c r="U603" s="166"/>
      <c r="V603" s="166"/>
      <c r="W603" s="166"/>
      <c r="X603" s="166"/>
      <c r="Y603" s="166"/>
      <c r="Z603" s="166"/>
    </row>
    <row r="604" spans="1:26" ht="12.75" customHeight="1">
      <c r="A604" s="166"/>
      <c r="B604" s="166"/>
      <c r="C604" s="166"/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66"/>
      <c r="Q604" s="166"/>
      <c r="R604" s="166"/>
      <c r="S604" s="166"/>
      <c r="T604" s="166"/>
      <c r="U604" s="166"/>
      <c r="V604" s="166"/>
      <c r="W604" s="166"/>
      <c r="X604" s="166"/>
      <c r="Y604" s="166"/>
      <c r="Z604" s="166"/>
    </row>
    <row r="605" spans="1:26" ht="12.75" customHeight="1">
      <c r="A605" s="166"/>
      <c r="B605" s="166"/>
      <c r="C605" s="166"/>
      <c r="D605" s="166"/>
      <c r="E605" s="166"/>
      <c r="F605" s="166"/>
      <c r="G605" s="166"/>
      <c r="H605" s="166"/>
      <c r="I605" s="166"/>
      <c r="J605" s="166"/>
      <c r="K605" s="166"/>
      <c r="L605" s="166"/>
      <c r="M605" s="166"/>
      <c r="N605" s="166"/>
      <c r="O605" s="166"/>
      <c r="P605" s="166"/>
      <c r="Q605" s="166"/>
      <c r="R605" s="166"/>
      <c r="S605" s="166"/>
      <c r="T605" s="166"/>
      <c r="U605" s="166"/>
      <c r="V605" s="166"/>
      <c r="W605" s="166"/>
      <c r="X605" s="166"/>
      <c r="Y605" s="166"/>
      <c r="Z605" s="166"/>
    </row>
    <row r="606" spans="1:26" ht="12.75" customHeight="1">
      <c r="A606" s="166"/>
      <c r="B606" s="166"/>
      <c r="C606" s="166"/>
      <c r="D606" s="166"/>
      <c r="E606" s="166"/>
      <c r="F606" s="166"/>
      <c r="G606" s="166"/>
      <c r="H606" s="166"/>
      <c r="I606" s="166"/>
      <c r="J606" s="166"/>
      <c r="K606" s="166"/>
      <c r="L606" s="166"/>
      <c r="M606" s="166"/>
      <c r="N606" s="166"/>
      <c r="O606" s="166"/>
      <c r="P606" s="166"/>
      <c r="Q606" s="166"/>
      <c r="R606" s="166"/>
      <c r="S606" s="166"/>
      <c r="T606" s="166"/>
      <c r="U606" s="166"/>
      <c r="V606" s="166"/>
      <c r="W606" s="166"/>
      <c r="X606" s="166"/>
      <c r="Y606" s="166"/>
      <c r="Z606" s="166"/>
    </row>
    <row r="607" spans="1:26" ht="12.75" customHeight="1">
      <c r="A607" s="166"/>
      <c r="B607" s="166"/>
      <c r="C607" s="166"/>
      <c r="D607" s="166"/>
      <c r="E607" s="166"/>
      <c r="F607" s="166"/>
      <c r="G607" s="166"/>
      <c r="H607" s="166"/>
      <c r="I607" s="166"/>
      <c r="J607" s="166"/>
      <c r="K607" s="166"/>
      <c r="L607" s="166"/>
      <c r="M607" s="166"/>
      <c r="N607" s="166"/>
      <c r="O607" s="166"/>
      <c r="P607" s="166"/>
      <c r="Q607" s="166"/>
      <c r="R607" s="166"/>
      <c r="S607" s="166"/>
      <c r="T607" s="166"/>
      <c r="U607" s="166"/>
      <c r="V607" s="166"/>
      <c r="W607" s="166"/>
      <c r="X607" s="166"/>
      <c r="Y607" s="166"/>
      <c r="Z607" s="166"/>
    </row>
    <row r="608" spans="1:26" ht="12.75" customHeight="1">
      <c r="A608" s="166"/>
      <c r="B608" s="166"/>
      <c r="C608" s="166"/>
      <c r="D608" s="166"/>
      <c r="E608" s="166"/>
      <c r="F608" s="166"/>
      <c r="G608" s="166"/>
      <c r="H608" s="166"/>
      <c r="I608" s="166"/>
      <c r="J608" s="166"/>
      <c r="K608" s="166"/>
      <c r="L608" s="166"/>
      <c r="M608" s="166"/>
      <c r="N608" s="166"/>
      <c r="O608" s="166"/>
      <c r="P608" s="166"/>
      <c r="Q608" s="166"/>
      <c r="R608" s="166"/>
      <c r="S608" s="166"/>
      <c r="T608" s="166"/>
      <c r="U608" s="166"/>
      <c r="V608" s="166"/>
      <c r="W608" s="166"/>
      <c r="X608" s="166"/>
      <c r="Y608" s="166"/>
      <c r="Z608" s="166"/>
    </row>
    <row r="609" spans="1:26" ht="12.75" customHeight="1">
      <c r="A609" s="166"/>
      <c r="B609" s="166"/>
      <c r="C609" s="166"/>
      <c r="D609" s="166"/>
      <c r="E609" s="166"/>
      <c r="F609" s="166"/>
      <c r="G609" s="166"/>
      <c r="H609" s="166"/>
      <c r="I609" s="166"/>
      <c r="J609" s="166"/>
      <c r="K609" s="166"/>
      <c r="L609" s="166"/>
      <c r="M609" s="166"/>
      <c r="N609" s="166"/>
      <c r="O609" s="166"/>
      <c r="P609" s="166"/>
      <c r="Q609" s="166"/>
      <c r="R609" s="166"/>
      <c r="S609" s="166"/>
      <c r="T609" s="166"/>
      <c r="U609" s="166"/>
      <c r="V609" s="166"/>
      <c r="W609" s="166"/>
      <c r="X609" s="166"/>
      <c r="Y609" s="166"/>
      <c r="Z609" s="166"/>
    </row>
    <row r="610" spans="1:26" ht="12.75" customHeight="1">
      <c r="A610" s="166"/>
      <c r="B610" s="166"/>
      <c r="C610" s="166"/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66"/>
      <c r="Q610" s="166"/>
      <c r="R610" s="166"/>
      <c r="S610" s="166"/>
      <c r="T610" s="166"/>
      <c r="U610" s="166"/>
      <c r="V610" s="166"/>
      <c r="W610" s="166"/>
      <c r="X610" s="166"/>
      <c r="Y610" s="166"/>
      <c r="Z610" s="166"/>
    </row>
    <row r="611" spans="1:26" ht="12.75" customHeight="1">
      <c r="A611" s="166"/>
      <c r="B611" s="166"/>
      <c r="C611" s="166"/>
      <c r="D611" s="166"/>
      <c r="E611" s="166"/>
      <c r="F611" s="166"/>
      <c r="G611" s="166"/>
      <c r="H611" s="166"/>
      <c r="I611" s="166"/>
      <c r="J611" s="166"/>
      <c r="K611" s="166"/>
      <c r="L611" s="166"/>
      <c r="M611" s="166"/>
      <c r="N611" s="166"/>
      <c r="O611" s="166"/>
      <c r="P611" s="166"/>
      <c r="Q611" s="166"/>
      <c r="R611" s="166"/>
      <c r="S611" s="166"/>
      <c r="T611" s="166"/>
      <c r="U611" s="166"/>
      <c r="V611" s="166"/>
      <c r="W611" s="166"/>
      <c r="X611" s="166"/>
      <c r="Y611" s="166"/>
      <c r="Z611" s="166"/>
    </row>
    <row r="612" spans="1:26" ht="12.75" customHeight="1">
      <c r="A612" s="166"/>
      <c r="B612" s="166"/>
      <c r="C612" s="166"/>
      <c r="D612" s="166"/>
      <c r="E612" s="166"/>
      <c r="F612" s="166"/>
      <c r="G612" s="166"/>
      <c r="H612" s="166"/>
      <c r="I612" s="166"/>
      <c r="J612" s="166"/>
      <c r="K612" s="166"/>
      <c r="L612" s="166"/>
      <c r="M612" s="166"/>
      <c r="N612" s="166"/>
      <c r="O612" s="166"/>
      <c r="P612" s="166"/>
      <c r="Q612" s="166"/>
      <c r="R612" s="166"/>
      <c r="S612" s="166"/>
      <c r="T612" s="166"/>
      <c r="U612" s="166"/>
      <c r="V612" s="166"/>
      <c r="W612" s="166"/>
      <c r="X612" s="166"/>
      <c r="Y612" s="166"/>
      <c r="Z612" s="166"/>
    </row>
    <row r="613" spans="1:26" ht="12.75" customHeight="1">
      <c r="A613" s="166"/>
      <c r="B613" s="166"/>
      <c r="C613" s="166"/>
      <c r="D613" s="166"/>
      <c r="E613" s="166"/>
      <c r="F613" s="166"/>
      <c r="G613" s="166"/>
      <c r="H613" s="166"/>
      <c r="I613" s="166"/>
      <c r="J613" s="166"/>
      <c r="K613" s="166"/>
      <c r="L613" s="166"/>
      <c r="M613" s="166"/>
      <c r="N613" s="166"/>
      <c r="O613" s="166"/>
      <c r="P613" s="166"/>
      <c r="Q613" s="166"/>
      <c r="R613" s="166"/>
      <c r="S613" s="166"/>
      <c r="T613" s="166"/>
      <c r="U613" s="166"/>
      <c r="V613" s="166"/>
      <c r="W613" s="166"/>
      <c r="X613" s="166"/>
      <c r="Y613" s="166"/>
      <c r="Z613" s="166"/>
    </row>
    <row r="614" spans="1:26" ht="12.75" customHeight="1">
      <c r="A614" s="166"/>
      <c r="B614" s="166"/>
      <c r="C614" s="166"/>
      <c r="D614" s="166"/>
      <c r="E614" s="166"/>
      <c r="F614" s="166"/>
      <c r="G614" s="166"/>
      <c r="H614" s="166"/>
      <c r="I614" s="166"/>
      <c r="J614" s="166"/>
      <c r="K614" s="166"/>
      <c r="L614" s="166"/>
      <c r="M614" s="166"/>
      <c r="N614" s="166"/>
      <c r="O614" s="166"/>
      <c r="P614" s="166"/>
      <c r="Q614" s="166"/>
      <c r="R614" s="166"/>
      <c r="S614" s="166"/>
      <c r="T614" s="166"/>
      <c r="U614" s="166"/>
      <c r="V614" s="166"/>
      <c r="W614" s="166"/>
      <c r="X614" s="166"/>
      <c r="Y614" s="166"/>
      <c r="Z614" s="166"/>
    </row>
    <row r="615" spans="1:26" ht="12.75" customHeight="1">
      <c r="A615" s="166"/>
      <c r="B615" s="166"/>
      <c r="C615" s="166"/>
      <c r="D615" s="166"/>
      <c r="E615" s="166"/>
      <c r="F615" s="166"/>
      <c r="G615" s="166"/>
      <c r="H615" s="166"/>
      <c r="I615" s="166"/>
      <c r="J615" s="166"/>
      <c r="K615" s="166"/>
      <c r="L615" s="166"/>
      <c r="M615" s="166"/>
      <c r="N615" s="166"/>
      <c r="O615" s="166"/>
      <c r="P615" s="166"/>
      <c r="Q615" s="166"/>
      <c r="R615" s="166"/>
      <c r="S615" s="166"/>
      <c r="T615" s="166"/>
      <c r="U615" s="166"/>
      <c r="V615" s="166"/>
      <c r="W615" s="166"/>
      <c r="X615" s="166"/>
      <c r="Y615" s="166"/>
      <c r="Z615" s="166"/>
    </row>
    <row r="616" spans="1:26" ht="12.75" customHeight="1">
      <c r="A616" s="166"/>
      <c r="B616" s="166"/>
      <c r="C616" s="166"/>
      <c r="D616" s="166"/>
      <c r="E616" s="166"/>
      <c r="F616" s="166"/>
      <c r="G616" s="166"/>
      <c r="H616" s="166"/>
      <c r="I616" s="166"/>
      <c r="J616" s="166"/>
      <c r="K616" s="166"/>
      <c r="L616" s="166"/>
      <c r="M616" s="166"/>
      <c r="N616" s="166"/>
      <c r="O616" s="166"/>
      <c r="P616" s="166"/>
      <c r="Q616" s="166"/>
      <c r="R616" s="166"/>
      <c r="S616" s="166"/>
      <c r="T616" s="166"/>
      <c r="U616" s="166"/>
      <c r="V616" s="166"/>
      <c r="W616" s="166"/>
      <c r="X616" s="166"/>
      <c r="Y616" s="166"/>
      <c r="Z616" s="166"/>
    </row>
    <row r="617" spans="1:26" ht="12.75" customHeight="1">
      <c r="A617" s="166"/>
      <c r="B617" s="166"/>
      <c r="C617" s="166"/>
      <c r="D617" s="166"/>
      <c r="E617" s="166"/>
      <c r="F617" s="166"/>
      <c r="G617" s="166"/>
      <c r="H617" s="166"/>
      <c r="I617" s="166"/>
      <c r="J617" s="166"/>
      <c r="K617" s="166"/>
      <c r="L617" s="166"/>
      <c r="M617" s="166"/>
      <c r="N617" s="166"/>
      <c r="O617" s="166"/>
      <c r="P617" s="166"/>
      <c r="Q617" s="166"/>
      <c r="R617" s="166"/>
      <c r="S617" s="166"/>
      <c r="T617" s="166"/>
      <c r="U617" s="166"/>
      <c r="V617" s="166"/>
      <c r="W617" s="166"/>
      <c r="X617" s="166"/>
      <c r="Y617" s="166"/>
      <c r="Z617" s="166"/>
    </row>
    <row r="618" spans="1:26" ht="12.75" customHeight="1">
      <c r="A618" s="166"/>
      <c r="B618" s="166"/>
      <c r="C618" s="166"/>
      <c r="D618" s="166"/>
      <c r="E618" s="166"/>
      <c r="F618" s="166"/>
      <c r="G618" s="166"/>
      <c r="H618" s="166"/>
      <c r="I618" s="166"/>
      <c r="J618" s="166"/>
      <c r="K618" s="166"/>
      <c r="L618" s="166"/>
      <c r="M618" s="166"/>
      <c r="N618" s="166"/>
      <c r="O618" s="166"/>
      <c r="P618" s="166"/>
      <c r="Q618" s="166"/>
      <c r="R618" s="166"/>
      <c r="S618" s="166"/>
      <c r="T618" s="166"/>
      <c r="U618" s="166"/>
      <c r="V618" s="166"/>
      <c r="W618" s="166"/>
      <c r="X618" s="166"/>
      <c r="Y618" s="166"/>
      <c r="Z618" s="166"/>
    </row>
    <row r="619" spans="1:26" ht="12.75" customHeight="1">
      <c r="A619" s="166"/>
      <c r="B619" s="166"/>
      <c r="C619" s="166"/>
      <c r="D619" s="166"/>
      <c r="E619" s="166"/>
      <c r="F619" s="166"/>
      <c r="G619" s="166"/>
      <c r="H619" s="166"/>
      <c r="I619" s="166"/>
      <c r="J619" s="166"/>
      <c r="K619" s="166"/>
      <c r="L619" s="166"/>
      <c r="M619" s="166"/>
      <c r="N619" s="166"/>
      <c r="O619" s="166"/>
      <c r="P619" s="166"/>
      <c r="Q619" s="166"/>
      <c r="R619" s="166"/>
      <c r="S619" s="166"/>
      <c r="T619" s="166"/>
      <c r="U619" s="166"/>
      <c r="V619" s="166"/>
      <c r="W619" s="166"/>
      <c r="X619" s="166"/>
      <c r="Y619" s="166"/>
      <c r="Z619" s="166"/>
    </row>
    <row r="620" spans="1:26" ht="12.75" customHeight="1">
      <c r="A620" s="166"/>
      <c r="B620" s="166"/>
      <c r="C620" s="166"/>
      <c r="D620" s="166"/>
      <c r="E620" s="166"/>
      <c r="F620" s="166"/>
      <c r="G620" s="166"/>
      <c r="H620" s="166"/>
      <c r="I620" s="166"/>
      <c r="J620" s="166"/>
      <c r="K620" s="166"/>
      <c r="L620" s="166"/>
      <c r="M620" s="166"/>
      <c r="N620" s="166"/>
      <c r="O620" s="166"/>
      <c r="P620" s="166"/>
      <c r="Q620" s="166"/>
      <c r="R620" s="166"/>
      <c r="S620" s="166"/>
      <c r="T620" s="166"/>
      <c r="U620" s="166"/>
      <c r="V620" s="166"/>
      <c r="W620" s="166"/>
      <c r="X620" s="166"/>
      <c r="Y620" s="166"/>
      <c r="Z620" s="166"/>
    </row>
    <row r="621" spans="1:26" ht="12.75" customHeight="1">
      <c r="A621" s="166"/>
      <c r="B621" s="166"/>
      <c r="C621" s="166"/>
      <c r="D621" s="166"/>
      <c r="E621" s="166"/>
      <c r="F621" s="166"/>
      <c r="G621" s="166"/>
      <c r="H621" s="166"/>
      <c r="I621" s="166"/>
      <c r="J621" s="166"/>
      <c r="K621" s="166"/>
      <c r="L621" s="166"/>
      <c r="M621" s="166"/>
      <c r="N621" s="166"/>
      <c r="O621" s="166"/>
      <c r="P621" s="166"/>
      <c r="Q621" s="166"/>
      <c r="R621" s="166"/>
      <c r="S621" s="166"/>
      <c r="T621" s="166"/>
      <c r="U621" s="166"/>
      <c r="V621" s="166"/>
      <c r="W621" s="166"/>
      <c r="X621" s="166"/>
      <c r="Y621" s="166"/>
      <c r="Z621" s="166"/>
    </row>
    <row r="622" spans="1:26" ht="12.75" customHeight="1">
      <c r="A622" s="166"/>
      <c r="B622" s="166"/>
      <c r="C622" s="166"/>
      <c r="D622" s="166"/>
      <c r="E622" s="166"/>
      <c r="F622" s="166"/>
      <c r="G622" s="166"/>
      <c r="H622" s="166"/>
      <c r="I622" s="166"/>
      <c r="J622" s="166"/>
      <c r="K622" s="166"/>
      <c r="L622" s="166"/>
      <c r="M622" s="166"/>
      <c r="N622" s="166"/>
      <c r="O622" s="166"/>
      <c r="P622" s="166"/>
      <c r="Q622" s="166"/>
      <c r="R622" s="166"/>
      <c r="S622" s="166"/>
      <c r="T622" s="166"/>
      <c r="U622" s="166"/>
      <c r="V622" s="166"/>
      <c r="W622" s="166"/>
      <c r="X622" s="166"/>
      <c r="Y622" s="166"/>
      <c r="Z622" s="166"/>
    </row>
    <row r="623" spans="1:26" ht="12.75" customHeight="1">
      <c r="A623" s="166"/>
      <c r="B623" s="166"/>
      <c r="C623" s="166"/>
      <c r="D623" s="166"/>
      <c r="E623" s="166"/>
      <c r="F623" s="166"/>
      <c r="G623" s="166"/>
      <c r="H623" s="166"/>
      <c r="I623" s="166"/>
      <c r="J623" s="166"/>
      <c r="K623" s="166"/>
      <c r="L623" s="166"/>
      <c r="M623" s="166"/>
      <c r="N623" s="166"/>
      <c r="O623" s="166"/>
      <c r="P623" s="166"/>
      <c r="Q623" s="166"/>
      <c r="R623" s="166"/>
      <c r="S623" s="166"/>
      <c r="T623" s="166"/>
      <c r="U623" s="166"/>
      <c r="V623" s="166"/>
      <c r="W623" s="166"/>
      <c r="X623" s="166"/>
      <c r="Y623" s="166"/>
      <c r="Z623" s="166"/>
    </row>
    <row r="624" spans="1:26" ht="12.75" customHeight="1">
      <c r="A624" s="166"/>
      <c r="B624" s="166"/>
      <c r="C624" s="166"/>
      <c r="D624" s="166"/>
      <c r="E624" s="166"/>
      <c r="F624" s="166"/>
      <c r="G624" s="166"/>
      <c r="H624" s="166"/>
      <c r="I624" s="166"/>
      <c r="J624" s="166"/>
      <c r="K624" s="166"/>
      <c r="L624" s="166"/>
      <c r="M624" s="166"/>
      <c r="N624" s="166"/>
      <c r="O624" s="166"/>
      <c r="P624" s="166"/>
      <c r="Q624" s="166"/>
      <c r="R624" s="166"/>
      <c r="S624" s="166"/>
      <c r="T624" s="166"/>
      <c r="U624" s="166"/>
      <c r="V624" s="166"/>
      <c r="W624" s="166"/>
      <c r="X624" s="166"/>
      <c r="Y624" s="166"/>
      <c r="Z624" s="166"/>
    </row>
    <row r="625" spans="1:26" ht="12.75" customHeight="1">
      <c r="A625" s="166"/>
      <c r="B625" s="166"/>
      <c r="C625" s="166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66"/>
      <c r="O625" s="166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</row>
    <row r="626" spans="1:26" ht="12.75" customHeight="1">
      <c r="A626" s="166"/>
      <c r="B626" s="166"/>
      <c r="C626" s="166"/>
      <c r="D626" s="166"/>
      <c r="E626" s="166"/>
      <c r="F626" s="166"/>
      <c r="G626" s="166"/>
      <c r="H626" s="166"/>
      <c r="I626" s="166"/>
      <c r="J626" s="166"/>
      <c r="K626" s="166"/>
      <c r="L626" s="166"/>
      <c r="M626" s="166"/>
      <c r="N626" s="166"/>
      <c r="O626" s="166"/>
      <c r="P626" s="166"/>
      <c r="Q626" s="166"/>
      <c r="R626" s="166"/>
      <c r="S626" s="166"/>
      <c r="T626" s="166"/>
      <c r="U626" s="166"/>
      <c r="V626" s="166"/>
      <c r="W626" s="166"/>
      <c r="X626" s="166"/>
      <c r="Y626" s="166"/>
      <c r="Z626" s="166"/>
    </row>
    <row r="627" spans="1:26" ht="12.75" customHeight="1">
      <c r="A627" s="166"/>
      <c r="B627" s="166"/>
      <c r="C627" s="166"/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66"/>
      <c r="O627" s="166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</row>
    <row r="628" spans="1:26" ht="12.75" customHeight="1">
      <c r="A628" s="166"/>
      <c r="B628" s="166"/>
      <c r="C628" s="166"/>
      <c r="D628" s="166"/>
      <c r="E628" s="166"/>
      <c r="F628" s="166"/>
      <c r="G628" s="166"/>
      <c r="H628" s="166"/>
      <c r="I628" s="166"/>
      <c r="J628" s="166"/>
      <c r="K628" s="166"/>
      <c r="L628" s="166"/>
      <c r="M628" s="166"/>
      <c r="N628" s="166"/>
      <c r="O628" s="166"/>
      <c r="P628" s="166"/>
      <c r="Q628" s="166"/>
      <c r="R628" s="166"/>
      <c r="S628" s="166"/>
      <c r="T628" s="166"/>
      <c r="U628" s="166"/>
      <c r="V628" s="166"/>
      <c r="W628" s="166"/>
      <c r="X628" s="166"/>
      <c r="Y628" s="166"/>
      <c r="Z628" s="166"/>
    </row>
    <row r="629" spans="1:26" ht="12.75" customHeight="1">
      <c r="A629" s="166"/>
      <c r="B629" s="166"/>
      <c r="C629" s="166"/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66"/>
      <c r="O629" s="166"/>
      <c r="P629" s="166"/>
      <c r="Q629" s="166"/>
      <c r="R629" s="166"/>
      <c r="S629" s="166"/>
      <c r="T629" s="166"/>
      <c r="U629" s="166"/>
      <c r="V629" s="166"/>
      <c r="W629" s="166"/>
      <c r="X629" s="166"/>
      <c r="Y629" s="166"/>
      <c r="Z629" s="166"/>
    </row>
    <row r="630" spans="1:26" ht="12.75" customHeight="1">
      <c r="A630" s="166"/>
      <c r="B630" s="166"/>
      <c r="C630" s="166"/>
      <c r="D630" s="166"/>
      <c r="E630" s="166"/>
      <c r="F630" s="166"/>
      <c r="G630" s="166"/>
      <c r="H630" s="166"/>
      <c r="I630" s="166"/>
      <c r="J630" s="166"/>
      <c r="K630" s="166"/>
      <c r="L630" s="166"/>
      <c r="M630" s="166"/>
      <c r="N630" s="166"/>
      <c r="O630" s="166"/>
      <c r="P630" s="166"/>
      <c r="Q630" s="166"/>
      <c r="R630" s="166"/>
      <c r="S630" s="166"/>
      <c r="T630" s="166"/>
      <c r="U630" s="166"/>
      <c r="V630" s="166"/>
      <c r="W630" s="166"/>
      <c r="X630" s="166"/>
      <c r="Y630" s="166"/>
      <c r="Z630" s="166"/>
    </row>
    <row r="631" spans="1:26" ht="12.75" customHeight="1">
      <c r="A631" s="166"/>
      <c r="B631" s="166"/>
      <c r="C631" s="166"/>
      <c r="D631" s="166"/>
      <c r="E631" s="166"/>
      <c r="F631" s="166"/>
      <c r="G631" s="166"/>
      <c r="H631" s="166"/>
      <c r="I631" s="166"/>
      <c r="J631" s="166"/>
      <c r="K631" s="166"/>
      <c r="L631" s="166"/>
      <c r="M631" s="166"/>
      <c r="N631" s="166"/>
      <c r="O631" s="166"/>
      <c r="P631" s="166"/>
      <c r="Q631" s="166"/>
      <c r="R631" s="166"/>
      <c r="S631" s="166"/>
      <c r="T631" s="166"/>
      <c r="U631" s="166"/>
      <c r="V631" s="166"/>
      <c r="W631" s="166"/>
      <c r="X631" s="166"/>
      <c r="Y631" s="166"/>
      <c r="Z631" s="166"/>
    </row>
    <row r="632" spans="1:26" ht="12.75" customHeight="1">
      <c r="A632" s="166"/>
      <c r="B632" s="166"/>
      <c r="C632" s="166"/>
      <c r="D632" s="166"/>
      <c r="E632" s="166"/>
      <c r="F632" s="166"/>
      <c r="G632" s="166"/>
      <c r="H632" s="166"/>
      <c r="I632" s="166"/>
      <c r="J632" s="166"/>
      <c r="K632" s="166"/>
      <c r="L632" s="166"/>
      <c r="M632" s="166"/>
      <c r="N632" s="166"/>
      <c r="O632" s="166"/>
      <c r="P632" s="166"/>
      <c r="Q632" s="166"/>
      <c r="R632" s="166"/>
      <c r="S632" s="166"/>
      <c r="T632" s="166"/>
      <c r="U632" s="166"/>
      <c r="V632" s="166"/>
      <c r="W632" s="166"/>
      <c r="X632" s="166"/>
      <c r="Y632" s="166"/>
      <c r="Z632" s="166"/>
    </row>
    <row r="633" spans="1:26" ht="12.75" customHeight="1">
      <c r="A633" s="166"/>
      <c r="B633" s="166"/>
      <c r="C633" s="166"/>
      <c r="D633" s="166"/>
      <c r="E633" s="166"/>
      <c r="F633" s="166"/>
      <c r="G633" s="166"/>
      <c r="H633" s="166"/>
      <c r="I633" s="166"/>
      <c r="J633" s="166"/>
      <c r="K633" s="166"/>
      <c r="L633" s="166"/>
      <c r="M633" s="166"/>
      <c r="N633" s="166"/>
      <c r="O633" s="166"/>
      <c r="P633" s="166"/>
      <c r="Q633" s="166"/>
      <c r="R633" s="166"/>
      <c r="S633" s="166"/>
      <c r="T633" s="166"/>
      <c r="U633" s="166"/>
      <c r="V633" s="166"/>
      <c r="W633" s="166"/>
      <c r="X633" s="166"/>
      <c r="Y633" s="166"/>
      <c r="Z633" s="166"/>
    </row>
    <row r="634" spans="1:26" ht="12.75" customHeight="1">
      <c r="A634" s="166"/>
      <c r="B634" s="166"/>
      <c r="C634" s="166"/>
      <c r="D634" s="166"/>
      <c r="E634" s="166"/>
      <c r="F634" s="166"/>
      <c r="G634" s="166"/>
      <c r="H634" s="166"/>
      <c r="I634" s="166"/>
      <c r="J634" s="166"/>
      <c r="K634" s="166"/>
      <c r="L634" s="166"/>
      <c r="M634" s="166"/>
      <c r="N634" s="166"/>
      <c r="O634" s="166"/>
      <c r="P634" s="166"/>
      <c r="Q634" s="166"/>
      <c r="R634" s="166"/>
      <c r="S634" s="166"/>
      <c r="T634" s="166"/>
      <c r="U634" s="166"/>
      <c r="V634" s="166"/>
      <c r="W634" s="166"/>
      <c r="X634" s="166"/>
      <c r="Y634" s="166"/>
      <c r="Z634" s="166"/>
    </row>
    <row r="635" spans="1:26" ht="12.75" customHeight="1">
      <c r="A635" s="166"/>
      <c r="B635" s="166"/>
      <c r="C635" s="166"/>
      <c r="D635" s="166"/>
      <c r="E635" s="166"/>
      <c r="F635" s="166"/>
      <c r="G635" s="166"/>
      <c r="H635" s="166"/>
      <c r="I635" s="166"/>
      <c r="J635" s="166"/>
      <c r="K635" s="166"/>
      <c r="L635" s="166"/>
      <c r="M635" s="166"/>
      <c r="N635" s="166"/>
      <c r="O635" s="166"/>
      <c r="P635" s="166"/>
      <c r="Q635" s="166"/>
      <c r="R635" s="166"/>
      <c r="S635" s="166"/>
      <c r="T635" s="166"/>
      <c r="U635" s="166"/>
      <c r="V635" s="166"/>
      <c r="W635" s="166"/>
      <c r="X635" s="166"/>
      <c r="Y635" s="166"/>
      <c r="Z635" s="166"/>
    </row>
    <row r="636" spans="1:26" ht="12.75" customHeight="1">
      <c r="A636" s="166"/>
      <c r="B636" s="166"/>
      <c r="C636" s="166"/>
      <c r="D636" s="166"/>
      <c r="E636" s="166"/>
      <c r="F636" s="166"/>
      <c r="G636" s="166"/>
      <c r="H636" s="166"/>
      <c r="I636" s="166"/>
      <c r="J636" s="166"/>
      <c r="K636" s="166"/>
      <c r="L636" s="166"/>
      <c r="M636" s="166"/>
      <c r="N636" s="166"/>
      <c r="O636" s="166"/>
      <c r="P636" s="166"/>
      <c r="Q636" s="166"/>
      <c r="R636" s="166"/>
      <c r="S636" s="166"/>
      <c r="T636" s="166"/>
      <c r="U636" s="166"/>
      <c r="V636" s="166"/>
      <c r="W636" s="166"/>
      <c r="X636" s="166"/>
      <c r="Y636" s="166"/>
      <c r="Z636" s="166"/>
    </row>
    <row r="637" spans="1:26" ht="12.75" customHeight="1">
      <c r="A637" s="166"/>
      <c r="B637" s="166"/>
      <c r="C637" s="166"/>
      <c r="D637" s="166"/>
      <c r="E637" s="166"/>
      <c r="F637" s="166"/>
      <c r="G637" s="166"/>
      <c r="H637" s="166"/>
      <c r="I637" s="166"/>
      <c r="J637" s="166"/>
      <c r="K637" s="166"/>
      <c r="L637" s="166"/>
      <c r="M637" s="166"/>
      <c r="N637" s="166"/>
      <c r="O637" s="166"/>
      <c r="P637" s="166"/>
      <c r="Q637" s="166"/>
      <c r="R637" s="166"/>
      <c r="S637" s="166"/>
      <c r="T637" s="166"/>
      <c r="U637" s="166"/>
      <c r="V637" s="166"/>
      <c r="W637" s="166"/>
      <c r="X637" s="166"/>
      <c r="Y637" s="166"/>
      <c r="Z637" s="166"/>
    </row>
    <row r="638" spans="1:26" ht="12.75" customHeight="1">
      <c r="A638" s="166"/>
      <c r="B638" s="166"/>
      <c r="C638" s="166"/>
      <c r="D638" s="166"/>
      <c r="E638" s="166"/>
      <c r="F638" s="166"/>
      <c r="G638" s="166"/>
      <c r="H638" s="166"/>
      <c r="I638" s="166"/>
      <c r="J638" s="166"/>
      <c r="K638" s="166"/>
      <c r="L638" s="166"/>
      <c r="M638" s="166"/>
      <c r="N638" s="166"/>
      <c r="O638" s="166"/>
      <c r="P638" s="166"/>
      <c r="Q638" s="166"/>
      <c r="R638" s="166"/>
      <c r="S638" s="166"/>
      <c r="T638" s="166"/>
      <c r="U638" s="166"/>
      <c r="V638" s="166"/>
      <c r="W638" s="166"/>
      <c r="X638" s="166"/>
      <c r="Y638" s="166"/>
      <c r="Z638" s="166"/>
    </row>
    <row r="639" spans="1:26" ht="12.75" customHeight="1">
      <c r="A639" s="166"/>
      <c r="B639" s="166"/>
      <c r="C639" s="166"/>
      <c r="D639" s="166"/>
      <c r="E639" s="166"/>
      <c r="F639" s="166"/>
      <c r="G639" s="166"/>
      <c r="H639" s="166"/>
      <c r="I639" s="166"/>
      <c r="J639" s="166"/>
      <c r="K639" s="166"/>
      <c r="L639" s="166"/>
      <c r="M639" s="166"/>
      <c r="N639" s="166"/>
      <c r="O639" s="166"/>
      <c r="P639" s="166"/>
      <c r="Q639" s="166"/>
      <c r="R639" s="166"/>
      <c r="S639" s="166"/>
      <c r="T639" s="166"/>
      <c r="U639" s="166"/>
      <c r="V639" s="166"/>
      <c r="W639" s="166"/>
      <c r="X639" s="166"/>
      <c r="Y639" s="166"/>
      <c r="Z639" s="166"/>
    </row>
    <row r="640" spans="1:26" ht="12.75" customHeight="1">
      <c r="A640" s="166"/>
      <c r="B640" s="166"/>
      <c r="C640" s="166"/>
      <c r="D640" s="166"/>
      <c r="E640" s="166"/>
      <c r="F640" s="166"/>
      <c r="G640" s="166"/>
      <c r="H640" s="166"/>
      <c r="I640" s="166"/>
      <c r="J640" s="166"/>
      <c r="K640" s="166"/>
      <c r="L640" s="166"/>
      <c r="M640" s="166"/>
      <c r="N640" s="166"/>
      <c r="O640" s="166"/>
      <c r="P640" s="166"/>
      <c r="Q640" s="166"/>
      <c r="R640" s="166"/>
      <c r="S640" s="166"/>
      <c r="T640" s="166"/>
      <c r="U640" s="166"/>
      <c r="V640" s="166"/>
      <c r="W640" s="166"/>
      <c r="X640" s="166"/>
      <c r="Y640" s="166"/>
      <c r="Z640" s="166"/>
    </row>
    <row r="641" spans="1:26" ht="12.75" customHeight="1">
      <c r="A641" s="166"/>
      <c r="B641" s="166"/>
      <c r="C641" s="166"/>
      <c r="D641" s="166"/>
      <c r="E641" s="166"/>
      <c r="F641" s="166"/>
      <c r="G641" s="166"/>
      <c r="H641" s="166"/>
      <c r="I641" s="166"/>
      <c r="J641" s="166"/>
      <c r="K641" s="166"/>
      <c r="L641" s="166"/>
      <c r="M641" s="166"/>
      <c r="N641" s="166"/>
      <c r="O641" s="166"/>
      <c r="P641" s="166"/>
      <c r="Q641" s="166"/>
      <c r="R641" s="166"/>
      <c r="S641" s="166"/>
      <c r="T641" s="166"/>
      <c r="U641" s="166"/>
      <c r="V641" s="166"/>
      <c r="W641" s="166"/>
      <c r="X641" s="166"/>
      <c r="Y641" s="166"/>
      <c r="Z641" s="166"/>
    </row>
    <row r="642" spans="1:26" ht="12.75" customHeight="1">
      <c r="A642" s="166"/>
      <c r="B642" s="166"/>
      <c r="C642" s="166"/>
      <c r="D642" s="166"/>
      <c r="E642" s="166"/>
      <c r="F642" s="166"/>
      <c r="G642" s="166"/>
      <c r="H642" s="166"/>
      <c r="I642" s="166"/>
      <c r="J642" s="166"/>
      <c r="K642" s="166"/>
      <c r="L642" s="166"/>
      <c r="M642" s="166"/>
      <c r="N642" s="166"/>
      <c r="O642" s="166"/>
      <c r="P642" s="166"/>
      <c r="Q642" s="166"/>
      <c r="R642" s="166"/>
      <c r="S642" s="166"/>
      <c r="T642" s="166"/>
      <c r="U642" s="166"/>
      <c r="V642" s="166"/>
      <c r="W642" s="166"/>
      <c r="X642" s="166"/>
      <c r="Y642" s="166"/>
      <c r="Z642" s="166"/>
    </row>
    <row r="643" spans="1:26" ht="12.75" customHeight="1">
      <c r="A643" s="166"/>
      <c r="B643" s="166"/>
      <c r="C643" s="166"/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66"/>
      <c r="Q643" s="166"/>
      <c r="R643" s="166"/>
      <c r="S643" s="166"/>
      <c r="T643" s="166"/>
      <c r="U643" s="166"/>
      <c r="V643" s="166"/>
      <c r="W643" s="166"/>
      <c r="X643" s="166"/>
      <c r="Y643" s="166"/>
      <c r="Z643" s="166"/>
    </row>
    <row r="644" spans="1:26" ht="12.75" customHeight="1">
      <c r="A644" s="166"/>
      <c r="B644" s="166"/>
      <c r="C644" s="166"/>
      <c r="D644" s="166"/>
      <c r="E644" s="166"/>
      <c r="F644" s="166"/>
      <c r="G644" s="166"/>
      <c r="H644" s="166"/>
      <c r="I644" s="166"/>
      <c r="J644" s="166"/>
      <c r="K644" s="166"/>
      <c r="L644" s="166"/>
      <c r="M644" s="166"/>
      <c r="N644" s="166"/>
      <c r="O644" s="166"/>
      <c r="P644" s="166"/>
      <c r="Q644" s="166"/>
      <c r="R644" s="166"/>
      <c r="S644" s="166"/>
      <c r="T644" s="166"/>
      <c r="U644" s="166"/>
      <c r="V644" s="166"/>
      <c r="W644" s="166"/>
      <c r="X644" s="166"/>
      <c r="Y644" s="166"/>
      <c r="Z644" s="166"/>
    </row>
    <row r="645" spans="1:26" ht="12.75" customHeight="1">
      <c r="A645" s="166"/>
      <c r="B645" s="166"/>
      <c r="C645" s="166"/>
      <c r="D645" s="166"/>
      <c r="E645" s="166"/>
      <c r="F645" s="166"/>
      <c r="G645" s="166"/>
      <c r="H645" s="166"/>
      <c r="I645" s="166"/>
      <c r="J645" s="166"/>
      <c r="K645" s="166"/>
      <c r="L645" s="166"/>
      <c r="M645" s="166"/>
      <c r="N645" s="166"/>
      <c r="O645" s="166"/>
      <c r="P645" s="166"/>
      <c r="Q645" s="166"/>
      <c r="R645" s="166"/>
      <c r="S645" s="166"/>
      <c r="T645" s="166"/>
      <c r="U645" s="166"/>
      <c r="V645" s="166"/>
      <c r="W645" s="166"/>
      <c r="X645" s="166"/>
      <c r="Y645" s="166"/>
      <c r="Z645" s="166"/>
    </row>
    <row r="646" spans="1:26" ht="12.75" customHeight="1">
      <c r="A646" s="166"/>
      <c r="B646" s="166"/>
      <c r="C646" s="166"/>
      <c r="D646" s="166"/>
      <c r="E646" s="166"/>
      <c r="F646" s="166"/>
      <c r="G646" s="166"/>
      <c r="H646" s="166"/>
      <c r="I646" s="166"/>
      <c r="J646" s="166"/>
      <c r="K646" s="166"/>
      <c r="L646" s="166"/>
      <c r="M646" s="166"/>
      <c r="N646" s="166"/>
      <c r="O646" s="166"/>
      <c r="P646" s="166"/>
      <c r="Q646" s="166"/>
      <c r="R646" s="166"/>
      <c r="S646" s="166"/>
      <c r="T646" s="166"/>
      <c r="U646" s="166"/>
      <c r="V646" s="166"/>
      <c r="W646" s="166"/>
      <c r="X646" s="166"/>
      <c r="Y646" s="166"/>
      <c r="Z646" s="166"/>
    </row>
    <row r="647" spans="1:26" ht="12.75" customHeight="1">
      <c r="A647" s="166"/>
      <c r="B647" s="166"/>
      <c r="C647" s="166"/>
      <c r="D647" s="166"/>
      <c r="E647" s="166"/>
      <c r="F647" s="166"/>
      <c r="G647" s="166"/>
      <c r="H647" s="166"/>
      <c r="I647" s="166"/>
      <c r="J647" s="166"/>
      <c r="K647" s="166"/>
      <c r="L647" s="166"/>
      <c r="M647" s="166"/>
      <c r="N647" s="166"/>
      <c r="O647" s="166"/>
      <c r="P647" s="166"/>
      <c r="Q647" s="166"/>
      <c r="R647" s="166"/>
      <c r="S647" s="166"/>
      <c r="T647" s="166"/>
      <c r="U647" s="166"/>
      <c r="V647" s="166"/>
      <c r="W647" s="166"/>
      <c r="X647" s="166"/>
      <c r="Y647" s="166"/>
      <c r="Z647" s="166"/>
    </row>
    <row r="648" spans="1:26" ht="12.75" customHeight="1">
      <c r="A648" s="166"/>
      <c r="B648" s="166"/>
      <c r="C648" s="166"/>
      <c r="D648" s="166"/>
      <c r="E648" s="166"/>
      <c r="F648" s="166"/>
      <c r="G648" s="166"/>
      <c r="H648" s="166"/>
      <c r="I648" s="166"/>
      <c r="J648" s="166"/>
      <c r="K648" s="166"/>
      <c r="L648" s="166"/>
      <c r="M648" s="166"/>
      <c r="N648" s="166"/>
      <c r="O648" s="166"/>
      <c r="P648" s="166"/>
      <c r="Q648" s="166"/>
      <c r="R648" s="166"/>
      <c r="S648" s="166"/>
      <c r="T648" s="166"/>
      <c r="U648" s="166"/>
      <c r="V648" s="166"/>
      <c r="W648" s="166"/>
      <c r="X648" s="166"/>
      <c r="Y648" s="166"/>
      <c r="Z648" s="166"/>
    </row>
    <row r="649" spans="1:26" ht="12.75" customHeight="1">
      <c r="A649" s="166"/>
      <c r="B649" s="166"/>
      <c r="C649" s="166"/>
      <c r="D649" s="166"/>
      <c r="E649" s="166"/>
      <c r="F649" s="166"/>
      <c r="G649" s="166"/>
      <c r="H649" s="166"/>
      <c r="I649" s="166"/>
      <c r="J649" s="166"/>
      <c r="K649" s="166"/>
      <c r="L649" s="166"/>
      <c r="M649" s="166"/>
      <c r="N649" s="166"/>
      <c r="O649" s="166"/>
      <c r="P649" s="166"/>
      <c r="Q649" s="166"/>
      <c r="R649" s="166"/>
      <c r="S649" s="166"/>
      <c r="T649" s="166"/>
      <c r="U649" s="166"/>
      <c r="V649" s="166"/>
      <c r="W649" s="166"/>
      <c r="X649" s="166"/>
      <c r="Y649" s="166"/>
      <c r="Z649" s="166"/>
    </row>
    <row r="650" spans="1:26" ht="12.75" customHeight="1">
      <c r="A650" s="166"/>
      <c r="B650" s="166"/>
      <c r="C650" s="166"/>
      <c r="D650" s="166"/>
      <c r="E650" s="166"/>
      <c r="F650" s="166"/>
      <c r="G650" s="166"/>
      <c r="H650" s="166"/>
      <c r="I650" s="166"/>
      <c r="J650" s="166"/>
      <c r="K650" s="166"/>
      <c r="L650" s="166"/>
      <c r="M650" s="166"/>
      <c r="N650" s="166"/>
      <c r="O650" s="166"/>
      <c r="P650" s="166"/>
      <c r="Q650" s="166"/>
      <c r="R650" s="166"/>
      <c r="S650" s="166"/>
      <c r="T650" s="166"/>
      <c r="U650" s="166"/>
      <c r="V650" s="166"/>
      <c r="W650" s="166"/>
      <c r="X650" s="166"/>
      <c r="Y650" s="166"/>
      <c r="Z650" s="166"/>
    </row>
    <row r="651" spans="1:26" ht="12.75" customHeight="1">
      <c r="A651" s="166"/>
      <c r="B651" s="166"/>
      <c r="C651" s="166"/>
      <c r="D651" s="166"/>
      <c r="E651" s="166"/>
      <c r="F651" s="166"/>
      <c r="G651" s="166"/>
      <c r="H651" s="166"/>
      <c r="I651" s="166"/>
      <c r="J651" s="166"/>
      <c r="K651" s="166"/>
      <c r="L651" s="166"/>
      <c r="M651" s="166"/>
      <c r="N651" s="166"/>
      <c r="O651" s="166"/>
      <c r="P651" s="166"/>
      <c r="Q651" s="166"/>
      <c r="R651" s="166"/>
      <c r="S651" s="166"/>
      <c r="T651" s="166"/>
      <c r="U651" s="166"/>
      <c r="V651" s="166"/>
      <c r="W651" s="166"/>
      <c r="X651" s="166"/>
      <c r="Y651" s="166"/>
      <c r="Z651" s="166"/>
    </row>
    <row r="652" spans="1:26" ht="12.75" customHeight="1">
      <c r="A652" s="166"/>
      <c r="B652" s="166"/>
      <c r="C652" s="166"/>
      <c r="D652" s="166"/>
      <c r="E652" s="166"/>
      <c r="F652" s="166"/>
      <c r="G652" s="166"/>
      <c r="H652" s="166"/>
      <c r="I652" s="166"/>
      <c r="J652" s="166"/>
      <c r="K652" s="166"/>
      <c r="L652" s="166"/>
      <c r="M652" s="166"/>
      <c r="N652" s="166"/>
      <c r="O652" s="166"/>
      <c r="P652" s="166"/>
      <c r="Q652" s="166"/>
      <c r="R652" s="166"/>
      <c r="S652" s="166"/>
      <c r="T652" s="166"/>
      <c r="U652" s="166"/>
      <c r="V652" s="166"/>
      <c r="W652" s="166"/>
      <c r="X652" s="166"/>
      <c r="Y652" s="166"/>
      <c r="Z652" s="166"/>
    </row>
    <row r="653" spans="1:26" ht="12.75" customHeight="1">
      <c r="A653" s="166"/>
      <c r="B653" s="166"/>
      <c r="C653" s="166"/>
      <c r="D653" s="166"/>
      <c r="E653" s="166"/>
      <c r="F653" s="166"/>
      <c r="G653" s="166"/>
      <c r="H653" s="166"/>
      <c r="I653" s="166"/>
      <c r="J653" s="166"/>
      <c r="K653" s="166"/>
      <c r="L653" s="166"/>
      <c r="M653" s="166"/>
      <c r="N653" s="166"/>
      <c r="O653" s="166"/>
      <c r="P653" s="166"/>
      <c r="Q653" s="166"/>
      <c r="R653" s="166"/>
      <c r="S653" s="166"/>
      <c r="T653" s="166"/>
      <c r="U653" s="166"/>
      <c r="V653" s="166"/>
      <c r="W653" s="166"/>
      <c r="X653" s="166"/>
      <c r="Y653" s="166"/>
      <c r="Z653" s="166"/>
    </row>
    <row r="654" spans="1:26" ht="12.75" customHeight="1">
      <c r="A654" s="166"/>
      <c r="B654" s="166"/>
      <c r="C654" s="166"/>
      <c r="D654" s="166"/>
      <c r="E654" s="166"/>
      <c r="F654" s="166"/>
      <c r="G654" s="166"/>
      <c r="H654" s="166"/>
      <c r="I654" s="166"/>
      <c r="J654" s="166"/>
      <c r="K654" s="166"/>
      <c r="L654" s="166"/>
      <c r="M654" s="166"/>
      <c r="N654" s="166"/>
      <c r="O654" s="166"/>
      <c r="P654" s="166"/>
      <c r="Q654" s="166"/>
      <c r="R654" s="166"/>
      <c r="S654" s="166"/>
      <c r="T654" s="166"/>
      <c r="U654" s="166"/>
      <c r="V654" s="166"/>
      <c r="W654" s="166"/>
      <c r="X654" s="166"/>
      <c r="Y654" s="166"/>
      <c r="Z654" s="166"/>
    </row>
    <row r="655" spans="1:26" ht="12.75" customHeight="1">
      <c r="A655" s="166"/>
      <c r="B655" s="166"/>
      <c r="C655" s="166"/>
      <c r="D655" s="166"/>
      <c r="E655" s="166"/>
      <c r="F655" s="166"/>
      <c r="G655" s="166"/>
      <c r="H655" s="166"/>
      <c r="I655" s="166"/>
      <c r="J655" s="166"/>
      <c r="K655" s="166"/>
      <c r="L655" s="166"/>
      <c r="M655" s="166"/>
      <c r="N655" s="166"/>
      <c r="O655" s="166"/>
      <c r="P655" s="166"/>
      <c r="Q655" s="166"/>
      <c r="R655" s="166"/>
      <c r="S655" s="166"/>
      <c r="T655" s="166"/>
      <c r="U655" s="166"/>
      <c r="V655" s="166"/>
      <c r="W655" s="166"/>
      <c r="X655" s="166"/>
      <c r="Y655" s="166"/>
      <c r="Z655" s="166"/>
    </row>
    <row r="656" spans="1:26" ht="12.75" customHeight="1">
      <c r="A656" s="166"/>
      <c r="B656" s="166"/>
      <c r="C656" s="166"/>
      <c r="D656" s="166"/>
      <c r="E656" s="166"/>
      <c r="F656" s="166"/>
      <c r="G656" s="166"/>
      <c r="H656" s="166"/>
      <c r="I656" s="166"/>
      <c r="J656" s="166"/>
      <c r="K656" s="166"/>
      <c r="L656" s="166"/>
      <c r="M656" s="166"/>
      <c r="N656" s="166"/>
      <c r="O656" s="166"/>
      <c r="P656" s="166"/>
      <c r="Q656" s="166"/>
      <c r="R656" s="166"/>
      <c r="S656" s="166"/>
      <c r="T656" s="166"/>
      <c r="U656" s="166"/>
      <c r="V656" s="166"/>
      <c r="W656" s="166"/>
      <c r="X656" s="166"/>
      <c r="Y656" s="166"/>
      <c r="Z656" s="166"/>
    </row>
    <row r="657" spans="1:26" ht="12.75" customHeight="1">
      <c r="A657" s="166"/>
      <c r="B657" s="166"/>
      <c r="C657" s="166"/>
      <c r="D657" s="166"/>
      <c r="E657" s="166"/>
      <c r="F657" s="166"/>
      <c r="G657" s="166"/>
      <c r="H657" s="166"/>
      <c r="I657" s="166"/>
      <c r="J657" s="166"/>
      <c r="K657" s="166"/>
      <c r="L657" s="166"/>
      <c r="M657" s="166"/>
      <c r="N657" s="166"/>
      <c r="O657" s="166"/>
      <c r="P657" s="166"/>
      <c r="Q657" s="166"/>
      <c r="R657" s="166"/>
      <c r="S657" s="166"/>
      <c r="T657" s="166"/>
      <c r="U657" s="166"/>
      <c r="V657" s="166"/>
      <c r="W657" s="166"/>
      <c r="X657" s="166"/>
      <c r="Y657" s="166"/>
      <c r="Z657" s="166"/>
    </row>
    <row r="658" spans="1:26" ht="12.75" customHeight="1">
      <c r="A658" s="166"/>
      <c r="B658" s="166"/>
      <c r="C658" s="166"/>
      <c r="D658" s="166"/>
      <c r="E658" s="166"/>
      <c r="F658" s="166"/>
      <c r="G658" s="166"/>
      <c r="H658" s="166"/>
      <c r="I658" s="166"/>
      <c r="J658" s="166"/>
      <c r="K658" s="166"/>
      <c r="L658" s="166"/>
      <c r="M658" s="166"/>
      <c r="N658" s="166"/>
      <c r="O658" s="166"/>
      <c r="P658" s="166"/>
      <c r="Q658" s="166"/>
      <c r="R658" s="166"/>
      <c r="S658" s="166"/>
      <c r="T658" s="166"/>
      <c r="U658" s="166"/>
      <c r="V658" s="166"/>
      <c r="W658" s="166"/>
      <c r="X658" s="166"/>
      <c r="Y658" s="166"/>
      <c r="Z658" s="166"/>
    </row>
    <row r="659" spans="1:26" ht="12.75" customHeight="1">
      <c r="A659" s="166"/>
      <c r="B659" s="166"/>
      <c r="C659" s="166"/>
      <c r="D659" s="166"/>
      <c r="E659" s="166"/>
      <c r="F659" s="166"/>
      <c r="G659" s="166"/>
      <c r="H659" s="166"/>
      <c r="I659" s="166"/>
      <c r="J659" s="166"/>
      <c r="K659" s="166"/>
      <c r="L659" s="166"/>
      <c r="M659" s="166"/>
      <c r="N659" s="166"/>
      <c r="O659" s="166"/>
      <c r="P659" s="166"/>
      <c r="Q659" s="166"/>
      <c r="R659" s="166"/>
      <c r="S659" s="166"/>
      <c r="T659" s="166"/>
      <c r="U659" s="166"/>
      <c r="V659" s="166"/>
      <c r="W659" s="166"/>
      <c r="X659" s="166"/>
      <c r="Y659" s="166"/>
      <c r="Z659" s="166"/>
    </row>
    <row r="660" spans="1:26" ht="12.75" customHeight="1">
      <c r="A660" s="166"/>
      <c r="B660" s="166"/>
      <c r="C660" s="166"/>
      <c r="D660" s="166"/>
      <c r="E660" s="166"/>
      <c r="F660" s="166"/>
      <c r="G660" s="166"/>
      <c r="H660" s="166"/>
      <c r="I660" s="166"/>
      <c r="J660" s="166"/>
      <c r="K660" s="166"/>
      <c r="L660" s="166"/>
      <c r="M660" s="166"/>
      <c r="N660" s="166"/>
      <c r="O660" s="166"/>
      <c r="P660" s="166"/>
      <c r="Q660" s="166"/>
      <c r="R660" s="166"/>
      <c r="S660" s="166"/>
      <c r="T660" s="166"/>
      <c r="U660" s="166"/>
      <c r="V660" s="166"/>
      <c r="W660" s="166"/>
      <c r="X660" s="166"/>
      <c r="Y660" s="166"/>
      <c r="Z660" s="166"/>
    </row>
    <row r="661" spans="1:26" ht="12.75" customHeight="1">
      <c r="A661" s="166"/>
      <c r="B661" s="166"/>
      <c r="C661" s="166"/>
      <c r="D661" s="166"/>
      <c r="E661" s="166"/>
      <c r="F661" s="166"/>
      <c r="G661" s="166"/>
      <c r="H661" s="166"/>
      <c r="I661" s="166"/>
      <c r="J661" s="166"/>
      <c r="K661" s="166"/>
      <c r="L661" s="166"/>
      <c r="M661" s="166"/>
      <c r="N661" s="166"/>
      <c r="O661" s="166"/>
      <c r="P661" s="166"/>
      <c r="Q661" s="166"/>
      <c r="R661" s="166"/>
      <c r="S661" s="166"/>
      <c r="T661" s="166"/>
      <c r="U661" s="166"/>
      <c r="V661" s="166"/>
      <c r="W661" s="166"/>
      <c r="X661" s="166"/>
      <c r="Y661" s="166"/>
      <c r="Z661" s="166"/>
    </row>
    <row r="662" spans="1:26" ht="12.75" customHeight="1">
      <c r="A662" s="166"/>
      <c r="B662" s="166"/>
      <c r="C662" s="166"/>
      <c r="D662" s="166"/>
      <c r="E662" s="166"/>
      <c r="F662" s="166"/>
      <c r="G662" s="166"/>
      <c r="H662" s="166"/>
      <c r="I662" s="166"/>
      <c r="J662" s="166"/>
      <c r="K662" s="166"/>
      <c r="L662" s="166"/>
      <c r="M662" s="166"/>
      <c r="N662" s="166"/>
      <c r="O662" s="166"/>
      <c r="P662" s="166"/>
      <c r="Q662" s="166"/>
      <c r="R662" s="166"/>
      <c r="S662" s="166"/>
      <c r="T662" s="166"/>
      <c r="U662" s="166"/>
      <c r="V662" s="166"/>
      <c r="W662" s="166"/>
      <c r="X662" s="166"/>
      <c r="Y662" s="166"/>
      <c r="Z662" s="166"/>
    </row>
    <row r="663" spans="1:26" ht="12.75" customHeight="1">
      <c r="A663" s="166"/>
      <c r="B663" s="166"/>
      <c r="C663" s="166"/>
      <c r="D663" s="166"/>
      <c r="E663" s="166"/>
      <c r="F663" s="166"/>
      <c r="G663" s="166"/>
      <c r="H663" s="166"/>
      <c r="I663" s="166"/>
      <c r="J663" s="166"/>
      <c r="K663" s="166"/>
      <c r="L663" s="166"/>
      <c r="M663" s="166"/>
      <c r="N663" s="166"/>
      <c r="O663" s="166"/>
      <c r="P663" s="166"/>
      <c r="Q663" s="166"/>
      <c r="R663" s="166"/>
      <c r="S663" s="166"/>
      <c r="T663" s="166"/>
      <c r="U663" s="166"/>
      <c r="V663" s="166"/>
      <c r="W663" s="166"/>
      <c r="X663" s="166"/>
      <c r="Y663" s="166"/>
      <c r="Z663" s="166"/>
    </row>
    <row r="664" spans="1:26" ht="12.75" customHeight="1">
      <c r="A664" s="166"/>
      <c r="B664" s="166"/>
      <c r="C664" s="166"/>
      <c r="D664" s="166"/>
      <c r="E664" s="166"/>
      <c r="F664" s="166"/>
      <c r="G664" s="166"/>
      <c r="H664" s="166"/>
      <c r="I664" s="166"/>
      <c r="J664" s="166"/>
      <c r="K664" s="166"/>
      <c r="L664" s="166"/>
      <c r="M664" s="166"/>
      <c r="N664" s="166"/>
      <c r="O664" s="166"/>
      <c r="P664" s="166"/>
      <c r="Q664" s="166"/>
      <c r="R664" s="166"/>
      <c r="S664" s="166"/>
      <c r="T664" s="166"/>
      <c r="U664" s="166"/>
      <c r="V664" s="166"/>
      <c r="W664" s="166"/>
      <c r="X664" s="166"/>
      <c r="Y664" s="166"/>
      <c r="Z664" s="166"/>
    </row>
    <row r="665" spans="1:26" ht="12.75" customHeight="1">
      <c r="A665" s="166"/>
      <c r="B665" s="166"/>
      <c r="C665" s="166"/>
      <c r="D665" s="166"/>
      <c r="E665" s="166"/>
      <c r="F665" s="166"/>
      <c r="G665" s="166"/>
      <c r="H665" s="166"/>
      <c r="I665" s="166"/>
      <c r="J665" s="166"/>
      <c r="K665" s="166"/>
      <c r="L665" s="166"/>
      <c r="M665" s="166"/>
      <c r="N665" s="166"/>
      <c r="O665" s="166"/>
      <c r="P665" s="166"/>
      <c r="Q665" s="166"/>
      <c r="R665" s="166"/>
      <c r="S665" s="166"/>
      <c r="T665" s="166"/>
      <c r="U665" s="166"/>
      <c r="V665" s="166"/>
      <c r="W665" s="166"/>
      <c r="X665" s="166"/>
      <c r="Y665" s="166"/>
      <c r="Z665" s="166"/>
    </row>
    <row r="666" spans="1:26" ht="12.75" customHeight="1">
      <c r="A666" s="166"/>
      <c r="B666" s="166"/>
      <c r="C666" s="166"/>
      <c r="D666" s="166"/>
      <c r="E666" s="166"/>
      <c r="F666" s="166"/>
      <c r="G666" s="166"/>
      <c r="H666" s="166"/>
      <c r="I666" s="166"/>
      <c r="J666" s="166"/>
      <c r="K666" s="166"/>
      <c r="L666" s="166"/>
      <c r="M666" s="166"/>
      <c r="N666" s="166"/>
      <c r="O666" s="166"/>
      <c r="P666" s="166"/>
      <c r="Q666" s="166"/>
      <c r="R666" s="166"/>
      <c r="S666" s="166"/>
      <c r="T666" s="166"/>
      <c r="U666" s="166"/>
      <c r="V666" s="166"/>
      <c r="W666" s="166"/>
      <c r="X666" s="166"/>
      <c r="Y666" s="166"/>
      <c r="Z666" s="166"/>
    </row>
    <row r="667" spans="1:26" ht="12.75" customHeight="1">
      <c r="A667" s="166"/>
      <c r="B667" s="166"/>
      <c r="C667" s="166"/>
      <c r="D667" s="166"/>
      <c r="E667" s="166"/>
      <c r="F667" s="166"/>
      <c r="G667" s="166"/>
      <c r="H667" s="166"/>
      <c r="I667" s="166"/>
      <c r="J667" s="166"/>
      <c r="K667" s="166"/>
      <c r="L667" s="166"/>
      <c r="M667" s="166"/>
      <c r="N667" s="166"/>
      <c r="O667" s="166"/>
      <c r="P667" s="166"/>
      <c r="Q667" s="166"/>
      <c r="R667" s="166"/>
      <c r="S667" s="166"/>
      <c r="T667" s="166"/>
      <c r="U667" s="166"/>
      <c r="V667" s="166"/>
      <c r="W667" s="166"/>
      <c r="X667" s="166"/>
      <c r="Y667" s="166"/>
      <c r="Z667" s="166"/>
    </row>
    <row r="668" spans="1:26" ht="12.75" customHeight="1">
      <c r="A668" s="166"/>
      <c r="B668" s="166"/>
      <c r="C668" s="166"/>
      <c r="D668" s="166"/>
      <c r="E668" s="166"/>
      <c r="F668" s="166"/>
      <c r="G668" s="166"/>
      <c r="H668" s="166"/>
      <c r="I668" s="166"/>
      <c r="J668" s="166"/>
      <c r="K668" s="166"/>
      <c r="L668" s="166"/>
      <c r="M668" s="166"/>
      <c r="N668" s="166"/>
      <c r="O668" s="166"/>
      <c r="P668" s="166"/>
      <c r="Q668" s="166"/>
      <c r="R668" s="166"/>
      <c r="S668" s="166"/>
      <c r="T668" s="166"/>
      <c r="U668" s="166"/>
      <c r="V668" s="166"/>
      <c r="W668" s="166"/>
      <c r="X668" s="166"/>
      <c r="Y668" s="166"/>
      <c r="Z668" s="166"/>
    </row>
    <row r="669" spans="1:26" ht="12.75" customHeight="1">
      <c r="A669" s="166"/>
      <c r="B669" s="166"/>
      <c r="C669" s="166"/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66"/>
      <c r="O669" s="166"/>
      <c r="P669" s="166"/>
      <c r="Q669" s="166"/>
      <c r="R669" s="166"/>
      <c r="S669" s="166"/>
      <c r="T669" s="166"/>
      <c r="U669" s="166"/>
      <c r="V669" s="166"/>
      <c r="W669" s="166"/>
      <c r="X669" s="166"/>
      <c r="Y669" s="166"/>
      <c r="Z669" s="166"/>
    </row>
    <row r="670" spans="1:26" ht="12.75" customHeight="1">
      <c r="A670" s="166"/>
      <c r="B670" s="166"/>
      <c r="C670" s="166"/>
      <c r="D670" s="166"/>
      <c r="E670" s="166"/>
      <c r="F670" s="166"/>
      <c r="G670" s="166"/>
      <c r="H670" s="166"/>
      <c r="I670" s="166"/>
      <c r="J670" s="166"/>
      <c r="K670" s="166"/>
      <c r="L670" s="166"/>
      <c r="M670" s="166"/>
      <c r="N670" s="166"/>
      <c r="O670" s="166"/>
      <c r="P670" s="166"/>
      <c r="Q670" s="166"/>
      <c r="R670" s="166"/>
      <c r="S670" s="166"/>
      <c r="T670" s="166"/>
      <c r="U670" s="166"/>
      <c r="V670" s="166"/>
      <c r="W670" s="166"/>
      <c r="X670" s="166"/>
      <c r="Y670" s="166"/>
      <c r="Z670" s="166"/>
    </row>
    <row r="671" spans="1:26" ht="12.75" customHeight="1">
      <c r="A671" s="166"/>
      <c r="B671" s="166"/>
      <c r="C671" s="166"/>
      <c r="D671" s="166"/>
      <c r="E671" s="166"/>
      <c r="F671" s="166"/>
      <c r="G671" s="166"/>
      <c r="H671" s="166"/>
      <c r="I671" s="166"/>
      <c r="J671" s="166"/>
      <c r="K671" s="166"/>
      <c r="L671" s="166"/>
      <c r="M671" s="166"/>
      <c r="N671" s="166"/>
      <c r="O671" s="166"/>
      <c r="P671" s="166"/>
      <c r="Q671" s="166"/>
      <c r="R671" s="166"/>
      <c r="S671" s="166"/>
      <c r="T671" s="166"/>
      <c r="U671" s="166"/>
      <c r="V671" s="166"/>
      <c r="W671" s="166"/>
      <c r="X671" s="166"/>
      <c r="Y671" s="166"/>
      <c r="Z671" s="166"/>
    </row>
    <row r="672" spans="1:26" ht="12.75" customHeight="1">
      <c r="A672" s="166"/>
      <c r="B672" s="166"/>
      <c r="C672" s="166"/>
      <c r="D672" s="166"/>
      <c r="E672" s="166"/>
      <c r="F672" s="166"/>
      <c r="G672" s="166"/>
      <c r="H672" s="166"/>
      <c r="I672" s="166"/>
      <c r="J672" s="166"/>
      <c r="K672" s="166"/>
      <c r="L672" s="166"/>
      <c r="M672" s="166"/>
      <c r="N672" s="166"/>
      <c r="O672" s="166"/>
      <c r="P672" s="166"/>
      <c r="Q672" s="166"/>
      <c r="R672" s="166"/>
      <c r="S672" s="166"/>
      <c r="T672" s="166"/>
      <c r="U672" s="166"/>
      <c r="V672" s="166"/>
      <c r="W672" s="166"/>
      <c r="X672" s="166"/>
      <c r="Y672" s="166"/>
      <c r="Z672" s="166"/>
    </row>
    <row r="673" spans="1:26" ht="12.75" customHeight="1">
      <c r="A673" s="166"/>
      <c r="B673" s="166"/>
      <c r="C673" s="166"/>
      <c r="D673" s="166"/>
      <c r="E673" s="166"/>
      <c r="F673" s="166"/>
      <c r="G673" s="166"/>
      <c r="H673" s="166"/>
      <c r="I673" s="166"/>
      <c r="J673" s="166"/>
      <c r="K673" s="166"/>
      <c r="L673" s="166"/>
      <c r="M673" s="166"/>
      <c r="N673" s="166"/>
      <c r="O673" s="166"/>
      <c r="P673" s="166"/>
      <c r="Q673" s="166"/>
      <c r="R673" s="166"/>
      <c r="S673" s="166"/>
      <c r="T673" s="166"/>
      <c r="U673" s="166"/>
      <c r="V673" s="166"/>
      <c r="W673" s="166"/>
      <c r="X673" s="166"/>
      <c r="Y673" s="166"/>
      <c r="Z673" s="166"/>
    </row>
    <row r="674" spans="1:26" ht="12.75" customHeight="1">
      <c r="A674" s="166"/>
      <c r="B674" s="166"/>
      <c r="C674" s="166"/>
      <c r="D674" s="166"/>
      <c r="E674" s="166"/>
      <c r="F674" s="166"/>
      <c r="G674" s="166"/>
      <c r="H674" s="166"/>
      <c r="I674" s="166"/>
      <c r="J674" s="166"/>
      <c r="K674" s="166"/>
      <c r="L674" s="166"/>
      <c r="M674" s="166"/>
      <c r="N674" s="166"/>
      <c r="O674" s="166"/>
      <c r="P674" s="166"/>
      <c r="Q674" s="166"/>
      <c r="R674" s="166"/>
      <c r="S674" s="166"/>
      <c r="T674" s="166"/>
      <c r="U674" s="166"/>
      <c r="V674" s="166"/>
      <c r="W674" s="166"/>
      <c r="X674" s="166"/>
      <c r="Y674" s="166"/>
      <c r="Z674" s="166"/>
    </row>
    <row r="675" spans="1:26" ht="12.75" customHeight="1">
      <c r="A675" s="166"/>
      <c r="B675" s="166"/>
      <c r="C675" s="166"/>
      <c r="D675" s="166"/>
      <c r="E675" s="166"/>
      <c r="F675" s="166"/>
      <c r="G675" s="166"/>
      <c r="H675" s="166"/>
      <c r="I675" s="166"/>
      <c r="J675" s="166"/>
      <c r="K675" s="166"/>
      <c r="L675" s="166"/>
      <c r="M675" s="166"/>
      <c r="N675" s="166"/>
      <c r="O675" s="166"/>
      <c r="P675" s="166"/>
      <c r="Q675" s="166"/>
      <c r="R675" s="166"/>
      <c r="S675" s="166"/>
      <c r="T675" s="166"/>
      <c r="U675" s="166"/>
      <c r="V675" s="166"/>
      <c r="W675" s="166"/>
      <c r="X675" s="166"/>
      <c r="Y675" s="166"/>
      <c r="Z675" s="166"/>
    </row>
    <row r="676" spans="1:26" ht="12.75" customHeight="1">
      <c r="A676" s="166"/>
      <c r="B676" s="166"/>
      <c r="C676" s="166"/>
      <c r="D676" s="166"/>
      <c r="E676" s="166"/>
      <c r="F676" s="166"/>
      <c r="G676" s="166"/>
      <c r="H676" s="166"/>
      <c r="I676" s="166"/>
      <c r="J676" s="166"/>
      <c r="K676" s="166"/>
      <c r="L676" s="166"/>
      <c r="M676" s="166"/>
      <c r="N676" s="166"/>
      <c r="O676" s="166"/>
      <c r="P676" s="166"/>
      <c r="Q676" s="166"/>
      <c r="R676" s="166"/>
      <c r="S676" s="166"/>
      <c r="T676" s="166"/>
      <c r="U676" s="166"/>
      <c r="V676" s="166"/>
      <c r="W676" s="166"/>
      <c r="X676" s="166"/>
      <c r="Y676" s="166"/>
      <c r="Z676" s="166"/>
    </row>
    <row r="677" spans="1:26" ht="12.75" customHeight="1">
      <c r="A677" s="166"/>
      <c r="B677" s="166"/>
      <c r="C677" s="166"/>
      <c r="D677" s="166"/>
      <c r="E677" s="166"/>
      <c r="F677" s="166"/>
      <c r="G677" s="166"/>
      <c r="H677" s="166"/>
      <c r="I677" s="166"/>
      <c r="J677" s="166"/>
      <c r="K677" s="166"/>
      <c r="L677" s="166"/>
      <c r="M677" s="166"/>
      <c r="N677" s="166"/>
      <c r="O677" s="166"/>
      <c r="P677" s="166"/>
      <c r="Q677" s="166"/>
      <c r="R677" s="166"/>
      <c r="S677" s="166"/>
      <c r="T677" s="166"/>
      <c r="U677" s="166"/>
      <c r="V677" s="166"/>
      <c r="W677" s="166"/>
      <c r="X677" s="166"/>
      <c r="Y677" s="166"/>
      <c r="Z677" s="166"/>
    </row>
    <row r="678" spans="1:26" ht="12.75" customHeight="1">
      <c r="A678" s="166"/>
      <c r="B678" s="166"/>
      <c r="C678" s="166"/>
      <c r="D678" s="166"/>
      <c r="E678" s="166"/>
      <c r="F678" s="166"/>
      <c r="G678" s="166"/>
      <c r="H678" s="166"/>
      <c r="I678" s="166"/>
      <c r="J678" s="166"/>
      <c r="K678" s="166"/>
      <c r="L678" s="166"/>
      <c r="M678" s="166"/>
      <c r="N678" s="166"/>
      <c r="O678" s="166"/>
      <c r="P678" s="166"/>
      <c r="Q678" s="166"/>
      <c r="R678" s="166"/>
      <c r="S678" s="166"/>
      <c r="T678" s="166"/>
      <c r="U678" s="166"/>
      <c r="V678" s="166"/>
      <c r="W678" s="166"/>
      <c r="X678" s="166"/>
      <c r="Y678" s="166"/>
      <c r="Z678" s="166"/>
    </row>
    <row r="679" spans="1:26" ht="12.75" customHeight="1">
      <c r="A679" s="166"/>
      <c r="B679" s="166"/>
      <c r="C679" s="166"/>
      <c r="D679" s="166"/>
      <c r="E679" s="166"/>
      <c r="F679" s="166"/>
      <c r="G679" s="166"/>
      <c r="H679" s="166"/>
      <c r="I679" s="166"/>
      <c r="J679" s="166"/>
      <c r="K679" s="166"/>
      <c r="L679" s="166"/>
      <c r="M679" s="166"/>
      <c r="N679" s="166"/>
      <c r="O679" s="166"/>
      <c r="P679" s="166"/>
      <c r="Q679" s="166"/>
      <c r="R679" s="166"/>
      <c r="S679" s="166"/>
      <c r="T679" s="166"/>
      <c r="U679" s="166"/>
      <c r="V679" s="166"/>
      <c r="W679" s="166"/>
      <c r="X679" s="166"/>
      <c r="Y679" s="166"/>
      <c r="Z679" s="166"/>
    </row>
    <row r="680" spans="1:26" ht="12.75" customHeight="1">
      <c r="A680" s="166"/>
      <c r="B680" s="166"/>
      <c r="C680" s="166"/>
      <c r="D680" s="166"/>
      <c r="E680" s="166"/>
      <c r="F680" s="166"/>
      <c r="G680" s="166"/>
      <c r="H680" s="166"/>
      <c r="I680" s="166"/>
      <c r="J680" s="166"/>
      <c r="K680" s="166"/>
      <c r="L680" s="166"/>
      <c r="M680" s="166"/>
      <c r="N680" s="166"/>
      <c r="O680" s="166"/>
      <c r="P680" s="166"/>
      <c r="Q680" s="166"/>
      <c r="R680" s="166"/>
      <c r="S680" s="166"/>
      <c r="T680" s="166"/>
      <c r="U680" s="166"/>
      <c r="V680" s="166"/>
      <c r="W680" s="166"/>
      <c r="X680" s="166"/>
      <c r="Y680" s="166"/>
      <c r="Z680" s="166"/>
    </row>
    <row r="681" spans="1:26" ht="12.75" customHeight="1">
      <c r="A681" s="166"/>
      <c r="B681" s="166"/>
      <c r="C681" s="166"/>
      <c r="D681" s="166"/>
      <c r="E681" s="166"/>
      <c r="F681" s="166"/>
      <c r="G681" s="166"/>
      <c r="H681" s="166"/>
      <c r="I681" s="166"/>
      <c r="J681" s="166"/>
      <c r="K681" s="166"/>
      <c r="L681" s="166"/>
      <c r="M681" s="166"/>
      <c r="N681" s="166"/>
      <c r="O681" s="166"/>
      <c r="P681" s="166"/>
      <c r="Q681" s="166"/>
      <c r="R681" s="166"/>
      <c r="S681" s="166"/>
      <c r="T681" s="166"/>
      <c r="U681" s="166"/>
      <c r="V681" s="166"/>
      <c r="W681" s="166"/>
      <c r="X681" s="166"/>
      <c r="Y681" s="166"/>
      <c r="Z681" s="166"/>
    </row>
    <row r="682" spans="1:26" ht="12.75" customHeight="1">
      <c r="A682" s="166"/>
      <c r="B682" s="166"/>
      <c r="C682" s="166"/>
      <c r="D682" s="166"/>
      <c r="E682" s="166"/>
      <c r="F682" s="166"/>
      <c r="G682" s="166"/>
      <c r="H682" s="166"/>
      <c r="I682" s="166"/>
      <c r="J682" s="166"/>
      <c r="K682" s="166"/>
      <c r="L682" s="166"/>
      <c r="M682" s="166"/>
      <c r="N682" s="166"/>
      <c r="O682" s="166"/>
      <c r="P682" s="166"/>
      <c r="Q682" s="166"/>
      <c r="R682" s="166"/>
      <c r="S682" s="166"/>
      <c r="T682" s="166"/>
      <c r="U682" s="166"/>
      <c r="V682" s="166"/>
      <c r="W682" s="166"/>
      <c r="X682" s="166"/>
      <c r="Y682" s="166"/>
      <c r="Z682" s="166"/>
    </row>
    <row r="683" spans="1:26" ht="12.75" customHeight="1">
      <c r="A683" s="166"/>
      <c r="B683" s="166"/>
      <c r="C683" s="166"/>
      <c r="D683" s="166"/>
      <c r="E683" s="166"/>
      <c r="F683" s="166"/>
      <c r="G683" s="166"/>
      <c r="H683" s="166"/>
      <c r="I683" s="166"/>
      <c r="J683" s="166"/>
      <c r="K683" s="166"/>
      <c r="L683" s="166"/>
      <c r="M683" s="166"/>
      <c r="N683" s="166"/>
      <c r="O683" s="166"/>
      <c r="P683" s="166"/>
      <c r="Q683" s="166"/>
      <c r="R683" s="166"/>
      <c r="S683" s="166"/>
      <c r="T683" s="166"/>
      <c r="U683" s="166"/>
      <c r="V683" s="166"/>
      <c r="W683" s="166"/>
      <c r="X683" s="166"/>
      <c r="Y683" s="166"/>
      <c r="Z683" s="166"/>
    </row>
    <row r="684" spans="1:26" ht="12.75" customHeight="1">
      <c r="A684" s="166"/>
      <c r="B684" s="166"/>
      <c r="C684" s="166"/>
      <c r="D684" s="166"/>
      <c r="E684" s="166"/>
      <c r="F684" s="166"/>
      <c r="G684" s="166"/>
      <c r="H684" s="166"/>
      <c r="I684" s="166"/>
      <c r="J684" s="166"/>
      <c r="K684" s="166"/>
      <c r="L684" s="166"/>
      <c r="M684" s="166"/>
      <c r="N684" s="166"/>
      <c r="O684" s="166"/>
      <c r="P684" s="166"/>
      <c r="Q684" s="166"/>
      <c r="R684" s="166"/>
      <c r="S684" s="166"/>
      <c r="T684" s="166"/>
      <c r="U684" s="166"/>
      <c r="V684" s="166"/>
      <c r="W684" s="166"/>
      <c r="X684" s="166"/>
      <c r="Y684" s="166"/>
      <c r="Z684" s="166"/>
    </row>
    <row r="685" spans="1:26" ht="12.75" customHeight="1">
      <c r="A685" s="166"/>
      <c r="B685" s="166"/>
      <c r="C685" s="166"/>
      <c r="D685" s="166"/>
      <c r="E685" s="166"/>
      <c r="F685" s="166"/>
      <c r="G685" s="166"/>
      <c r="H685" s="166"/>
      <c r="I685" s="166"/>
      <c r="J685" s="166"/>
      <c r="K685" s="166"/>
      <c r="L685" s="166"/>
      <c r="M685" s="166"/>
      <c r="N685" s="166"/>
      <c r="O685" s="166"/>
      <c r="P685" s="166"/>
      <c r="Q685" s="166"/>
      <c r="R685" s="166"/>
      <c r="S685" s="166"/>
      <c r="T685" s="166"/>
      <c r="U685" s="166"/>
      <c r="V685" s="166"/>
      <c r="W685" s="166"/>
      <c r="X685" s="166"/>
      <c r="Y685" s="166"/>
      <c r="Z685" s="166"/>
    </row>
    <row r="686" spans="1:26" ht="12.75" customHeight="1">
      <c r="A686" s="166"/>
      <c r="B686" s="166"/>
      <c r="C686" s="166"/>
      <c r="D686" s="166"/>
      <c r="E686" s="166"/>
      <c r="F686" s="166"/>
      <c r="G686" s="166"/>
      <c r="H686" s="166"/>
      <c r="I686" s="166"/>
      <c r="J686" s="166"/>
      <c r="K686" s="166"/>
      <c r="L686" s="166"/>
      <c r="M686" s="166"/>
      <c r="N686" s="166"/>
      <c r="O686" s="166"/>
      <c r="P686" s="166"/>
      <c r="Q686" s="166"/>
      <c r="R686" s="166"/>
      <c r="S686" s="166"/>
      <c r="T686" s="166"/>
      <c r="U686" s="166"/>
      <c r="V686" s="166"/>
      <c r="W686" s="166"/>
      <c r="X686" s="166"/>
      <c r="Y686" s="166"/>
      <c r="Z686" s="166"/>
    </row>
    <row r="687" spans="1:26" ht="12.75" customHeight="1">
      <c r="A687" s="166"/>
      <c r="B687" s="166"/>
      <c r="C687" s="166"/>
      <c r="D687" s="166"/>
      <c r="E687" s="166"/>
      <c r="F687" s="166"/>
      <c r="G687" s="166"/>
      <c r="H687" s="166"/>
      <c r="I687" s="166"/>
      <c r="J687" s="166"/>
      <c r="K687" s="166"/>
      <c r="L687" s="166"/>
      <c r="M687" s="166"/>
      <c r="N687" s="166"/>
      <c r="O687" s="166"/>
      <c r="P687" s="166"/>
      <c r="Q687" s="166"/>
      <c r="R687" s="166"/>
      <c r="S687" s="166"/>
      <c r="T687" s="166"/>
      <c r="U687" s="166"/>
      <c r="V687" s="166"/>
      <c r="W687" s="166"/>
      <c r="X687" s="166"/>
      <c r="Y687" s="166"/>
      <c r="Z687" s="166"/>
    </row>
    <row r="688" spans="1:26" ht="12.75" customHeight="1">
      <c r="A688" s="166"/>
      <c r="B688" s="166"/>
      <c r="C688" s="166"/>
      <c r="D688" s="166"/>
      <c r="E688" s="166"/>
      <c r="F688" s="166"/>
      <c r="G688" s="166"/>
      <c r="H688" s="166"/>
      <c r="I688" s="166"/>
      <c r="J688" s="166"/>
      <c r="K688" s="166"/>
      <c r="L688" s="166"/>
      <c r="M688" s="166"/>
      <c r="N688" s="166"/>
      <c r="O688" s="166"/>
      <c r="P688" s="166"/>
      <c r="Q688" s="166"/>
      <c r="R688" s="166"/>
      <c r="S688" s="166"/>
      <c r="T688" s="166"/>
      <c r="U688" s="166"/>
      <c r="V688" s="166"/>
      <c r="W688" s="166"/>
      <c r="X688" s="166"/>
      <c r="Y688" s="166"/>
      <c r="Z688" s="166"/>
    </row>
    <row r="689" spans="1:26" ht="12.75" customHeight="1">
      <c r="A689" s="166"/>
      <c r="B689" s="166"/>
      <c r="C689" s="166"/>
      <c r="D689" s="166"/>
      <c r="E689" s="166"/>
      <c r="F689" s="166"/>
      <c r="G689" s="166"/>
      <c r="H689" s="166"/>
      <c r="I689" s="166"/>
      <c r="J689" s="166"/>
      <c r="K689" s="166"/>
      <c r="L689" s="166"/>
      <c r="M689" s="166"/>
      <c r="N689" s="166"/>
      <c r="O689" s="166"/>
      <c r="P689" s="166"/>
      <c r="Q689" s="166"/>
      <c r="R689" s="166"/>
      <c r="S689" s="166"/>
      <c r="T689" s="166"/>
      <c r="U689" s="166"/>
      <c r="V689" s="166"/>
      <c r="W689" s="166"/>
      <c r="X689" s="166"/>
      <c r="Y689" s="166"/>
      <c r="Z689" s="166"/>
    </row>
    <row r="690" spans="1:26" ht="12.75" customHeight="1">
      <c r="A690" s="166"/>
      <c r="B690" s="166"/>
      <c r="C690" s="166"/>
      <c r="D690" s="166"/>
      <c r="E690" s="166"/>
      <c r="F690" s="166"/>
      <c r="G690" s="166"/>
      <c r="H690" s="166"/>
      <c r="I690" s="166"/>
      <c r="J690" s="166"/>
      <c r="K690" s="166"/>
      <c r="L690" s="166"/>
      <c r="M690" s="166"/>
      <c r="N690" s="166"/>
      <c r="O690" s="166"/>
      <c r="P690" s="166"/>
      <c r="Q690" s="166"/>
      <c r="R690" s="166"/>
      <c r="S690" s="166"/>
      <c r="T690" s="166"/>
      <c r="U690" s="166"/>
      <c r="V690" s="166"/>
      <c r="W690" s="166"/>
      <c r="X690" s="166"/>
      <c r="Y690" s="166"/>
      <c r="Z690" s="166"/>
    </row>
    <row r="691" spans="1:26" ht="12.75" customHeight="1">
      <c r="A691" s="166"/>
      <c r="B691" s="166"/>
      <c r="C691" s="166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66"/>
      <c r="O691" s="166"/>
      <c r="P691" s="166"/>
      <c r="Q691" s="166"/>
      <c r="R691" s="166"/>
      <c r="S691" s="166"/>
      <c r="T691" s="166"/>
      <c r="U691" s="166"/>
      <c r="V691" s="166"/>
      <c r="W691" s="166"/>
      <c r="X691" s="166"/>
      <c r="Y691" s="166"/>
      <c r="Z691" s="166"/>
    </row>
    <row r="692" spans="1:26" ht="12.75" customHeight="1">
      <c r="A692" s="166"/>
      <c r="B692" s="166"/>
      <c r="C692" s="166"/>
      <c r="D692" s="166"/>
      <c r="E692" s="166"/>
      <c r="F692" s="166"/>
      <c r="G692" s="166"/>
      <c r="H692" s="166"/>
      <c r="I692" s="166"/>
      <c r="J692" s="166"/>
      <c r="K692" s="166"/>
      <c r="L692" s="166"/>
      <c r="M692" s="166"/>
      <c r="N692" s="166"/>
      <c r="O692" s="166"/>
      <c r="P692" s="166"/>
      <c r="Q692" s="166"/>
      <c r="R692" s="166"/>
      <c r="S692" s="166"/>
      <c r="T692" s="166"/>
      <c r="U692" s="166"/>
      <c r="V692" s="166"/>
      <c r="W692" s="166"/>
      <c r="X692" s="166"/>
      <c r="Y692" s="166"/>
      <c r="Z692" s="166"/>
    </row>
    <row r="693" spans="1:26" ht="12.75" customHeight="1">
      <c r="A693" s="166"/>
      <c r="B693" s="166"/>
      <c r="C693" s="166"/>
      <c r="D693" s="166"/>
      <c r="E693" s="166"/>
      <c r="F693" s="166"/>
      <c r="G693" s="166"/>
      <c r="H693" s="166"/>
      <c r="I693" s="166"/>
      <c r="J693" s="166"/>
      <c r="K693" s="166"/>
      <c r="L693" s="166"/>
      <c r="M693" s="166"/>
      <c r="N693" s="166"/>
      <c r="O693" s="166"/>
      <c r="P693" s="166"/>
      <c r="Q693" s="166"/>
      <c r="R693" s="166"/>
      <c r="S693" s="166"/>
      <c r="T693" s="166"/>
      <c r="U693" s="166"/>
      <c r="V693" s="166"/>
      <c r="W693" s="166"/>
      <c r="X693" s="166"/>
      <c r="Y693" s="166"/>
      <c r="Z693" s="166"/>
    </row>
    <row r="694" spans="1:26" ht="12.75" customHeight="1">
      <c r="A694" s="166"/>
      <c r="B694" s="166"/>
      <c r="C694" s="166"/>
      <c r="D694" s="166"/>
      <c r="E694" s="166"/>
      <c r="F694" s="166"/>
      <c r="G694" s="166"/>
      <c r="H694" s="166"/>
      <c r="I694" s="166"/>
      <c r="J694" s="166"/>
      <c r="K694" s="166"/>
      <c r="L694" s="166"/>
      <c r="M694" s="166"/>
      <c r="N694" s="166"/>
      <c r="O694" s="166"/>
      <c r="P694" s="166"/>
      <c r="Q694" s="166"/>
      <c r="R694" s="166"/>
      <c r="S694" s="166"/>
      <c r="T694" s="166"/>
      <c r="U694" s="166"/>
      <c r="V694" s="166"/>
      <c r="W694" s="166"/>
      <c r="X694" s="166"/>
      <c r="Y694" s="166"/>
      <c r="Z694" s="166"/>
    </row>
    <row r="695" spans="1:26" ht="12.75" customHeight="1">
      <c r="A695" s="166"/>
      <c r="B695" s="166"/>
      <c r="C695" s="166"/>
      <c r="D695" s="166"/>
      <c r="E695" s="166"/>
      <c r="F695" s="166"/>
      <c r="G695" s="166"/>
      <c r="H695" s="166"/>
      <c r="I695" s="166"/>
      <c r="J695" s="166"/>
      <c r="K695" s="166"/>
      <c r="L695" s="166"/>
      <c r="M695" s="166"/>
      <c r="N695" s="166"/>
      <c r="O695" s="166"/>
      <c r="P695" s="166"/>
      <c r="Q695" s="166"/>
      <c r="R695" s="166"/>
      <c r="S695" s="166"/>
      <c r="T695" s="166"/>
      <c r="U695" s="166"/>
      <c r="V695" s="166"/>
      <c r="W695" s="166"/>
      <c r="X695" s="166"/>
      <c r="Y695" s="166"/>
      <c r="Z695" s="166"/>
    </row>
    <row r="696" spans="1:26" ht="12.75" customHeight="1">
      <c r="A696" s="166"/>
      <c r="B696" s="166"/>
      <c r="C696" s="166"/>
      <c r="D696" s="166"/>
      <c r="E696" s="166"/>
      <c r="F696" s="166"/>
      <c r="G696" s="166"/>
      <c r="H696" s="166"/>
      <c r="I696" s="166"/>
      <c r="J696" s="166"/>
      <c r="K696" s="166"/>
      <c r="L696" s="166"/>
      <c r="M696" s="166"/>
      <c r="N696" s="166"/>
      <c r="O696" s="166"/>
      <c r="P696" s="166"/>
      <c r="Q696" s="166"/>
      <c r="R696" s="166"/>
      <c r="S696" s="166"/>
      <c r="T696" s="166"/>
      <c r="U696" s="166"/>
      <c r="V696" s="166"/>
      <c r="W696" s="166"/>
      <c r="X696" s="166"/>
      <c r="Y696" s="166"/>
      <c r="Z696" s="166"/>
    </row>
    <row r="697" spans="1:26" ht="12.75" customHeight="1">
      <c r="A697" s="166"/>
      <c r="B697" s="166"/>
      <c r="C697" s="166"/>
      <c r="D697" s="166"/>
      <c r="E697" s="166"/>
      <c r="F697" s="166"/>
      <c r="G697" s="166"/>
      <c r="H697" s="166"/>
      <c r="I697" s="166"/>
      <c r="J697" s="166"/>
      <c r="K697" s="166"/>
      <c r="L697" s="166"/>
      <c r="M697" s="166"/>
      <c r="N697" s="166"/>
      <c r="O697" s="166"/>
      <c r="P697" s="166"/>
      <c r="Q697" s="166"/>
      <c r="R697" s="166"/>
      <c r="S697" s="166"/>
      <c r="T697" s="166"/>
      <c r="U697" s="166"/>
      <c r="V697" s="166"/>
      <c r="W697" s="166"/>
      <c r="X697" s="166"/>
      <c r="Y697" s="166"/>
      <c r="Z697" s="166"/>
    </row>
    <row r="698" spans="1:26" ht="12.75" customHeight="1">
      <c r="A698" s="166"/>
      <c r="B698" s="166"/>
      <c r="C698" s="166"/>
      <c r="D698" s="166"/>
      <c r="E698" s="166"/>
      <c r="F698" s="166"/>
      <c r="G698" s="166"/>
      <c r="H698" s="166"/>
      <c r="I698" s="166"/>
      <c r="J698" s="166"/>
      <c r="K698" s="166"/>
      <c r="L698" s="166"/>
      <c r="M698" s="166"/>
      <c r="N698" s="166"/>
      <c r="O698" s="166"/>
      <c r="P698" s="166"/>
      <c r="Q698" s="166"/>
      <c r="R698" s="166"/>
      <c r="S698" s="166"/>
      <c r="T698" s="166"/>
      <c r="U698" s="166"/>
      <c r="V698" s="166"/>
      <c r="W698" s="166"/>
      <c r="X698" s="166"/>
      <c r="Y698" s="166"/>
      <c r="Z698" s="166"/>
    </row>
    <row r="699" spans="1:26" ht="12.75" customHeight="1">
      <c r="A699" s="166"/>
      <c r="B699" s="166"/>
      <c r="C699" s="166"/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66"/>
      <c r="O699" s="166"/>
      <c r="P699" s="166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</row>
    <row r="700" spans="1:26" ht="12.75" customHeight="1">
      <c r="A700" s="166"/>
      <c r="B700" s="166"/>
      <c r="C700" s="166"/>
      <c r="D700" s="166"/>
      <c r="E700" s="166"/>
      <c r="F700" s="166"/>
      <c r="G700" s="166"/>
      <c r="H700" s="166"/>
      <c r="I700" s="166"/>
      <c r="J700" s="166"/>
      <c r="K700" s="166"/>
      <c r="L700" s="166"/>
      <c r="M700" s="166"/>
      <c r="N700" s="166"/>
      <c r="O700" s="166"/>
      <c r="P700" s="166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</row>
    <row r="701" spans="1:26" ht="12.75" customHeight="1">
      <c r="A701" s="166"/>
      <c r="B701" s="166"/>
      <c r="C701" s="166"/>
      <c r="D701" s="166"/>
      <c r="E701" s="166"/>
      <c r="F701" s="166"/>
      <c r="G701" s="166"/>
      <c r="H701" s="166"/>
      <c r="I701" s="166"/>
      <c r="J701" s="166"/>
      <c r="K701" s="166"/>
      <c r="L701" s="166"/>
      <c r="M701" s="166"/>
      <c r="N701" s="166"/>
      <c r="O701" s="166"/>
      <c r="P701" s="166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</row>
    <row r="702" spans="1:26" ht="12.75" customHeight="1">
      <c r="A702" s="166"/>
      <c r="B702" s="166"/>
      <c r="C702" s="166"/>
      <c r="D702" s="166"/>
      <c r="E702" s="166"/>
      <c r="F702" s="166"/>
      <c r="G702" s="166"/>
      <c r="H702" s="166"/>
      <c r="I702" s="166"/>
      <c r="J702" s="166"/>
      <c r="K702" s="166"/>
      <c r="L702" s="166"/>
      <c r="M702" s="166"/>
      <c r="N702" s="166"/>
      <c r="O702" s="166"/>
      <c r="P702" s="166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</row>
    <row r="703" spans="1:26" ht="12.75" customHeight="1">
      <c r="A703" s="166"/>
      <c r="B703" s="166"/>
      <c r="C703" s="166"/>
      <c r="D703" s="166"/>
      <c r="E703" s="166"/>
      <c r="F703" s="166"/>
      <c r="G703" s="166"/>
      <c r="H703" s="166"/>
      <c r="I703" s="166"/>
      <c r="J703" s="166"/>
      <c r="K703" s="166"/>
      <c r="L703" s="166"/>
      <c r="M703" s="166"/>
      <c r="N703" s="166"/>
      <c r="O703" s="166"/>
      <c r="P703" s="166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</row>
    <row r="704" spans="1:26" ht="12.75" customHeight="1">
      <c r="A704" s="166"/>
      <c r="B704" s="166"/>
      <c r="C704" s="166"/>
      <c r="D704" s="166"/>
      <c r="E704" s="166"/>
      <c r="F704" s="166"/>
      <c r="G704" s="166"/>
      <c r="H704" s="166"/>
      <c r="I704" s="166"/>
      <c r="J704" s="166"/>
      <c r="K704" s="166"/>
      <c r="L704" s="166"/>
      <c r="M704" s="166"/>
      <c r="N704" s="166"/>
      <c r="O704" s="166"/>
      <c r="P704" s="166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</row>
    <row r="705" spans="1:26" ht="12.75" customHeight="1">
      <c r="A705" s="166"/>
      <c r="B705" s="166"/>
      <c r="C705" s="166"/>
      <c r="D705" s="166"/>
      <c r="E705" s="166"/>
      <c r="F705" s="166"/>
      <c r="G705" s="166"/>
      <c r="H705" s="166"/>
      <c r="I705" s="166"/>
      <c r="J705" s="166"/>
      <c r="K705" s="166"/>
      <c r="L705" s="166"/>
      <c r="M705" s="166"/>
      <c r="N705" s="166"/>
      <c r="O705" s="166"/>
      <c r="P705" s="166"/>
      <c r="Q705" s="166"/>
      <c r="R705" s="166"/>
      <c r="S705" s="166"/>
      <c r="T705" s="166"/>
      <c r="U705" s="166"/>
      <c r="V705" s="166"/>
      <c r="W705" s="166"/>
      <c r="X705" s="166"/>
      <c r="Y705" s="166"/>
      <c r="Z705" s="166"/>
    </row>
    <row r="706" spans="1:26" ht="12.75" customHeight="1">
      <c r="A706" s="166"/>
      <c r="B706" s="166"/>
      <c r="C706" s="166"/>
      <c r="D706" s="166"/>
      <c r="E706" s="166"/>
      <c r="F706" s="166"/>
      <c r="G706" s="166"/>
      <c r="H706" s="166"/>
      <c r="I706" s="166"/>
      <c r="J706" s="166"/>
      <c r="K706" s="166"/>
      <c r="L706" s="166"/>
      <c r="M706" s="166"/>
      <c r="N706" s="166"/>
      <c r="O706" s="166"/>
      <c r="P706" s="166"/>
      <c r="Q706" s="166"/>
      <c r="R706" s="166"/>
      <c r="S706" s="166"/>
      <c r="T706" s="166"/>
      <c r="U706" s="166"/>
      <c r="V706" s="166"/>
      <c r="W706" s="166"/>
      <c r="X706" s="166"/>
      <c r="Y706" s="166"/>
      <c r="Z706" s="166"/>
    </row>
    <row r="707" spans="1:26" ht="12.75" customHeight="1">
      <c r="A707" s="166"/>
      <c r="B707" s="166"/>
      <c r="C707" s="166"/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66"/>
      <c r="O707" s="166"/>
      <c r="P707" s="166"/>
      <c r="Q707" s="166"/>
      <c r="R707" s="166"/>
      <c r="S707" s="166"/>
      <c r="T707" s="166"/>
      <c r="U707" s="166"/>
      <c r="V707" s="166"/>
      <c r="W707" s="166"/>
      <c r="X707" s="166"/>
      <c r="Y707" s="166"/>
      <c r="Z707" s="166"/>
    </row>
    <row r="708" spans="1:26" ht="12.75" customHeight="1">
      <c r="A708" s="166"/>
      <c r="B708" s="166"/>
      <c r="C708" s="166"/>
      <c r="D708" s="166"/>
      <c r="E708" s="166"/>
      <c r="F708" s="166"/>
      <c r="G708" s="166"/>
      <c r="H708" s="166"/>
      <c r="I708" s="166"/>
      <c r="J708" s="166"/>
      <c r="K708" s="166"/>
      <c r="L708" s="166"/>
      <c r="M708" s="166"/>
      <c r="N708" s="166"/>
      <c r="O708" s="166"/>
      <c r="P708" s="166"/>
      <c r="Q708" s="166"/>
      <c r="R708" s="166"/>
      <c r="S708" s="166"/>
      <c r="T708" s="166"/>
      <c r="U708" s="166"/>
      <c r="V708" s="166"/>
      <c r="W708" s="166"/>
      <c r="X708" s="166"/>
      <c r="Y708" s="166"/>
      <c r="Z708" s="166"/>
    </row>
    <row r="709" spans="1:26" ht="12.75" customHeight="1">
      <c r="A709" s="166"/>
      <c r="B709" s="166"/>
      <c r="C709" s="166"/>
      <c r="D709" s="166"/>
      <c r="E709" s="166"/>
      <c r="F709" s="166"/>
      <c r="G709" s="166"/>
      <c r="H709" s="166"/>
      <c r="I709" s="166"/>
      <c r="J709" s="166"/>
      <c r="K709" s="166"/>
      <c r="L709" s="166"/>
      <c r="M709" s="166"/>
      <c r="N709" s="166"/>
      <c r="O709" s="166"/>
      <c r="P709" s="166"/>
      <c r="Q709" s="166"/>
      <c r="R709" s="166"/>
      <c r="S709" s="166"/>
      <c r="T709" s="166"/>
      <c r="U709" s="166"/>
      <c r="V709" s="166"/>
      <c r="W709" s="166"/>
      <c r="X709" s="166"/>
      <c r="Y709" s="166"/>
      <c r="Z709" s="166"/>
    </row>
    <row r="710" spans="1:26" ht="12.75" customHeight="1">
      <c r="A710" s="166"/>
      <c r="B710" s="166"/>
      <c r="C710" s="166"/>
      <c r="D710" s="166"/>
      <c r="E710" s="166"/>
      <c r="F710" s="166"/>
      <c r="G710" s="166"/>
      <c r="H710" s="166"/>
      <c r="I710" s="166"/>
      <c r="J710" s="166"/>
      <c r="K710" s="166"/>
      <c r="L710" s="166"/>
      <c r="M710" s="166"/>
      <c r="N710" s="166"/>
      <c r="O710" s="166"/>
      <c r="P710" s="166"/>
      <c r="Q710" s="166"/>
      <c r="R710" s="166"/>
      <c r="S710" s="166"/>
      <c r="T710" s="166"/>
      <c r="U710" s="166"/>
      <c r="V710" s="166"/>
      <c r="W710" s="166"/>
      <c r="X710" s="166"/>
      <c r="Y710" s="166"/>
      <c r="Z710" s="166"/>
    </row>
    <row r="711" spans="1:26" ht="12.75" customHeight="1">
      <c r="A711" s="166"/>
      <c r="B711" s="166"/>
      <c r="C711" s="166"/>
      <c r="D711" s="166"/>
      <c r="E711" s="166"/>
      <c r="F711" s="166"/>
      <c r="G711" s="166"/>
      <c r="H711" s="166"/>
      <c r="I711" s="166"/>
      <c r="J711" s="166"/>
      <c r="K711" s="166"/>
      <c r="L711" s="166"/>
      <c r="M711" s="166"/>
      <c r="N711" s="166"/>
      <c r="O711" s="166"/>
      <c r="P711" s="166"/>
      <c r="Q711" s="166"/>
      <c r="R711" s="166"/>
      <c r="S711" s="166"/>
      <c r="T711" s="166"/>
      <c r="U711" s="166"/>
      <c r="V711" s="166"/>
      <c r="W711" s="166"/>
      <c r="X711" s="166"/>
      <c r="Y711" s="166"/>
      <c r="Z711" s="166"/>
    </row>
    <row r="712" spans="1:26" ht="12.75" customHeight="1">
      <c r="A712" s="166"/>
      <c r="B712" s="166"/>
      <c r="C712" s="166"/>
      <c r="D712" s="166"/>
      <c r="E712" s="166"/>
      <c r="F712" s="166"/>
      <c r="G712" s="166"/>
      <c r="H712" s="166"/>
      <c r="I712" s="166"/>
      <c r="J712" s="166"/>
      <c r="K712" s="166"/>
      <c r="L712" s="166"/>
      <c r="M712" s="166"/>
      <c r="N712" s="166"/>
      <c r="O712" s="166"/>
      <c r="P712" s="166"/>
      <c r="Q712" s="166"/>
      <c r="R712" s="166"/>
      <c r="S712" s="166"/>
      <c r="T712" s="166"/>
      <c r="U712" s="166"/>
      <c r="V712" s="166"/>
      <c r="W712" s="166"/>
      <c r="X712" s="166"/>
      <c r="Y712" s="166"/>
      <c r="Z712" s="166"/>
    </row>
    <row r="713" spans="1:26" ht="12.75" customHeight="1">
      <c r="A713" s="166"/>
      <c r="B713" s="166"/>
      <c r="C713" s="166"/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P713" s="166"/>
      <c r="Q713" s="166"/>
      <c r="R713" s="166"/>
      <c r="S713" s="166"/>
      <c r="T713" s="166"/>
      <c r="U713" s="166"/>
      <c r="V713" s="166"/>
      <c r="W713" s="166"/>
      <c r="X713" s="166"/>
      <c r="Y713" s="166"/>
      <c r="Z713" s="166"/>
    </row>
    <row r="714" spans="1:26" ht="12.75" customHeight="1">
      <c r="A714" s="166"/>
      <c r="B714" s="166"/>
      <c r="C714" s="166"/>
      <c r="D714" s="166"/>
      <c r="E714" s="166"/>
      <c r="F714" s="166"/>
      <c r="G714" s="166"/>
      <c r="H714" s="166"/>
      <c r="I714" s="166"/>
      <c r="J714" s="166"/>
      <c r="K714" s="166"/>
      <c r="L714" s="166"/>
      <c r="M714" s="166"/>
      <c r="N714" s="166"/>
      <c r="O714" s="166"/>
      <c r="P714" s="166"/>
      <c r="Q714" s="166"/>
      <c r="R714" s="166"/>
      <c r="S714" s="166"/>
      <c r="T714" s="166"/>
      <c r="U714" s="166"/>
      <c r="V714" s="166"/>
      <c r="W714" s="166"/>
      <c r="X714" s="166"/>
      <c r="Y714" s="166"/>
      <c r="Z714" s="166"/>
    </row>
    <row r="715" spans="1:26" ht="12.75" customHeight="1">
      <c r="A715" s="166"/>
      <c r="B715" s="166"/>
      <c r="C715" s="166"/>
      <c r="D715" s="166"/>
      <c r="E715" s="166"/>
      <c r="F715" s="166"/>
      <c r="G715" s="166"/>
      <c r="H715" s="166"/>
      <c r="I715" s="166"/>
      <c r="J715" s="166"/>
      <c r="K715" s="166"/>
      <c r="L715" s="166"/>
      <c r="M715" s="166"/>
      <c r="N715" s="166"/>
      <c r="O715" s="166"/>
      <c r="P715" s="166"/>
      <c r="Q715" s="166"/>
      <c r="R715" s="166"/>
      <c r="S715" s="166"/>
      <c r="T715" s="166"/>
      <c r="U715" s="166"/>
      <c r="V715" s="166"/>
      <c r="W715" s="166"/>
      <c r="X715" s="166"/>
      <c r="Y715" s="166"/>
      <c r="Z715" s="166"/>
    </row>
    <row r="716" spans="1:26" ht="12.75" customHeight="1">
      <c r="A716" s="166"/>
      <c r="B716" s="166"/>
      <c r="C716" s="166"/>
      <c r="D716" s="166"/>
      <c r="E716" s="166"/>
      <c r="F716" s="166"/>
      <c r="G716" s="166"/>
      <c r="H716" s="166"/>
      <c r="I716" s="166"/>
      <c r="J716" s="166"/>
      <c r="K716" s="166"/>
      <c r="L716" s="166"/>
      <c r="M716" s="166"/>
      <c r="N716" s="166"/>
      <c r="O716" s="166"/>
      <c r="P716" s="166"/>
      <c r="Q716" s="166"/>
      <c r="R716" s="166"/>
      <c r="S716" s="166"/>
      <c r="T716" s="166"/>
      <c r="U716" s="166"/>
      <c r="V716" s="166"/>
      <c r="W716" s="166"/>
      <c r="X716" s="166"/>
      <c r="Y716" s="166"/>
      <c r="Z716" s="166"/>
    </row>
    <row r="717" spans="1:26" ht="12.75" customHeight="1">
      <c r="A717" s="166"/>
      <c r="B717" s="166"/>
      <c r="C717" s="166"/>
      <c r="D717" s="166"/>
      <c r="E717" s="166"/>
      <c r="F717" s="166"/>
      <c r="G717" s="166"/>
      <c r="H717" s="166"/>
      <c r="I717" s="166"/>
      <c r="J717" s="166"/>
      <c r="K717" s="166"/>
      <c r="L717" s="166"/>
      <c r="M717" s="166"/>
      <c r="N717" s="166"/>
      <c r="O717" s="166"/>
      <c r="P717" s="166"/>
      <c r="Q717" s="166"/>
      <c r="R717" s="166"/>
      <c r="S717" s="166"/>
      <c r="T717" s="166"/>
      <c r="U717" s="166"/>
      <c r="V717" s="166"/>
      <c r="W717" s="166"/>
      <c r="X717" s="166"/>
      <c r="Y717" s="166"/>
      <c r="Z717" s="166"/>
    </row>
    <row r="718" spans="1:26" ht="12.75" customHeight="1">
      <c r="A718" s="166"/>
      <c r="B718" s="166"/>
      <c r="C718" s="166"/>
      <c r="D718" s="166"/>
      <c r="E718" s="166"/>
      <c r="F718" s="166"/>
      <c r="G718" s="166"/>
      <c r="H718" s="166"/>
      <c r="I718" s="166"/>
      <c r="J718" s="166"/>
      <c r="K718" s="166"/>
      <c r="L718" s="166"/>
      <c r="M718" s="166"/>
      <c r="N718" s="166"/>
      <c r="O718" s="166"/>
      <c r="P718" s="166"/>
      <c r="Q718" s="166"/>
      <c r="R718" s="166"/>
      <c r="S718" s="166"/>
      <c r="T718" s="166"/>
      <c r="U718" s="166"/>
      <c r="V718" s="166"/>
      <c r="W718" s="166"/>
      <c r="X718" s="166"/>
      <c r="Y718" s="166"/>
      <c r="Z718" s="166"/>
    </row>
    <row r="719" spans="1:26" ht="12.75" customHeight="1">
      <c r="A719" s="166"/>
      <c r="B719" s="166"/>
      <c r="C719" s="166"/>
      <c r="D719" s="166"/>
      <c r="E719" s="166"/>
      <c r="F719" s="166"/>
      <c r="G719" s="166"/>
      <c r="H719" s="166"/>
      <c r="I719" s="166"/>
      <c r="J719" s="166"/>
      <c r="K719" s="166"/>
      <c r="L719" s="166"/>
      <c r="M719" s="166"/>
      <c r="N719" s="166"/>
      <c r="O719" s="166"/>
      <c r="P719" s="166"/>
      <c r="Q719" s="166"/>
      <c r="R719" s="166"/>
      <c r="S719" s="166"/>
      <c r="T719" s="166"/>
      <c r="U719" s="166"/>
      <c r="V719" s="166"/>
      <c r="W719" s="166"/>
      <c r="X719" s="166"/>
      <c r="Y719" s="166"/>
      <c r="Z719" s="166"/>
    </row>
    <row r="720" spans="1:26" ht="12.75" customHeight="1">
      <c r="A720" s="166"/>
      <c r="B720" s="166"/>
      <c r="C720" s="166"/>
      <c r="D720" s="166"/>
      <c r="E720" s="166"/>
      <c r="F720" s="166"/>
      <c r="G720" s="166"/>
      <c r="H720" s="166"/>
      <c r="I720" s="166"/>
      <c r="J720" s="166"/>
      <c r="K720" s="166"/>
      <c r="L720" s="166"/>
      <c r="M720" s="166"/>
      <c r="N720" s="166"/>
      <c r="O720" s="166"/>
      <c r="P720" s="166"/>
      <c r="Q720" s="166"/>
      <c r="R720" s="166"/>
      <c r="S720" s="166"/>
      <c r="T720" s="166"/>
      <c r="U720" s="166"/>
      <c r="V720" s="166"/>
      <c r="W720" s="166"/>
      <c r="X720" s="166"/>
      <c r="Y720" s="166"/>
      <c r="Z720" s="166"/>
    </row>
    <row r="721" spans="1:26" ht="12.75" customHeight="1">
      <c r="A721" s="166"/>
      <c r="B721" s="166"/>
      <c r="C721" s="166"/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P721" s="166"/>
      <c r="Q721" s="166"/>
      <c r="R721" s="166"/>
      <c r="S721" s="166"/>
      <c r="T721" s="166"/>
      <c r="U721" s="166"/>
      <c r="V721" s="166"/>
      <c r="W721" s="166"/>
      <c r="X721" s="166"/>
      <c r="Y721" s="166"/>
      <c r="Z721" s="166"/>
    </row>
    <row r="722" spans="1:26" ht="12.75" customHeight="1">
      <c r="A722" s="166"/>
      <c r="B722" s="166"/>
      <c r="C722" s="166"/>
      <c r="D722" s="166"/>
      <c r="E722" s="166"/>
      <c r="F722" s="166"/>
      <c r="G722" s="166"/>
      <c r="H722" s="166"/>
      <c r="I722" s="166"/>
      <c r="J722" s="166"/>
      <c r="K722" s="166"/>
      <c r="L722" s="166"/>
      <c r="M722" s="166"/>
      <c r="N722" s="166"/>
      <c r="O722" s="166"/>
      <c r="P722" s="166"/>
      <c r="Q722" s="166"/>
      <c r="R722" s="166"/>
      <c r="S722" s="166"/>
      <c r="T722" s="166"/>
      <c r="U722" s="166"/>
      <c r="V722" s="166"/>
      <c r="W722" s="166"/>
      <c r="X722" s="166"/>
      <c r="Y722" s="166"/>
      <c r="Z722" s="166"/>
    </row>
    <row r="723" spans="1:26" ht="12.75" customHeight="1">
      <c r="A723" s="166"/>
      <c r="B723" s="166"/>
      <c r="C723" s="166"/>
      <c r="D723" s="166"/>
      <c r="E723" s="166"/>
      <c r="F723" s="166"/>
      <c r="G723" s="166"/>
      <c r="H723" s="166"/>
      <c r="I723" s="166"/>
      <c r="J723" s="166"/>
      <c r="K723" s="166"/>
      <c r="L723" s="166"/>
      <c r="M723" s="166"/>
      <c r="N723" s="166"/>
      <c r="O723" s="166"/>
      <c r="P723" s="166"/>
      <c r="Q723" s="166"/>
      <c r="R723" s="166"/>
      <c r="S723" s="166"/>
      <c r="T723" s="166"/>
      <c r="U723" s="166"/>
      <c r="V723" s="166"/>
      <c r="W723" s="166"/>
      <c r="X723" s="166"/>
      <c r="Y723" s="166"/>
      <c r="Z723" s="166"/>
    </row>
    <row r="724" spans="1:26" ht="12.75" customHeight="1">
      <c r="A724" s="166"/>
      <c r="B724" s="166"/>
      <c r="C724" s="166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66"/>
      <c r="O724" s="166"/>
      <c r="P724" s="166"/>
      <c r="Q724" s="166"/>
      <c r="R724" s="166"/>
      <c r="S724" s="166"/>
      <c r="T724" s="166"/>
      <c r="U724" s="166"/>
      <c r="V724" s="166"/>
      <c r="W724" s="166"/>
      <c r="X724" s="166"/>
      <c r="Y724" s="166"/>
      <c r="Z724" s="166"/>
    </row>
    <row r="725" spans="1:26" ht="12.75" customHeight="1">
      <c r="A725" s="166"/>
      <c r="B725" s="166"/>
      <c r="C725" s="166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66"/>
      <c r="O725" s="166"/>
      <c r="P725" s="166"/>
      <c r="Q725" s="166"/>
      <c r="R725" s="166"/>
      <c r="S725" s="166"/>
      <c r="T725" s="166"/>
      <c r="U725" s="166"/>
      <c r="V725" s="166"/>
      <c r="W725" s="166"/>
      <c r="X725" s="166"/>
      <c r="Y725" s="166"/>
      <c r="Z725" s="166"/>
    </row>
    <row r="726" spans="1:26" ht="12.75" customHeight="1">
      <c r="A726" s="166"/>
      <c r="B726" s="166"/>
      <c r="C726" s="166"/>
      <c r="D726" s="166"/>
      <c r="E726" s="166"/>
      <c r="F726" s="166"/>
      <c r="G726" s="166"/>
      <c r="H726" s="166"/>
      <c r="I726" s="166"/>
      <c r="J726" s="166"/>
      <c r="K726" s="166"/>
      <c r="L726" s="166"/>
      <c r="M726" s="166"/>
      <c r="N726" s="166"/>
      <c r="O726" s="166"/>
      <c r="P726" s="166"/>
      <c r="Q726" s="166"/>
      <c r="R726" s="166"/>
      <c r="S726" s="166"/>
      <c r="T726" s="166"/>
      <c r="U726" s="166"/>
      <c r="V726" s="166"/>
      <c r="W726" s="166"/>
      <c r="X726" s="166"/>
      <c r="Y726" s="166"/>
      <c r="Z726" s="166"/>
    </row>
    <row r="727" spans="1:26" ht="12.75" customHeight="1">
      <c r="A727" s="166"/>
      <c r="B727" s="166"/>
      <c r="C727" s="166"/>
      <c r="D727" s="166"/>
      <c r="E727" s="166"/>
      <c r="F727" s="166"/>
      <c r="G727" s="166"/>
      <c r="H727" s="166"/>
      <c r="I727" s="166"/>
      <c r="J727" s="166"/>
      <c r="K727" s="166"/>
      <c r="L727" s="166"/>
      <c r="M727" s="166"/>
      <c r="N727" s="166"/>
      <c r="O727" s="166"/>
      <c r="P727" s="166"/>
      <c r="Q727" s="166"/>
      <c r="R727" s="166"/>
      <c r="S727" s="166"/>
      <c r="T727" s="166"/>
      <c r="U727" s="166"/>
      <c r="V727" s="166"/>
      <c r="W727" s="166"/>
      <c r="X727" s="166"/>
      <c r="Y727" s="166"/>
      <c r="Z727" s="166"/>
    </row>
    <row r="728" spans="1:26" ht="12.75" customHeight="1">
      <c r="A728" s="166"/>
      <c r="B728" s="166"/>
      <c r="C728" s="166"/>
      <c r="D728" s="166"/>
      <c r="E728" s="166"/>
      <c r="F728" s="166"/>
      <c r="G728" s="166"/>
      <c r="H728" s="166"/>
      <c r="I728" s="166"/>
      <c r="J728" s="166"/>
      <c r="K728" s="166"/>
      <c r="L728" s="166"/>
      <c r="M728" s="166"/>
      <c r="N728" s="166"/>
      <c r="O728" s="166"/>
      <c r="P728" s="166"/>
      <c r="Q728" s="166"/>
      <c r="R728" s="166"/>
      <c r="S728" s="166"/>
      <c r="T728" s="166"/>
      <c r="U728" s="166"/>
      <c r="V728" s="166"/>
      <c r="W728" s="166"/>
      <c r="X728" s="166"/>
      <c r="Y728" s="166"/>
      <c r="Z728" s="166"/>
    </row>
    <row r="729" spans="1:26" ht="12.75" customHeight="1">
      <c r="A729" s="166"/>
      <c r="B729" s="166"/>
      <c r="C729" s="166"/>
      <c r="D729" s="166"/>
      <c r="E729" s="166"/>
      <c r="F729" s="166"/>
      <c r="G729" s="166"/>
      <c r="H729" s="166"/>
      <c r="I729" s="166"/>
      <c r="J729" s="166"/>
      <c r="K729" s="166"/>
      <c r="L729" s="166"/>
      <c r="M729" s="166"/>
      <c r="N729" s="166"/>
      <c r="O729" s="166"/>
      <c r="P729" s="166"/>
      <c r="Q729" s="166"/>
      <c r="R729" s="166"/>
      <c r="S729" s="166"/>
      <c r="T729" s="166"/>
      <c r="U729" s="166"/>
      <c r="V729" s="166"/>
      <c r="W729" s="166"/>
      <c r="X729" s="166"/>
      <c r="Y729" s="166"/>
      <c r="Z729" s="166"/>
    </row>
    <row r="730" spans="1:26" ht="12.75" customHeight="1">
      <c r="A730" s="166"/>
      <c r="B730" s="166"/>
      <c r="C730" s="166"/>
      <c r="D730" s="166"/>
      <c r="E730" s="166"/>
      <c r="F730" s="166"/>
      <c r="G730" s="166"/>
      <c r="H730" s="166"/>
      <c r="I730" s="166"/>
      <c r="J730" s="166"/>
      <c r="K730" s="166"/>
      <c r="L730" s="166"/>
      <c r="M730" s="166"/>
      <c r="N730" s="166"/>
      <c r="O730" s="166"/>
      <c r="P730" s="166"/>
      <c r="Q730" s="166"/>
      <c r="R730" s="166"/>
      <c r="S730" s="166"/>
      <c r="T730" s="166"/>
      <c r="U730" s="166"/>
      <c r="V730" s="166"/>
      <c r="W730" s="166"/>
      <c r="X730" s="166"/>
      <c r="Y730" s="166"/>
      <c r="Z730" s="166"/>
    </row>
    <row r="731" spans="1:26" ht="12.75" customHeight="1">
      <c r="A731" s="166"/>
      <c r="B731" s="166"/>
      <c r="C731" s="166"/>
      <c r="D731" s="166"/>
      <c r="E731" s="166"/>
      <c r="F731" s="166"/>
      <c r="G731" s="166"/>
      <c r="H731" s="166"/>
      <c r="I731" s="166"/>
      <c r="J731" s="166"/>
      <c r="K731" s="166"/>
      <c r="L731" s="166"/>
      <c r="M731" s="166"/>
      <c r="N731" s="166"/>
      <c r="O731" s="166"/>
      <c r="P731" s="166"/>
      <c r="Q731" s="166"/>
      <c r="R731" s="166"/>
      <c r="S731" s="166"/>
      <c r="T731" s="166"/>
      <c r="U731" s="166"/>
      <c r="V731" s="166"/>
      <c r="W731" s="166"/>
      <c r="X731" s="166"/>
      <c r="Y731" s="166"/>
      <c r="Z731" s="166"/>
    </row>
    <row r="732" spans="1:26" ht="12.75" customHeight="1">
      <c r="A732" s="166"/>
      <c r="B732" s="166"/>
      <c r="C732" s="166"/>
      <c r="D732" s="166"/>
      <c r="E732" s="166"/>
      <c r="F732" s="166"/>
      <c r="G732" s="166"/>
      <c r="H732" s="166"/>
      <c r="I732" s="166"/>
      <c r="J732" s="166"/>
      <c r="K732" s="166"/>
      <c r="L732" s="166"/>
      <c r="M732" s="166"/>
      <c r="N732" s="166"/>
      <c r="O732" s="166"/>
      <c r="P732" s="166"/>
      <c r="Q732" s="166"/>
      <c r="R732" s="166"/>
      <c r="S732" s="166"/>
      <c r="T732" s="166"/>
      <c r="U732" s="166"/>
      <c r="V732" s="166"/>
      <c r="W732" s="166"/>
      <c r="X732" s="166"/>
      <c r="Y732" s="166"/>
      <c r="Z732" s="166"/>
    </row>
    <row r="733" spans="1:26" ht="12.75" customHeight="1">
      <c r="A733" s="166"/>
      <c r="B733" s="166"/>
      <c r="C733" s="166"/>
      <c r="D733" s="166"/>
      <c r="E733" s="166"/>
      <c r="F733" s="166"/>
      <c r="G733" s="166"/>
      <c r="H733" s="166"/>
      <c r="I733" s="166"/>
      <c r="J733" s="166"/>
      <c r="K733" s="166"/>
      <c r="L733" s="166"/>
      <c r="M733" s="166"/>
      <c r="N733" s="166"/>
      <c r="O733" s="166"/>
      <c r="P733" s="166"/>
      <c r="Q733" s="166"/>
      <c r="R733" s="166"/>
      <c r="S733" s="166"/>
      <c r="T733" s="166"/>
      <c r="U733" s="166"/>
      <c r="V733" s="166"/>
      <c r="W733" s="166"/>
      <c r="X733" s="166"/>
      <c r="Y733" s="166"/>
      <c r="Z733" s="166"/>
    </row>
    <row r="734" spans="1:26" ht="12.75" customHeight="1">
      <c r="A734" s="166"/>
      <c r="B734" s="166"/>
      <c r="C734" s="166"/>
      <c r="D734" s="166"/>
      <c r="E734" s="166"/>
      <c r="F734" s="166"/>
      <c r="G734" s="166"/>
      <c r="H734" s="166"/>
      <c r="I734" s="166"/>
      <c r="J734" s="166"/>
      <c r="K734" s="166"/>
      <c r="L734" s="166"/>
      <c r="M734" s="166"/>
      <c r="N734" s="166"/>
      <c r="O734" s="166"/>
      <c r="P734" s="166"/>
      <c r="Q734" s="166"/>
      <c r="R734" s="166"/>
      <c r="S734" s="166"/>
      <c r="T734" s="166"/>
      <c r="U734" s="166"/>
      <c r="V734" s="166"/>
      <c r="W734" s="166"/>
      <c r="X734" s="166"/>
      <c r="Y734" s="166"/>
      <c r="Z734" s="166"/>
    </row>
    <row r="735" spans="1:26" ht="12.75" customHeight="1">
      <c r="A735" s="166"/>
      <c r="B735" s="166"/>
      <c r="C735" s="166"/>
      <c r="D735" s="166"/>
      <c r="E735" s="166"/>
      <c r="F735" s="166"/>
      <c r="G735" s="166"/>
      <c r="H735" s="166"/>
      <c r="I735" s="166"/>
      <c r="J735" s="166"/>
      <c r="K735" s="166"/>
      <c r="L735" s="166"/>
      <c r="M735" s="166"/>
      <c r="N735" s="166"/>
      <c r="O735" s="166"/>
      <c r="P735" s="166"/>
      <c r="Q735" s="166"/>
      <c r="R735" s="166"/>
      <c r="S735" s="166"/>
      <c r="T735" s="166"/>
      <c r="U735" s="166"/>
      <c r="V735" s="166"/>
      <c r="W735" s="166"/>
      <c r="X735" s="166"/>
      <c r="Y735" s="166"/>
      <c r="Z735" s="166"/>
    </row>
    <row r="736" spans="1:26" ht="12.75" customHeight="1">
      <c r="A736" s="166"/>
      <c r="B736" s="166"/>
      <c r="C736" s="166"/>
      <c r="D736" s="166"/>
      <c r="E736" s="166"/>
      <c r="F736" s="166"/>
      <c r="G736" s="166"/>
      <c r="H736" s="166"/>
      <c r="I736" s="166"/>
      <c r="J736" s="166"/>
      <c r="K736" s="166"/>
      <c r="L736" s="166"/>
      <c r="M736" s="166"/>
      <c r="N736" s="166"/>
      <c r="O736" s="166"/>
      <c r="P736" s="166"/>
      <c r="Q736" s="166"/>
      <c r="R736" s="166"/>
      <c r="S736" s="166"/>
      <c r="T736" s="166"/>
      <c r="U736" s="166"/>
      <c r="V736" s="166"/>
      <c r="W736" s="166"/>
      <c r="X736" s="166"/>
      <c r="Y736" s="166"/>
      <c r="Z736" s="166"/>
    </row>
    <row r="737" spans="1:26" ht="12.75" customHeight="1">
      <c r="A737" s="166"/>
      <c r="B737" s="166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</row>
    <row r="738" spans="1:26" ht="12.75" customHeight="1">
      <c r="A738" s="166"/>
      <c r="B738" s="166"/>
      <c r="C738" s="166"/>
      <c r="D738" s="166"/>
      <c r="E738" s="166"/>
      <c r="F738" s="166"/>
      <c r="G738" s="166"/>
      <c r="H738" s="166"/>
      <c r="I738" s="166"/>
      <c r="J738" s="166"/>
      <c r="K738" s="166"/>
      <c r="L738" s="166"/>
      <c r="M738" s="166"/>
      <c r="N738" s="166"/>
      <c r="O738" s="166"/>
      <c r="P738" s="166"/>
      <c r="Q738" s="166"/>
      <c r="R738" s="166"/>
      <c r="S738" s="166"/>
      <c r="T738" s="166"/>
      <c r="U738" s="166"/>
      <c r="V738" s="166"/>
      <c r="W738" s="166"/>
      <c r="X738" s="166"/>
      <c r="Y738" s="166"/>
      <c r="Z738" s="166"/>
    </row>
    <row r="739" spans="1:26" ht="12.75" customHeight="1">
      <c r="A739" s="166"/>
      <c r="B739" s="166"/>
      <c r="C739" s="166"/>
      <c r="D739" s="166"/>
      <c r="E739" s="166"/>
      <c r="F739" s="166"/>
      <c r="G739" s="166"/>
      <c r="H739" s="166"/>
      <c r="I739" s="166"/>
      <c r="J739" s="166"/>
      <c r="K739" s="166"/>
      <c r="L739" s="166"/>
      <c r="M739" s="166"/>
      <c r="N739" s="166"/>
      <c r="O739" s="166"/>
      <c r="P739" s="166"/>
      <c r="Q739" s="166"/>
      <c r="R739" s="166"/>
      <c r="S739" s="166"/>
      <c r="T739" s="166"/>
      <c r="U739" s="166"/>
      <c r="V739" s="166"/>
      <c r="W739" s="166"/>
      <c r="X739" s="166"/>
      <c r="Y739" s="166"/>
      <c r="Z739" s="166"/>
    </row>
    <row r="740" spans="1:26" ht="12.75" customHeight="1">
      <c r="A740" s="166"/>
      <c r="B740" s="166"/>
      <c r="C740" s="166"/>
      <c r="D740" s="166"/>
      <c r="E740" s="166"/>
      <c r="F740" s="166"/>
      <c r="G740" s="166"/>
      <c r="H740" s="166"/>
      <c r="I740" s="166"/>
      <c r="J740" s="166"/>
      <c r="K740" s="166"/>
      <c r="L740" s="166"/>
      <c r="M740" s="166"/>
      <c r="N740" s="166"/>
      <c r="O740" s="166"/>
      <c r="P740" s="166"/>
      <c r="Q740" s="166"/>
      <c r="R740" s="166"/>
      <c r="S740" s="166"/>
      <c r="T740" s="166"/>
      <c r="U740" s="166"/>
      <c r="V740" s="166"/>
      <c r="W740" s="166"/>
      <c r="X740" s="166"/>
      <c r="Y740" s="166"/>
      <c r="Z740" s="166"/>
    </row>
    <row r="741" spans="1:26" ht="12.75" customHeight="1">
      <c r="A741" s="166"/>
      <c r="B741" s="166"/>
      <c r="C741" s="166"/>
      <c r="D741" s="166"/>
      <c r="E741" s="166"/>
      <c r="F741" s="166"/>
      <c r="G741" s="166"/>
      <c r="H741" s="166"/>
      <c r="I741" s="166"/>
      <c r="J741" s="166"/>
      <c r="K741" s="166"/>
      <c r="L741" s="166"/>
      <c r="M741" s="166"/>
      <c r="N741" s="166"/>
      <c r="O741" s="166"/>
      <c r="P741" s="166"/>
      <c r="Q741" s="166"/>
      <c r="R741" s="166"/>
      <c r="S741" s="166"/>
      <c r="T741" s="166"/>
      <c r="U741" s="166"/>
      <c r="V741" s="166"/>
      <c r="W741" s="166"/>
      <c r="X741" s="166"/>
      <c r="Y741" s="166"/>
      <c r="Z741" s="166"/>
    </row>
    <row r="742" spans="1:26" ht="12.75" customHeight="1">
      <c r="A742" s="166"/>
      <c r="B742" s="166"/>
      <c r="C742" s="166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66"/>
      <c r="O742" s="166"/>
      <c r="P742" s="166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</row>
    <row r="743" spans="1:26" ht="12.75" customHeight="1">
      <c r="A743" s="166"/>
      <c r="B743" s="166"/>
      <c r="C743" s="166"/>
      <c r="D743" s="166"/>
      <c r="E743" s="166"/>
      <c r="F743" s="166"/>
      <c r="G743" s="166"/>
      <c r="H743" s="166"/>
      <c r="I743" s="166"/>
      <c r="J743" s="166"/>
      <c r="K743" s="166"/>
      <c r="L743" s="166"/>
      <c r="M743" s="166"/>
      <c r="N743" s="166"/>
      <c r="O743" s="166"/>
      <c r="P743" s="166"/>
      <c r="Q743" s="166"/>
      <c r="R743" s="166"/>
      <c r="S743" s="166"/>
      <c r="T743" s="166"/>
      <c r="U743" s="166"/>
      <c r="V743" s="166"/>
      <c r="W743" s="166"/>
      <c r="X743" s="166"/>
      <c r="Y743" s="166"/>
      <c r="Z743" s="166"/>
    </row>
    <row r="744" spans="1:26" ht="12.75" customHeight="1">
      <c r="A744" s="166"/>
      <c r="B744" s="166"/>
      <c r="C744" s="166"/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66"/>
      <c r="O744" s="166"/>
      <c r="P744" s="166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</row>
    <row r="745" spans="1:26" ht="12.75" customHeight="1">
      <c r="A745" s="166"/>
      <c r="B745" s="166"/>
      <c r="C745" s="166"/>
      <c r="D745" s="166"/>
      <c r="E745" s="166"/>
      <c r="F745" s="166"/>
      <c r="G745" s="166"/>
      <c r="H745" s="166"/>
      <c r="I745" s="166"/>
      <c r="J745" s="166"/>
      <c r="K745" s="166"/>
      <c r="L745" s="166"/>
      <c r="M745" s="166"/>
      <c r="N745" s="166"/>
      <c r="O745" s="166"/>
      <c r="P745" s="166"/>
      <c r="Q745" s="166"/>
      <c r="R745" s="166"/>
      <c r="S745" s="166"/>
      <c r="T745" s="166"/>
      <c r="U745" s="166"/>
      <c r="V745" s="166"/>
      <c r="W745" s="166"/>
      <c r="X745" s="166"/>
      <c r="Y745" s="166"/>
      <c r="Z745" s="166"/>
    </row>
    <row r="746" spans="1:26" ht="12.75" customHeight="1">
      <c r="A746" s="166"/>
      <c r="B746" s="166"/>
      <c r="C746" s="166"/>
      <c r="D746" s="166"/>
      <c r="E746" s="166"/>
      <c r="F746" s="166"/>
      <c r="G746" s="166"/>
      <c r="H746" s="166"/>
      <c r="I746" s="166"/>
      <c r="J746" s="166"/>
      <c r="K746" s="166"/>
      <c r="L746" s="166"/>
      <c r="M746" s="166"/>
      <c r="N746" s="166"/>
      <c r="O746" s="166"/>
      <c r="P746" s="166"/>
      <c r="Q746" s="166"/>
      <c r="R746" s="166"/>
      <c r="S746" s="166"/>
      <c r="T746" s="166"/>
      <c r="U746" s="166"/>
      <c r="V746" s="166"/>
      <c r="W746" s="166"/>
      <c r="X746" s="166"/>
      <c r="Y746" s="166"/>
      <c r="Z746" s="166"/>
    </row>
    <row r="747" spans="1:26" ht="12.75" customHeight="1">
      <c r="A747" s="166"/>
      <c r="B747" s="166"/>
      <c r="C747" s="166"/>
      <c r="D747" s="166"/>
      <c r="E747" s="166"/>
      <c r="F747" s="166"/>
      <c r="G747" s="166"/>
      <c r="H747" s="166"/>
      <c r="I747" s="166"/>
      <c r="J747" s="166"/>
      <c r="K747" s="166"/>
      <c r="L747" s="166"/>
      <c r="M747" s="166"/>
      <c r="N747" s="166"/>
      <c r="O747" s="166"/>
      <c r="P747" s="166"/>
      <c r="Q747" s="166"/>
      <c r="R747" s="166"/>
      <c r="S747" s="166"/>
      <c r="T747" s="166"/>
      <c r="U747" s="166"/>
      <c r="V747" s="166"/>
      <c r="W747" s="166"/>
      <c r="X747" s="166"/>
      <c r="Y747" s="166"/>
      <c r="Z747" s="166"/>
    </row>
    <row r="748" spans="1:26" ht="12.75" customHeight="1">
      <c r="A748" s="166"/>
      <c r="B748" s="166"/>
      <c r="C748" s="166"/>
      <c r="D748" s="166"/>
      <c r="E748" s="166"/>
      <c r="F748" s="166"/>
      <c r="G748" s="166"/>
      <c r="H748" s="166"/>
      <c r="I748" s="166"/>
      <c r="J748" s="166"/>
      <c r="K748" s="166"/>
      <c r="L748" s="166"/>
      <c r="M748" s="166"/>
      <c r="N748" s="166"/>
      <c r="O748" s="166"/>
      <c r="P748" s="166"/>
      <c r="Q748" s="166"/>
      <c r="R748" s="166"/>
      <c r="S748" s="166"/>
      <c r="T748" s="166"/>
      <c r="U748" s="166"/>
      <c r="V748" s="166"/>
      <c r="W748" s="166"/>
      <c r="X748" s="166"/>
      <c r="Y748" s="166"/>
      <c r="Z748" s="166"/>
    </row>
    <row r="749" spans="1:26" ht="12.75" customHeight="1">
      <c r="A749" s="166"/>
      <c r="B749" s="166"/>
      <c r="C749" s="166"/>
      <c r="D749" s="166"/>
      <c r="E749" s="166"/>
      <c r="F749" s="166"/>
      <c r="G749" s="166"/>
      <c r="H749" s="166"/>
      <c r="I749" s="166"/>
      <c r="J749" s="166"/>
      <c r="K749" s="166"/>
      <c r="L749" s="166"/>
      <c r="M749" s="166"/>
      <c r="N749" s="166"/>
      <c r="O749" s="166"/>
      <c r="P749" s="166"/>
      <c r="Q749" s="166"/>
      <c r="R749" s="166"/>
      <c r="S749" s="166"/>
      <c r="T749" s="166"/>
      <c r="U749" s="166"/>
      <c r="V749" s="166"/>
      <c r="W749" s="166"/>
      <c r="X749" s="166"/>
      <c r="Y749" s="166"/>
      <c r="Z749" s="166"/>
    </row>
    <row r="750" spans="1:26" ht="12.75" customHeight="1">
      <c r="A750" s="166"/>
      <c r="B750" s="166"/>
      <c r="C750" s="166"/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66"/>
      <c r="O750" s="166"/>
      <c r="P750" s="166"/>
      <c r="Q750" s="166"/>
      <c r="R750" s="166"/>
      <c r="S750" s="166"/>
      <c r="T750" s="166"/>
      <c r="U750" s="166"/>
      <c r="V750" s="166"/>
      <c r="W750" s="166"/>
      <c r="X750" s="166"/>
      <c r="Y750" s="166"/>
      <c r="Z750" s="166"/>
    </row>
    <row r="751" spans="1:26" ht="12.75" customHeight="1">
      <c r="A751" s="166"/>
      <c r="B751" s="166"/>
      <c r="C751" s="166"/>
      <c r="D751" s="166"/>
      <c r="E751" s="166"/>
      <c r="F751" s="166"/>
      <c r="G751" s="166"/>
      <c r="H751" s="166"/>
      <c r="I751" s="166"/>
      <c r="J751" s="166"/>
      <c r="K751" s="166"/>
      <c r="L751" s="166"/>
      <c r="M751" s="166"/>
      <c r="N751" s="166"/>
      <c r="O751" s="166"/>
      <c r="P751" s="166"/>
      <c r="Q751" s="166"/>
      <c r="R751" s="166"/>
      <c r="S751" s="166"/>
      <c r="T751" s="166"/>
      <c r="U751" s="166"/>
      <c r="V751" s="166"/>
      <c r="W751" s="166"/>
      <c r="X751" s="166"/>
      <c r="Y751" s="166"/>
      <c r="Z751" s="166"/>
    </row>
    <row r="752" spans="1:26" ht="12.75" customHeight="1">
      <c r="A752" s="166"/>
      <c r="B752" s="166"/>
      <c r="C752" s="166"/>
      <c r="D752" s="166"/>
      <c r="E752" s="166"/>
      <c r="F752" s="166"/>
      <c r="G752" s="166"/>
      <c r="H752" s="166"/>
      <c r="I752" s="166"/>
      <c r="J752" s="166"/>
      <c r="K752" s="166"/>
      <c r="L752" s="166"/>
      <c r="M752" s="166"/>
      <c r="N752" s="166"/>
      <c r="O752" s="166"/>
      <c r="P752" s="166"/>
      <c r="Q752" s="166"/>
      <c r="R752" s="166"/>
      <c r="S752" s="166"/>
      <c r="T752" s="166"/>
      <c r="U752" s="166"/>
      <c r="V752" s="166"/>
      <c r="W752" s="166"/>
      <c r="X752" s="166"/>
      <c r="Y752" s="166"/>
      <c r="Z752" s="166"/>
    </row>
    <row r="753" spans="1:26" ht="12.75" customHeight="1">
      <c r="A753" s="166"/>
      <c r="B753" s="166"/>
      <c r="C753" s="166"/>
      <c r="D753" s="166"/>
      <c r="E753" s="166"/>
      <c r="F753" s="166"/>
      <c r="G753" s="166"/>
      <c r="H753" s="166"/>
      <c r="I753" s="166"/>
      <c r="J753" s="166"/>
      <c r="K753" s="166"/>
      <c r="L753" s="166"/>
      <c r="M753" s="166"/>
      <c r="N753" s="166"/>
      <c r="O753" s="166"/>
      <c r="P753" s="166"/>
      <c r="Q753" s="166"/>
      <c r="R753" s="166"/>
      <c r="S753" s="166"/>
      <c r="T753" s="166"/>
      <c r="U753" s="166"/>
      <c r="V753" s="166"/>
      <c r="W753" s="166"/>
      <c r="X753" s="166"/>
      <c r="Y753" s="166"/>
      <c r="Z753" s="166"/>
    </row>
    <row r="754" spans="1:26" ht="12.75" customHeight="1">
      <c r="A754" s="166"/>
      <c r="B754" s="166"/>
      <c r="C754" s="166"/>
      <c r="D754" s="166"/>
      <c r="E754" s="166"/>
      <c r="F754" s="166"/>
      <c r="G754" s="166"/>
      <c r="H754" s="166"/>
      <c r="I754" s="166"/>
      <c r="J754" s="166"/>
      <c r="K754" s="166"/>
      <c r="L754" s="166"/>
      <c r="M754" s="166"/>
      <c r="N754" s="166"/>
      <c r="O754" s="166"/>
      <c r="P754" s="166"/>
      <c r="Q754" s="166"/>
      <c r="R754" s="166"/>
      <c r="S754" s="166"/>
      <c r="T754" s="166"/>
      <c r="U754" s="166"/>
      <c r="V754" s="166"/>
      <c r="W754" s="166"/>
      <c r="X754" s="166"/>
      <c r="Y754" s="166"/>
      <c r="Z754" s="166"/>
    </row>
    <row r="755" spans="1:26" ht="12.75" customHeight="1">
      <c r="A755" s="166"/>
      <c r="B755" s="166"/>
      <c r="C755" s="166"/>
      <c r="D755" s="166"/>
      <c r="E755" s="166"/>
      <c r="F755" s="166"/>
      <c r="G755" s="166"/>
      <c r="H755" s="166"/>
      <c r="I755" s="166"/>
      <c r="J755" s="166"/>
      <c r="K755" s="166"/>
      <c r="L755" s="166"/>
      <c r="M755" s="166"/>
      <c r="N755" s="166"/>
      <c r="O755" s="166"/>
      <c r="P755" s="166"/>
      <c r="Q755" s="166"/>
      <c r="R755" s="166"/>
      <c r="S755" s="166"/>
      <c r="T755" s="166"/>
      <c r="U755" s="166"/>
      <c r="V755" s="166"/>
      <c r="W755" s="166"/>
      <c r="X755" s="166"/>
      <c r="Y755" s="166"/>
      <c r="Z755" s="166"/>
    </row>
    <row r="756" spans="1:26" ht="12.75" customHeight="1">
      <c r="A756" s="166"/>
      <c r="B756" s="166"/>
      <c r="C756" s="166"/>
      <c r="D756" s="166"/>
      <c r="E756" s="166"/>
      <c r="F756" s="166"/>
      <c r="G756" s="166"/>
      <c r="H756" s="166"/>
      <c r="I756" s="166"/>
      <c r="J756" s="166"/>
      <c r="K756" s="166"/>
      <c r="L756" s="166"/>
      <c r="M756" s="166"/>
      <c r="N756" s="166"/>
      <c r="O756" s="166"/>
      <c r="P756" s="166"/>
      <c r="Q756" s="166"/>
      <c r="R756" s="166"/>
      <c r="S756" s="166"/>
      <c r="T756" s="166"/>
      <c r="U756" s="166"/>
      <c r="V756" s="166"/>
      <c r="W756" s="166"/>
      <c r="X756" s="166"/>
      <c r="Y756" s="166"/>
      <c r="Z756" s="166"/>
    </row>
    <row r="757" spans="1:26" ht="12.75" customHeight="1">
      <c r="A757" s="166"/>
      <c r="B757" s="166"/>
      <c r="C757" s="166"/>
      <c r="D757" s="166"/>
      <c r="E757" s="166"/>
      <c r="F757" s="166"/>
      <c r="G757" s="166"/>
      <c r="H757" s="166"/>
      <c r="I757" s="166"/>
      <c r="J757" s="166"/>
      <c r="K757" s="166"/>
      <c r="L757" s="166"/>
      <c r="M757" s="166"/>
      <c r="N757" s="166"/>
      <c r="O757" s="166"/>
      <c r="P757" s="166"/>
      <c r="Q757" s="166"/>
      <c r="R757" s="166"/>
      <c r="S757" s="166"/>
      <c r="T757" s="166"/>
      <c r="U757" s="166"/>
      <c r="V757" s="166"/>
      <c r="W757" s="166"/>
      <c r="X757" s="166"/>
      <c r="Y757" s="166"/>
      <c r="Z757" s="166"/>
    </row>
    <row r="758" spans="1:26" ht="12.75" customHeight="1">
      <c r="A758" s="166"/>
      <c r="B758" s="166"/>
      <c r="C758" s="166"/>
      <c r="D758" s="166"/>
      <c r="E758" s="166"/>
      <c r="F758" s="166"/>
      <c r="G758" s="166"/>
      <c r="H758" s="166"/>
      <c r="I758" s="166"/>
      <c r="J758" s="166"/>
      <c r="K758" s="166"/>
      <c r="L758" s="166"/>
      <c r="M758" s="166"/>
      <c r="N758" s="166"/>
      <c r="O758" s="166"/>
      <c r="P758" s="166"/>
      <c r="Q758" s="166"/>
      <c r="R758" s="166"/>
      <c r="S758" s="166"/>
      <c r="T758" s="166"/>
      <c r="U758" s="166"/>
      <c r="V758" s="166"/>
      <c r="W758" s="166"/>
      <c r="X758" s="166"/>
      <c r="Y758" s="166"/>
      <c r="Z758" s="166"/>
    </row>
    <row r="759" spans="1:26" ht="12.75" customHeight="1">
      <c r="A759" s="166"/>
      <c r="B759" s="166"/>
      <c r="C759" s="166"/>
      <c r="D759" s="166"/>
      <c r="E759" s="166"/>
      <c r="F759" s="166"/>
      <c r="G759" s="166"/>
      <c r="H759" s="166"/>
      <c r="I759" s="166"/>
      <c r="J759" s="166"/>
      <c r="K759" s="166"/>
      <c r="L759" s="166"/>
      <c r="M759" s="166"/>
      <c r="N759" s="166"/>
      <c r="O759" s="166"/>
      <c r="P759" s="166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</row>
    <row r="760" spans="1:26" ht="12.75" customHeight="1">
      <c r="A760" s="166"/>
      <c r="B760" s="166"/>
      <c r="C760" s="166"/>
      <c r="D760" s="166"/>
      <c r="E760" s="166"/>
      <c r="F760" s="166"/>
      <c r="G760" s="166"/>
      <c r="H760" s="166"/>
      <c r="I760" s="166"/>
      <c r="J760" s="166"/>
      <c r="K760" s="166"/>
      <c r="L760" s="166"/>
      <c r="M760" s="166"/>
      <c r="N760" s="166"/>
      <c r="O760" s="166"/>
      <c r="P760" s="166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</row>
    <row r="761" spans="1:26" ht="12.75" customHeight="1">
      <c r="A761" s="166"/>
      <c r="B761" s="166"/>
      <c r="C761" s="166"/>
      <c r="D761" s="166"/>
      <c r="E761" s="166"/>
      <c r="F761" s="166"/>
      <c r="G761" s="166"/>
      <c r="H761" s="166"/>
      <c r="I761" s="166"/>
      <c r="J761" s="166"/>
      <c r="K761" s="166"/>
      <c r="L761" s="166"/>
      <c r="M761" s="166"/>
      <c r="N761" s="166"/>
      <c r="O761" s="166"/>
      <c r="P761" s="166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</row>
    <row r="762" spans="1:26" ht="12.75" customHeight="1">
      <c r="A762" s="166"/>
      <c r="B762" s="166"/>
      <c r="C762" s="166"/>
      <c r="D762" s="166"/>
      <c r="E762" s="166"/>
      <c r="F762" s="166"/>
      <c r="G762" s="166"/>
      <c r="H762" s="166"/>
      <c r="I762" s="166"/>
      <c r="J762" s="166"/>
      <c r="K762" s="166"/>
      <c r="L762" s="166"/>
      <c r="M762" s="166"/>
      <c r="N762" s="166"/>
      <c r="O762" s="166"/>
      <c r="P762" s="166"/>
      <c r="Q762" s="166"/>
      <c r="R762" s="166"/>
      <c r="S762" s="166"/>
      <c r="T762" s="166"/>
      <c r="U762" s="166"/>
      <c r="V762" s="166"/>
      <c r="W762" s="166"/>
      <c r="X762" s="166"/>
      <c r="Y762" s="166"/>
      <c r="Z762" s="166"/>
    </row>
    <row r="763" spans="1:26" ht="12.75" customHeight="1">
      <c r="A763" s="166"/>
      <c r="B763" s="166"/>
      <c r="C763" s="166"/>
      <c r="D763" s="166"/>
      <c r="E763" s="166"/>
      <c r="F763" s="166"/>
      <c r="G763" s="166"/>
      <c r="H763" s="166"/>
      <c r="I763" s="166"/>
      <c r="J763" s="166"/>
      <c r="K763" s="166"/>
      <c r="L763" s="166"/>
      <c r="M763" s="166"/>
      <c r="N763" s="166"/>
      <c r="O763" s="166"/>
      <c r="P763" s="166"/>
      <c r="Q763" s="166"/>
      <c r="R763" s="166"/>
      <c r="S763" s="166"/>
      <c r="T763" s="166"/>
      <c r="U763" s="166"/>
      <c r="V763" s="166"/>
      <c r="W763" s="166"/>
      <c r="X763" s="166"/>
      <c r="Y763" s="166"/>
      <c r="Z763" s="166"/>
    </row>
    <row r="764" spans="1:26" ht="12.75" customHeight="1">
      <c r="A764" s="166"/>
      <c r="B764" s="166"/>
      <c r="C764" s="166"/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P764" s="166"/>
      <c r="Q764" s="166"/>
      <c r="R764" s="166"/>
      <c r="S764" s="166"/>
      <c r="T764" s="166"/>
      <c r="U764" s="166"/>
      <c r="V764" s="166"/>
      <c r="W764" s="166"/>
      <c r="X764" s="166"/>
      <c r="Y764" s="166"/>
      <c r="Z764" s="166"/>
    </row>
    <row r="765" spans="1:26" ht="12.75" customHeight="1">
      <c r="A765" s="166"/>
      <c r="B765" s="166"/>
      <c r="C765" s="166"/>
      <c r="D765" s="166"/>
      <c r="E765" s="166"/>
      <c r="F765" s="166"/>
      <c r="G765" s="166"/>
      <c r="H765" s="166"/>
      <c r="I765" s="166"/>
      <c r="J765" s="166"/>
      <c r="K765" s="166"/>
      <c r="L765" s="166"/>
      <c r="M765" s="166"/>
      <c r="N765" s="166"/>
      <c r="O765" s="166"/>
      <c r="P765" s="166"/>
      <c r="Q765" s="166"/>
      <c r="R765" s="166"/>
      <c r="S765" s="166"/>
      <c r="T765" s="166"/>
      <c r="U765" s="166"/>
      <c r="V765" s="166"/>
      <c r="W765" s="166"/>
      <c r="X765" s="166"/>
      <c r="Y765" s="166"/>
      <c r="Z765" s="166"/>
    </row>
    <row r="766" spans="1:26" ht="12.75" customHeight="1">
      <c r="A766" s="166"/>
      <c r="B766" s="166"/>
      <c r="C766" s="166"/>
      <c r="D766" s="166"/>
      <c r="E766" s="166"/>
      <c r="F766" s="166"/>
      <c r="G766" s="166"/>
      <c r="H766" s="166"/>
      <c r="I766" s="166"/>
      <c r="J766" s="166"/>
      <c r="K766" s="166"/>
      <c r="L766" s="166"/>
      <c r="M766" s="166"/>
      <c r="N766" s="166"/>
      <c r="O766" s="166"/>
      <c r="P766" s="166"/>
      <c r="Q766" s="166"/>
      <c r="R766" s="166"/>
      <c r="S766" s="166"/>
      <c r="T766" s="166"/>
      <c r="U766" s="166"/>
      <c r="V766" s="166"/>
      <c r="W766" s="166"/>
      <c r="X766" s="166"/>
      <c r="Y766" s="166"/>
      <c r="Z766" s="166"/>
    </row>
    <row r="767" spans="1:26" ht="12.75" customHeight="1">
      <c r="A767" s="166"/>
      <c r="B767" s="166"/>
      <c r="C767" s="166"/>
      <c r="D767" s="166"/>
      <c r="E767" s="166"/>
      <c r="F767" s="166"/>
      <c r="G767" s="166"/>
      <c r="H767" s="166"/>
      <c r="I767" s="166"/>
      <c r="J767" s="166"/>
      <c r="K767" s="166"/>
      <c r="L767" s="166"/>
      <c r="M767" s="166"/>
      <c r="N767" s="166"/>
      <c r="O767" s="166"/>
      <c r="P767" s="166"/>
      <c r="Q767" s="166"/>
      <c r="R767" s="166"/>
      <c r="S767" s="166"/>
      <c r="T767" s="166"/>
      <c r="U767" s="166"/>
      <c r="V767" s="166"/>
      <c r="W767" s="166"/>
      <c r="X767" s="166"/>
      <c r="Y767" s="166"/>
      <c r="Z767" s="166"/>
    </row>
    <row r="768" spans="1:26" ht="12.75" customHeight="1">
      <c r="A768" s="166"/>
      <c r="B768" s="166"/>
      <c r="C768" s="166"/>
      <c r="D768" s="166"/>
      <c r="E768" s="166"/>
      <c r="F768" s="166"/>
      <c r="G768" s="166"/>
      <c r="H768" s="166"/>
      <c r="I768" s="166"/>
      <c r="J768" s="166"/>
      <c r="K768" s="166"/>
      <c r="L768" s="166"/>
      <c r="M768" s="166"/>
      <c r="N768" s="166"/>
      <c r="O768" s="166"/>
      <c r="P768" s="166"/>
      <c r="Q768" s="166"/>
      <c r="R768" s="166"/>
      <c r="S768" s="166"/>
      <c r="T768" s="166"/>
      <c r="U768" s="166"/>
      <c r="V768" s="166"/>
      <c r="W768" s="166"/>
      <c r="X768" s="166"/>
      <c r="Y768" s="166"/>
      <c r="Z768" s="166"/>
    </row>
    <row r="769" spans="1:26" ht="12.75" customHeight="1">
      <c r="A769" s="166"/>
      <c r="B769" s="166"/>
      <c r="C769" s="166"/>
      <c r="D769" s="166"/>
      <c r="E769" s="166"/>
      <c r="F769" s="166"/>
      <c r="G769" s="166"/>
      <c r="H769" s="166"/>
      <c r="I769" s="166"/>
      <c r="J769" s="166"/>
      <c r="K769" s="166"/>
      <c r="L769" s="166"/>
      <c r="M769" s="166"/>
      <c r="N769" s="166"/>
      <c r="O769" s="166"/>
      <c r="P769" s="166"/>
      <c r="Q769" s="166"/>
      <c r="R769" s="166"/>
      <c r="S769" s="166"/>
      <c r="T769" s="166"/>
      <c r="U769" s="166"/>
      <c r="V769" s="166"/>
      <c r="W769" s="166"/>
      <c r="X769" s="166"/>
      <c r="Y769" s="166"/>
      <c r="Z769" s="166"/>
    </row>
    <row r="770" spans="1:26" ht="12.75" customHeight="1">
      <c r="A770" s="166"/>
      <c r="B770" s="166"/>
      <c r="C770" s="166"/>
      <c r="D770" s="166"/>
      <c r="E770" s="166"/>
      <c r="F770" s="166"/>
      <c r="G770" s="166"/>
      <c r="H770" s="166"/>
      <c r="I770" s="166"/>
      <c r="J770" s="166"/>
      <c r="K770" s="166"/>
      <c r="L770" s="166"/>
      <c r="M770" s="166"/>
      <c r="N770" s="166"/>
      <c r="O770" s="166"/>
      <c r="P770" s="166"/>
      <c r="Q770" s="166"/>
      <c r="R770" s="166"/>
      <c r="S770" s="166"/>
      <c r="T770" s="166"/>
      <c r="U770" s="166"/>
      <c r="V770" s="166"/>
      <c r="W770" s="166"/>
      <c r="X770" s="166"/>
      <c r="Y770" s="166"/>
      <c r="Z770" s="166"/>
    </row>
    <row r="771" spans="1:26" ht="12.75" customHeight="1">
      <c r="A771" s="166"/>
      <c r="B771" s="166"/>
      <c r="C771" s="166"/>
      <c r="D771" s="166"/>
      <c r="E771" s="166"/>
      <c r="F771" s="166"/>
      <c r="G771" s="166"/>
      <c r="H771" s="166"/>
      <c r="I771" s="166"/>
      <c r="J771" s="166"/>
      <c r="K771" s="166"/>
      <c r="L771" s="166"/>
      <c r="M771" s="166"/>
      <c r="N771" s="166"/>
      <c r="O771" s="166"/>
      <c r="P771" s="166"/>
      <c r="Q771" s="166"/>
      <c r="R771" s="166"/>
      <c r="S771" s="166"/>
      <c r="T771" s="166"/>
      <c r="U771" s="166"/>
      <c r="V771" s="166"/>
      <c r="W771" s="166"/>
      <c r="X771" s="166"/>
      <c r="Y771" s="166"/>
      <c r="Z771" s="166"/>
    </row>
    <row r="772" spans="1:26" ht="12.75" customHeight="1">
      <c r="A772" s="166"/>
      <c r="B772" s="166"/>
      <c r="C772" s="166"/>
      <c r="D772" s="166"/>
      <c r="E772" s="166"/>
      <c r="F772" s="166"/>
      <c r="G772" s="166"/>
      <c r="H772" s="166"/>
      <c r="I772" s="166"/>
      <c r="J772" s="166"/>
      <c r="K772" s="166"/>
      <c r="L772" s="166"/>
      <c r="M772" s="166"/>
      <c r="N772" s="166"/>
      <c r="O772" s="166"/>
      <c r="P772" s="166"/>
      <c r="Q772" s="166"/>
      <c r="R772" s="166"/>
      <c r="S772" s="166"/>
      <c r="T772" s="166"/>
      <c r="U772" s="166"/>
      <c r="V772" s="166"/>
      <c r="W772" s="166"/>
      <c r="X772" s="166"/>
      <c r="Y772" s="166"/>
      <c r="Z772" s="166"/>
    </row>
    <row r="773" spans="1:26" ht="12.75" customHeight="1">
      <c r="A773" s="166"/>
      <c r="B773" s="166"/>
      <c r="C773" s="166"/>
      <c r="D773" s="166"/>
      <c r="E773" s="166"/>
      <c r="F773" s="166"/>
      <c r="G773" s="166"/>
      <c r="H773" s="166"/>
      <c r="I773" s="166"/>
      <c r="J773" s="166"/>
      <c r="K773" s="166"/>
      <c r="L773" s="166"/>
      <c r="M773" s="166"/>
      <c r="N773" s="166"/>
      <c r="O773" s="166"/>
      <c r="P773" s="166"/>
      <c r="Q773" s="166"/>
      <c r="R773" s="166"/>
      <c r="S773" s="166"/>
      <c r="T773" s="166"/>
      <c r="U773" s="166"/>
      <c r="V773" s="166"/>
      <c r="W773" s="166"/>
      <c r="X773" s="166"/>
      <c r="Y773" s="166"/>
      <c r="Z773" s="166"/>
    </row>
    <row r="774" spans="1:26" ht="12.75" customHeight="1">
      <c r="A774" s="166"/>
      <c r="B774" s="166"/>
      <c r="C774" s="166"/>
      <c r="D774" s="166"/>
      <c r="E774" s="166"/>
      <c r="F774" s="166"/>
      <c r="G774" s="166"/>
      <c r="H774" s="166"/>
      <c r="I774" s="166"/>
      <c r="J774" s="166"/>
      <c r="K774" s="166"/>
      <c r="L774" s="166"/>
      <c r="M774" s="166"/>
      <c r="N774" s="166"/>
      <c r="O774" s="166"/>
      <c r="P774" s="166"/>
      <c r="Q774" s="166"/>
      <c r="R774" s="166"/>
      <c r="S774" s="166"/>
      <c r="T774" s="166"/>
      <c r="U774" s="166"/>
      <c r="V774" s="166"/>
      <c r="W774" s="166"/>
      <c r="X774" s="166"/>
      <c r="Y774" s="166"/>
      <c r="Z774" s="166"/>
    </row>
    <row r="775" spans="1:26" ht="12.75" customHeight="1">
      <c r="A775" s="166"/>
      <c r="B775" s="166"/>
      <c r="C775" s="166"/>
      <c r="D775" s="166"/>
      <c r="E775" s="166"/>
      <c r="F775" s="166"/>
      <c r="G775" s="166"/>
      <c r="H775" s="166"/>
      <c r="I775" s="166"/>
      <c r="J775" s="166"/>
      <c r="K775" s="166"/>
      <c r="L775" s="166"/>
      <c r="M775" s="166"/>
      <c r="N775" s="166"/>
      <c r="O775" s="166"/>
      <c r="P775" s="166"/>
      <c r="Q775" s="166"/>
      <c r="R775" s="166"/>
      <c r="S775" s="166"/>
      <c r="T775" s="166"/>
      <c r="U775" s="166"/>
      <c r="V775" s="166"/>
      <c r="W775" s="166"/>
      <c r="X775" s="166"/>
      <c r="Y775" s="166"/>
      <c r="Z775" s="166"/>
    </row>
    <row r="776" spans="1:26" ht="12.75" customHeight="1">
      <c r="A776" s="166"/>
      <c r="B776" s="166"/>
      <c r="C776" s="166"/>
      <c r="D776" s="166"/>
      <c r="E776" s="166"/>
      <c r="F776" s="166"/>
      <c r="G776" s="166"/>
      <c r="H776" s="166"/>
      <c r="I776" s="166"/>
      <c r="J776" s="166"/>
      <c r="K776" s="166"/>
      <c r="L776" s="166"/>
      <c r="M776" s="166"/>
      <c r="N776" s="166"/>
      <c r="O776" s="166"/>
      <c r="P776" s="166"/>
      <c r="Q776" s="166"/>
      <c r="R776" s="166"/>
      <c r="S776" s="166"/>
      <c r="T776" s="166"/>
      <c r="U776" s="166"/>
      <c r="V776" s="166"/>
      <c r="W776" s="166"/>
      <c r="X776" s="166"/>
      <c r="Y776" s="166"/>
      <c r="Z776" s="166"/>
    </row>
    <row r="777" spans="1:26" ht="12.75" customHeight="1">
      <c r="A777" s="166"/>
      <c r="B777" s="166"/>
      <c r="C777" s="166"/>
      <c r="D777" s="166"/>
      <c r="E777" s="166"/>
      <c r="F777" s="166"/>
      <c r="G777" s="166"/>
      <c r="H777" s="166"/>
      <c r="I777" s="166"/>
      <c r="J777" s="166"/>
      <c r="K777" s="166"/>
      <c r="L777" s="166"/>
      <c r="M777" s="166"/>
      <c r="N777" s="166"/>
      <c r="O777" s="166"/>
      <c r="P777" s="166"/>
      <c r="Q777" s="166"/>
      <c r="R777" s="166"/>
      <c r="S777" s="166"/>
      <c r="T777" s="166"/>
      <c r="U777" s="166"/>
      <c r="V777" s="166"/>
      <c r="W777" s="166"/>
      <c r="X777" s="166"/>
      <c r="Y777" s="166"/>
      <c r="Z777" s="166"/>
    </row>
    <row r="778" spans="1:26" ht="12.75" customHeight="1">
      <c r="A778" s="166"/>
      <c r="B778" s="166"/>
      <c r="C778" s="166"/>
      <c r="D778" s="166"/>
      <c r="E778" s="166"/>
      <c r="F778" s="166"/>
      <c r="G778" s="166"/>
      <c r="H778" s="166"/>
      <c r="I778" s="166"/>
      <c r="J778" s="166"/>
      <c r="K778" s="166"/>
      <c r="L778" s="166"/>
      <c r="M778" s="166"/>
      <c r="N778" s="166"/>
      <c r="O778" s="166"/>
      <c r="P778" s="166"/>
      <c r="Q778" s="166"/>
      <c r="R778" s="166"/>
      <c r="S778" s="166"/>
      <c r="T778" s="166"/>
      <c r="U778" s="166"/>
      <c r="V778" s="166"/>
      <c r="W778" s="166"/>
      <c r="X778" s="166"/>
      <c r="Y778" s="166"/>
      <c r="Z778" s="166"/>
    </row>
    <row r="779" spans="1:26" ht="12.75" customHeight="1">
      <c r="A779" s="166"/>
      <c r="B779" s="166"/>
      <c r="C779" s="166"/>
      <c r="D779" s="166"/>
      <c r="E779" s="166"/>
      <c r="F779" s="166"/>
      <c r="G779" s="166"/>
      <c r="H779" s="166"/>
      <c r="I779" s="166"/>
      <c r="J779" s="166"/>
      <c r="K779" s="166"/>
      <c r="L779" s="166"/>
      <c r="M779" s="166"/>
      <c r="N779" s="166"/>
      <c r="O779" s="166"/>
      <c r="P779" s="166"/>
      <c r="Q779" s="166"/>
      <c r="R779" s="166"/>
      <c r="S779" s="166"/>
      <c r="T779" s="166"/>
      <c r="U779" s="166"/>
      <c r="V779" s="166"/>
      <c r="W779" s="166"/>
      <c r="X779" s="166"/>
      <c r="Y779" s="166"/>
      <c r="Z779" s="166"/>
    </row>
    <row r="780" spans="1:26" ht="12.75" customHeight="1">
      <c r="A780" s="166"/>
      <c r="B780" s="166"/>
      <c r="C780" s="166"/>
      <c r="D780" s="166"/>
      <c r="E780" s="166"/>
      <c r="F780" s="166"/>
      <c r="G780" s="166"/>
      <c r="H780" s="166"/>
      <c r="I780" s="166"/>
      <c r="J780" s="166"/>
      <c r="K780" s="166"/>
      <c r="L780" s="166"/>
      <c r="M780" s="166"/>
      <c r="N780" s="166"/>
      <c r="O780" s="166"/>
      <c r="P780" s="166"/>
      <c r="Q780" s="166"/>
      <c r="R780" s="166"/>
      <c r="S780" s="166"/>
      <c r="T780" s="166"/>
      <c r="U780" s="166"/>
      <c r="V780" s="166"/>
      <c r="W780" s="166"/>
      <c r="X780" s="166"/>
      <c r="Y780" s="166"/>
      <c r="Z780" s="166"/>
    </row>
    <row r="781" spans="1:26" ht="12.75" customHeight="1">
      <c r="A781" s="166"/>
      <c r="B781" s="166"/>
      <c r="C781" s="166"/>
      <c r="D781" s="166"/>
      <c r="E781" s="166"/>
      <c r="F781" s="166"/>
      <c r="G781" s="166"/>
      <c r="H781" s="166"/>
      <c r="I781" s="166"/>
      <c r="J781" s="166"/>
      <c r="K781" s="166"/>
      <c r="L781" s="166"/>
      <c r="M781" s="166"/>
      <c r="N781" s="166"/>
      <c r="O781" s="166"/>
      <c r="P781" s="166"/>
      <c r="Q781" s="166"/>
      <c r="R781" s="166"/>
      <c r="S781" s="166"/>
      <c r="T781" s="166"/>
      <c r="U781" s="166"/>
      <c r="V781" s="166"/>
      <c r="W781" s="166"/>
      <c r="X781" s="166"/>
      <c r="Y781" s="166"/>
      <c r="Z781" s="166"/>
    </row>
    <row r="782" spans="1:26" ht="12.75" customHeight="1">
      <c r="A782" s="166"/>
      <c r="B782" s="166"/>
      <c r="C782" s="166"/>
      <c r="D782" s="166"/>
      <c r="E782" s="166"/>
      <c r="F782" s="166"/>
      <c r="G782" s="166"/>
      <c r="H782" s="166"/>
      <c r="I782" s="166"/>
      <c r="J782" s="166"/>
      <c r="K782" s="166"/>
      <c r="L782" s="166"/>
      <c r="M782" s="166"/>
      <c r="N782" s="166"/>
      <c r="O782" s="166"/>
      <c r="P782" s="166"/>
      <c r="Q782" s="166"/>
      <c r="R782" s="166"/>
      <c r="S782" s="166"/>
      <c r="T782" s="166"/>
      <c r="U782" s="166"/>
      <c r="V782" s="166"/>
      <c r="W782" s="166"/>
      <c r="X782" s="166"/>
      <c r="Y782" s="166"/>
      <c r="Z782" s="166"/>
    </row>
    <row r="783" spans="1:26" ht="12.75" customHeight="1">
      <c r="A783" s="166"/>
      <c r="B783" s="166"/>
      <c r="C783" s="166"/>
      <c r="D783" s="166"/>
      <c r="E783" s="166"/>
      <c r="F783" s="166"/>
      <c r="G783" s="166"/>
      <c r="H783" s="166"/>
      <c r="I783" s="166"/>
      <c r="J783" s="166"/>
      <c r="K783" s="166"/>
      <c r="L783" s="166"/>
      <c r="M783" s="166"/>
      <c r="N783" s="166"/>
      <c r="O783" s="166"/>
      <c r="P783" s="166"/>
      <c r="Q783" s="166"/>
      <c r="R783" s="166"/>
      <c r="S783" s="166"/>
      <c r="T783" s="166"/>
      <c r="U783" s="166"/>
      <c r="V783" s="166"/>
      <c r="W783" s="166"/>
      <c r="X783" s="166"/>
      <c r="Y783" s="166"/>
      <c r="Z783" s="166"/>
    </row>
    <row r="784" spans="1:26" ht="12.75" customHeight="1">
      <c r="A784" s="166"/>
      <c r="B784" s="166"/>
      <c r="C784" s="166"/>
      <c r="D784" s="166"/>
      <c r="E784" s="166"/>
      <c r="F784" s="166"/>
      <c r="G784" s="166"/>
      <c r="H784" s="166"/>
      <c r="I784" s="166"/>
      <c r="J784" s="166"/>
      <c r="K784" s="166"/>
      <c r="L784" s="166"/>
      <c r="M784" s="166"/>
      <c r="N784" s="166"/>
      <c r="O784" s="166"/>
      <c r="P784" s="166"/>
      <c r="Q784" s="166"/>
      <c r="R784" s="166"/>
      <c r="S784" s="166"/>
      <c r="T784" s="166"/>
      <c r="U784" s="166"/>
      <c r="V784" s="166"/>
      <c r="W784" s="166"/>
      <c r="X784" s="166"/>
      <c r="Y784" s="166"/>
      <c r="Z784" s="166"/>
    </row>
    <row r="785" spans="1:26" ht="12.75" customHeight="1">
      <c r="A785" s="166"/>
      <c r="B785" s="166"/>
      <c r="C785" s="166"/>
      <c r="D785" s="166"/>
      <c r="E785" s="166"/>
      <c r="F785" s="166"/>
      <c r="G785" s="166"/>
      <c r="H785" s="166"/>
      <c r="I785" s="166"/>
      <c r="J785" s="166"/>
      <c r="K785" s="166"/>
      <c r="L785" s="166"/>
      <c r="M785" s="166"/>
      <c r="N785" s="166"/>
      <c r="O785" s="166"/>
      <c r="P785" s="166"/>
      <c r="Q785" s="166"/>
      <c r="R785" s="166"/>
      <c r="S785" s="166"/>
      <c r="T785" s="166"/>
      <c r="U785" s="166"/>
      <c r="V785" s="166"/>
      <c r="W785" s="166"/>
      <c r="X785" s="166"/>
      <c r="Y785" s="166"/>
      <c r="Z785" s="166"/>
    </row>
    <row r="786" spans="1:26" ht="12.75" customHeight="1">
      <c r="A786" s="166"/>
      <c r="B786" s="166"/>
      <c r="C786" s="166"/>
      <c r="D786" s="166"/>
      <c r="E786" s="166"/>
      <c r="F786" s="166"/>
      <c r="G786" s="166"/>
      <c r="H786" s="166"/>
      <c r="I786" s="166"/>
      <c r="J786" s="166"/>
      <c r="K786" s="166"/>
      <c r="L786" s="166"/>
      <c r="M786" s="166"/>
      <c r="N786" s="166"/>
      <c r="O786" s="166"/>
      <c r="P786" s="166"/>
      <c r="Q786" s="166"/>
      <c r="R786" s="166"/>
      <c r="S786" s="166"/>
      <c r="T786" s="166"/>
      <c r="U786" s="166"/>
      <c r="V786" s="166"/>
      <c r="W786" s="166"/>
      <c r="X786" s="166"/>
      <c r="Y786" s="166"/>
      <c r="Z786" s="166"/>
    </row>
    <row r="787" spans="1:26" ht="12.75" customHeight="1">
      <c r="A787" s="166"/>
      <c r="B787" s="166"/>
      <c r="C787" s="166"/>
      <c r="D787" s="166"/>
      <c r="E787" s="166"/>
      <c r="F787" s="166"/>
      <c r="G787" s="166"/>
      <c r="H787" s="166"/>
      <c r="I787" s="166"/>
      <c r="J787" s="166"/>
      <c r="K787" s="166"/>
      <c r="L787" s="166"/>
      <c r="M787" s="166"/>
      <c r="N787" s="166"/>
      <c r="O787" s="166"/>
      <c r="P787" s="166"/>
      <c r="Q787" s="166"/>
      <c r="R787" s="166"/>
      <c r="S787" s="166"/>
      <c r="T787" s="166"/>
      <c r="U787" s="166"/>
      <c r="V787" s="166"/>
      <c r="W787" s="166"/>
      <c r="X787" s="166"/>
      <c r="Y787" s="166"/>
      <c r="Z787" s="166"/>
    </row>
    <row r="788" spans="1:26" ht="12.75" customHeight="1">
      <c r="A788" s="166"/>
      <c r="B788" s="166"/>
      <c r="C788" s="166"/>
      <c r="D788" s="166"/>
      <c r="E788" s="166"/>
      <c r="F788" s="166"/>
      <c r="G788" s="166"/>
      <c r="H788" s="166"/>
      <c r="I788" s="166"/>
      <c r="J788" s="166"/>
      <c r="K788" s="166"/>
      <c r="L788" s="166"/>
      <c r="M788" s="166"/>
      <c r="N788" s="166"/>
      <c r="O788" s="166"/>
      <c r="P788" s="166"/>
      <c r="Q788" s="166"/>
      <c r="R788" s="166"/>
      <c r="S788" s="166"/>
      <c r="T788" s="166"/>
      <c r="U788" s="166"/>
      <c r="V788" s="166"/>
      <c r="W788" s="166"/>
      <c r="X788" s="166"/>
      <c r="Y788" s="166"/>
      <c r="Z788" s="166"/>
    </row>
    <row r="789" spans="1:26" ht="12.75" customHeight="1">
      <c r="A789" s="166"/>
      <c r="B789" s="166"/>
      <c r="C789" s="166"/>
      <c r="D789" s="166"/>
      <c r="E789" s="166"/>
      <c r="F789" s="166"/>
      <c r="G789" s="166"/>
      <c r="H789" s="166"/>
      <c r="I789" s="166"/>
      <c r="J789" s="166"/>
      <c r="K789" s="166"/>
      <c r="L789" s="166"/>
      <c r="M789" s="166"/>
      <c r="N789" s="166"/>
      <c r="O789" s="166"/>
      <c r="P789" s="166"/>
      <c r="Q789" s="166"/>
      <c r="R789" s="166"/>
      <c r="S789" s="166"/>
      <c r="T789" s="166"/>
      <c r="U789" s="166"/>
      <c r="V789" s="166"/>
      <c r="W789" s="166"/>
      <c r="X789" s="166"/>
      <c r="Y789" s="166"/>
      <c r="Z789" s="166"/>
    </row>
    <row r="790" spans="1:26" ht="12.75" customHeight="1">
      <c r="A790" s="166"/>
      <c r="B790" s="166"/>
      <c r="C790" s="166"/>
      <c r="D790" s="166"/>
      <c r="E790" s="166"/>
      <c r="F790" s="166"/>
      <c r="G790" s="166"/>
      <c r="H790" s="166"/>
      <c r="I790" s="166"/>
      <c r="J790" s="166"/>
      <c r="K790" s="166"/>
      <c r="L790" s="166"/>
      <c r="M790" s="166"/>
      <c r="N790" s="166"/>
      <c r="O790" s="166"/>
      <c r="P790" s="166"/>
      <c r="Q790" s="166"/>
      <c r="R790" s="166"/>
      <c r="S790" s="166"/>
      <c r="T790" s="166"/>
      <c r="U790" s="166"/>
      <c r="V790" s="166"/>
      <c r="W790" s="166"/>
      <c r="X790" s="166"/>
      <c r="Y790" s="166"/>
      <c r="Z790" s="166"/>
    </row>
    <row r="791" spans="1:26" ht="12.75" customHeight="1">
      <c r="A791" s="166"/>
      <c r="B791" s="166"/>
      <c r="C791" s="166"/>
      <c r="D791" s="166"/>
      <c r="E791" s="166"/>
      <c r="F791" s="166"/>
      <c r="G791" s="166"/>
      <c r="H791" s="166"/>
      <c r="I791" s="166"/>
      <c r="J791" s="166"/>
      <c r="K791" s="166"/>
      <c r="L791" s="166"/>
      <c r="M791" s="166"/>
      <c r="N791" s="166"/>
      <c r="O791" s="166"/>
      <c r="P791" s="166"/>
      <c r="Q791" s="166"/>
      <c r="R791" s="166"/>
      <c r="S791" s="166"/>
      <c r="T791" s="166"/>
      <c r="U791" s="166"/>
      <c r="V791" s="166"/>
      <c r="W791" s="166"/>
      <c r="X791" s="166"/>
      <c r="Y791" s="166"/>
      <c r="Z791" s="166"/>
    </row>
    <row r="792" spans="1:26" ht="12.75" customHeight="1">
      <c r="A792" s="166"/>
      <c r="B792" s="166"/>
      <c r="C792" s="166"/>
      <c r="D792" s="166"/>
      <c r="E792" s="166"/>
      <c r="F792" s="166"/>
      <c r="G792" s="166"/>
      <c r="H792" s="166"/>
      <c r="I792" s="166"/>
      <c r="J792" s="166"/>
      <c r="K792" s="166"/>
      <c r="L792" s="166"/>
      <c r="M792" s="166"/>
      <c r="N792" s="166"/>
      <c r="O792" s="166"/>
      <c r="P792" s="166"/>
      <c r="Q792" s="166"/>
      <c r="R792" s="166"/>
      <c r="S792" s="166"/>
      <c r="T792" s="166"/>
      <c r="U792" s="166"/>
      <c r="V792" s="166"/>
      <c r="W792" s="166"/>
      <c r="X792" s="166"/>
      <c r="Y792" s="166"/>
      <c r="Z792" s="166"/>
    </row>
    <row r="793" spans="1:26" ht="12.75" customHeight="1">
      <c r="A793" s="166"/>
      <c r="B793" s="166"/>
      <c r="C793" s="166"/>
      <c r="D793" s="166"/>
      <c r="E793" s="166"/>
      <c r="F793" s="166"/>
      <c r="G793" s="166"/>
      <c r="H793" s="166"/>
      <c r="I793" s="166"/>
      <c r="J793" s="166"/>
      <c r="K793" s="166"/>
      <c r="L793" s="166"/>
      <c r="M793" s="166"/>
      <c r="N793" s="166"/>
      <c r="O793" s="166"/>
      <c r="P793" s="166"/>
      <c r="Q793" s="166"/>
      <c r="R793" s="166"/>
      <c r="S793" s="166"/>
      <c r="T793" s="166"/>
      <c r="U793" s="166"/>
      <c r="V793" s="166"/>
      <c r="W793" s="166"/>
      <c r="X793" s="166"/>
      <c r="Y793" s="166"/>
      <c r="Z793" s="166"/>
    </row>
    <row r="794" spans="1:26" ht="12.75" customHeight="1">
      <c r="A794" s="166"/>
      <c r="B794" s="166"/>
      <c r="C794" s="166"/>
      <c r="D794" s="166"/>
      <c r="E794" s="166"/>
      <c r="F794" s="166"/>
      <c r="G794" s="166"/>
      <c r="H794" s="166"/>
      <c r="I794" s="166"/>
      <c r="J794" s="166"/>
      <c r="K794" s="166"/>
      <c r="L794" s="166"/>
      <c r="M794" s="166"/>
      <c r="N794" s="166"/>
      <c r="O794" s="166"/>
      <c r="P794" s="166"/>
      <c r="Q794" s="166"/>
      <c r="R794" s="166"/>
      <c r="S794" s="166"/>
      <c r="T794" s="166"/>
      <c r="U794" s="166"/>
      <c r="V794" s="166"/>
      <c r="W794" s="166"/>
      <c r="X794" s="166"/>
      <c r="Y794" s="166"/>
      <c r="Z794" s="166"/>
    </row>
    <row r="795" spans="1:26" ht="12.75" customHeight="1">
      <c r="A795" s="166"/>
      <c r="B795" s="166"/>
      <c r="C795" s="166"/>
      <c r="D795" s="166"/>
      <c r="E795" s="166"/>
      <c r="F795" s="166"/>
      <c r="G795" s="166"/>
      <c r="H795" s="166"/>
      <c r="I795" s="166"/>
      <c r="J795" s="166"/>
      <c r="K795" s="166"/>
      <c r="L795" s="166"/>
      <c r="M795" s="166"/>
      <c r="N795" s="166"/>
      <c r="O795" s="166"/>
      <c r="P795" s="166"/>
      <c r="Q795" s="166"/>
      <c r="R795" s="166"/>
      <c r="S795" s="166"/>
      <c r="T795" s="166"/>
      <c r="U795" s="166"/>
      <c r="V795" s="166"/>
      <c r="W795" s="166"/>
      <c r="X795" s="166"/>
      <c r="Y795" s="166"/>
      <c r="Z795" s="166"/>
    </row>
    <row r="796" spans="1:26" ht="12.75" customHeight="1">
      <c r="A796" s="166"/>
      <c r="B796" s="166"/>
      <c r="C796" s="166"/>
      <c r="D796" s="166"/>
      <c r="E796" s="166"/>
      <c r="F796" s="166"/>
      <c r="G796" s="166"/>
      <c r="H796" s="166"/>
      <c r="I796" s="166"/>
      <c r="J796" s="166"/>
      <c r="K796" s="166"/>
      <c r="L796" s="166"/>
      <c r="M796" s="166"/>
      <c r="N796" s="166"/>
      <c r="O796" s="166"/>
      <c r="P796" s="166"/>
      <c r="Q796" s="166"/>
      <c r="R796" s="166"/>
      <c r="S796" s="166"/>
      <c r="T796" s="166"/>
      <c r="U796" s="166"/>
      <c r="V796" s="166"/>
      <c r="W796" s="166"/>
      <c r="X796" s="166"/>
      <c r="Y796" s="166"/>
      <c r="Z796" s="166"/>
    </row>
    <row r="797" spans="1:26" ht="12.75" customHeight="1">
      <c r="A797" s="166"/>
      <c r="B797" s="166"/>
      <c r="C797" s="166"/>
      <c r="D797" s="166"/>
      <c r="E797" s="166"/>
      <c r="F797" s="166"/>
      <c r="G797" s="166"/>
      <c r="H797" s="166"/>
      <c r="I797" s="166"/>
      <c r="J797" s="166"/>
      <c r="K797" s="166"/>
      <c r="L797" s="166"/>
      <c r="M797" s="166"/>
      <c r="N797" s="166"/>
      <c r="O797" s="166"/>
      <c r="P797" s="166"/>
      <c r="Q797" s="166"/>
      <c r="R797" s="166"/>
      <c r="S797" s="166"/>
      <c r="T797" s="166"/>
      <c r="U797" s="166"/>
      <c r="V797" s="166"/>
      <c r="W797" s="166"/>
      <c r="X797" s="166"/>
      <c r="Y797" s="166"/>
      <c r="Z797" s="166"/>
    </row>
    <row r="798" spans="1:26" ht="12.75" customHeight="1">
      <c r="A798" s="166"/>
      <c r="B798" s="166"/>
      <c r="C798" s="166"/>
      <c r="D798" s="166"/>
      <c r="E798" s="166"/>
      <c r="F798" s="166"/>
      <c r="G798" s="166"/>
      <c r="H798" s="166"/>
      <c r="I798" s="166"/>
      <c r="J798" s="166"/>
      <c r="K798" s="166"/>
      <c r="L798" s="166"/>
      <c r="M798" s="166"/>
      <c r="N798" s="166"/>
      <c r="O798" s="166"/>
      <c r="P798" s="166"/>
      <c r="Q798" s="166"/>
      <c r="R798" s="166"/>
      <c r="S798" s="166"/>
      <c r="T798" s="166"/>
      <c r="U798" s="166"/>
      <c r="V798" s="166"/>
      <c r="W798" s="166"/>
      <c r="X798" s="166"/>
      <c r="Y798" s="166"/>
      <c r="Z798" s="166"/>
    </row>
    <row r="799" spans="1:26" ht="12.75" customHeight="1">
      <c r="A799" s="166"/>
      <c r="B799" s="166"/>
      <c r="C799" s="166"/>
      <c r="D799" s="166"/>
      <c r="E799" s="166"/>
      <c r="F799" s="166"/>
      <c r="G799" s="166"/>
      <c r="H799" s="166"/>
      <c r="I799" s="166"/>
      <c r="J799" s="166"/>
      <c r="K799" s="166"/>
      <c r="L799" s="166"/>
      <c r="M799" s="166"/>
      <c r="N799" s="166"/>
      <c r="O799" s="166"/>
      <c r="P799" s="166"/>
      <c r="Q799" s="166"/>
      <c r="R799" s="166"/>
      <c r="S799" s="166"/>
      <c r="T799" s="166"/>
      <c r="U799" s="166"/>
      <c r="V799" s="166"/>
      <c r="W799" s="166"/>
      <c r="X799" s="166"/>
      <c r="Y799" s="166"/>
      <c r="Z799" s="166"/>
    </row>
    <row r="800" spans="1:26" ht="12.75" customHeight="1">
      <c r="A800" s="166"/>
      <c r="B800" s="166"/>
      <c r="C800" s="166"/>
      <c r="D800" s="166"/>
      <c r="E800" s="166"/>
      <c r="F800" s="166"/>
      <c r="G800" s="166"/>
      <c r="H800" s="166"/>
      <c r="I800" s="166"/>
      <c r="J800" s="166"/>
      <c r="K800" s="166"/>
      <c r="L800" s="166"/>
      <c r="M800" s="166"/>
      <c r="N800" s="166"/>
      <c r="O800" s="166"/>
      <c r="P800" s="166"/>
      <c r="Q800" s="166"/>
      <c r="R800" s="166"/>
      <c r="S800" s="166"/>
      <c r="T800" s="166"/>
      <c r="U800" s="166"/>
      <c r="V800" s="166"/>
      <c r="W800" s="166"/>
      <c r="X800" s="166"/>
      <c r="Y800" s="166"/>
      <c r="Z800" s="166"/>
    </row>
    <row r="801" spans="1:26" ht="12.75" customHeight="1">
      <c r="A801" s="166"/>
      <c r="B801" s="166"/>
      <c r="C801" s="166"/>
      <c r="D801" s="166"/>
      <c r="E801" s="166"/>
      <c r="F801" s="166"/>
      <c r="G801" s="166"/>
      <c r="H801" s="166"/>
      <c r="I801" s="166"/>
      <c r="J801" s="166"/>
      <c r="K801" s="166"/>
      <c r="L801" s="166"/>
      <c r="M801" s="166"/>
      <c r="N801" s="166"/>
      <c r="O801" s="166"/>
      <c r="P801" s="166"/>
      <c r="Q801" s="166"/>
      <c r="R801" s="166"/>
      <c r="S801" s="166"/>
      <c r="T801" s="166"/>
      <c r="U801" s="166"/>
      <c r="V801" s="166"/>
      <c r="W801" s="166"/>
      <c r="X801" s="166"/>
      <c r="Y801" s="166"/>
      <c r="Z801" s="166"/>
    </row>
    <row r="802" spans="1:26" ht="12.75" customHeight="1">
      <c r="A802" s="166"/>
      <c r="B802" s="166"/>
      <c r="C802" s="166"/>
      <c r="D802" s="166"/>
      <c r="E802" s="166"/>
      <c r="F802" s="166"/>
      <c r="G802" s="166"/>
      <c r="H802" s="166"/>
      <c r="I802" s="166"/>
      <c r="J802" s="166"/>
      <c r="K802" s="166"/>
      <c r="L802" s="166"/>
      <c r="M802" s="166"/>
      <c r="N802" s="166"/>
      <c r="O802" s="166"/>
      <c r="P802" s="166"/>
      <c r="Q802" s="166"/>
      <c r="R802" s="166"/>
      <c r="S802" s="166"/>
      <c r="T802" s="166"/>
      <c r="U802" s="166"/>
      <c r="V802" s="166"/>
      <c r="W802" s="166"/>
      <c r="X802" s="166"/>
      <c r="Y802" s="166"/>
      <c r="Z802" s="166"/>
    </row>
    <row r="803" spans="1:26" ht="12.75" customHeight="1">
      <c r="A803" s="166"/>
      <c r="B803" s="166"/>
      <c r="C803" s="166"/>
      <c r="D803" s="166"/>
      <c r="E803" s="166"/>
      <c r="F803" s="166"/>
      <c r="G803" s="166"/>
      <c r="H803" s="166"/>
      <c r="I803" s="166"/>
      <c r="J803" s="166"/>
      <c r="K803" s="166"/>
      <c r="L803" s="166"/>
      <c r="M803" s="166"/>
      <c r="N803" s="166"/>
      <c r="O803" s="166"/>
      <c r="P803" s="166"/>
      <c r="Q803" s="166"/>
      <c r="R803" s="166"/>
      <c r="S803" s="166"/>
      <c r="T803" s="166"/>
      <c r="U803" s="166"/>
      <c r="V803" s="166"/>
      <c r="W803" s="166"/>
      <c r="X803" s="166"/>
      <c r="Y803" s="166"/>
      <c r="Z803" s="166"/>
    </row>
    <row r="804" spans="1:26" ht="12.75" customHeight="1">
      <c r="A804" s="166"/>
      <c r="B804" s="166"/>
      <c r="C804" s="166"/>
      <c r="D804" s="166"/>
      <c r="E804" s="166"/>
      <c r="F804" s="166"/>
      <c r="G804" s="166"/>
      <c r="H804" s="166"/>
      <c r="I804" s="166"/>
      <c r="J804" s="166"/>
      <c r="K804" s="166"/>
      <c r="L804" s="166"/>
      <c r="M804" s="166"/>
      <c r="N804" s="166"/>
      <c r="O804" s="166"/>
      <c r="P804" s="166"/>
      <c r="Q804" s="166"/>
      <c r="R804" s="166"/>
      <c r="S804" s="166"/>
      <c r="T804" s="166"/>
      <c r="U804" s="166"/>
      <c r="V804" s="166"/>
      <c r="W804" s="166"/>
      <c r="X804" s="166"/>
      <c r="Y804" s="166"/>
      <c r="Z804" s="166"/>
    </row>
    <row r="805" spans="1:26" ht="12.75" customHeight="1">
      <c r="A805" s="166"/>
      <c r="B805" s="166"/>
      <c r="C805" s="166"/>
      <c r="D805" s="166"/>
      <c r="E805" s="166"/>
      <c r="F805" s="166"/>
      <c r="G805" s="166"/>
      <c r="H805" s="166"/>
      <c r="I805" s="166"/>
      <c r="J805" s="166"/>
      <c r="K805" s="166"/>
      <c r="L805" s="166"/>
      <c r="M805" s="166"/>
      <c r="N805" s="166"/>
      <c r="O805" s="166"/>
      <c r="P805" s="166"/>
      <c r="Q805" s="166"/>
      <c r="R805" s="166"/>
      <c r="S805" s="166"/>
      <c r="T805" s="166"/>
      <c r="U805" s="166"/>
      <c r="V805" s="166"/>
      <c r="W805" s="166"/>
      <c r="X805" s="166"/>
      <c r="Y805" s="166"/>
      <c r="Z805" s="166"/>
    </row>
    <row r="806" spans="1:26" ht="12.75" customHeight="1">
      <c r="A806" s="166"/>
      <c r="B806" s="166"/>
      <c r="C806" s="166"/>
      <c r="D806" s="166"/>
      <c r="E806" s="166"/>
      <c r="F806" s="166"/>
      <c r="G806" s="166"/>
      <c r="H806" s="166"/>
      <c r="I806" s="166"/>
      <c r="J806" s="166"/>
      <c r="K806" s="166"/>
      <c r="L806" s="166"/>
      <c r="M806" s="166"/>
      <c r="N806" s="166"/>
      <c r="O806" s="166"/>
      <c r="P806" s="166"/>
      <c r="Q806" s="166"/>
      <c r="R806" s="166"/>
      <c r="S806" s="166"/>
      <c r="T806" s="166"/>
      <c r="U806" s="166"/>
      <c r="V806" s="166"/>
      <c r="W806" s="166"/>
      <c r="X806" s="166"/>
      <c r="Y806" s="166"/>
      <c r="Z806" s="166"/>
    </row>
    <row r="807" spans="1:26" ht="12.75" customHeight="1">
      <c r="A807" s="166"/>
      <c r="B807" s="166"/>
      <c r="C807" s="166"/>
      <c r="D807" s="166"/>
      <c r="E807" s="166"/>
      <c r="F807" s="166"/>
      <c r="G807" s="166"/>
      <c r="H807" s="166"/>
      <c r="I807" s="166"/>
      <c r="J807" s="166"/>
      <c r="K807" s="166"/>
      <c r="L807" s="166"/>
      <c r="M807" s="166"/>
      <c r="N807" s="166"/>
      <c r="O807" s="166"/>
      <c r="P807" s="166"/>
      <c r="Q807" s="166"/>
      <c r="R807" s="166"/>
      <c r="S807" s="166"/>
      <c r="T807" s="166"/>
      <c r="U807" s="166"/>
      <c r="V807" s="166"/>
      <c r="W807" s="166"/>
      <c r="X807" s="166"/>
      <c r="Y807" s="166"/>
      <c r="Z807" s="166"/>
    </row>
    <row r="808" spans="1:26" ht="12.75" customHeight="1">
      <c r="A808" s="166"/>
      <c r="B808" s="166"/>
      <c r="C808" s="166"/>
      <c r="D808" s="166"/>
      <c r="E808" s="166"/>
      <c r="F808" s="166"/>
      <c r="G808" s="166"/>
      <c r="H808" s="166"/>
      <c r="I808" s="166"/>
      <c r="J808" s="166"/>
      <c r="K808" s="166"/>
      <c r="L808" s="166"/>
      <c r="M808" s="166"/>
      <c r="N808" s="166"/>
      <c r="O808" s="166"/>
      <c r="P808" s="166"/>
      <c r="Q808" s="166"/>
      <c r="R808" s="166"/>
      <c r="S808" s="166"/>
      <c r="T808" s="166"/>
      <c r="U808" s="166"/>
      <c r="V808" s="166"/>
      <c r="W808" s="166"/>
      <c r="X808" s="166"/>
      <c r="Y808" s="166"/>
      <c r="Z808" s="166"/>
    </row>
    <row r="809" spans="1:26" ht="12.75" customHeight="1">
      <c r="A809" s="166"/>
      <c r="B809" s="166"/>
      <c r="C809" s="166"/>
      <c r="D809" s="166"/>
      <c r="E809" s="166"/>
      <c r="F809" s="166"/>
      <c r="G809" s="166"/>
      <c r="H809" s="166"/>
      <c r="I809" s="166"/>
      <c r="J809" s="166"/>
      <c r="K809" s="166"/>
      <c r="L809" s="166"/>
      <c r="M809" s="166"/>
      <c r="N809" s="166"/>
      <c r="O809" s="166"/>
      <c r="P809" s="166"/>
      <c r="Q809" s="166"/>
      <c r="R809" s="166"/>
      <c r="S809" s="166"/>
      <c r="T809" s="166"/>
      <c r="U809" s="166"/>
      <c r="V809" s="166"/>
      <c r="W809" s="166"/>
      <c r="X809" s="166"/>
      <c r="Y809" s="166"/>
      <c r="Z809" s="166"/>
    </row>
    <row r="810" spans="1:26" ht="12.75" customHeight="1">
      <c r="A810" s="166"/>
      <c r="B810" s="166"/>
      <c r="C810" s="166"/>
      <c r="D810" s="166"/>
      <c r="E810" s="166"/>
      <c r="F810" s="166"/>
      <c r="G810" s="166"/>
      <c r="H810" s="166"/>
      <c r="I810" s="166"/>
      <c r="J810" s="166"/>
      <c r="K810" s="166"/>
      <c r="L810" s="166"/>
      <c r="M810" s="166"/>
      <c r="N810" s="166"/>
      <c r="O810" s="166"/>
      <c r="P810" s="166"/>
      <c r="Q810" s="166"/>
      <c r="R810" s="166"/>
      <c r="S810" s="166"/>
      <c r="T810" s="166"/>
      <c r="U810" s="166"/>
      <c r="V810" s="166"/>
      <c r="W810" s="166"/>
      <c r="X810" s="166"/>
      <c r="Y810" s="166"/>
      <c r="Z810" s="166"/>
    </row>
    <row r="811" spans="1:26" ht="12.75" customHeight="1">
      <c r="A811" s="166"/>
      <c r="B811" s="166"/>
      <c r="C811" s="166"/>
      <c r="D811" s="166"/>
      <c r="E811" s="166"/>
      <c r="F811" s="166"/>
      <c r="G811" s="166"/>
      <c r="H811" s="166"/>
      <c r="I811" s="166"/>
      <c r="J811" s="166"/>
      <c r="K811" s="166"/>
      <c r="L811" s="166"/>
      <c r="M811" s="166"/>
      <c r="N811" s="166"/>
      <c r="O811" s="166"/>
      <c r="P811" s="166"/>
      <c r="Q811" s="166"/>
      <c r="R811" s="166"/>
      <c r="S811" s="166"/>
      <c r="T811" s="166"/>
      <c r="U811" s="166"/>
      <c r="V811" s="166"/>
      <c r="W811" s="166"/>
      <c r="X811" s="166"/>
      <c r="Y811" s="166"/>
      <c r="Z811" s="166"/>
    </row>
    <row r="812" spans="1:26" ht="12.75" customHeight="1">
      <c r="A812" s="166"/>
      <c r="B812" s="166"/>
      <c r="C812" s="166"/>
      <c r="D812" s="166"/>
      <c r="E812" s="166"/>
      <c r="F812" s="166"/>
      <c r="G812" s="166"/>
      <c r="H812" s="166"/>
      <c r="I812" s="166"/>
      <c r="J812" s="166"/>
      <c r="K812" s="166"/>
      <c r="L812" s="166"/>
      <c r="M812" s="166"/>
      <c r="N812" s="166"/>
      <c r="O812" s="166"/>
      <c r="P812" s="166"/>
      <c r="Q812" s="166"/>
      <c r="R812" s="166"/>
      <c r="S812" s="166"/>
      <c r="T812" s="166"/>
      <c r="U812" s="166"/>
      <c r="V812" s="166"/>
      <c r="W812" s="166"/>
      <c r="X812" s="166"/>
      <c r="Y812" s="166"/>
      <c r="Z812" s="166"/>
    </row>
    <row r="813" spans="1:26" ht="12.75" customHeight="1">
      <c r="A813" s="166"/>
      <c r="B813" s="166"/>
      <c r="C813" s="166"/>
      <c r="D813" s="166"/>
      <c r="E813" s="166"/>
      <c r="F813" s="166"/>
      <c r="G813" s="166"/>
      <c r="H813" s="166"/>
      <c r="I813" s="166"/>
      <c r="J813" s="166"/>
      <c r="K813" s="166"/>
      <c r="L813" s="166"/>
      <c r="M813" s="166"/>
      <c r="N813" s="166"/>
      <c r="O813" s="166"/>
      <c r="P813" s="166"/>
      <c r="Q813" s="166"/>
      <c r="R813" s="166"/>
      <c r="S813" s="166"/>
      <c r="T813" s="166"/>
      <c r="U813" s="166"/>
      <c r="V813" s="166"/>
      <c r="W813" s="166"/>
      <c r="X813" s="166"/>
      <c r="Y813" s="166"/>
      <c r="Z813" s="166"/>
    </row>
    <row r="814" spans="1:26" ht="12.75" customHeight="1">
      <c r="A814" s="166"/>
      <c r="B814" s="166"/>
      <c r="C814" s="166"/>
      <c r="D814" s="166"/>
      <c r="E814" s="166"/>
      <c r="F814" s="166"/>
      <c r="G814" s="166"/>
      <c r="H814" s="166"/>
      <c r="I814" s="166"/>
      <c r="J814" s="166"/>
      <c r="K814" s="166"/>
      <c r="L814" s="166"/>
      <c r="M814" s="166"/>
      <c r="N814" s="166"/>
      <c r="O814" s="166"/>
      <c r="P814" s="166"/>
      <c r="Q814" s="166"/>
      <c r="R814" s="166"/>
      <c r="S814" s="166"/>
      <c r="T814" s="166"/>
      <c r="U814" s="166"/>
      <c r="V814" s="166"/>
      <c r="W814" s="166"/>
      <c r="X814" s="166"/>
      <c r="Y814" s="166"/>
      <c r="Z814" s="166"/>
    </row>
    <row r="815" spans="1:26" ht="12.75" customHeight="1">
      <c r="A815" s="166"/>
      <c r="B815" s="166"/>
      <c r="C815" s="166"/>
      <c r="D815" s="166"/>
      <c r="E815" s="166"/>
      <c r="F815" s="166"/>
      <c r="G815" s="166"/>
      <c r="H815" s="166"/>
      <c r="I815" s="166"/>
      <c r="J815" s="166"/>
      <c r="K815" s="166"/>
      <c r="L815" s="166"/>
      <c r="M815" s="166"/>
      <c r="N815" s="166"/>
      <c r="O815" s="166"/>
      <c r="P815" s="166"/>
      <c r="Q815" s="166"/>
      <c r="R815" s="166"/>
      <c r="S815" s="166"/>
      <c r="T815" s="166"/>
      <c r="U815" s="166"/>
      <c r="V815" s="166"/>
      <c r="W815" s="166"/>
      <c r="X815" s="166"/>
      <c r="Y815" s="166"/>
      <c r="Z815" s="166"/>
    </row>
    <row r="816" spans="1:26" ht="12.75" customHeight="1">
      <c r="A816" s="166"/>
      <c r="B816" s="166"/>
      <c r="C816" s="166"/>
      <c r="D816" s="166"/>
      <c r="E816" s="166"/>
      <c r="F816" s="166"/>
      <c r="G816" s="166"/>
      <c r="H816" s="166"/>
      <c r="I816" s="166"/>
      <c r="J816" s="166"/>
      <c r="K816" s="166"/>
      <c r="L816" s="166"/>
      <c r="M816" s="166"/>
      <c r="N816" s="166"/>
      <c r="O816" s="166"/>
      <c r="P816" s="166"/>
      <c r="Q816" s="166"/>
      <c r="R816" s="166"/>
      <c r="S816" s="166"/>
      <c r="T816" s="166"/>
      <c r="U816" s="166"/>
      <c r="V816" s="166"/>
      <c r="W816" s="166"/>
      <c r="X816" s="166"/>
      <c r="Y816" s="166"/>
      <c r="Z816" s="166"/>
    </row>
    <row r="817" spans="1:26" ht="12.75" customHeight="1">
      <c r="A817" s="166"/>
      <c r="B817" s="166"/>
      <c r="C817" s="166"/>
      <c r="D817" s="166"/>
      <c r="E817" s="166"/>
      <c r="F817" s="166"/>
      <c r="G817" s="166"/>
      <c r="H817" s="166"/>
      <c r="I817" s="166"/>
      <c r="J817" s="166"/>
      <c r="K817" s="166"/>
      <c r="L817" s="166"/>
      <c r="M817" s="166"/>
      <c r="N817" s="166"/>
      <c r="O817" s="166"/>
      <c r="P817" s="166"/>
      <c r="Q817" s="166"/>
      <c r="R817" s="166"/>
      <c r="S817" s="166"/>
      <c r="T817" s="166"/>
      <c r="U817" s="166"/>
      <c r="V817" s="166"/>
      <c r="W817" s="166"/>
      <c r="X817" s="166"/>
      <c r="Y817" s="166"/>
      <c r="Z817" s="166"/>
    </row>
    <row r="818" spans="1:26" ht="12.75" customHeight="1">
      <c r="A818" s="166"/>
      <c r="B818" s="166"/>
      <c r="C818" s="166"/>
      <c r="D818" s="166"/>
      <c r="E818" s="166"/>
      <c r="F818" s="166"/>
      <c r="G818" s="166"/>
      <c r="H818" s="166"/>
      <c r="I818" s="166"/>
      <c r="J818" s="166"/>
      <c r="K818" s="166"/>
      <c r="L818" s="166"/>
      <c r="M818" s="166"/>
      <c r="N818" s="166"/>
      <c r="O818" s="166"/>
      <c r="P818" s="166"/>
      <c r="Q818" s="166"/>
      <c r="R818" s="166"/>
      <c r="S818" s="166"/>
      <c r="T818" s="166"/>
      <c r="U818" s="166"/>
      <c r="V818" s="166"/>
      <c r="W818" s="166"/>
      <c r="X818" s="166"/>
      <c r="Y818" s="166"/>
      <c r="Z818" s="166"/>
    </row>
    <row r="819" spans="1:26" ht="12.75" customHeight="1">
      <c r="A819" s="166"/>
      <c r="B819" s="166"/>
      <c r="C819" s="166"/>
      <c r="D819" s="166"/>
      <c r="E819" s="166"/>
      <c r="F819" s="166"/>
      <c r="G819" s="166"/>
      <c r="H819" s="166"/>
      <c r="I819" s="166"/>
      <c r="J819" s="166"/>
      <c r="K819" s="166"/>
      <c r="L819" s="166"/>
      <c r="M819" s="166"/>
      <c r="N819" s="166"/>
      <c r="O819" s="166"/>
      <c r="P819" s="166"/>
      <c r="Q819" s="166"/>
      <c r="R819" s="166"/>
      <c r="S819" s="166"/>
      <c r="T819" s="166"/>
      <c r="U819" s="166"/>
      <c r="V819" s="166"/>
      <c r="W819" s="166"/>
      <c r="X819" s="166"/>
      <c r="Y819" s="166"/>
      <c r="Z819" s="166"/>
    </row>
    <row r="820" spans="1:26" ht="12.75" customHeight="1">
      <c r="A820" s="166"/>
      <c r="B820" s="166"/>
      <c r="C820" s="166"/>
      <c r="D820" s="166"/>
      <c r="E820" s="166"/>
      <c r="F820" s="166"/>
      <c r="G820" s="166"/>
      <c r="H820" s="166"/>
      <c r="I820" s="166"/>
      <c r="J820" s="166"/>
      <c r="K820" s="166"/>
      <c r="L820" s="166"/>
      <c r="M820" s="166"/>
      <c r="N820" s="166"/>
      <c r="O820" s="166"/>
      <c r="P820" s="166"/>
      <c r="Q820" s="166"/>
      <c r="R820" s="166"/>
      <c r="S820" s="166"/>
      <c r="T820" s="166"/>
      <c r="U820" s="166"/>
      <c r="V820" s="166"/>
      <c r="W820" s="166"/>
      <c r="X820" s="166"/>
      <c r="Y820" s="166"/>
      <c r="Z820" s="166"/>
    </row>
    <row r="821" spans="1:26" ht="12.75" customHeight="1">
      <c r="A821" s="166"/>
      <c r="B821" s="166"/>
      <c r="C821" s="166"/>
      <c r="D821" s="166"/>
      <c r="E821" s="166"/>
      <c r="F821" s="166"/>
      <c r="G821" s="166"/>
      <c r="H821" s="166"/>
      <c r="I821" s="166"/>
      <c r="J821" s="166"/>
      <c r="K821" s="166"/>
      <c r="L821" s="166"/>
      <c r="M821" s="166"/>
      <c r="N821" s="166"/>
      <c r="O821" s="166"/>
      <c r="P821" s="166"/>
      <c r="Q821" s="166"/>
      <c r="R821" s="166"/>
      <c r="S821" s="166"/>
      <c r="T821" s="166"/>
      <c r="U821" s="166"/>
      <c r="V821" s="166"/>
      <c r="W821" s="166"/>
      <c r="X821" s="166"/>
      <c r="Y821" s="166"/>
      <c r="Z821" s="166"/>
    </row>
    <row r="822" spans="1:26" ht="12.75" customHeight="1">
      <c r="A822" s="166"/>
      <c r="B822" s="166"/>
      <c r="C822" s="166"/>
      <c r="D822" s="166"/>
      <c r="E822" s="166"/>
      <c r="F822" s="166"/>
      <c r="G822" s="166"/>
      <c r="H822" s="166"/>
      <c r="I822" s="166"/>
      <c r="J822" s="166"/>
      <c r="K822" s="166"/>
      <c r="L822" s="166"/>
      <c r="M822" s="166"/>
      <c r="N822" s="166"/>
      <c r="O822" s="166"/>
      <c r="P822" s="166"/>
      <c r="Q822" s="166"/>
      <c r="R822" s="166"/>
      <c r="S822" s="166"/>
      <c r="T822" s="166"/>
      <c r="U822" s="166"/>
      <c r="V822" s="166"/>
      <c r="W822" s="166"/>
      <c r="X822" s="166"/>
      <c r="Y822" s="166"/>
      <c r="Z822" s="166"/>
    </row>
    <row r="823" spans="1:26" ht="12.75" customHeight="1">
      <c r="A823" s="166"/>
      <c r="B823" s="166"/>
      <c r="C823" s="166"/>
      <c r="D823" s="166"/>
      <c r="E823" s="166"/>
      <c r="F823" s="166"/>
      <c r="G823" s="166"/>
      <c r="H823" s="166"/>
      <c r="I823" s="166"/>
      <c r="J823" s="166"/>
      <c r="K823" s="166"/>
      <c r="L823" s="166"/>
      <c r="M823" s="166"/>
      <c r="N823" s="166"/>
      <c r="O823" s="166"/>
      <c r="P823" s="166"/>
      <c r="Q823" s="166"/>
      <c r="R823" s="166"/>
      <c r="S823" s="166"/>
      <c r="T823" s="166"/>
      <c r="U823" s="166"/>
      <c r="V823" s="166"/>
      <c r="W823" s="166"/>
      <c r="X823" s="166"/>
      <c r="Y823" s="166"/>
      <c r="Z823" s="166"/>
    </row>
    <row r="824" spans="1:26" ht="12.75" customHeight="1">
      <c r="A824" s="166"/>
      <c r="B824" s="166"/>
      <c r="C824" s="166"/>
      <c r="D824" s="166"/>
      <c r="E824" s="166"/>
      <c r="F824" s="166"/>
      <c r="G824" s="166"/>
      <c r="H824" s="166"/>
      <c r="I824" s="166"/>
      <c r="J824" s="166"/>
      <c r="K824" s="166"/>
      <c r="L824" s="166"/>
      <c r="M824" s="166"/>
      <c r="N824" s="166"/>
      <c r="O824" s="166"/>
      <c r="P824" s="166"/>
      <c r="Q824" s="166"/>
      <c r="R824" s="166"/>
      <c r="S824" s="166"/>
      <c r="T824" s="166"/>
      <c r="U824" s="166"/>
      <c r="V824" s="166"/>
      <c r="W824" s="166"/>
      <c r="X824" s="166"/>
      <c r="Y824" s="166"/>
      <c r="Z824" s="166"/>
    </row>
    <row r="825" spans="1:26" ht="12.75" customHeight="1">
      <c r="A825" s="166"/>
      <c r="B825" s="166"/>
      <c r="C825" s="166"/>
      <c r="D825" s="166"/>
      <c r="E825" s="166"/>
      <c r="F825" s="166"/>
      <c r="G825" s="166"/>
      <c r="H825" s="166"/>
      <c r="I825" s="166"/>
      <c r="J825" s="166"/>
      <c r="K825" s="166"/>
      <c r="L825" s="166"/>
      <c r="M825" s="166"/>
      <c r="N825" s="166"/>
      <c r="O825" s="166"/>
      <c r="P825" s="166"/>
      <c r="Q825" s="166"/>
      <c r="R825" s="166"/>
      <c r="S825" s="166"/>
      <c r="T825" s="166"/>
      <c r="U825" s="166"/>
      <c r="V825" s="166"/>
      <c r="W825" s="166"/>
      <c r="X825" s="166"/>
      <c r="Y825" s="166"/>
      <c r="Z825" s="166"/>
    </row>
    <row r="826" spans="1:26" ht="12.75" customHeight="1">
      <c r="A826" s="166"/>
      <c r="B826" s="166"/>
      <c r="C826" s="166"/>
      <c r="D826" s="166"/>
      <c r="E826" s="166"/>
      <c r="F826" s="166"/>
      <c r="G826" s="166"/>
      <c r="H826" s="166"/>
      <c r="I826" s="166"/>
      <c r="J826" s="166"/>
      <c r="K826" s="166"/>
      <c r="L826" s="166"/>
      <c r="M826" s="166"/>
      <c r="N826" s="166"/>
      <c r="O826" s="166"/>
      <c r="P826" s="166"/>
      <c r="Q826" s="166"/>
      <c r="R826" s="166"/>
      <c r="S826" s="166"/>
      <c r="T826" s="166"/>
      <c r="U826" s="166"/>
      <c r="V826" s="166"/>
      <c r="W826" s="166"/>
      <c r="X826" s="166"/>
      <c r="Y826" s="166"/>
      <c r="Z826" s="166"/>
    </row>
    <row r="827" spans="1:26" ht="12.75" customHeight="1">
      <c r="A827" s="166"/>
      <c r="B827" s="166"/>
      <c r="C827" s="166"/>
      <c r="D827" s="166"/>
      <c r="E827" s="166"/>
      <c r="F827" s="166"/>
      <c r="G827" s="166"/>
      <c r="H827" s="166"/>
      <c r="I827" s="166"/>
      <c r="J827" s="166"/>
      <c r="K827" s="166"/>
      <c r="L827" s="166"/>
      <c r="M827" s="166"/>
      <c r="N827" s="166"/>
      <c r="O827" s="166"/>
      <c r="P827" s="166"/>
      <c r="Q827" s="166"/>
      <c r="R827" s="166"/>
      <c r="S827" s="166"/>
      <c r="T827" s="166"/>
      <c r="U827" s="166"/>
      <c r="V827" s="166"/>
      <c r="W827" s="166"/>
      <c r="X827" s="166"/>
      <c r="Y827" s="166"/>
      <c r="Z827" s="166"/>
    </row>
    <row r="828" spans="1:26" ht="12.75" customHeight="1">
      <c r="A828" s="166"/>
      <c r="B828" s="166"/>
      <c r="C828" s="166"/>
      <c r="D828" s="166"/>
      <c r="E828" s="166"/>
      <c r="F828" s="166"/>
      <c r="G828" s="166"/>
      <c r="H828" s="166"/>
      <c r="I828" s="166"/>
      <c r="J828" s="166"/>
      <c r="K828" s="166"/>
      <c r="L828" s="166"/>
      <c r="M828" s="166"/>
      <c r="N828" s="166"/>
      <c r="O828" s="166"/>
      <c r="P828" s="166"/>
      <c r="Q828" s="166"/>
      <c r="R828" s="166"/>
      <c r="S828" s="166"/>
      <c r="T828" s="166"/>
      <c r="U828" s="166"/>
      <c r="V828" s="166"/>
      <c r="W828" s="166"/>
      <c r="X828" s="166"/>
      <c r="Y828" s="166"/>
      <c r="Z828" s="166"/>
    </row>
    <row r="829" spans="1:26" ht="12.75" customHeight="1">
      <c r="A829" s="166"/>
      <c r="B829" s="166"/>
      <c r="C829" s="166"/>
      <c r="D829" s="166"/>
      <c r="E829" s="166"/>
      <c r="F829" s="166"/>
      <c r="G829" s="166"/>
      <c r="H829" s="166"/>
      <c r="I829" s="166"/>
      <c r="J829" s="166"/>
      <c r="K829" s="166"/>
      <c r="L829" s="166"/>
      <c r="M829" s="166"/>
      <c r="N829" s="166"/>
      <c r="O829" s="166"/>
      <c r="P829" s="166"/>
      <c r="Q829" s="166"/>
      <c r="R829" s="166"/>
      <c r="S829" s="166"/>
      <c r="T829" s="166"/>
      <c r="U829" s="166"/>
      <c r="V829" s="166"/>
      <c r="W829" s="166"/>
      <c r="X829" s="166"/>
      <c r="Y829" s="166"/>
      <c r="Z829" s="166"/>
    </row>
    <row r="830" spans="1:26" ht="12.75" customHeight="1">
      <c r="A830" s="166"/>
      <c r="B830" s="166"/>
      <c r="C830" s="166"/>
      <c r="D830" s="166"/>
      <c r="E830" s="166"/>
      <c r="F830" s="166"/>
      <c r="G830" s="166"/>
      <c r="H830" s="166"/>
      <c r="I830" s="166"/>
      <c r="J830" s="166"/>
      <c r="K830" s="166"/>
      <c r="L830" s="166"/>
      <c r="M830" s="166"/>
      <c r="N830" s="166"/>
      <c r="O830" s="166"/>
      <c r="P830" s="166"/>
      <c r="Q830" s="166"/>
      <c r="R830" s="166"/>
      <c r="S830" s="166"/>
      <c r="T830" s="166"/>
      <c r="U830" s="166"/>
      <c r="V830" s="166"/>
      <c r="W830" s="166"/>
      <c r="X830" s="166"/>
      <c r="Y830" s="166"/>
      <c r="Z830" s="166"/>
    </row>
    <row r="831" spans="1:26" ht="12.75" customHeight="1">
      <c r="A831" s="166"/>
      <c r="B831" s="166"/>
      <c r="C831" s="166"/>
      <c r="D831" s="166"/>
      <c r="E831" s="166"/>
      <c r="F831" s="166"/>
      <c r="G831" s="166"/>
      <c r="H831" s="166"/>
      <c r="I831" s="166"/>
      <c r="J831" s="166"/>
      <c r="K831" s="166"/>
      <c r="L831" s="166"/>
      <c r="M831" s="166"/>
      <c r="N831" s="166"/>
      <c r="O831" s="166"/>
      <c r="P831" s="166"/>
      <c r="Q831" s="166"/>
      <c r="R831" s="166"/>
      <c r="S831" s="166"/>
      <c r="T831" s="166"/>
      <c r="U831" s="166"/>
      <c r="V831" s="166"/>
      <c r="W831" s="166"/>
      <c r="X831" s="166"/>
      <c r="Y831" s="166"/>
      <c r="Z831" s="166"/>
    </row>
    <row r="832" spans="1:26" ht="12.75" customHeight="1">
      <c r="A832" s="166"/>
      <c r="B832" s="166"/>
      <c r="C832" s="166"/>
      <c r="D832" s="166"/>
      <c r="E832" s="166"/>
      <c r="F832" s="166"/>
      <c r="G832" s="166"/>
      <c r="H832" s="166"/>
      <c r="I832" s="166"/>
      <c r="J832" s="166"/>
      <c r="K832" s="166"/>
      <c r="L832" s="166"/>
      <c r="M832" s="166"/>
      <c r="N832" s="166"/>
      <c r="O832" s="166"/>
      <c r="P832" s="166"/>
      <c r="Q832" s="166"/>
      <c r="R832" s="166"/>
      <c r="S832" s="166"/>
      <c r="T832" s="166"/>
      <c r="U832" s="166"/>
      <c r="V832" s="166"/>
      <c r="W832" s="166"/>
      <c r="X832" s="166"/>
      <c r="Y832" s="166"/>
      <c r="Z832" s="166"/>
    </row>
    <row r="833" spans="1:26" ht="12.75" customHeight="1">
      <c r="A833" s="166"/>
      <c r="B833" s="166"/>
      <c r="C833" s="166"/>
      <c r="D833" s="166"/>
      <c r="E833" s="166"/>
      <c r="F833" s="166"/>
      <c r="G833" s="166"/>
      <c r="H833" s="166"/>
      <c r="I833" s="166"/>
      <c r="J833" s="166"/>
      <c r="K833" s="166"/>
      <c r="L833" s="166"/>
      <c r="M833" s="166"/>
      <c r="N833" s="166"/>
      <c r="O833" s="166"/>
      <c r="P833" s="166"/>
      <c r="Q833" s="166"/>
      <c r="R833" s="166"/>
      <c r="S833" s="166"/>
      <c r="T833" s="166"/>
      <c r="U833" s="166"/>
      <c r="V833" s="166"/>
      <c r="W833" s="166"/>
      <c r="X833" s="166"/>
      <c r="Y833" s="166"/>
      <c r="Z833" s="166"/>
    </row>
    <row r="834" spans="1:26" ht="12.75" customHeight="1">
      <c r="A834" s="166"/>
      <c r="B834" s="166"/>
      <c r="C834" s="166"/>
      <c r="D834" s="166"/>
      <c r="E834" s="166"/>
      <c r="F834" s="166"/>
      <c r="G834" s="166"/>
      <c r="H834" s="166"/>
      <c r="I834" s="166"/>
      <c r="J834" s="166"/>
      <c r="K834" s="166"/>
      <c r="L834" s="166"/>
      <c r="M834" s="166"/>
      <c r="N834" s="166"/>
      <c r="O834" s="166"/>
      <c r="P834" s="166"/>
      <c r="Q834" s="166"/>
      <c r="R834" s="166"/>
      <c r="S834" s="166"/>
      <c r="T834" s="166"/>
      <c r="U834" s="166"/>
      <c r="V834" s="166"/>
      <c r="W834" s="166"/>
      <c r="X834" s="166"/>
      <c r="Y834" s="166"/>
      <c r="Z834" s="166"/>
    </row>
    <row r="835" spans="1:26" ht="12.75" customHeight="1">
      <c r="A835" s="166"/>
      <c r="B835" s="166"/>
      <c r="C835" s="166"/>
      <c r="D835" s="166"/>
      <c r="E835" s="166"/>
      <c r="F835" s="166"/>
      <c r="G835" s="166"/>
      <c r="H835" s="166"/>
      <c r="I835" s="166"/>
      <c r="J835" s="166"/>
      <c r="K835" s="166"/>
      <c r="L835" s="166"/>
      <c r="M835" s="166"/>
      <c r="N835" s="166"/>
      <c r="O835" s="166"/>
      <c r="P835" s="166"/>
      <c r="Q835" s="166"/>
      <c r="R835" s="166"/>
      <c r="S835" s="166"/>
      <c r="T835" s="166"/>
      <c r="U835" s="166"/>
      <c r="V835" s="166"/>
      <c r="W835" s="166"/>
      <c r="X835" s="166"/>
      <c r="Y835" s="166"/>
      <c r="Z835" s="166"/>
    </row>
    <row r="836" spans="1:26" ht="12.75" customHeight="1">
      <c r="A836" s="166"/>
      <c r="B836" s="166"/>
      <c r="C836" s="166"/>
      <c r="D836" s="166"/>
      <c r="E836" s="166"/>
      <c r="F836" s="166"/>
      <c r="G836" s="166"/>
      <c r="H836" s="166"/>
      <c r="I836" s="166"/>
      <c r="J836" s="166"/>
      <c r="K836" s="166"/>
      <c r="L836" s="166"/>
      <c r="M836" s="166"/>
      <c r="N836" s="166"/>
      <c r="O836" s="166"/>
      <c r="P836" s="166"/>
      <c r="Q836" s="166"/>
      <c r="R836" s="166"/>
      <c r="S836" s="166"/>
      <c r="T836" s="166"/>
      <c r="U836" s="166"/>
      <c r="V836" s="166"/>
      <c r="W836" s="166"/>
      <c r="X836" s="166"/>
      <c r="Y836" s="166"/>
      <c r="Z836" s="166"/>
    </row>
    <row r="837" spans="1:26" ht="12.75" customHeight="1">
      <c r="A837" s="166"/>
      <c r="B837" s="166"/>
      <c r="C837" s="166"/>
      <c r="D837" s="166"/>
      <c r="E837" s="166"/>
      <c r="F837" s="166"/>
      <c r="G837" s="166"/>
      <c r="H837" s="166"/>
      <c r="I837" s="166"/>
      <c r="J837" s="166"/>
      <c r="K837" s="166"/>
      <c r="L837" s="166"/>
      <c r="M837" s="166"/>
      <c r="N837" s="166"/>
      <c r="O837" s="166"/>
      <c r="P837" s="166"/>
      <c r="Q837" s="166"/>
      <c r="R837" s="166"/>
      <c r="S837" s="166"/>
      <c r="T837" s="166"/>
      <c r="U837" s="166"/>
      <c r="V837" s="166"/>
      <c r="W837" s="166"/>
      <c r="X837" s="166"/>
      <c r="Y837" s="166"/>
      <c r="Z837" s="166"/>
    </row>
    <row r="838" spans="1:26" ht="12.75" customHeight="1">
      <c r="A838" s="166"/>
      <c r="B838" s="166"/>
      <c r="C838" s="166"/>
      <c r="D838" s="166"/>
      <c r="E838" s="166"/>
      <c r="F838" s="166"/>
      <c r="G838" s="166"/>
      <c r="H838" s="166"/>
      <c r="I838" s="166"/>
      <c r="J838" s="166"/>
      <c r="K838" s="166"/>
      <c r="L838" s="166"/>
      <c r="M838" s="166"/>
      <c r="N838" s="166"/>
      <c r="O838" s="166"/>
      <c r="P838" s="166"/>
      <c r="Q838" s="166"/>
      <c r="R838" s="166"/>
      <c r="S838" s="166"/>
      <c r="T838" s="166"/>
      <c r="U838" s="166"/>
      <c r="V838" s="166"/>
      <c r="W838" s="166"/>
      <c r="X838" s="166"/>
      <c r="Y838" s="166"/>
      <c r="Z838" s="166"/>
    </row>
    <row r="839" spans="1:26" ht="12.75" customHeight="1">
      <c r="A839" s="166"/>
      <c r="B839" s="166"/>
      <c r="C839" s="166"/>
      <c r="D839" s="166"/>
      <c r="E839" s="166"/>
      <c r="F839" s="166"/>
      <c r="G839" s="166"/>
      <c r="H839" s="166"/>
      <c r="I839" s="166"/>
      <c r="J839" s="166"/>
      <c r="K839" s="166"/>
      <c r="L839" s="166"/>
      <c r="M839" s="166"/>
      <c r="N839" s="166"/>
      <c r="O839" s="166"/>
      <c r="P839" s="166"/>
      <c r="Q839" s="166"/>
      <c r="R839" s="166"/>
      <c r="S839" s="166"/>
      <c r="T839" s="166"/>
      <c r="U839" s="166"/>
      <c r="V839" s="166"/>
      <c r="W839" s="166"/>
      <c r="X839" s="166"/>
      <c r="Y839" s="166"/>
      <c r="Z839" s="166"/>
    </row>
    <row r="840" spans="1:26" ht="12.75" customHeight="1">
      <c r="A840" s="166"/>
      <c r="B840" s="166"/>
      <c r="C840" s="166"/>
      <c r="D840" s="166"/>
      <c r="E840" s="166"/>
      <c r="F840" s="166"/>
      <c r="G840" s="166"/>
      <c r="H840" s="166"/>
      <c r="I840" s="166"/>
      <c r="J840" s="166"/>
      <c r="K840" s="166"/>
      <c r="L840" s="166"/>
      <c r="M840" s="166"/>
      <c r="N840" s="166"/>
      <c r="O840" s="166"/>
      <c r="P840" s="166"/>
      <c r="Q840" s="166"/>
      <c r="R840" s="166"/>
      <c r="S840" s="166"/>
      <c r="T840" s="166"/>
      <c r="U840" s="166"/>
      <c r="V840" s="166"/>
      <c r="W840" s="166"/>
      <c r="X840" s="166"/>
      <c r="Y840" s="166"/>
      <c r="Z840" s="166"/>
    </row>
    <row r="841" spans="1:26" ht="12.75" customHeight="1">
      <c r="A841" s="166"/>
      <c r="B841" s="166"/>
      <c r="C841" s="166"/>
      <c r="D841" s="166"/>
      <c r="E841" s="166"/>
      <c r="F841" s="166"/>
      <c r="G841" s="166"/>
      <c r="H841" s="166"/>
      <c r="I841" s="166"/>
      <c r="J841" s="166"/>
      <c r="K841" s="166"/>
      <c r="L841" s="166"/>
      <c r="M841" s="166"/>
      <c r="N841" s="166"/>
      <c r="O841" s="166"/>
      <c r="P841" s="166"/>
      <c r="Q841" s="166"/>
      <c r="R841" s="166"/>
      <c r="S841" s="166"/>
      <c r="T841" s="166"/>
      <c r="U841" s="166"/>
      <c r="V841" s="166"/>
      <c r="W841" s="166"/>
      <c r="X841" s="166"/>
      <c r="Y841" s="166"/>
      <c r="Z841" s="166"/>
    </row>
    <row r="842" spans="1:26" ht="12.75" customHeight="1">
      <c r="A842" s="166"/>
      <c r="B842" s="166"/>
      <c r="C842" s="166"/>
      <c r="D842" s="166"/>
      <c r="E842" s="166"/>
      <c r="F842" s="166"/>
      <c r="G842" s="166"/>
      <c r="H842" s="166"/>
      <c r="I842" s="166"/>
      <c r="J842" s="166"/>
      <c r="K842" s="166"/>
      <c r="L842" s="166"/>
      <c r="M842" s="166"/>
      <c r="N842" s="166"/>
      <c r="O842" s="166"/>
      <c r="P842" s="166"/>
      <c r="Q842" s="166"/>
      <c r="R842" s="166"/>
      <c r="S842" s="166"/>
      <c r="T842" s="166"/>
      <c r="U842" s="166"/>
      <c r="V842" s="166"/>
      <c r="W842" s="166"/>
      <c r="X842" s="166"/>
      <c r="Y842" s="166"/>
      <c r="Z842" s="166"/>
    </row>
    <row r="843" spans="1:26" ht="12.75" customHeight="1">
      <c r="A843" s="166"/>
      <c r="B843" s="166"/>
      <c r="C843" s="166"/>
      <c r="D843" s="166"/>
      <c r="E843" s="166"/>
      <c r="F843" s="166"/>
      <c r="G843" s="166"/>
      <c r="H843" s="166"/>
      <c r="I843" s="166"/>
      <c r="J843" s="166"/>
      <c r="K843" s="166"/>
      <c r="L843" s="166"/>
      <c r="M843" s="166"/>
      <c r="N843" s="166"/>
      <c r="O843" s="166"/>
      <c r="P843" s="166"/>
      <c r="Q843" s="166"/>
      <c r="R843" s="166"/>
      <c r="S843" s="166"/>
      <c r="T843" s="166"/>
      <c r="U843" s="166"/>
      <c r="V843" s="166"/>
      <c r="W843" s="166"/>
      <c r="X843" s="166"/>
      <c r="Y843" s="166"/>
      <c r="Z843" s="166"/>
    </row>
    <row r="844" spans="1:26" ht="12.75" customHeight="1">
      <c r="A844" s="166"/>
      <c r="B844" s="166"/>
      <c r="C844" s="166"/>
      <c r="D844" s="166"/>
      <c r="E844" s="166"/>
      <c r="F844" s="166"/>
      <c r="G844" s="166"/>
      <c r="H844" s="166"/>
      <c r="I844" s="166"/>
      <c r="J844" s="166"/>
      <c r="K844" s="166"/>
      <c r="L844" s="166"/>
      <c r="M844" s="166"/>
      <c r="N844" s="166"/>
      <c r="O844" s="166"/>
      <c r="P844" s="166"/>
      <c r="Q844" s="166"/>
      <c r="R844" s="166"/>
      <c r="S844" s="166"/>
      <c r="T844" s="166"/>
      <c r="U844" s="166"/>
      <c r="V844" s="166"/>
      <c r="W844" s="166"/>
      <c r="X844" s="166"/>
      <c r="Y844" s="166"/>
      <c r="Z844" s="166"/>
    </row>
    <row r="845" spans="1:26" ht="12.75" customHeight="1">
      <c r="A845" s="166"/>
      <c r="B845" s="166"/>
      <c r="C845" s="166"/>
      <c r="D845" s="166"/>
      <c r="E845" s="166"/>
      <c r="F845" s="166"/>
      <c r="G845" s="166"/>
      <c r="H845" s="166"/>
      <c r="I845" s="166"/>
      <c r="J845" s="166"/>
      <c r="K845" s="166"/>
      <c r="L845" s="166"/>
      <c r="M845" s="166"/>
      <c r="N845" s="166"/>
      <c r="O845" s="166"/>
      <c r="P845" s="166"/>
      <c r="Q845" s="166"/>
      <c r="R845" s="166"/>
      <c r="S845" s="166"/>
      <c r="T845" s="166"/>
      <c r="U845" s="166"/>
      <c r="V845" s="166"/>
      <c r="W845" s="166"/>
      <c r="X845" s="166"/>
      <c r="Y845" s="166"/>
      <c r="Z845" s="166"/>
    </row>
    <row r="846" spans="1:26" ht="12.75" customHeight="1">
      <c r="A846" s="166"/>
      <c r="B846" s="166"/>
      <c r="C846" s="166"/>
      <c r="D846" s="166"/>
      <c r="E846" s="166"/>
      <c r="F846" s="166"/>
      <c r="G846" s="166"/>
      <c r="H846" s="166"/>
      <c r="I846" s="166"/>
      <c r="J846" s="166"/>
      <c r="K846" s="166"/>
      <c r="L846" s="166"/>
      <c r="M846" s="166"/>
      <c r="N846" s="166"/>
      <c r="O846" s="166"/>
      <c r="P846" s="166"/>
      <c r="Q846" s="166"/>
      <c r="R846" s="166"/>
      <c r="S846" s="166"/>
      <c r="T846" s="166"/>
      <c r="U846" s="166"/>
      <c r="V846" s="166"/>
      <c r="W846" s="166"/>
      <c r="X846" s="166"/>
      <c r="Y846" s="166"/>
      <c r="Z846" s="166"/>
    </row>
    <row r="847" spans="1:26" ht="12.75" customHeight="1">
      <c r="A847" s="166"/>
      <c r="B847" s="166"/>
      <c r="C847" s="166"/>
      <c r="D847" s="166"/>
      <c r="E847" s="166"/>
      <c r="F847" s="166"/>
      <c r="G847" s="166"/>
      <c r="H847" s="166"/>
      <c r="I847" s="166"/>
      <c r="J847" s="166"/>
      <c r="K847" s="166"/>
      <c r="L847" s="166"/>
      <c r="M847" s="166"/>
      <c r="N847" s="166"/>
      <c r="O847" s="166"/>
      <c r="P847" s="166"/>
      <c r="Q847" s="166"/>
      <c r="R847" s="166"/>
      <c r="S847" s="166"/>
      <c r="T847" s="166"/>
      <c r="U847" s="166"/>
      <c r="V847" s="166"/>
      <c r="W847" s="166"/>
      <c r="X847" s="166"/>
      <c r="Y847" s="166"/>
      <c r="Z847" s="166"/>
    </row>
    <row r="848" spans="1:26" ht="12.75" customHeight="1">
      <c r="A848" s="166"/>
      <c r="B848" s="166"/>
      <c r="C848" s="166"/>
      <c r="D848" s="166"/>
      <c r="E848" s="166"/>
      <c r="F848" s="166"/>
      <c r="G848" s="166"/>
      <c r="H848" s="166"/>
      <c r="I848" s="166"/>
      <c r="J848" s="166"/>
      <c r="K848" s="166"/>
      <c r="L848" s="166"/>
      <c r="M848" s="166"/>
      <c r="N848" s="166"/>
      <c r="O848" s="166"/>
      <c r="P848" s="166"/>
      <c r="Q848" s="166"/>
      <c r="R848" s="166"/>
      <c r="S848" s="166"/>
      <c r="T848" s="166"/>
      <c r="U848" s="166"/>
      <c r="V848" s="166"/>
      <c r="W848" s="166"/>
      <c r="X848" s="166"/>
      <c r="Y848" s="166"/>
      <c r="Z848" s="166"/>
    </row>
    <row r="849" spans="1:26" ht="12.75" customHeight="1">
      <c r="A849" s="166"/>
      <c r="B849" s="166"/>
      <c r="C849" s="166"/>
      <c r="D849" s="166"/>
      <c r="E849" s="166"/>
      <c r="F849" s="166"/>
      <c r="G849" s="166"/>
      <c r="H849" s="166"/>
      <c r="I849" s="166"/>
      <c r="J849" s="166"/>
      <c r="K849" s="166"/>
      <c r="L849" s="166"/>
      <c r="M849" s="166"/>
      <c r="N849" s="166"/>
      <c r="O849" s="166"/>
      <c r="P849" s="166"/>
      <c r="Q849" s="166"/>
      <c r="R849" s="166"/>
      <c r="S849" s="166"/>
      <c r="T849" s="166"/>
      <c r="U849" s="166"/>
      <c r="V849" s="166"/>
      <c r="W849" s="166"/>
      <c r="X849" s="166"/>
      <c r="Y849" s="166"/>
      <c r="Z849" s="166"/>
    </row>
    <row r="850" spans="1:26" ht="12.75" customHeight="1">
      <c r="A850" s="166"/>
      <c r="B850" s="166"/>
      <c r="C850" s="166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66"/>
      <c r="O850" s="166"/>
      <c r="P850" s="166"/>
      <c r="Q850" s="166"/>
      <c r="R850" s="166"/>
      <c r="S850" s="166"/>
      <c r="T850" s="166"/>
      <c r="U850" s="166"/>
      <c r="V850" s="166"/>
      <c r="W850" s="166"/>
      <c r="X850" s="166"/>
      <c r="Y850" s="166"/>
      <c r="Z850" s="166"/>
    </row>
    <row r="851" spans="1:26" ht="12.75" customHeight="1">
      <c r="A851" s="166"/>
      <c r="B851" s="166"/>
      <c r="C851" s="166"/>
      <c r="D851" s="166"/>
      <c r="E851" s="166"/>
      <c r="F851" s="166"/>
      <c r="G851" s="166"/>
      <c r="H851" s="166"/>
      <c r="I851" s="166"/>
      <c r="J851" s="166"/>
      <c r="K851" s="166"/>
      <c r="L851" s="166"/>
      <c r="M851" s="166"/>
      <c r="N851" s="166"/>
      <c r="O851" s="166"/>
      <c r="P851" s="166"/>
      <c r="Q851" s="166"/>
      <c r="R851" s="166"/>
      <c r="S851" s="166"/>
      <c r="T851" s="166"/>
      <c r="U851" s="166"/>
      <c r="V851" s="166"/>
      <c r="W851" s="166"/>
      <c r="X851" s="166"/>
      <c r="Y851" s="166"/>
      <c r="Z851" s="166"/>
    </row>
    <row r="852" spans="1:26" ht="12.75" customHeight="1">
      <c r="A852" s="166"/>
      <c r="B852" s="166"/>
      <c r="C852" s="166"/>
      <c r="D852" s="166"/>
      <c r="E852" s="166"/>
      <c r="F852" s="166"/>
      <c r="G852" s="166"/>
      <c r="H852" s="166"/>
      <c r="I852" s="166"/>
      <c r="J852" s="166"/>
      <c r="K852" s="166"/>
      <c r="L852" s="166"/>
      <c r="M852" s="166"/>
      <c r="N852" s="166"/>
      <c r="O852" s="166"/>
      <c r="P852" s="166"/>
      <c r="Q852" s="166"/>
      <c r="R852" s="166"/>
      <c r="S852" s="166"/>
      <c r="T852" s="166"/>
      <c r="U852" s="166"/>
      <c r="V852" s="166"/>
      <c r="W852" s="166"/>
      <c r="X852" s="166"/>
      <c r="Y852" s="166"/>
      <c r="Z852" s="166"/>
    </row>
    <row r="853" spans="1:26" ht="12.75" customHeight="1">
      <c r="A853" s="166"/>
      <c r="B853" s="166"/>
      <c r="C853" s="166"/>
      <c r="D853" s="166"/>
      <c r="E853" s="166"/>
      <c r="F853" s="166"/>
      <c r="G853" s="166"/>
      <c r="H853" s="166"/>
      <c r="I853" s="166"/>
      <c r="J853" s="166"/>
      <c r="K853" s="166"/>
      <c r="L853" s="166"/>
      <c r="M853" s="166"/>
      <c r="N853" s="166"/>
      <c r="O853" s="166"/>
      <c r="P853" s="166"/>
      <c r="Q853" s="166"/>
      <c r="R853" s="166"/>
      <c r="S853" s="166"/>
      <c r="T853" s="166"/>
      <c r="U853" s="166"/>
      <c r="V853" s="166"/>
      <c r="W853" s="166"/>
      <c r="X853" s="166"/>
      <c r="Y853" s="166"/>
      <c r="Z853" s="166"/>
    </row>
    <row r="854" spans="1:26" ht="12.75" customHeight="1">
      <c r="A854" s="166"/>
      <c r="B854" s="166"/>
      <c r="C854" s="166"/>
      <c r="D854" s="166"/>
      <c r="E854" s="166"/>
      <c r="F854" s="166"/>
      <c r="G854" s="166"/>
      <c r="H854" s="166"/>
      <c r="I854" s="166"/>
      <c r="J854" s="166"/>
      <c r="K854" s="166"/>
      <c r="L854" s="166"/>
      <c r="M854" s="166"/>
      <c r="N854" s="166"/>
      <c r="O854" s="166"/>
      <c r="P854" s="166"/>
      <c r="Q854" s="166"/>
      <c r="R854" s="166"/>
      <c r="S854" s="166"/>
      <c r="T854" s="166"/>
      <c r="U854" s="166"/>
      <c r="V854" s="166"/>
      <c r="W854" s="166"/>
      <c r="X854" s="166"/>
      <c r="Y854" s="166"/>
      <c r="Z854" s="166"/>
    </row>
    <row r="855" spans="1:26" ht="12.75" customHeight="1">
      <c r="A855" s="166"/>
      <c r="B855" s="166"/>
      <c r="C855" s="166"/>
      <c r="D855" s="166"/>
      <c r="E855" s="166"/>
      <c r="F855" s="166"/>
      <c r="G855" s="166"/>
      <c r="H855" s="166"/>
      <c r="I855" s="166"/>
      <c r="J855" s="166"/>
      <c r="K855" s="166"/>
      <c r="L855" s="166"/>
      <c r="M855" s="166"/>
      <c r="N855" s="166"/>
      <c r="O855" s="166"/>
      <c r="P855" s="166"/>
      <c r="Q855" s="166"/>
      <c r="R855" s="166"/>
      <c r="S855" s="166"/>
      <c r="T855" s="166"/>
      <c r="U855" s="166"/>
      <c r="V855" s="166"/>
      <c r="W855" s="166"/>
      <c r="X855" s="166"/>
      <c r="Y855" s="166"/>
      <c r="Z855" s="166"/>
    </row>
    <row r="856" spans="1:26" ht="12.75" customHeight="1">
      <c r="A856" s="166"/>
      <c r="B856" s="166"/>
      <c r="C856" s="166"/>
      <c r="D856" s="166"/>
      <c r="E856" s="166"/>
      <c r="F856" s="166"/>
      <c r="G856" s="166"/>
      <c r="H856" s="166"/>
      <c r="I856" s="166"/>
      <c r="J856" s="166"/>
      <c r="K856" s="166"/>
      <c r="L856" s="166"/>
      <c r="M856" s="166"/>
      <c r="N856" s="166"/>
      <c r="O856" s="166"/>
      <c r="P856" s="166"/>
      <c r="Q856" s="166"/>
      <c r="R856" s="166"/>
      <c r="S856" s="166"/>
      <c r="T856" s="166"/>
      <c r="U856" s="166"/>
      <c r="V856" s="166"/>
      <c r="W856" s="166"/>
      <c r="X856" s="166"/>
      <c r="Y856" s="166"/>
      <c r="Z856" s="166"/>
    </row>
    <row r="857" spans="1:26" ht="12.75" customHeight="1">
      <c r="A857" s="166"/>
      <c r="B857" s="166"/>
      <c r="C857" s="166"/>
      <c r="D857" s="166"/>
      <c r="E857" s="166"/>
      <c r="F857" s="166"/>
      <c r="G857" s="166"/>
      <c r="H857" s="166"/>
      <c r="I857" s="166"/>
      <c r="J857" s="166"/>
      <c r="K857" s="166"/>
      <c r="L857" s="166"/>
      <c r="M857" s="166"/>
      <c r="N857" s="166"/>
      <c r="O857" s="166"/>
      <c r="P857" s="166"/>
      <c r="Q857" s="166"/>
      <c r="R857" s="166"/>
      <c r="S857" s="166"/>
      <c r="T857" s="166"/>
      <c r="U857" s="166"/>
      <c r="V857" s="166"/>
      <c r="W857" s="166"/>
      <c r="X857" s="166"/>
      <c r="Y857" s="166"/>
      <c r="Z857" s="166"/>
    </row>
    <row r="858" spans="1:26" ht="12.75" customHeight="1">
      <c r="A858" s="166"/>
      <c r="B858" s="166"/>
      <c r="C858" s="166"/>
      <c r="D858" s="166"/>
      <c r="E858" s="166"/>
      <c r="F858" s="166"/>
      <c r="G858" s="166"/>
      <c r="H858" s="166"/>
      <c r="I858" s="166"/>
      <c r="J858" s="166"/>
      <c r="K858" s="166"/>
      <c r="L858" s="166"/>
      <c r="M858" s="166"/>
      <c r="N858" s="166"/>
      <c r="O858" s="166"/>
      <c r="P858" s="166"/>
      <c r="Q858" s="166"/>
      <c r="R858" s="166"/>
      <c r="S858" s="166"/>
      <c r="T858" s="166"/>
      <c r="U858" s="166"/>
      <c r="V858" s="166"/>
      <c r="W858" s="166"/>
      <c r="X858" s="166"/>
      <c r="Y858" s="166"/>
      <c r="Z858" s="166"/>
    </row>
    <row r="859" spans="1:26" ht="12.75" customHeight="1">
      <c r="A859" s="166"/>
      <c r="B859" s="166"/>
      <c r="C859" s="166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66"/>
      <c r="O859" s="166"/>
      <c r="P859" s="166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</row>
    <row r="860" spans="1:26" ht="12.75" customHeight="1">
      <c r="A860" s="166"/>
      <c r="B860" s="166"/>
      <c r="C860" s="166"/>
      <c r="D860" s="166"/>
      <c r="E860" s="166"/>
      <c r="F860" s="166"/>
      <c r="G860" s="166"/>
      <c r="H860" s="166"/>
      <c r="I860" s="166"/>
      <c r="J860" s="166"/>
      <c r="K860" s="166"/>
      <c r="L860" s="166"/>
      <c r="M860" s="166"/>
      <c r="N860" s="166"/>
      <c r="O860" s="166"/>
      <c r="P860" s="166"/>
      <c r="Q860" s="166"/>
      <c r="R860" s="166"/>
      <c r="S860" s="166"/>
      <c r="T860" s="166"/>
      <c r="U860" s="166"/>
      <c r="V860" s="166"/>
      <c r="W860" s="166"/>
      <c r="X860" s="166"/>
      <c r="Y860" s="166"/>
      <c r="Z860" s="166"/>
    </row>
    <row r="861" spans="1:26" ht="12.75" customHeight="1">
      <c r="A861" s="166"/>
      <c r="B861" s="166"/>
      <c r="C861" s="166"/>
      <c r="D861" s="166"/>
      <c r="E861" s="166"/>
      <c r="F861" s="166"/>
      <c r="G861" s="166"/>
      <c r="H861" s="166"/>
      <c r="I861" s="166"/>
      <c r="J861" s="166"/>
      <c r="K861" s="166"/>
      <c r="L861" s="166"/>
      <c r="M861" s="166"/>
      <c r="N861" s="166"/>
      <c r="O861" s="166"/>
      <c r="P861" s="166"/>
      <c r="Q861" s="166"/>
      <c r="R861" s="166"/>
      <c r="S861" s="166"/>
      <c r="T861" s="166"/>
      <c r="U861" s="166"/>
      <c r="V861" s="166"/>
      <c r="W861" s="166"/>
      <c r="X861" s="166"/>
      <c r="Y861" s="166"/>
      <c r="Z861" s="166"/>
    </row>
    <row r="862" spans="1:26" ht="12.75" customHeight="1">
      <c r="A862" s="166"/>
      <c r="B862" s="166"/>
      <c r="C862" s="166"/>
      <c r="D862" s="166"/>
      <c r="E862" s="166"/>
      <c r="F862" s="166"/>
      <c r="G862" s="166"/>
      <c r="H862" s="166"/>
      <c r="I862" s="166"/>
      <c r="J862" s="166"/>
      <c r="K862" s="166"/>
      <c r="L862" s="166"/>
      <c r="M862" s="166"/>
      <c r="N862" s="166"/>
      <c r="O862" s="166"/>
      <c r="P862" s="166"/>
      <c r="Q862" s="166"/>
      <c r="R862" s="166"/>
      <c r="S862" s="166"/>
      <c r="T862" s="166"/>
      <c r="U862" s="166"/>
      <c r="V862" s="166"/>
      <c r="W862" s="166"/>
      <c r="X862" s="166"/>
      <c r="Y862" s="166"/>
      <c r="Z862" s="166"/>
    </row>
    <row r="863" spans="1:26" ht="12.75" customHeight="1">
      <c r="A863" s="166"/>
      <c r="B863" s="166"/>
      <c r="C863" s="166"/>
      <c r="D863" s="166"/>
      <c r="E863" s="166"/>
      <c r="F863" s="166"/>
      <c r="G863" s="166"/>
      <c r="H863" s="166"/>
      <c r="I863" s="166"/>
      <c r="J863" s="166"/>
      <c r="K863" s="166"/>
      <c r="L863" s="166"/>
      <c r="M863" s="166"/>
      <c r="N863" s="166"/>
      <c r="O863" s="166"/>
      <c r="P863" s="166"/>
      <c r="Q863" s="166"/>
      <c r="R863" s="166"/>
      <c r="S863" s="166"/>
      <c r="T863" s="166"/>
      <c r="U863" s="166"/>
      <c r="V863" s="166"/>
      <c r="W863" s="166"/>
      <c r="X863" s="166"/>
      <c r="Y863" s="166"/>
      <c r="Z863" s="166"/>
    </row>
    <row r="864" spans="1:26" ht="12.75" customHeight="1">
      <c r="A864" s="166"/>
      <c r="B864" s="166"/>
      <c r="C864" s="166"/>
      <c r="D864" s="166"/>
      <c r="E864" s="166"/>
      <c r="F864" s="166"/>
      <c r="G864" s="166"/>
      <c r="H864" s="166"/>
      <c r="I864" s="166"/>
      <c r="J864" s="166"/>
      <c r="K864" s="166"/>
      <c r="L864" s="166"/>
      <c r="M864" s="166"/>
      <c r="N864" s="166"/>
      <c r="O864" s="166"/>
      <c r="P864" s="166"/>
      <c r="Q864" s="166"/>
      <c r="R864" s="166"/>
      <c r="S864" s="166"/>
      <c r="T864" s="166"/>
      <c r="U864" s="166"/>
      <c r="V864" s="166"/>
      <c r="W864" s="166"/>
      <c r="X864" s="166"/>
      <c r="Y864" s="166"/>
      <c r="Z864" s="166"/>
    </row>
    <row r="865" spans="1:26" ht="12.75" customHeight="1">
      <c r="A865" s="166"/>
      <c r="B865" s="166"/>
      <c r="C865" s="166"/>
      <c r="D865" s="166"/>
      <c r="E865" s="166"/>
      <c r="F865" s="166"/>
      <c r="G865" s="166"/>
      <c r="H865" s="166"/>
      <c r="I865" s="166"/>
      <c r="J865" s="166"/>
      <c r="K865" s="166"/>
      <c r="L865" s="166"/>
      <c r="M865" s="166"/>
      <c r="N865" s="166"/>
      <c r="O865" s="166"/>
      <c r="P865" s="166"/>
      <c r="Q865" s="166"/>
      <c r="R865" s="166"/>
      <c r="S865" s="166"/>
      <c r="T865" s="166"/>
      <c r="U865" s="166"/>
      <c r="V865" s="166"/>
      <c r="W865" s="166"/>
      <c r="X865" s="166"/>
      <c r="Y865" s="166"/>
      <c r="Z865" s="166"/>
    </row>
    <row r="866" spans="1:26" ht="12.75" customHeight="1">
      <c r="A866" s="166"/>
      <c r="B866" s="166"/>
      <c r="C866" s="166"/>
      <c r="D866" s="166"/>
      <c r="E866" s="166"/>
      <c r="F866" s="166"/>
      <c r="G866" s="166"/>
      <c r="H866" s="166"/>
      <c r="I866" s="166"/>
      <c r="J866" s="166"/>
      <c r="K866" s="166"/>
      <c r="L866" s="166"/>
      <c r="M866" s="166"/>
      <c r="N866" s="166"/>
      <c r="O866" s="166"/>
      <c r="P866" s="166"/>
      <c r="Q866" s="166"/>
      <c r="R866" s="166"/>
      <c r="S866" s="166"/>
      <c r="T866" s="166"/>
      <c r="U866" s="166"/>
      <c r="V866" s="166"/>
      <c r="W866" s="166"/>
      <c r="X866" s="166"/>
      <c r="Y866" s="166"/>
      <c r="Z866" s="166"/>
    </row>
    <row r="867" spans="1:26" ht="12.75" customHeight="1">
      <c r="A867" s="166"/>
      <c r="B867" s="166"/>
      <c r="C867" s="166"/>
      <c r="D867" s="166"/>
      <c r="E867" s="166"/>
      <c r="F867" s="166"/>
      <c r="G867" s="166"/>
      <c r="H867" s="166"/>
      <c r="I867" s="166"/>
      <c r="J867" s="166"/>
      <c r="K867" s="166"/>
      <c r="L867" s="166"/>
      <c r="M867" s="166"/>
      <c r="N867" s="166"/>
      <c r="O867" s="166"/>
      <c r="P867" s="166"/>
      <c r="Q867" s="166"/>
      <c r="R867" s="166"/>
      <c r="S867" s="166"/>
      <c r="T867" s="166"/>
      <c r="U867" s="166"/>
      <c r="V867" s="166"/>
      <c r="W867" s="166"/>
      <c r="X867" s="166"/>
      <c r="Y867" s="166"/>
      <c r="Z867" s="166"/>
    </row>
    <row r="868" spans="1:26" ht="12.75" customHeight="1">
      <c r="A868" s="166"/>
      <c r="B868" s="166"/>
      <c r="C868" s="166"/>
      <c r="D868" s="166"/>
      <c r="E868" s="166"/>
      <c r="F868" s="166"/>
      <c r="G868" s="166"/>
      <c r="H868" s="166"/>
      <c r="I868" s="166"/>
      <c r="J868" s="166"/>
      <c r="K868" s="166"/>
      <c r="L868" s="166"/>
      <c r="M868" s="166"/>
      <c r="N868" s="166"/>
      <c r="O868" s="166"/>
      <c r="P868" s="166"/>
      <c r="Q868" s="166"/>
      <c r="R868" s="166"/>
      <c r="S868" s="166"/>
      <c r="T868" s="166"/>
      <c r="U868" s="166"/>
      <c r="V868" s="166"/>
      <c r="W868" s="166"/>
      <c r="X868" s="166"/>
      <c r="Y868" s="166"/>
      <c r="Z868" s="166"/>
    </row>
    <row r="869" spans="1:26" ht="12.75" customHeight="1">
      <c r="A869" s="166"/>
      <c r="B869" s="166"/>
      <c r="C869" s="166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66"/>
      <c r="O869" s="166"/>
      <c r="P869" s="166"/>
      <c r="Q869" s="166"/>
      <c r="R869" s="166"/>
      <c r="S869" s="166"/>
      <c r="T869" s="166"/>
      <c r="U869" s="166"/>
      <c r="V869" s="166"/>
      <c r="W869" s="166"/>
      <c r="X869" s="166"/>
      <c r="Y869" s="166"/>
      <c r="Z869" s="166"/>
    </row>
    <row r="870" spans="1:26" ht="12.75" customHeight="1">
      <c r="A870" s="166"/>
      <c r="B870" s="166"/>
      <c r="C870" s="166"/>
      <c r="D870" s="166"/>
      <c r="E870" s="166"/>
      <c r="F870" s="166"/>
      <c r="G870" s="166"/>
      <c r="H870" s="166"/>
      <c r="I870" s="166"/>
      <c r="J870" s="166"/>
      <c r="K870" s="166"/>
      <c r="L870" s="166"/>
      <c r="M870" s="166"/>
      <c r="N870" s="166"/>
      <c r="O870" s="166"/>
      <c r="P870" s="166"/>
      <c r="Q870" s="166"/>
      <c r="R870" s="166"/>
      <c r="S870" s="166"/>
      <c r="T870" s="166"/>
      <c r="U870" s="166"/>
      <c r="V870" s="166"/>
      <c r="W870" s="166"/>
      <c r="X870" s="166"/>
      <c r="Y870" s="166"/>
      <c r="Z870" s="166"/>
    </row>
    <row r="871" spans="1:26" ht="12.75" customHeight="1">
      <c r="A871" s="166"/>
      <c r="B871" s="166"/>
      <c r="C871" s="166"/>
      <c r="D871" s="166"/>
      <c r="E871" s="166"/>
      <c r="F871" s="166"/>
      <c r="G871" s="166"/>
      <c r="H871" s="166"/>
      <c r="I871" s="166"/>
      <c r="J871" s="166"/>
      <c r="K871" s="166"/>
      <c r="L871" s="166"/>
      <c r="M871" s="166"/>
      <c r="N871" s="166"/>
      <c r="O871" s="166"/>
      <c r="P871" s="166"/>
      <c r="Q871" s="166"/>
      <c r="R871" s="166"/>
      <c r="S871" s="166"/>
      <c r="T871" s="166"/>
      <c r="U871" s="166"/>
      <c r="V871" s="166"/>
      <c r="W871" s="166"/>
      <c r="X871" s="166"/>
      <c r="Y871" s="166"/>
      <c r="Z871" s="166"/>
    </row>
    <row r="872" spans="1:26" ht="12.75" customHeight="1">
      <c r="A872" s="166"/>
      <c r="B872" s="166"/>
      <c r="C872" s="166"/>
      <c r="D872" s="166"/>
      <c r="E872" s="166"/>
      <c r="F872" s="166"/>
      <c r="G872" s="166"/>
      <c r="H872" s="166"/>
      <c r="I872" s="166"/>
      <c r="J872" s="166"/>
      <c r="K872" s="166"/>
      <c r="L872" s="166"/>
      <c r="M872" s="166"/>
      <c r="N872" s="166"/>
      <c r="O872" s="166"/>
      <c r="P872" s="166"/>
      <c r="Q872" s="166"/>
      <c r="R872" s="166"/>
      <c r="S872" s="166"/>
      <c r="T872" s="166"/>
      <c r="U872" s="166"/>
      <c r="V872" s="166"/>
      <c r="W872" s="166"/>
      <c r="X872" s="166"/>
      <c r="Y872" s="166"/>
      <c r="Z872" s="166"/>
    </row>
    <row r="873" spans="1:26" ht="12.75" customHeight="1">
      <c r="A873" s="166"/>
      <c r="B873" s="166"/>
      <c r="C873" s="166"/>
      <c r="D873" s="166"/>
      <c r="E873" s="166"/>
      <c r="F873" s="166"/>
      <c r="G873" s="166"/>
      <c r="H873" s="166"/>
      <c r="I873" s="166"/>
      <c r="J873" s="166"/>
      <c r="K873" s="166"/>
      <c r="L873" s="166"/>
      <c r="M873" s="166"/>
      <c r="N873" s="166"/>
      <c r="O873" s="166"/>
      <c r="P873" s="166"/>
      <c r="Q873" s="166"/>
      <c r="R873" s="166"/>
      <c r="S873" s="166"/>
      <c r="T873" s="166"/>
      <c r="U873" s="166"/>
      <c r="V873" s="166"/>
      <c r="W873" s="166"/>
      <c r="X873" s="166"/>
      <c r="Y873" s="166"/>
      <c r="Z873" s="166"/>
    </row>
    <row r="874" spans="1:26" ht="12.75" customHeight="1">
      <c r="A874" s="166"/>
      <c r="B874" s="166"/>
      <c r="C874" s="166"/>
      <c r="D874" s="166"/>
      <c r="E874" s="166"/>
      <c r="F874" s="166"/>
      <c r="G874" s="166"/>
      <c r="H874" s="166"/>
      <c r="I874" s="166"/>
      <c r="J874" s="166"/>
      <c r="K874" s="166"/>
      <c r="L874" s="166"/>
      <c r="M874" s="166"/>
      <c r="N874" s="166"/>
      <c r="O874" s="166"/>
      <c r="P874" s="166"/>
      <c r="Q874" s="166"/>
      <c r="R874" s="166"/>
      <c r="S874" s="166"/>
      <c r="T874" s="166"/>
      <c r="U874" s="166"/>
      <c r="V874" s="166"/>
      <c r="W874" s="166"/>
      <c r="X874" s="166"/>
      <c r="Y874" s="166"/>
      <c r="Z874" s="166"/>
    </row>
    <row r="875" spans="1:26" ht="12.75" customHeight="1">
      <c r="A875" s="166"/>
      <c r="B875" s="166"/>
      <c r="C875" s="166"/>
      <c r="D875" s="166"/>
      <c r="E875" s="166"/>
      <c r="F875" s="166"/>
      <c r="G875" s="166"/>
      <c r="H875" s="166"/>
      <c r="I875" s="166"/>
      <c r="J875" s="166"/>
      <c r="K875" s="166"/>
      <c r="L875" s="166"/>
      <c r="M875" s="166"/>
      <c r="N875" s="166"/>
      <c r="O875" s="166"/>
      <c r="P875" s="166"/>
      <c r="Q875" s="166"/>
      <c r="R875" s="166"/>
      <c r="S875" s="166"/>
      <c r="T875" s="166"/>
      <c r="U875" s="166"/>
      <c r="V875" s="166"/>
      <c r="W875" s="166"/>
      <c r="X875" s="166"/>
      <c r="Y875" s="166"/>
      <c r="Z875" s="166"/>
    </row>
    <row r="876" spans="1:26" ht="12.75" customHeight="1">
      <c r="A876" s="166"/>
      <c r="B876" s="166"/>
      <c r="C876" s="166"/>
      <c r="D876" s="166"/>
      <c r="E876" s="166"/>
      <c r="F876" s="166"/>
      <c r="G876" s="166"/>
      <c r="H876" s="166"/>
      <c r="I876" s="166"/>
      <c r="J876" s="166"/>
      <c r="K876" s="166"/>
      <c r="L876" s="166"/>
      <c r="M876" s="166"/>
      <c r="N876" s="166"/>
      <c r="O876" s="166"/>
      <c r="P876" s="166"/>
      <c r="Q876" s="166"/>
      <c r="R876" s="166"/>
      <c r="S876" s="166"/>
      <c r="T876" s="166"/>
      <c r="U876" s="166"/>
      <c r="V876" s="166"/>
      <c r="W876" s="166"/>
      <c r="X876" s="166"/>
      <c r="Y876" s="166"/>
      <c r="Z876" s="166"/>
    </row>
    <row r="877" spans="1:26" ht="12.75" customHeight="1">
      <c r="A877" s="166"/>
      <c r="B877" s="166"/>
      <c r="C877" s="166"/>
      <c r="D877" s="166"/>
      <c r="E877" s="166"/>
      <c r="F877" s="166"/>
      <c r="G877" s="166"/>
      <c r="H877" s="166"/>
      <c r="I877" s="166"/>
      <c r="J877" s="166"/>
      <c r="K877" s="166"/>
      <c r="L877" s="166"/>
      <c r="M877" s="166"/>
      <c r="N877" s="166"/>
      <c r="O877" s="166"/>
      <c r="P877" s="166"/>
      <c r="Q877" s="166"/>
      <c r="R877" s="166"/>
      <c r="S877" s="166"/>
      <c r="T877" s="166"/>
      <c r="U877" s="166"/>
      <c r="V877" s="166"/>
      <c r="W877" s="166"/>
      <c r="X877" s="166"/>
      <c r="Y877" s="166"/>
      <c r="Z877" s="166"/>
    </row>
    <row r="878" spans="1:26" ht="12.75" customHeight="1">
      <c r="A878" s="166"/>
      <c r="B878" s="166"/>
      <c r="C878" s="166"/>
      <c r="D878" s="166"/>
      <c r="E878" s="166"/>
      <c r="F878" s="166"/>
      <c r="G878" s="166"/>
      <c r="H878" s="166"/>
      <c r="I878" s="166"/>
      <c r="J878" s="166"/>
      <c r="K878" s="166"/>
      <c r="L878" s="166"/>
      <c r="M878" s="166"/>
      <c r="N878" s="166"/>
      <c r="O878" s="166"/>
      <c r="P878" s="166"/>
      <c r="Q878" s="166"/>
      <c r="R878" s="166"/>
      <c r="S878" s="166"/>
      <c r="T878" s="166"/>
      <c r="U878" s="166"/>
      <c r="V878" s="166"/>
      <c r="W878" s="166"/>
      <c r="X878" s="166"/>
      <c r="Y878" s="166"/>
      <c r="Z878" s="166"/>
    </row>
    <row r="879" spans="1:26" ht="12.75" customHeight="1">
      <c r="A879" s="166"/>
      <c r="B879" s="166"/>
      <c r="C879" s="166"/>
      <c r="D879" s="166"/>
      <c r="E879" s="166"/>
      <c r="F879" s="166"/>
      <c r="G879" s="166"/>
      <c r="H879" s="166"/>
      <c r="I879" s="166"/>
      <c r="J879" s="166"/>
      <c r="K879" s="166"/>
      <c r="L879" s="166"/>
      <c r="M879" s="166"/>
      <c r="N879" s="166"/>
      <c r="O879" s="166"/>
      <c r="P879" s="166"/>
      <c r="Q879" s="166"/>
      <c r="R879" s="166"/>
      <c r="S879" s="166"/>
      <c r="T879" s="166"/>
      <c r="U879" s="166"/>
      <c r="V879" s="166"/>
      <c r="W879" s="166"/>
      <c r="X879" s="166"/>
      <c r="Y879" s="166"/>
      <c r="Z879" s="166"/>
    </row>
    <row r="880" spans="1:26" ht="12.75" customHeight="1">
      <c r="A880" s="166"/>
      <c r="B880" s="166"/>
      <c r="C880" s="166"/>
      <c r="D880" s="166"/>
      <c r="E880" s="166"/>
      <c r="F880" s="166"/>
      <c r="G880" s="166"/>
      <c r="H880" s="166"/>
      <c r="I880" s="166"/>
      <c r="J880" s="166"/>
      <c r="K880" s="166"/>
      <c r="L880" s="166"/>
      <c r="M880" s="166"/>
      <c r="N880" s="166"/>
      <c r="O880" s="166"/>
      <c r="P880" s="166"/>
      <c r="Q880" s="166"/>
      <c r="R880" s="166"/>
      <c r="S880" s="166"/>
      <c r="T880" s="166"/>
      <c r="U880" s="166"/>
      <c r="V880" s="166"/>
      <c r="W880" s="166"/>
      <c r="X880" s="166"/>
      <c r="Y880" s="166"/>
      <c r="Z880" s="166"/>
    </row>
    <row r="881" spans="1:26" ht="12.75" customHeight="1">
      <c r="A881" s="166"/>
      <c r="B881" s="166"/>
      <c r="C881" s="166"/>
      <c r="D881" s="166"/>
      <c r="E881" s="166"/>
      <c r="F881" s="166"/>
      <c r="G881" s="166"/>
      <c r="H881" s="166"/>
      <c r="I881" s="166"/>
      <c r="J881" s="166"/>
      <c r="K881" s="166"/>
      <c r="L881" s="166"/>
      <c r="M881" s="166"/>
      <c r="N881" s="166"/>
      <c r="O881" s="166"/>
      <c r="P881" s="166"/>
      <c r="Q881" s="166"/>
      <c r="R881" s="166"/>
      <c r="S881" s="166"/>
      <c r="T881" s="166"/>
      <c r="U881" s="166"/>
      <c r="V881" s="166"/>
      <c r="W881" s="166"/>
      <c r="X881" s="166"/>
      <c r="Y881" s="166"/>
      <c r="Z881" s="166"/>
    </row>
    <row r="882" spans="1:26" ht="12.75" customHeight="1">
      <c r="A882" s="166"/>
      <c r="B882" s="166"/>
      <c r="C882" s="166"/>
      <c r="D882" s="166"/>
      <c r="E882" s="166"/>
      <c r="F882" s="166"/>
      <c r="G882" s="166"/>
      <c r="H882" s="166"/>
      <c r="I882" s="166"/>
      <c r="J882" s="166"/>
      <c r="K882" s="166"/>
      <c r="L882" s="166"/>
      <c r="M882" s="166"/>
      <c r="N882" s="166"/>
      <c r="O882" s="166"/>
      <c r="P882" s="166"/>
      <c r="Q882" s="166"/>
      <c r="R882" s="166"/>
      <c r="S882" s="166"/>
      <c r="T882" s="166"/>
      <c r="U882" s="166"/>
      <c r="V882" s="166"/>
      <c r="W882" s="166"/>
      <c r="X882" s="166"/>
      <c r="Y882" s="166"/>
      <c r="Z882" s="166"/>
    </row>
    <row r="883" spans="1:26" ht="12.75" customHeight="1">
      <c r="A883" s="166"/>
      <c r="B883" s="166"/>
      <c r="C883" s="166"/>
      <c r="D883" s="166"/>
      <c r="E883" s="166"/>
      <c r="F883" s="166"/>
      <c r="G883" s="166"/>
      <c r="H883" s="166"/>
      <c r="I883" s="166"/>
      <c r="J883" s="166"/>
      <c r="K883" s="166"/>
      <c r="L883" s="166"/>
      <c r="M883" s="166"/>
      <c r="N883" s="166"/>
      <c r="O883" s="166"/>
      <c r="P883" s="166"/>
      <c r="Q883" s="166"/>
      <c r="R883" s="166"/>
      <c r="S883" s="166"/>
      <c r="T883" s="166"/>
      <c r="U883" s="166"/>
      <c r="V883" s="166"/>
      <c r="W883" s="166"/>
      <c r="X883" s="166"/>
      <c r="Y883" s="166"/>
      <c r="Z883" s="166"/>
    </row>
    <row r="884" spans="1:26" ht="12.75" customHeight="1">
      <c r="A884" s="166"/>
      <c r="B884" s="166"/>
      <c r="C884" s="166"/>
      <c r="D884" s="166"/>
      <c r="E884" s="166"/>
      <c r="F884" s="166"/>
      <c r="G884" s="166"/>
      <c r="H884" s="166"/>
      <c r="I884" s="166"/>
      <c r="J884" s="166"/>
      <c r="K884" s="166"/>
      <c r="L884" s="166"/>
      <c r="M884" s="166"/>
      <c r="N884" s="166"/>
      <c r="O884" s="166"/>
      <c r="P884" s="166"/>
      <c r="Q884" s="166"/>
      <c r="R884" s="166"/>
      <c r="S884" s="166"/>
      <c r="T884" s="166"/>
      <c r="U884" s="166"/>
      <c r="V884" s="166"/>
      <c r="W884" s="166"/>
      <c r="X884" s="166"/>
      <c r="Y884" s="166"/>
      <c r="Z884" s="166"/>
    </row>
    <row r="885" spans="1:26" ht="12.75" customHeight="1">
      <c r="A885" s="166"/>
      <c r="B885" s="166"/>
      <c r="C885" s="166"/>
      <c r="D885" s="166"/>
      <c r="E885" s="166"/>
      <c r="F885" s="166"/>
      <c r="G885" s="166"/>
      <c r="H885" s="166"/>
      <c r="I885" s="166"/>
      <c r="J885" s="166"/>
      <c r="K885" s="166"/>
      <c r="L885" s="166"/>
      <c r="M885" s="166"/>
      <c r="N885" s="166"/>
      <c r="O885" s="166"/>
      <c r="P885" s="166"/>
      <c r="Q885" s="166"/>
      <c r="R885" s="166"/>
      <c r="S885" s="166"/>
      <c r="T885" s="166"/>
      <c r="U885" s="166"/>
      <c r="V885" s="166"/>
      <c r="W885" s="166"/>
      <c r="X885" s="166"/>
      <c r="Y885" s="166"/>
      <c r="Z885" s="166"/>
    </row>
    <row r="886" spans="1:26" ht="12.75" customHeight="1">
      <c r="A886" s="166"/>
      <c r="B886" s="166"/>
      <c r="C886" s="166"/>
      <c r="D886" s="166"/>
      <c r="E886" s="166"/>
      <c r="F886" s="166"/>
      <c r="G886" s="166"/>
      <c r="H886" s="166"/>
      <c r="I886" s="166"/>
      <c r="J886" s="166"/>
      <c r="K886" s="166"/>
      <c r="L886" s="166"/>
      <c r="M886" s="166"/>
      <c r="N886" s="166"/>
      <c r="O886" s="166"/>
      <c r="P886" s="166"/>
      <c r="Q886" s="166"/>
      <c r="R886" s="166"/>
      <c r="S886" s="166"/>
      <c r="T886" s="166"/>
      <c r="U886" s="166"/>
      <c r="V886" s="166"/>
      <c r="W886" s="166"/>
      <c r="X886" s="166"/>
      <c r="Y886" s="166"/>
      <c r="Z886" s="166"/>
    </row>
    <row r="887" spans="1:26" ht="12.75" customHeight="1">
      <c r="A887" s="166"/>
      <c r="B887" s="166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</row>
    <row r="888" spans="1:26" ht="12.75" customHeight="1">
      <c r="A888" s="166"/>
      <c r="B888" s="166"/>
      <c r="C888" s="166"/>
      <c r="D888" s="166"/>
      <c r="E888" s="166"/>
      <c r="F888" s="166"/>
      <c r="G888" s="166"/>
      <c r="H888" s="166"/>
      <c r="I888" s="166"/>
      <c r="J888" s="166"/>
      <c r="K888" s="166"/>
      <c r="L888" s="166"/>
      <c r="M888" s="166"/>
      <c r="N888" s="166"/>
      <c r="O888" s="166"/>
      <c r="P888" s="166"/>
      <c r="Q888" s="166"/>
      <c r="R888" s="166"/>
      <c r="S888" s="166"/>
      <c r="T888" s="166"/>
      <c r="U888" s="166"/>
      <c r="V888" s="166"/>
      <c r="W888" s="166"/>
      <c r="X888" s="166"/>
      <c r="Y888" s="166"/>
      <c r="Z888" s="166"/>
    </row>
    <row r="889" spans="1:26" ht="12.75" customHeight="1">
      <c r="A889" s="166"/>
      <c r="B889" s="166"/>
      <c r="C889" s="166"/>
      <c r="D889" s="166"/>
      <c r="E889" s="166"/>
      <c r="F889" s="166"/>
      <c r="G889" s="166"/>
      <c r="H889" s="166"/>
      <c r="I889" s="166"/>
      <c r="J889" s="166"/>
      <c r="K889" s="166"/>
      <c r="L889" s="166"/>
      <c r="M889" s="166"/>
      <c r="N889" s="166"/>
      <c r="O889" s="166"/>
      <c r="P889" s="166"/>
      <c r="Q889" s="166"/>
      <c r="R889" s="166"/>
      <c r="S889" s="166"/>
      <c r="T889" s="166"/>
      <c r="U889" s="166"/>
      <c r="V889" s="166"/>
      <c r="W889" s="166"/>
      <c r="X889" s="166"/>
      <c r="Y889" s="166"/>
      <c r="Z889" s="166"/>
    </row>
    <row r="890" spans="1:26" ht="12.75" customHeight="1">
      <c r="A890" s="166"/>
      <c r="B890" s="166"/>
      <c r="C890" s="166"/>
      <c r="D890" s="166"/>
      <c r="E890" s="166"/>
      <c r="F890" s="166"/>
      <c r="G890" s="166"/>
      <c r="H890" s="166"/>
      <c r="I890" s="166"/>
      <c r="J890" s="166"/>
      <c r="K890" s="166"/>
      <c r="L890" s="166"/>
      <c r="M890" s="166"/>
      <c r="N890" s="166"/>
      <c r="O890" s="166"/>
      <c r="P890" s="166"/>
      <c r="Q890" s="166"/>
      <c r="R890" s="166"/>
      <c r="S890" s="166"/>
      <c r="T890" s="166"/>
      <c r="U890" s="166"/>
      <c r="V890" s="166"/>
      <c r="W890" s="166"/>
      <c r="X890" s="166"/>
      <c r="Y890" s="166"/>
      <c r="Z890" s="166"/>
    </row>
    <row r="891" spans="1:26" ht="12.75" customHeight="1">
      <c r="A891" s="166"/>
      <c r="B891" s="166"/>
      <c r="C891" s="166"/>
      <c r="D891" s="166"/>
      <c r="E891" s="166"/>
      <c r="F891" s="166"/>
      <c r="G891" s="166"/>
      <c r="H891" s="166"/>
      <c r="I891" s="166"/>
      <c r="J891" s="166"/>
      <c r="K891" s="166"/>
      <c r="L891" s="166"/>
      <c r="M891" s="166"/>
      <c r="N891" s="166"/>
      <c r="O891" s="166"/>
      <c r="P891" s="166"/>
      <c r="Q891" s="166"/>
      <c r="R891" s="166"/>
      <c r="S891" s="166"/>
      <c r="T891" s="166"/>
      <c r="U891" s="166"/>
      <c r="V891" s="166"/>
      <c r="W891" s="166"/>
      <c r="X891" s="166"/>
      <c r="Y891" s="166"/>
      <c r="Z891" s="166"/>
    </row>
    <row r="892" spans="1:26" ht="12.75" customHeight="1">
      <c r="A892" s="166"/>
      <c r="B892" s="166"/>
      <c r="C892" s="166"/>
      <c r="D892" s="166"/>
      <c r="E892" s="166"/>
      <c r="F892" s="166"/>
      <c r="G892" s="166"/>
      <c r="H892" s="166"/>
      <c r="I892" s="166"/>
      <c r="J892" s="166"/>
      <c r="K892" s="166"/>
      <c r="L892" s="166"/>
      <c r="M892" s="166"/>
      <c r="N892" s="166"/>
      <c r="O892" s="166"/>
      <c r="P892" s="166"/>
      <c r="Q892" s="166"/>
      <c r="R892" s="166"/>
      <c r="S892" s="166"/>
      <c r="T892" s="166"/>
      <c r="U892" s="166"/>
      <c r="V892" s="166"/>
      <c r="W892" s="166"/>
      <c r="X892" s="166"/>
      <c r="Y892" s="166"/>
      <c r="Z892" s="166"/>
    </row>
    <row r="893" spans="1:26" ht="12.75" customHeight="1">
      <c r="A893" s="166"/>
      <c r="B893" s="166"/>
      <c r="C893" s="166"/>
      <c r="D893" s="166"/>
      <c r="E893" s="166"/>
      <c r="F893" s="166"/>
      <c r="G893" s="166"/>
      <c r="H893" s="166"/>
      <c r="I893" s="166"/>
      <c r="J893" s="166"/>
      <c r="K893" s="166"/>
      <c r="L893" s="166"/>
      <c r="M893" s="166"/>
      <c r="N893" s="166"/>
      <c r="O893" s="166"/>
      <c r="P893" s="166"/>
      <c r="Q893" s="166"/>
      <c r="R893" s="166"/>
      <c r="S893" s="166"/>
      <c r="T893" s="166"/>
      <c r="U893" s="166"/>
      <c r="V893" s="166"/>
      <c r="W893" s="166"/>
      <c r="X893" s="166"/>
      <c r="Y893" s="166"/>
      <c r="Z893" s="166"/>
    </row>
    <row r="894" spans="1:26" ht="12.75" customHeight="1">
      <c r="A894" s="166"/>
      <c r="B894" s="166"/>
      <c r="C894" s="166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66"/>
      <c r="O894" s="166"/>
      <c r="P894" s="166"/>
      <c r="Q894" s="166"/>
      <c r="R894" s="166"/>
      <c r="S894" s="166"/>
      <c r="T894" s="166"/>
      <c r="U894" s="166"/>
      <c r="V894" s="166"/>
      <c r="W894" s="166"/>
      <c r="X894" s="166"/>
      <c r="Y894" s="166"/>
      <c r="Z894" s="166"/>
    </row>
    <row r="895" spans="1:26" ht="12.75" customHeight="1">
      <c r="A895" s="166"/>
      <c r="B895" s="166"/>
      <c r="C895" s="166"/>
      <c r="D895" s="166"/>
      <c r="E895" s="166"/>
      <c r="F895" s="166"/>
      <c r="G895" s="166"/>
      <c r="H895" s="166"/>
      <c r="I895" s="166"/>
      <c r="J895" s="166"/>
      <c r="K895" s="166"/>
      <c r="L895" s="166"/>
      <c r="M895" s="166"/>
      <c r="N895" s="166"/>
      <c r="O895" s="166"/>
      <c r="P895" s="166"/>
      <c r="Q895" s="166"/>
      <c r="R895" s="166"/>
      <c r="S895" s="166"/>
      <c r="T895" s="166"/>
      <c r="U895" s="166"/>
      <c r="V895" s="166"/>
      <c r="W895" s="166"/>
      <c r="X895" s="166"/>
      <c r="Y895" s="166"/>
      <c r="Z895" s="166"/>
    </row>
    <row r="896" spans="1:26" ht="12.75" customHeight="1">
      <c r="A896" s="166"/>
      <c r="B896" s="166"/>
      <c r="C896" s="166"/>
      <c r="D896" s="166"/>
      <c r="E896" s="166"/>
      <c r="F896" s="166"/>
      <c r="G896" s="166"/>
      <c r="H896" s="166"/>
      <c r="I896" s="166"/>
      <c r="J896" s="166"/>
      <c r="K896" s="166"/>
      <c r="L896" s="166"/>
      <c r="M896" s="166"/>
      <c r="N896" s="166"/>
      <c r="O896" s="166"/>
      <c r="P896" s="166"/>
      <c r="Q896" s="166"/>
      <c r="R896" s="166"/>
      <c r="S896" s="166"/>
      <c r="T896" s="166"/>
      <c r="U896" s="166"/>
      <c r="V896" s="166"/>
      <c r="W896" s="166"/>
      <c r="X896" s="166"/>
      <c r="Y896" s="166"/>
      <c r="Z896" s="166"/>
    </row>
    <row r="897" spans="1:26" ht="12.75" customHeight="1">
      <c r="A897" s="166"/>
      <c r="B897" s="166"/>
      <c r="C897" s="166"/>
      <c r="D897" s="166"/>
      <c r="E897" s="166"/>
      <c r="F897" s="166"/>
      <c r="G897" s="166"/>
      <c r="H897" s="166"/>
      <c r="I897" s="166"/>
      <c r="J897" s="166"/>
      <c r="K897" s="166"/>
      <c r="L897" s="166"/>
      <c r="M897" s="166"/>
      <c r="N897" s="166"/>
      <c r="O897" s="166"/>
      <c r="P897" s="166"/>
      <c r="Q897" s="166"/>
      <c r="R897" s="166"/>
      <c r="S897" s="166"/>
      <c r="T897" s="166"/>
      <c r="U897" s="166"/>
      <c r="V897" s="166"/>
      <c r="W897" s="166"/>
      <c r="X897" s="166"/>
      <c r="Y897" s="166"/>
      <c r="Z897" s="166"/>
    </row>
    <row r="898" spans="1:26" ht="12.75" customHeight="1">
      <c r="A898" s="166"/>
      <c r="B898" s="166"/>
      <c r="C898" s="166"/>
      <c r="D898" s="166"/>
      <c r="E898" s="166"/>
      <c r="F898" s="166"/>
      <c r="G898" s="166"/>
      <c r="H898" s="166"/>
      <c r="I898" s="166"/>
      <c r="J898" s="166"/>
      <c r="K898" s="166"/>
      <c r="L898" s="166"/>
      <c r="M898" s="166"/>
      <c r="N898" s="166"/>
      <c r="O898" s="166"/>
      <c r="P898" s="166"/>
      <c r="Q898" s="166"/>
      <c r="R898" s="166"/>
      <c r="S898" s="166"/>
      <c r="T898" s="166"/>
      <c r="U898" s="166"/>
      <c r="V898" s="166"/>
      <c r="W898" s="166"/>
      <c r="X898" s="166"/>
      <c r="Y898" s="166"/>
      <c r="Z898" s="166"/>
    </row>
    <row r="899" spans="1:26" ht="12.75" customHeight="1">
      <c r="A899" s="166"/>
      <c r="B899" s="166"/>
      <c r="C899" s="166"/>
      <c r="D899" s="166"/>
      <c r="E899" s="166"/>
      <c r="F899" s="166"/>
      <c r="G899" s="166"/>
      <c r="H899" s="166"/>
      <c r="I899" s="166"/>
      <c r="J899" s="166"/>
      <c r="K899" s="166"/>
      <c r="L899" s="166"/>
      <c r="M899" s="166"/>
      <c r="N899" s="166"/>
      <c r="O899" s="166"/>
      <c r="P899" s="166"/>
      <c r="Q899" s="166"/>
      <c r="R899" s="166"/>
      <c r="S899" s="166"/>
      <c r="T899" s="166"/>
      <c r="U899" s="166"/>
      <c r="V899" s="166"/>
      <c r="W899" s="166"/>
      <c r="X899" s="166"/>
      <c r="Y899" s="166"/>
      <c r="Z899" s="166"/>
    </row>
    <row r="900" spans="1:26" ht="12.75" customHeight="1">
      <c r="A900" s="166"/>
      <c r="B900" s="166"/>
      <c r="C900" s="166"/>
      <c r="D900" s="166"/>
      <c r="E900" s="166"/>
      <c r="F900" s="166"/>
      <c r="G900" s="166"/>
      <c r="H900" s="166"/>
      <c r="I900" s="166"/>
      <c r="J900" s="166"/>
      <c r="K900" s="166"/>
      <c r="L900" s="166"/>
      <c r="M900" s="166"/>
      <c r="N900" s="166"/>
      <c r="O900" s="166"/>
      <c r="P900" s="166"/>
      <c r="Q900" s="166"/>
      <c r="R900" s="166"/>
      <c r="S900" s="166"/>
      <c r="T900" s="166"/>
      <c r="U900" s="166"/>
      <c r="V900" s="166"/>
      <c r="W900" s="166"/>
      <c r="X900" s="166"/>
      <c r="Y900" s="166"/>
      <c r="Z900" s="166"/>
    </row>
    <row r="901" spans="1:26" ht="12.75" customHeight="1">
      <c r="A901" s="166"/>
      <c r="B901" s="166"/>
      <c r="C901" s="166"/>
      <c r="D901" s="166"/>
      <c r="E901" s="166"/>
      <c r="F901" s="166"/>
      <c r="G901" s="166"/>
      <c r="H901" s="166"/>
      <c r="I901" s="166"/>
      <c r="J901" s="166"/>
      <c r="K901" s="166"/>
      <c r="L901" s="166"/>
      <c r="M901" s="166"/>
      <c r="N901" s="166"/>
      <c r="O901" s="166"/>
      <c r="P901" s="166"/>
      <c r="Q901" s="166"/>
      <c r="R901" s="166"/>
      <c r="S901" s="166"/>
      <c r="T901" s="166"/>
      <c r="U901" s="166"/>
      <c r="V901" s="166"/>
      <c r="W901" s="166"/>
      <c r="X901" s="166"/>
      <c r="Y901" s="166"/>
      <c r="Z901" s="166"/>
    </row>
    <row r="902" spans="1:26" ht="12.75" customHeight="1">
      <c r="A902" s="166"/>
      <c r="B902" s="166"/>
      <c r="C902" s="166"/>
      <c r="D902" s="166"/>
      <c r="E902" s="166"/>
      <c r="F902" s="166"/>
      <c r="G902" s="166"/>
      <c r="H902" s="166"/>
      <c r="I902" s="166"/>
      <c r="J902" s="166"/>
      <c r="K902" s="166"/>
      <c r="L902" s="166"/>
      <c r="M902" s="166"/>
      <c r="N902" s="166"/>
      <c r="O902" s="166"/>
      <c r="P902" s="166"/>
      <c r="Q902" s="166"/>
      <c r="R902" s="166"/>
      <c r="S902" s="166"/>
      <c r="T902" s="166"/>
      <c r="U902" s="166"/>
      <c r="V902" s="166"/>
      <c r="W902" s="166"/>
      <c r="X902" s="166"/>
      <c r="Y902" s="166"/>
      <c r="Z902" s="166"/>
    </row>
    <row r="903" spans="1:26" ht="12.75" customHeight="1">
      <c r="A903" s="166"/>
      <c r="B903" s="166"/>
      <c r="C903" s="166"/>
      <c r="D903" s="166"/>
      <c r="E903" s="166"/>
      <c r="F903" s="166"/>
      <c r="G903" s="166"/>
      <c r="H903" s="166"/>
      <c r="I903" s="166"/>
      <c r="J903" s="166"/>
      <c r="K903" s="166"/>
      <c r="L903" s="166"/>
      <c r="M903" s="166"/>
      <c r="N903" s="166"/>
      <c r="O903" s="166"/>
      <c r="P903" s="166"/>
      <c r="Q903" s="166"/>
      <c r="R903" s="166"/>
      <c r="S903" s="166"/>
      <c r="T903" s="166"/>
      <c r="U903" s="166"/>
      <c r="V903" s="166"/>
      <c r="W903" s="166"/>
      <c r="X903" s="166"/>
      <c r="Y903" s="166"/>
      <c r="Z903" s="166"/>
    </row>
    <row r="904" spans="1:26" ht="12.75" customHeight="1">
      <c r="A904" s="166"/>
      <c r="B904" s="166"/>
      <c r="C904" s="166"/>
      <c r="D904" s="166"/>
      <c r="E904" s="166"/>
      <c r="F904" s="166"/>
      <c r="G904" s="166"/>
      <c r="H904" s="166"/>
      <c r="I904" s="166"/>
      <c r="J904" s="166"/>
      <c r="K904" s="166"/>
      <c r="L904" s="166"/>
      <c r="M904" s="166"/>
      <c r="N904" s="166"/>
      <c r="O904" s="166"/>
      <c r="P904" s="166"/>
      <c r="Q904" s="166"/>
      <c r="R904" s="166"/>
      <c r="S904" s="166"/>
      <c r="T904" s="166"/>
      <c r="U904" s="166"/>
      <c r="V904" s="166"/>
      <c r="W904" s="166"/>
      <c r="X904" s="166"/>
      <c r="Y904" s="166"/>
      <c r="Z904" s="166"/>
    </row>
    <row r="905" spans="1:26" ht="12.75" customHeight="1">
      <c r="A905" s="166"/>
      <c r="B905" s="166"/>
      <c r="C905" s="166"/>
      <c r="D905" s="166"/>
      <c r="E905" s="166"/>
      <c r="F905" s="166"/>
      <c r="G905" s="166"/>
      <c r="H905" s="166"/>
      <c r="I905" s="166"/>
      <c r="J905" s="166"/>
      <c r="K905" s="166"/>
      <c r="L905" s="166"/>
      <c r="M905" s="166"/>
      <c r="N905" s="166"/>
      <c r="O905" s="166"/>
      <c r="P905" s="166"/>
      <c r="Q905" s="166"/>
      <c r="R905" s="166"/>
      <c r="S905" s="166"/>
      <c r="T905" s="166"/>
      <c r="U905" s="166"/>
      <c r="V905" s="166"/>
      <c r="W905" s="166"/>
      <c r="X905" s="166"/>
      <c r="Y905" s="166"/>
      <c r="Z905" s="166"/>
    </row>
    <row r="906" spans="1:26" ht="12.75" customHeight="1">
      <c r="A906" s="166"/>
      <c r="B906" s="166"/>
      <c r="C906" s="166"/>
      <c r="D906" s="166"/>
      <c r="E906" s="166"/>
      <c r="F906" s="166"/>
      <c r="G906" s="166"/>
      <c r="H906" s="166"/>
      <c r="I906" s="166"/>
      <c r="J906" s="166"/>
      <c r="K906" s="166"/>
      <c r="L906" s="166"/>
      <c r="M906" s="166"/>
      <c r="N906" s="166"/>
      <c r="O906" s="166"/>
      <c r="P906" s="166"/>
      <c r="Q906" s="166"/>
      <c r="R906" s="166"/>
      <c r="S906" s="166"/>
      <c r="T906" s="166"/>
      <c r="U906" s="166"/>
      <c r="V906" s="166"/>
      <c r="W906" s="166"/>
      <c r="X906" s="166"/>
      <c r="Y906" s="166"/>
      <c r="Z906" s="166"/>
    </row>
    <row r="907" spans="1:26" ht="12.75" customHeight="1">
      <c r="A907" s="166"/>
      <c r="B907" s="166"/>
      <c r="C907" s="166"/>
      <c r="D907" s="166"/>
      <c r="E907" s="166"/>
      <c r="F907" s="166"/>
      <c r="G907" s="166"/>
      <c r="H907" s="166"/>
      <c r="I907" s="166"/>
      <c r="J907" s="166"/>
      <c r="K907" s="166"/>
      <c r="L907" s="166"/>
      <c r="M907" s="166"/>
      <c r="N907" s="166"/>
      <c r="O907" s="166"/>
      <c r="P907" s="166"/>
      <c r="Q907" s="166"/>
      <c r="R907" s="166"/>
      <c r="S907" s="166"/>
      <c r="T907" s="166"/>
      <c r="U907" s="166"/>
      <c r="V907" s="166"/>
      <c r="W907" s="166"/>
      <c r="X907" s="166"/>
      <c r="Y907" s="166"/>
      <c r="Z907" s="166"/>
    </row>
    <row r="908" spans="1:26" ht="12.75" customHeight="1">
      <c r="A908" s="166"/>
      <c r="B908" s="166"/>
      <c r="C908" s="166"/>
      <c r="D908" s="166"/>
      <c r="E908" s="166"/>
      <c r="F908" s="166"/>
      <c r="G908" s="166"/>
      <c r="H908" s="166"/>
      <c r="I908" s="166"/>
      <c r="J908" s="166"/>
      <c r="K908" s="166"/>
      <c r="L908" s="166"/>
      <c r="M908" s="166"/>
      <c r="N908" s="166"/>
      <c r="O908" s="166"/>
      <c r="P908" s="166"/>
      <c r="Q908" s="166"/>
      <c r="R908" s="166"/>
      <c r="S908" s="166"/>
      <c r="T908" s="166"/>
      <c r="U908" s="166"/>
      <c r="V908" s="166"/>
      <c r="W908" s="166"/>
      <c r="X908" s="166"/>
      <c r="Y908" s="166"/>
      <c r="Z908" s="166"/>
    </row>
    <row r="909" spans="1:26" ht="12.75" customHeight="1">
      <c r="A909" s="166"/>
      <c r="B909" s="166"/>
      <c r="C909" s="166"/>
      <c r="D909" s="166"/>
      <c r="E909" s="166"/>
      <c r="F909" s="166"/>
      <c r="G909" s="166"/>
      <c r="H909" s="166"/>
      <c r="I909" s="166"/>
      <c r="J909" s="166"/>
      <c r="K909" s="166"/>
      <c r="L909" s="166"/>
      <c r="M909" s="166"/>
      <c r="N909" s="166"/>
      <c r="O909" s="166"/>
      <c r="P909" s="166"/>
      <c r="Q909" s="166"/>
      <c r="R909" s="166"/>
      <c r="S909" s="166"/>
      <c r="T909" s="166"/>
      <c r="U909" s="166"/>
      <c r="V909" s="166"/>
      <c r="W909" s="166"/>
      <c r="X909" s="166"/>
      <c r="Y909" s="166"/>
      <c r="Z909" s="166"/>
    </row>
    <row r="910" spans="1:26" ht="12.75" customHeight="1">
      <c r="A910" s="166"/>
      <c r="B910" s="166"/>
      <c r="C910" s="166"/>
      <c r="D910" s="166"/>
      <c r="E910" s="166"/>
      <c r="F910" s="166"/>
      <c r="G910" s="166"/>
      <c r="H910" s="166"/>
      <c r="I910" s="166"/>
      <c r="J910" s="166"/>
      <c r="K910" s="166"/>
      <c r="L910" s="166"/>
      <c r="M910" s="166"/>
      <c r="N910" s="166"/>
      <c r="O910" s="166"/>
      <c r="P910" s="166"/>
      <c r="Q910" s="166"/>
      <c r="R910" s="166"/>
      <c r="S910" s="166"/>
      <c r="T910" s="166"/>
      <c r="U910" s="166"/>
      <c r="V910" s="166"/>
      <c r="W910" s="166"/>
      <c r="X910" s="166"/>
      <c r="Y910" s="166"/>
      <c r="Z910" s="166"/>
    </row>
    <row r="911" spans="1:26" ht="12.75" customHeight="1">
      <c r="A911" s="166"/>
      <c r="B911" s="166"/>
      <c r="C911" s="166"/>
      <c r="D911" s="166"/>
      <c r="E911" s="166"/>
      <c r="F911" s="166"/>
      <c r="G911" s="166"/>
      <c r="H911" s="166"/>
      <c r="I911" s="166"/>
      <c r="J911" s="166"/>
      <c r="K911" s="166"/>
      <c r="L911" s="166"/>
      <c r="M911" s="166"/>
      <c r="N911" s="166"/>
      <c r="O911" s="166"/>
      <c r="P911" s="166"/>
      <c r="Q911" s="166"/>
      <c r="R911" s="166"/>
      <c r="S911" s="166"/>
      <c r="T911" s="166"/>
      <c r="U911" s="166"/>
      <c r="V911" s="166"/>
      <c r="W911" s="166"/>
      <c r="X911" s="166"/>
      <c r="Y911" s="166"/>
      <c r="Z911" s="166"/>
    </row>
    <row r="912" spans="1:26" ht="12.75" customHeight="1">
      <c r="A912" s="166"/>
      <c r="B912" s="166"/>
      <c r="C912" s="166"/>
      <c r="D912" s="166"/>
      <c r="E912" s="166"/>
      <c r="F912" s="166"/>
      <c r="G912" s="166"/>
      <c r="H912" s="166"/>
      <c r="I912" s="166"/>
      <c r="J912" s="166"/>
      <c r="K912" s="166"/>
      <c r="L912" s="166"/>
      <c r="M912" s="166"/>
      <c r="N912" s="166"/>
      <c r="O912" s="166"/>
      <c r="P912" s="166"/>
      <c r="Q912" s="166"/>
      <c r="R912" s="166"/>
      <c r="S912" s="166"/>
      <c r="T912" s="166"/>
      <c r="U912" s="166"/>
      <c r="V912" s="166"/>
      <c r="W912" s="166"/>
      <c r="X912" s="166"/>
      <c r="Y912" s="166"/>
      <c r="Z912" s="166"/>
    </row>
    <row r="913" spans="1:26" ht="12.75" customHeight="1">
      <c r="A913" s="166"/>
      <c r="B913" s="166"/>
      <c r="C913" s="166"/>
      <c r="D913" s="166"/>
      <c r="E913" s="166"/>
      <c r="F913" s="166"/>
      <c r="G913" s="166"/>
      <c r="H913" s="166"/>
      <c r="I913" s="166"/>
      <c r="J913" s="166"/>
      <c r="K913" s="166"/>
      <c r="L913" s="166"/>
      <c r="M913" s="166"/>
      <c r="N913" s="166"/>
      <c r="O913" s="166"/>
      <c r="P913" s="166"/>
      <c r="Q913" s="166"/>
      <c r="R913" s="166"/>
      <c r="S913" s="166"/>
      <c r="T913" s="166"/>
      <c r="U913" s="166"/>
      <c r="V913" s="166"/>
      <c r="W913" s="166"/>
      <c r="X913" s="166"/>
      <c r="Y913" s="166"/>
      <c r="Z913" s="166"/>
    </row>
    <row r="914" spans="1:26" ht="12.75" customHeight="1">
      <c r="A914" s="166"/>
      <c r="B914" s="166"/>
      <c r="C914" s="166"/>
      <c r="D914" s="166"/>
      <c r="E914" s="166"/>
      <c r="F914" s="166"/>
      <c r="G914" s="166"/>
      <c r="H914" s="166"/>
      <c r="I914" s="166"/>
      <c r="J914" s="166"/>
      <c r="K914" s="166"/>
      <c r="L914" s="166"/>
      <c r="M914" s="166"/>
      <c r="N914" s="166"/>
      <c r="O914" s="166"/>
      <c r="P914" s="166"/>
      <c r="Q914" s="166"/>
      <c r="R914" s="166"/>
      <c r="S914" s="166"/>
      <c r="T914" s="166"/>
      <c r="U914" s="166"/>
      <c r="V914" s="166"/>
      <c r="W914" s="166"/>
      <c r="X914" s="166"/>
      <c r="Y914" s="166"/>
      <c r="Z914" s="166"/>
    </row>
    <row r="915" spans="1:26" ht="12.75" customHeight="1">
      <c r="A915" s="166"/>
      <c r="B915" s="166"/>
      <c r="C915" s="166"/>
      <c r="D915" s="166"/>
      <c r="E915" s="166"/>
      <c r="F915" s="166"/>
      <c r="G915" s="166"/>
      <c r="H915" s="166"/>
      <c r="I915" s="166"/>
      <c r="J915" s="166"/>
      <c r="K915" s="166"/>
      <c r="L915" s="166"/>
      <c r="M915" s="166"/>
      <c r="N915" s="166"/>
      <c r="O915" s="166"/>
      <c r="P915" s="166"/>
      <c r="Q915" s="166"/>
      <c r="R915" s="166"/>
      <c r="S915" s="166"/>
      <c r="T915" s="166"/>
      <c r="U915" s="166"/>
      <c r="V915" s="166"/>
      <c r="W915" s="166"/>
      <c r="X915" s="166"/>
      <c r="Y915" s="166"/>
      <c r="Z915" s="166"/>
    </row>
    <row r="916" spans="1:26" ht="12.75" customHeight="1">
      <c r="A916" s="166"/>
      <c r="B916" s="166"/>
      <c r="C916" s="166"/>
      <c r="D916" s="166"/>
      <c r="E916" s="166"/>
      <c r="F916" s="166"/>
      <c r="G916" s="166"/>
      <c r="H916" s="166"/>
      <c r="I916" s="166"/>
      <c r="J916" s="166"/>
      <c r="K916" s="166"/>
      <c r="L916" s="166"/>
      <c r="M916" s="166"/>
      <c r="N916" s="166"/>
      <c r="O916" s="166"/>
      <c r="P916" s="166"/>
      <c r="Q916" s="166"/>
      <c r="R916" s="166"/>
      <c r="S916" s="166"/>
      <c r="T916" s="166"/>
      <c r="U916" s="166"/>
      <c r="V916" s="166"/>
      <c r="W916" s="166"/>
      <c r="X916" s="166"/>
      <c r="Y916" s="166"/>
      <c r="Z916" s="166"/>
    </row>
    <row r="917" spans="1:26" ht="12.75" customHeight="1">
      <c r="A917" s="166"/>
      <c r="B917" s="166"/>
      <c r="C917" s="166"/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66"/>
      <c r="O917" s="166"/>
      <c r="P917" s="166"/>
      <c r="Q917" s="166"/>
      <c r="R917" s="166"/>
      <c r="S917" s="166"/>
      <c r="T917" s="166"/>
      <c r="U917" s="166"/>
      <c r="V917" s="166"/>
      <c r="W917" s="166"/>
      <c r="X917" s="166"/>
      <c r="Y917" s="166"/>
      <c r="Z917" s="166"/>
    </row>
    <row r="918" spans="1:26" ht="12.75" customHeight="1">
      <c r="A918" s="166"/>
      <c r="B918" s="166"/>
      <c r="C918" s="166"/>
      <c r="D918" s="166"/>
      <c r="E918" s="166"/>
      <c r="F918" s="166"/>
      <c r="G918" s="166"/>
      <c r="H918" s="166"/>
      <c r="I918" s="166"/>
      <c r="J918" s="166"/>
      <c r="K918" s="166"/>
      <c r="L918" s="166"/>
      <c r="M918" s="166"/>
      <c r="N918" s="166"/>
      <c r="O918" s="166"/>
      <c r="P918" s="166"/>
      <c r="Q918" s="166"/>
      <c r="R918" s="166"/>
      <c r="S918" s="166"/>
      <c r="T918" s="166"/>
      <c r="U918" s="166"/>
      <c r="V918" s="166"/>
      <c r="W918" s="166"/>
      <c r="X918" s="166"/>
      <c r="Y918" s="166"/>
      <c r="Z918" s="166"/>
    </row>
    <row r="919" spans="1:26" ht="12.75" customHeight="1">
      <c r="A919" s="166"/>
      <c r="B919" s="166"/>
      <c r="C919" s="166"/>
      <c r="D919" s="166"/>
      <c r="E919" s="166"/>
      <c r="F919" s="166"/>
      <c r="G919" s="166"/>
      <c r="H919" s="166"/>
      <c r="I919" s="166"/>
      <c r="J919" s="166"/>
      <c r="K919" s="166"/>
      <c r="L919" s="166"/>
      <c r="M919" s="166"/>
      <c r="N919" s="166"/>
      <c r="O919" s="166"/>
      <c r="P919" s="166"/>
      <c r="Q919" s="166"/>
      <c r="R919" s="166"/>
      <c r="S919" s="166"/>
      <c r="T919" s="166"/>
      <c r="U919" s="166"/>
      <c r="V919" s="166"/>
      <c r="W919" s="166"/>
      <c r="X919" s="166"/>
      <c r="Y919" s="166"/>
      <c r="Z919" s="166"/>
    </row>
    <row r="920" spans="1:26" ht="12.75" customHeight="1">
      <c r="A920" s="166"/>
      <c r="B920" s="166"/>
      <c r="C920" s="166"/>
      <c r="D920" s="166"/>
      <c r="E920" s="166"/>
      <c r="F920" s="166"/>
      <c r="G920" s="166"/>
      <c r="H920" s="166"/>
      <c r="I920" s="166"/>
      <c r="J920" s="166"/>
      <c r="K920" s="166"/>
      <c r="L920" s="166"/>
      <c r="M920" s="166"/>
      <c r="N920" s="166"/>
      <c r="O920" s="166"/>
      <c r="P920" s="166"/>
      <c r="Q920" s="166"/>
      <c r="R920" s="166"/>
      <c r="S920" s="166"/>
      <c r="T920" s="166"/>
      <c r="U920" s="166"/>
      <c r="V920" s="166"/>
      <c r="W920" s="166"/>
      <c r="X920" s="166"/>
      <c r="Y920" s="166"/>
      <c r="Z920" s="166"/>
    </row>
    <row r="921" spans="1:26" ht="12.75" customHeight="1">
      <c r="A921" s="166"/>
      <c r="B921" s="166"/>
      <c r="C921" s="166"/>
      <c r="D921" s="166"/>
      <c r="E921" s="166"/>
      <c r="F921" s="166"/>
      <c r="G921" s="166"/>
      <c r="H921" s="166"/>
      <c r="I921" s="166"/>
      <c r="J921" s="166"/>
      <c r="K921" s="166"/>
      <c r="L921" s="166"/>
      <c r="M921" s="166"/>
      <c r="N921" s="166"/>
      <c r="O921" s="166"/>
      <c r="P921" s="166"/>
      <c r="Q921" s="166"/>
      <c r="R921" s="166"/>
      <c r="S921" s="166"/>
      <c r="T921" s="166"/>
      <c r="U921" s="166"/>
      <c r="V921" s="166"/>
      <c r="W921" s="166"/>
      <c r="X921" s="166"/>
      <c r="Y921" s="166"/>
      <c r="Z921" s="166"/>
    </row>
    <row r="922" spans="1:26" ht="12.75" customHeight="1">
      <c r="A922" s="166"/>
      <c r="B922" s="166"/>
      <c r="C922" s="166"/>
      <c r="D922" s="166"/>
      <c r="E922" s="166"/>
      <c r="F922" s="166"/>
      <c r="G922" s="166"/>
      <c r="H922" s="166"/>
      <c r="I922" s="166"/>
      <c r="J922" s="166"/>
      <c r="K922" s="166"/>
      <c r="L922" s="166"/>
      <c r="M922" s="166"/>
      <c r="N922" s="166"/>
      <c r="O922" s="166"/>
      <c r="P922" s="166"/>
      <c r="Q922" s="166"/>
      <c r="R922" s="166"/>
      <c r="S922" s="166"/>
      <c r="T922" s="166"/>
      <c r="U922" s="166"/>
      <c r="V922" s="166"/>
      <c r="W922" s="166"/>
      <c r="X922" s="166"/>
      <c r="Y922" s="166"/>
      <c r="Z922" s="166"/>
    </row>
    <row r="923" spans="1:26" ht="12.75" customHeight="1">
      <c r="A923" s="166"/>
      <c r="B923" s="166"/>
      <c r="C923" s="166"/>
      <c r="D923" s="166"/>
      <c r="E923" s="166"/>
      <c r="F923" s="166"/>
      <c r="G923" s="166"/>
      <c r="H923" s="166"/>
      <c r="I923" s="166"/>
      <c r="J923" s="166"/>
      <c r="K923" s="166"/>
      <c r="L923" s="166"/>
      <c r="M923" s="166"/>
      <c r="N923" s="166"/>
      <c r="O923" s="166"/>
      <c r="P923" s="166"/>
      <c r="Q923" s="166"/>
      <c r="R923" s="166"/>
      <c r="S923" s="166"/>
      <c r="T923" s="166"/>
      <c r="U923" s="166"/>
      <c r="V923" s="166"/>
      <c r="W923" s="166"/>
      <c r="X923" s="166"/>
      <c r="Y923" s="166"/>
      <c r="Z923" s="166"/>
    </row>
    <row r="924" spans="1:26" ht="12.75" customHeight="1">
      <c r="A924" s="166"/>
      <c r="B924" s="166"/>
      <c r="C924" s="166"/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66"/>
      <c r="O924" s="166"/>
      <c r="P924" s="166"/>
      <c r="Q924" s="166"/>
      <c r="R924" s="166"/>
      <c r="S924" s="166"/>
      <c r="T924" s="166"/>
      <c r="U924" s="166"/>
      <c r="V924" s="166"/>
      <c r="W924" s="166"/>
      <c r="X924" s="166"/>
      <c r="Y924" s="166"/>
      <c r="Z924" s="166"/>
    </row>
    <row r="925" spans="1:26" ht="12.75" customHeight="1">
      <c r="A925" s="166"/>
      <c r="B925" s="166"/>
      <c r="C925" s="166"/>
      <c r="D925" s="166"/>
      <c r="E925" s="166"/>
      <c r="F925" s="166"/>
      <c r="G925" s="166"/>
      <c r="H925" s="166"/>
      <c r="I925" s="166"/>
      <c r="J925" s="166"/>
      <c r="K925" s="166"/>
      <c r="L925" s="166"/>
      <c r="M925" s="166"/>
      <c r="N925" s="166"/>
      <c r="O925" s="166"/>
      <c r="P925" s="166"/>
      <c r="Q925" s="166"/>
      <c r="R925" s="166"/>
      <c r="S925" s="166"/>
      <c r="T925" s="166"/>
      <c r="U925" s="166"/>
      <c r="V925" s="166"/>
      <c r="W925" s="166"/>
      <c r="X925" s="166"/>
      <c r="Y925" s="166"/>
      <c r="Z925" s="166"/>
    </row>
    <row r="926" spans="1:26" ht="12.75" customHeight="1">
      <c r="A926" s="166"/>
      <c r="B926" s="166"/>
      <c r="C926" s="166"/>
      <c r="D926" s="166"/>
      <c r="E926" s="166"/>
      <c r="F926" s="166"/>
      <c r="G926" s="166"/>
      <c r="H926" s="166"/>
      <c r="I926" s="166"/>
      <c r="J926" s="166"/>
      <c r="K926" s="166"/>
      <c r="L926" s="166"/>
      <c r="M926" s="166"/>
      <c r="N926" s="166"/>
      <c r="O926" s="166"/>
      <c r="P926" s="166"/>
      <c r="Q926" s="166"/>
      <c r="R926" s="166"/>
      <c r="S926" s="166"/>
      <c r="T926" s="166"/>
      <c r="U926" s="166"/>
      <c r="V926" s="166"/>
      <c r="W926" s="166"/>
      <c r="X926" s="166"/>
      <c r="Y926" s="166"/>
      <c r="Z926" s="166"/>
    </row>
    <row r="927" spans="1:26" ht="12.75" customHeight="1">
      <c r="A927" s="166"/>
      <c r="B927" s="166"/>
      <c r="C927" s="166"/>
      <c r="D927" s="166"/>
      <c r="E927" s="166"/>
      <c r="F927" s="166"/>
      <c r="G927" s="166"/>
      <c r="H927" s="166"/>
      <c r="I927" s="166"/>
      <c r="J927" s="166"/>
      <c r="K927" s="166"/>
      <c r="L927" s="166"/>
      <c r="M927" s="166"/>
      <c r="N927" s="166"/>
      <c r="O927" s="166"/>
      <c r="P927" s="166"/>
      <c r="Q927" s="166"/>
      <c r="R927" s="166"/>
      <c r="S927" s="166"/>
      <c r="T927" s="166"/>
      <c r="U927" s="166"/>
      <c r="V927" s="166"/>
      <c r="W927" s="166"/>
      <c r="X927" s="166"/>
      <c r="Y927" s="166"/>
      <c r="Z927" s="166"/>
    </row>
    <row r="928" spans="1:26" ht="12.75" customHeight="1">
      <c r="A928" s="166"/>
      <c r="B928" s="166"/>
      <c r="C928" s="166"/>
      <c r="D928" s="166"/>
      <c r="E928" s="166"/>
      <c r="F928" s="166"/>
      <c r="G928" s="166"/>
      <c r="H928" s="166"/>
      <c r="I928" s="166"/>
      <c r="J928" s="166"/>
      <c r="K928" s="166"/>
      <c r="L928" s="166"/>
      <c r="M928" s="166"/>
      <c r="N928" s="166"/>
      <c r="O928" s="166"/>
      <c r="P928" s="166"/>
      <c r="Q928" s="166"/>
      <c r="R928" s="166"/>
      <c r="S928" s="166"/>
      <c r="T928" s="166"/>
      <c r="U928" s="166"/>
      <c r="V928" s="166"/>
      <c r="W928" s="166"/>
      <c r="X928" s="166"/>
      <c r="Y928" s="166"/>
      <c r="Z928" s="166"/>
    </row>
    <row r="929" spans="1:26" ht="12.75" customHeight="1">
      <c r="A929" s="166"/>
      <c r="B929" s="166"/>
      <c r="C929" s="166"/>
      <c r="D929" s="166"/>
      <c r="E929" s="166"/>
      <c r="F929" s="166"/>
      <c r="G929" s="166"/>
      <c r="H929" s="166"/>
      <c r="I929" s="166"/>
      <c r="J929" s="166"/>
      <c r="K929" s="166"/>
      <c r="L929" s="166"/>
      <c r="M929" s="166"/>
      <c r="N929" s="166"/>
      <c r="O929" s="166"/>
      <c r="P929" s="166"/>
      <c r="Q929" s="166"/>
      <c r="R929" s="166"/>
      <c r="S929" s="166"/>
      <c r="T929" s="166"/>
      <c r="U929" s="166"/>
      <c r="V929" s="166"/>
      <c r="W929" s="166"/>
      <c r="X929" s="166"/>
      <c r="Y929" s="166"/>
      <c r="Z929" s="166"/>
    </row>
    <row r="930" spans="1:26" ht="12.75" customHeight="1">
      <c r="A930" s="166"/>
      <c r="B930" s="166"/>
      <c r="C930" s="166"/>
      <c r="D930" s="166"/>
      <c r="E930" s="166"/>
      <c r="F930" s="166"/>
      <c r="G930" s="166"/>
      <c r="H930" s="166"/>
      <c r="I930" s="166"/>
      <c r="J930" s="166"/>
      <c r="K930" s="166"/>
      <c r="L930" s="166"/>
      <c r="M930" s="166"/>
      <c r="N930" s="166"/>
      <c r="O930" s="166"/>
      <c r="P930" s="166"/>
      <c r="Q930" s="166"/>
      <c r="R930" s="166"/>
      <c r="S930" s="166"/>
      <c r="T930" s="166"/>
      <c r="U930" s="166"/>
      <c r="V930" s="166"/>
      <c r="W930" s="166"/>
      <c r="X930" s="166"/>
      <c r="Y930" s="166"/>
      <c r="Z930" s="166"/>
    </row>
    <row r="931" spans="1:26" ht="12.75" customHeight="1">
      <c r="A931" s="166"/>
      <c r="B931" s="166"/>
      <c r="C931" s="166"/>
      <c r="D931" s="166"/>
      <c r="E931" s="166"/>
      <c r="F931" s="166"/>
      <c r="G931" s="166"/>
      <c r="H931" s="166"/>
      <c r="I931" s="166"/>
      <c r="J931" s="166"/>
      <c r="K931" s="166"/>
      <c r="L931" s="166"/>
      <c r="M931" s="166"/>
      <c r="N931" s="166"/>
      <c r="O931" s="166"/>
      <c r="P931" s="166"/>
      <c r="Q931" s="166"/>
      <c r="R931" s="166"/>
      <c r="S931" s="166"/>
      <c r="T931" s="166"/>
      <c r="U931" s="166"/>
      <c r="V931" s="166"/>
      <c r="W931" s="166"/>
      <c r="X931" s="166"/>
      <c r="Y931" s="166"/>
      <c r="Z931" s="166"/>
    </row>
    <row r="932" spans="1:26" ht="12.75" customHeight="1">
      <c r="A932" s="166"/>
      <c r="B932" s="166"/>
      <c r="C932" s="166"/>
      <c r="D932" s="166"/>
      <c r="E932" s="166"/>
      <c r="F932" s="166"/>
      <c r="G932" s="166"/>
      <c r="H932" s="166"/>
      <c r="I932" s="166"/>
      <c r="J932" s="166"/>
      <c r="K932" s="166"/>
      <c r="L932" s="166"/>
      <c r="M932" s="166"/>
      <c r="N932" s="166"/>
      <c r="O932" s="166"/>
      <c r="P932" s="166"/>
      <c r="Q932" s="166"/>
      <c r="R932" s="166"/>
      <c r="S932" s="166"/>
      <c r="T932" s="166"/>
      <c r="U932" s="166"/>
      <c r="V932" s="166"/>
      <c r="W932" s="166"/>
      <c r="X932" s="166"/>
      <c r="Y932" s="166"/>
      <c r="Z932" s="166"/>
    </row>
    <row r="933" spans="1:26" ht="12.75" customHeight="1">
      <c r="A933" s="166"/>
      <c r="B933" s="166"/>
      <c r="C933" s="166"/>
      <c r="D933" s="166"/>
      <c r="E933" s="166"/>
      <c r="F933" s="166"/>
      <c r="G933" s="166"/>
      <c r="H933" s="166"/>
      <c r="I933" s="166"/>
      <c r="J933" s="166"/>
      <c r="K933" s="166"/>
      <c r="L933" s="166"/>
      <c r="M933" s="166"/>
      <c r="N933" s="166"/>
      <c r="O933" s="166"/>
      <c r="P933" s="166"/>
      <c r="Q933" s="166"/>
      <c r="R933" s="166"/>
      <c r="S933" s="166"/>
      <c r="T933" s="166"/>
      <c r="U933" s="166"/>
      <c r="V933" s="166"/>
      <c r="W933" s="166"/>
      <c r="X933" s="166"/>
      <c r="Y933" s="166"/>
      <c r="Z933" s="166"/>
    </row>
    <row r="934" spans="1:26" ht="12.75" customHeight="1">
      <c r="A934" s="166"/>
      <c r="B934" s="166"/>
      <c r="C934" s="166"/>
      <c r="D934" s="166"/>
      <c r="E934" s="166"/>
      <c r="F934" s="166"/>
      <c r="G934" s="166"/>
      <c r="H934" s="166"/>
      <c r="I934" s="166"/>
      <c r="J934" s="166"/>
      <c r="K934" s="166"/>
      <c r="L934" s="166"/>
      <c r="M934" s="166"/>
      <c r="N934" s="166"/>
      <c r="O934" s="166"/>
      <c r="P934" s="166"/>
      <c r="Q934" s="166"/>
      <c r="R934" s="166"/>
      <c r="S934" s="166"/>
      <c r="T934" s="166"/>
      <c r="U934" s="166"/>
      <c r="V934" s="166"/>
      <c r="W934" s="166"/>
      <c r="X934" s="166"/>
      <c r="Y934" s="166"/>
      <c r="Z934" s="166"/>
    </row>
    <row r="935" spans="1:26" ht="12.75" customHeight="1">
      <c r="A935" s="166"/>
      <c r="B935" s="166"/>
      <c r="C935" s="166"/>
      <c r="D935" s="166"/>
      <c r="E935" s="166"/>
      <c r="F935" s="166"/>
      <c r="G935" s="166"/>
      <c r="H935" s="166"/>
      <c r="I935" s="166"/>
      <c r="J935" s="166"/>
      <c r="K935" s="166"/>
      <c r="L935" s="166"/>
      <c r="M935" s="166"/>
      <c r="N935" s="166"/>
      <c r="O935" s="166"/>
      <c r="P935" s="166"/>
      <c r="Q935" s="166"/>
      <c r="R935" s="166"/>
      <c r="S935" s="166"/>
      <c r="T935" s="166"/>
      <c r="U935" s="166"/>
      <c r="V935" s="166"/>
      <c r="W935" s="166"/>
      <c r="X935" s="166"/>
      <c r="Y935" s="166"/>
      <c r="Z935" s="166"/>
    </row>
    <row r="936" spans="1:26" ht="12.75" customHeight="1">
      <c r="A936" s="166"/>
      <c r="B936" s="166"/>
      <c r="C936" s="166"/>
      <c r="D936" s="166"/>
      <c r="E936" s="166"/>
      <c r="F936" s="166"/>
      <c r="G936" s="166"/>
      <c r="H936" s="166"/>
      <c r="I936" s="166"/>
      <c r="J936" s="166"/>
      <c r="K936" s="166"/>
      <c r="L936" s="166"/>
      <c r="M936" s="166"/>
      <c r="N936" s="166"/>
      <c r="O936" s="166"/>
      <c r="P936" s="166"/>
      <c r="Q936" s="166"/>
      <c r="R936" s="166"/>
      <c r="S936" s="166"/>
      <c r="T936" s="166"/>
      <c r="U936" s="166"/>
      <c r="V936" s="166"/>
      <c r="W936" s="166"/>
      <c r="X936" s="166"/>
      <c r="Y936" s="166"/>
      <c r="Z936" s="166"/>
    </row>
    <row r="937" spans="1:26" ht="12.75" customHeight="1">
      <c r="A937" s="166"/>
      <c r="B937" s="166"/>
      <c r="C937" s="166"/>
      <c r="D937" s="166"/>
      <c r="E937" s="166"/>
      <c r="F937" s="166"/>
      <c r="G937" s="166"/>
      <c r="H937" s="166"/>
      <c r="I937" s="166"/>
      <c r="J937" s="166"/>
      <c r="K937" s="166"/>
      <c r="L937" s="166"/>
      <c r="M937" s="166"/>
      <c r="N937" s="166"/>
      <c r="O937" s="166"/>
      <c r="P937" s="166"/>
      <c r="Q937" s="166"/>
      <c r="R937" s="166"/>
      <c r="S937" s="166"/>
      <c r="T937" s="166"/>
      <c r="U937" s="166"/>
      <c r="V937" s="166"/>
      <c r="W937" s="166"/>
      <c r="X937" s="166"/>
      <c r="Y937" s="166"/>
      <c r="Z937" s="166"/>
    </row>
    <row r="938" spans="1:26" ht="12.75" customHeight="1">
      <c r="A938" s="166"/>
      <c r="B938" s="166"/>
      <c r="C938" s="166"/>
      <c r="D938" s="166"/>
      <c r="E938" s="166"/>
      <c r="F938" s="166"/>
      <c r="G938" s="166"/>
      <c r="H938" s="166"/>
      <c r="I938" s="166"/>
      <c r="J938" s="166"/>
      <c r="K938" s="166"/>
      <c r="L938" s="166"/>
      <c r="M938" s="166"/>
      <c r="N938" s="166"/>
      <c r="O938" s="166"/>
      <c r="P938" s="166"/>
      <c r="Q938" s="166"/>
      <c r="R938" s="166"/>
      <c r="S938" s="166"/>
      <c r="T938" s="166"/>
      <c r="U938" s="166"/>
      <c r="V938" s="166"/>
      <c r="W938" s="166"/>
      <c r="X938" s="166"/>
      <c r="Y938" s="166"/>
      <c r="Z938" s="166"/>
    </row>
    <row r="939" spans="1:26" ht="12.75" customHeight="1">
      <c r="A939" s="166"/>
      <c r="B939" s="166"/>
      <c r="C939" s="166"/>
      <c r="D939" s="166"/>
      <c r="E939" s="166"/>
      <c r="F939" s="166"/>
      <c r="G939" s="166"/>
      <c r="H939" s="166"/>
      <c r="I939" s="166"/>
      <c r="J939" s="166"/>
      <c r="K939" s="166"/>
      <c r="L939" s="166"/>
      <c r="M939" s="166"/>
      <c r="N939" s="166"/>
      <c r="O939" s="166"/>
      <c r="P939" s="166"/>
      <c r="Q939" s="166"/>
      <c r="R939" s="166"/>
      <c r="S939" s="166"/>
      <c r="T939" s="166"/>
      <c r="U939" s="166"/>
      <c r="V939" s="166"/>
      <c r="W939" s="166"/>
      <c r="X939" s="166"/>
      <c r="Y939" s="166"/>
      <c r="Z939" s="166"/>
    </row>
    <row r="940" spans="1:26" ht="12.75" customHeight="1">
      <c r="A940" s="166"/>
      <c r="B940" s="166"/>
      <c r="C940" s="166"/>
      <c r="D940" s="166"/>
      <c r="E940" s="166"/>
      <c r="F940" s="166"/>
      <c r="G940" s="166"/>
      <c r="H940" s="166"/>
      <c r="I940" s="166"/>
      <c r="J940" s="166"/>
      <c r="K940" s="166"/>
      <c r="L940" s="166"/>
      <c r="M940" s="166"/>
      <c r="N940" s="166"/>
      <c r="O940" s="166"/>
      <c r="P940" s="166"/>
      <c r="Q940" s="166"/>
      <c r="R940" s="166"/>
      <c r="S940" s="166"/>
      <c r="T940" s="166"/>
      <c r="U940" s="166"/>
      <c r="V940" s="166"/>
      <c r="W940" s="166"/>
      <c r="X940" s="166"/>
      <c r="Y940" s="166"/>
      <c r="Z940" s="166"/>
    </row>
    <row r="941" spans="1:26" ht="12.75" customHeight="1">
      <c r="A941" s="166"/>
      <c r="B941" s="166"/>
      <c r="C941" s="166"/>
      <c r="D941" s="166"/>
      <c r="E941" s="166"/>
      <c r="F941" s="166"/>
      <c r="G941" s="166"/>
      <c r="H941" s="166"/>
      <c r="I941" s="166"/>
      <c r="J941" s="166"/>
      <c r="K941" s="166"/>
      <c r="L941" s="166"/>
      <c r="M941" s="166"/>
      <c r="N941" s="166"/>
      <c r="O941" s="166"/>
      <c r="P941" s="166"/>
      <c r="Q941" s="166"/>
      <c r="R941" s="166"/>
      <c r="S941" s="166"/>
      <c r="T941" s="166"/>
      <c r="U941" s="166"/>
      <c r="V941" s="166"/>
      <c r="W941" s="166"/>
      <c r="X941" s="166"/>
      <c r="Y941" s="166"/>
      <c r="Z941" s="166"/>
    </row>
    <row r="942" spans="1:26" ht="12.75" customHeight="1">
      <c r="A942" s="166"/>
      <c r="B942" s="166"/>
      <c r="C942" s="166"/>
      <c r="D942" s="166"/>
      <c r="E942" s="166"/>
      <c r="F942" s="166"/>
      <c r="G942" s="166"/>
      <c r="H942" s="166"/>
      <c r="I942" s="166"/>
      <c r="J942" s="166"/>
      <c r="K942" s="166"/>
      <c r="L942" s="166"/>
      <c r="M942" s="166"/>
      <c r="N942" s="166"/>
      <c r="O942" s="166"/>
      <c r="P942" s="166"/>
      <c r="Q942" s="166"/>
      <c r="R942" s="166"/>
      <c r="S942" s="166"/>
      <c r="T942" s="166"/>
      <c r="U942" s="166"/>
      <c r="V942" s="166"/>
      <c r="W942" s="166"/>
      <c r="X942" s="166"/>
      <c r="Y942" s="166"/>
      <c r="Z942" s="166"/>
    </row>
    <row r="943" spans="1:26" ht="12.75" customHeight="1">
      <c r="A943" s="166"/>
      <c r="B943" s="166"/>
      <c r="C943" s="166"/>
      <c r="D943" s="166"/>
      <c r="E943" s="166"/>
      <c r="F943" s="166"/>
      <c r="G943" s="166"/>
      <c r="H943" s="166"/>
      <c r="I943" s="166"/>
      <c r="J943" s="166"/>
      <c r="K943" s="166"/>
      <c r="L943" s="166"/>
      <c r="M943" s="166"/>
      <c r="N943" s="166"/>
      <c r="O943" s="166"/>
      <c r="P943" s="166"/>
      <c r="Q943" s="166"/>
      <c r="R943" s="166"/>
      <c r="S943" s="166"/>
      <c r="T943" s="166"/>
      <c r="U943" s="166"/>
      <c r="V943" s="166"/>
      <c r="W943" s="166"/>
      <c r="X943" s="166"/>
      <c r="Y943" s="166"/>
      <c r="Z943" s="166"/>
    </row>
    <row r="944" spans="1:26" ht="12.75" customHeight="1">
      <c r="A944" s="166"/>
      <c r="B944" s="166"/>
      <c r="C944" s="166"/>
      <c r="D944" s="166"/>
      <c r="E944" s="166"/>
      <c r="F944" s="166"/>
      <c r="G944" s="166"/>
      <c r="H944" s="166"/>
      <c r="I944" s="166"/>
      <c r="J944" s="166"/>
      <c r="K944" s="166"/>
      <c r="L944" s="166"/>
      <c r="M944" s="166"/>
      <c r="N944" s="166"/>
      <c r="O944" s="166"/>
      <c r="P944" s="166"/>
      <c r="Q944" s="166"/>
      <c r="R944" s="166"/>
      <c r="S944" s="166"/>
      <c r="T944" s="166"/>
      <c r="U944" s="166"/>
      <c r="V944" s="166"/>
      <c r="W944" s="166"/>
      <c r="X944" s="166"/>
      <c r="Y944" s="166"/>
      <c r="Z944" s="166"/>
    </row>
    <row r="945" spans="1:26" ht="12.75" customHeight="1">
      <c r="A945" s="166"/>
      <c r="B945" s="166"/>
      <c r="C945" s="166"/>
      <c r="D945" s="166"/>
      <c r="E945" s="166"/>
      <c r="F945" s="166"/>
      <c r="G945" s="166"/>
      <c r="H945" s="166"/>
      <c r="I945" s="166"/>
      <c r="J945" s="166"/>
      <c r="K945" s="166"/>
      <c r="L945" s="166"/>
      <c r="M945" s="166"/>
      <c r="N945" s="166"/>
      <c r="O945" s="166"/>
      <c r="P945" s="166"/>
      <c r="Q945" s="166"/>
      <c r="R945" s="166"/>
      <c r="S945" s="166"/>
      <c r="T945" s="166"/>
      <c r="U945" s="166"/>
      <c r="V945" s="166"/>
      <c r="W945" s="166"/>
      <c r="X945" s="166"/>
      <c r="Y945" s="166"/>
      <c r="Z945" s="166"/>
    </row>
    <row r="946" spans="1:26" ht="12.75" customHeight="1">
      <c r="A946" s="166"/>
      <c r="B946" s="166"/>
      <c r="C946" s="166"/>
      <c r="D946" s="166"/>
      <c r="E946" s="166"/>
      <c r="F946" s="166"/>
      <c r="G946" s="166"/>
      <c r="H946" s="166"/>
      <c r="I946" s="166"/>
      <c r="J946" s="166"/>
      <c r="K946" s="166"/>
      <c r="L946" s="166"/>
      <c r="M946" s="166"/>
      <c r="N946" s="166"/>
      <c r="O946" s="166"/>
      <c r="P946" s="166"/>
      <c r="Q946" s="166"/>
      <c r="R946" s="166"/>
      <c r="S946" s="166"/>
      <c r="T946" s="166"/>
      <c r="U946" s="166"/>
      <c r="V946" s="166"/>
      <c r="W946" s="166"/>
      <c r="X946" s="166"/>
      <c r="Y946" s="166"/>
      <c r="Z946" s="166"/>
    </row>
    <row r="947" spans="1:26" ht="12.75" customHeight="1">
      <c r="A947" s="166"/>
      <c r="B947" s="166"/>
      <c r="C947" s="166"/>
      <c r="D947" s="166"/>
      <c r="E947" s="166"/>
      <c r="F947" s="166"/>
      <c r="G947" s="166"/>
      <c r="H947" s="166"/>
      <c r="I947" s="166"/>
      <c r="J947" s="166"/>
      <c r="K947" s="166"/>
      <c r="L947" s="166"/>
      <c r="M947" s="166"/>
      <c r="N947" s="166"/>
      <c r="O947" s="166"/>
      <c r="P947" s="166"/>
      <c r="Q947" s="166"/>
      <c r="R947" s="166"/>
      <c r="S947" s="166"/>
      <c r="T947" s="166"/>
      <c r="U947" s="166"/>
      <c r="V947" s="166"/>
      <c r="W947" s="166"/>
      <c r="X947" s="166"/>
      <c r="Y947" s="166"/>
      <c r="Z947" s="166"/>
    </row>
    <row r="948" spans="1:26" ht="12.75" customHeight="1">
      <c r="A948" s="166"/>
      <c r="B948" s="166"/>
      <c r="C948" s="166"/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66"/>
      <c r="O948" s="166"/>
      <c r="P948" s="166"/>
      <c r="Q948" s="166"/>
      <c r="R948" s="166"/>
      <c r="S948" s="166"/>
      <c r="T948" s="166"/>
      <c r="U948" s="166"/>
      <c r="V948" s="166"/>
      <c r="W948" s="166"/>
      <c r="X948" s="166"/>
      <c r="Y948" s="166"/>
      <c r="Z948" s="166"/>
    </row>
    <row r="949" spans="1:26" ht="12.75" customHeight="1">
      <c r="A949" s="166"/>
      <c r="B949" s="166"/>
      <c r="C949" s="166"/>
      <c r="D949" s="166"/>
      <c r="E949" s="166"/>
      <c r="F949" s="166"/>
      <c r="G949" s="166"/>
      <c r="H949" s="166"/>
      <c r="I949" s="166"/>
      <c r="J949" s="166"/>
      <c r="K949" s="166"/>
      <c r="L949" s="166"/>
      <c r="M949" s="166"/>
      <c r="N949" s="166"/>
      <c r="O949" s="166"/>
      <c r="P949" s="166"/>
      <c r="Q949" s="166"/>
      <c r="R949" s="166"/>
      <c r="S949" s="166"/>
      <c r="T949" s="166"/>
      <c r="U949" s="166"/>
      <c r="V949" s="166"/>
      <c r="W949" s="166"/>
      <c r="X949" s="166"/>
      <c r="Y949" s="166"/>
      <c r="Z949" s="166"/>
    </row>
    <row r="950" spans="1:26" ht="12.75" customHeight="1">
      <c r="A950" s="166"/>
      <c r="B950" s="166"/>
      <c r="C950" s="166"/>
      <c r="D950" s="166"/>
      <c r="E950" s="166"/>
      <c r="F950" s="166"/>
      <c r="G950" s="166"/>
      <c r="H950" s="166"/>
      <c r="I950" s="166"/>
      <c r="J950" s="166"/>
      <c r="K950" s="166"/>
      <c r="L950" s="166"/>
      <c r="M950" s="166"/>
      <c r="N950" s="166"/>
      <c r="O950" s="166"/>
      <c r="P950" s="166"/>
      <c r="Q950" s="166"/>
      <c r="R950" s="166"/>
      <c r="S950" s="166"/>
      <c r="T950" s="166"/>
      <c r="U950" s="166"/>
      <c r="V950" s="166"/>
      <c r="W950" s="166"/>
      <c r="X950" s="166"/>
      <c r="Y950" s="166"/>
      <c r="Z950" s="166"/>
    </row>
    <row r="951" spans="1:26" ht="12.75" customHeight="1">
      <c r="A951" s="166"/>
      <c r="B951" s="166"/>
      <c r="C951" s="166"/>
      <c r="D951" s="166"/>
      <c r="E951" s="166"/>
      <c r="F951" s="166"/>
      <c r="G951" s="166"/>
      <c r="H951" s="166"/>
      <c r="I951" s="166"/>
      <c r="J951" s="166"/>
      <c r="K951" s="166"/>
      <c r="L951" s="166"/>
      <c r="M951" s="166"/>
      <c r="N951" s="166"/>
      <c r="O951" s="166"/>
      <c r="P951" s="166"/>
      <c r="Q951" s="166"/>
      <c r="R951" s="166"/>
      <c r="S951" s="166"/>
      <c r="T951" s="166"/>
      <c r="U951" s="166"/>
      <c r="V951" s="166"/>
      <c r="W951" s="166"/>
      <c r="X951" s="166"/>
      <c r="Y951" s="166"/>
      <c r="Z951" s="166"/>
    </row>
    <row r="952" spans="1:26" ht="12.75" customHeight="1">
      <c r="A952" s="166"/>
      <c r="B952" s="166"/>
      <c r="C952" s="166"/>
      <c r="D952" s="166"/>
      <c r="E952" s="166"/>
      <c r="F952" s="166"/>
      <c r="G952" s="166"/>
      <c r="H952" s="166"/>
      <c r="I952" s="166"/>
      <c r="J952" s="166"/>
      <c r="K952" s="166"/>
      <c r="L952" s="166"/>
      <c r="M952" s="166"/>
      <c r="N952" s="166"/>
      <c r="O952" s="166"/>
      <c r="P952" s="166"/>
      <c r="Q952" s="166"/>
      <c r="R952" s="166"/>
      <c r="S952" s="166"/>
      <c r="T952" s="166"/>
      <c r="U952" s="166"/>
      <c r="V952" s="166"/>
      <c r="W952" s="166"/>
      <c r="X952" s="166"/>
      <c r="Y952" s="166"/>
      <c r="Z952" s="166"/>
    </row>
    <row r="953" spans="1:26" ht="12.75" customHeight="1">
      <c r="A953" s="166"/>
      <c r="B953" s="166"/>
      <c r="C953" s="166"/>
      <c r="D953" s="166"/>
      <c r="E953" s="166"/>
      <c r="F953" s="166"/>
      <c r="G953" s="166"/>
      <c r="H953" s="166"/>
      <c r="I953" s="166"/>
      <c r="J953" s="166"/>
      <c r="K953" s="166"/>
      <c r="L953" s="166"/>
      <c r="M953" s="166"/>
      <c r="N953" s="166"/>
      <c r="O953" s="166"/>
      <c r="P953" s="166"/>
      <c r="Q953" s="166"/>
      <c r="R953" s="166"/>
      <c r="S953" s="166"/>
      <c r="T953" s="166"/>
      <c r="U953" s="166"/>
      <c r="V953" s="166"/>
      <c r="W953" s="166"/>
      <c r="X953" s="166"/>
      <c r="Y953" s="166"/>
      <c r="Z953" s="166"/>
    </row>
    <row r="954" spans="1:26" ht="12.75" customHeight="1">
      <c r="A954" s="166"/>
      <c r="B954" s="166"/>
      <c r="C954" s="166"/>
      <c r="D954" s="166"/>
      <c r="E954" s="166"/>
      <c r="F954" s="166"/>
      <c r="G954" s="166"/>
      <c r="H954" s="166"/>
      <c r="I954" s="166"/>
      <c r="J954" s="166"/>
      <c r="K954" s="166"/>
      <c r="L954" s="166"/>
      <c r="M954" s="166"/>
      <c r="N954" s="166"/>
      <c r="O954" s="166"/>
      <c r="P954" s="166"/>
      <c r="Q954" s="166"/>
      <c r="R954" s="166"/>
      <c r="S954" s="166"/>
      <c r="T954" s="166"/>
      <c r="U954" s="166"/>
      <c r="V954" s="166"/>
      <c r="W954" s="166"/>
      <c r="X954" s="166"/>
      <c r="Y954" s="166"/>
      <c r="Z954" s="166"/>
    </row>
    <row r="955" spans="1:26" ht="12.75" customHeight="1">
      <c r="A955" s="166"/>
      <c r="B955" s="166"/>
      <c r="C955" s="166"/>
      <c r="D955" s="166"/>
      <c r="E955" s="166"/>
      <c r="F955" s="166"/>
      <c r="G955" s="166"/>
      <c r="H955" s="166"/>
      <c r="I955" s="166"/>
      <c r="J955" s="166"/>
      <c r="K955" s="166"/>
      <c r="L955" s="166"/>
      <c r="M955" s="166"/>
      <c r="N955" s="166"/>
      <c r="O955" s="166"/>
      <c r="P955" s="166"/>
      <c r="Q955" s="166"/>
      <c r="R955" s="166"/>
      <c r="S955" s="166"/>
      <c r="T955" s="166"/>
      <c r="U955" s="166"/>
      <c r="V955" s="166"/>
      <c r="W955" s="166"/>
      <c r="X955" s="166"/>
      <c r="Y955" s="166"/>
      <c r="Z955" s="166"/>
    </row>
    <row r="956" spans="1:26" ht="12.75" customHeight="1">
      <c r="A956" s="166"/>
      <c r="B956" s="166"/>
      <c r="C956" s="166"/>
      <c r="D956" s="166"/>
      <c r="E956" s="166"/>
      <c r="F956" s="166"/>
      <c r="G956" s="166"/>
      <c r="H956" s="166"/>
      <c r="I956" s="166"/>
      <c r="J956" s="166"/>
      <c r="K956" s="166"/>
      <c r="L956" s="166"/>
      <c r="M956" s="166"/>
      <c r="N956" s="166"/>
      <c r="O956" s="166"/>
      <c r="P956" s="166"/>
      <c r="Q956" s="166"/>
      <c r="R956" s="166"/>
      <c r="S956" s="166"/>
      <c r="T956" s="166"/>
      <c r="U956" s="166"/>
      <c r="V956" s="166"/>
      <c r="W956" s="166"/>
      <c r="X956" s="166"/>
      <c r="Y956" s="166"/>
      <c r="Z956" s="166"/>
    </row>
    <row r="957" spans="1:26" ht="12.75" customHeight="1">
      <c r="A957" s="166"/>
      <c r="B957" s="166"/>
      <c r="C957" s="166"/>
      <c r="D957" s="166"/>
      <c r="E957" s="166"/>
      <c r="F957" s="166"/>
      <c r="G957" s="166"/>
      <c r="H957" s="166"/>
      <c r="I957" s="166"/>
      <c r="J957" s="166"/>
      <c r="K957" s="166"/>
      <c r="L957" s="166"/>
      <c r="M957" s="166"/>
      <c r="N957" s="166"/>
      <c r="O957" s="166"/>
      <c r="P957" s="166"/>
      <c r="Q957" s="166"/>
      <c r="R957" s="166"/>
      <c r="S957" s="166"/>
      <c r="T957" s="166"/>
      <c r="U957" s="166"/>
      <c r="V957" s="166"/>
      <c r="W957" s="166"/>
      <c r="X957" s="166"/>
      <c r="Y957" s="166"/>
      <c r="Z957" s="166"/>
    </row>
    <row r="958" spans="1:26" ht="12.75" customHeight="1">
      <c r="A958" s="166"/>
      <c r="B958" s="166"/>
      <c r="C958" s="166"/>
      <c r="D958" s="166"/>
      <c r="E958" s="166"/>
      <c r="F958" s="166"/>
      <c r="G958" s="166"/>
      <c r="H958" s="166"/>
      <c r="I958" s="166"/>
      <c r="J958" s="166"/>
      <c r="K958" s="166"/>
      <c r="L958" s="166"/>
      <c r="M958" s="166"/>
      <c r="N958" s="166"/>
      <c r="O958" s="166"/>
      <c r="P958" s="166"/>
      <c r="Q958" s="166"/>
      <c r="R958" s="166"/>
      <c r="S958" s="166"/>
      <c r="T958" s="166"/>
      <c r="U958" s="166"/>
      <c r="V958" s="166"/>
      <c r="W958" s="166"/>
      <c r="X958" s="166"/>
      <c r="Y958" s="166"/>
      <c r="Z958" s="166"/>
    </row>
    <row r="959" spans="1:26" ht="12.75" customHeight="1">
      <c r="A959" s="166"/>
      <c r="B959" s="166"/>
      <c r="C959" s="166"/>
      <c r="D959" s="166"/>
      <c r="E959" s="166"/>
      <c r="F959" s="166"/>
      <c r="G959" s="166"/>
      <c r="H959" s="166"/>
      <c r="I959" s="166"/>
      <c r="J959" s="166"/>
      <c r="K959" s="166"/>
      <c r="L959" s="166"/>
      <c r="M959" s="166"/>
      <c r="N959" s="166"/>
      <c r="O959" s="166"/>
      <c r="P959" s="166"/>
      <c r="Q959" s="166"/>
      <c r="R959" s="166"/>
      <c r="S959" s="166"/>
      <c r="T959" s="166"/>
      <c r="U959" s="166"/>
      <c r="V959" s="166"/>
      <c r="W959" s="166"/>
      <c r="X959" s="166"/>
      <c r="Y959" s="166"/>
      <c r="Z959" s="166"/>
    </row>
    <row r="960" spans="1:26" ht="12.75" customHeight="1">
      <c r="A960" s="166"/>
      <c r="B960" s="166"/>
      <c r="C960" s="166"/>
      <c r="D960" s="166"/>
      <c r="E960" s="166"/>
      <c r="F960" s="166"/>
      <c r="G960" s="166"/>
      <c r="H960" s="166"/>
      <c r="I960" s="166"/>
      <c r="J960" s="166"/>
      <c r="K960" s="166"/>
      <c r="L960" s="166"/>
      <c r="M960" s="166"/>
      <c r="N960" s="166"/>
      <c r="O960" s="166"/>
      <c r="P960" s="166"/>
      <c r="Q960" s="166"/>
      <c r="R960" s="166"/>
      <c r="S960" s="166"/>
      <c r="T960" s="166"/>
      <c r="U960" s="166"/>
      <c r="V960" s="166"/>
      <c r="W960" s="166"/>
      <c r="X960" s="166"/>
      <c r="Y960" s="166"/>
      <c r="Z960" s="166"/>
    </row>
    <row r="961" spans="1:26" ht="12.75" customHeight="1">
      <c r="A961" s="166"/>
      <c r="B961" s="166"/>
      <c r="C961" s="166"/>
      <c r="D961" s="166"/>
      <c r="E961" s="166"/>
      <c r="F961" s="166"/>
      <c r="G961" s="166"/>
      <c r="H961" s="166"/>
      <c r="I961" s="166"/>
      <c r="J961" s="166"/>
      <c r="K961" s="166"/>
      <c r="L961" s="166"/>
      <c r="M961" s="166"/>
      <c r="N961" s="166"/>
      <c r="O961" s="166"/>
      <c r="P961" s="166"/>
      <c r="Q961" s="166"/>
      <c r="R961" s="166"/>
      <c r="S961" s="166"/>
      <c r="T961" s="166"/>
      <c r="U961" s="166"/>
      <c r="V961" s="166"/>
      <c r="W961" s="166"/>
      <c r="X961" s="166"/>
      <c r="Y961" s="166"/>
      <c r="Z961" s="166"/>
    </row>
    <row r="962" spans="1:26" ht="12.75" customHeight="1">
      <c r="A962" s="166"/>
      <c r="B962" s="166"/>
      <c r="C962" s="166"/>
      <c r="D962" s="166"/>
      <c r="E962" s="166"/>
      <c r="F962" s="166"/>
      <c r="G962" s="166"/>
      <c r="H962" s="166"/>
      <c r="I962" s="166"/>
      <c r="J962" s="166"/>
      <c r="K962" s="166"/>
      <c r="L962" s="166"/>
      <c r="M962" s="166"/>
      <c r="N962" s="166"/>
      <c r="O962" s="166"/>
      <c r="P962" s="166"/>
      <c r="Q962" s="166"/>
      <c r="R962" s="166"/>
      <c r="S962" s="166"/>
      <c r="T962" s="166"/>
      <c r="U962" s="166"/>
      <c r="V962" s="166"/>
      <c r="W962" s="166"/>
      <c r="X962" s="166"/>
      <c r="Y962" s="166"/>
      <c r="Z962" s="166"/>
    </row>
    <row r="963" spans="1:26" ht="12.75" customHeight="1">
      <c r="A963" s="166"/>
      <c r="B963" s="166"/>
      <c r="C963" s="166"/>
      <c r="D963" s="166"/>
      <c r="E963" s="166"/>
      <c r="F963" s="166"/>
      <c r="G963" s="166"/>
      <c r="H963" s="166"/>
      <c r="I963" s="166"/>
      <c r="J963" s="166"/>
      <c r="K963" s="166"/>
      <c r="L963" s="166"/>
      <c r="M963" s="166"/>
      <c r="N963" s="166"/>
      <c r="O963" s="166"/>
      <c r="P963" s="166"/>
      <c r="Q963" s="166"/>
      <c r="R963" s="166"/>
      <c r="S963" s="166"/>
      <c r="T963" s="166"/>
      <c r="U963" s="166"/>
      <c r="V963" s="166"/>
      <c r="W963" s="166"/>
      <c r="X963" s="166"/>
      <c r="Y963" s="166"/>
      <c r="Z963" s="166"/>
    </row>
    <row r="964" spans="1:26" ht="12.75" customHeight="1">
      <c r="A964" s="166"/>
      <c r="B964" s="166"/>
      <c r="C964" s="166"/>
      <c r="D964" s="166"/>
      <c r="E964" s="166"/>
      <c r="F964" s="166"/>
      <c r="G964" s="166"/>
      <c r="H964" s="166"/>
      <c r="I964" s="166"/>
      <c r="J964" s="166"/>
      <c r="K964" s="166"/>
      <c r="L964" s="166"/>
      <c r="M964" s="166"/>
      <c r="N964" s="166"/>
      <c r="O964" s="166"/>
      <c r="P964" s="166"/>
      <c r="Q964" s="166"/>
      <c r="R964" s="166"/>
      <c r="S964" s="166"/>
      <c r="T964" s="166"/>
      <c r="U964" s="166"/>
      <c r="V964" s="166"/>
      <c r="W964" s="166"/>
      <c r="X964" s="166"/>
      <c r="Y964" s="166"/>
      <c r="Z964" s="166"/>
    </row>
    <row r="965" spans="1:26" ht="12.75" customHeight="1">
      <c r="A965" s="166"/>
      <c r="B965" s="166"/>
      <c r="C965" s="166"/>
      <c r="D965" s="166"/>
      <c r="E965" s="166"/>
      <c r="F965" s="166"/>
      <c r="G965" s="166"/>
      <c r="H965" s="166"/>
      <c r="I965" s="166"/>
      <c r="J965" s="166"/>
      <c r="K965" s="166"/>
      <c r="L965" s="166"/>
      <c r="M965" s="166"/>
      <c r="N965" s="166"/>
      <c r="O965" s="166"/>
      <c r="P965" s="166"/>
      <c r="Q965" s="166"/>
      <c r="R965" s="166"/>
      <c r="S965" s="166"/>
      <c r="T965" s="166"/>
      <c r="U965" s="166"/>
      <c r="V965" s="166"/>
      <c r="W965" s="166"/>
      <c r="X965" s="166"/>
      <c r="Y965" s="166"/>
      <c r="Z965" s="166"/>
    </row>
    <row r="966" spans="1:26" ht="12.75" customHeight="1">
      <c r="A966" s="166"/>
      <c r="B966" s="166"/>
      <c r="C966" s="166"/>
      <c r="D966" s="166"/>
      <c r="E966" s="166"/>
      <c r="F966" s="166"/>
      <c r="G966" s="166"/>
      <c r="H966" s="166"/>
      <c r="I966" s="166"/>
      <c r="J966" s="166"/>
      <c r="K966" s="166"/>
      <c r="L966" s="166"/>
      <c r="M966" s="166"/>
      <c r="N966" s="166"/>
      <c r="O966" s="166"/>
      <c r="P966" s="166"/>
      <c r="Q966" s="166"/>
      <c r="R966" s="166"/>
      <c r="S966" s="166"/>
      <c r="T966" s="166"/>
      <c r="U966" s="166"/>
      <c r="V966" s="166"/>
      <c r="W966" s="166"/>
      <c r="X966" s="166"/>
      <c r="Y966" s="166"/>
      <c r="Z966" s="166"/>
    </row>
    <row r="967" spans="1:26" ht="12.75" customHeight="1">
      <c r="A967" s="166"/>
      <c r="B967" s="166"/>
      <c r="C967" s="166"/>
      <c r="D967" s="166"/>
      <c r="E967" s="166"/>
      <c r="F967" s="166"/>
      <c r="G967" s="166"/>
      <c r="H967" s="166"/>
      <c r="I967" s="166"/>
      <c r="J967" s="166"/>
      <c r="K967" s="166"/>
      <c r="L967" s="166"/>
      <c r="M967" s="166"/>
      <c r="N967" s="166"/>
      <c r="O967" s="166"/>
      <c r="P967" s="166"/>
      <c r="Q967" s="166"/>
      <c r="R967" s="166"/>
      <c r="S967" s="166"/>
      <c r="T967" s="166"/>
      <c r="U967" s="166"/>
      <c r="V967" s="166"/>
      <c r="W967" s="166"/>
      <c r="X967" s="166"/>
      <c r="Y967" s="166"/>
      <c r="Z967" s="166"/>
    </row>
    <row r="968" spans="1:26" ht="12.75" customHeight="1">
      <c r="A968" s="166"/>
      <c r="B968" s="166"/>
      <c r="C968" s="166"/>
      <c r="D968" s="166"/>
      <c r="E968" s="166"/>
      <c r="F968" s="166"/>
      <c r="G968" s="166"/>
      <c r="H968" s="166"/>
      <c r="I968" s="166"/>
      <c r="J968" s="166"/>
      <c r="K968" s="166"/>
      <c r="L968" s="166"/>
      <c r="M968" s="166"/>
      <c r="N968" s="166"/>
      <c r="O968" s="166"/>
      <c r="P968" s="166"/>
      <c r="Q968" s="166"/>
      <c r="R968" s="166"/>
      <c r="S968" s="166"/>
      <c r="T968" s="166"/>
      <c r="U968" s="166"/>
      <c r="V968" s="166"/>
      <c r="W968" s="166"/>
      <c r="X968" s="166"/>
      <c r="Y968" s="166"/>
      <c r="Z968" s="166"/>
    </row>
    <row r="969" spans="1:26" ht="12.75" customHeight="1">
      <c r="A969" s="166"/>
      <c r="B969" s="166"/>
      <c r="C969" s="166"/>
      <c r="D969" s="166"/>
      <c r="E969" s="166"/>
      <c r="F969" s="166"/>
      <c r="G969" s="166"/>
      <c r="H969" s="166"/>
      <c r="I969" s="166"/>
      <c r="J969" s="166"/>
      <c r="K969" s="166"/>
      <c r="L969" s="166"/>
      <c r="M969" s="166"/>
      <c r="N969" s="166"/>
      <c r="O969" s="166"/>
      <c r="P969" s="166"/>
      <c r="Q969" s="166"/>
      <c r="R969" s="166"/>
      <c r="S969" s="166"/>
      <c r="T969" s="166"/>
      <c r="U969" s="166"/>
      <c r="V969" s="166"/>
      <c r="W969" s="166"/>
      <c r="X969" s="166"/>
      <c r="Y969" s="166"/>
      <c r="Z969" s="166"/>
    </row>
    <row r="970" spans="1:26" ht="12.75" customHeight="1">
      <c r="A970" s="166"/>
      <c r="B970" s="166"/>
      <c r="C970" s="166"/>
      <c r="D970" s="166"/>
      <c r="E970" s="166"/>
      <c r="F970" s="166"/>
      <c r="G970" s="166"/>
      <c r="H970" s="166"/>
      <c r="I970" s="166"/>
      <c r="J970" s="166"/>
      <c r="K970" s="166"/>
      <c r="L970" s="166"/>
      <c r="M970" s="166"/>
      <c r="N970" s="166"/>
      <c r="O970" s="166"/>
      <c r="P970" s="166"/>
      <c r="Q970" s="166"/>
      <c r="R970" s="166"/>
      <c r="S970" s="166"/>
      <c r="T970" s="166"/>
      <c r="U970" s="166"/>
      <c r="V970" s="166"/>
      <c r="W970" s="166"/>
      <c r="X970" s="166"/>
      <c r="Y970" s="166"/>
      <c r="Z970" s="166"/>
    </row>
    <row r="971" spans="1:26" ht="12.75" customHeight="1">
      <c r="A971" s="166"/>
      <c r="B971" s="166"/>
      <c r="C971" s="166"/>
      <c r="D971" s="166"/>
      <c r="E971" s="166"/>
      <c r="F971" s="166"/>
      <c r="G971" s="166"/>
      <c r="H971" s="166"/>
      <c r="I971" s="166"/>
      <c r="J971" s="166"/>
      <c r="K971" s="166"/>
      <c r="L971" s="166"/>
      <c r="M971" s="166"/>
      <c r="N971" s="166"/>
      <c r="O971" s="166"/>
      <c r="P971" s="166"/>
      <c r="Q971" s="166"/>
      <c r="R971" s="166"/>
      <c r="S971" s="166"/>
      <c r="T971" s="166"/>
      <c r="U971" s="166"/>
      <c r="V971" s="166"/>
      <c r="W971" s="166"/>
      <c r="X971" s="166"/>
      <c r="Y971" s="166"/>
      <c r="Z971" s="166"/>
    </row>
    <row r="972" spans="1:26" ht="12.75" customHeight="1">
      <c r="A972" s="166"/>
      <c r="B972" s="166"/>
      <c r="C972" s="166"/>
      <c r="D972" s="166"/>
      <c r="E972" s="166"/>
      <c r="F972" s="166"/>
      <c r="G972" s="166"/>
      <c r="H972" s="166"/>
      <c r="I972" s="166"/>
      <c r="J972" s="166"/>
      <c r="K972" s="166"/>
      <c r="L972" s="166"/>
      <c r="M972" s="166"/>
      <c r="N972" s="166"/>
      <c r="O972" s="166"/>
      <c r="P972" s="166"/>
      <c r="Q972" s="166"/>
      <c r="R972" s="166"/>
      <c r="S972" s="166"/>
      <c r="T972" s="166"/>
      <c r="U972" s="166"/>
      <c r="V972" s="166"/>
      <c r="W972" s="166"/>
      <c r="X972" s="166"/>
      <c r="Y972" s="166"/>
      <c r="Z972" s="166"/>
    </row>
    <row r="973" spans="1:26" ht="12.75" customHeight="1">
      <c r="A973" s="166"/>
      <c r="B973" s="166"/>
      <c r="C973" s="166"/>
      <c r="D973" s="166"/>
      <c r="E973" s="166"/>
      <c r="F973" s="166"/>
      <c r="G973" s="166"/>
      <c r="H973" s="166"/>
      <c r="I973" s="166"/>
      <c r="J973" s="166"/>
      <c r="K973" s="166"/>
      <c r="L973" s="166"/>
      <c r="M973" s="166"/>
      <c r="N973" s="166"/>
      <c r="O973" s="166"/>
      <c r="P973" s="166"/>
      <c r="Q973" s="166"/>
      <c r="R973" s="166"/>
      <c r="S973" s="166"/>
      <c r="T973" s="166"/>
      <c r="U973" s="166"/>
      <c r="V973" s="166"/>
      <c r="W973" s="166"/>
      <c r="X973" s="166"/>
      <c r="Y973" s="166"/>
      <c r="Z973" s="166"/>
    </row>
    <row r="974" spans="1:26" ht="12.75" customHeight="1">
      <c r="A974" s="166"/>
      <c r="B974" s="166"/>
      <c r="C974" s="166"/>
      <c r="D974" s="166"/>
      <c r="E974" s="166"/>
      <c r="F974" s="166"/>
      <c r="G974" s="166"/>
      <c r="H974" s="166"/>
      <c r="I974" s="166"/>
      <c r="J974" s="166"/>
      <c r="K974" s="166"/>
      <c r="L974" s="166"/>
      <c r="M974" s="166"/>
      <c r="N974" s="166"/>
      <c r="O974" s="166"/>
      <c r="P974" s="166"/>
      <c r="Q974" s="166"/>
      <c r="R974" s="166"/>
      <c r="S974" s="166"/>
      <c r="T974" s="166"/>
      <c r="U974" s="166"/>
      <c r="V974" s="166"/>
      <c r="W974" s="166"/>
      <c r="X974" s="166"/>
      <c r="Y974" s="166"/>
      <c r="Z974" s="166"/>
    </row>
    <row r="975" spans="1:26" ht="12.75" customHeight="1">
      <c r="A975" s="166"/>
      <c r="B975" s="166"/>
      <c r="C975" s="166"/>
      <c r="D975" s="166"/>
      <c r="E975" s="166"/>
      <c r="F975" s="166"/>
      <c r="G975" s="166"/>
      <c r="H975" s="166"/>
      <c r="I975" s="166"/>
      <c r="J975" s="166"/>
      <c r="K975" s="166"/>
      <c r="L975" s="166"/>
      <c r="M975" s="166"/>
      <c r="N975" s="166"/>
      <c r="O975" s="166"/>
      <c r="P975" s="166"/>
      <c r="Q975" s="166"/>
      <c r="R975" s="166"/>
      <c r="S975" s="166"/>
      <c r="T975" s="166"/>
      <c r="U975" s="166"/>
      <c r="V975" s="166"/>
      <c r="W975" s="166"/>
      <c r="X975" s="166"/>
      <c r="Y975" s="166"/>
      <c r="Z975" s="166"/>
    </row>
    <row r="976" spans="1:26" ht="12.75" customHeight="1">
      <c r="A976" s="166"/>
      <c r="B976" s="166"/>
      <c r="C976" s="166"/>
      <c r="D976" s="166"/>
      <c r="E976" s="166"/>
      <c r="F976" s="166"/>
      <c r="G976" s="166"/>
      <c r="H976" s="166"/>
      <c r="I976" s="166"/>
      <c r="J976" s="166"/>
      <c r="K976" s="166"/>
      <c r="L976" s="166"/>
      <c r="M976" s="166"/>
      <c r="N976" s="166"/>
      <c r="O976" s="166"/>
      <c r="P976" s="166"/>
      <c r="Q976" s="166"/>
      <c r="R976" s="166"/>
      <c r="S976" s="166"/>
      <c r="T976" s="166"/>
      <c r="U976" s="166"/>
      <c r="V976" s="166"/>
      <c r="W976" s="166"/>
      <c r="X976" s="166"/>
      <c r="Y976" s="166"/>
      <c r="Z976" s="166"/>
    </row>
    <row r="977" spans="1:26" ht="12.75" customHeight="1">
      <c r="A977" s="166"/>
      <c r="B977" s="166"/>
      <c r="C977" s="166"/>
      <c r="D977" s="166"/>
      <c r="E977" s="166"/>
      <c r="F977" s="166"/>
      <c r="G977" s="166"/>
      <c r="H977" s="166"/>
      <c r="I977" s="166"/>
      <c r="J977" s="166"/>
      <c r="K977" s="166"/>
      <c r="L977" s="166"/>
      <c r="M977" s="166"/>
      <c r="N977" s="166"/>
      <c r="O977" s="166"/>
      <c r="P977" s="166"/>
      <c r="Q977" s="166"/>
      <c r="R977" s="166"/>
      <c r="S977" s="166"/>
      <c r="T977" s="166"/>
      <c r="U977" s="166"/>
      <c r="V977" s="166"/>
      <c r="W977" s="166"/>
      <c r="X977" s="166"/>
      <c r="Y977" s="166"/>
      <c r="Z977" s="166"/>
    </row>
    <row r="978" spans="1:26" ht="12.75" customHeight="1">
      <c r="A978" s="166"/>
      <c r="B978" s="166"/>
      <c r="C978" s="166"/>
      <c r="D978" s="166"/>
      <c r="E978" s="166"/>
      <c r="F978" s="166"/>
      <c r="G978" s="166"/>
      <c r="H978" s="166"/>
      <c r="I978" s="166"/>
      <c r="J978" s="166"/>
      <c r="K978" s="166"/>
      <c r="L978" s="166"/>
      <c r="M978" s="166"/>
      <c r="N978" s="166"/>
      <c r="O978" s="166"/>
      <c r="P978" s="166"/>
      <c r="Q978" s="166"/>
      <c r="R978" s="166"/>
      <c r="S978" s="166"/>
      <c r="T978" s="166"/>
      <c r="U978" s="166"/>
      <c r="V978" s="166"/>
      <c r="W978" s="166"/>
      <c r="X978" s="166"/>
      <c r="Y978" s="166"/>
      <c r="Z978" s="166"/>
    </row>
    <row r="979" spans="1:26" ht="12.75" customHeight="1">
      <c r="A979" s="166"/>
      <c r="B979" s="166"/>
      <c r="C979" s="166"/>
      <c r="D979" s="166"/>
      <c r="E979" s="166"/>
      <c r="F979" s="166"/>
      <c r="G979" s="166"/>
      <c r="H979" s="166"/>
      <c r="I979" s="166"/>
      <c r="J979" s="166"/>
      <c r="K979" s="166"/>
      <c r="L979" s="166"/>
      <c r="M979" s="166"/>
      <c r="N979" s="166"/>
      <c r="O979" s="166"/>
      <c r="P979" s="166"/>
      <c r="Q979" s="166"/>
      <c r="R979" s="166"/>
      <c r="S979" s="166"/>
      <c r="T979" s="166"/>
      <c r="U979" s="166"/>
      <c r="V979" s="166"/>
      <c r="W979" s="166"/>
      <c r="X979" s="166"/>
      <c r="Y979" s="166"/>
      <c r="Z979" s="166"/>
    </row>
    <row r="980" spans="1:26" ht="12.75" customHeight="1">
      <c r="A980" s="166"/>
      <c r="B980" s="166"/>
      <c r="C980" s="166"/>
      <c r="D980" s="166"/>
      <c r="E980" s="166"/>
      <c r="F980" s="166"/>
      <c r="G980" s="166"/>
      <c r="H980" s="166"/>
      <c r="I980" s="166"/>
      <c r="J980" s="166"/>
      <c r="K980" s="166"/>
      <c r="L980" s="166"/>
      <c r="M980" s="166"/>
      <c r="N980" s="166"/>
      <c r="O980" s="166"/>
      <c r="P980" s="166"/>
      <c r="Q980" s="166"/>
      <c r="R980" s="166"/>
      <c r="S980" s="166"/>
      <c r="T980" s="166"/>
      <c r="U980" s="166"/>
      <c r="V980" s="166"/>
      <c r="W980" s="166"/>
      <c r="X980" s="166"/>
      <c r="Y980" s="166"/>
      <c r="Z980" s="166"/>
    </row>
    <row r="981" spans="1:26" ht="12.75" customHeight="1">
      <c r="A981" s="166"/>
      <c r="B981" s="166"/>
      <c r="C981" s="166"/>
      <c r="D981" s="166"/>
      <c r="E981" s="166"/>
      <c r="F981" s="166"/>
      <c r="G981" s="166"/>
      <c r="H981" s="166"/>
      <c r="I981" s="166"/>
      <c r="J981" s="166"/>
      <c r="K981" s="166"/>
      <c r="L981" s="166"/>
      <c r="M981" s="166"/>
      <c r="N981" s="166"/>
      <c r="O981" s="166"/>
      <c r="P981" s="166"/>
      <c r="Q981" s="166"/>
      <c r="R981" s="166"/>
      <c r="S981" s="166"/>
      <c r="T981" s="166"/>
      <c r="U981" s="166"/>
      <c r="V981" s="166"/>
      <c r="W981" s="166"/>
      <c r="X981" s="166"/>
      <c r="Y981" s="166"/>
      <c r="Z981" s="166"/>
    </row>
    <row r="982" spans="1:26" ht="12.75" customHeight="1">
      <c r="A982" s="166"/>
      <c r="B982" s="166"/>
      <c r="C982" s="166"/>
      <c r="D982" s="166"/>
      <c r="E982" s="166"/>
      <c r="F982" s="166"/>
      <c r="G982" s="166"/>
      <c r="H982" s="166"/>
      <c r="I982" s="166"/>
      <c r="J982" s="166"/>
      <c r="K982" s="166"/>
      <c r="L982" s="166"/>
      <c r="M982" s="166"/>
      <c r="N982" s="166"/>
      <c r="O982" s="166"/>
      <c r="P982" s="166"/>
      <c r="Q982" s="166"/>
      <c r="R982" s="166"/>
      <c r="S982" s="166"/>
      <c r="T982" s="166"/>
      <c r="U982" s="166"/>
      <c r="V982" s="166"/>
      <c r="W982" s="166"/>
      <c r="X982" s="166"/>
      <c r="Y982" s="166"/>
      <c r="Z982" s="166"/>
    </row>
    <row r="983" spans="1:26" ht="12.75" customHeight="1">
      <c r="A983" s="166"/>
      <c r="B983" s="166"/>
      <c r="C983" s="166"/>
      <c r="D983" s="166"/>
      <c r="E983" s="166"/>
      <c r="F983" s="166"/>
      <c r="G983" s="166"/>
      <c r="H983" s="166"/>
      <c r="I983" s="166"/>
      <c r="J983" s="166"/>
      <c r="K983" s="166"/>
      <c r="L983" s="166"/>
      <c r="M983" s="166"/>
      <c r="N983" s="166"/>
      <c r="O983" s="166"/>
      <c r="P983" s="166"/>
      <c r="Q983" s="166"/>
      <c r="R983" s="166"/>
      <c r="S983" s="166"/>
      <c r="T983" s="166"/>
      <c r="U983" s="166"/>
      <c r="V983" s="166"/>
      <c r="W983" s="166"/>
      <c r="X983" s="166"/>
      <c r="Y983" s="166"/>
      <c r="Z983" s="166"/>
    </row>
    <row r="984" spans="1:26" ht="12.75" customHeight="1">
      <c r="A984" s="166"/>
      <c r="B984" s="166"/>
      <c r="C984" s="166"/>
      <c r="D984" s="166"/>
      <c r="E984" s="166"/>
      <c r="F984" s="166"/>
      <c r="G984" s="166"/>
      <c r="H984" s="166"/>
      <c r="I984" s="166"/>
      <c r="J984" s="166"/>
      <c r="K984" s="166"/>
      <c r="L984" s="166"/>
      <c r="M984" s="166"/>
      <c r="N984" s="166"/>
      <c r="O984" s="166"/>
      <c r="P984" s="166"/>
      <c r="Q984" s="166"/>
      <c r="R984" s="166"/>
      <c r="S984" s="166"/>
      <c r="T984" s="166"/>
      <c r="U984" s="166"/>
      <c r="V984" s="166"/>
      <c r="W984" s="166"/>
      <c r="X984" s="166"/>
      <c r="Y984" s="166"/>
      <c r="Z984" s="166"/>
    </row>
    <row r="985" spans="1:26" ht="12.75" customHeight="1">
      <c r="A985" s="166"/>
      <c r="B985" s="166"/>
      <c r="C985" s="166"/>
      <c r="D985" s="166"/>
      <c r="E985" s="166"/>
      <c r="F985" s="166"/>
      <c r="G985" s="166"/>
      <c r="H985" s="166"/>
      <c r="I985" s="166"/>
      <c r="J985" s="166"/>
      <c r="K985" s="166"/>
      <c r="L985" s="166"/>
      <c r="M985" s="166"/>
      <c r="N985" s="166"/>
      <c r="O985" s="166"/>
      <c r="P985" s="166"/>
      <c r="Q985" s="166"/>
      <c r="R985" s="166"/>
      <c r="S985" s="166"/>
      <c r="T985" s="166"/>
      <c r="U985" s="166"/>
      <c r="V985" s="166"/>
      <c r="W985" s="166"/>
      <c r="X985" s="166"/>
      <c r="Y985" s="166"/>
      <c r="Z985" s="166"/>
    </row>
    <row r="986" spans="1:26" ht="12.75" customHeight="1">
      <c r="A986" s="166"/>
      <c r="B986" s="166"/>
      <c r="C986" s="166"/>
      <c r="D986" s="166"/>
      <c r="E986" s="166"/>
      <c r="F986" s="166"/>
      <c r="G986" s="166"/>
      <c r="H986" s="166"/>
      <c r="I986" s="166"/>
      <c r="J986" s="166"/>
      <c r="K986" s="166"/>
      <c r="L986" s="166"/>
      <c r="M986" s="166"/>
      <c r="N986" s="166"/>
      <c r="O986" s="166"/>
      <c r="P986" s="166"/>
      <c r="Q986" s="166"/>
      <c r="R986" s="166"/>
      <c r="S986" s="166"/>
      <c r="T986" s="166"/>
      <c r="U986" s="166"/>
      <c r="V986" s="166"/>
      <c r="W986" s="166"/>
      <c r="X986" s="166"/>
      <c r="Y986" s="166"/>
      <c r="Z986" s="166"/>
    </row>
    <row r="987" spans="1:26" ht="12.75" customHeight="1">
      <c r="A987" s="166"/>
      <c r="B987" s="166"/>
      <c r="C987" s="166"/>
      <c r="D987" s="166"/>
      <c r="E987" s="166"/>
      <c r="F987" s="166"/>
      <c r="G987" s="166"/>
      <c r="H987" s="166"/>
      <c r="I987" s="166"/>
      <c r="J987" s="166"/>
      <c r="K987" s="166"/>
      <c r="L987" s="166"/>
      <c r="M987" s="166"/>
      <c r="N987" s="166"/>
      <c r="O987" s="166"/>
      <c r="P987" s="166"/>
      <c r="Q987" s="166"/>
      <c r="R987" s="166"/>
      <c r="S987" s="166"/>
      <c r="T987" s="166"/>
      <c r="U987" s="166"/>
      <c r="V987" s="166"/>
      <c r="W987" s="166"/>
      <c r="X987" s="166"/>
      <c r="Y987" s="166"/>
      <c r="Z987" s="166"/>
    </row>
    <row r="988" spans="1:26" ht="12.75" customHeight="1">
      <c r="A988" s="166"/>
      <c r="B988" s="166"/>
      <c r="C988" s="166"/>
      <c r="D988" s="166"/>
      <c r="E988" s="166"/>
      <c r="F988" s="166"/>
      <c r="G988" s="166"/>
      <c r="H988" s="166"/>
      <c r="I988" s="166"/>
      <c r="J988" s="166"/>
      <c r="K988" s="166"/>
      <c r="L988" s="166"/>
      <c r="M988" s="166"/>
      <c r="N988" s="166"/>
      <c r="O988" s="166"/>
      <c r="P988" s="166"/>
      <c r="Q988" s="166"/>
      <c r="R988" s="166"/>
      <c r="S988" s="166"/>
      <c r="T988" s="166"/>
      <c r="U988" s="166"/>
      <c r="V988" s="166"/>
      <c r="W988" s="166"/>
      <c r="X988" s="166"/>
      <c r="Y988" s="166"/>
      <c r="Z988" s="166"/>
    </row>
    <row r="989" spans="1:26" ht="12.75" customHeight="1">
      <c r="A989" s="166"/>
      <c r="B989" s="166"/>
      <c r="C989" s="166"/>
      <c r="D989" s="166"/>
      <c r="E989" s="166"/>
      <c r="F989" s="166"/>
      <c r="G989" s="166"/>
      <c r="H989" s="166"/>
      <c r="I989" s="166"/>
      <c r="J989" s="166"/>
      <c r="K989" s="166"/>
      <c r="L989" s="166"/>
      <c r="M989" s="166"/>
      <c r="N989" s="166"/>
      <c r="O989" s="166"/>
      <c r="P989" s="166"/>
      <c r="Q989" s="166"/>
      <c r="R989" s="166"/>
      <c r="S989" s="166"/>
      <c r="T989" s="166"/>
      <c r="U989" s="166"/>
      <c r="V989" s="166"/>
      <c r="W989" s="166"/>
      <c r="X989" s="166"/>
      <c r="Y989" s="166"/>
      <c r="Z989" s="166"/>
    </row>
    <row r="990" spans="1:26" ht="12.75" customHeight="1">
      <c r="A990" s="166"/>
      <c r="B990" s="166"/>
      <c r="C990" s="166"/>
      <c r="D990" s="166"/>
      <c r="E990" s="166"/>
      <c r="F990" s="166"/>
      <c r="G990" s="166"/>
      <c r="H990" s="166"/>
      <c r="I990" s="166"/>
      <c r="J990" s="166"/>
      <c r="K990" s="166"/>
      <c r="L990" s="166"/>
      <c r="M990" s="166"/>
      <c r="N990" s="166"/>
      <c r="O990" s="166"/>
      <c r="P990" s="166"/>
      <c r="Q990" s="166"/>
      <c r="R990" s="166"/>
      <c r="S990" s="166"/>
      <c r="T990" s="166"/>
      <c r="U990" s="166"/>
      <c r="V990" s="166"/>
      <c r="W990" s="166"/>
      <c r="X990" s="166"/>
      <c r="Y990" s="166"/>
      <c r="Z990" s="166"/>
    </row>
    <row r="991" spans="1:26" ht="12.75" customHeight="1">
      <c r="A991" s="166"/>
      <c r="B991" s="166"/>
      <c r="C991" s="166"/>
      <c r="D991" s="166"/>
      <c r="E991" s="166"/>
      <c r="F991" s="166"/>
      <c r="G991" s="166"/>
      <c r="H991" s="166"/>
      <c r="I991" s="166"/>
      <c r="J991" s="166"/>
      <c r="K991" s="166"/>
      <c r="L991" s="166"/>
      <c r="M991" s="166"/>
      <c r="N991" s="166"/>
      <c r="O991" s="166"/>
      <c r="P991" s="166"/>
      <c r="Q991" s="166"/>
      <c r="R991" s="166"/>
      <c r="S991" s="166"/>
      <c r="T991" s="166"/>
      <c r="U991" s="166"/>
      <c r="V991" s="166"/>
      <c r="W991" s="166"/>
      <c r="X991" s="166"/>
      <c r="Y991" s="166"/>
      <c r="Z991" s="166"/>
    </row>
    <row r="992" spans="1:26" ht="12.75" customHeight="1">
      <c r="A992" s="166"/>
      <c r="B992" s="166"/>
      <c r="C992" s="166"/>
      <c r="D992" s="166"/>
      <c r="E992" s="166"/>
      <c r="F992" s="166"/>
      <c r="G992" s="166"/>
      <c r="H992" s="166"/>
      <c r="I992" s="166"/>
      <c r="J992" s="166"/>
      <c r="K992" s="166"/>
      <c r="L992" s="166"/>
      <c r="M992" s="166"/>
      <c r="N992" s="166"/>
      <c r="O992" s="166"/>
      <c r="P992" s="166"/>
      <c r="Q992" s="166"/>
      <c r="R992" s="166"/>
      <c r="S992" s="166"/>
      <c r="T992" s="166"/>
      <c r="U992" s="166"/>
      <c r="V992" s="166"/>
      <c r="W992" s="166"/>
      <c r="X992" s="166"/>
      <c r="Y992" s="166"/>
      <c r="Z992" s="166"/>
    </row>
    <row r="993" spans="1:26" ht="12.75" customHeight="1">
      <c r="A993" s="166"/>
      <c r="B993" s="166"/>
      <c r="C993" s="166"/>
      <c r="D993" s="166"/>
      <c r="E993" s="166"/>
      <c r="F993" s="166"/>
      <c r="G993" s="166"/>
      <c r="H993" s="166"/>
      <c r="I993" s="166"/>
      <c r="J993" s="166"/>
      <c r="K993" s="166"/>
      <c r="L993" s="166"/>
      <c r="M993" s="166"/>
      <c r="N993" s="166"/>
      <c r="O993" s="166"/>
      <c r="P993" s="166"/>
      <c r="Q993" s="166"/>
      <c r="R993" s="166"/>
      <c r="S993" s="166"/>
      <c r="T993" s="166"/>
      <c r="U993" s="166"/>
      <c r="V993" s="166"/>
      <c r="W993" s="166"/>
      <c r="X993" s="166"/>
      <c r="Y993" s="166"/>
      <c r="Z993" s="166"/>
    </row>
    <row r="994" spans="1:26" ht="12.75" customHeight="1">
      <c r="A994" s="166"/>
      <c r="B994" s="166"/>
      <c r="C994" s="166"/>
      <c r="D994" s="166"/>
      <c r="E994" s="166"/>
      <c r="F994" s="166"/>
      <c r="G994" s="166"/>
      <c r="H994" s="166"/>
      <c r="I994" s="166"/>
      <c r="J994" s="166"/>
      <c r="K994" s="166"/>
      <c r="L994" s="166"/>
      <c r="M994" s="166"/>
      <c r="N994" s="166"/>
      <c r="O994" s="166"/>
      <c r="P994" s="166"/>
      <c r="Q994" s="166"/>
      <c r="R994" s="166"/>
      <c r="S994" s="166"/>
      <c r="T994" s="166"/>
      <c r="U994" s="166"/>
      <c r="V994" s="166"/>
      <c r="W994" s="166"/>
      <c r="X994" s="166"/>
      <c r="Y994" s="166"/>
      <c r="Z994" s="166"/>
    </row>
    <row r="995" spans="1:26" ht="12.75" customHeight="1">
      <c r="A995" s="166"/>
      <c r="B995" s="166"/>
      <c r="C995" s="166"/>
      <c r="D995" s="166"/>
      <c r="E995" s="166"/>
      <c r="F995" s="166"/>
      <c r="G995" s="166"/>
      <c r="H995" s="166"/>
      <c r="I995" s="166"/>
      <c r="J995" s="166"/>
      <c r="K995" s="166"/>
      <c r="L995" s="166"/>
      <c r="M995" s="166"/>
      <c r="N995" s="166"/>
      <c r="O995" s="166"/>
      <c r="P995" s="166"/>
      <c r="Q995" s="166"/>
      <c r="R995" s="166"/>
      <c r="S995" s="166"/>
      <c r="T995" s="166"/>
      <c r="U995" s="166"/>
      <c r="V995" s="166"/>
      <c r="W995" s="166"/>
      <c r="X995" s="166"/>
      <c r="Y995" s="166"/>
      <c r="Z995" s="166"/>
    </row>
    <row r="996" spans="1:26" ht="12.75" customHeight="1">
      <c r="A996" s="166"/>
      <c r="B996" s="166"/>
      <c r="C996" s="166"/>
      <c r="D996" s="166"/>
      <c r="E996" s="166"/>
      <c r="F996" s="166"/>
      <c r="G996" s="166"/>
      <c r="H996" s="166"/>
      <c r="I996" s="166"/>
      <c r="J996" s="166"/>
      <c r="K996" s="166"/>
      <c r="L996" s="166"/>
      <c r="M996" s="166"/>
      <c r="N996" s="166"/>
      <c r="O996" s="166"/>
      <c r="P996" s="166"/>
      <c r="Q996" s="166"/>
      <c r="R996" s="166"/>
      <c r="S996" s="166"/>
      <c r="T996" s="166"/>
      <c r="U996" s="166"/>
      <c r="V996" s="166"/>
      <c r="W996" s="166"/>
      <c r="X996" s="166"/>
      <c r="Y996" s="166"/>
      <c r="Z996" s="166"/>
    </row>
    <row r="997" spans="1:26" ht="12.75" customHeight="1">
      <c r="A997" s="166"/>
      <c r="B997" s="166"/>
      <c r="C997" s="166"/>
      <c r="D997" s="166"/>
      <c r="E997" s="166"/>
      <c r="F997" s="166"/>
      <c r="G997" s="166"/>
      <c r="H997" s="166"/>
      <c r="I997" s="166"/>
      <c r="J997" s="166"/>
      <c r="K997" s="166"/>
      <c r="L997" s="166"/>
      <c r="M997" s="166"/>
      <c r="N997" s="166"/>
      <c r="O997" s="166"/>
      <c r="P997" s="166"/>
      <c r="Q997" s="166"/>
      <c r="R997" s="166"/>
      <c r="S997" s="166"/>
      <c r="T997" s="166"/>
      <c r="U997" s="166"/>
      <c r="V997" s="166"/>
      <c r="W997" s="166"/>
      <c r="X997" s="166"/>
      <c r="Y997" s="166"/>
      <c r="Z997" s="166"/>
    </row>
    <row r="998" spans="1:26" ht="12.75" customHeight="1">
      <c r="A998" s="166"/>
      <c r="B998" s="166"/>
      <c r="C998" s="166"/>
      <c r="D998" s="166"/>
      <c r="E998" s="166"/>
      <c r="F998" s="166"/>
      <c r="G998" s="166"/>
      <c r="H998" s="166"/>
      <c r="I998" s="166"/>
      <c r="J998" s="166"/>
      <c r="K998" s="166"/>
      <c r="L998" s="166"/>
      <c r="M998" s="166"/>
      <c r="N998" s="166"/>
      <c r="O998" s="166"/>
      <c r="P998" s="166"/>
      <c r="Q998" s="166"/>
      <c r="R998" s="166"/>
      <c r="S998" s="166"/>
      <c r="T998" s="166"/>
      <c r="U998" s="166"/>
      <c r="V998" s="166"/>
      <c r="W998" s="166"/>
      <c r="X998" s="166"/>
      <c r="Y998" s="166"/>
      <c r="Z998" s="166"/>
    </row>
    <row r="999" spans="1:26" ht="12.75" customHeight="1">
      <c r="A999" s="166"/>
      <c r="B999" s="166"/>
      <c r="C999" s="166"/>
      <c r="D999" s="166"/>
      <c r="E999" s="166"/>
      <c r="F999" s="166"/>
      <c r="G999" s="166"/>
      <c r="H999" s="166"/>
      <c r="I999" s="166"/>
      <c r="J999" s="166"/>
      <c r="K999" s="166"/>
      <c r="L999" s="166"/>
      <c r="M999" s="166"/>
      <c r="N999" s="166"/>
      <c r="O999" s="166"/>
      <c r="P999" s="166"/>
      <c r="Q999" s="166"/>
      <c r="R999" s="166"/>
      <c r="S999" s="166"/>
      <c r="T999" s="166"/>
      <c r="U999" s="166"/>
      <c r="V999" s="166"/>
      <c r="W999" s="166"/>
      <c r="X999" s="166"/>
      <c r="Y999" s="166"/>
      <c r="Z999" s="166"/>
    </row>
    <row r="1000" spans="1:26" ht="12.75" customHeight="1">
      <c r="A1000" s="166"/>
      <c r="B1000" s="166"/>
      <c r="C1000" s="166"/>
      <c r="D1000" s="166"/>
      <c r="E1000" s="166"/>
      <c r="F1000" s="166"/>
      <c r="G1000" s="166"/>
      <c r="H1000" s="166"/>
      <c r="I1000" s="166"/>
      <c r="J1000" s="166"/>
      <c r="K1000" s="166"/>
      <c r="L1000" s="166"/>
      <c r="M1000" s="166"/>
      <c r="N1000" s="166"/>
      <c r="O1000" s="166"/>
      <c r="P1000" s="166"/>
      <c r="Q1000" s="166"/>
      <c r="R1000" s="166"/>
      <c r="S1000" s="166"/>
      <c r="T1000" s="166"/>
      <c r="U1000" s="166"/>
      <c r="V1000" s="166"/>
      <c r="W1000" s="166"/>
      <c r="X1000" s="166"/>
      <c r="Y1000" s="166"/>
      <c r="Z1000" s="166"/>
    </row>
  </sheetData>
  <autoFilter ref="K2:V45" xr:uid="{00000000-0009-0000-0000-00000C000000}">
    <sortState xmlns:xlrd2="http://schemas.microsoft.com/office/spreadsheetml/2017/richdata2" ref="K2:V45">
      <sortCondition ref="M2:M45"/>
    </sortState>
  </autoFilter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defaultColWidth="12.5703125" defaultRowHeight="15" customHeight="1"/>
  <cols>
    <col min="1" max="1" width="8.85546875" customWidth="1"/>
    <col min="2" max="2" width="15.42578125" customWidth="1"/>
    <col min="3" max="3" width="6.5703125" customWidth="1"/>
    <col min="4" max="9" width="12.28515625" customWidth="1"/>
    <col min="10" max="10" width="8.85546875" customWidth="1"/>
    <col min="11" max="11" width="23" customWidth="1"/>
    <col min="12" max="12" width="14.140625" customWidth="1"/>
    <col min="13" max="13" width="10.28515625" hidden="1" customWidth="1"/>
    <col min="14" max="19" width="6.7109375" hidden="1" customWidth="1"/>
    <col min="20" max="20" width="10.42578125" hidden="1" customWidth="1"/>
    <col min="21" max="21" width="16.7109375" customWidth="1"/>
    <col min="22" max="22" width="25.42578125" customWidth="1"/>
    <col min="23" max="26" width="8.5703125" customWidth="1"/>
  </cols>
  <sheetData>
    <row r="1" spans="1:26" ht="12.7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</row>
    <row r="2" spans="1:26" ht="12.75" customHeight="1">
      <c r="A2" s="166"/>
      <c r="B2" s="167" t="s">
        <v>1902</v>
      </c>
      <c r="C2" s="167" t="s">
        <v>1903</v>
      </c>
      <c r="D2" s="167" t="s">
        <v>1904</v>
      </c>
      <c r="E2" s="167" t="s">
        <v>1905</v>
      </c>
      <c r="F2" s="167" t="s">
        <v>1906</v>
      </c>
      <c r="G2" s="167" t="s">
        <v>1907</v>
      </c>
      <c r="H2" s="167" t="s">
        <v>1908</v>
      </c>
      <c r="I2" s="167" t="s">
        <v>1909</v>
      </c>
      <c r="J2" s="166"/>
      <c r="K2" s="167" t="s">
        <v>1910</v>
      </c>
      <c r="L2" s="167" t="s">
        <v>1889</v>
      </c>
      <c r="M2" s="167" t="s">
        <v>2148</v>
      </c>
      <c r="N2" s="168" t="s">
        <v>31</v>
      </c>
      <c r="O2" s="168" t="s">
        <v>1890</v>
      </c>
      <c r="P2" s="168" t="s">
        <v>1891</v>
      </c>
      <c r="Q2" s="168" t="s">
        <v>1892</v>
      </c>
      <c r="R2" s="168" t="s">
        <v>1893</v>
      </c>
      <c r="S2" s="168" t="s">
        <v>1894</v>
      </c>
      <c r="T2" s="167" t="s">
        <v>2218</v>
      </c>
      <c r="U2" s="167" t="s">
        <v>1897</v>
      </c>
      <c r="V2" s="167" t="s">
        <v>1911</v>
      </c>
      <c r="W2" s="166"/>
      <c r="X2" s="166"/>
      <c r="Y2" s="166"/>
      <c r="Z2" s="166"/>
    </row>
    <row r="3" spans="1:26" ht="12.75" customHeight="1">
      <c r="A3" s="166"/>
      <c r="B3" s="167" t="s">
        <v>2219</v>
      </c>
      <c r="C3" s="167">
        <v>5</v>
      </c>
      <c r="D3" s="167" t="s">
        <v>2220</v>
      </c>
      <c r="E3" s="167"/>
      <c r="F3" s="167"/>
      <c r="G3" s="167"/>
      <c r="H3" s="167"/>
      <c r="I3" s="167"/>
      <c r="J3" s="166"/>
      <c r="K3" s="167" t="s">
        <v>2221</v>
      </c>
      <c r="L3" s="167"/>
      <c r="M3" s="167"/>
      <c r="N3" s="167"/>
      <c r="O3" s="167"/>
      <c r="P3" s="167"/>
      <c r="Q3" s="167"/>
      <c r="R3" s="167"/>
      <c r="S3" s="167"/>
      <c r="T3" s="167"/>
      <c r="U3" s="167" t="s">
        <v>2222</v>
      </c>
      <c r="V3" s="167" t="s">
        <v>2223</v>
      </c>
      <c r="W3" s="166"/>
      <c r="X3" s="166"/>
      <c r="Y3" s="166"/>
      <c r="Z3" s="166"/>
    </row>
    <row r="4" spans="1:26" ht="12.75" customHeight="1">
      <c r="A4" s="166"/>
      <c r="B4" s="167" t="s">
        <v>2219</v>
      </c>
      <c r="C4" s="167">
        <v>7</v>
      </c>
      <c r="D4" s="167" t="s">
        <v>572</v>
      </c>
      <c r="E4" s="167" t="s">
        <v>2220</v>
      </c>
      <c r="F4" s="167"/>
      <c r="G4" s="167"/>
      <c r="H4" s="167"/>
      <c r="I4" s="167"/>
      <c r="J4" s="166"/>
      <c r="K4" s="167" t="s">
        <v>2224</v>
      </c>
      <c r="L4" s="167"/>
      <c r="M4" s="167"/>
      <c r="N4" s="167"/>
      <c r="O4" s="167"/>
      <c r="P4" s="167"/>
      <c r="Q4" s="167"/>
      <c r="R4" s="167"/>
      <c r="S4" s="167"/>
      <c r="T4" s="167"/>
      <c r="U4" s="167" t="s">
        <v>2225</v>
      </c>
      <c r="V4" s="167" t="s">
        <v>183</v>
      </c>
      <c r="W4" s="166"/>
      <c r="X4" s="166"/>
      <c r="Y4" s="166"/>
      <c r="Z4" s="166"/>
    </row>
    <row r="5" spans="1:26" ht="12.75" customHeight="1">
      <c r="A5" s="166"/>
      <c r="B5" s="167" t="s">
        <v>2226</v>
      </c>
      <c r="C5" s="167">
        <v>12</v>
      </c>
      <c r="D5" s="167" t="s">
        <v>1420</v>
      </c>
      <c r="E5" s="167" t="s">
        <v>2227</v>
      </c>
      <c r="F5" s="167"/>
      <c r="G5" s="167"/>
      <c r="H5" s="167"/>
      <c r="I5" s="167"/>
      <c r="J5" s="166"/>
      <c r="K5" s="167" t="s">
        <v>2228</v>
      </c>
      <c r="L5" s="167"/>
      <c r="M5" s="167"/>
      <c r="N5" s="167"/>
      <c r="O5" s="167"/>
      <c r="P5" s="167"/>
      <c r="Q5" s="167"/>
      <c r="R5" s="167"/>
      <c r="S5" s="167"/>
      <c r="T5" s="167"/>
      <c r="U5" s="167" t="s">
        <v>2229</v>
      </c>
      <c r="V5" s="167" t="s">
        <v>397</v>
      </c>
      <c r="W5" s="166"/>
      <c r="X5" s="166"/>
      <c r="Y5" s="166"/>
      <c r="Z5" s="166"/>
    </row>
    <row r="6" spans="1:26" ht="12.75" customHeight="1">
      <c r="A6" s="166"/>
      <c r="B6" s="167" t="s">
        <v>2219</v>
      </c>
      <c r="C6" s="167">
        <v>13</v>
      </c>
      <c r="D6" s="167" t="s">
        <v>2220</v>
      </c>
      <c r="E6" s="167" t="s">
        <v>1381</v>
      </c>
      <c r="F6" s="167" t="s">
        <v>183</v>
      </c>
      <c r="G6" s="167"/>
      <c r="H6" s="167"/>
      <c r="I6" s="167"/>
      <c r="J6" s="166"/>
      <c r="K6" s="167" t="s">
        <v>2228</v>
      </c>
      <c r="L6" s="167"/>
      <c r="M6" s="167"/>
      <c r="N6" s="167"/>
      <c r="O6" s="167"/>
      <c r="P6" s="167"/>
      <c r="Q6" s="167"/>
      <c r="R6" s="167"/>
      <c r="S6" s="167"/>
      <c r="T6" s="167"/>
      <c r="U6" s="167" t="s">
        <v>2093</v>
      </c>
      <c r="V6" s="167" t="s">
        <v>957</v>
      </c>
      <c r="W6" s="166"/>
      <c r="X6" s="166"/>
      <c r="Y6" s="166"/>
      <c r="Z6" s="166"/>
    </row>
    <row r="7" spans="1:26" ht="12.75" customHeight="1">
      <c r="A7" s="166"/>
      <c r="B7" s="167" t="s">
        <v>2230</v>
      </c>
      <c r="C7" s="167">
        <v>16</v>
      </c>
      <c r="D7" s="167" t="s">
        <v>320</v>
      </c>
      <c r="E7" s="167" t="s">
        <v>761</v>
      </c>
      <c r="F7" s="167" t="s">
        <v>1425</v>
      </c>
      <c r="G7" s="167"/>
      <c r="H7" s="167"/>
      <c r="I7" s="167"/>
      <c r="J7" s="166"/>
      <c r="K7" s="167" t="s">
        <v>2231</v>
      </c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 t="s">
        <v>412</v>
      </c>
      <c r="W7" s="166"/>
      <c r="X7" s="166"/>
      <c r="Y7" s="166"/>
      <c r="Z7" s="166"/>
    </row>
    <row r="8" spans="1:26" ht="12.75" customHeight="1">
      <c r="A8" s="166"/>
      <c r="B8" s="167" t="s">
        <v>2219</v>
      </c>
      <c r="C8" s="167">
        <v>16</v>
      </c>
      <c r="D8" s="167" t="s">
        <v>2232</v>
      </c>
      <c r="E8" s="167" t="s">
        <v>183</v>
      </c>
      <c r="F8" s="167" t="s">
        <v>1381</v>
      </c>
      <c r="G8" s="167" t="s">
        <v>500</v>
      </c>
      <c r="H8" s="167"/>
      <c r="I8" s="167"/>
      <c r="J8" s="166"/>
      <c r="K8" s="167" t="s">
        <v>2233</v>
      </c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 t="s">
        <v>481</v>
      </c>
      <c r="W8" s="166"/>
      <c r="X8" s="166"/>
      <c r="Y8" s="166"/>
      <c r="Z8" s="166"/>
    </row>
    <row r="9" spans="1:26" ht="12.75" customHeight="1">
      <c r="A9" s="166"/>
      <c r="B9" s="167" t="s">
        <v>2234</v>
      </c>
      <c r="C9" s="167">
        <v>18</v>
      </c>
      <c r="D9" s="167" t="s">
        <v>1157</v>
      </c>
      <c r="E9" s="167" t="s">
        <v>1500</v>
      </c>
      <c r="F9" s="167" t="s">
        <v>242</v>
      </c>
      <c r="G9" s="167"/>
      <c r="H9" s="167"/>
      <c r="I9" s="167"/>
      <c r="J9" s="166"/>
      <c r="K9" s="167" t="s">
        <v>2235</v>
      </c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 t="s">
        <v>498</v>
      </c>
      <c r="W9" s="166"/>
      <c r="X9" s="166"/>
      <c r="Y9" s="166"/>
      <c r="Z9" s="166"/>
    </row>
    <row r="10" spans="1:26" ht="12.75" customHeight="1">
      <c r="A10" s="166"/>
      <c r="B10" s="167" t="s">
        <v>2236</v>
      </c>
      <c r="C10" s="167">
        <v>20</v>
      </c>
      <c r="D10" s="167" t="s">
        <v>1461</v>
      </c>
      <c r="E10" s="167" t="s">
        <v>2237</v>
      </c>
      <c r="F10" s="167"/>
      <c r="G10" s="167"/>
      <c r="H10" s="167"/>
      <c r="I10" s="167"/>
      <c r="J10" s="166"/>
      <c r="K10" s="167" t="s">
        <v>2238</v>
      </c>
      <c r="L10" s="167"/>
      <c r="M10" s="167"/>
      <c r="N10" s="167"/>
      <c r="O10" s="167"/>
      <c r="P10" s="167"/>
      <c r="Q10" s="167"/>
      <c r="R10" s="167"/>
      <c r="S10" s="167"/>
      <c r="T10" s="167"/>
      <c r="U10" s="167"/>
      <c r="V10" s="167" t="s">
        <v>500</v>
      </c>
      <c r="W10" s="166"/>
      <c r="X10" s="166"/>
      <c r="Y10" s="166"/>
      <c r="Z10" s="166"/>
    </row>
    <row r="11" spans="1:26" ht="12.75" customHeight="1">
      <c r="A11" s="166"/>
      <c r="B11" s="167" t="s">
        <v>2239</v>
      </c>
      <c r="C11" s="167">
        <v>22</v>
      </c>
      <c r="D11" s="167" t="s">
        <v>430</v>
      </c>
      <c r="E11" s="167" t="s">
        <v>1472</v>
      </c>
      <c r="F11" s="167"/>
      <c r="G11" s="167"/>
      <c r="H11" s="167"/>
      <c r="I11" s="167"/>
      <c r="J11" s="166"/>
      <c r="K11" s="167" t="s">
        <v>2240</v>
      </c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 t="s">
        <v>516</v>
      </c>
      <c r="W11" s="166"/>
      <c r="X11" s="166"/>
      <c r="Y11" s="166"/>
      <c r="Z11" s="166"/>
    </row>
    <row r="12" spans="1:26" ht="12.75" customHeight="1">
      <c r="A12" s="166"/>
      <c r="B12" s="167" t="s">
        <v>2241</v>
      </c>
      <c r="C12" s="167">
        <v>24</v>
      </c>
      <c r="D12" s="167" t="s">
        <v>1465</v>
      </c>
      <c r="E12" s="167" t="s">
        <v>2242</v>
      </c>
      <c r="F12" s="167"/>
      <c r="G12" s="167"/>
      <c r="H12" s="167"/>
      <c r="I12" s="167"/>
      <c r="J12" s="166"/>
      <c r="K12" s="167" t="s">
        <v>2243</v>
      </c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 t="s">
        <v>1188</v>
      </c>
      <c r="W12" s="166"/>
      <c r="X12" s="166"/>
      <c r="Y12" s="166"/>
      <c r="Z12" s="166"/>
    </row>
    <row r="13" spans="1:26" ht="12.75" customHeight="1">
      <c r="A13" s="166"/>
      <c r="B13" s="167" t="s">
        <v>2244</v>
      </c>
      <c r="C13" s="167">
        <v>28</v>
      </c>
      <c r="D13" s="167" t="s">
        <v>836</v>
      </c>
      <c r="E13" s="167" t="s">
        <v>833</v>
      </c>
      <c r="F13" s="167" t="s">
        <v>2245</v>
      </c>
      <c r="G13" s="167"/>
      <c r="H13" s="167"/>
      <c r="I13" s="167"/>
      <c r="J13" s="166"/>
      <c r="K13" s="167" t="s">
        <v>2231</v>
      </c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 t="s">
        <v>1476</v>
      </c>
      <c r="W13" s="166"/>
      <c r="X13" s="166"/>
      <c r="Y13" s="166"/>
      <c r="Z13" s="166"/>
    </row>
    <row r="14" spans="1:26" ht="12.75" customHeight="1">
      <c r="A14" s="166"/>
      <c r="B14" s="167" t="s">
        <v>2219</v>
      </c>
      <c r="C14" s="167">
        <v>30</v>
      </c>
      <c r="D14" s="167" t="s">
        <v>2232</v>
      </c>
      <c r="E14" s="167" t="s">
        <v>2246</v>
      </c>
      <c r="F14" s="167" t="s">
        <v>1381</v>
      </c>
      <c r="G14" s="167" t="s">
        <v>486</v>
      </c>
      <c r="H14" s="167" t="s">
        <v>190</v>
      </c>
      <c r="I14" s="167"/>
      <c r="J14" s="166"/>
      <c r="K14" s="167" t="s">
        <v>2247</v>
      </c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 t="s">
        <v>1495</v>
      </c>
      <c r="W14" s="166"/>
      <c r="X14" s="166"/>
      <c r="Y14" s="166"/>
      <c r="Z14" s="166"/>
    </row>
    <row r="15" spans="1:26" ht="12.75" customHeight="1">
      <c r="A15" s="166"/>
      <c r="B15" s="167" t="s">
        <v>2248</v>
      </c>
      <c r="C15" s="167">
        <v>33</v>
      </c>
      <c r="D15" s="167" t="s">
        <v>1515</v>
      </c>
      <c r="E15" s="167" t="s">
        <v>2249</v>
      </c>
      <c r="F15" s="167"/>
      <c r="G15" s="167"/>
      <c r="H15" s="167"/>
      <c r="I15" s="167"/>
      <c r="J15" s="166"/>
      <c r="K15" s="167" t="s">
        <v>2250</v>
      </c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 t="s">
        <v>1420</v>
      </c>
      <c r="W15" s="166"/>
      <c r="X15" s="166"/>
      <c r="Y15" s="166"/>
      <c r="Z15" s="166"/>
    </row>
    <row r="16" spans="1:26" ht="12.75" customHeight="1">
      <c r="A16" s="166"/>
      <c r="B16" s="167" t="s">
        <v>2251</v>
      </c>
      <c r="C16" s="167">
        <v>34</v>
      </c>
      <c r="D16" s="167" t="s">
        <v>1493</v>
      </c>
      <c r="E16" s="167" t="s">
        <v>743</v>
      </c>
      <c r="F16" s="167"/>
      <c r="G16" s="167"/>
      <c r="H16" s="167"/>
      <c r="I16" s="167"/>
      <c r="J16" s="166"/>
      <c r="K16" s="167" t="s">
        <v>2250</v>
      </c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 t="s">
        <v>2252</v>
      </c>
      <c r="W16" s="166"/>
      <c r="X16" s="166"/>
      <c r="Y16" s="166"/>
      <c r="Z16" s="166"/>
    </row>
    <row r="17" spans="1:26" ht="12.75" customHeight="1">
      <c r="A17" s="166"/>
      <c r="B17" s="167" t="s">
        <v>2253</v>
      </c>
      <c r="C17" s="167">
        <v>35</v>
      </c>
      <c r="D17" s="167" t="s">
        <v>1517</v>
      </c>
      <c r="E17" s="167" t="s">
        <v>2254</v>
      </c>
      <c r="F17" s="167"/>
      <c r="G17" s="167"/>
      <c r="H17" s="167"/>
      <c r="I17" s="167"/>
      <c r="J17" s="166"/>
      <c r="K17" s="167" t="s">
        <v>2250</v>
      </c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 t="s">
        <v>1465</v>
      </c>
      <c r="W17" s="166"/>
      <c r="X17" s="166"/>
      <c r="Y17" s="166"/>
      <c r="Z17" s="166"/>
    </row>
    <row r="18" spans="1:26" ht="12.75" customHeight="1">
      <c r="A18" s="166"/>
      <c r="B18" s="167" t="s">
        <v>2251</v>
      </c>
      <c r="C18" s="167">
        <v>41</v>
      </c>
      <c r="D18" s="167" t="s">
        <v>1493</v>
      </c>
      <c r="E18" s="167" t="s">
        <v>743</v>
      </c>
      <c r="F18" s="167" t="s">
        <v>481</v>
      </c>
      <c r="G18" s="167"/>
      <c r="H18" s="167"/>
      <c r="I18" s="167"/>
      <c r="J18" s="166"/>
      <c r="K18" s="167" t="s">
        <v>2250</v>
      </c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 t="s">
        <v>1424</v>
      </c>
      <c r="W18" s="166"/>
      <c r="X18" s="166"/>
      <c r="Y18" s="166"/>
      <c r="Z18" s="166"/>
    </row>
    <row r="19" spans="1:26" ht="12.75" customHeight="1">
      <c r="A19" s="166"/>
      <c r="B19" s="167" t="s">
        <v>2234</v>
      </c>
      <c r="C19" s="167">
        <v>43</v>
      </c>
      <c r="D19" s="167" t="s">
        <v>245</v>
      </c>
      <c r="E19" s="167" t="s">
        <v>1160</v>
      </c>
      <c r="F19" s="167" t="s">
        <v>2255</v>
      </c>
      <c r="G19" s="167"/>
      <c r="H19" s="167"/>
      <c r="I19" s="167"/>
      <c r="J19" s="166"/>
      <c r="K19" s="167" t="s">
        <v>2250</v>
      </c>
      <c r="L19" s="167"/>
      <c r="M19" s="167"/>
      <c r="N19" s="167"/>
      <c r="O19" s="167"/>
      <c r="P19" s="167"/>
      <c r="Q19" s="167"/>
      <c r="R19" s="167"/>
      <c r="S19" s="167"/>
      <c r="T19" s="167"/>
      <c r="U19" s="167"/>
      <c r="V19" s="167" t="s">
        <v>1517</v>
      </c>
      <c r="W19" s="166"/>
      <c r="X19" s="166"/>
      <c r="Y19" s="166"/>
      <c r="Z19" s="166"/>
    </row>
    <row r="20" spans="1:26" ht="12.75" customHeight="1">
      <c r="A20" s="166"/>
      <c r="B20" s="167" t="s">
        <v>2256</v>
      </c>
      <c r="C20" s="167">
        <v>44</v>
      </c>
      <c r="D20" s="167" t="s">
        <v>768</v>
      </c>
      <c r="E20" s="167" t="s">
        <v>1127</v>
      </c>
      <c r="F20" s="167" t="s">
        <v>279</v>
      </c>
      <c r="G20" s="167"/>
      <c r="H20" s="167"/>
      <c r="I20" s="167"/>
      <c r="J20" s="166"/>
      <c r="K20" s="167" t="s">
        <v>2250</v>
      </c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 t="s">
        <v>1437</v>
      </c>
      <c r="W20" s="166"/>
      <c r="X20" s="166"/>
      <c r="Y20" s="166"/>
      <c r="Z20" s="166"/>
    </row>
    <row r="21" spans="1:26" ht="12.75" customHeight="1">
      <c r="A21" s="166"/>
      <c r="B21" s="167" t="s">
        <v>2251</v>
      </c>
      <c r="C21" s="167">
        <v>45</v>
      </c>
      <c r="D21" s="167" t="s">
        <v>1493</v>
      </c>
      <c r="E21" s="167" t="s">
        <v>743</v>
      </c>
      <c r="F21" s="167" t="s">
        <v>481</v>
      </c>
      <c r="G21" s="167" t="s">
        <v>1424</v>
      </c>
      <c r="H21" s="167"/>
      <c r="I21" s="167"/>
      <c r="J21" s="166"/>
      <c r="K21" s="167"/>
      <c r="L21" s="167"/>
      <c r="M21" s="167"/>
      <c r="N21" s="167"/>
      <c r="O21" s="167"/>
      <c r="P21" s="167"/>
      <c r="Q21" s="167"/>
      <c r="R21" s="167"/>
      <c r="S21" s="167"/>
      <c r="T21" s="167"/>
      <c r="U21" s="167"/>
      <c r="V21" s="167"/>
      <c r="W21" s="166"/>
      <c r="X21" s="166"/>
      <c r="Y21" s="166"/>
      <c r="Z21" s="166"/>
    </row>
    <row r="22" spans="1:26" ht="12.75" customHeight="1">
      <c r="A22" s="166"/>
      <c r="B22" s="167" t="s">
        <v>2257</v>
      </c>
      <c r="C22" s="167">
        <v>45</v>
      </c>
      <c r="D22" s="167" t="s">
        <v>832</v>
      </c>
      <c r="E22" s="167" t="s">
        <v>1519</v>
      </c>
      <c r="F22" s="167" t="s">
        <v>412</v>
      </c>
      <c r="G22" s="167"/>
      <c r="H22" s="167"/>
      <c r="I22" s="167"/>
      <c r="J22" s="166"/>
      <c r="K22" s="167"/>
      <c r="L22" s="167"/>
      <c r="M22" s="167"/>
      <c r="N22" s="167"/>
      <c r="O22" s="167"/>
      <c r="P22" s="167"/>
      <c r="Q22" s="167"/>
      <c r="R22" s="167"/>
      <c r="S22" s="167"/>
      <c r="T22" s="167"/>
      <c r="U22" s="167"/>
      <c r="V22" s="167"/>
      <c r="W22" s="166"/>
      <c r="X22" s="166"/>
      <c r="Y22" s="166"/>
      <c r="Z22" s="166"/>
    </row>
    <row r="23" spans="1:26" ht="12.75" customHeight="1">
      <c r="A23" s="166"/>
      <c r="B23" s="167" t="s">
        <v>2258</v>
      </c>
      <c r="C23" s="167">
        <v>47</v>
      </c>
      <c r="D23" s="167" t="s">
        <v>229</v>
      </c>
      <c r="E23" s="167" t="s">
        <v>1119</v>
      </c>
      <c r="F23" s="167" t="s">
        <v>962</v>
      </c>
      <c r="G23" s="167" t="s">
        <v>840</v>
      </c>
      <c r="H23" s="167" t="s">
        <v>1476</v>
      </c>
      <c r="I23" s="167"/>
      <c r="J23" s="166"/>
      <c r="K23" s="167"/>
      <c r="L23" s="167"/>
      <c r="M23" s="167"/>
      <c r="N23" s="167"/>
      <c r="O23" s="167"/>
      <c r="P23" s="167"/>
      <c r="Q23" s="167"/>
      <c r="R23" s="167"/>
      <c r="S23" s="167"/>
      <c r="T23" s="167"/>
      <c r="U23" s="167"/>
      <c r="V23" s="167"/>
      <c r="W23" s="166"/>
      <c r="X23" s="166"/>
      <c r="Y23" s="166"/>
      <c r="Z23" s="166"/>
    </row>
    <row r="24" spans="1:26" ht="12.75" customHeight="1">
      <c r="A24" s="166"/>
      <c r="B24" s="167" t="s">
        <v>2259</v>
      </c>
      <c r="C24" s="167">
        <v>49</v>
      </c>
      <c r="D24" s="167" t="s">
        <v>1531</v>
      </c>
      <c r="E24" s="167" t="s">
        <v>2260</v>
      </c>
      <c r="F24" s="167"/>
      <c r="G24" s="167"/>
      <c r="H24" s="167"/>
      <c r="I24" s="167"/>
      <c r="J24" s="166"/>
      <c r="K24" s="167"/>
      <c r="L24" s="167"/>
      <c r="M24" s="167"/>
      <c r="N24" s="167"/>
      <c r="O24" s="167"/>
      <c r="P24" s="167"/>
      <c r="Q24" s="167"/>
      <c r="R24" s="167"/>
      <c r="S24" s="167"/>
      <c r="T24" s="167"/>
      <c r="U24" s="167"/>
      <c r="V24" s="167"/>
      <c r="W24" s="166"/>
      <c r="X24" s="166"/>
      <c r="Y24" s="166"/>
      <c r="Z24" s="166"/>
    </row>
    <row r="25" spans="1:26" ht="12.75" customHeight="1">
      <c r="A25" s="166"/>
      <c r="B25" s="167" t="s">
        <v>2261</v>
      </c>
      <c r="C25" s="167">
        <v>55</v>
      </c>
      <c r="D25" s="167" t="s">
        <v>1437</v>
      </c>
      <c r="E25" s="167" t="s">
        <v>2262</v>
      </c>
      <c r="F25" s="167"/>
      <c r="G25" s="167"/>
      <c r="H25" s="167"/>
      <c r="I25" s="167"/>
      <c r="J25" s="166"/>
      <c r="K25" s="167"/>
      <c r="L25" s="167"/>
      <c r="M25" s="167"/>
      <c r="N25" s="167"/>
      <c r="O25" s="167"/>
      <c r="P25" s="167"/>
      <c r="Q25" s="167"/>
      <c r="R25" s="167"/>
      <c r="S25" s="167"/>
      <c r="T25" s="167"/>
      <c r="U25" s="167"/>
      <c r="V25" s="167"/>
      <c r="W25" s="166"/>
      <c r="X25" s="166"/>
      <c r="Y25" s="166"/>
      <c r="Z25" s="166"/>
    </row>
    <row r="26" spans="1:26" ht="12.75" customHeight="1">
      <c r="A26" s="166"/>
      <c r="B26" s="167" t="s">
        <v>2263</v>
      </c>
      <c r="C26" s="167">
        <v>54</v>
      </c>
      <c r="D26" s="167" t="s">
        <v>1227</v>
      </c>
      <c r="E26" s="167" t="s">
        <v>2264</v>
      </c>
      <c r="F26" s="167" t="s">
        <v>815</v>
      </c>
      <c r="G26" s="167" t="s">
        <v>1458</v>
      </c>
      <c r="H26" s="167"/>
      <c r="I26" s="167"/>
      <c r="J26" s="166"/>
      <c r="K26" s="167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7"/>
      <c r="W26" s="166"/>
      <c r="X26" s="166"/>
      <c r="Y26" s="166"/>
      <c r="Z26" s="166"/>
    </row>
    <row r="27" spans="1:26" ht="12.75" customHeight="1">
      <c r="A27" s="166"/>
      <c r="B27" s="167" t="s">
        <v>1558</v>
      </c>
      <c r="C27" s="167">
        <v>60</v>
      </c>
      <c r="D27" s="167" t="s">
        <v>1558</v>
      </c>
      <c r="E27" s="167"/>
      <c r="F27" s="167"/>
      <c r="G27" s="167"/>
      <c r="H27" s="167"/>
      <c r="I27" s="167"/>
      <c r="J27" s="166"/>
      <c r="K27" s="167"/>
      <c r="L27" s="167"/>
      <c r="M27" s="167"/>
      <c r="N27" s="167"/>
      <c r="O27" s="167"/>
      <c r="P27" s="167"/>
      <c r="Q27" s="167"/>
      <c r="R27" s="167"/>
      <c r="S27" s="167"/>
      <c r="T27" s="167"/>
      <c r="U27" s="167"/>
      <c r="V27" s="167"/>
      <c r="W27" s="166"/>
      <c r="X27" s="166"/>
      <c r="Y27" s="166"/>
      <c r="Z27" s="166"/>
    </row>
    <row r="28" spans="1:26" ht="12.75" customHeight="1">
      <c r="A28" s="166"/>
      <c r="B28" s="167" t="s">
        <v>2234</v>
      </c>
      <c r="C28" s="167">
        <v>55</v>
      </c>
      <c r="D28" s="167" t="s">
        <v>568</v>
      </c>
      <c r="E28" s="167" t="s">
        <v>1160</v>
      </c>
      <c r="F28" s="167" t="s">
        <v>1501</v>
      </c>
      <c r="G28" s="167" t="s">
        <v>989</v>
      </c>
      <c r="H28" s="167"/>
      <c r="I28" s="167"/>
      <c r="J28" s="166"/>
      <c r="K28" s="167"/>
      <c r="L28" s="167"/>
      <c r="M28" s="167"/>
      <c r="N28" s="167"/>
      <c r="O28" s="167"/>
      <c r="P28" s="167"/>
      <c r="Q28" s="167"/>
      <c r="R28" s="167"/>
      <c r="S28" s="167"/>
      <c r="T28" s="167"/>
      <c r="U28" s="167"/>
      <c r="V28" s="167"/>
      <c r="W28" s="166"/>
      <c r="X28" s="166"/>
      <c r="Y28" s="166"/>
      <c r="Z28" s="166"/>
    </row>
    <row r="29" spans="1:26" ht="12.75" customHeight="1">
      <c r="A29" s="166"/>
      <c r="B29" s="167" t="s">
        <v>2265</v>
      </c>
      <c r="C29" s="167">
        <v>57</v>
      </c>
      <c r="D29" s="167" t="s">
        <v>1367</v>
      </c>
      <c r="E29" s="167" t="s">
        <v>1231</v>
      </c>
      <c r="F29" s="167" t="s">
        <v>1006</v>
      </c>
      <c r="G29" s="167" t="s">
        <v>882</v>
      </c>
      <c r="H29" s="167" t="s">
        <v>269</v>
      </c>
      <c r="I29" s="167"/>
      <c r="J29" s="166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6"/>
      <c r="X29" s="166"/>
      <c r="Y29" s="166"/>
      <c r="Z29" s="166"/>
    </row>
    <row r="30" spans="1:26" ht="12.75" customHeight="1">
      <c r="A30" s="166"/>
      <c r="B30" s="167" t="s">
        <v>2244</v>
      </c>
      <c r="C30" s="167">
        <v>57</v>
      </c>
      <c r="D30" s="167" t="s">
        <v>837</v>
      </c>
      <c r="E30" s="167" t="s">
        <v>835</v>
      </c>
      <c r="F30" s="167" t="s">
        <v>1095</v>
      </c>
      <c r="G30" s="167" t="s">
        <v>1023</v>
      </c>
      <c r="H30" s="167" t="s">
        <v>2245</v>
      </c>
      <c r="I30" s="167"/>
      <c r="J30" s="166"/>
      <c r="K30" s="167"/>
      <c r="L30" s="167"/>
      <c r="M30" s="167"/>
      <c r="N30" s="167"/>
      <c r="O30" s="167"/>
      <c r="P30" s="167"/>
      <c r="Q30" s="167"/>
      <c r="R30" s="167"/>
      <c r="S30" s="167"/>
      <c r="T30" s="167"/>
      <c r="U30" s="167"/>
      <c r="V30" s="167"/>
      <c r="W30" s="166"/>
      <c r="X30" s="166"/>
      <c r="Y30" s="166"/>
      <c r="Z30" s="166"/>
    </row>
    <row r="31" spans="1:26" ht="12.75" customHeight="1">
      <c r="A31" s="166"/>
      <c r="B31" s="167" t="s">
        <v>2266</v>
      </c>
      <c r="C31" s="167">
        <v>57</v>
      </c>
      <c r="D31" s="167" t="s">
        <v>850</v>
      </c>
      <c r="E31" s="167" t="s">
        <v>959</v>
      </c>
      <c r="F31" s="167" t="s">
        <v>1524</v>
      </c>
      <c r="G31" s="167" t="s">
        <v>1025</v>
      </c>
      <c r="H31" s="167" t="s">
        <v>1497</v>
      </c>
      <c r="I31" s="167"/>
      <c r="J31" s="166"/>
      <c r="K31" s="167"/>
      <c r="L31" s="167"/>
      <c r="M31" s="167"/>
      <c r="N31" s="167"/>
      <c r="O31" s="167"/>
      <c r="P31" s="167"/>
      <c r="Q31" s="167"/>
      <c r="R31" s="167"/>
      <c r="S31" s="167"/>
      <c r="T31" s="167"/>
      <c r="U31" s="167"/>
      <c r="V31" s="167"/>
      <c r="W31" s="166"/>
      <c r="X31" s="166"/>
      <c r="Y31" s="166"/>
      <c r="Z31" s="166"/>
    </row>
    <row r="32" spans="1:26" ht="12.75" customHeight="1">
      <c r="A32" s="166"/>
      <c r="B32" s="167" t="s">
        <v>2267</v>
      </c>
      <c r="C32" s="167">
        <v>57</v>
      </c>
      <c r="D32" s="167" t="s">
        <v>1236</v>
      </c>
      <c r="E32" s="167" t="s">
        <v>1356</v>
      </c>
      <c r="F32" s="167" t="s">
        <v>2268</v>
      </c>
      <c r="G32" s="167" t="s">
        <v>1239</v>
      </c>
      <c r="H32" s="167" t="s">
        <v>1415</v>
      </c>
      <c r="I32" s="167"/>
      <c r="J32" s="166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6"/>
      <c r="X32" s="166"/>
      <c r="Y32" s="166"/>
      <c r="Z32" s="166"/>
    </row>
    <row r="33" spans="1:26" ht="12.75" customHeight="1">
      <c r="A33" s="166"/>
      <c r="B33" s="167" t="s">
        <v>2219</v>
      </c>
      <c r="C33" s="167">
        <v>60</v>
      </c>
      <c r="D33" s="167" t="s">
        <v>190</v>
      </c>
      <c r="E33" s="167" t="s">
        <v>2246</v>
      </c>
      <c r="F33" s="167" t="s">
        <v>486</v>
      </c>
      <c r="G33" s="167" t="s">
        <v>1382</v>
      </c>
      <c r="H33" s="167" t="s">
        <v>1428</v>
      </c>
      <c r="I33" s="167" t="s">
        <v>2269</v>
      </c>
      <c r="J33" s="166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6"/>
      <c r="X33" s="166"/>
      <c r="Y33" s="166"/>
      <c r="Z33" s="166"/>
    </row>
    <row r="34" spans="1:26" ht="12.75" customHeight="1">
      <c r="A34" s="166"/>
      <c r="B34" s="166"/>
      <c r="C34" s="166"/>
      <c r="D34" s="166"/>
      <c r="E34" s="166"/>
      <c r="F34" s="166"/>
      <c r="G34" s="166"/>
      <c r="H34" s="166"/>
      <c r="I34" s="166"/>
      <c r="J34" s="166"/>
      <c r="K34" s="167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6"/>
      <c r="X34" s="166"/>
      <c r="Y34" s="166"/>
      <c r="Z34" s="166"/>
    </row>
    <row r="35" spans="1:26" ht="12.75" customHeight="1">
      <c r="A35" s="166"/>
      <c r="B35" s="166"/>
      <c r="C35" s="166"/>
      <c r="D35" s="166"/>
      <c r="E35" s="166"/>
      <c r="F35" s="166"/>
      <c r="G35" s="166"/>
      <c r="H35" s="166"/>
      <c r="I35" s="166"/>
      <c r="J35" s="166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6"/>
      <c r="X35" s="166"/>
      <c r="Y35" s="166"/>
      <c r="Z35" s="166"/>
    </row>
    <row r="36" spans="1:26" ht="12.75" customHeight="1">
      <c r="A36" s="166"/>
      <c r="B36" s="166"/>
      <c r="C36" s="166"/>
      <c r="D36" s="166"/>
      <c r="E36" s="166"/>
      <c r="F36" s="166"/>
      <c r="G36" s="166"/>
      <c r="H36" s="166"/>
      <c r="I36" s="166"/>
      <c r="J36" s="166"/>
      <c r="K36" s="167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6"/>
      <c r="X36" s="166"/>
      <c r="Y36" s="166"/>
      <c r="Z36" s="166"/>
    </row>
    <row r="37" spans="1:26" ht="12.75" customHeight="1">
      <c r="A37" s="166"/>
      <c r="B37" s="166"/>
      <c r="C37" s="166"/>
      <c r="D37" s="166"/>
      <c r="E37" s="166"/>
      <c r="F37" s="166"/>
      <c r="G37" s="166"/>
      <c r="H37" s="166"/>
      <c r="I37" s="166"/>
      <c r="J37" s="166"/>
      <c r="K37" s="167"/>
      <c r="L37" s="167"/>
      <c r="M37" s="167"/>
      <c r="N37" s="167"/>
      <c r="O37" s="167"/>
      <c r="P37" s="167"/>
      <c r="Q37" s="167"/>
      <c r="R37" s="167"/>
      <c r="S37" s="167"/>
      <c r="T37" s="167">
        <f>SUM(N37:S37)</f>
        <v>0</v>
      </c>
      <c r="U37" s="167"/>
      <c r="V37" s="167"/>
      <c r="W37" s="166"/>
      <c r="X37" s="166"/>
      <c r="Y37" s="166"/>
      <c r="Z37" s="166"/>
    </row>
    <row r="38" spans="1:26" ht="12.75" customHeight="1">
      <c r="A38" s="166"/>
      <c r="B38" s="166"/>
      <c r="C38" s="166"/>
      <c r="D38" s="166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  <c r="T38" s="166"/>
      <c r="U38" s="166"/>
      <c r="V38" s="166"/>
      <c r="W38" s="166"/>
      <c r="X38" s="166"/>
      <c r="Y38" s="166"/>
      <c r="Z38" s="166"/>
    </row>
    <row r="39" spans="1:26" ht="12.75" customHeight="1">
      <c r="A39" s="166"/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</row>
    <row r="40" spans="1:26" ht="12.75" customHeight="1">
      <c r="A40" s="166"/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</row>
    <row r="41" spans="1:26" ht="12.75" customHeight="1">
      <c r="A41" s="166"/>
      <c r="B41" s="166"/>
      <c r="C41" s="166"/>
      <c r="D41" s="166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</row>
    <row r="42" spans="1:26" ht="12.75" customHeight="1">
      <c r="A42" s="166"/>
      <c r="B42" s="166"/>
      <c r="C42" s="166"/>
      <c r="D42" s="166"/>
      <c r="E42" s="166"/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  <c r="T42" s="166"/>
      <c r="U42" s="166"/>
      <c r="V42" s="166"/>
      <c r="W42" s="166"/>
      <c r="X42" s="166"/>
      <c r="Y42" s="166"/>
      <c r="Z42" s="166"/>
    </row>
    <row r="43" spans="1:26" ht="12.75" customHeight="1">
      <c r="A43" s="166"/>
      <c r="B43" s="166"/>
      <c r="C43" s="166"/>
      <c r="D43" s="166"/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166"/>
      <c r="P43" s="166"/>
      <c r="Q43" s="166"/>
      <c r="R43" s="166"/>
      <c r="S43" s="166"/>
      <c r="T43" s="166"/>
      <c r="U43" s="166"/>
      <c r="V43" s="166"/>
      <c r="W43" s="166"/>
      <c r="X43" s="166"/>
      <c r="Y43" s="166"/>
      <c r="Z43" s="166"/>
    </row>
    <row r="44" spans="1:26" ht="12.75" customHeight="1">
      <c r="A44" s="166"/>
      <c r="B44" s="166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/>
      <c r="Z44" s="166"/>
    </row>
    <row r="45" spans="1:26" ht="12.75" customHeight="1">
      <c r="A45" s="166"/>
      <c r="B45" s="166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</row>
    <row r="46" spans="1:26" ht="12.75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</row>
    <row r="47" spans="1:26" ht="12.75" customHeight="1">
      <c r="A47" s="166"/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</row>
    <row r="48" spans="1:26" ht="12.75" customHeight="1">
      <c r="A48" s="166"/>
      <c r="B48" s="16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</row>
    <row r="49" spans="1:26" ht="12.75" customHeight="1">
      <c r="A49" s="166"/>
      <c r="B49" s="166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</row>
    <row r="50" spans="1:26" ht="12.75" customHeight="1">
      <c r="A50" s="166"/>
      <c r="B50" s="166"/>
      <c r="C50" s="166"/>
      <c r="D50" s="166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6"/>
    </row>
    <row r="51" spans="1:26" ht="12.75" customHeight="1">
      <c r="A51" s="166"/>
      <c r="B51" s="166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</row>
    <row r="52" spans="1:26" ht="12.75" customHeight="1">
      <c r="A52" s="166"/>
      <c r="B52" s="166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</row>
    <row r="53" spans="1:26" ht="12.75" customHeight="1">
      <c r="A53" s="166"/>
      <c r="B53" s="166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</row>
    <row r="54" spans="1:26" ht="12.75" customHeight="1">
      <c r="A54" s="166"/>
      <c r="B54" s="166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</row>
    <row r="55" spans="1:26" ht="12.75" customHeight="1">
      <c r="A55" s="166"/>
      <c r="B55" s="166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</row>
    <row r="56" spans="1:26" ht="12.75" customHeight="1">
      <c r="A56" s="166"/>
      <c r="B56" s="166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</row>
    <row r="57" spans="1:26" ht="12.75" customHeight="1">
      <c r="A57" s="166"/>
      <c r="B57" s="166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</row>
    <row r="58" spans="1:26" ht="12.75" customHeight="1">
      <c r="A58" s="166"/>
      <c r="B58" s="166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</row>
    <row r="59" spans="1:26" ht="12.75" customHeight="1">
      <c r="A59" s="166"/>
      <c r="B59" s="166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</row>
    <row r="60" spans="1:26" ht="12.75" customHeight="1">
      <c r="A60" s="166"/>
      <c r="B60" s="166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</row>
    <row r="61" spans="1:26" ht="12.75" customHeight="1">
      <c r="A61" s="166"/>
      <c r="B61" s="166"/>
      <c r="C61" s="166"/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  <c r="U61" s="166"/>
      <c r="V61" s="166"/>
      <c r="W61" s="166"/>
      <c r="X61" s="166"/>
      <c r="Y61" s="166"/>
      <c r="Z61" s="166"/>
    </row>
    <row r="62" spans="1:26" ht="12.75" customHeight="1">
      <c r="A62" s="166"/>
      <c r="B62" s="166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</row>
    <row r="63" spans="1:26" ht="12.75" customHeight="1">
      <c r="A63" s="166"/>
      <c r="B63" s="166"/>
      <c r="C63" s="166"/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166"/>
      <c r="Q63" s="166"/>
      <c r="R63" s="166"/>
      <c r="S63" s="166"/>
      <c r="T63" s="166"/>
      <c r="U63" s="166"/>
      <c r="V63" s="166"/>
      <c r="W63" s="166"/>
      <c r="X63" s="166"/>
      <c r="Y63" s="166"/>
      <c r="Z63" s="166"/>
    </row>
    <row r="64" spans="1:26" ht="12.75" customHeight="1">
      <c r="A64" s="166"/>
      <c r="B64" s="166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</row>
    <row r="65" spans="1:26" ht="12.75" customHeight="1">
      <c r="A65" s="166"/>
      <c r="B65" s="166"/>
      <c r="C65" s="166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6"/>
      <c r="Q65" s="166"/>
      <c r="R65" s="166"/>
      <c r="S65" s="166"/>
      <c r="T65" s="166"/>
      <c r="U65" s="166"/>
      <c r="V65" s="166"/>
      <c r="W65" s="166"/>
      <c r="X65" s="166"/>
      <c r="Y65" s="166"/>
      <c r="Z65" s="166"/>
    </row>
    <row r="66" spans="1:26" ht="12.75" customHeight="1">
      <c r="A66" s="166"/>
      <c r="B66" s="166"/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  <c r="Z66" s="166"/>
    </row>
    <row r="67" spans="1:26" ht="12.75" customHeight="1">
      <c r="A67" s="166"/>
      <c r="B67" s="166"/>
      <c r="C67" s="166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6"/>
      <c r="Q67" s="166"/>
      <c r="R67" s="166"/>
      <c r="S67" s="166"/>
      <c r="T67" s="166"/>
      <c r="U67" s="166"/>
      <c r="V67" s="166"/>
      <c r="W67" s="166"/>
      <c r="X67" s="166"/>
      <c r="Y67" s="166"/>
      <c r="Z67" s="166"/>
    </row>
    <row r="68" spans="1:26" ht="12.75" customHeight="1">
      <c r="A68" s="166"/>
      <c r="B68" s="166"/>
      <c r="C68" s="166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6"/>
      <c r="Q68" s="166"/>
      <c r="R68" s="166"/>
      <c r="S68" s="166"/>
      <c r="T68" s="166"/>
      <c r="U68" s="166"/>
      <c r="V68" s="166"/>
      <c r="W68" s="166"/>
      <c r="X68" s="166"/>
      <c r="Y68" s="166"/>
      <c r="Z68" s="166"/>
    </row>
    <row r="69" spans="1:26" ht="12.75" customHeight="1">
      <c r="A69" s="166"/>
      <c r="B69" s="166"/>
      <c r="C69" s="166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166"/>
      <c r="Q69" s="166"/>
      <c r="R69" s="166"/>
      <c r="S69" s="166"/>
      <c r="T69" s="166"/>
      <c r="U69" s="166"/>
      <c r="V69" s="166"/>
      <c r="W69" s="166"/>
      <c r="X69" s="166"/>
      <c r="Y69" s="166"/>
      <c r="Z69" s="166"/>
    </row>
    <row r="70" spans="1:26" ht="12.75" customHeight="1">
      <c r="A70" s="166"/>
      <c r="B70" s="166"/>
      <c r="C70" s="166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</row>
    <row r="71" spans="1:26" ht="12.75" customHeight="1">
      <c r="A71" s="166"/>
      <c r="B71" s="166"/>
      <c r="C71" s="166"/>
      <c r="D71" s="166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166"/>
      <c r="Q71" s="166"/>
      <c r="R71" s="166"/>
      <c r="S71" s="166"/>
      <c r="T71" s="166"/>
      <c r="U71" s="166"/>
      <c r="V71" s="166"/>
      <c r="W71" s="166"/>
      <c r="X71" s="166"/>
      <c r="Y71" s="166"/>
      <c r="Z71" s="166"/>
    </row>
    <row r="72" spans="1:26" ht="12.75" customHeight="1">
      <c r="A72" s="166"/>
      <c r="B72" s="166"/>
      <c r="C72" s="166"/>
      <c r="D72" s="166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66"/>
      <c r="V72" s="166"/>
      <c r="W72" s="166"/>
      <c r="X72" s="166"/>
      <c r="Y72" s="166"/>
      <c r="Z72" s="166"/>
    </row>
    <row r="73" spans="1:26" ht="12.75" customHeight="1">
      <c r="A73" s="166"/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166"/>
      <c r="R73" s="166"/>
      <c r="S73" s="166"/>
      <c r="T73" s="166"/>
      <c r="U73" s="166"/>
      <c r="V73" s="166"/>
      <c r="W73" s="166"/>
      <c r="X73" s="166"/>
      <c r="Y73" s="166"/>
      <c r="Z73" s="166"/>
    </row>
    <row r="74" spans="1:26" ht="12.75" customHeight="1">
      <c r="A74" s="166"/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</row>
    <row r="75" spans="1:26" ht="12.75" customHeight="1">
      <c r="A75" s="166"/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6"/>
      <c r="W75" s="166"/>
      <c r="X75" s="166"/>
      <c r="Y75" s="166"/>
      <c r="Z75" s="166"/>
    </row>
    <row r="76" spans="1:26" ht="12.75" customHeight="1">
      <c r="A76" s="166"/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/>
      <c r="V76" s="166"/>
      <c r="W76" s="166"/>
      <c r="X76" s="166"/>
      <c r="Y76" s="166"/>
      <c r="Z76" s="166"/>
    </row>
    <row r="77" spans="1:26" ht="12.75" customHeight="1">
      <c r="A77" s="166"/>
      <c r="B77" s="166"/>
      <c r="C77" s="166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66"/>
      <c r="Q77" s="166"/>
      <c r="R77" s="166"/>
      <c r="S77" s="166"/>
      <c r="T77" s="166"/>
      <c r="U77" s="166"/>
      <c r="V77" s="166"/>
      <c r="W77" s="166"/>
      <c r="X77" s="166"/>
      <c r="Y77" s="166"/>
      <c r="Z77" s="166"/>
    </row>
    <row r="78" spans="1:26" ht="12.75" customHeight="1">
      <c r="A78" s="166"/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/>
      <c r="S78" s="166"/>
      <c r="T78" s="166"/>
      <c r="U78" s="166"/>
      <c r="V78" s="166"/>
      <c r="W78" s="166"/>
      <c r="X78" s="166"/>
      <c r="Y78" s="166"/>
      <c r="Z78" s="166"/>
    </row>
    <row r="79" spans="1:26" ht="12.75" customHeight="1">
      <c r="A79" s="166"/>
      <c r="B79" s="166"/>
      <c r="C79" s="166"/>
      <c r="D79" s="166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66"/>
      <c r="Q79" s="166"/>
      <c r="R79" s="166"/>
      <c r="S79" s="166"/>
      <c r="T79" s="166"/>
      <c r="U79" s="166"/>
      <c r="V79" s="166"/>
      <c r="W79" s="166"/>
      <c r="X79" s="166"/>
      <c r="Y79" s="166"/>
      <c r="Z79" s="166"/>
    </row>
    <row r="80" spans="1:26" ht="12.75" customHeight="1">
      <c r="A80" s="166"/>
      <c r="B80" s="166"/>
      <c r="C80" s="166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66"/>
      <c r="Q80" s="166"/>
      <c r="R80" s="166"/>
      <c r="S80" s="166"/>
      <c r="T80" s="166"/>
      <c r="U80" s="166"/>
      <c r="V80" s="166"/>
      <c r="W80" s="166"/>
      <c r="X80" s="166"/>
      <c r="Y80" s="166"/>
      <c r="Z80" s="166"/>
    </row>
    <row r="81" spans="1:26" ht="12.75" customHeight="1">
      <c r="A81" s="166"/>
      <c r="B81" s="166"/>
      <c r="C81" s="166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66"/>
      <c r="Q81" s="166"/>
      <c r="R81" s="166"/>
      <c r="S81" s="166"/>
      <c r="T81" s="166"/>
      <c r="U81" s="166"/>
      <c r="V81" s="166"/>
      <c r="W81" s="166"/>
      <c r="X81" s="166"/>
      <c r="Y81" s="166"/>
      <c r="Z81" s="166"/>
    </row>
    <row r="82" spans="1:26" ht="12.75" customHeight="1">
      <c r="A82" s="166"/>
      <c r="B82" s="166"/>
      <c r="C82" s="166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66"/>
      <c r="Q82" s="166"/>
      <c r="R82" s="166"/>
      <c r="S82" s="166"/>
      <c r="T82" s="166"/>
      <c r="U82" s="166"/>
      <c r="V82" s="166"/>
      <c r="W82" s="166"/>
      <c r="X82" s="166"/>
      <c r="Y82" s="166"/>
      <c r="Z82" s="166"/>
    </row>
    <row r="83" spans="1:26" ht="12.75" customHeight="1">
      <c r="A83" s="166"/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6"/>
      <c r="Q83" s="166"/>
      <c r="R83" s="166"/>
      <c r="S83" s="166"/>
      <c r="T83" s="166"/>
      <c r="U83" s="166"/>
      <c r="V83" s="166"/>
      <c r="W83" s="166"/>
      <c r="X83" s="166"/>
      <c r="Y83" s="166"/>
      <c r="Z83" s="166"/>
    </row>
    <row r="84" spans="1:26" ht="12.75" customHeight="1">
      <c r="A84" s="166"/>
      <c r="B84" s="166"/>
      <c r="C84" s="166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66"/>
      <c r="Q84" s="166"/>
      <c r="R84" s="166"/>
      <c r="S84" s="166"/>
      <c r="T84" s="166"/>
      <c r="U84" s="166"/>
      <c r="V84" s="166"/>
      <c r="W84" s="166"/>
      <c r="X84" s="166"/>
      <c r="Y84" s="166"/>
      <c r="Z84" s="166"/>
    </row>
    <row r="85" spans="1:26" ht="12.75" customHeight="1">
      <c r="A85" s="166"/>
      <c r="B85" s="166"/>
      <c r="C85" s="166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6"/>
      <c r="Q85" s="166"/>
      <c r="R85" s="166"/>
      <c r="S85" s="166"/>
      <c r="T85" s="166"/>
      <c r="U85" s="166"/>
      <c r="V85" s="166"/>
      <c r="W85" s="166"/>
      <c r="X85" s="166"/>
      <c r="Y85" s="166"/>
      <c r="Z85" s="166"/>
    </row>
    <row r="86" spans="1:26" ht="12.75" customHeight="1">
      <c r="A86" s="166"/>
      <c r="B86" s="166"/>
      <c r="C86" s="166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66"/>
      <c r="Q86" s="166"/>
      <c r="R86" s="166"/>
      <c r="S86" s="166"/>
      <c r="T86" s="166"/>
      <c r="U86" s="166"/>
      <c r="V86" s="166"/>
      <c r="W86" s="166"/>
      <c r="X86" s="166"/>
      <c r="Y86" s="166"/>
      <c r="Z86" s="166"/>
    </row>
    <row r="87" spans="1:26" ht="12.75" customHeight="1">
      <c r="A87" s="166"/>
      <c r="B87" s="166"/>
      <c r="C87" s="166"/>
      <c r="D87" s="166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166"/>
      <c r="Q87" s="166"/>
      <c r="R87" s="166"/>
      <c r="S87" s="166"/>
      <c r="T87" s="166"/>
      <c r="U87" s="166"/>
      <c r="V87" s="166"/>
      <c r="W87" s="166"/>
      <c r="X87" s="166"/>
      <c r="Y87" s="166"/>
      <c r="Z87" s="166"/>
    </row>
    <row r="88" spans="1:26" ht="12.75" customHeight="1">
      <c r="A88" s="166"/>
      <c r="B88" s="166"/>
      <c r="C88" s="166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6"/>
      <c r="R88" s="166"/>
      <c r="S88" s="166"/>
      <c r="T88" s="166"/>
      <c r="U88" s="166"/>
      <c r="V88" s="166"/>
      <c r="W88" s="166"/>
      <c r="X88" s="166"/>
      <c r="Y88" s="166"/>
      <c r="Z88" s="166"/>
    </row>
    <row r="89" spans="1:26" ht="12.75" customHeight="1">
      <c r="A89" s="166"/>
      <c r="B89" s="166"/>
      <c r="C89" s="166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166"/>
      <c r="Q89" s="166"/>
      <c r="R89" s="166"/>
      <c r="S89" s="166"/>
      <c r="T89" s="166"/>
      <c r="U89" s="166"/>
      <c r="V89" s="166"/>
      <c r="W89" s="166"/>
      <c r="X89" s="166"/>
      <c r="Y89" s="166"/>
      <c r="Z89" s="166"/>
    </row>
    <row r="90" spans="1:26" ht="12.75" customHeight="1">
      <c r="A90" s="166"/>
      <c r="B90" s="166"/>
      <c r="C90" s="166"/>
      <c r="D90" s="166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166"/>
      <c r="Q90" s="166"/>
      <c r="R90" s="166"/>
      <c r="S90" s="166"/>
      <c r="T90" s="166"/>
      <c r="U90" s="166"/>
      <c r="V90" s="166"/>
      <c r="W90" s="166"/>
      <c r="X90" s="166"/>
      <c r="Y90" s="166"/>
      <c r="Z90" s="166"/>
    </row>
    <row r="91" spans="1:26" ht="12.75" customHeight="1">
      <c r="A91" s="166"/>
      <c r="B91" s="166"/>
      <c r="C91" s="166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</row>
    <row r="92" spans="1:26" ht="12.75" customHeight="1">
      <c r="A92" s="166"/>
      <c r="B92" s="166"/>
      <c r="C92" s="166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66"/>
      <c r="Q92" s="166"/>
      <c r="R92" s="166"/>
      <c r="S92" s="166"/>
      <c r="T92" s="166"/>
      <c r="U92" s="166"/>
      <c r="V92" s="166"/>
      <c r="W92" s="166"/>
      <c r="X92" s="166"/>
      <c r="Y92" s="166"/>
      <c r="Z92" s="166"/>
    </row>
    <row r="93" spans="1:26" ht="12.75" customHeight="1">
      <c r="A93" s="166"/>
      <c r="B93" s="166"/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6"/>
      <c r="Q93" s="166"/>
      <c r="R93" s="166"/>
      <c r="S93" s="166"/>
      <c r="T93" s="166"/>
      <c r="U93" s="166"/>
      <c r="V93" s="166"/>
      <c r="W93" s="166"/>
      <c r="X93" s="166"/>
      <c r="Y93" s="166"/>
      <c r="Z93" s="166"/>
    </row>
    <row r="94" spans="1:26" ht="12.75" customHeight="1">
      <c r="A94" s="166"/>
      <c r="B94" s="166"/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</row>
    <row r="95" spans="1:26" ht="12.75" customHeight="1">
      <c r="A95" s="166"/>
      <c r="B95" s="166"/>
      <c r="C95" s="166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66"/>
      <c r="S95" s="166"/>
      <c r="T95" s="166"/>
      <c r="U95" s="166"/>
      <c r="V95" s="166"/>
      <c r="W95" s="166"/>
      <c r="X95" s="166"/>
      <c r="Y95" s="166"/>
      <c r="Z95" s="166"/>
    </row>
    <row r="96" spans="1:26" ht="12.75" customHeight="1">
      <c r="A96" s="166"/>
      <c r="B96" s="166"/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66"/>
      <c r="Q96" s="166"/>
      <c r="R96" s="166"/>
      <c r="S96" s="166"/>
      <c r="T96" s="166"/>
      <c r="U96" s="166"/>
      <c r="V96" s="166"/>
      <c r="W96" s="166"/>
      <c r="X96" s="166"/>
      <c r="Y96" s="166"/>
      <c r="Z96" s="166"/>
    </row>
    <row r="97" spans="1:26" ht="12.75" customHeight="1">
      <c r="A97" s="166"/>
      <c r="B97" s="166"/>
      <c r="C97" s="166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66"/>
      <c r="Q97" s="166"/>
      <c r="R97" s="166"/>
      <c r="S97" s="166"/>
      <c r="T97" s="166"/>
      <c r="U97" s="166"/>
      <c r="V97" s="166"/>
      <c r="W97" s="166"/>
      <c r="X97" s="166"/>
      <c r="Y97" s="166"/>
      <c r="Z97" s="166"/>
    </row>
    <row r="98" spans="1:26" ht="12.75" customHeight="1">
      <c r="A98" s="166"/>
      <c r="B98" s="166"/>
      <c r="C98" s="166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66"/>
      <c r="Q98" s="166"/>
      <c r="R98" s="166"/>
      <c r="S98" s="166"/>
      <c r="T98" s="166"/>
      <c r="U98" s="166"/>
      <c r="V98" s="166"/>
      <c r="W98" s="166"/>
      <c r="X98" s="166"/>
      <c r="Y98" s="166"/>
      <c r="Z98" s="166"/>
    </row>
    <row r="99" spans="1:26" ht="12.75" customHeight="1">
      <c r="A99" s="166"/>
      <c r="B99" s="166"/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66"/>
      <c r="Q99" s="166"/>
      <c r="R99" s="166"/>
      <c r="S99" s="166"/>
      <c r="T99" s="166"/>
      <c r="U99" s="166"/>
      <c r="V99" s="166"/>
      <c r="W99" s="166"/>
      <c r="X99" s="166"/>
      <c r="Y99" s="166"/>
      <c r="Z99" s="166"/>
    </row>
    <row r="100" spans="1:26" ht="12.75" customHeight="1">
      <c r="A100" s="166"/>
      <c r="B100" s="166"/>
      <c r="C100" s="166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66"/>
      <c r="Q100" s="166"/>
      <c r="R100" s="166"/>
      <c r="S100" s="166"/>
      <c r="T100" s="166"/>
      <c r="U100" s="166"/>
      <c r="V100" s="166"/>
      <c r="W100" s="166"/>
      <c r="X100" s="166"/>
      <c r="Y100" s="166"/>
      <c r="Z100" s="166"/>
    </row>
    <row r="101" spans="1:26" ht="12.75" customHeight="1">
      <c r="A101" s="166"/>
      <c r="B101" s="166"/>
      <c r="C101" s="166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66"/>
      <c r="Q101" s="166"/>
      <c r="R101" s="166"/>
      <c r="S101" s="166"/>
      <c r="T101" s="166"/>
      <c r="U101" s="166"/>
      <c r="V101" s="166"/>
      <c r="W101" s="166"/>
      <c r="X101" s="166"/>
      <c r="Y101" s="166"/>
      <c r="Z101" s="166"/>
    </row>
    <row r="102" spans="1:26" ht="12.75" customHeight="1">
      <c r="A102" s="166"/>
      <c r="B102" s="166"/>
      <c r="C102" s="166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66"/>
      <c r="Q102" s="166"/>
      <c r="R102" s="166"/>
      <c r="S102" s="166"/>
      <c r="T102" s="166"/>
      <c r="U102" s="166"/>
      <c r="V102" s="166"/>
      <c r="W102" s="166"/>
      <c r="X102" s="166"/>
      <c r="Y102" s="166"/>
      <c r="Z102" s="166"/>
    </row>
    <row r="103" spans="1:26" ht="12.75" customHeight="1">
      <c r="A103" s="166"/>
      <c r="B103" s="166"/>
      <c r="C103" s="166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66"/>
      <c r="Q103" s="166"/>
      <c r="R103" s="166"/>
      <c r="S103" s="166"/>
      <c r="T103" s="166"/>
      <c r="U103" s="166"/>
      <c r="V103" s="166"/>
      <c r="W103" s="166"/>
      <c r="X103" s="166"/>
      <c r="Y103" s="166"/>
      <c r="Z103" s="166"/>
    </row>
    <row r="104" spans="1:26" ht="12.75" customHeight="1">
      <c r="A104" s="166"/>
      <c r="B104" s="166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</row>
    <row r="105" spans="1:26" ht="12.75" customHeight="1">
      <c r="A105" s="166"/>
      <c r="B105" s="166"/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</row>
    <row r="106" spans="1:26" ht="12.75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</row>
    <row r="107" spans="1:26" ht="12.75" customHeight="1">
      <c r="A107" s="166"/>
      <c r="B107" s="166"/>
      <c r="C107" s="166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  <c r="P107" s="166"/>
      <c r="Q107" s="166"/>
      <c r="R107" s="166"/>
      <c r="S107" s="166"/>
      <c r="T107" s="166"/>
      <c r="U107" s="166"/>
      <c r="V107" s="166"/>
      <c r="W107" s="166"/>
      <c r="X107" s="166"/>
      <c r="Y107" s="166"/>
      <c r="Z107" s="166"/>
    </row>
    <row r="108" spans="1:26" ht="12.75" customHeight="1">
      <c r="A108" s="166"/>
      <c r="B108" s="166"/>
      <c r="C108" s="166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  <c r="P108" s="166"/>
      <c r="Q108" s="166"/>
      <c r="R108" s="166"/>
      <c r="S108" s="166"/>
      <c r="T108" s="166"/>
      <c r="U108" s="166"/>
      <c r="V108" s="166"/>
      <c r="W108" s="166"/>
      <c r="X108" s="166"/>
      <c r="Y108" s="166"/>
      <c r="Z108" s="166"/>
    </row>
    <row r="109" spans="1:26" ht="12.75" customHeight="1">
      <c r="A109" s="166"/>
      <c r="B109" s="166"/>
      <c r="C109" s="166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  <c r="P109" s="166"/>
      <c r="Q109" s="166"/>
      <c r="R109" s="166"/>
      <c r="S109" s="166"/>
      <c r="T109" s="166"/>
      <c r="U109" s="166"/>
      <c r="V109" s="166"/>
      <c r="W109" s="166"/>
      <c r="X109" s="166"/>
      <c r="Y109" s="166"/>
      <c r="Z109" s="166"/>
    </row>
    <row r="110" spans="1:26" ht="12.75" customHeight="1">
      <c r="A110" s="166"/>
      <c r="B110" s="166"/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P110" s="166"/>
      <c r="Q110" s="166"/>
      <c r="R110" s="166"/>
      <c r="S110" s="166"/>
      <c r="T110" s="166"/>
      <c r="U110" s="166"/>
      <c r="V110" s="166"/>
      <c r="W110" s="166"/>
      <c r="X110" s="166"/>
      <c r="Y110" s="166"/>
      <c r="Z110" s="166"/>
    </row>
    <row r="111" spans="1:26" ht="12.75" customHeight="1">
      <c r="A111" s="166"/>
      <c r="B111" s="166"/>
      <c r="C111" s="166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  <c r="P111" s="166"/>
      <c r="Q111" s="166"/>
      <c r="R111" s="166"/>
      <c r="S111" s="166"/>
      <c r="T111" s="166"/>
      <c r="U111" s="166"/>
      <c r="V111" s="166"/>
      <c r="W111" s="166"/>
      <c r="X111" s="166"/>
      <c r="Y111" s="166"/>
      <c r="Z111" s="166"/>
    </row>
    <row r="112" spans="1:26" ht="12.75" customHeight="1">
      <c r="A112" s="166"/>
      <c r="B112" s="166"/>
      <c r="C112" s="166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66"/>
      <c r="Q112" s="166"/>
      <c r="R112" s="166"/>
      <c r="S112" s="166"/>
      <c r="T112" s="166"/>
      <c r="U112" s="166"/>
      <c r="V112" s="166"/>
      <c r="W112" s="166"/>
      <c r="X112" s="166"/>
      <c r="Y112" s="166"/>
      <c r="Z112" s="166"/>
    </row>
    <row r="113" spans="1:26" ht="12.75" customHeight="1">
      <c r="A113" s="166"/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66"/>
      <c r="Q113" s="166"/>
      <c r="R113" s="166"/>
      <c r="S113" s="166"/>
      <c r="T113" s="166"/>
      <c r="U113" s="166"/>
      <c r="V113" s="166"/>
      <c r="W113" s="166"/>
      <c r="X113" s="166"/>
      <c r="Y113" s="166"/>
      <c r="Z113" s="166"/>
    </row>
    <row r="114" spans="1:26" ht="12.75" customHeight="1">
      <c r="A114" s="166"/>
      <c r="B114" s="166"/>
      <c r="C114" s="166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66"/>
      <c r="Q114" s="166"/>
      <c r="R114" s="166"/>
      <c r="S114" s="166"/>
      <c r="T114" s="166"/>
      <c r="U114" s="166"/>
      <c r="V114" s="166"/>
      <c r="W114" s="166"/>
      <c r="X114" s="166"/>
      <c r="Y114" s="166"/>
      <c r="Z114" s="166"/>
    </row>
    <row r="115" spans="1:26" ht="12.75" customHeight="1">
      <c r="A115" s="166"/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</row>
    <row r="116" spans="1:26" ht="12.75" customHeight="1">
      <c r="A116" s="166"/>
      <c r="B116" s="166"/>
      <c r="C116" s="166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P116" s="166"/>
      <c r="Q116" s="166"/>
      <c r="R116" s="166"/>
      <c r="S116" s="166"/>
      <c r="T116" s="166"/>
      <c r="U116" s="166"/>
      <c r="V116" s="166"/>
      <c r="W116" s="166"/>
      <c r="X116" s="166"/>
      <c r="Y116" s="166"/>
      <c r="Z116" s="166"/>
    </row>
    <row r="117" spans="1:26" ht="12.75" customHeight="1">
      <c r="A117" s="166"/>
      <c r="B117" s="166"/>
      <c r="C117" s="166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P117" s="166"/>
      <c r="Q117" s="166"/>
      <c r="R117" s="166"/>
      <c r="S117" s="166"/>
      <c r="T117" s="166"/>
      <c r="U117" s="166"/>
      <c r="V117" s="166"/>
      <c r="W117" s="166"/>
      <c r="X117" s="166"/>
      <c r="Y117" s="166"/>
      <c r="Z117" s="166"/>
    </row>
    <row r="118" spans="1:26" ht="12.75" customHeight="1">
      <c r="A118" s="166"/>
      <c r="B118" s="166"/>
      <c r="C118" s="166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P118" s="166"/>
      <c r="Q118" s="166"/>
      <c r="R118" s="166"/>
      <c r="S118" s="166"/>
      <c r="T118" s="166"/>
      <c r="U118" s="166"/>
      <c r="V118" s="166"/>
      <c r="W118" s="166"/>
      <c r="X118" s="166"/>
      <c r="Y118" s="166"/>
      <c r="Z118" s="166"/>
    </row>
    <row r="119" spans="1:26" ht="12.75" customHeight="1">
      <c r="A119" s="166"/>
      <c r="B119" s="166"/>
      <c r="C119" s="166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P119" s="166"/>
      <c r="Q119" s="166"/>
      <c r="R119" s="166"/>
      <c r="S119" s="166"/>
      <c r="T119" s="166"/>
      <c r="U119" s="166"/>
      <c r="V119" s="166"/>
      <c r="W119" s="166"/>
      <c r="X119" s="166"/>
      <c r="Y119" s="166"/>
      <c r="Z119" s="166"/>
    </row>
    <row r="120" spans="1:26" ht="12.75" customHeight="1">
      <c r="A120" s="166"/>
      <c r="B120" s="166"/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66"/>
      <c r="Q120" s="166"/>
      <c r="R120" s="166"/>
      <c r="S120" s="166"/>
      <c r="T120" s="166"/>
      <c r="U120" s="166"/>
      <c r="V120" s="166"/>
      <c r="W120" s="166"/>
      <c r="X120" s="166"/>
      <c r="Y120" s="166"/>
      <c r="Z120" s="166"/>
    </row>
    <row r="121" spans="1:26" ht="12.75" customHeight="1">
      <c r="A121" s="166"/>
      <c r="B121" s="166"/>
      <c r="C121" s="166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P121" s="166"/>
      <c r="Q121" s="166"/>
      <c r="R121" s="166"/>
      <c r="S121" s="166"/>
      <c r="T121" s="166"/>
      <c r="U121" s="166"/>
      <c r="V121" s="166"/>
      <c r="W121" s="166"/>
      <c r="X121" s="166"/>
      <c r="Y121" s="166"/>
      <c r="Z121" s="166"/>
    </row>
    <row r="122" spans="1:26" ht="12.75" customHeight="1">
      <c r="A122" s="166"/>
      <c r="B122" s="166"/>
      <c r="C122" s="166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P122" s="166"/>
      <c r="Q122" s="166"/>
      <c r="R122" s="166"/>
      <c r="S122" s="166"/>
      <c r="T122" s="166"/>
      <c r="U122" s="166"/>
      <c r="V122" s="166"/>
      <c r="W122" s="166"/>
      <c r="X122" s="166"/>
      <c r="Y122" s="166"/>
      <c r="Z122" s="166"/>
    </row>
    <row r="123" spans="1:26" ht="12.75" customHeight="1">
      <c r="A123" s="166"/>
      <c r="B123" s="166"/>
      <c r="C123" s="166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166"/>
      <c r="Q123" s="166"/>
      <c r="R123" s="166"/>
      <c r="S123" s="166"/>
      <c r="T123" s="166"/>
      <c r="U123" s="166"/>
      <c r="V123" s="166"/>
      <c r="W123" s="166"/>
      <c r="X123" s="166"/>
      <c r="Y123" s="166"/>
      <c r="Z123" s="166"/>
    </row>
    <row r="124" spans="1:26" ht="12.75" customHeight="1">
      <c r="A124" s="166"/>
      <c r="B124" s="166"/>
      <c r="C124" s="166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66"/>
      <c r="Q124" s="166"/>
      <c r="R124" s="166"/>
      <c r="S124" s="166"/>
      <c r="T124" s="166"/>
      <c r="U124" s="166"/>
      <c r="V124" s="166"/>
      <c r="W124" s="166"/>
      <c r="X124" s="166"/>
      <c r="Y124" s="166"/>
      <c r="Z124" s="166"/>
    </row>
    <row r="125" spans="1:26" ht="12.75" customHeight="1">
      <c r="A125" s="166"/>
      <c r="B125" s="166"/>
      <c r="C125" s="166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66"/>
      <c r="Q125" s="166"/>
      <c r="R125" s="166"/>
      <c r="S125" s="166"/>
      <c r="T125" s="166"/>
      <c r="U125" s="166"/>
      <c r="V125" s="166"/>
      <c r="W125" s="166"/>
      <c r="X125" s="166"/>
      <c r="Y125" s="166"/>
      <c r="Z125" s="166"/>
    </row>
    <row r="126" spans="1:26" ht="12.75" customHeight="1">
      <c r="A126" s="166"/>
      <c r="B126" s="166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6"/>
      <c r="X126" s="166"/>
      <c r="Y126" s="166"/>
      <c r="Z126" s="166"/>
    </row>
    <row r="127" spans="1:26" ht="12.75" customHeight="1">
      <c r="A127" s="166"/>
      <c r="B127" s="166"/>
      <c r="C127" s="166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66"/>
      <c r="Q127" s="166"/>
      <c r="R127" s="166"/>
      <c r="S127" s="166"/>
      <c r="T127" s="166"/>
      <c r="U127" s="166"/>
      <c r="V127" s="166"/>
      <c r="W127" s="166"/>
      <c r="X127" s="166"/>
      <c r="Y127" s="166"/>
      <c r="Z127" s="166"/>
    </row>
    <row r="128" spans="1:26" ht="12.75" customHeight="1">
      <c r="A128" s="166"/>
      <c r="B128" s="166"/>
      <c r="C128" s="166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66"/>
      <c r="Q128" s="166"/>
      <c r="R128" s="166"/>
      <c r="S128" s="166"/>
      <c r="T128" s="166"/>
      <c r="U128" s="166"/>
      <c r="V128" s="166"/>
      <c r="W128" s="166"/>
      <c r="X128" s="166"/>
      <c r="Y128" s="166"/>
      <c r="Z128" s="166"/>
    </row>
    <row r="129" spans="1:26" ht="12.75" customHeight="1">
      <c r="A129" s="166"/>
      <c r="B129" s="166"/>
      <c r="C129" s="166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66"/>
      <c r="Q129" s="166"/>
      <c r="R129" s="166"/>
      <c r="S129" s="166"/>
      <c r="T129" s="166"/>
      <c r="U129" s="166"/>
      <c r="V129" s="166"/>
      <c r="W129" s="166"/>
      <c r="X129" s="166"/>
      <c r="Y129" s="166"/>
      <c r="Z129" s="166"/>
    </row>
    <row r="130" spans="1:26" ht="12.75" customHeight="1">
      <c r="A130" s="166"/>
      <c r="B130" s="166"/>
      <c r="C130" s="166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66"/>
      <c r="Q130" s="166"/>
      <c r="R130" s="166"/>
      <c r="S130" s="166"/>
      <c r="T130" s="166"/>
      <c r="U130" s="166"/>
      <c r="V130" s="166"/>
      <c r="W130" s="166"/>
      <c r="X130" s="166"/>
      <c r="Y130" s="166"/>
      <c r="Z130" s="166"/>
    </row>
    <row r="131" spans="1:26" ht="12.75" customHeight="1">
      <c r="A131" s="166"/>
      <c r="B131" s="166"/>
      <c r="C131" s="166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66"/>
      <c r="Q131" s="166"/>
      <c r="R131" s="166"/>
      <c r="S131" s="166"/>
      <c r="T131" s="166"/>
      <c r="U131" s="166"/>
      <c r="V131" s="166"/>
      <c r="W131" s="166"/>
      <c r="X131" s="166"/>
      <c r="Y131" s="166"/>
      <c r="Z131" s="166"/>
    </row>
    <row r="132" spans="1:26" ht="12.75" customHeight="1">
      <c r="A132" s="166"/>
      <c r="B132" s="166"/>
      <c r="C132" s="166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P132" s="166"/>
      <c r="Q132" s="166"/>
      <c r="R132" s="166"/>
      <c r="S132" s="166"/>
      <c r="T132" s="166"/>
      <c r="U132" s="166"/>
      <c r="V132" s="166"/>
      <c r="W132" s="166"/>
      <c r="X132" s="166"/>
      <c r="Y132" s="166"/>
      <c r="Z132" s="166"/>
    </row>
    <row r="133" spans="1:26" ht="12.75" customHeight="1">
      <c r="A133" s="166"/>
      <c r="B133" s="166"/>
      <c r="C133" s="166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P133" s="166"/>
      <c r="Q133" s="166"/>
      <c r="R133" s="166"/>
      <c r="S133" s="166"/>
      <c r="T133" s="166"/>
      <c r="U133" s="166"/>
      <c r="V133" s="166"/>
      <c r="W133" s="166"/>
      <c r="X133" s="166"/>
      <c r="Y133" s="166"/>
      <c r="Z133" s="166"/>
    </row>
    <row r="134" spans="1:26" ht="12.75" customHeight="1">
      <c r="A134" s="166"/>
      <c r="B134" s="166"/>
      <c r="C134" s="166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P134" s="166"/>
      <c r="Q134" s="166"/>
      <c r="R134" s="166"/>
      <c r="S134" s="166"/>
      <c r="T134" s="166"/>
      <c r="U134" s="166"/>
      <c r="V134" s="166"/>
      <c r="W134" s="166"/>
      <c r="X134" s="166"/>
      <c r="Y134" s="166"/>
      <c r="Z134" s="166"/>
    </row>
    <row r="135" spans="1:26" ht="12.75" customHeight="1">
      <c r="A135" s="166"/>
      <c r="B135" s="166"/>
      <c r="C135" s="166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166"/>
      <c r="Q135" s="166"/>
      <c r="R135" s="166"/>
      <c r="S135" s="166"/>
      <c r="T135" s="166"/>
      <c r="U135" s="166"/>
      <c r="V135" s="166"/>
      <c r="W135" s="166"/>
      <c r="X135" s="166"/>
      <c r="Y135" s="166"/>
      <c r="Z135" s="166"/>
    </row>
    <row r="136" spans="1:26" ht="12.75" customHeight="1">
      <c r="A136" s="166"/>
      <c r="B136" s="166"/>
      <c r="C136" s="166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  <c r="P136" s="166"/>
      <c r="Q136" s="166"/>
      <c r="R136" s="166"/>
      <c r="S136" s="166"/>
      <c r="T136" s="166"/>
      <c r="U136" s="166"/>
      <c r="V136" s="166"/>
      <c r="W136" s="166"/>
      <c r="X136" s="166"/>
      <c r="Y136" s="166"/>
      <c r="Z136" s="166"/>
    </row>
    <row r="137" spans="1:26" ht="12.75" customHeight="1">
      <c r="A137" s="166"/>
      <c r="B137" s="166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6"/>
      <c r="Q137" s="166"/>
      <c r="R137" s="166"/>
      <c r="S137" s="166"/>
      <c r="T137" s="166"/>
      <c r="U137" s="166"/>
      <c r="V137" s="166"/>
      <c r="W137" s="166"/>
      <c r="X137" s="166"/>
      <c r="Y137" s="166"/>
      <c r="Z137" s="166"/>
    </row>
    <row r="138" spans="1:26" ht="12.75" customHeight="1">
      <c r="A138" s="166"/>
      <c r="B138" s="166"/>
      <c r="C138" s="166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</row>
    <row r="139" spans="1:26" ht="12.75" customHeight="1">
      <c r="A139" s="166"/>
      <c r="B139" s="166"/>
      <c r="C139" s="166"/>
      <c r="D139" s="166"/>
      <c r="E139" s="166"/>
      <c r="F139" s="166"/>
      <c r="G139" s="166"/>
      <c r="H139" s="166"/>
      <c r="I139" s="166"/>
      <c r="J139" s="166"/>
      <c r="K139" s="166"/>
      <c r="L139" s="166"/>
      <c r="M139" s="166"/>
      <c r="N139" s="166"/>
      <c r="O139" s="166"/>
      <c r="P139" s="166"/>
      <c r="Q139" s="166"/>
      <c r="R139" s="166"/>
      <c r="S139" s="166"/>
      <c r="T139" s="166"/>
      <c r="U139" s="166"/>
      <c r="V139" s="166"/>
      <c r="W139" s="166"/>
      <c r="X139" s="166"/>
      <c r="Y139" s="166"/>
      <c r="Z139" s="166"/>
    </row>
    <row r="140" spans="1:26" ht="12.75" customHeight="1">
      <c r="A140" s="166"/>
      <c r="B140" s="166"/>
      <c r="C140" s="166"/>
      <c r="D140" s="166"/>
      <c r="E140" s="166"/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166"/>
      <c r="Q140" s="166"/>
      <c r="R140" s="166"/>
      <c r="S140" s="166"/>
      <c r="T140" s="166"/>
      <c r="U140" s="166"/>
      <c r="V140" s="166"/>
      <c r="W140" s="166"/>
      <c r="X140" s="166"/>
      <c r="Y140" s="166"/>
      <c r="Z140" s="166"/>
    </row>
    <row r="141" spans="1:26" ht="12.75" customHeight="1">
      <c r="A141" s="166"/>
      <c r="B141" s="166"/>
      <c r="C141" s="166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166"/>
      <c r="Q141" s="166"/>
      <c r="R141" s="166"/>
      <c r="S141" s="166"/>
      <c r="T141" s="166"/>
      <c r="U141" s="166"/>
      <c r="V141" s="166"/>
      <c r="W141" s="166"/>
      <c r="X141" s="166"/>
      <c r="Y141" s="166"/>
      <c r="Z141" s="166"/>
    </row>
    <row r="142" spans="1:26" ht="12.75" customHeight="1">
      <c r="A142" s="166"/>
      <c r="B142" s="166"/>
      <c r="C142" s="166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</row>
    <row r="143" spans="1:26" ht="12.75" customHeight="1">
      <c r="A143" s="166"/>
      <c r="B143" s="166"/>
      <c r="C143" s="166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66"/>
      <c r="Q143" s="166"/>
      <c r="R143" s="166"/>
      <c r="S143" s="166"/>
      <c r="T143" s="166"/>
      <c r="U143" s="166"/>
      <c r="V143" s="166"/>
      <c r="W143" s="166"/>
      <c r="X143" s="166"/>
      <c r="Y143" s="166"/>
      <c r="Z143" s="166"/>
    </row>
    <row r="144" spans="1:26" ht="12.75" customHeight="1">
      <c r="A144" s="166"/>
      <c r="B144" s="166"/>
      <c r="C144" s="166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</row>
    <row r="145" spans="1:26" ht="12.75" customHeight="1">
      <c r="A145" s="166"/>
      <c r="B145" s="166"/>
      <c r="C145" s="166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66"/>
      <c r="Q145" s="166"/>
      <c r="R145" s="166"/>
      <c r="S145" s="166"/>
      <c r="T145" s="166"/>
      <c r="U145" s="166"/>
      <c r="V145" s="166"/>
      <c r="W145" s="166"/>
      <c r="X145" s="166"/>
      <c r="Y145" s="166"/>
      <c r="Z145" s="166"/>
    </row>
    <row r="146" spans="1:26" ht="12.75" customHeight="1">
      <c r="A146" s="166"/>
      <c r="B146" s="166"/>
      <c r="C146" s="166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  <c r="P146" s="166"/>
      <c r="Q146" s="166"/>
      <c r="R146" s="166"/>
      <c r="S146" s="166"/>
      <c r="T146" s="166"/>
      <c r="U146" s="166"/>
      <c r="V146" s="166"/>
      <c r="W146" s="166"/>
      <c r="X146" s="166"/>
      <c r="Y146" s="166"/>
      <c r="Z146" s="166"/>
    </row>
    <row r="147" spans="1:26" ht="12.75" customHeight="1">
      <c r="A147" s="166"/>
      <c r="B147" s="166"/>
      <c r="C147" s="166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  <c r="P147" s="166"/>
      <c r="Q147" s="166"/>
      <c r="R147" s="166"/>
      <c r="S147" s="166"/>
      <c r="T147" s="166"/>
      <c r="U147" s="166"/>
      <c r="V147" s="166"/>
      <c r="W147" s="166"/>
      <c r="X147" s="166"/>
      <c r="Y147" s="166"/>
      <c r="Z147" s="166"/>
    </row>
    <row r="148" spans="1:26" ht="12.75" customHeight="1">
      <c r="A148" s="166"/>
      <c r="B148" s="166"/>
      <c r="C148" s="166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66"/>
      <c r="Q148" s="166"/>
      <c r="R148" s="166"/>
      <c r="S148" s="166"/>
      <c r="T148" s="166"/>
      <c r="U148" s="166"/>
      <c r="V148" s="166"/>
      <c r="W148" s="166"/>
      <c r="X148" s="166"/>
      <c r="Y148" s="166"/>
      <c r="Z148" s="166"/>
    </row>
    <row r="149" spans="1:26" ht="12.75" customHeight="1">
      <c r="A149" s="166"/>
      <c r="B149" s="166"/>
      <c r="C149" s="166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6"/>
      <c r="P149" s="166"/>
      <c r="Q149" s="166"/>
      <c r="R149" s="166"/>
      <c r="S149" s="166"/>
      <c r="T149" s="166"/>
      <c r="U149" s="166"/>
      <c r="V149" s="166"/>
      <c r="W149" s="166"/>
      <c r="X149" s="166"/>
      <c r="Y149" s="166"/>
      <c r="Z149" s="166"/>
    </row>
    <row r="150" spans="1:26" ht="12.75" customHeight="1">
      <c r="A150" s="166"/>
      <c r="B150" s="166"/>
      <c r="C150" s="166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6"/>
      <c r="P150" s="166"/>
      <c r="Q150" s="166"/>
      <c r="R150" s="166"/>
      <c r="S150" s="166"/>
      <c r="T150" s="166"/>
      <c r="U150" s="166"/>
      <c r="V150" s="166"/>
      <c r="W150" s="166"/>
      <c r="X150" s="166"/>
      <c r="Y150" s="166"/>
      <c r="Z150" s="166"/>
    </row>
    <row r="151" spans="1:26" ht="12.75" customHeight="1">
      <c r="A151" s="166"/>
      <c r="B151" s="166"/>
      <c r="C151" s="166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  <c r="P151" s="166"/>
      <c r="Q151" s="166"/>
      <c r="R151" s="166"/>
      <c r="S151" s="166"/>
      <c r="T151" s="166"/>
      <c r="U151" s="166"/>
      <c r="V151" s="166"/>
      <c r="W151" s="166"/>
      <c r="X151" s="166"/>
      <c r="Y151" s="166"/>
      <c r="Z151" s="166"/>
    </row>
    <row r="152" spans="1:26" ht="12.75" customHeight="1">
      <c r="A152" s="166"/>
      <c r="B152" s="166"/>
      <c r="C152" s="166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</row>
    <row r="153" spans="1:26" ht="12.75" customHeight="1">
      <c r="A153" s="166"/>
      <c r="B153" s="166"/>
      <c r="C153" s="166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  <c r="P153" s="166"/>
      <c r="Q153" s="166"/>
      <c r="R153" s="166"/>
      <c r="S153" s="166"/>
      <c r="T153" s="166"/>
      <c r="U153" s="166"/>
      <c r="V153" s="166"/>
      <c r="W153" s="166"/>
      <c r="X153" s="166"/>
      <c r="Y153" s="166"/>
      <c r="Z153" s="166"/>
    </row>
    <row r="154" spans="1:26" ht="12.75" customHeight="1">
      <c r="A154" s="166"/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</row>
    <row r="155" spans="1:26" ht="12.75" customHeight="1">
      <c r="A155" s="166"/>
      <c r="B155" s="166"/>
      <c r="C155" s="166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6"/>
      <c r="P155" s="166"/>
      <c r="Q155" s="166"/>
      <c r="R155" s="166"/>
      <c r="S155" s="166"/>
      <c r="T155" s="166"/>
      <c r="U155" s="166"/>
      <c r="V155" s="166"/>
      <c r="W155" s="166"/>
      <c r="X155" s="166"/>
      <c r="Y155" s="166"/>
      <c r="Z155" s="166"/>
    </row>
    <row r="156" spans="1:26" ht="12.75" customHeight="1">
      <c r="A156" s="166"/>
      <c r="B156" s="166"/>
      <c r="C156" s="166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  <c r="P156" s="166"/>
      <c r="Q156" s="166"/>
      <c r="R156" s="166"/>
      <c r="S156" s="166"/>
      <c r="T156" s="166"/>
      <c r="U156" s="166"/>
      <c r="V156" s="166"/>
      <c r="W156" s="166"/>
      <c r="X156" s="166"/>
      <c r="Y156" s="166"/>
      <c r="Z156" s="166"/>
    </row>
    <row r="157" spans="1:26" ht="12.75" customHeight="1">
      <c r="A157" s="166"/>
      <c r="B157" s="166"/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6"/>
      <c r="W157" s="166"/>
      <c r="X157" s="166"/>
      <c r="Y157" s="166"/>
      <c r="Z157" s="166"/>
    </row>
    <row r="158" spans="1:26" ht="12.75" customHeight="1">
      <c r="A158" s="166"/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</row>
    <row r="159" spans="1:26" ht="12.75" customHeight="1">
      <c r="A159" s="166"/>
      <c r="B159" s="166"/>
      <c r="C159" s="166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</row>
    <row r="160" spans="1:26" ht="12.75" customHeight="1">
      <c r="A160" s="166"/>
      <c r="B160" s="166"/>
      <c r="C160" s="166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6"/>
      <c r="P160" s="166"/>
      <c r="Q160" s="166"/>
      <c r="R160" s="166"/>
      <c r="S160" s="166"/>
      <c r="T160" s="166"/>
      <c r="U160" s="166"/>
      <c r="V160" s="166"/>
      <c r="W160" s="166"/>
      <c r="X160" s="166"/>
      <c r="Y160" s="166"/>
      <c r="Z160" s="166"/>
    </row>
    <row r="161" spans="1:26" ht="12.75" customHeight="1">
      <c r="A161" s="166"/>
      <c r="B161" s="166"/>
      <c r="C161" s="166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6"/>
      <c r="P161" s="166"/>
      <c r="Q161" s="166"/>
      <c r="R161" s="166"/>
      <c r="S161" s="166"/>
      <c r="T161" s="166"/>
      <c r="U161" s="166"/>
      <c r="V161" s="166"/>
      <c r="W161" s="166"/>
      <c r="X161" s="166"/>
      <c r="Y161" s="166"/>
      <c r="Z161" s="166"/>
    </row>
    <row r="162" spans="1:26" ht="12.75" customHeight="1">
      <c r="A162" s="166"/>
      <c r="B162" s="166"/>
      <c r="C162" s="166"/>
      <c r="D162" s="166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6"/>
      <c r="P162" s="166"/>
      <c r="Q162" s="166"/>
      <c r="R162" s="166"/>
      <c r="S162" s="166"/>
      <c r="T162" s="166"/>
      <c r="U162" s="166"/>
      <c r="V162" s="166"/>
      <c r="W162" s="166"/>
      <c r="X162" s="166"/>
      <c r="Y162" s="166"/>
      <c r="Z162" s="166"/>
    </row>
    <row r="163" spans="1:26" ht="12.75" customHeight="1">
      <c r="A163" s="166"/>
      <c r="B163" s="166"/>
      <c r="C163" s="166"/>
      <c r="D163" s="166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P163" s="166"/>
      <c r="Q163" s="166"/>
      <c r="R163" s="166"/>
      <c r="S163" s="166"/>
      <c r="T163" s="166"/>
      <c r="U163" s="166"/>
      <c r="V163" s="166"/>
      <c r="W163" s="166"/>
      <c r="X163" s="166"/>
      <c r="Y163" s="166"/>
      <c r="Z163" s="166"/>
    </row>
    <row r="164" spans="1:26" ht="12.75" customHeight="1">
      <c r="A164" s="166"/>
      <c r="B164" s="166"/>
      <c r="C164" s="166"/>
      <c r="D164" s="166"/>
      <c r="E164" s="166"/>
      <c r="F164" s="166"/>
      <c r="G164" s="166"/>
      <c r="H164" s="166"/>
      <c r="I164" s="166"/>
      <c r="J164" s="166"/>
      <c r="K164" s="166"/>
      <c r="L164" s="166"/>
      <c r="M164" s="166"/>
      <c r="N164" s="166"/>
      <c r="O164" s="166"/>
      <c r="P164" s="166"/>
      <c r="Q164" s="166"/>
      <c r="R164" s="166"/>
      <c r="S164" s="166"/>
      <c r="T164" s="166"/>
      <c r="U164" s="166"/>
      <c r="V164" s="166"/>
      <c r="W164" s="166"/>
      <c r="X164" s="166"/>
      <c r="Y164" s="166"/>
      <c r="Z164" s="166"/>
    </row>
    <row r="165" spans="1:26" ht="12.75" customHeight="1">
      <c r="A165" s="166"/>
      <c r="B165" s="166"/>
      <c r="C165" s="166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</row>
    <row r="166" spans="1:26" ht="12.75" customHeight="1">
      <c r="A166" s="166"/>
      <c r="B166" s="166"/>
      <c r="C166" s="166"/>
      <c r="D166" s="166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P166" s="166"/>
      <c r="Q166" s="166"/>
      <c r="R166" s="166"/>
      <c r="S166" s="166"/>
      <c r="T166" s="166"/>
      <c r="U166" s="166"/>
      <c r="V166" s="166"/>
      <c r="W166" s="166"/>
      <c r="X166" s="166"/>
      <c r="Y166" s="166"/>
      <c r="Z166" s="166"/>
    </row>
    <row r="167" spans="1:26" ht="12.75" customHeight="1">
      <c r="A167" s="166"/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</row>
    <row r="168" spans="1:26" ht="12.75" customHeight="1">
      <c r="A168" s="166"/>
      <c r="B168" s="166"/>
      <c r="C168" s="166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66"/>
      <c r="Q168" s="166"/>
      <c r="R168" s="166"/>
      <c r="S168" s="166"/>
      <c r="T168" s="166"/>
      <c r="U168" s="166"/>
      <c r="V168" s="166"/>
      <c r="W168" s="166"/>
      <c r="X168" s="166"/>
      <c r="Y168" s="166"/>
      <c r="Z168" s="166"/>
    </row>
    <row r="169" spans="1:26" ht="12.75" customHeight="1">
      <c r="A169" s="166"/>
      <c r="B169" s="166"/>
      <c r="C169" s="166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66"/>
      <c r="Q169" s="166"/>
      <c r="R169" s="166"/>
      <c r="S169" s="166"/>
      <c r="T169" s="166"/>
      <c r="U169" s="166"/>
      <c r="V169" s="166"/>
      <c r="W169" s="166"/>
      <c r="X169" s="166"/>
      <c r="Y169" s="166"/>
      <c r="Z169" s="166"/>
    </row>
    <row r="170" spans="1:26" ht="12.75" customHeight="1">
      <c r="A170" s="166"/>
      <c r="B170" s="166"/>
      <c r="C170" s="166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  <c r="P170" s="166"/>
      <c r="Q170" s="166"/>
      <c r="R170" s="166"/>
      <c r="S170" s="166"/>
      <c r="T170" s="166"/>
      <c r="U170" s="166"/>
      <c r="V170" s="166"/>
      <c r="W170" s="166"/>
      <c r="X170" s="166"/>
      <c r="Y170" s="166"/>
      <c r="Z170" s="166"/>
    </row>
    <row r="171" spans="1:26" ht="12.75" customHeight="1">
      <c r="A171" s="166"/>
      <c r="B171" s="166"/>
      <c r="C171" s="166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66"/>
      <c r="O171" s="166"/>
      <c r="P171" s="166"/>
      <c r="Q171" s="166"/>
      <c r="R171" s="166"/>
      <c r="S171" s="166"/>
      <c r="T171" s="166"/>
      <c r="U171" s="166"/>
      <c r="V171" s="166"/>
      <c r="W171" s="166"/>
      <c r="X171" s="166"/>
      <c r="Y171" s="166"/>
      <c r="Z171" s="166"/>
    </row>
    <row r="172" spans="1:26" ht="12.75" customHeight="1">
      <c r="A172" s="166"/>
      <c r="B172" s="166"/>
      <c r="C172" s="166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  <c r="P172" s="166"/>
      <c r="Q172" s="166"/>
      <c r="R172" s="166"/>
      <c r="S172" s="166"/>
      <c r="T172" s="166"/>
      <c r="U172" s="166"/>
      <c r="V172" s="166"/>
      <c r="W172" s="166"/>
      <c r="X172" s="166"/>
      <c r="Y172" s="166"/>
      <c r="Z172" s="166"/>
    </row>
    <row r="173" spans="1:26" ht="12.75" customHeight="1">
      <c r="A173" s="166"/>
      <c r="B173" s="166"/>
      <c r="C173" s="166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66"/>
      <c r="O173" s="166"/>
      <c r="P173" s="166"/>
      <c r="Q173" s="166"/>
      <c r="R173" s="166"/>
      <c r="S173" s="166"/>
      <c r="T173" s="166"/>
      <c r="U173" s="166"/>
      <c r="V173" s="166"/>
      <c r="W173" s="166"/>
      <c r="X173" s="166"/>
      <c r="Y173" s="166"/>
      <c r="Z173" s="166"/>
    </row>
    <row r="174" spans="1:26" ht="12.75" customHeight="1">
      <c r="A174" s="166"/>
      <c r="B174" s="166"/>
      <c r="C174" s="166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66"/>
      <c r="O174" s="166"/>
      <c r="P174" s="166"/>
      <c r="Q174" s="166"/>
      <c r="R174" s="166"/>
      <c r="S174" s="166"/>
      <c r="T174" s="166"/>
      <c r="U174" s="166"/>
      <c r="V174" s="166"/>
      <c r="W174" s="166"/>
      <c r="X174" s="166"/>
      <c r="Y174" s="166"/>
      <c r="Z174" s="166"/>
    </row>
    <row r="175" spans="1:26" ht="12.75" customHeight="1">
      <c r="A175" s="166"/>
      <c r="B175" s="166"/>
      <c r="C175" s="166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66"/>
      <c r="O175" s="166"/>
      <c r="P175" s="166"/>
      <c r="Q175" s="166"/>
      <c r="R175" s="166"/>
      <c r="S175" s="166"/>
      <c r="T175" s="166"/>
      <c r="U175" s="166"/>
      <c r="V175" s="166"/>
      <c r="W175" s="166"/>
      <c r="X175" s="166"/>
      <c r="Y175" s="166"/>
      <c r="Z175" s="166"/>
    </row>
    <row r="176" spans="1:26" ht="12.75" customHeight="1">
      <c r="A176" s="166"/>
      <c r="B176" s="166"/>
      <c r="C176" s="166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66"/>
      <c r="O176" s="166"/>
      <c r="P176" s="166"/>
      <c r="Q176" s="166"/>
      <c r="R176" s="166"/>
      <c r="S176" s="166"/>
      <c r="T176" s="166"/>
      <c r="U176" s="166"/>
      <c r="V176" s="166"/>
      <c r="W176" s="166"/>
      <c r="X176" s="166"/>
      <c r="Y176" s="166"/>
      <c r="Z176" s="166"/>
    </row>
    <row r="177" spans="1:26" ht="12.75" customHeight="1">
      <c r="A177" s="166"/>
      <c r="B177" s="166"/>
      <c r="C177" s="166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66"/>
      <c r="O177" s="166"/>
      <c r="P177" s="166"/>
      <c r="Q177" s="166"/>
      <c r="R177" s="166"/>
      <c r="S177" s="166"/>
      <c r="T177" s="166"/>
      <c r="U177" s="166"/>
      <c r="V177" s="166"/>
      <c r="W177" s="166"/>
      <c r="X177" s="166"/>
      <c r="Y177" s="166"/>
      <c r="Z177" s="166"/>
    </row>
    <row r="178" spans="1:26" ht="12.75" customHeight="1">
      <c r="A178" s="166"/>
      <c r="B178" s="166"/>
      <c r="C178" s="166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6"/>
      <c r="T178" s="166"/>
      <c r="U178" s="166"/>
      <c r="V178" s="166"/>
      <c r="W178" s="166"/>
      <c r="X178" s="166"/>
      <c r="Y178" s="166"/>
      <c r="Z178" s="166"/>
    </row>
    <row r="179" spans="1:26" ht="12.75" customHeight="1">
      <c r="A179" s="166"/>
      <c r="B179" s="166"/>
      <c r="C179" s="166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66"/>
      <c r="Q179" s="166"/>
      <c r="R179" s="166"/>
      <c r="S179" s="166"/>
      <c r="T179" s="166"/>
      <c r="U179" s="166"/>
      <c r="V179" s="166"/>
      <c r="W179" s="166"/>
      <c r="X179" s="166"/>
      <c r="Y179" s="166"/>
      <c r="Z179" s="166"/>
    </row>
    <row r="180" spans="1:26" ht="12.75" customHeight="1">
      <c r="A180" s="166"/>
      <c r="B180" s="166"/>
      <c r="C180" s="166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66"/>
      <c r="Q180" s="166"/>
      <c r="R180" s="166"/>
      <c r="S180" s="166"/>
      <c r="T180" s="166"/>
      <c r="U180" s="166"/>
      <c r="V180" s="166"/>
      <c r="W180" s="166"/>
      <c r="X180" s="166"/>
      <c r="Y180" s="166"/>
      <c r="Z180" s="166"/>
    </row>
    <row r="181" spans="1:26" ht="12.75" customHeight="1">
      <c r="A181" s="166"/>
      <c r="B181" s="166"/>
      <c r="C181" s="166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66"/>
      <c r="Q181" s="166"/>
      <c r="R181" s="166"/>
      <c r="S181" s="166"/>
      <c r="T181" s="166"/>
      <c r="U181" s="166"/>
      <c r="V181" s="166"/>
      <c r="W181" s="166"/>
      <c r="X181" s="166"/>
      <c r="Y181" s="166"/>
      <c r="Z181" s="166"/>
    </row>
    <row r="182" spans="1:26" ht="12.75" customHeight="1">
      <c r="A182" s="166"/>
      <c r="B182" s="166"/>
      <c r="C182" s="166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6"/>
      <c r="T182" s="166"/>
      <c r="U182" s="166"/>
      <c r="V182" s="166"/>
      <c r="W182" s="166"/>
      <c r="X182" s="166"/>
      <c r="Y182" s="166"/>
      <c r="Z182" s="166"/>
    </row>
    <row r="183" spans="1:26" ht="12.75" customHeight="1">
      <c r="A183" s="166"/>
      <c r="B183" s="166"/>
      <c r="C183" s="166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66"/>
      <c r="Q183" s="166"/>
      <c r="R183" s="166"/>
      <c r="S183" s="166"/>
      <c r="T183" s="166"/>
      <c r="U183" s="166"/>
      <c r="V183" s="166"/>
      <c r="W183" s="166"/>
      <c r="X183" s="166"/>
      <c r="Y183" s="166"/>
      <c r="Z183" s="166"/>
    </row>
    <row r="184" spans="1:26" ht="12.75" customHeight="1">
      <c r="A184" s="166"/>
      <c r="B184" s="166"/>
      <c r="C184" s="166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66"/>
      <c r="Q184" s="166"/>
      <c r="R184" s="166"/>
      <c r="S184" s="166"/>
      <c r="T184" s="166"/>
      <c r="U184" s="166"/>
      <c r="V184" s="166"/>
      <c r="W184" s="166"/>
      <c r="X184" s="166"/>
      <c r="Y184" s="166"/>
      <c r="Z184" s="166"/>
    </row>
    <row r="185" spans="1:26" ht="12.75" customHeight="1">
      <c r="A185" s="166"/>
      <c r="B185" s="166"/>
      <c r="C185" s="166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66"/>
      <c r="Q185" s="166"/>
      <c r="R185" s="166"/>
      <c r="S185" s="166"/>
      <c r="T185" s="166"/>
      <c r="U185" s="166"/>
      <c r="V185" s="166"/>
      <c r="W185" s="166"/>
      <c r="X185" s="166"/>
      <c r="Y185" s="166"/>
      <c r="Z185" s="166"/>
    </row>
    <row r="186" spans="1:26" ht="12.75" customHeight="1">
      <c r="A186" s="166"/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6"/>
      <c r="T186" s="166"/>
      <c r="U186" s="166"/>
      <c r="V186" s="166"/>
      <c r="W186" s="166"/>
      <c r="X186" s="166"/>
      <c r="Y186" s="166"/>
      <c r="Z186" s="166"/>
    </row>
    <row r="187" spans="1:26" ht="12.75" customHeight="1">
      <c r="A187" s="166"/>
      <c r="B187" s="166"/>
      <c r="C187" s="166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66"/>
      <c r="Q187" s="166"/>
      <c r="R187" s="166"/>
      <c r="S187" s="166"/>
      <c r="T187" s="166"/>
      <c r="U187" s="166"/>
      <c r="V187" s="166"/>
      <c r="W187" s="166"/>
      <c r="X187" s="166"/>
      <c r="Y187" s="166"/>
      <c r="Z187" s="166"/>
    </row>
    <row r="188" spans="1:26" ht="12.75" customHeight="1">
      <c r="A188" s="166"/>
      <c r="B188" s="166"/>
      <c r="C188" s="166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  <c r="P188" s="166"/>
      <c r="Q188" s="166"/>
      <c r="R188" s="166"/>
      <c r="S188" s="166"/>
      <c r="T188" s="166"/>
      <c r="U188" s="166"/>
      <c r="V188" s="166"/>
      <c r="W188" s="166"/>
      <c r="X188" s="166"/>
      <c r="Y188" s="166"/>
      <c r="Z188" s="166"/>
    </row>
    <row r="189" spans="1:26" ht="12.75" customHeight="1">
      <c r="A189" s="166"/>
      <c r="B189" s="166"/>
      <c r="C189" s="166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66"/>
      <c r="O189" s="166"/>
      <c r="P189" s="166"/>
      <c r="Q189" s="166"/>
      <c r="R189" s="166"/>
      <c r="S189" s="166"/>
      <c r="T189" s="166"/>
      <c r="U189" s="166"/>
      <c r="V189" s="166"/>
      <c r="W189" s="166"/>
      <c r="X189" s="166"/>
      <c r="Y189" s="166"/>
      <c r="Z189" s="166"/>
    </row>
    <row r="190" spans="1:26" ht="12.75" customHeight="1">
      <c r="A190" s="166"/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6"/>
      <c r="T190" s="166"/>
      <c r="U190" s="166"/>
      <c r="V190" s="166"/>
      <c r="W190" s="166"/>
      <c r="X190" s="166"/>
      <c r="Y190" s="166"/>
      <c r="Z190" s="166"/>
    </row>
    <row r="191" spans="1:26" ht="12.75" customHeight="1">
      <c r="A191" s="166"/>
      <c r="B191" s="166"/>
      <c r="C191" s="166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66"/>
      <c r="O191" s="166"/>
      <c r="P191" s="166"/>
      <c r="Q191" s="166"/>
      <c r="R191" s="166"/>
      <c r="S191" s="166"/>
      <c r="T191" s="166"/>
      <c r="U191" s="166"/>
      <c r="V191" s="166"/>
      <c r="W191" s="166"/>
      <c r="X191" s="166"/>
      <c r="Y191" s="166"/>
      <c r="Z191" s="166"/>
    </row>
    <row r="192" spans="1:26" ht="12.75" customHeight="1">
      <c r="A192" s="166"/>
      <c r="B192" s="166"/>
      <c r="C192" s="166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66"/>
      <c r="O192" s="166"/>
      <c r="P192" s="166"/>
      <c r="Q192" s="166"/>
      <c r="R192" s="166"/>
      <c r="S192" s="166"/>
      <c r="T192" s="166"/>
      <c r="U192" s="166"/>
      <c r="V192" s="166"/>
      <c r="W192" s="166"/>
      <c r="X192" s="166"/>
      <c r="Y192" s="166"/>
      <c r="Z192" s="166"/>
    </row>
    <row r="193" spans="1:26" ht="12.75" customHeight="1">
      <c r="A193" s="166"/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6"/>
      <c r="W193" s="166"/>
      <c r="X193" s="166"/>
      <c r="Y193" s="166"/>
      <c r="Z193" s="166"/>
    </row>
    <row r="194" spans="1:26" ht="12.75" customHeight="1">
      <c r="A194" s="166"/>
      <c r="B194" s="166"/>
      <c r="C194" s="166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6"/>
      <c r="T194" s="166"/>
      <c r="U194" s="166"/>
      <c r="V194" s="166"/>
      <c r="W194" s="166"/>
      <c r="X194" s="166"/>
      <c r="Y194" s="166"/>
      <c r="Z194" s="166"/>
    </row>
    <row r="195" spans="1:26" ht="12.75" customHeight="1">
      <c r="A195" s="166"/>
      <c r="B195" s="166"/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P195" s="166"/>
      <c r="Q195" s="166"/>
      <c r="R195" s="166"/>
      <c r="S195" s="166"/>
      <c r="T195" s="166"/>
      <c r="U195" s="166"/>
      <c r="V195" s="166"/>
      <c r="W195" s="166"/>
      <c r="X195" s="166"/>
      <c r="Y195" s="166"/>
      <c r="Z195" s="166"/>
    </row>
    <row r="196" spans="1:26" ht="12.75" customHeight="1">
      <c r="A196" s="166"/>
      <c r="B196" s="166"/>
      <c r="C196" s="166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66"/>
      <c r="O196" s="166"/>
      <c r="P196" s="166"/>
      <c r="Q196" s="166"/>
      <c r="R196" s="166"/>
      <c r="S196" s="166"/>
      <c r="T196" s="166"/>
      <c r="U196" s="166"/>
      <c r="V196" s="166"/>
      <c r="W196" s="166"/>
      <c r="X196" s="166"/>
      <c r="Y196" s="166"/>
      <c r="Z196" s="166"/>
    </row>
    <row r="197" spans="1:26" ht="12.75" customHeight="1">
      <c r="A197" s="166"/>
      <c r="B197" s="166"/>
      <c r="C197" s="166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66"/>
      <c r="O197" s="166"/>
      <c r="P197" s="166"/>
      <c r="Q197" s="166"/>
      <c r="R197" s="166"/>
      <c r="S197" s="166"/>
      <c r="T197" s="166"/>
      <c r="U197" s="166"/>
      <c r="V197" s="166"/>
      <c r="W197" s="166"/>
      <c r="X197" s="166"/>
      <c r="Y197" s="166"/>
      <c r="Z197" s="166"/>
    </row>
    <row r="198" spans="1:26" ht="12.75" customHeight="1">
      <c r="A198" s="166"/>
      <c r="B198" s="166"/>
      <c r="C198" s="166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</row>
    <row r="199" spans="1:26" ht="12.75" customHeight="1">
      <c r="A199" s="166"/>
      <c r="B199" s="166"/>
      <c r="C199" s="166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</row>
    <row r="200" spans="1:26" ht="12.75" customHeight="1">
      <c r="A200" s="166"/>
      <c r="B200" s="166"/>
      <c r="C200" s="166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66"/>
      <c r="O200" s="166"/>
      <c r="P200" s="166"/>
      <c r="Q200" s="166"/>
      <c r="R200" s="166"/>
      <c r="S200" s="166"/>
      <c r="T200" s="166"/>
      <c r="U200" s="166"/>
      <c r="V200" s="166"/>
      <c r="W200" s="166"/>
      <c r="X200" s="166"/>
      <c r="Y200" s="166"/>
      <c r="Z200" s="166"/>
    </row>
    <row r="201" spans="1:26" ht="12.75" customHeight="1">
      <c r="A201" s="166"/>
      <c r="B201" s="166"/>
      <c r="C201" s="166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66"/>
      <c r="O201" s="166"/>
      <c r="P201" s="166"/>
      <c r="Q201" s="166"/>
      <c r="R201" s="166"/>
      <c r="S201" s="166"/>
      <c r="T201" s="166"/>
      <c r="U201" s="166"/>
      <c r="V201" s="166"/>
      <c r="W201" s="166"/>
      <c r="X201" s="166"/>
      <c r="Y201" s="166"/>
      <c r="Z201" s="166"/>
    </row>
    <row r="202" spans="1:26" ht="12.75" customHeight="1">
      <c r="A202" s="166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</row>
    <row r="203" spans="1:26" ht="12.75" customHeight="1">
      <c r="A203" s="166"/>
      <c r="B203" s="166"/>
      <c r="C203" s="166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6"/>
      <c r="P203" s="166"/>
      <c r="Q203" s="166"/>
      <c r="R203" s="166"/>
      <c r="S203" s="166"/>
      <c r="T203" s="166"/>
      <c r="U203" s="166"/>
      <c r="V203" s="166"/>
      <c r="W203" s="166"/>
      <c r="X203" s="166"/>
      <c r="Y203" s="166"/>
      <c r="Z203" s="166"/>
    </row>
    <row r="204" spans="1:26" ht="12.75" customHeight="1">
      <c r="A204" s="166"/>
      <c r="B204" s="166"/>
      <c r="C204" s="166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6"/>
      <c r="P204" s="166"/>
      <c r="Q204" s="166"/>
      <c r="R204" s="166"/>
      <c r="S204" s="166"/>
      <c r="T204" s="166"/>
      <c r="U204" s="166"/>
      <c r="V204" s="166"/>
      <c r="W204" s="166"/>
      <c r="X204" s="166"/>
      <c r="Y204" s="166"/>
      <c r="Z204" s="166"/>
    </row>
    <row r="205" spans="1:26" ht="12.75" customHeight="1">
      <c r="A205" s="166"/>
      <c r="B205" s="166"/>
      <c r="C205" s="166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66"/>
      <c r="O205" s="166"/>
      <c r="P205" s="166"/>
      <c r="Q205" s="166"/>
      <c r="R205" s="166"/>
      <c r="S205" s="166"/>
      <c r="T205" s="166"/>
      <c r="U205" s="166"/>
      <c r="V205" s="166"/>
      <c r="W205" s="166"/>
      <c r="X205" s="166"/>
      <c r="Y205" s="166"/>
      <c r="Z205" s="166"/>
    </row>
    <row r="206" spans="1:26" ht="12.75" customHeight="1">
      <c r="A206" s="166"/>
      <c r="B206" s="166"/>
      <c r="C206" s="166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66"/>
      <c r="O206" s="166"/>
      <c r="P206" s="166"/>
      <c r="Q206" s="166"/>
      <c r="R206" s="166"/>
      <c r="S206" s="166"/>
      <c r="T206" s="166"/>
      <c r="U206" s="166"/>
      <c r="V206" s="166"/>
      <c r="W206" s="166"/>
      <c r="X206" s="166"/>
      <c r="Y206" s="166"/>
      <c r="Z206" s="166"/>
    </row>
    <row r="207" spans="1:26" ht="12.75" customHeight="1">
      <c r="A207" s="166"/>
      <c r="B207" s="166"/>
      <c r="C207" s="166"/>
      <c r="D207" s="166"/>
      <c r="E207" s="166"/>
      <c r="F207" s="166"/>
      <c r="G207" s="166"/>
      <c r="H207" s="166"/>
      <c r="I207" s="166"/>
      <c r="J207" s="166"/>
      <c r="K207" s="166"/>
      <c r="L207" s="166"/>
      <c r="M207" s="166"/>
      <c r="N207" s="166"/>
      <c r="O207" s="166"/>
      <c r="P207" s="166"/>
      <c r="Q207" s="166"/>
      <c r="R207" s="166"/>
      <c r="S207" s="166"/>
      <c r="T207" s="166"/>
      <c r="U207" s="166"/>
      <c r="V207" s="166"/>
      <c r="W207" s="166"/>
      <c r="X207" s="166"/>
      <c r="Y207" s="166"/>
      <c r="Z207" s="166"/>
    </row>
    <row r="208" spans="1:26" ht="12.75" customHeight="1">
      <c r="A208" s="166"/>
      <c r="B208" s="166"/>
      <c r="C208" s="166"/>
      <c r="D208" s="166"/>
      <c r="E208" s="166"/>
      <c r="F208" s="166"/>
      <c r="G208" s="166"/>
      <c r="H208" s="166"/>
      <c r="I208" s="166"/>
      <c r="J208" s="166"/>
      <c r="K208" s="166"/>
      <c r="L208" s="166"/>
      <c r="M208" s="166"/>
      <c r="N208" s="166"/>
      <c r="O208" s="166"/>
      <c r="P208" s="166"/>
      <c r="Q208" s="166"/>
      <c r="R208" s="166"/>
      <c r="S208" s="166"/>
      <c r="T208" s="166"/>
      <c r="U208" s="166"/>
      <c r="V208" s="166"/>
      <c r="W208" s="166"/>
      <c r="X208" s="166"/>
      <c r="Y208" s="166"/>
      <c r="Z208" s="166"/>
    </row>
    <row r="209" spans="1:26" ht="12.75" customHeight="1">
      <c r="A209" s="166"/>
      <c r="B209" s="166"/>
      <c r="C209" s="166"/>
      <c r="D209" s="166"/>
      <c r="E209" s="166"/>
      <c r="F209" s="166"/>
      <c r="G209" s="166"/>
      <c r="H209" s="166"/>
      <c r="I209" s="166"/>
      <c r="J209" s="166"/>
      <c r="K209" s="166"/>
      <c r="L209" s="166"/>
      <c r="M209" s="166"/>
      <c r="N209" s="166"/>
      <c r="O209" s="166"/>
      <c r="P209" s="166"/>
      <c r="Q209" s="166"/>
      <c r="R209" s="166"/>
      <c r="S209" s="166"/>
      <c r="T209" s="166"/>
      <c r="U209" s="166"/>
      <c r="V209" s="166"/>
      <c r="W209" s="166"/>
      <c r="X209" s="166"/>
      <c r="Y209" s="166"/>
      <c r="Z209" s="166"/>
    </row>
    <row r="210" spans="1:26" ht="12.75" customHeight="1">
      <c r="A210" s="166"/>
      <c r="B210" s="166"/>
      <c r="C210" s="166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66"/>
      <c r="O210" s="166"/>
      <c r="P210" s="166"/>
      <c r="Q210" s="166"/>
      <c r="R210" s="166"/>
      <c r="S210" s="166"/>
      <c r="T210" s="166"/>
      <c r="U210" s="166"/>
      <c r="V210" s="166"/>
      <c r="W210" s="166"/>
      <c r="X210" s="166"/>
      <c r="Y210" s="166"/>
      <c r="Z210" s="166"/>
    </row>
    <row r="211" spans="1:26" ht="12.75" customHeight="1">
      <c r="A211" s="166"/>
      <c r="B211" s="166"/>
      <c r="C211" s="166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66"/>
      <c r="O211" s="166"/>
      <c r="P211" s="166"/>
      <c r="Q211" s="166"/>
      <c r="R211" s="166"/>
      <c r="S211" s="166"/>
      <c r="T211" s="166"/>
      <c r="U211" s="166"/>
      <c r="V211" s="166"/>
      <c r="W211" s="166"/>
      <c r="X211" s="166"/>
      <c r="Y211" s="166"/>
      <c r="Z211" s="166"/>
    </row>
    <row r="212" spans="1:26" ht="12.75" customHeight="1">
      <c r="A212" s="166"/>
      <c r="B212" s="166"/>
      <c r="C212" s="166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P212" s="166"/>
      <c r="Q212" s="166"/>
      <c r="R212" s="166"/>
      <c r="S212" s="166"/>
      <c r="T212" s="166"/>
      <c r="U212" s="166"/>
      <c r="V212" s="166"/>
      <c r="W212" s="166"/>
      <c r="X212" s="166"/>
      <c r="Y212" s="166"/>
      <c r="Z212" s="166"/>
    </row>
    <row r="213" spans="1:26" ht="12.75" customHeight="1">
      <c r="A213" s="166"/>
      <c r="B213" s="166"/>
      <c r="C213" s="166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66"/>
      <c r="O213" s="166"/>
      <c r="P213" s="166"/>
      <c r="Q213" s="166"/>
      <c r="R213" s="166"/>
      <c r="S213" s="166"/>
      <c r="T213" s="166"/>
      <c r="U213" s="166"/>
      <c r="V213" s="166"/>
      <c r="W213" s="166"/>
      <c r="X213" s="166"/>
      <c r="Y213" s="166"/>
      <c r="Z213" s="166"/>
    </row>
    <row r="214" spans="1:26" ht="12.75" customHeight="1">
      <c r="A214" s="166"/>
      <c r="B214" s="166"/>
      <c r="C214" s="166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66"/>
      <c r="O214" s="166"/>
      <c r="P214" s="166"/>
      <c r="Q214" s="166"/>
      <c r="R214" s="166"/>
      <c r="S214" s="166"/>
      <c r="T214" s="166"/>
      <c r="U214" s="166"/>
      <c r="V214" s="166"/>
      <c r="W214" s="166"/>
      <c r="X214" s="166"/>
      <c r="Y214" s="166"/>
      <c r="Z214" s="166"/>
    </row>
    <row r="215" spans="1:26" ht="12.75" customHeight="1">
      <c r="A215" s="166"/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66"/>
      <c r="Q215" s="166"/>
      <c r="R215" s="166"/>
      <c r="S215" s="166"/>
      <c r="T215" s="166"/>
      <c r="U215" s="166"/>
      <c r="V215" s="166"/>
      <c r="W215" s="166"/>
      <c r="X215" s="166"/>
      <c r="Y215" s="166"/>
      <c r="Z215" s="166"/>
    </row>
    <row r="216" spans="1:26" ht="12.75" customHeight="1">
      <c r="A216" s="166"/>
      <c r="B216" s="166"/>
      <c r="C216" s="166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66"/>
      <c r="O216" s="166"/>
      <c r="P216" s="166"/>
      <c r="Q216" s="166"/>
      <c r="R216" s="166"/>
      <c r="S216" s="166"/>
      <c r="T216" s="166"/>
      <c r="U216" s="166"/>
      <c r="V216" s="166"/>
      <c r="W216" s="166"/>
      <c r="X216" s="166"/>
      <c r="Y216" s="166"/>
      <c r="Z216" s="166"/>
    </row>
    <row r="217" spans="1:26" ht="12.75" customHeight="1">
      <c r="A217" s="166"/>
      <c r="B217" s="166"/>
      <c r="C217" s="166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66"/>
      <c r="O217" s="166"/>
      <c r="P217" s="166"/>
      <c r="Q217" s="166"/>
      <c r="R217" s="166"/>
      <c r="S217" s="166"/>
      <c r="T217" s="166"/>
      <c r="U217" s="166"/>
      <c r="V217" s="166"/>
      <c r="W217" s="166"/>
      <c r="X217" s="166"/>
      <c r="Y217" s="166"/>
      <c r="Z217" s="166"/>
    </row>
    <row r="218" spans="1:26" ht="12.75" customHeight="1">
      <c r="A218" s="166"/>
      <c r="B218" s="166"/>
      <c r="C218" s="166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66"/>
      <c r="O218" s="166"/>
      <c r="P218" s="166"/>
      <c r="Q218" s="166"/>
      <c r="R218" s="166"/>
      <c r="S218" s="166"/>
      <c r="T218" s="166"/>
      <c r="U218" s="166"/>
      <c r="V218" s="166"/>
      <c r="W218" s="166"/>
      <c r="X218" s="166"/>
      <c r="Y218" s="166"/>
      <c r="Z218" s="166"/>
    </row>
    <row r="219" spans="1:26" ht="12.75" customHeight="1">
      <c r="A219" s="166"/>
      <c r="B219" s="166"/>
      <c r="C219" s="166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66"/>
      <c r="O219" s="166"/>
      <c r="P219" s="166"/>
      <c r="Q219" s="166"/>
      <c r="R219" s="166"/>
      <c r="S219" s="166"/>
      <c r="T219" s="166"/>
      <c r="U219" s="166"/>
      <c r="V219" s="166"/>
      <c r="W219" s="166"/>
      <c r="X219" s="166"/>
      <c r="Y219" s="166"/>
      <c r="Z219" s="166"/>
    </row>
    <row r="220" spans="1:26" ht="12.75" customHeight="1">
      <c r="A220" s="166"/>
      <c r="B220" s="166"/>
      <c r="C220" s="166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66"/>
      <c r="O220" s="166"/>
      <c r="P220" s="166"/>
      <c r="Q220" s="166"/>
      <c r="R220" s="166"/>
      <c r="S220" s="166"/>
      <c r="T220" s="166"/>
      <c r="U220" s="166"/>
      <c r="V220" s="166"/>
      <c r="W220" s="166"/>
      <c r="X220" s="166"/>
      <c r="Y220" s="166"/>
      <c r="Z220" s="166"/>
    </row>
    <row r="221" spans="1:26" ht="12.75" customHeight="1">
      <c r="A221" s="166"/>
      <c r="B221" s="166"/>
      <c r="C221" s="166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6"/>
      <c r="P221" s="166"/>
      <c r="Q221" s="166"/>
      <c r="R221" s="166"/>
      <c r="S221" s="166"/>
      <c r="T221" s="166"/>
      <c r="U221" s="166"/>
      <c r="V221" s="166"/>
      <c r="W221" s="166"/>
      <c r="X221" s="166"/>
      <c r="Y221" s="166"/>
      <c r="Z221" s="166"/>
    </row>
    <row r="222" spans="1:26" ht="12.75" customHeight="1">
      <c r="A222" s="166"/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6"/>
      <c r="Y222" s="166"/>
      <c r="Z222" s="166"/>
    </row>
    <row r="223" spans="1:26" ht="12.75" customHeight="1">
      <c r="A223" s="166"/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P223" s="166"/>
      <c r="Q223" s="166"/>
      <c r="R223" s="166"/>
      <c r="S223" s="166"/>
      <c r="T223" s="166"/>
      <c r="U223" s="166"/>
      <c r="V223" s="166"/>
      <c r="W223" s="166"/>
      <c r="X223" s="166"/>
      <c r="Y223" s="166"/>
      <c r="Z223" s="166"/>
    </row>
    <row r="224" spans="1:26" ht="12.75" customHeight="1">
      <c r="A224" s="166"/>
      <c r="B224" s="166"/>
      <c r="C224" s="166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6"/>
      <c r="P224" s="166"/>
      <c r="Q224" s="166"/>
      <c r="R224" s="166"/>
      <c r="S224" s="166"/>
      <c r="T224" s="166"/>
      <c r="U224" s="166"/>
      <c r="V224" s="166"/>
      <c r="W224" s="166"/>
      <c r="X224" s="166"/>
      <c r="Y224" s="166"/>
      <c r="Z224" s="166"/>
    </row>
    <row r="225" spans="1:26" ht="12.75" customHeight="1">
      <c r="A225" s="166"/>
      <c r="B225" s="166"/>
      <c r="C225" s="166"/>
      <c r="D225" s="166"/>
      <c r="E225" s="166"/>
      <c r="F225" s="166"/>
      <c r="G225" s="166"/>
      <c r="H225" s="166"/>
      <c r="I225" s="166"/>
      <c r="J225" s="166"/>
      <c r="K225" s="166"/>
      <c r="L225" s="166"/>
      <c r="M225" s="166"/>
      <c r="N225" s="166"/>
      <c r="O225" s="166"/>
      <c r="P225" s="166"/>
      <c r="Q225" s="166"/>
      <c r="R225" s="166"/>
      <c r="S225" s="166"/>
      <c r="T225" s="166"/>
      <c r="U225" s="166"/>
      <c r="V225" s="166"/>
      <c r="W225" s="166"/>
      <c r="X225" s="166"/>
      <c r="Y225" s="166"/>
      <c r="Z225" s="166"/>
    </row>
    <row r="226" spans="1:26" ht="12.75" customHeight="1">
      <c r="A226" s="166"/>
      <c r="B226" s="166"/>
      <c r="C226" s="166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166"/>
      <c r="P226" s="166"/>
      <c r="Q226" s="166"/>
      <c r="R226" s="166"/>
      <c r="S226" s="166"/>
      <c r="T226" s="166"/>
      <c r="U226" s="166"/>
      <c r="V226" s="166"/>
      <c r="W226" s="166"/>
      <c r="X226" s="166"/>
      <c r="Y226" s="166"/>
      <c r="Z226" s="166"/>
    </row>
    <row r="227" spans="1:26" ht="12.75" customHeight="1">
      <c r="A227" s="166"/>
      <c r="B227" s="166"/>
      <c r="C227" s="166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6"/>
      <c r="P227" s="166"/>
      <c r="Q227" s="166"/>
      <c r="R227" s="166"/>
      <c r="S227" s="166"/>
      <c r="T227" s="166"/>
      <c r="U227" s="166"/>
      <c r="V227" s="166"/>
      <c r="W227" s="166"/>
      <c r="X227" s="166"/>
      <c r="Y227" s="166"/>
      <c r="Z227" s="166"/>
    </row>
    <row r="228" spans="1:26" ht="12.75" customHeight="1">
      <c r="A228" s="166"/>
      <c r="B228" s="166"/>
      <c r="C228" s="166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166"/>
      <c r="P228" s="166"/>
      <c r="Q228" s="166"/>
      <c r="R228" s="166"/>
      <c r="S228" s="166"/>
      <c r="T228" s="166"/>
      <c r="U228" s="166"/>
      <c r="V228" s="166"/>
      <c r="W228" s="166"/>
      <c r="X228" s="166"/>
      <c r="Y228" s="166"/>
      <c r="Z228" s="166"/>
    </row>
    <row r="229" spans="1:26" ht="12.75" customHeight="1">
      <c r="A229" s="166"/>
      <c r="B229" s="166"/>
      <c r="C229" s="166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6"/>
      <c r="P229" s="166"/>
      <c r="Q229" s="166"/>
      <c r="R229" s="166"/>
      <c r="S229" s="166"/>
      <c r="T229" s="166"/>
      <c r="U229" s="166"/>
      <c r="V229" s="166"/>
      <c r="W229" s="166"/>
      <c r="X229" s="166"/>
      <c r="Y229" s="166"/>
      <c r="Z229" s="166"/>
    </row>
    <row r="230" spans="1:26" ht="12.75" customHeight="1">
      <c r="A230" s="166"/>
      <c r="B230" s="166"/>
      <c r="C230" s="166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166"/>
      <c r="Q230" s="166"/>
      <c r="R230" s="166"/>
      <c r="S230" s="166"/>
      <c r="T230" s="166"/>
      <c r="U230" s="166"/>
      <c r="V230" s="166"/>
      <c r="W230" s="166"/>
      <c r="X230" s="166"/>
      <c r="Y230" s="166"/>
      <c r="Z230" s="166"/>
    </row>
    <row r="231" spans="1:26" ht="12.75" customHeight="1">
      <c r="A231" s="166"/>
      <c r="B231" s="166"/>
      <c r="C231" s="166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P231" s="166"/>
      <c r="Q231" s="166"/>
      <c r="R231" s="166"/>
      <c r="S231" s="166"/>
      <c r="T231" s="166"/>
      <c r="U231" s="166"/>
      <c r="V231" s="166"/>
      <c r="W231" s="166"/>
      <c r="X231" s="166"/>
      <c r="Y231" s="166"/>
      <c r="Z231" s="166"/>
    </row>
    <row r="232" spans="1:26" ht="12.75" customHeight="1">
      <c r="A232" s="166"/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</row>
    <row r="233" spans="1:26" ht="12.75" customHeight="1">
      <c r="A233" s="166"/>
      <c r="B233" s="166"/>
      <c r="C233" s="166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P233" s="166"/>
      <c r="Q233" s="166"/>
      <c r="R233" s="166"/>
      <c r="S233" s="166"/>
      <c r="T233" s="166"/>
      <c r="U233" s="166"/>
      <c r="V233" s="166"/>
      <c r="W233" s="166"/>
      <c r="X233" s="166"/>
      <c r="Y233" s="166"/>
      <c r="Z233" s="166"/>
    </row>
    <row r="234" spans="1:26" ht="12.75" customHeight="1">
      <c r="A234" s="166"/>
      <c r="B234" s="166"/>
      <c r="C234" s="166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P234" s="166"/>
      <c r="Q234" s="166"/>
      <c r="R234" s="166"/>
      <c r="S234" s="166"/>
      <c r="T234" s="166"/>
      <c r="U234" s="166"/>
      <c r="V234" s="166"/>
      <c r="W234" s="166"/>
      <c r="X234" s="166"/>
      <c r="Y234" s="166"/>
      <c r="Z234" s="166"/>
    </row>
    <row r="235" spans="1:26" ht="12.75" customHeight="1">
      <c r="A235" s="166"/>
      <c r="B235" s="166"/>
      <c r="C235" s="166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166"/>
      <c r="Q235" s="166"/>
      <c r="R235" s="166"/>
      <c r="S235" s="166"/>
      <c r="T235" s="166"/>
      <c r="U235" s="166"/>
      <c r="V235" s="166"/>
      <c r="W235" s="166"/>
      <c r="X235" s="166"/>
      <c r="Y235" s="166"/>
      <c r="Z235" s="166"/>
    </row>
    <row r="236" spans="1:26" ht="12.75" customHeight="1">
      <c r="A236" s="166"/>
      <c r="B236" s="166"/>
      <c r="C236" s="166"/>
      <c r="D236" s="166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166"/>
      <c r="Q236" s="166"/>
      <c r="R236" s="166"/>
      <c r="S236" s="166"/>
      <c r="T236" s="166"/>
      <c r="U236" s="166"/>
      <c r="V236" s="166"/>
      <c r="W236" s="166"/>
      <c r="X236" s="166"/>
      <c r="Y236" s="166"/>
      <c r="Z236" s="166"/>
    </row>
    <row r="237" spans="1:26" ht="12.75" customHeight="1">
      <c r="A237" s="166"/>
      <c r="B237" s="16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P237" s="166"/>
      <c r="Q237" s="166"/>
      <c r="R237" s="166"/>
      <c r="S237" s="166"/>
      <c r="T237" s="166"/>
      <c r="U237" s="166"/>
      <c r="V237" s="166"/>
      <c r="W237" s="166"/>
      <c r="X237" s="166"/>
      <c r="Y237" s="166"/>
      <c r="Z237" s="166"/>
    </row>
    <row r="238" spans="1:26" ht="12.75" customHeight="1">
      <c r="A238" s="166"/>
      <c r="B238" s="166"/>
      <c r="C238" s="166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166"/>
      <c r="P238" s="166"/>
      <c r="Q238" s="166"/>
      <c r="R238" s="166"/>
      <c r="S238" s="166"/>
      <c r="T238" s="166"/>
      <c r="U238" s="166"/>
      <c r="V238" s="166"/>
      <c r="W238" s="166"/>
      <c r="X238" s="166"/>
      <c r="Y238" s="166"/>
      <c r="Z238" s="166"/>
    </row>
    <row r="239" spans="1:26" ht="12.75" customHeight="1">
      <c r="A239" s="166"/>
      <c r="B239" s="166"/>
      <c r="C239" s="166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166"/>
      <c r="P239" s="166"/>
      <c r="Q239" s="166"/>
      <c r="R239" s="166"/>
      <c r="S239" s="166"/>
      <c r="T239" s="166"/>
      <c r="U239" s="166"/>
      <c r="V239" s="166"/>
      <c r="W239" s="166"/>
      <c r="X239" s="166"/>
      <c r="Y239" s="166"/>
      <c r="Z239" s="166"/>
    </row>
    <row r="240" spans="1:26" ht="12.75" customHeight="1">
      <c r="A240" s="166"/>
      <c r="B240" s="166"/>
      <c r="C240" s="166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166"/>
      <c r="P240" s="166"/>
      <c r="Q240" s="166"/>
      <c r="R240" s="166"/>
      <c r="S240" s="166"/>
      <c r="T240" s="166"/>
      <c r="U240" s="166"/>
      <c r="V240" s="166"/>
      <c r="W240" s="166"/>
      <c r="X240" s="166"/>
      <c r="Y240" s="166"/>
      <c r="Z240" s="166"/>
    </row>
    <row r="241" spans="1:26" ht="12.75" customHeight="1">
      <c r="A241" s="166"/>
      <c r="B241" s="166"/>
      <c r="C241" s="166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166"/>
      <c r="P241" s="166"/>
      <c r="Q241" s="166"/>
      <c r="R241" s="166"/>
      <c r="S241" s="166"/>
      <c r="T241" s="166"/>
      <c r="U241" s="166"/>
      <c r="V241" s="166"/>
      <c r="W241" s="166"/>
      <c r="X241" s="166"/>
      <c r="Y241" s="166"/>
      <c r="Z241" s="166"/>
    </row>
    <row r="242" spans="1:26" ht="12.75" customHeight="1">
      <c r="A242" s="166"/>
      <c r="B242" s="166"/>
      <c r="C242" s="166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6"/>
      <c r="P242" s="166"/>
      <c r="Q242" s="166"/>
      <c r="R242" s="166"/>
      <c r="S242" s="166"/>
      <c r="T242" s="166"/>
      <c r="U242" s="166"/>
      <c r="V242" s="166"/>
      <c r="W242" s="166"/>
      <c r="X242" s="166"/>
      <c r="Y242" s="166"/>
      <c r="Z242" s="166"/>
    </row>
    <row r="243" spans="1:26" ht="12.75" customHeight="1">
      <c r="A243" s="166"/>
      <c r="B243" s="166"/>
      <c r="C243" s="166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166"/>
      <c r="P243" s="166"/>
      <c r="Q243" s="166"/>
      <c r="R243" s="166"/>
      <c r="S243" s="166"/>
      <c r="T243" s="166"/>
      <c r="U243" s="166"/>
      <c r="V243" s="166"/>
      <c r="W243" s="166"/>
      <c r="X243" s="166"/>
      <c r="Y243" s="166"/>
      <c r="Z243" s="166"/>
    </row>
    <row r="244" spans="1:26" ht="12.75" customHeight="1">
      <c r="A244" s="166"/>
      <c r="B244" s="166"/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66"/>
      <c r="Q244" s="166"/>
      <c r="R244" s="166"/>
      <c r="S244" s="166"/>
      <c r="T244" s="166"/>
      <c r="U244" s="166"/>
      <c r="V244" s="166"/>
      <c r="W244" s="166"/>
      <c r="X244" s="166"/>
      <c r="Y244" s="166"/>
      <c r="Z244" s="166"/>
    </row>
    <row r="245" spans="1:26" ht="12.75" customHeight="1">
      <c r="A245" s="166"/>
      <c r="B245" s="166"/>
      <c r="C245" s="166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166"/>
      <c r="P245" s="166"/>
      <c r="Q245" s="166"/>
      <c r="R245" s="166"/>
      <c r="S245" s="166"/>
      <c r="T245" s="166"/>
      <c r="U245" s="166"/>
      <c r="V245" s="166"/>
      <c r="W245" s="166"/>
      <c r="X245" s="166"/>
      <c r="Y245" s="166"/>
      <c r="Z245" s="166"/>
    </row>
    <row r="246" spans="1:26" ht="12.75" customHeight="1">
      <c r="A246" s="166"/>
      <c r="B246" s="166"/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166"/>
      <c r="Q246" s="166"/>
      <c r="R246" s="166"/>
      <c r="S246" s="166"/>
      <c r="T246" s="166"/>
      <c r="U246" s="166"/>
      <c r="V246" s="166"/>
      <c r="W246" s="166"/>
      <c r="X246" s="166"/>
      <c r="Y246" s="166"/>
      <c r="Z246" s="166"/>
    </row>
    <row r="247" spans="1:26" ht="12.75" customHeight="1">
      <c r="A247" s="166"/>
      <c r="B247" s="166"/>
      <c r="C247" s="166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166"/>
      <c r="P247" s="166"/>
      <c r="Q247" s="166"/>
      <c r="R247" s="166"/>
      <c r="S247" s="166"/>
      <c r="T247" s="166"/>
      <c r="U247" s="166"/>
      <c r="V247" s="166"/>
      <c r="W247" s="166"/>
      <c r="X247" s="166"/>
      <c r="Y247" s="166"/>
      <c r="Z247" s="166"/>
    </row>
    <row r="248" spans="1:26" ht="12.75" customHeight="1">
      <c r="A248" s="166"/>
      <c r="B248" s="166"/>
      <c r="C248" s="166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166"/>
      <c r="P248" s="166"/>
      <c r="Q248" s="166"/>
      <c r="R248" s="166"/>
      <c r="S248" s="166"/>
      <c r="T248" s="166"/>
      <c r="U248" s="166"/>
      <c r="V248" s="166"/>
      <c r="W248" s="166"/>
      <c r="X248" s="166"/>
      <c r="Y248" s="166"/>
      <c r="Z248" s="166"/>
    </row>
    <row r="249" spans="1:26" ht="12.75" customHeight="1">
      <c r="A249" s="166"/>
      <c r="B249" s="166"/>
      <c r="C249" s="166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166"/>
      <c r="P249" s="166"/>
      <c r="Q249" s="166"/>
      <c r="R249" s="166"/>
      <c r="S249" s="166"/>
      <c r="T249" s="166"/>
      <c r="U249" s="166"/>
      <c r="V249" s="166"/>
      <c r="W249" s="166"/>
      <c r="X249" s="166"/>
      <c r="Y249" s="166"/>
      <c r="Z249" s="166"/>
    </row>
    <row r="250" spans="1:26" ht="12.75" customHeight="1">
      <c r="A250" s="166"/>
      <c r="B250" s="166"/>
      <c r="C250" s="166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166"/>
      <c r="P250" s="166"/>
      <c r="Q250" s="166"/>
      <c r="R250" s="166"/>
      <c r="S250" s="166"/>
      <c r="T250" s="166"/>
      <c r="U250" s="166"/>
      <c r="V250" s="166"/>
      <c r="W250" s="166"/>
      <c r="X250" s="166"/>
      <c r="Y250" s="166"/>
      <c r="Z250" s="166"/>
    </row>
    <row r="251" spans="1:26" ht="12.75" customHeight="1">
      <c r="A251" s="166"/>
      <c r="B251" s="166"/>
      <c r="C251" s="166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166"/>
      <c r="P251" s="166"/>
      <c r="Q251" s="166"/>
      <c r="R251" s="166"/>
      <c r="S251" s="166"/>
      <c r="T251" s="166"/>
      <c r="U251" s="166"/>
      <c r="V251" s="166"/>
      <c r="W251" s="166"/>
      <c r="X251" s="166"/>
      <c r="Y251" s="166"/>
      <c r="Z251" s="166"/>
    </row>
    <row r="252" spans="1:26" ht="12.75" customHeight="1">
      <c r="A252" s="166"/>
      <c r="B252" s="166"/>
      <c r="C252" s="166"/>
      <c r="D252" s="166"/>
      <c r="E252" s="166"/>
      <c r="F252" s="166"/>
      <c r="G252" s="166"/>
      <c r="H252" s="166"/>
      <c r="I252" s="166"/>
      <c r="J252" s="166"/>
      <c r="K252" s="166"/>
      <c r="L252" s="166"/>
      <c r="M252" s="166"/>
      <c r="N252" s="166"/>
      <c r="O252" s="166"/>
      <c r="P252" s="166"/>
      <c r="Q252" s="166"/>
      <c r="R252" s="166"/>
      <c r="S252" s="166"/>
      <c r="T252" s="166"/>
      <c r="U252" s="166"/>
      <c r="V252" s="166"/>
      <c r="W252" s="166"/>
      <c r="X252" s="166"/>
      <c r="Y252" s="166"/>
      <c r="Z252" s="166"/>
    </row>
    <row r="253" spans="1:26" ht="12.75" customHeight="1">
      <c r="A253" s="166"/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166"/>
      <c r="Q253" s="166"/>
      <c r="R253" s="166"/>
      <c r="S253" s="166"/>
      <c r="T253" s="166"/>
      <c r="U253" s="166"/>
      <c r="V253" s="166"/>
      <c r="W253" s="166"/>
      <c r="X253" s="166"/>
      <c r="Y253" s="166"/>
      <c r="Z253" s="166"/>
    </row>
    <row r="254" spans="1:26" ht="12.75" customHeight="1">
      <c r="A254" s="166"/>
      <c r="B254" s="166"/>
      <c r="C254" s="166"/>
      <c r="D254" s="166"/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166"/>
      <c r="P254" s="166"/>
      <c r="Q254" s="166"/>
      <c r="R254" s="166"/>
      <c r="S254" s="166"/>
      <c r="T254" s="166"/>
      <c r="U254" s="166"/>
      <c r="V254" s="166"/>
      <c r="W254" s="166"/>
      <c r="X254" s="166"/>
      <c r="Y254" s="166"/>
      <c r="Z254" s="166"/>
    </row>
    <row r="255" spans="1:26" ht="12.75" customHeight="1">
      <c r="A255" s="166"/>
      <c r="B255" s="166"/>
      <c r="C255" s="166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166"/>
      <c r="Q255" s="166"/>
      <c r="R255" s="166"/>
      <c r="S255" s="166"/>
      <c r="T255" s="166"/>
      <c r="U255" s="166"/>
      <c r="V255" s="166"/>
      <c r="W255" s="166"/>
      <c r="X255" s="166"/>
      <c r="Y255" s="166"/>
      <c r="Z255" s="166"/>
    </row>
    <row r="256" spans="1:26" ht="12.75" customHeight="1">
      <c r="A256" s="166"/>
      <c r="B256" s="166"/>
      <c r="C256" s="166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6"/>
      <c r="P256" s="166"/>
      <c r="Q256" s="166"/>
      <c r="R256" s="166"/>
      <c r="S256" s="166"/>
      <c r="T256" s="166"/>
      <c r="U256" s="166"/>
      <c r="V256" s="166"/>
      <c r="W256" s="166"/>
      <c r="X256" s="166"/>
      <c r="Y256" s="166"/>
      <c r="Z256" s="166"/>
    </row>
    <row r="257" spans="1:26" ht="12.75" customHeight="1">
      <c r="A257" s="166"/>
      <c r="B257" s="166"/>
      <c r="C257" s="166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6"/>
      <c r="P257" s="166"/>
      <c r="Q257" s="166"/>
      <c r="R257" s="166"/>
      <c r="S257" s="166"/>
      <c r="T257" s="166"/>
      <c r="U257" s="166"/>
      <c r="V257" s="166"/>
      <c r="W257" s="166"/>
      <c r="X257" s="166"/>
      <c r="Y257" s="166"/>
      <c r="Z257" s="166"/>
    </row>
    <row r="258" spans="1:26" ht="12.75" customHeight="1">
      <c r="A258" s="166"/>
      <c r="B258" s="166"/>
      <c r="C258" s="166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6"/>
      <c r="P258" s="166"/>
      <c r="Q258" s="166"/>
      <c r="R258" s="166"/>
      <c r="S258" s="166"/>
      <c r="T258" s="166"/>
      <c r="U258" s="166"/>
      <c r="V258" s="166"/>
      <c r="W258" s="166"/>
      <c r="X258" s="166"/>
      <c r="Y258" s="166"/>
      <c r="Z258" s="166"/>
    </row>
    <row r="259" spans="1:26" ht="12.75" customHeight="1">
      <c r="A259" s="166"/>
      <c r="B259" s="166"/>
      <c r="C259" s="166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6"/>
      <c r="P259" s="166"/>
      <c r="Q259" s="166"/>
      <c r="R259" s="166"/>
      <c r="S259" s="166"/>
      <c r="T259" s="166"/>
      <c r="U259" s="166"/>
      <c r="V259" s="166"/>
      <c r="W259" s="166"/>
      <c r="X259" s="166"/>
      <c r="Y259" s="166"/>
      <c r="Z259" s="166"/>
    </row>
    <row r="260" spans="1:26" ht="12.75" customHeight="1">
      <c r="A260" s="166"/>
      <c r="B260" s="166"/>
      <c r="C260" s="166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6"/>
      <c r="P260" s="166"/>
      <c r="Q260" s="166"/>
      <c r="R260" s="166"/>
      <c r="S260" s="166"/>
      <c r="T260" s="166"/>
      <c r="U260" s="166"/>
      <c r="V260" s="166"/>
      <c r="W260" s="166"/>
      <c r="X260" s="166"/>
      <c r="Y260" s="166"/>
      <c r="Z260" s="166"/>
    </row>
    <row r="261" spans="1:26" ht="12.75" customHeight="1">
      <c r="A261" s="166"/>
      <c r="B261" s="166"/>
      <c r="C261" s="166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6"/>
      <c r="P261" s="166"/>
      <c r="Q261" s="166"/>
      <c r="R261" s="166"/>
      <c r="S261" s="166"/>
      <c r="T261" s="166"/>
      <c r="U261" s="166"/>
      <c r="V261" s="166"/>
      <c r="W261" s="166"/>
      <c r="X261" s="166"/>
      <c r="Y261" s="166"/>
      <c r="Z261" s="166"/>
    </row>
    <row r="262" spans="1:26" ht="12.75" customHeight="1">
      <c r="A262" s="166"/>
      <c r="B262" s="166"/>
      <c r="C262" s="166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P262" s="166"/>
      <c r="Q262" s="166"/>
      <c r="R262" s="166"/>
      <c r="S262" s="166"/>
      <c r="T262" s="166"/>
      <c r="U262" s="166"/>
      <c r="V262" s="166"/>
      <c r="W262" s="166"/>
      <c r="X262" s="166"/>
      <c r="Y262" s="166"/>
      <c r="Z262" s="166"/>
    </row>
    <row r="263" spans="1:26" ht="12.75" customHeight="1">
      <c r="A263" s="166"/>
      <c r="B263" s="166"/>
      <c r="C263" s="166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P263" s="166"/>
      <c r="Q263" s="166"/>
      <c r="R263" s="166"/>
      <c r="S263" s="166"/>
      <c r="T263" s="166"/>
      <c r="U263" s="166"/>
      <c r="V263" s="166"/>
      <c r="W263" s="166"/>
      <c r="X263" s="166"/>
      <c r="Y263" s="166"/>
      <c r="Z263" s="166"/>
    </row>
    <row r="264" spans="1:26" ht="12.75" customHeight="1">
      <c r="A264" s="166"/>
      <c r="B264" s="166"/>
      <c r="C264" s="166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6"/>
      <c r="P264" s="166"/>
      <c r="Q264" s="166"/>
      <c r="R264" s="166"/>
      <c r="S264" s="166"/>
      <c r="T264" s="166"/>
      <c r="U264" s="166"/>
      <c r="V264" s="166"/>
      <c r="W264" s="166"/>
      <c r="X264" s="166"/>
      <c r="Y264" s="166"/>
      <c r="Z264" s="166"/>
    </row>
    <row r="265" spans="1:26" ht="12.75" customHeight="1">
      <c r="A265" s="166"/>
      <c r="B265" s="166"/>
      <c r="C265" s="166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66"/>
      <c r="O265" s="166"/>
      <c r="P265" s="166"/>
      <c r="Q265" s="166"/>
      <c r="R265" s="166"/>
      <c r="S265" s="166"/>
      <c r="T265" s="166"/>
      <c r="U265" s="166"/>
      <c r="V265" s="166"/>
      <c r="W265" s="166"/>
      <c r="X265" s="166"/>
      <c r="Y265" s="166"/>
      <c r="Z265" s="166"/>
    </row>
    <row r="266" spans="1:26" ht="12.75" customHeight="1">
      <c r="A266" s="166"/>
      <c r="B266" s="166"/>
      <c r="C266" s="166"/>
      <c r="D266" s="166"/>
      <c r="E266" s="166"/>
      <c r="F266" s="166"/>
      <c r="G266" s="166"/>
      <c r="H266" s="166"/>
      <c r="I266" s="166"/>
      <c r="J266" s="166"/>
      <c r="K266" s="166"/>
      <c r="L266" s="166"/>
      <c r="M266" s="166"/>
      <c r="N266" s="166"/>
      <c r="O266" s="166"/>
      <c r="P266" s="166"/>
      <c r="Q266" s="166"/>
      <c r="R266" s="166"/>
      <c r="S266" s="166"/>
      <c r="T266" s="166"/>
      <c r="U266" s="166"/>
      <c r="V266" s="166"/>
      <c r="W266" s="166"/>
      <c r="X266" s="166"/>
      <c r="Y266" s="166"/>
      <c r="Z266" s="166"/>
    </row>
    <row r="267" spans="1:26" ht="12.75" customHeight="1">
      <c r="A267" s="166"/>
      <c r="B267" s="166"/>
      <c r="C267" s="166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P267" s="166"/>
      <c r="Q267" s="166"/>
      <c r="R267" s="166"/>
      <c r="S267" s="166"/>
      <c r="T267" s="166"/>
      <c r="U267" s="166"/>
      <c r="V267" s="166"/>
      <c r="W267" s="166"/>
      <c r="X267" s="166"/>
      <c r="Y267" s="166"/>
      <c r="Z267" s="166"/>
    </row>
    <row r="268" spans="1:26" ht="12.75" customHeight="1">
      <c r="A268" s="166"/>
      <c r="B268" s="166"/>
      <c r="C268" s="166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166"/>
      <c r="Q268" s="166"/>
      <c r="R268" s="166"/>
      <c r="S268" s="166"/>
      <c r="T268" s="166"/>
      <c r="U268" s="166"/>
      <c r="V268" s="166"/>
      <c r="W268" s="166"/>
      <c r="X268" s="166"/>
      <c r="Y268" s="166"/>
      <c r="Z268" s="166"/>
    </row>
    <row r="269" spans="1:26" ht="12.75" customHeight="1">
      <c r="A269" s="166"/>
      <c r="B269" s="166"/>
      <c r="C269" s="166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P269" s="166"/>
      <c r="Q269" s="166"/>
      <c r="R269" s="166"/>
      <c r="S269" s="166"/>
      <c r="T269" s="166"/>
      <c r="U269" s="166"/>
      <c r="V269" s="166"/>
      <c r="W269" s="166"/>
      <c r="X269" s="166"/>
      <c r="Y269" s="166"/>
      <c r="Z269" s="166"/>
    </row>
    <row r="270" spans="1:26" ht="12.75" customHeight="1">
      <c r="A270" s="166"/>
      <c r="B270" s="166"/>
      <c r="C270" s="166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P270" s="166"/>
      <c r="Q270" s="166"/>
      <c r="R270" s="166"/>
      <c r="S270" s="166"/>
      <c r="T270" s="166"/>
      <c r="U270" s="166"/>
      <c r="V270" s="166"/>
      <c r="W270" s="166"/>
      <c r="X270" s="166"/>
      <c r="Y270" s="166"/>
      <c r="Z270" s="166"/>
    </row>
    <row r="271" spans="1:26" ht="12.75" customHeight="1">
      <c r="A271" s="166"/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</row>
    <row r="272" spans="1:26" ht="12.75" customHeight="1">
      <c r="A272" s="166"/>
      <c r="B272" s="166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  <c r="S272" s="166"/>
      <c r="T272" s="166"/>
      <c r="U272" s="166"/>
      <c r="V272" s="166"/>
      <c r="W272" s="166"/>
      <c r="X272" s="166"/>
      <c r="Y272" s="166"/>
      <c r="Z272" s="166"/>
    </row>
    <row r="273" spans="1:26" ht="12.75" customHeight="1">
      <c r="A273" s="166"/>
      <c r="B273" s="166"/>
      <c r="C273" s="166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166"/>
      <c r="Q273" s="166"/>
      <c r="R273" s="166"/>
      <c r="S273" s="166"/>
      <c r="T273" s="166"/>
      <c r="U273" s="166"/>
      <c r="V273" s="166"/>
      <c r="W273" s="166"/>
      <c r="X273" s="166"/>
      <c r="Y273" s="166"/>
      <c r="Z273" s="166"/>
    </row>
    <row r="274" spans="1:26" ht="12.75" customHeight="1">
      <c r="A274" s="166"/>
      <c r="B274" s="166"/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P274" s="166"/>
      <c r="Q274" s="166"/>
      <c r="R274" s="166"/>
      <c r="S274" s="166"/>
      <c r="T274" s="166"/>
      <c r="U274" s="166"/>
      <c r="V274" s="166"/>
      <c r="W274" s="166"/>
      <c r="X274" s="166"/>
      <c r="Y274" s="166"/>
      <c r="Z274" s="166"/>
    </row>
    <row r="275" spans="1:26" ht="12.75" customHeight="1">
      <c r="A275" s="166"/>
      <c r="B275" s="166"/>
      <c r="C275" s="166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66"/>
      <c r="O275" s="166"/>
      <c r="P275" s="166"/>
      <c r="Q275" s="166"/>
      <c r="R275" s="166"/>
      <c r="S275" s="166"/>
      <c r="T275" s="166"/>
      <c r="U275" s="166"/>
      <c r="V275" s="166"/>
      <c r="W275" s="166"/>
      <c r="X275" s="166"/>
      <c r="Y275" s="166"/>
      <c r="Z275" s="166"/>
    </row>
    <row r="276" spans="1:26" ht="12.75" customHeight="1">
      <c r="A276" s="166"/>
      <c r="B276" s="166"/>
      <c r="C276" s="166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</row>
    <row r="277" spans="1:26" ht="12.75" customHeight="1">
      <c r="A277" s="166"/>
      <c r="B277" s="166"/>
      <c r="C277" s="166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</row>
    <row r="278" spans="1:26" ht="12.75" customHeight="1">
      <c r="A278" s="166"/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</row>
    <row r="279" spans="1:26" ht="12.75" customHeight="1">
      <c r="A279" s="166"/>
      <c r="B279" s="166"/>
      <c r="C279" s="166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166"/>
      <c r="Q279" s="166"/>
      <c r="R279" s="166"/>
      <c r="S279" s="166"/>
      <c r="T279" s="166"/>
      <c r="U279" s="166"/>
      <c r="V279" s="166"/>
      <c r="W279" s="166"/>
      <c r="X279" s="166"/>
      <c r="Y279" s="166"/>
      <c r="Z279" s="166"/>
    </row>
    <row r="280" spans="1:26" ht="12.75" customHeight="1">
      <c r="A280" s="166"/>
      <c r="B280" s="166"/>
      <c r="C280" s="166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P280" s="166"/>
      <c r="Q280" s="166"/>
      <c r="R280" s="166"/>
      <c r="S280" s="166"/>
      <c r="T280" s="166"/>
      <c r="U280" s="166"/>
      <c r="V280" s="166"/>
      <c r="W280" s="166"/>
      <c r="X280" s="166"/>
      <c r="Y280" s="166"/>
      <c r="Z280" s="166"/>
    </row>
    <row r="281" spans="1:26" ht="12.75" customHeight="1">
      <c r="A281" s="166"/>
      <c r="B281" s="166"/>
      <c r="C281" s="166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166"/>
      <c r="P281" s="166"/>
      <c r="Q281" s="166"/>
      <c r="R281" s="166"/>
      <c r="S281" s="166"/>
      <c r="T281" s="166"/>
      <c r="U281" s="166"/>
      <c r="V281" s="166"/>
      <c r="W281" s="166"/>
      <c r="X281" s="166"/>
      <c r="Y281" s="166"/>
      <c r="Z281" s="166"/>
    </row>
    <row r="282" spans="1:26" ht="12.75" customHeight="1">
      <c r="A282" s="166"/>
      <c r="B282" s="166"/>
      <c r="C282" s="166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166"/>
      <c r="P282" s="166"/>
      <c r="Q282" s="166"/>
      <c r="R282" s="166"/>
      <c r="S282" s="166"/>
      <c r="T282" s="166"/>
      <c r="U282" s="166"/>
      <c r="V282" s="166"/>
      <c r="W282" s="166"/>
      <c r="X282" s="166"/>
      <c r="Y282" s="166"/>
      <c r="Z282" s="166"/>
    </row>
    <row r="283" spans="1:26" ht="12.75" customHeight="1">
      <c r="A283" s="166"/>
      <c r="B283" s="166"/>
      <c r="C283" s="166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166"/>
      <c r="P283" s="166"/>
      <c r="Q283" s="166"/>
      <c r="R283" s="166"/>
      <c r="S283" s="166"/>
      <c r="T283" s="166"/>
      <c r="U283" s="166"/>
      <c r="V283" s="166"/>
      <c r="W283" s="166"/>
      <c r="X283" s="166"/>
      <c r="Y283" s="166"/>
      <c r="Z283" s="166"/>
    </row>
    <row r="284" spans="1:26" ht="12.75" customHeight="1">
      <c r="A284" s="166"/>
      <c r="B284" s="166"/>
      <c r="C284" s="166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166"/>
      <c r="P284" s="166"/>
      <c r="Q284" s="166"/>
      <c r="R284" s="166"/>
      <c r="S284" s="166"/>
      <c r="T284" s="166"/>
      <c r="U284" s="166"/>
      <c r="V284" s="166"/>
      <c r="W284" s="166"/>
      <c r="X284" s="166"/>
      <c r="Y284" s="166"/>
      <c r="Z284" s="166"/>
    </row>
    <row r="285" spans="1:26" ht="12.75" customHeight="1">
      <c r="A285" s="166"/>
      <c r="B285" s="166"/>
      <c r="C285" s="166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166"/>
      <c r="P285" s="166"/>
      <c r="Q285" s="166"/>
      <c r="R285" s="166"/>
      <c r="S285" s="166"/>
      <c r="T285" s="166"/>
      <c r="U285" s="166"/>
      <c r="V285" s="166"/>
      <c r="W285" s="166"/>
      <c r="X285" s="166"/>
      <c r="Y285" s="166"/>
      <c r="Z285" s="166"/>
    </row>
    <row r="286" spans="1:26" ht="12.75" customHeight="1">
      <c r="A286" s="166"/>
      <c r="B286" s="166"/>
      <c r="C286" s="166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P286" s="166"/>
      <c r="Q286" s="166"/>
      <c r="R286" s="166"/>
      <c r="S286" s="166"/>
      <c r="T286" s="166"/>
      <c r="U286" s="166"/>
      <c r="V286" s="166"/>
      <c r="W286" s="166"/>
      <c r="X286" s="166"/>
      <c r="Y286" s="166"/>
      <c r="Z286" s="166"/>
    </row>
    <row r="287" spans="1:26" ht="12.75" customHeight="1">
      <c r="A287" s="166"/>
      <c r="B287" s="166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  <c r="S287" s="166"/>
      <c r="T287" s="166"/>
      <c r="U287" s="166"/>
      <c r="V287" s="166"/>
      <c r="W287" s="166"/>
      <c r="X287" s="166"/>
      <c r="Y287" s="166"/>
      <c r="Z287" s="166"/>
    </row>
    <row r="288" spans="1:26" ht="12.75" customHeight="1">
      <c r="A288" s="166"/>
      <c r="B288" s="166"/>
      <c r="C288" s="166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166"/>
      <c r="P288" s="166"/>
      <c r="Q288" s="166"/>
      <c r="R288" s="166"/>
      <c r="S288" s="166"/>
      <c r="T288" s="166"/>
      <c r="U288" s="166"/>
      <c r="V288" s="166"/>
      <c r="W288" s="166"/>
      <c r="X288" s="166"/>
      <c r="Y288" s="166"/>
      <c r="Z288" s="166"/>
    </row>
    <row r="289" spans="1:26" ht="12.75" customHeight="1">
      <c r="A289" s="166"/>
      <c r="B289" s="166"/>
      <c r="C289" s="166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166"/>
      <c r="P289" s="166"/>
      <c r="Q289" s="166"/>
      <c r="R289" s="166"/>
      <c r="S289" s="166"/>
      <c r="T289" s="166"/>
      <c r="U289" s="166"/>
      <c r="V289" s="166"/>
      <c r="W289" s="166"/>
      <c r="X289" s="166"/>
      <c r="Y289" s="166"/>
      <c r="Z289" s="166"/>
    </row>
    <row r="290" spans="1:26" ht="12.75" customHeight="1">
      <c r="A290" s="166"/>
      <c r="B290" s="166"/>
      <c r="C290" s="166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166"/>
      <c r="P290" s="166"/>
      <c r="Q290" s="166"/>
      <c r="R290" s="166"/>
      <c r="S290" s="166"/>
      <c r="T290" s="166"/>
      <c r="U290" s="166"/>
      <c r="V290" s="166"/>
      <c r="W290" s="166"/>
      <c r="X290" s="166"/>
      <c r="Y290" s="166"/>
      <c r="Z290" s="166"/>
    </row>
    <row r="291" spans="1:26" ht="12.75" customHeight="1">
      <c r="A291" s="166"/>
      <c r="B291" s="166"/>
      <c r="C291" s="166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166"/>
      <c r="P291" s="166"/>
      <c r="Q291" s="166"/>
      <c r="R291" s="166"/>
      <c r="S291" s="166"/>
      <c r="T291" s="166"/>
      <c r="U291" s="166"/>
      <c r="V291" s="166"/>
      <c r="W291" s="166"/>
      <c r="X291" s="166"/>
      <c r="Y291" s="166"/>
      <c r="Z291" s="166"/>
    </row>
    <row r="292" spans="1:26" ht="12.75" customHeight="1">
      <c r="A292" s="166"/>
      <c r="B292" s="166"/>
      <c r="C292" s="166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P292" s="166"/>
      <c r="Q292" s="166"/>
      <c r="R292" s="166"/>
      <c r="S292" s="166"/>
      <c r="T292" s="166"/>
      <c r="U292" s="166"/>
      <c r="V292" s="166"/>
      <c r="W292" s="166"/>
      <c r="X292" s="166"/>
      <c r="Y292" s="166"/>
      <c r="Z292" s="166"/>
    </row>
    <row r="293" spans="1:26" ht="12.75" customHeight="1">
      <c r="A293" s="166"/>
      <c r="B293" s="166"/>
      <c r="C293" s="166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66"/>
      <c r="O293" s="166"/>
      <c r="P293" s="166"/>
      <c r="Q293" s="166"/>
      <c r="R293" s="166"/>
      <c r="S293" s="166"/>
      <c r="T293" s="166"/>
      <c r="U293" s="166"/>
      <c r="V293" s="166"/>
      <c r="W293" s="166"/>
      <c r="X293" s="166"/>
      <c r="Y293" s="166"/>
      <c r="Z293" s="166"/>
    </row>
    <row r="294" spans="1:26" ht="12.75" customHeight="1">
      <c r="A294" s="166"/>
      <c r="B294" s="166"/>
      <c r="C294" s="166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66"/>
      <c r="O294" s="166"/>
      <c r="P294" s="166"/>
      <c r="Q294" s="166"/>
      <c r="R294" s="166"/>
      <c r="S294" s="166"/>
      <c r="T294" s="166"/>
      <c r="U294" s="166"/>
      <c r="V294" s="166"/>
      <c r="W294" s="166"/>
      <c r="X294" s="166"/>
      <c r="Y294" s="166"/>
      <c r="Z294" s="166"/>
    </row>
    <row r="295" spans="1:26" ht="12.75" customHeight="1">
      <c r="A295" s="166"/>
      <c r="B295" s="166"/>
      <c r="C295" s="166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66"/>
      <c r="O295" s="166"/>
      <c r="P295" s="166"/>
      <c r="Q295" s="166"/>
      <c r="R295" s="166"/>
      <c r="S295" s="166"/>
      <c r="T295" s="166"/>
      <c r="U295" s="166"/>
      <c r="V295" s="166"/>
      <c r="W295" s="166"/>
      <c r="X295" s="166"/>
      <c r="Y295" s="166"/>
      <c r="Z295" s="166"/>
    </row>
    <row r="296" spans="1:26" ht="12.75" customHeight="1">
      <c r="A296" s="166"/>
      <c r="B296" s="166"/>
      <c r="C296" s="166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66"/>
      <c r="O296" s="166"/>
      <c r="P296" s="166"/>
      <c r="Q296" s="166"/>
      <c r="R296" s="166"/>
      <c r="S296" s="166"/>
      <c r="T296" s="166"/>
      <c r="U296" s="166"/>
      <c r="V296" s="166"/>
      <c r="W296" s="166"/>
      <c r="X296" s="166"/>
      <c r="Y296" s="166"/>
      <c r="Z296" s="166"/>
    </row>
    <row r="297" spans="1:26" ht="12.75" customHeight="1">
      <c r="A297" s="166"/>
      <c r="B297" s="166"/>
      <c r="C297" s="166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166"/>
      <c r="P297" s="166"/>
      <c r="Q297" s="166"/>
      <c r="R297" s="166"/>
      <c r="S297" s="166"/>
      <c r="T297" s="166"/>
      <c r="U297" s="166"/>
      <c r="V297" s="166"/>
      <c r="W297" s="166"/>
      <c r="X297" s="166"/>
      <c r="Y297" s="166"/>
      <c r="Z297" s="166"/>
    </row>
    <row r="298" spans="1:26" ht="12.75" customHeight="1">
      <c r="A298" s="166"/>
      <c r="B298" s="166"/>
      <c r="C298" s="166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P298" s="166"/>
      <c r="Q298" s="166"/>
      <c r="R298" s="166"/>
      <c r="S298" s="166"/>
      <c r="T298" s="166"/>
      <c r="U298" s="166"/>
      <c r="V298" s="166"/>
      <c r="W298" s="166"/>
      <c r="X298" s="166"/>
      <c r="Y298" s="166"/>
      <c r="Z298" s="166"/>
    </row>
    <row r="299" spans="1:26" ht="12.75" customHeight="1">
      <c r="A299" s="166"/>
      <c r="B299" s="166"/>
      <c r="C299" s="166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166"/>
      <c r="P299" s="166"/>
      <c r="Q299" s="166"/>
      <c r="R299" s="166"/>
      <c r="S299" s="166"/>
      <c r="T299" s="166"/>
      <c r="U299" s="166"/>
      <c r="V299" s="166"/>
      <c r="W299" s="166"/>
      <c r="X299" s="166"/>
      <c r="Y299" s="166"/>
      <c r="Z299" s="166"/>
    </row>
    <row r="300" spans="1:26" ht="12.75" customHeight="1">
      <c r="A300" s="166"/>
      <c r="B300" s="166"/>
      <c r="C300" s="166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166"/>
      <c r="P300" s="166"/>
      <c r="Q300" s="166"/>
      <c r="R300" s="166"/>
      <c r="S300" s="166"/>
      <c r="T300" s="166"/>
      <c r="U300" s="166"/>
      <c r="V300" s="166"/>
      <c r="W300" s="166"/>
      <c r="X300" s="166"/>
      <c r="Y300" s="166"/>
      <c r="Z300" s="166"/>
    </row>
    <row r="301" spans="1:26" ht="12.75" customHeight="1">
      <c r="A301" s="166"/>
      <c r="B301" s="166"/>
      <c r="C301" s="166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P301" s="166"/>
      <c r="Q301" s="166"/>
      <c r="R301" s="166"/>
      <c r="S301" s="166"/>
      <c r="T301" s="166"/>
      <c r="U301" s="166"/>
      <c r="V301" s="166"/>
      <c r="W301" s="166"/>
      <c r="X301" s="166"/>
      <c r="Y301" s="166"/>
      <c r="Z301" s="166"/>
    </row>
    <row r="302" spans="1:26" ht="12.75" customHeight="1">
      <c r="A302" s="166"/>
      <c r="B302" s="166"/>
      <c r="C302" s="166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P302" s="166"/>
      <c r="Q302" s="166"/>
      <c r="R302" s="166"/>
      <c r="S302" s="166"/>
      <c r="T302" s="166"/>
      <c r="U302" s="166"/>
      <c r="V302" s="166"/>
      <c r="W302" s="166"/>
      <c r="X302" s="166"/>
      <c r="Y302" s="166"/>
      <c r="Z302" s="166"/>
    </row>
    <row r="303" spans="1:26" ht="12.75" customHeight="1">
      <c r="A303" s="166"/>
      <c r="B303" s="166"/>
      <c r="C303" s="166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P303" s="166"/>
      <c r="Q303" s="166"/>
      <c r="R303" s="166"/>
      <c r="S303" s="166"/>
      <c r="T303" s="166"/>
      <c r="U303" s="166"/>
      <c r="V303" s="166"/>
      <c r="W303" s="166"/>
      <c r="X303" s="166"/>
      <c r="Y303" s="166"/>
      <c r="Z303" s="166"/>
    </row>
    <row r="304" spans="1:26" ht="12.75" customHeight="1">
      <c r="A304" s="166"/>
      <c r="B304" s="166"/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66"/>
      <c r="R304" s="166"/>
      <c r="S304" s="166"/>
      <c r="T304" s="166"/>
      <c r="U304" s="166"/>
      <c r="V304" s="166"/>
      <c r="W304" s="166"/>
      <c r="X304" s="166"/>
      <c r="Y304" s="166"/>
      <c r="Z304" s="166"/>
    </row>
    <row r="305" spans="1:26" ht="12.75" customHeight="1">
      <c r="A305" s="166"/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66"/>
      <c r="R305" s="166"/>
      <c r="S305" s="166"/>
      <c r="T305" s="166"/>
      <c r="U305" s="166"/>
      <c r="V305" s="166"/>
      <c r="W305" s="166"/>
      <c r="X305" s="166"/>
      <c r="Y305" s="166"/>
      <c r="Z305" s="166"/>
    </row>
    <row r="306" spans="1:26" ht="12.75" customHeight="1">
      <c r="A306" s="166"/>
      <c r="B306" s="166"/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66"/>
      <c r="R306" s="166"/>
      <c r="S306" s="166"/>
      <c r="T306" s="166"/>
      <c r="U306" s="166"/>
      <c r="V306" s="166"/>
      <c r="W306" s="166"/>
      <c r="X306" s="166"/>
      <c r="Y306" s="166"/>
      <c r="Z306" s="166"/>
    </row>
    <row r="307" spans="1:26" ht="12.75" customHeight="1">
      <c r="A307" s="166"/>
      <c r="B307" s="166"/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66"/>
      <c r="Q307" s="166"/>
      <c r="R307" s="166"/>
      <c r="S307" s="166"/>
      <c r="T307" s="166"/>
      <c r="U307" s="166"/>
      <c r="V307" s="166"/>
      <c r="W307" s="166"/>
      <c r="X307" s="166"/>
      <c r="Y307" s="166"/>
      <c r="Z307" s="166"/>
    </row>
    <row r="308" spans="1:26" ht="12.75" customHeight="1">
      <c r="A308" s="166"/>
      <c r="B308" s="166"/>
      <c r="C308" s="166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66"/>
      <c r="R308" s="166"/>
      <c r="S308" s="166"/>
      <c r="T308" s="166"/>
      <c r="U308" s="166"/>
      <c r="V308" s="166"/>
      <c r="W308" s="166"/>
      <c r="X308" s="166"/>
      <c r="Y308" s="166"/>
      <c r="Z308" s="166"/>
    </row>
    <row r="309" spans="1:26" ht="12.75" customHeight="1">
      <c r="A309" s="166"/>
      <c r="B309" s="166"/>
      <c r="C309" s="166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66"/>
      <c r="R309" s="166"/>
      <c r="S309" s="166"/>
      <c r="T309" s="166"/>
      <c r="U309" s="166"/>
      <c r="V309" s="166"/>
      <c r="W309" s="166"/>
      <c r="X309" s="166"/>
      <c r="Y309" s="166"/>
      <c r="Z309" s="166"/>
    </row>
    <row r="310" spans="1:26" ht="12.75" customHeight="1">
      <c r="A310" s="166"/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</row>
    <row r="311" spans="1:26" ht="12.75" customHeight="1">
      <c r="A311" s="166"/>
      <c r="B311" s="166"/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66"/>
      <c r="R311" s="166"/>
      <c r="S311" s="166"/>
      <c r="T311" s="166"/>
      <c r="U311" s="166"/>
      <c r="V311" s="166"/>
      <c r="W311" s="166"/>
      <c r="X311" s="166"/>
      <c r="Y311" s="166"/>
      <c r="Z311" s="166"/>
    </row>
    <row r="312" spans="1:26" ht="12.75" customHeight="1">
      <c r="A312" s="166"/>
      <c r="B312" s="166"/>
      <c r="C312" s="166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66"/>
      <c r="R312" s="166"/>
      <c r="S312" s="166"/>
      <c r="T312" s="166"/>
      <c r="U312" s="166"/>
      <c r="V312" s="166"/>
      <c r="W312" s="166"/>
      <c r="X312" s="166"/>
      <c r="Y312" s="166"/>
      <c r="Z312" s="166"/>
    </row>
    <row r="313" spans="1:26" ht="12.75" customHeight="1">
      <c r="A313" s="166"/>
      <c r="B313" s="166"/>
      <c r="C313" s="166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66"/>
      <c r="Q313" s="166"/>
      <c r="R313" s="166"/>
      <c r="S313" s="166"/>
      <c r="T313" s="166"/>
      <c r="U313" s="166"/>
      <c r="V313" s="166"/>
      <c r="W313" s="166"/>
      <c r="X313" s="166"/>
      <c r="Y313" s="166"/>
      <c r="Z313" s="166"/>
    </row>
    <row r="314" spans="1:26" ht="12.75" customHeight="1">
      <c r="A314" s="166"/>
      <c r="B314" s="166"/>
      <c r="C314" s="166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66"/>
      <c r="R314" s="166"/>
      <c r="S314" s="166"/>
      <c r="T314" s="166"/>
      <c r="U314" s="166"/>
      <c r="V314" s="166"/>
      <c r="W314" s="166"/>
      <c r="X314" s="166"/>
      <c r="Y314" s="166"/>
      <c r="Z314" s="166"/>
    </row>
    <row r="315" spans="1:26" ht="12.75" customHeight="1">
      <c r="A315" s="166"/>
      <c r="B315" s="166"/>
      <c r="C315" s="166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66"/>
      <c r="R315" s="166"/>
      <c r="S315" s="166"/>
      <c r="T315" s="166"/>
      <c r="U315" s="166"/>
      <c r="V315" s="166"/>
      <c r="W315" s="166"/>
      <c r="X315" s="166"/>
      <c r="Y315" s="166"/>
      <c r="Z315" s="166"/>
    </row>
    <row r="316" spans="1:26" ht="12.75" customHeight="1">
      <c r="A316" s="166"/>
      <c r="B316" s="166"/>
      <c r="C316" s="166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66"/>
      <c r="O316" s="166"/>
      <c r="P316" s="166"/>
      <c r="Q316" s="166"/>
      <c r="R316" s="166"/>
      <c r="S316" s="166"/>
      <c r="T316" s="166"/>
      <c r="U316" s="166"/>
      <c r="V316" s="166"/>
      <c r="W316" s="166"/>
      <c r="X316" s="166"/>
      <c r="Y316" s="166"/>
      <c r="Z316" s="166"/>
    </row>
    <row r="317" spans="1:26" ht="12.75" customHeight="1">
      <c r="A317" s="166"/>
      <c r="B317" s="166"/>
      <c r="C317" s="166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66"/>
      <c r="O317" s="166"/>
      <c r="P317" s="166"/>
      <c r="Q317" s="166"/>
      <c r="R317" s="166"/>
      <c r="S317" s="166"/>
      <c r="T317" s="166"/>
      <c r="U317" s="166"/>
      <c r="V317" s="166"/>
      <c r="W317" s="166"/>
      <c r="X317" s="166"/>
      <c r="Y317" s="166"/>
      <c r="Z317" s="166"/>
    </row>
    <row r="318" spans="1:26" ht="12.75" customHeight="1">
      <c r="A318" s="166"/>
      <c r="B318" s="166"/>
      <c r="C318" s="166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66"/>
      <c r="Q318" s="166"/>
      <c r="R318" s="166"/>
      <c r="S318" s="166"/>
      <c r="T318" s="166"/>
      <c r="U318" s="166"/>
      <c r="V318" s="166"/>
      <c r="W318" s="166"/>
      <c r="X318" s="166"/>
      <c r="Y318" s="166"/>
      <c r="Z318" s="166"/>
    </row>
    <row r="319" spans="1:26" ht="12.75" customHeight="1">
      <c r="A319" s="166"/>
      <c r="B319" s="166"/>
      <c r="C319" s="166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66"/>
      <c r="Q319" s="166"/>
      <c r="R319" s="166"/>
      <c r="S319" s="166"/>
      <c r="T319" s="166"/>
      <c r="U319" s="166"/>
      <c r="V319" s="166"/>
      <c r="W319" s="166"/>
      <c r="X319" s="166"/>
      <c r="Y319" s="166"/>
      <c r="Z319" s="166"/>
    </row>
    <row r="320" spans="1:26" ht="12.75" customHeight="1">
      <c r="A320" s="166"/>
      <c r="B320" s="166"/>
      <c r="C320" s="166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66"/>
      <c r="O320" s="166"/>
      <c r="P320" s="166"/>
      <c r="Q320" s="166"/>
      <c r="R320" s="166"/>
      <c r="S320" s="166"/>
      <c r="T320" s="166"/>
      <c r="U320" s="166"/>
      <c r="V320" s="166"/>
      <c r="W320" s="166"/>
      <c r="X320" s="166"/>
      <c r="Y320" s="166"/>
      <c r="Z320" s="166"/>
    </row>
    <row r="321" spans="1:26" ht="12.75" customHeight="1">
      <c r="A321" s="166"/>
      <c r="B321" s="166"/>
      <c r="C321" s="166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66"/>
      <c r="O321" s="166"/>
      <c r="P321" s="166"/>
      <c r="Q321" s="166"/>
      <c r="R321" s="166"/>
      <c r="S321" s="166"/>
      <c r="T321" s="166"/>
      <c r="U321" s="166"/>
      <c r="V321" s="166"/>
      <c r="W321" s="166"/>
      <c r="X321" s="166"/>
      <c r="Y321" s="166"/>
      <c r="Z321" s="166"/>
    </row>
    <row r="322" spans="1:26" ht="12.75" customHeight="1">
      <c r="A322" s="166"/>
      <c r="B322" s="166"/>
      <c r="C322" s="166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66"/>
      <c r="O322" s="166"/>
      <c r="P322" s="166"/>
      <c r="Q322" s="166"/>
      <c r="R322" s="166"/>
      <c r="S322" s="166"/>
      <c r="T322" s="166"/>
      <c r="U322" s="166"/>
      <c r="V322" s="166"/>
      <c r="W322" s="166"/>
      <c r="X322" s="166"/>
      <c r="Y322" s="166"/>
      <c r="Z322" s="166"/>
    </row>
    <row r="323" spans="1:26" ht="12.75" customHeight="1">
      <c r="A323" s="166"/>
      <c r="B323" s="166"/>
      <c r="C323" s="166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66"/>
      <c r="O323" s="166"/>
      <c r="P323" s="166"/>
      <c r="Q323" s="166"/>
      <c r="R323" s="166"/>
      <c r="S323" s="166"/>
      <c r="T323" s="166"/>
      <c r="U323" s="166"/>
      <c r="V323" s="166"/>
      <c r="W323" s="166"/>
      <c r="X323" s="166"/>
      <c r="Y323" s="166"/>
      <c r="Z323" s="166"/>
    </row>
    <row r="324" spans="1:26" ht="12.75" customHeight="1">
      <c r="A324" s="166"/>
      <c r="B324" s="166"/>
      <c r="C324" s="166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66"/>
      <c r="O324" s="166"/>
      <c r="P324" s="166"/>
      <c r="Q324" s="166"/>
      <c r="R324" s="166"/>
      <c r="S324" s="166"/>
      <c r="T324" s="166"/>
      <c r="U324" s="166"/>
      <c r="V324" s="166"/>
      <c r="W324" s="166"/>
      <c r="X324" s="166"/>
      <c r="Y324" s="166"/>
      <c r="Z324" s="166"/>
    </row>
    <row r="325" spans="1:26" ht="12.75" customHeight="1">
      <c r="A325" s="166"/>
      <c r="B325" s="166"/>
      <c r="C325" s="166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66"/>
      <c r="O325" s="166"/>
      <c r="P325" s="166"/>
      <c r="Q325" s="166"/>
      <c r="R325" s="166"/>
      <c r="S325" s="166"/>
      <c r="T325" s="166"/>
      <c r="U325" s="166"/>
      <c r="V325" s="166"/>
      <c r="W325" s="166"/>
      <c r="X325" s="166"/>
      <c r="Y325" s="166"/>
      <c r="Z325" s="166"/>
    </row>
    <row r="326" spans="1:26" ht="12.75" customHeight="1">
      <c r="A326" s="166"/>
      <c r="B326" s="166"/>
      <c r="C326" s="166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66"/>
      <c r="O326" s="166"/>
      <c r="P326" s="166"/>
      <c r="Q326" s="166"/>
      <c r="R326" s="166"/>
      <c r="S326" s="166"/>
      <c r="T326" s="166"/>
      <c r="U326" s="166"/>
      <c r="V326" s="166"/>
      <c r="W326" s="166"/>
      <c r="X326" s="166"/>
      <c r="Y326" s="166"/>
      <c r="Z326" s="166"/>
    </row>
    <row r="327" spans="1:26" ht="12.75" customHeight="1">
      <c r="A327" s="166"/>
      <c r="B327" s="166"/>
      <c r="C327" s="166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66"/>
      <c r="O327" s="166"/>
      <c r="P327" s="166"/>
      <c r="Q327" s="166"/>
      <c r="R327" s="166"/>
      <c r="S327" s="166"/>
      <c r="T327" s="166"/>
      <c r="U327" s="166"/>
      <c r="V327" s="166"/>
      <c r="W327" s="166"/>
      <c r="X327" s="166"/>
      <c r="Y327" s="166"/>
      <c r="Z327" s="166"/>
    </row>
    <row r="328" spans="1:26" ht="12.75" customHeight="1">
      <c r="A328" s="166"/>
      <c r="B328" s="166"/>
      <c r="C328" s="166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66"/>
      <c r="O328" s="166"/>
      <c r="P328" s="166"/>
      <c r="Q328" s="166"/>
      <c r="R328" s="166"/>
      <c r="S328" s="166"/>
      <c r="T328" s="166"/>
      <c r="U328" s="166"/>
      <c r="V328" s="166"/>
      <c r="W328" s="166"/>
      <c r="X328" s="166"/>
      <c r="Y328" s="166"/>
      <c r="Z328" s="166"/>
    </row>
    <row r="329" spans="1:26" ht="12.75" customHeight="1">
      <c r="A329" s="166"/>
      <c r="B329" s="166"/>
      <c r="C329" s="166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66"/>
      <c r="O329" s="166"/>
      <c r="P329" s="166"/>
      <c r="Q329" s="166"/>
      <c r="R329" s="166"/>
      <c r="S329" s="166"/>
      <c r="T329" s="166"/>
      <c r="U329" s="166"/>
      <c r="V329" s="166"/>
      <c r="W329" s="166"/>
      <c r="X329" s="166"/>
      <c r="Y329" s="166"/>
      <c r="Z329" s="166"/>
    </row>
    <row r="330" spans="1:26" ht="12.75" customHeight="1">
      <c r="A330" s="166"/>
      <c r="B330" s="166"/>
      <c r="C330" s="166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66"/>
      <c r="O330" s="166"/>
      <c r="P330" s="166"/>
      <c r="Q330" s="166"/>
      <c r="R330" s="166"/>
      <c r="S330" s="166"/>
      <c r="T330" s="166"/>
      <c r="U330" s="166"/>
      <c r="V330" s="166"/>
      <c r="W330" s="166"/>
      <c r="X330" s="166"/>
      <c r="Y330" s="166"/>
      <c r="Z330" s="166"/>
    </row>
    <row r="331" spans="1:26" ht="12.75" customHeight="1">
      <c r="A331" s="166"/>
      <c r="B331" s="166"/>
      <c r="C331" s="166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66"/>
      <c r="O331" s="166"/>
      <c r="P331" s="166"/>
      <c r="Q331" s="166"/>
      <c r="R331" s="166"/>
      <c r="S331" s="166"/>
      <c r="T331" s="166"/>
      <c r="U331" s="166"/>
      <c r="V331" s="166"/>
      <c r="W331" s="166"/>
      <c r="X331" s="166"/>
      <c r="Y331" s="166"/>
      <c r="Z331" s="166"/>
    </row>
    <row r="332" spans="1:26" ht="12.75" customHeight="1">
      <c r="A332" s="166"/>
      <c r="B332" s="166"/>
      <c r="C332" s="166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66"/>
      <c r="O332" s="166"/>
      <c r="P332" s="166"/>
      <c r="Q332" s="166"/>
      <c r="R332" s="166"/>
      <c r="S332" s="166"/>
      <c r="T332" s="166"/>
      <c r="U332" s="166"/>
      <c r="V332" s="166"/>
      <c r="W332" s="166"/>
      <c r="X332" s="166"/>
      <c r="Y332" s="166"/>
      <c r="Z332" s="166"/>
    </row>
    <row r="333" spans="1:26" ht="12.75" customHeight="1">
      <c r="A333" s="166"/>
      <c r="B333" s="166"/>
      <c r="C333" s="166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66"/>
      <c r="O333" s="166"/>
      <c r="P333" s="166"/>
      <c r="Q333" s="166"/>
      <c r="R333" s="166"/>
      <c r="S333" s="166"/>
      <c r="T333" s="166"/>
      <c r="U333" s="166"/>
      <c r="V333" s="166"/>
      <c r="W333" s="166"/>
      <c r="X333" s="166"/>
      <c r="Y333" s="166"/>
      <c r="Z333" s="166"/>
    </row>
    <row r="334" spans="1:26" ht="12.75" customHeight="1">
      <c r="A334" s="166"/>
      <c r="B334" s="166"/>
      <c r="C334" s="166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66"/>
      <c r="O334" s="166"/>
      <c r="P334" s="166"/>
      <c r="Q334" s="166"/>
      <c r="R334" s="166"/>
      <c r="S334" s="166"/>
      <c r="T334" s="166"/>
      <c r="U334" s="166"/>
      <c r="V334" s="166"/>
      <c r="W334" s="166"/>
      <c r="X334" s="166"/>
      <c r="Y334" s="166"/>
      <c r="Z334" s="166"/>
    </row>
    <row r="335" spans="1:26" ht="12.75" customHeight="1">
      <c r="A335" s="166"/>
      <c r="B335" s="166"/>
      <c r="C335" s="166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66"/>
      <c r="O335" s="166"/>
      <c r="P335" s="166"/>
      <c r="Q335" s="166"/>
      <c r="R335" s="166"/>
      <c r="S335" s="166"/>
      <c r="T335" s="166"/>
      <c r="U335" s="166"/>
      <c r="V335" s="166"/>
      <c r="W335" s="166"/>
      <c r="X335" s="166"/>
      <c r="Y335" s="166"/>
      <c r="Z335" s="166"/>
    </row>
    <row r="336" spans="1:26" ht="12.75" customHeight="1">
      <c r="A336" s="166"/>
      <c r="B336" s="166"/>
      <c r="C336" s="166"/>
      <c r="D336" s="166"/>
      <c r="E336" s="166"/>
      <c r="F336" s="166"/>
      <c r="G336" s="166"/>
      <c r="H336" s="166"/>
      <c r="I336" s="166"/>
      <c r="J336" s="166"/>
      <c r="K336" s="166"/>
      <c r="L336" s="166"/>
      <c r="M336" s="166"/>
      <c r="N336" s="166"/>
      <c r="O336" s="166"/>
      <c r="P336" s="166"/>
      <c r="Q336" s="166"/>
      <c r="R336" s="166"/>
      <c r="S336" s="166"/>
      <c r="T336" s="166"/>
      <c r="U336" s="166"/>
      <c r="V336" s="166"/>
      <c r="W336" s="166"/>
      <c r="X336" s="166"/>
      <c r="Y336" s="166"/>
      <c r="Z336" s="166"/>
    </row>
    <row r="337" spans="1:26" ht="12.75" customHeight="1">
      <c r="A337" s="166"/>
      <c r="B337" s="166"/>
      <c r="C337" s="166"/>
      <c r="D337" s="166"/>
      <c r="E337" s="166"/>
      <c r="F337" s="166"/>
      <c r="G337" s="166"/>
      <c r="H337" s="166"/>
      <c r="I337" s="166"/>
      <c r="J337" s="166"/>
      <c r="K337" s="166"/>
      <c r="L337" s="166"/>
      <c r="M337" s="166"/>
      <c r="N337" s="166"/>
      <c r="O337" s="166"/>
      <c r="P337" s="166"/>
      <c r="Q337" s="166"/>
      <c r="R337" s="166"/>
      <c r="S337" s="166"/>
      <c r="T337" s="166"/>
      <c r="U337" s="166"/>
      <c r="V337" s="166"/>
      <c r="W337" s="166"/>
      <c r="X337" s="166"/>
      <c r="Y337" s="166"/>
      <c r="Z337" s="166"/>
    </row>
    <row r="338" spans="1:26" ht="12.75" customHeight="1">
      <c r="A338" s="166"/>
      <c r="B338" s="166"/>
      <c r="C338" s="166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66"/>
      <c r="O338" s="166"/>
      <c r="P338" s="166"/>
      <c r="Q338" s="166"/>
      <c r="R338" s="166"/>
      <c r="S338" s="166"/>
      <c r="T338" s="166"/>
      <c r="U338" s="166"/>
      <c r="V338" s="166"/>
      <c r="W338" s="166"/>
      <c r="X338" s="166"/>
      <c r="Y338" s="166"/>
      <c r="Z338" s="166"/>
    </row>
    <row r="339" spans="1:26" ht="12.75" customHeight="1">
      <c r="A339" s="166"/>
      <c r="B339" s="166"/>
      <c r="C339" s="166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66"/>
      <c r="O339" s="166"/>
      <c r="P339" s="166"/>
      <c r="Q339" s="166"/>
      <c r="R339" s="166"/>
      <c r="S339" s="166"/>
      <c r="T339" s="166"/>
      <c r="U339" s="166"/>
      <c r="V339" s="166"/>
      <c r="W339" s="166"/>
      <c r="X339" s="166"/>
      <c r="Y339" s="166"/>
      <c r="Z339" s="166"/>
    </row>
    <row r="340" spans="1:26" ht="12.75" customHeight="1">
      <c r="A340" s="166"/>
      <c r="B340" s="166"/>
      <c r="C340" s="166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66"/>
      <c r="O340" s="166"/>
      <c r="P340" s="166"/>
      <c r="Q340" s="166"/>
      <c r="R340" s="166"/>
      <c r="S340" s="166"/>
      <c r="T340" s="166"/>
      <c r="U340" s="166"/>
      <c r="V340" s="166"/>
      <c r="W340" s="166"/>
      <c r="X340" s="166"/>
      <c r="Y340" s="166"/>
      <c r="Z340" s="166"/>
    </row>
    <row r="341" spans="1:26" ht="12.75" customHeight="1">
      <c r="A341" s="166"/>
      <c r="B341" s="166"/>
      <c r="C341" s="166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66"/>
      <c r="O341" s="166"/>
      <c r="P341" s="166"/>
      <c r="Q341" s="166"/>
      <c r="R341" s="166"/>
      <c r="S341" s="166"/>
      <c r="T341" s="166"/>
      <c r="U341" s="166"/>
      <c r="V341" s="166"/>
      <c r="W341" s="166"/>
      <c r="X341" s="166"/>
      <c r="Y341" s="166"/>
      <c r="Z341" s="166"/>
    </row>
    <row r="342" spans="1:26" ht="12.75" customHeight="1">
      <c r="A342" s="166"/>
      <c r="B342" s="166"/>
      <c r="C342" s="166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66"/>
      <c r="O342" s="166"/>
      <c r="P342" s="166"/>
      <c r="Q342" s="166"/>
      <c r="R342" s="166"/>
      <c r="S342" s="166"/>
      <c r="T342" s="166"/>
      <c r="U342" s="166"/>
      <c r="V342" s="166"/>
      <c r="W342" s="166"/>
      <c r="X342" s="166"/>
      <c r="Y342" s="166"/>
      <c r="Z342" s="166"/>
    </row>
    <row r="343" spans="1:26" ht="12.75" customHeight="1">
      <c r="A343" s="166"/>
      <c r="B343" s="166"/>
      <c r="C343" s="166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66"/>
      <c r="O343" s="166"/>
      <c r="P343" s="166"/>
      <c r="Q343" s="166"/>
      <c r="R343" s="166"/>
      <c r="S343" s="166"/>
      <c r="T343" s="166"/>
      <c r="U343" s="166"/>
      <c r="V343" s="166"/>
      <c r="W343" s="166"/>
      <c r="X343" s="166"/>
      <c r="Y343" s="166"/>
      <c r="Z343" s="166"/>
    </row>
    <row r="344" spans="1:26" ht="12.75" customHeight="1">
      <c r="A344" s="166"/>
      <c r="B344" s="166"/>
      <c r="C344" s="166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66"/>
      <c r="O344" s="166"/>
      <c r="P344" s="166"/>
      <c r="Q344" s="166"/>
      <c r="R344" s="166"/>
      <c r="S344" s="166"/>
      <c r="T344" s="166"/>
      <c r="U344" s="166"/>
      <c r="V344" s="166"/>
      <c r="W344" s="166"/>
      <c r="X344" s="166"/>
      <c r="Y344" s="166"/>
      <c r="Z344" s="166"/>
    </row>
    <row r="345" spans="1:26" ht="12.75" customHeight="1">
      <c r="A345" s="166"/>
      <c r="B345" s="166"/>
      <c r="C345" s="166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66"/>
      <c r="O345" s="166"/>
      <c r="P345" s="166"/>
      <c r="Q345" s="166"/>
      <c r="R345" s="166"/>
      <c r="S345" s="166"/>
      <c r="T345" s="166"/>
      <c r="U345" s="166"/>
      <c r="V345" s="166"/>
      <c r="W345" s="166"/>
      <c r="X345" s="166"/>
      <c r="Y345" s="166"/>
      <c r="Z345" s="166"/>
    </row>
    <row r="346" spans="1:26" ht="12.75" customHeight="1">
      <c r="A346" s="166"/>
      <c r="B346" s="166"/>
      <c r="C346" s="166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66"/>
      <c r="O346" s="166"/>
      <c r="P346" s="166"/>
      <c r="Q346" s="166"/>
      <c r="R346" s="166"/>
      <c r="S346" s="166"/>
      <c r="T346" s="166"/>
      <c r="U346" s="166"/>
      <c r="V346" s="166"/>
      <c r="W346" s="166"/>
      <c r="X346" s="166"/>
      <c r="Y346" s="166"/>
      <c r="Z346" s="166"/>
    </row>
    <row r="347" spans="1:26" ht="12.75" customHeight="1">
      <c r="A347" s="166"/>
      <c r="B347" s="166"/>
      <c r="C347" s="166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66"/>
      <c r="O347" s="166"/>
      <c r="P347" s="166"/>
      <c r="Q347" s="166"/>
      <c r="R347" s="166"/>
      <c r="S347" s="166"/>
      <c r="T347" s="166"/>
      <c r="U347" s="166"/>
      <c r="V347" s="166"/>
      <c r="W347" s="166"/>
      <c r="X347" s="166"/>
      <c r="Y347" s="166"/>
      <c r="Z347" s="166"/>
    </row>
    <row r="348" spans="1:26" ht="12.75" customHeight="1">
      <c r="A348" s="166"/>
      <c r="B348" s="166"/>
      <c r="C348" s="166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66"/>
      <c r="O348" s="166"/>
      <c r="P348" s="166"/>
      <c r="Q348" s="166"/>
      <c r="R348" s="166"/>
      <c r="S348" s="166"/>
      <c r="T348" s="166"/>
      <c r="U348" s="166"/>
      <c r="V348" s="166"/>
      <c r="W348" s="166"/>
      <c r="X348" s="166"/>
      <c r="Y348" s="166"/>
      <c r="Z348" s="166"/>
    </row>
    <row r="349" spans="1:26" ht="12.75" customHeight="1">
      <c r="A349" s="166"/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</row>
    <row r="350" spans="1:26" ht="12.75" customHeight="1">
      <c r="A350" s="166"/>
      <c r="B350" s="166"/>
      <c r="C350" s="166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66"/>
      <c r="O350" s="166"/>
      <c r="P350" s="166"/>
      <c r="Q350" s="166"/>
      <c r="R350" s="166"/>
      <c r="S350" s="166"/>
      <c r="T350" s="166"/>
      <c r="U350" s="166"/>
      <c r="V350" s="166"/>
      <c r="W350" s="166"/>
      <c r="X350" s="166"/>
      <c r="Y350" s="166"/>
      <c r="Z350" s="166"/>
    </row>
    <row r="351" spans="1:26" ht="12.75" customHeight="1">
      <c r="A351" s="166"/>
      <c r="B351" s="166"/>
      <c r="C351" s="166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66"/>
      <c r="O351" s="166"/>
      <c r="P351" s="166"/>
      <c r="Q351" s="166"/>
      <c r="R351" s="166"/>
      <c r="S351" s="166"/>
      <c r="T351" s="166"/>
      <c r="U351" s="166"/>
      <c r="V351" s="166"/>
      <c r="W351" s="166"/>
      <c r="X351" s="166"/>
      <c r="Y351" s="166"/>
      <c r="Z351" s="166"/>
    </row>
    <row r="352" spans="1:26" ht="12.75" customHeight="1">
      <c r="A352" s="166"/>
      <c r="B352" s="166"/>
      <c r="C352" s="166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66"/>
      <c r="O352" s="166"/>
      <c r="P352" s="166"/>
      <c r="Q352" s="166"/>
      <c r="R352" s="166"/>
      <c r="S352" s="166"/>
      <c r="T352" s="166"/>
      <c r="U352" s="166"/>
      <c r="V352" s="166"/>
      <c r="W352" s="166"/>
      <c r="X352" s="166"/>
      <c r="Y352" s="166"/>
      <c r="Z352" s="166"/>
    </row>
    <row r="353" spans="1:26" ht="12.75" customHeight="1">
      <c r="A353" s="166"/>
      <c r="B353" s="166"/>
      <c r="C353" s="166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66"/>
      <c r="O353" s="166"/>
      <c r="P353" s="166"/>
      <c r="Q353" s="166"/>
      <c r="R353" s="166"/>
      <c r="S353" s="166"/>
      <c r="T353" s="166"/>
      <c r="U353" s="166"/>
      <c r="V353" s="166"/>
      <c r="W353" s="166"/>
      <c r="X353" s="166"/>
      <c r="Y353" s="166"/>
      <c r="Z353" s="166"/>
    </row>
    <row r="354" spans="1:26" ht="12.75" customHeight="1">
      <c r="A354" s="166"/>
      <c r="B354" s="166"/>
      <c r="C354" s="166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66"/>
      <c r="O354" s="166"/>
      <c r="P354" s="166"/>
      <c r="Q354" s="166"/>
      <c r="R354" s="166"/>
      <c r="S354" s="166"/>
      <c r="T354" s="166"/>
      <c r="U354" s="166"/>
      <c r="V354" s="166"/>
      <c r="W354" s="166"/>
      <c r="X354" s="166"/>
      <c r="Y354" s="166"/>
      <c r="Z354" s="166"/>
    </row>
    <row r="355" spans="1:26" ht="12.75" customHeight="1">
      <c r="A355" s="166"/>
      <c r="B355" s="166"/>
      <c r="C355" s="166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66"/>
      <c r="O355" s="166"/>
      <c r="P355" s="166"/>
      <c r="Q355" s="166"/>
      <c r="R355" s="166"/>
      <c r="S355" s="166"/>
      <c r="T355" s="166"/>
      <c r="U355" s="166"/>
      <c r="V355" s="166"/>
      <c r="W355" s="166"/>
      <c r="X355" s="166"/>
      <c r="Y355" s="166"/>
      <c r="Z355" s="166"/>
    </row>
    <row r="356" spans="1:26" ht="12.75" customHeight="1">
      <c r="A356" s="166"/>
      <c r="B356" s="166"/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66"/>
      <c r="O356" s="166"/>
      <c r="P356" s="166"/>
      <c r="Q356" s="166"/>
      <c r="R356" s="166"/>
      <c r="S356" s="166"/>
      <c r="T356" s="166"/>
      <c r="U356" s="166"/>
      <c r="V356" s="166"/>
      <c r="W356" s="166"/>
      <c r="X356" s="166"/>
      <c r="Y356" s="166"/>
      <c r="Z356" s="166"/>
    </row>
    <row r="357" spans="1:26" ht="12.75" customHeight="1">
      <c r="A357" s="166"/>
      <c r="B357" s="166"/>
      <c r="C357" s="166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66"/>
      <c r="O357" s="166"/>
      <c r="P357" s="166"/>
      <c r="Q357" s="166"/>
      <c r="R357" s="166"/>
      <c r="S357" s="166"/>
      <c r="T357" s="166"/>
      <c r="U357" s="166"/>
      <c r="V357" s="166"/>
      <c r="W357" s="166"/>
      <c r="X357" s="166"/>
      <c r="Y357" s="166"/>
      <c r="Z357" s="166"/>
    </row>
    <row r="358" spans="1:26" ht="12.75" customHeight="1">
      <c r="A358" s="166"/>
      <c r="B358" s="166"/>
      <c r="C358" s="166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66"/>
      <c r="O358" s="166"/>
      <c r="P358" s="166"/>
      <c r="Q358" s="166"/>
      <c r="R358" s="166"/>
      <c r="S358" s="166"/>
      <c r="T358" s="166"/>
      <c r="U358" s="166"/>
      <c r="V358" s="166"/>
      <c r="W358" s="166"/>
      <c r="X358" s="166"/>
      <c r="Y358" s="166"/>
      <c r="Z358" s="166"/>
    </row>
    <row r="359" spans="1:26" ht="12.75" customHeight="1">
      <c r="A359" s="166"/>
      <c r="B359" s="166"/>
      <c r="C359" s="166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66"/>
      <c r="O359" s="166"/>
      <c r="P359" s="166"/>
      <c r="Q359" s="166"/>
      <c r="R359" s="166"/>
      <c r="S359" s="166"/>
      <c r="T359" s="166"/>
      <c r="U359" s="166"/>
      <c r="V359" s="166"/>
      <c r="W359" s="166"/>
      <c r="X359" s="166"/>
      <c r="Y359" s="166"/>
      <c r="Z359" s="166"/>
    </row>
    <row r="360" spans="1:26" ht="12.75" customHeight="1">
      <c r="A360" s="166"/>
      <c r="B360" s="166"/>
      <c r="C360" s="166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66"/>
      <c r="O360" s="166"/>
      <c r="P360" s="166"/>
      <c r="Q360" s="166"/>
      <c r="R360" s="166"/>
      <c r="S360" s="166"/>
      <c r="T360" s="166"/>
      <c r="U360" s="166"/>
      <c r="V360" s="166"/>
      <c r="W360" s="166"/>
      <c r="X360" s="166"/>
      <c r="Y360" s="166"/>
      <c r="Z360" s="166"/>
    </row>
    <row r="361" spans="1:26" ht="12.75" customHeight="1">
      <c r="A361" s="166"/>
      <c r="B361" s="166"/>
      <c r="C361" s="166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66"/>
      <c r="O361" s="166"/>
      <c r="P361" s="166"/>
      <c r="Q361" s="166"/>
      <c r="R361" s="166"/>
      <c r="S361" s="166"/>
      <c r="T361" s="166"/>
      <c r="U361" s="166"/>
      <c r="V361" s="166"/>
      <c r="W361" s="166"/>
      <c r="X361" s="166"/>
      <c r="Y361" s="166"/>
      <c r="Z361" s="166"/>
    </row>
    <row r="362" spans="1:26" ht="12.75" customHeight="1">
      <c r="A362" s="166"/>
      <c r="B362" s="166"/>
      <c r="C362" s="166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66"/>
      <c r="O362" s="166"/>
      <c r="P362" s="166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</row>
    <row r="363" spans="1:26" ht="12.75" customHeight="1">
      <c r="A363" s="166"/>
      <c r="B363" s="166"/>
      <c r="C363" s="166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66"/>
      <c r="O363" s="166"/>
      <c r="P363" s="166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</row>
    <row r="364" spans="1:26" ht="12.75" customHeight="1">
      <c r="A364" s="166"/>
      <c r="B364" s="166"/>
      <c r="C364" s="166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66"/>
      <c r="O364" s="166"/>
      <c r="P364" s="166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</row>
    <row r="365" spans="1:26" ht="12.75" customHeight="1">
      <c r="A365" s="166"/>
      <c r="B365" s="166"/>
      <c r="C365" s="166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66"/>
      <c r="O365" s="166"/>
      <c r="P365" s="166"/>
      <c r="Q365" s="166"/>
      <c r="R365" s="166"/>
      <c r="S365" s="166"/>
      <c r="T365" s="166"/>
      <c r="U365" s="166"/>
      <c r="V365" s="166"/>
      <c r="W365" s="166"/>
      <c r="X365" s="166"/>
      <c r="Y365" s="166"/>
      <c r="Z365" s="166"/>
    </row>
    <row r="366" spans="1:26" ht="12.75" customHeight="1">
      <c r="A366" s="166"/>
      <c r="B366" s="166"/>
      <c r="C366" s="166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66"/>
      <c r="O366" s="166"/>
      <c r="P366" s="166"/>
      <c r="Q366" s="166"/>
      <c r="R366" s="166"/>
      <c r="S366" s="166"/>
      <c r="T366" s="166"/>
      <c r="U366" s="166"/>
      <c r="V366" s="166"/>
      <c r="W366" s="166"/>
      <c r="X366" s="166"/>
      <c r="Y366" s="166"/>
      <c r="Z366" s="166"/>
    </row>
    <row r="367" spans="1:26" ht="12.75" customHeight="1">
      <c r="A367" s="166"/>
      <c r="B367" s="166"/>
      <c r="C367" s="166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66"/>
      <c r="O367" s="166"/>
      <c r="P367" s="166"/>
      <c r="Q367" s="166"/>
      <c r="R367" s="166"/>
      <c r="S367" s="166"/>
      <c r="T367" s="166"/>
      <c r="U367" s="166"/>
      <c r="V367" s="166"/>
      <c r="W367" s="166"/>
      <c r="X367" s="166"/>
      <c r="Y367" s="166"/>
      <c r="Z367" s="166"/>
    </row>
    <row r="368" spans="1:26" ht="12.75" customHeight="1">
      <c r="A368" s="166"/>
      <c r="B368" s="166"/>
      <c r="C368" s="166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66"/>
      <c r="O368" s="166"/>
      <c r="P368" s="166"/>
      <c r="Q368" s="166"/>
      <c r="R368" s="166"/>
      <c r="S368" s="166"/>
      <c r="T368" s="166"/>
      <c r="U368" s="166"/>
      <c r="V368" s="166"/>
      <c r="W368" s="166"/>
      <c r="X368" s="166"/>
      <c r="Y368" s="166"/>
      <c r="Z368" s="166"/>
    </row>
    <row r="369" spans="1:26" ht="12.75" customHeight="1">
      <c r="A369" s="166"/>
      <c r="B369" s="166"/>
      <c r="C369" s="166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66"/>
      <c r="O369" s="166"/>
      <c r="P369" s="166"/>
      <c r="Q369" s="166"/>
      <c r="R369" s="166"/>
      <c r="S369" s="166"/>
      <c r="T369" s="166"/>
      <c r="U369" s="166"/>
      <c r="V369" s="166"/>
      <c r="W369" s="166"/>
      <c r="X369" s="166"/>
      <c r="Y369" s="166"/>
      <c r="Z369" s="166"/>
    </row>
    <row r="370" spans="1:26" ht="12.75" customHeight="1">
      <c r="A370" s="166"/>
      <c r="B370" s="166"/>
      <c r="C370" s="166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66"/>
      <c r="O370" s="166"/>
      <c r="P370" s="166"/>
      <c r="Q370" s="166"/>
      <c r="R370" s="166"/>
      <c r="S370" s="166"/>
      <c r="T370" s="166"/>
      <c r="U370" s="166"/>
      <c r="V370" s="166"/>
      <c r="W370" s="166"/>
      <c r="X370" s="166"/>
      <c r="Y370" s="166"/>
      <c r="Z370" s="166"/>
    </row>
    <row r="371" spans="1:26" ht="12.75" customHeight="1">
      <c r="A371" s="166"/>
      <c r="B371" s="166"/>
      <c r="C371" s="166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66"/>
      <c r="O371" s="166"/>
      <c r="P371" s="166"/>
      <c r="Q371" s="166"/>
      <c r="R371" s="166"/>
      <c r="S371" s="166"/>
      <c r="T371" s="166"/>
      <c r="U371" s="166"/>
      <c r="V371" s="166"/>
      <c r="W371" s="166"/>
      <c r="X371" s="166"/>
      <c r="Y371" s="166"/>
      <c r="Z371" s="166"/>
    </row>
    <row r="372" spans="1:26" ht="12.75" customHeight="1">
      <c r="A372" s="166"/>
      <c r="B372" s="166"/>
      <c r="C372" s="166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66"/>
      <c r="O372" s="166"/>
      <c r="P372" s="166"/>
      <c r="Q372" s="166"/>
      <c r="R372" s="166"/>
      <c r="S372" s="166"/>
      <c r="T372" s="166"/>
      <c r="U372" s="166"/>
      <c r="V372" s="166"/>
      <c r="W372" s="166"/>
      <c r="X372" s="166"/>
      <c r="Y372" s="166"/>
      <c r="Z372" s="166"/>
    </row>
    <row r="373" spans="1:26" ht="12.75" customHeight="1">
      <c r="A373" s="166"/>
      <c r="B373" s="166"/>
      <c r="C373" s="166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66"/>
      <c r="O373" s="166"/>
      <c r="P373" s="166"/>
      <c r="Q373" s="166"/>
      <c r="R373" s="166"/>
      <c r="S373" s="166"/>
      <c r="T373" s="166"/>
      <c r="U373" s="166"/>
      <c r="V373" s="166"/>
      <c r="W373" s="166"/>
      <c r="X373" s="166"/>
      <c r="Y373" s="166"/>
      <c r="Z373" s="166"/>
    </row>
    <row r="374" spans="1:26" ht="12.75" customHeight="1">
      <c r="A374" s="166"/>
      <c r="B374" s="166"/>
      <c r="C374" s="166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66"/>
      <c r="O374" s="166"/>
      <c r="P374" s="166"/>
      <c r="Q374" s="166"/>
      <c r="R374" s="166"/>
      <c r="S374" s="166"/>
      <c r="T374" s="166"/>
      <c r="U374" s="166"/>
      <c r="V374" s="166"/>
      <c r="W374" s="166"/>
      <c r="X374" s="166"/>
      <c r="Y374" s="166"/>
      <c r="Z374" s="166"/>
    </row>
    <row r="375" spans="1:26" ht="12.75" customHeight="1">
      <c r="A375" s="166"/>
      <c r="B375" s="166"/>
      <c r="C375" s="166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66"/>
      <c r="O375" s="166"/>
      <c r="P375" s="166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</row>
    <row r="376" spans="1:26" ht="12.75" customHeight="1">
      <c r="A376" s="166"/>
      <c r="B376" s="166"/>
      <c r="C376" s="166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66"/>
      <c r="O376" s="166"/>
      <c r="P376" s="166"/>
      <c r="Q376" s="166"/>
      <c r="R376" s="166"/>
      <c r="S376" s="166"/>
      <c r="T376" s="166"/>
      <c r="U376" s="166"/>
      <c r="V376" s="166"/>
      <c r="W376" s="166"/>
      <c r="X376" s="166"/>
      <c r="Y376" s="166"/>
      <c r="Z376" s="166"/>
    </row>
    <row r="377" spans="1:26" ht="12.75" customHeight="1">
      <c r="A377" s="166"/>
      <c r="B377" s="166"/>
      <c r="C377" s="166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66"/>
      <c r="O377" s="166"/>
      <c r="P377" s="166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</row>
    <row r="378" spans="1:26" ht="12.75" customHeight="1">
      <c r="A378" s="166"/>
      <c r="B378" s="166"/>
      <c r="C378" s="166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66"/>
      <c r="O378" s="166"/>
      <c r="P378" s="166"/>
      <c r="Q378" s="166"/>
      <c r="R378" s="166"/>
      <c r="S378" s="166"/>
      <c r="T378" s="166"/>
      <c r="U378" s="166"/>
      <c r="V378" s="166"/>
      <c r="W378" s="166"/>
      <c r="X378" s="166"/>
      <c r="Y378" s="166"/>
      <c r="Z378" s="166"/>
    </row>
    <row r="379" spans="1:26" ht="12.75" customHeight="1">
      <c r="A379" s="166"/>
      <c r="B379" s="166"/>
      <c r="C379" s="166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66"/>
      <c r="O379" s="166"/>
      <c r="P379" s="166"/>
      <c r="Q379" s="166"/>
      <c r="R379" s="166"/>
      <c r="S379" s="166"/>
      <c r="T379" s="166"/>
      <c r="U379" s="166"/>
      <c r="V379" s="166"/>
      <c r="W379" s="166"/>
      <c r="X379" s="166"/>
      <c r="Y379" s="166"/>
      <c r="Z379" s="166"/>
    </row>
    <row r="380" spans="1:26" ht="12.75" customHeight="1">
      <c r="A380" s="166"/>
      <c r="B380" s="166"/>
      <c r="C380" s="166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66"/>
      <c r="O380" s="166"/>
      <c r="P380" s="166"/>
      <c r="Q380" s="166"/>
      <c r="R380" s="166"/>
      <c r="S380" s="166"/>
      <c r="T380" s="166"/>
      <c r="U380" s="166"/>
      <c r="V380" s="166"/>
      <c r="W380" s="166"/>
      <c r="X380" s="166"/>
      <c r="Y380" s="166"/>
      <c r="Z380" s="166"/>
    </row>
    <row r="381" spans="1:26" ht="12.75" customHeight="1">
      <c r="A381" s="166"/>
      <c r="B381" s="166"/>
      <c r="C381" s="166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66"/>
      <c r="O381" s="166"/>
      <c r="P381" s="166"/>
      <c r="Q381" s="166"/>
      <c r="R381" s="166"/>
      <c r="S381" s="166"/>
      <c r="T381" s="166"/>
      <c r="U381" s="166"/>
      <c r="V381" s="166"/>
      <c r="W381" s="166"/>
      <c r="X381" s="166"/>
      <c r="Y381" s="166"/>
      <c r="Z381" s="166"/>
    </row>
    <row r="382" spans="1:26" ht="12.75" customHeight="1">
      <c r="A382" s="166"/>
      <c r="B382" s="166"/>
      <c r="C382" s="166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66"/>
      <c r="O382" s="166"/>
      <c r="P382" s="166"/>
      <c r="Q382" s="166"/>
      <c r="R382" s="166"/>
      <c r="S382" s="166"/>
      <c r="T382" s="166"/>
      <c r="U382" s="166"/>
      <c r="V382" s="166"/>
      <c r="W382" s="166"/>
      <c r="X382" s="166"/>
      <c r="Y382" s="166"/>
      <c r="Z382" s="166"/>
    </row>
    <row r="383" spans="1:26" ht="12.75" customHeight="1">
      <c r="A383" s="166"/>
      <c r="B383" s="166"/>
      <c r="C383" s="166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66"/>
      <c r="O383" s="166"/>
      <c r="P383" s="166"/>
      <c r="Q383" s="166"/>
      <c r="R383" s="166"/>
      <c r="S383" s="166"/>
      <c r="T383" s="166"/>
      <c r="U383" s="166"/>
      <c r="V383" s="166"/>
      <c r="W383" s="166"/>
      <c r="X383" s="166"/>
      <c r="Y383" s="166"/>
      <c r="Z383" s="166"/>
    </row>
    <row r="384" spans="1:26" ht="12.75" customHeight="1">
      <c r="A384" s="166"/>
      <c r="B384" s="166"/>
      <c r="C384" s="166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66"/>
      <c r="O384" s="166"/>
      <c r="P384" s="166"/>
      <c r="Q384" s="166"/>
      <c r="R384" s="166"/>
      <c r="S384" s="166"/>
      <c r="T384" s="166"/>
      <c r="U384" s="166"/>
      <c r="V384" s="166"/>
      <c r="W384" s="166"/>
      <c r="X384" s="166"/>
      <c r="Y384" s="166"/>
      <c r="Z384" s="166"/>
    </row>
    <row r="385" spans="1:26" ht="12.75" customHeight="1">
      <c r="A385" s="166"/>
      <c r="B385" s="166"/>
      <c r="C385" s="166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66"/>
      <c r="O385" s="166"/>
      <c r="P385" s="166"/>
      <c r="Q385" s="166"/>
      <c r="R385" s="166"/>
      <c r="S385" s="166"/>
      <c r="T385" s="166"/>
      <c r="U385" s="166"/>
      <c r="V385" s="166"/>
      <c r="W385" s="166"/>
      <c r="X385" s="166"/>
      <c r="Y385" s="166"/>
      <c r="Z385" s="166"/>
    </row>
    <row r="386" spans="1:26" ht="12.75" customHeight="1">
      <c r="A386" s="166"/>
      <c r="B386" s="166"/>
      <c r="C386" s="166"/>
      <c r="D386" s="166"/>
      <c r="E386" s="166"/>
      <c r="F386" s="166"/>
      <c r="G386" s="166"/>
      <c r="H386" s="166"/>
      <c r="I386" s="166"/>
      <c r="J386" s="166"/>
      <c r="K386" s="166"/>
      <c r="L386" s="166"/>
      <c r="M386" s="166"/>
      <c r="N386" s="166"/>
      <c r="O386" s="166"/>
      <c r="P386" s="166"/>
      <c r="Q386" s="166"/>
      <c r="R386" s="166"/>
      <c r="S386" s="166"/>
      <c r="T386" s="166"/>
      <c r="U386" s="166"/>
      <c r="V386" s="166"/>
      <c r="W386" s="166"/>
      <c r="X386" s="166"/>
      <c r="Y386" s="166"/>
      <c r="Z386" s="166"/>
    </row>
    <row r="387" spans="1:26" ht="12.75" customHeight="1">
      <c r="A387" s="166"/>
      <c r="B387" s="166"/>
      <c r="C387" s="166"/>
      <c r="D387" s="166"/>
      <c r="E387" s="166"/>
      <c r="F387" s="166"/>
      <c r="G387" s="166"/>
      <c r="H387" s="166"/>
      <c r="I387" s="166"/>
      <c r="J387" s="166"/>
      <c r="K387" s="166"/>
      <c r="L387" s="166"/>
      <c r="M387" s="166"/>
      <c r="N387" s="166"/>
      <c r="O387" s="166"/>
      <c r="P387" s="166"/>
      <c r="Q387" s="166"/>
      <c r="R387" s="166"/>
      <c r="S387" s="166"/>
      <c r="T387" s="166"/>
      <c r="U387" s="166"/>
      <c r="V387" s="166"/>
      <c r="W387" s="166"/>
      <c r="X387" s="166"/>
      <c r="Y387" s="166"/>
      <c r="Z387" s="166"/>
    </row>
    <row r="388" spans="1:26" ht="12.75" customHeight="1">
      <c r="A388" s="166"/>
      <c r="B388" s="166"/>
      <c r="C388" s="166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P388" s="166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</row>
    <row r="389" spans="1:26" ht="12.75" customHeight="1">
      <c r="A389" s="166"/>
      <c r="B389" s="166"/>
      <c r="C389" s="166"/>
      <c r="D389" s="166"/>
      <c r="E389" s="166"/>
      <c r="F389" s="166"/>
      <c r="G389" s="166"/>
      <c r="H389" s="166"/>
      <c r="I389" s="166"/>
      <c r="J389" s="166"/>
      <c r="K389" s="166"/>
      <c r="L389" s="166"/>
      <c r="M389" s="166"/>
      <c r="N389" s="166"/>
      <c r="O389" s="166"/>
      <c r="P389" s="166"/>
      <c r="Q389" s="166"/>
      <c r="R389" s="166"/>
      <c r="S389" s="166"/>
      <c r="T389" s="166"/>
      <c r="U389" s="166"/>
      <c r="V389" s="166"/>
      <c r="W389" s="166"/>
      <c r="X389" s="166"/>
      <c r="Y389" s="166"/>
      <c r="Z389" s="166"/>
    </row>
    <row r="390" spans="1:26" ht="12.75" customHeight="1">
      <c r="A390" s="166"/>
      <c r="B390" s="166"/>
      <c r="C390" s="166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66"/>
      <c r="O390" s="166"/>
      <c r="P390" s="166"/>
      <c r="Q390" s="166"/>
      <c r="R390" s="166"/>
      <c r="S390" s="166"/>
      <c r="T390" s="166"/>
      <c r="U390" s="166"/>
      <c r="V390" s="166"/>
      <c r="W390" s="166"/>
      <c r="X390" s="166"/>
      <c r="Y390" s="166"/>
      <c r="Z390" s="166"/>
    </row>
    <row r="391" spans="1:26" ht="12.75" customHeight="1">
      <c r="A391" s="166"/>
      <c r="B391" s="166"/>
      <c r="C391" s="166"/>
      <c r="D391" s="166"/>
      <c r="E391" s="166"/>
      <c r="F391" s="166"/>
      <c r="G391" s="166"/>
      <c r="H391" s="166"/>
      <c r="I391" s="166"/>
      <c r="J391" s="166"/>
      <c r="K391" s="166"/>
      <c r="L391" s="166"/>
      <c r="M391" s="166"/>
      <c r="N391" s="166"/>
      <c r="O391" s="166"/>
      <c r="P391" s="166"/>
      <c r="Q391" s="166"/>
      <c r="R391" s="166"/>
      <c r="S391" s="166"/>
      <c r="T391" s="166"/>
      <c r="U391" s="166"/>
      <c r="V391" s="166"/>
      <c r="W391" s="166"/>
      <c r="X391" s="166"/>
      <c r="Y391" s="166"/>
      <c r="Z391" s="166"/>
    </row>
    <row r="392" spans="1:26" ht="12.75" customHeight="1">
      <c r="A392" s="166"/>
      <c r="B392" s="166"/>
      <c r="C392" s="166"/>
      <c r="D392" s="166"/>
      <c r="E392" s="166"/>
      <c r="F392" s="166"/>
      <c r="G392" s="166"/>
      <c r="H392" s="166"/>
      <c r="I392" s="166"/>
      <c r="J392" s="166"/>
      <c r="K392" s="166"/>
      <c r="L392" s="166"/>
      <c r="M392" s="166"/>
      <c r="N392" s="166"/>
      <c r="O392" s="166"/>
      <c r="P392" s="166"/>
      <c r="Q392" s="166"/>
      <c r="R392" s="166"/>
      <c r="S392" s="166"/>
      <c r="T392" s="166"/>
      <c r="U392" s="166"/>
      <c r="V392" s="166"/>
      <c r="W392" s="166"/>
      <c r="X392" s="166"/>
      <c r="Y392" s="166"/>
      <c r="Z392" s="166"/>
    </row>
    <row r="393" spans="1:26" ht="12.75" customHeight="1">
      <c r="A393" s="166"/>
      <c r="B393" s="166"/>
      <c r="C393" s="166"/>
      <c r="D393" s="166"/>
      <c r="E393" s="166"/>
      <c r="F393" s="166"/>
      <c r="G393" s="166"/>
      <c r="H393" s="166"/>
      <c r="I393" s="166"/>
      <c r="J393" s="166"/>
      <c r="K393" s="166"/>
      <c r="L393" s="166"/>
      <c r="M393" s="166"/>
      <c r="N393" s="166"/>
      <c r="O393" s="166"/>
      <c r="P393" s="166"/>
      <c r="Q393" s="166"/>
      <c r="R393" s="166"/>
      <c r="S393" s="166"/>
      <c r="T393" s="166"/>
      <c r="U393" s="166"/>
      <c r="V393" s="166"/>
      <c r="W393" s="166"/>
      <c r="X393" s="166"/>
      <c r="Y393" s="166"/>
      <c r="Z393" s="166"/>
    </row>
    <row r="394" spans="1:26" ht="12.75" customHeight="1">
      <c r="A394" s="166"/>
      <c r="B394" s="166"/>
      <c r="C394" s="166"/>
      <c r="D394" s="166"/>
      <c r="E394" s="166"/>
      <c r="F394" s="166"/>
      <c r="G394" s="166"/>
      <c r="H394" s="166"/>
      <c r="I394" s="166"/>
      <c r="J394" s="166"/>
      <c r="K394" s="166"/>
      <c r="L394" s="166"/>
      <c r="M394" s="166"/>
      <c r="N394" s="166"/>
      <c r="O394" s="166"/>
      <c r="P394" s="166"/>
      <c r="Q394" s="166"/>
      <c r="R394" s="166"/>
      <c r="S394" s="166"/>
      <c r="T394" s="166"/>
      <c r="U394" s="166"/>
      <c r="V394" s="166"/>
      <c r="W394" s="166"/>
      <c r="X394" s="166"/>
      <c r="Y394" s="166"/>
      <c r="Z394" s="166"/>
    </row>
    <row r="395" spans="1:26" ht="12.75" customHeight="1">
      <c r="A395" s="166"/>
      <c r="B395" s="166"/>
      <c r="C395" s="166"/>
      <c r="D395" s="166"/>
      <c r="E395" s="166"/>
      <c r="F395" s="166"/>
      <c r="G395" s="166"/>
      <c r="H395" s="166"/>
      <c r="I395" s="166"/>
      <c r="J395" s="166"/>
      <c r="K395" s="166"/>
      <c r="L395" s="166"/>
      <c r="M395" s="166"/>
      <c r="N395" s="166"/>
      <c r="O395" s="166"/>
      <c r="P395" s="166"/>
      <c r="Q395" s="166"/>
      <c r="R395" s="166"/>
      <c r="S395" s="166"/>
      <c r="T395" s="166"/>
      <c r="U395" s="166"/>
      <c r="V395" s="166"/>
      <c r="W395" s="166"/>
      <c r="X395" s="166"/>
      <c r="Y395" s="166"/>
      <c r="Z395" s="166"/>
    </row>
    <row r="396" spans="1:26" ht="12.75" customHeight="1">
      <c r="A396" s="166"/>
      <c r="B396" s="166"/>
      <c r="C396" s="166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66"/>
      <c r="O396" s="166"/>
      <c r="P396" s="166"/>
      <c r="Q396" s="166"/>
      <c r="R396" s="166"/>
      <c r="S396" s="166"/>
      <c r="T396" s="166"/>
      <c r="U396" s="166"/>
      <c r="V396" s="166"/>
      <c r="W396" s="166"/>
      <c r="X396" s="166"/>
      <c r="Y396" s="166"/>
      <c r="Z396" s="166"/>
    </row>
    <row r="397" spans="1:26" ht="12.75" customHeight="1">
      <c r="A397" s="166"/>
      <c r="B397" s="166"/>
      <c r="C397" s="166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66"/>
      <c r="O397" s="166"/>
      <c r="P397" s="166"/>
      <c r="Q397" s="166"/>
      <c r="R397" s="166"/>
      <c r="S397" s="166"/>
      <c r="T397" s="166"/>
      <c r="U397" s="166"/>
      <c r="V397" s="166"/>
      <c r="W397" s="166"/>
      <c r="X397" s="166"/>
      <c r="Y397" s="166"/>
      <c r="Z397" s="166"/>
    </row>
    <row r="398" spans="1:26" ht="12.75" customHeight="1">
      <c r="A398" s="166"/>
      <c r="B398" s="166"/>
      <c r="C398" s="166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66"/>
      <c r="O398" s="166"/>
      <c r="P398" s="166"/>
      <c r="Q398" s="166"/>
      <c r="R398" s="166"/>
      <c r="S398" s="166"/>
      <c r="T398" s="166"/>
      <c r="U398" s="166"/>
      <c r="V398" s="166"/>
      <c r="W398" s="166"/>
      <c r="X398" s="166"/>
      <c r="Y398" s="166"/>
      <c r="Z398" s="166"/>
    </row>
    <row r="399" spans="1:26" ht="12.75" customHeight="1">
      <c r="A399" s="166"/>
      <c r="B399" s="166"/>
      <c r="C399" s="166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66"/>
      <c r="O399" s="166"/>
      <c r="P399" s="166"/>
      <c r="Q399" s="166"/>
      <c r="R399" s="166"/>
      <c r="S399" s="166"/>
      <c r="T399" s="166"/>
      <c r="U399" s="166"/>
      <c r="V399" s="166"/>
      <c r="W399" s="166"/>
      <c r="X399" s="166"/>
      <c r="Y399" s="166"/>
      <c r="Z399" s="166"/>
    </row>
    <row r="400" spans="1:26" ht="12.75" customHeight="1">
      <c r="A400" s="166"/>
      <c r="B400" s="166"/>
      <c r="C400" s="166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66"/>
      <c r="O400" s="166"/>
      <c r="P400" s="166"/>
      <c r="Q400" s="166"/>
      <c r="R400" s="166"/>
      <c r="S400" s="166"/>
      <c r="T400" s="166"/>
      <c r="U400" s="166"/>
      <c r="V400" s="166"/>
      <c r="W400" s="166"/>
      <c r="X400" s="166"/>
      <c r="Y400" s="166"/>
      <c r="Z400" s="166"/>
    </row>
    <row r="401" spans="1:26" ht="12.75" customHeight="1">
      <c r="A401" s="166"/>
      <c r="B401" s="166"/>
      <c r="C401" s="166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66"/>
      <c r="O401" s="166"/>
      <c r="P401" s="166"/>
      <c r="Q401" s="166"/>
      <c r="R401" s="166"/>
      <c r="S401" s="166"/>
      <c r="T401" s="166"/>
      <c r="U401" s="166"/>
      <c r="V401" s="166"/>
      <c r="W401" s="166"/>
      <c r="X401" s="166"/>
      <c r="Y401" s="166"/>
      <c r="Z401" s="166"/>
    </row>
    <row r="402" spans="1:26" ht="12.75" customHeight="1">
      <c r="A402" s="166"/>
      <c r="B402" s="166"/>
      <c r="C402" s="166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66"/>
      <c r="O402" s="166"/>
      <c r="P402" s="166"/>
      <c r="Q402" s="166"/>
      <c r="R402" s="166"/>
      <c r="S402" s="166"/>
      <c r="T402" s="166"/>
      <c r="U402" s="166"/>
      <c r="V402" s="166"/>
      <c r="W402" s="166"/>
      <c r="X402" s="166"/>
      <c r="Y402" s="166"/>
      <c r="Z402" s="166"/>
    </row>
    <row r="403" spans="1:26" ht="12.75" customHeight="1">
      <c r="A403" s="166"/>
      <c r="B403" s="166"/>
      <c r="C403" s="166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66"/>
      <c r="O403" s="166"/>
      <c r="P403" s="166"/>
      <c r="Q403" s="166"/>
      <c r="R403" s="166"/>
      <c r="S403" s="166"/>
      <c r="T403" s="166"/>
      <c r="U403" s="166"/>
      <c r="V403" s="166"/>
      <c r="W403" s="166"/>
      <c r="X403" s="166"/>
      <c r="Y403" s="166"/>
      <c r="Z403" s="166"/>
    </row>
    <row r="404" spans="1:26" ht="12.75" customHeight="1">
      <c r="A404" s="166"/>
      <c r="B404" s="166"/>
      <c r="C404" s="166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66"/>
      <c r="O404" s="166"/>
      <c r="P404" s="166"/>
      <c r="Q404" s="166"/>
      <c r="R404" s="166"/>
      <c r="S404" s="166"/>
      <c r="T404" s="166"/>
      <c r="U404" s="166"/>
      <c r="V404" s="166"/>
      <c r="W404" s="166"/>
      <c r="X404" s="166"/>
      <c r="Y404" s="166"/>
      <c r="Z404" s="166"/>
    </row>
    <row r="405" spans="1:26" ht="12.75" customHeight="1">
      <c r="A405" s="166"/>
      <c r="B405" s="166"/>
      <c r="C405" s="166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66"/>
      <c r="O405" s="166"/>
      <c r="P405" s="166"/>
      <c r="Q405" s="166"/>
      <c r="R405" s="166"/>
      <c r="S405" s="166"/>
      <c r="T405" s="166"/>
      <c r="U405" s="166"/>
      <c r="V405" s="166"/>
      <c r="W405" s="166"/>
      <c r="X405" s="166"/>
      <c r="Y405" s="166"/>
      <c r="Z405" s="166"/>
    </row>
    <row r="406" spans="1:26" ht="12.75" customHeight="1">
      <c r="A406" s="166"/>
      <c r="B406" s="166"/>
      <c r="C406" s="166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66"/>
      <c r="O406" s="166"/>
      <c r="P406" s="166"/>
      <c r="Q406" s="166"/>
      <c r="R406" s="166"/>
      <c r="S406" s="166"/>
      <c r="T406" s="166"/>
      <c r="U406" s="166"/>
      <c r="V406" s="166"/>
      <c r="W406" s="166"/>
      <c r="X406" s="166"/>
      <c r="Y406" s="166"/>
      <c r="Z406" s="166"/>
    </row>
    <row r="407" spans="1:26" ht="12.75" customHeight="1">
      <c r="A407" s="166"/>
      <c r="B407" s="166"/>
      <c r="C407" s="166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66"/>
      <c r="O407" s="166"/>
      <c r="P407" s="166"/>
      <c r="Q407" s="166"/>
      <c r="R407" s="166"/>
      <c r="S407" s="166"/>
      <c r="T407" s="166"/>
      <c r="U407" s="166"/>
      <c r="V407" s="166"/>
      <c r="W407" s="166"/>
      <c r="X407" s="166"/>
      <c r="Y407" s="166"/>
      <c r="Z407" s="166"/>
    </row>
    <row r="408" spans="1:26" ht="12.75" customHeight="1">
      <c r="A408" s="166"/>
      <c r="B408" s="166"/>
      <c r="C408" s="166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66"/>
      <c r="O408" s="166"/>
      <c r="P408" s="166"/>
      <c r="Q408" s="166"/>
      <c r="R408" s="166"/>
      <c r="S408" s="166"/>
      <c r="T408" s="166"/>
      <c r="U408" s="166"/>
      <c r="V408" s="166"/>
      <c r="W408" s="166"/>
      <c r="X408" s="166"/>
      <c r="Y408" s="166"/>
      <c r="Z408" s="166"/>
    </row>
    <row r="409" spans="1:26" ht="12.75" customHeight="1">
      <c r="A409" s="166"/>
      <c r="B409" s="166"/>
      <c r="C409" s="166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66"/>
      <c r="O409" s="166"/>
      <c r="P409" s="166"/>
      <c r="Q409" s="166"/>
      <c r="R409" s="166"/>
      <c r="S409" s="166"/>
      <c r="T409" s="166"/>
      <c r="U409" s="166"/>
      <c r="V409" s="166"/>
      <c r="W409" s="166"/>
      <c r="X409" s="166"/>
      <c r="Y409" s="166"/>
      <c r="Z409" s="166"/>
    </row>
    <row r="410" spans="1:26" ht="12.75" customHeight="1">
      <c r="A410" s="166"/>
      <c r="B410" s="166"/>
      <c r="C410" s="166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P410" s="166"/>
      <c r="Q410" s="166"/>
      <c r="R410" s="166"/>
      <c r="S410" s="166"/>
      <c r="T410" s="166"/>
      <c r="U410" s="166"/>
      <c r="V410" s="166"/>
      <c r="W410" s="166"/>
      <c r="X410" s="166"/>
      <c r="Y410" s="166"/>
      <c r="Z410" s="166"/>
    </row>
    <row r="411" spans="1:26" ht="12.75" customHeight="1">
      <c r="A411" s="166"/>
      <c r="B411" s="166"/>
      <c r="C411" s="166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66"/>
      <c r="O411" s="166"/>
      <c r="P411" s="166"/>
      <c r="Q411" s="166"/>
      <c r="R411" s="166"/>
      <c r="S411" s="166"/>
      <c r="T411" s="166"/>
      <c r="U411" s="166"/>
      <c r="V411" s="166"/>
      <c r="W411" s="166"/>
      <c r="X411" s="166"/>
      <c r="Y411" s="166"/>
      <c r="Z411" s="166"/>
    </row>
    <row r="412" spans="1:26" ht="12.75" customHeight="1">
      <c r="A412" s="166"/>
      <c r="B412" s="166"/>
      <c r="C412" s="166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66"/>
      <c r="O412" s="166"/>
      <c r="P412" s="166"/>
      <c r="Q412" s="166"/>
      <c r="R412" s="166"/>
      <c r="S412" s="166"/>
      <c r="T412" s="166"/>
      <c r="U412" s="166"/>
      <c r="V412" s="166"/>
      <c r="W412" s="166"/>
      <c r="X412" s="166"/>
      <c r="Y412" s="166"/>
      <c r="Z412" s="166"/>
    </row>
    <row r="413" spans="1:26" ht="12.75" customHeight="1">
      <c r="A413" s="166"/>
      <c r="B413" s="166"/>
      <c r="C413" s="166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66"/>
      <c r="O413" s="166"/>
      <c r="P413" s="166"/>
      <c r="Q413" s="166"/>
      <c r="R413" s="166"/>
      <c r="S413" s="166"/>
      <c r="T413" s="166"/>
      <c r="U413" s="166"/>
      <c r="V413" s="166"/>
      <c r="W413" s="166"/>
      <c r="X413" s="166"/>
      <c r="Y413" s="166"/>
      <c r="Z413" s="166"/>
    </row>
    <row r="414" spans="1:26" ht="12.75" customHeight="1">
      <c r="A414" s="166"/>
      <c r="B414" s="166"/>
      <c r="C414" s="166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66"/>
      <c r="O414" s="166"/>
      <c r="P414" s="166"/>
      <c r="Q414" s="166"/>
      <c r="R414" s="166"/>
      <c r="S414" s="166"/>
      <c r="T414" s="166"/>
      <c r="U414" s="166"/>
      <c r="V414" s="166"/>
      <c r="W414" s="166"/>
      <c r="X414" s="166"/>
      <c r="Y414" s="166"/>
      <c r="Z414" s="166"/>
    </row>
    <row r="415" spans="1:26" ht="12.75" customHeight="1">
      <c r="A415" s="166"/>
      <c r="B415" s="166"/>
      <c r="C415" s="166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66"/>
      <c r="O415" s="166"/>
      <c r="P415" s="166"/>
      <c r="Q415" s="166"/>
      <c r="R415" s="166"/>
      <c r="S415" s="166"/>
      <c r="T415" s="166"/>
      <c r="U415" s="166"/>
      <c r="V415" s="166"/>
      <c r="W415" s="166"/>
      <c r="X415" s="166"/>
      <c r="Y415" s="166"/>
      <c r="Z415" s="166"/>
    </row>
    <row r="416" spans="1:26" ht="12.75" customHeight="1">
      <c r="A416" s="166"/>
      <c r="B416" s="166"/>
      <c r="C416" s="166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66"/>
      <c r="O416" s="166"/>
      <c r="P416" s="166"/>
      <c r="Q416" s="166"/>
      <c r="R416" s="166"/>
      <c r="S416" s="166"/>
      <c r="T416" s="166"/>
      <c r="U416" s="166"/>
      <c r="V416" s="166"/>
      <c r="W416" s="166"/>
      <c r="X416" s="166"/>
      <c r="Y416" s="166"/>
      <c r="Z416" s="166"/>
    </row>
    <row r="417" spans="1:26" ht="12.75" customHeight="1">
      <c r="A417" s="166"/>
      <c r="B417" s="166"/>
      <c r="C417" s="166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66"/>
      <c r="O417" s="166"/>
      <c r="P417" s="166"/>
      <c r="Q417" s="166"/>
      <c r="R417" s="166"/>
      <c r="S417" s="166"/>
      <c r="T417" s="166"/>
      <c r="U417" s="166"/>
      <c r="V417" s="166"/>
      <c r="W417" s="166"/>
      <c r="X417" s="166"/>
      <c r="Y417" s="166"/>
      <c r="Z417" s="166"/>
    </row>
    <row r="418" spans="1:26" ht="12.75" customHeight="1">
      <c r="A418" s="166"/>
      <c r="B418" s="166"/>
      <c r="C418" s="166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66"/>
      <c r="O418" s="166"/>
      <c r="P418" s="166"/>
      <c r="Q418" s="166"/>
      <c r="R418" s="166"/>
      <c r="S418" s="166"/>
      <c r="T418" s="166"/>
      <c r="U418" s="166"/>
      <c r="V418" s="166"/>
      <c r="W418" s="166"/>
      <c r="X418" s="166"/>
      <c r="Y418" s="166"/>
      <c r="Z418" s="166"/>
    </row>
    <row r="419" spans="1:26" ht="12.75" customHeight="1">
      <c r="A419" s="166"/>
      <c r="B419" s="166"/>
      <c r="C419" s="166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66"/>
      <c r="O419" s="166"/>
      <c r="P419" s="166"/>
      <c r="Q419" s="166"/>
      <c r="R419" s="166"/>
      <c r="S419" s="166"/>
      <c r="T419" s="166"/>
      <c r="U419" s="166"/>
      <c r="V419" s="166"/>
      <c r="W419" s="166"/>
      <c r="X419" s="166"/>
      <c r="Y419" s="166"/>
      <c r="Z419" s="166"/>
    </row>
    <row r="420" spans="1:26" ht="12.75" customHeight="1">
      <c r="A420" s="166"/>
      <c r="B420" s="166"/>
      <c r="C420" s="166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66"/>
      <c r="O420" s="166"/>
      <c r="P420" s="166"/>
      <c r="Q420" s="166"/>
      <c r="R420" s="166"/>
      <c r="S420" s="166"/>
      <c r="T420" s="166"/>
      <c r="U420" s="166"/>
      <c r="V420" s="166"/>
      <c r="W420" s="166"/>
      <c r="X420" s="166"/>
      <c r="Y420" s="166"/>
      <c r="Z420" s="166"/>
    </row>
    <row r="421" spans="1:26" ht="12.75" customHeight="1">
      <c r="A421" s="166"/>
      <c r="B421" s="166"/>
      <c r="C421" s="166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66"/>
      <c r="O421" s="166"/>
      <c r="P421" s="166"/>
      <c r="Q421" s="166"/>
      <c r="R421" s="166"/>
      <c r="S421" s="166"/>
      <c r="T421" s="166"/>
      <c r="U421" s="166"/>
      <c r="V421" s="166"/>
      <c r="W421" s="166"/>
      <c r="X421" s="166"/>
      <c r="Y421" s="166"/>
      <c r="Z421" s="166"/>
    </row>
    <row r="422" spans="1:26" ht="12.75" customHeight="1">
      <c r="A422" s="166"/>
      <c r="B422" s="166"/>
      <c r="C422" s="166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66"/>
      <c r="O422" s="166"/>
      <c r="P422" s="166"/>
      <c r="Q422" s="166"/>
      <c r="R422" s="166"/>
      <c r="S422" s="166"/>
      <c r="T422" s="166"/>
      <c r="U422" s="166"/>
      <c r="V422" s="166"/>
      <c r="W422" s="166"/>
      <c r="X422" s="166"/>
      <c r="Y422" s="166"/>
      <c r="Z422" s="166"/>
    </row>
    <row r="423" spans="1:26" ht="12.75" customHeight="1">
      <c r="A423" s="166"/>
      <c r="B423" s="166"/>
      <c r="C423" s="166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66"/>
      <c r="O423" s="166"/>
      <c r="P423" s="166"/>
      <c r="Q423" s="166"/>
      <c r="R423" s="166"/>
      <c r="S423" s="166"/>
      <c r="T423" s="166"/>
      <c r="U423" s="166"/>
      <c r="V423" s="166"/>
      <c r="W423" s="166"/>
      <c r="X423" s="166"/>
      <c r="Y423" s="166"/>
      <c r="Z423" s="166"/>
    </row>
    <row r="424" spans="1:26" ht="12.75" customHeight="1">
      <c r="A424" s="166"/>
      <c r="B424" s="166"/>
      <c r="C424" s="166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66"/>
      <c r="O424" s="166"/>
      <c r="P424" s="166"/>
      <c r="Q424" s="166"/>
      <c r="R424" s="166"/>
      <c r="S424" s="166"/>
      <c r="T424" s="166"/>
      <c r="U424" s="166"/>
      <c r="V424" s="166"/>
      <c r="W424" s="166"/>
      <c r="X424" s="166"/>
      <c r="Y424" s="166"/>
      <c r="Z424" s="166"/>
    </row>
    <row r="425" spans="1:26" ht="12.75" customHeight="1">
      <c r="A425" s="166"/>
      <c r="B425" s="166"/>
      <c r="C425" s="166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66"/>
      <c r="O425" s="166"/>
      <c r="P425" s="166"/>
      <c r="Q425" s="166"/>
      <c r="R425" s="166"/>
      <c r="S425" s="166"/>
      <c r="T425" s="166"/>
      <c r="U425" s="166"/>
      <c r="V425" s="166"/>
      <c r="W425" s="166"/>
      <c r="X425" s="166"/>
      <c r="Y425" s="166"/>
      <c r="Z425" s="166"/>
    </row>
    <row r="426" spans="1:26" ht="12.75" customHeight="1">
      <c r="A426" s="166"/>
      <c r="B426" s="166"/>
      <c r="C426" s="166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66"/>
      <c r="O426" s="166"/>
      <c r="P426" s="166"/>
      <c r="Q426" s="166"/>
      <c r="R426" s="166"/>
      <c r="S426" s="166"/>
      <c r="T426" s="166"/>
      <c r="U426" s="166"/>
      <c r="V426" s="166"/>
      <c r="W426" s="166"/>
      <c r="X426" s="166"/>
      <c r="Y426" s="166"/>
      <c r="Z426" s="166"/>
    </row>
    <row r="427" spans="1:26" ht="12.75" customHeight="1">
      <c r="A427" s="166"/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</row>
    <row r="428" spans="1:26" ht="12.75" customHeight="1">
      <c r="A428" s="166"/>
      <c r="B428" s="166"/>
      <c r="C428" s="166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66"/>
      <c r="O428" s="166"/>
      <c r="P428" s="166"/>
      <c r="Q428" s="166"/>
      <c r="R428" s="166"/>
      <c r="S428" s="166"/>
      <c r="T428" s="166"/>
      <c r="U428" s="166"/>
      <c r="V428" s="166"/>
      <c r="W428" s="166"/>
      <c r="X428" s="166"/>
      <c r="Y428" s="166"/>
      <c r="Z428" s="166"/>
    </row>
    <row r="429" spans="1:26" ht="12.75" customHeight="1">
      <c r="A429" s="166"/>
      <c r="B429" s="166"/>
      <c r="C429" s="166"/>
      <c r="D429" s="166"/>
      <c r="E429" s="166"/>
      <c r="F429" s="166"/>
      <c r="G429" s="166"/>
      <c r="H429" s="166"/>
      <c r="I429" s="166"/>
      <c r="J429" s="166"/>
      <c r="K429" s="166"/>
      <c r="L429" s="166"/>
      <c r="M429" s="166"/>
      <c r="N429" s="166"/>
      <c r="O429" s="166"/>
      <c r="P429" s="166"/>
      <c r="Q429" s="166"/>
      <c r="R429" s="166"/>
      <c r="S429" s="166"/>
      <c r="T429" s="166"/>
      <c r="U429" s="166"/>
      <c r="V429" s="166"/>
      <c r="W429" s="166"/>
      <c r="X429" s="166"/>
      <c r="Y429" s="166"/>
      <c r="Z429" s="166"/>
    </row>
    <row r="430" spans="1:26" ht="12.75" customHeight="1">
      <c r="A430" s="166"/>
      <c r="B430" s="166"/>
      <c r="C430" s="166"/>
      <c r="D430" s="166"/>
      <c r="E430" s="166"/>
      <c r="F430" s="166"/>
      <c r="G430" s="166"/>
      <c r="H430" s="166"/>
      <c r="I430" s="166"/>
      <c r="J430" s="166"/>
      <c r="K430" s="166"/>
      <c r="L430" s="166"/>
      <c r="M430" s="166"/>
      <c r="N430" s="166"/>
      <c r="O430" s="166"/>
      <c r="P430" s="166"/>
      <c r="Q430" s="166"/>
      <c r="R430" s="166"/>
      <c r="S430" s="166"/>
      <c r="T430" s="166"/>
      <c r="U430" s="166"/>
      <c r="V430" s="166"/>
      <c r="W430" s="166"/>
      <c r="X430" s="166"/>
      <c r="Y430" s="166"/>
      <c r="Z430" s="166"/>
    </row>
    <row r="431" spans="1:26" ht="12.75" customHeight="1">
      <c r="A431" s="166"/>
      <c r="B431" s="166"/>
      <c r="C431" s="166"/>
      <c r="D431" s="166"/>
      <c r="E431" s="166"/>
      <c r="F431" s="166"/>
      <c r="G431" s="166"/>
      <c r="H431" s="166"/>
      <c r="I431" s="166"/>
      <c r="J431" s="166"/>
      <c r="K431" s="166"/>
      <c r="L431" s="166"/>
      <c r="M431" s="166"/>
      <c r="N431" s="166"/>
      <c r="O431" s="166"/>
      <c r="P431" s="166"/>
      <c r="Q431" s="166"/>
      <c r="R431" s="166"/>
      <c r="S431" s="166"/>
      <c r="T431" s="166"/>
      <c r="U431" s="166"/>
      <c r="V431" s="166"/>
      <c r="W431" s="166"/>
      <c r="X431" s="166"/>
      <c r="Y431" s="166"/>
      <c r="Z431" s="166"/>
    </row>
    <row r="432" spans="1:26" ht="12.75" customHeight="1">
      <c r="A432" s="166"/>
      <c r="B432" s="166"/>
      <c r="C432" s="166"/>
      <c r="D432" s="166"/>
      <c r="E432" s="166"/>
      <c r="F432" s="166"/>
      <c r="G432" s="166"/>
      <c r="H432" s="166"/>
      <c r="I432" s="166"/>
      <c r="J432" s="166"/>
      <c r="K432" s="166"/>
      <c r="L432" s="166"/>
      <c r="M432" s="166"/>
      <c r="N432" s="166"/>
      <c r="O432" s="166"/>
      <c r="P432" s="166"/>
      <c r="Q432" s="166"/>
      <c r="R432" s="166"/>
      <c r="S432" s="166"/>
      <c r="T432" s="166"/>
      <c r="U432" s="166"/>
      <c r="V432" s="166"/>
      <c r="W432" s="166"/>
      <c r="X432" s="166"/>
      <c r="Y432" s="166"/>
      <c r="Z432" s="166"/>
    </row>
    <row r="433" spans="1:26" ht="12.75" customHeight="1">
      <c r="A433" s="166"/>
      <c r="B433" s="166"/>
      <c r="C433" s="166"/>
      <c r="D433" s="166"/>
      <c r="E433" s="166"/>
      <c r="F433" s="166"/>
      <c r="G433" s="166"/>
      <c r="H433" s="166"/>
      <c r="I433" s="166"/>
      <c r="J433" s="166"/>
      <c r="K433" s="166"/>
      <c r="L433" s="166"/>
      <c r="M433" s="166"/>
      <c r="N433" s="166"/>
      <c r="O433" s="166"/>
      <c r="P433" s="166"/>
      <c r="Q433" s="166"/>
      <c r="R433" s="166"/>
      <c r="S433" s="166"/>
      <c r="T433" s="166"/>
      <c r="U433" s="166"/>
      <c r="V433" s="166"/>
      <c r="W433" s="166"/>
      <c r="X433" s="166"/>
      <c r="Y433" s="166"/>
      <c r="Z433" s="166"/>
    </row>
    <row r="434" spans="1:26" ht="12.75" customHeight="1">
      <c r="A434" s="166"/>
      <c r="B434" s="166"/>
      <c r="C434" s="166"/>
      <c r="D434" s="166"/>
      <c r="E434" s="166"/>
      <c r="F434" s="166"/>
      <c r="G434" s="166"/>
      <c r="H434" s="166"/>
      <c r="I434" s="166"/>
      <c r="J434" s="166"/>
      <c r="K434" s="166"/>
      <c r="L434" s="166"/>
      <c r="M434" s="166"/>
      <c r="N434" s="166"/>
      <c r="O434" s="166"/>
      <c r="P434" s="166"/>
      <c r="Q434" s="166"/>
      <c r="R434" s="166"/>
      <c r="S434" s="166"/>
      <c r="T434" s="166"/>
      <c r="U434" s="166"/>
      <c r="V434" s="166"/>
      <c r="W434" s="166"/>
      <c r="X434" s="166"/>
      <c r="Y434" s="166"/>
      <c r="Z434" s="166"/>
    </row>
    <row r="435" spans="1:26" ht="12.75" customHeight="1">
      <c r="A435" s="166"/>
      <c r="B435" s="166"/>
      <c r="C435" s="166"/>
      <c r="D435" s="166"/>
      <c r="E435" s="166"/>
      <c r="F435" s="166"/>
      <c r="G435" s="166"/>
      <c r="H435" s="166"/>
      <c r="I435" s="166"/>
      <c r="J435" s="166"/>
      <c r="K435" s="166"/>
      <c r="L435" s="166"/>
      <c r="M435" s="166"/>
      <c r="N435" s="166"/>
      <c r="O435" s="166"/>
      <c r="P435" s="166"/>
      <c r="Q435" s="166"/>
      <c r="R435" s="166"/>
      <c r="S435" s="166"/>
      <c r="T435" s="166"/>
      <c r="U435" s="166"/>
      <c r="V435" s="166"/>
      <c r="W435" s="166"/>
      <c r="X435" s="166"/>
      <c r="Y435" s="166"/>
      <c r="Z435" s="166"/>
    </row>
    <row r="436" spans="1:26" ht="12.75" customHeight="1">
      <c r="A436" s="166"/>
      <c r="B436" s="166"/>
      <c r="C436" s="166"/>
      <c r="D436" s="166"/>
      <c r="E436" s="166"/>
      <c r="F436" s="166"/>
      <c r="G436" s="166"/>
      <c r="H436" s="166"/>
      <c r="I436" s="166"/>
      <c r="J436" s="166"/>
      <c r="K436" s="166"/>
      <c r="L436" s="166"/>
      <c r="M436" s="166"/>
      <c r="N436" s="166"/>
      <c r="O436" s="166"/>
      <c r="P436" s="166"/>
      <c r="Q436" s="166"/>
      <c r="R436" s="166"/>
      <c r="S436" s="166"/>
      <c r="T436" s="166"/>
      <c r="U436" s="166"/>
      <c r="V436" s="166"/>
      <c r="W436" s="166"/>
      <c r="X436" s="166"/>
      <c r="Y436" s="166"/>
      <c r="Z436" s="166"/>
    </row>
    <row r="437" spans="1:26" ht="12.75" customHeight="1">
      <c r="A437" s="166"/>
      <c r="B437" s="166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</row>
    <row r="438" spans="1:26" ht="12.75" customHeight="1">
      <c r="A438" s="166"/>
      <c r="B438" s="166"/>
      <c r="C438" s="166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66"/>
      <c r="O438" s="166"/>
      <c r="P438" s="166"/>
      <c r="Q438" s="166"/>
      <c r="R438" s="166"/>
      <c r="S438" s="166"/>
      <c r="T438" s="166"/>
      <c r="U438" s="166"/>
      <c r="V438" s="166"/>
      <c r="W438" s="166"/>
      <c r="X438" s="166"/>
      <c r="Y438" s="166"/>
      <c r="Z438" s="166"/>
    </row>
    <row r="439" spans="1:26" ht="12.75" customHeight="1">
      <c r="A439" s="166"/>
      <c r="B439" s="166"/>
      <c r="C439" s="166"/>
      <c r="D439" s="166"/>
      <c r="E439" s="166"/>
      <c r="F439" s="166"/>
      <c r="G439" s="166"/>
      <c r="H439" s="166"/>
      <c r="I439" s="166"/>
      <c r="J439" s="166"/>
      <c r="K439" s="166"/>
      <c r="L439" s="166"/>
      <c r="M439" s="166"/>
      <c r="N439" s="166"/>
      <c r="O439" s="166"/>
      <c r="P439" s="166"/>
      <c r="Q439" s="166"/>
      <c r="R439" s="166"/>
      <c r="S439" s="166"/>
      <c r="T439" s="166"/>
      <c r="U439" s="166"/>
      <c r="V439" s="166"/>
      <c r="W439" s="166"/>
      <c r="X439" s="166"/>
      <c r="Y439" s="166"/>
      <c r="Z439" s="166"/>
    </row>
    <row r="440" spans="1:26" ht="12.75" customHeight="1">
      <c r="A440" s="166"/>
      <c r="B440" s="166"/>
      <c r="C440" s="166"/>
      <c r="D440" s="166"/>
      <c r="E440" s="166"/>
      <c r="F440" s="166"/>
      <c r="G440" s="166"/>
      <c r="H440" s="166"/>
      <c r="I440" s="166"/>
      <c r="J440" s="166"/>
      <c r="K440" s="166"/>
      <c r="L440" s="166"/>
      <c r="M440" s="166"/>
      <c r="N440" s="166"/>
      <c r="O440" s="166"/>
      <c r="P440" s="166"/>
      <c r="Q440" s="166"/>
      <c r="R440" s="166"/>
      <c r="S440" s="166"/>
      <c r="T440" s="166"/>
      <c r="U440" s="166"/>
      <c r="V440" s="166"/>
      <c r="W440" s="166"/>
      <c r="X440" s="166"/>
      <c r="Y440" s="166"/>
      <c r="Z440" s="166"/>
    </row>
    <row r="441" spans="1:26" ht="12.75" customHeight="1">
      <c r="A441" s="166"/>
      <c r="B441" s="166"/>
      <c r="C441" s="166"/>
      <c r="D441" s="166"/>
      <c r="E441" s="166"/>
      <c r="F441" s="166"/>
      <c r="G441" s="166"/>
      <c r="H441" s="166"/>
      <c r="I441" s="166"/>
      <c r="J441" s="166"/>
      <c r="K441" s="166"/>
      <c r="L441" s="166"/>
      <c r="M441" s="166"/>
      <c r="N441" s="166"/>
      <c r="O441" s="166"/>
      <c r="P441" s="166"/>
      <c r="Q441" s="166"/>
      <c r="R441" s="166"/>
      <c r="S441" s="166"/>
      <c r="T441" s="166"/>
      <c r="U441" s="166"/>
      <c r="V441" s="166"/>
      <c r="W441" s="166"/>
      <c r="X441" s="166"/>
      <c r="Y441" s="166"/>
      <c r="Z441" s="166"/>
    </row>
    <row r="442" spans="1:26" ht="12.75" customHeight="1">
      <c r="A442" s="166"/>
      <c r="B442" s="166"/>
      <c r="C442" s="166"/>
      <c r="D442" s="166"/>
      <c r="E442" s="166"/>
      <c r="F442" s="166"/>
      <c r="G442" s="166"/>
      <c r="H442" s="166"/>
      <c r="I442" s="166"/>
      <c r="J442" s="166"/>
      <c r="K442" s="166"/>
      <c r="L442" s="166"/>
      <c r="M442" s="166"/>
      <c r="N442" s="166"/>
      <c r="O442" s="166"/>
      <c r="P442" s="166"/>
      <c r="Q442" s="166"/>
      <c r="R442" s="166"/>
      <c r="S442" s="166"/>
      <c r="T442" s="166"/>
      <c r="U442" s="166"/>
      <c r="V442" s="166"/>
      <c r="W442" s="166"/>
      <c r="X442" s="166"/>
      <c r="Y442" s="166"/>
      <c r="Z442" s="166"/>
    </row>
    <row r="443" spans="1:26" ht="12.75" customHeight="1">
      <c r="A443" s="166"/>
      <c r="B443" s="166"/>
      <c r="C443" s="166"/>
      <c r="D443" s="166"/>
      <c r="E443" s="166"/>
      <c r="F443" s="166"/>
      <c r="G443" s="166"/>
      <c r="H443" s="166"/>
      <c r="I443" s="166"/>
      <c r="J443" s="166"/>
      <c r="K443" s="166"/>
      <c r="L443" s="166"/>
      <c r="M443" s="166"/>
      <c r="N443" s="166"/>
      <c r="O443" s="166"/>
      <c r="P443" s="166"/>
      <c r="Q443" s="166"/>
      <c r="R443" s="166"/>
      <c r="S443" s="166"/>
      <c r="T443" s="166"/>
      <c r="U443" s="166"/>
      <c r="V443" s="166"/>
      <c r="W443" s="166"/>
      <c r="X443" s="166"/>
      <c r="Y443" s="166"/>
      <c r="Z443" s="166"/>
    </row>
    <row r="444" spans="1:26" ht="12.75" customHeight="1">
      <c r="A444" s="166"/>
      <c r="B444" s="166"/>
      <c r="C444" s="166"/>
      <c r="D444" s="166"/>
      <c r="E444" s="166"/>
      <c r="F444" s="166"/>
      <c r="G444" s="166"/>
      <c r="H444" s="166"/>
      <c r="I444" s="166"/>
      <c r="J444" s="166"/>
      <c r="K444" s="166"/>
      <c r="L444" s="166"/>
      <c r="M444" s="166"/>
      <c r="N444" s="166"/>
      <c r="O444" s="166"/>
      <c r="P444" s="166"/>
      <c r="Q444" s="166"/>
      <c r="R444" s="166"/>
      <c r="S444" s="166"/>
      <c r="T444" s="166"/>
      <c r="U444" s="166"/>
      <c r="V444" s="166"/>
      <c r="W444" s="166"/>
      <c r="X444" s="166"/>
      <c r="Y444" s="166"/>
      <c r="Z444" s="166"/>
    </row>
    <row r="445" spans="1:26" ht="12.75" customHeight="1">
      <c r="A445" s="166"/>
      <c r="B445" s="166"/>
      <c r="C445" s="166"/>
      <c r="D445" s="166"/>
      <c r="E445" s="166"/>
      <c r="F445" s="166"/>
      <c r="G445" s="166"/>
      <c r="H445" s="166"/>
      <c r="I445" s="166"/>
      <c r="J445" s="166"/>
      <c r="K445" s="166"/>
      <c r="L445" s="166"/>
      <c r="M445" s="166"/>
      <c r="N445" s="166"/>
      <c r="O445" s="166"/>
      <c r="P445" s="166"/>
      <c r="Q445" s="166"/>
      <c r="R445" s="166"/>
      <c r="S445" s="166"/>
      <c r="T445" s="166"/>
      <c r="U445" s="166"/>
      <c r="V445" s="166"/>
      <c r="W445" s="166"/>
      <c r="X445" s="166"/>
      <c r="Y445" s="166"/>
      <c r="Z445" s="166"/>
    </row>
    <row r="446" spans="1:26" ht="12.75" customHeight="1">
      <c r="A446" s="166"/>
      <c r="B446" s="166"/>
      <c r="C446" s="166"/>
      <c r="D446" s="166"/>
      <c r="E446" s="166"/>
      <c r="F446" s="166"/>
      <c r="G446" s="166"/>
      <c r="H446" s="166"/>
      <c r="I446" s="166"/>
      <c r="J446" s="166"/>
      <c r="K446" s="166"/>
      <c r="L446" s="166"/>
      <c r="M446" s="166"/>
      <c r="N446" s="166"/>
      <c r="O446" s="166"/>
      <c r="P446" s="166"/>
      <c r="Q446" s="166"/>
      <c r="R446" s="166"/>
      <c r="S446" s="166"/>
      <c r="T446" s="166"/>
      <c r="U446" s="166"/>
      <c r="V446" s="166"/>
      <c r="W446" s="166"/>
      <c r="X446" s="166"/>
      <c r="Y446" s="166"/>
      <c r="Z446" s="166"/>
    </row>
    <row r="447" spans="1:26" ht="12.75" customHeight="1">
      <c r="A447" s="166"/>
      <c r="B447" s="166"/>
      <c r="C447" s="166"/>
      <c r="D447" s="166"/>
      <c r="E447" s="166"/>
      <c r="F447" s="166"/>
      <c r="G447" s="166"/>
      <c r="H447" s="166"/>
      <c r="I447" s="166"/>
      <c r="J447" s="166"/>
      <c r="K447" s="166"/>
      <c r="L447" s="166"/>
      <c r="M447" s="166"/>
      <c r="N447" s="166"/>
      <c r="O447" s="166"/>
      <c r="P447" s="166"/>
      <c r="Q447" s="166"/>
      <c r="R447" s="166"/>
      <c r="S447" s="166"/>
      <c r="T447" s="166"/>
      <c r="U447" s="166"/>
      <c r="V447" s="166"/>
      <c r="W447" s="166"/>
      <c r="X447" s="166"/>
      <c r="Y447" s="166"/>
      <c r="Z447" s="166"/>
    </row>
    <row r="448" spans="1:26" ht="12.75" customHeight="1">
      <c r="A448" s="166"/>
      <c r="B448" s="166"/>
      <c r="C448" s="166"/>
      <c r="D448" s="166"/>
      <c r="E448" s="166"/>
      <c r="F448" s="166"/>
      <c r="G448" s="166"/>
      <c r="H448" s="166"/>
      <c r="I448" s="166"/>
      <c r="J448" s="166"/>
      <c r="K448" s="166"/>
      <c r="L448" s="166"/>
      <c r="M448" s="166"/>
      <c r="N448" s="166"/>
      <c r="O448" s="166"/>
      <c r="P448" s="166"/>
      <c r="Q448" s="166"/>
      <c r="R448" s="166"/>
      <c r="S448" s="166"/>
      <c r="T448" s="166"/>
      <c r="U448" s="166"/>
      <c r="V448" s="166"/>
      <c r="W448" s="166"/>
      <c r="X448" s="166"/>
      <c r="Y448" s="166"/>
      <c r="Z448" s="166"/>
    </row>
    <row r="449" spans="1:26" ht="12.75" customHeight="1">
      <c r="A449" s="166"/>
      <c r="B449" s="166"/>
      <c r="C449" s="166"/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66"/>
      <c r="O449" s="166"/>
      <c r="P449" s="166"/>
      <c r="Q449" s="166"/>
      <c r="R449" s="166"/>
      <c r="S449" s="166"/>
      <c r="T449" s="166"/>
      <c r="U449" s="166"/>
      <c r="V449" s="166"/>
      <c r="W449" s="166"/>
      <c r="X449" s="166"/>
      <c r="Y449" s="166"/>
      <c r="Z449" s="166"/>
    </row>
    <row r="450" spans="1:26" ht="12.75" customHeight="1">
      <c r="A450" s="166"/>
      <c r="B450" s="166"/>
      <c r="C450" s="166"/>
      <c r="D450" s="166"/>
      <c r="E450" s="166"/>
      <c r="F450" s="166"/>
      <c r="G450" s="166"/>
      <c r="H450" s="166"/>
      <c r="I450" s="166"/>
      <c r="J450" s="166"/>
      <c r="K450" s="166"/>
      <c r="L450" s="166"/>
      <c r="M450" s="166"/>
      <c r="N450" s="166"/>
      <c r="O450" s="166"/>
      <c r="P450" s="166"/>
      <c r="Q450" s="166"/>
      <c r="R450" s="166"/>
      <c r="S450" s="166"/>
      <c r="T450" s="166"/>
      <c r="U450" s="166"/>
      <c r="V450" s="166"/>
      <c r="W450" s="166"/>
      <c r="X450" s="166"/>
      <c r="Y450" s="166"/>
      <c r="Z450" s="166"/>
    </row>
    <row r="451" spans="1:26" ht="12.75" customHeight="1">
      <c r="A451" s="166"/>
      <c r="B451" s="166"/>
      <c r="C451" s="166"/>
      <c r="D451" s="166"/>
      <c r="E451" s="166"/>
      <c r="F451" s="166"/>
      <c r="G451" s="166"/>
      <c r="H451" s="166"/>
      <c r="I451" s="166"/>
      <c r="J451" s="166"/>
      <c r="K451" s="166"/>
      <c r="L451" s="166"/>
      <c r="M451" s="166"/>
      <c r="N451" s="166"/>
      <c r="O451" s="166"/>
      <c r="P451" s="166"/>
      <c r="Q451" s="166"/>
      <c r="R451" s="166"/>
      <c r="S451" s="166"/>
      <c r="T451" s="166"/>
      <c r="U451" s="166"/>
      <c r="V451" s="166"/>
      <c r="W451" s="166"/>
      <c r="X451" s="166"/>
      <c r="Y451" s="166"/>
      <c r="Z451" s="166"/>
    </row>
    <row r="452" spans="1:26" ht="12.75" customHeight="1">
      <c r="A452" s="166"/>
      <c r="B452" s="166"/>
      <c r="C452" s="166"/>
      <c r="D452" s="166"/>
      <c r="E452" s="166"/>
      <c r="F452" s="166"/>
      <c r="G452" s="166"/>
      <c r="H452" s="166"/>
      <c r="I452" s="166"/>
      <c r="J452" s="166"/>
      <c r="K452" s="166"/>
      <c r="L452" s="166"/>
      <c r="M452" s="166"/>
      <c r="N452" s="166"/>
      <c r="O452" s="166"/>
      <c r="P452" s="166"/>
      <c r="Q452" s="166"/>
      <c r="R452" s="166"/>
      <c r="S452" s="166"/>
      <c r="T452" s="166"/>
      <c r="U452" s="166"/>
      <c r="V452" s="166"/>
      <c r="W452" s="166"/>
      <c r="X452" s="166"/>
      <c r="Y452" s="166"/>
      <c r="Z452" s="166"/>
    </row>
    <row r="453" spans="1:26" ht="12.75" customHeight="1">
      <c r="A453" s="166"/>
      <c r="B453" s="166"/>
      <c r="C453" s="166"/>
      <c r="D453" s="166"/>
      <c r="E453" s="166"/>
      <c r="F453" s="166"/>
      <c r="G453" s="166"/>
      <c r="H453" s="166"/>
      <c r="I453" s="166"/>
      <c r="J453" s="166"/>
      <c r="K453" s="166"/>
      <c r="L453" s="166"/>
      <c r="M453" s="166"/>
      <c r="N453" s="166"/>
      <c r="O453" s="166"/>
      <c r="P453" s="166"/>
      <c r="Q453" s="166"/>
      <c r="R453" s="166"/>
      <c r="S453" s="166"/>
      <c r="T453" s="166"/>
      <c r="U453" s="166"/>
      <c r="V453" s="166"/>
      <c r="W453" s="166"/>
      <c r="X453" s="166"/>
      <c r="Y453" s="166"/>
      <c r="Z453" s="166"/>
    </row>
    <row r="454" spans="1:26" ht="12.75" customHeight="1">
      <c r="A454" s="166"/>
      <c r="B454" s="166"/>
      <c r="C454" s="166"/>
      <c r="D454" s="166"/>
      <c r="E454" s="166"/>
      <c r="F454" s="166"/>
      <c r="G454" s="166"/>
      <c r="H454" s="166"/>
      <c r="I454" s="166"/>
      <c r="J454" s="166"/>
      <c r="K454" s="166"/>
      <c r="L454" s="166"/>
      <c r="M454" s="166"/>
      <c r="N454" s="166"/>
      <c r="O454" s="166"/>
      <c r="P454" s="166"/>
      <c r="Q454" s="166"/>
      <c r="R454" s="166"/>
      <c r="S454" s="166"/>
      <c r="T454" s="166"/>
      <c r="U454" s="166"/>
      <c r="V454" s="166"/>
      <c r="W454" s="166"/>
      <c r="X454" s="166"/>
      <c r="Y454" s="166"/>
      <c r="Z454" s="166"/>
    </row>
    <row r="455" spans="1:26" ht="12.75" customHeight="1">
      <c r="A455" s="166"/>
      <c r="B455" s="166"/>
      <c r="C455" s="166"/>
      <c r="D455" s="166"/>
      <c r="E455" s="166"/>
      <c r="F455" s="166"/>
      <c r="G455" s="166"/>
      <c r="H455" s="166"/>
      <c r="I455" s="166"/>
      <c r="J455" s="166"/>
      <c r="K455" s="166"/>
      <c r="L455" s="166"/>
      <c r="M455" s="166"/>
      <c r="N455" s="166"/>
      <c r="O455" s="166"/>
      <c r="P455" s="166"/>
      <c r="Q455" s="166"/>
      <c r="R455" s="166"/>
      <c r="S455" s="166"/>
      <c r="T455" s="166"/>
      <c r="U455" s="166"/>
      <c r="V455" s="166"/>
      <c r="W455" s="166"/>
      <c r="X455" s="166"/>
      <c r="Y455" s="166"/>
      <c r="Z455" s="166"/>
    </row>
    <row r="456" spans="1:26" ht="12.75" customHeight="1">
      <c r="A456" s="166"/>
      <c r="B456" s="166"/>
      <c r="C456" s="166"/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66"/>
      <c r="O456" s="166"/>
      <c r="P456" s="166"/>
      <c r="Q456" s="166"/>
      <c r="R456" s="166"/>
      <c r="S456" s="166"/>
      <c r="T456" s="166"/>
      <c r="U456" s="166"/>
      <c r="V456" s="166"/>
      <c r="W456" s="166"/>
      <c r="X456" s="166"/>
      <c r="Y456" s="166"/>
      <c r="Z456" s="166"/>
    </row>
    <row r="457" spans="1:26" ht="12.75" customHeight="1">
      <c r="A457" s="166"/>
      <c r="B457" s="166"/>
      <c r="C457" s="166"/>
      <c r="D457" s="166"/>
      <c r="E457" s="166"/>
      <c r="F457" s="166"/>
      <c r="G457" s="166"/>
      <c r="H457" s="166"/>
      <c r="I457" s="166"/>
      <c r="J457" s="166"/>
      <c r="K457" s="166"/>
      <c r="L457" s="166"/>
      <c r="M457" s="166"/>
      <c r="N457" s="166"/>
      <c r="O457" s="166"/>
      <c r="P457" s="166"/>
      <c r="Q457" s="166"/>
      <c r="R457" s="166"/>
      <c r="S457" s="166"/>
      <c r="T457" s="166"/>
      <c r="U457" s="166"/>
      <c r="V457" s="166"/>
      <c r="W457" s="166"/>
      <c r="X457" s="166"/>
      <c r="Y457" s="166"/>
      <c r="Z457" s="166"/>
    </row>
    <row r="458" spans="1:26" ht="12.75" customHeight="1">
      <c r="A458" s="166"/>
      <c r="B458" s="166"/>
      <c r="C458" s="166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66"/>
      <c r="O458" s="166"/>
      <c r="P458" s="166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</row>
    <row r="459" spans="1:26" ht="12.75" customHeight="1">
      <c r="A459" s="166"/>
      <c r="B459" s="166"/>
      <c r="C459" s="166"/>
      <c r="D459" s="166"/>
      <c r="E459" s="166"/>
      <c r="F459" s="166"/>
      <c r="G459" s="166"/>
      <c r="H459" s="166"/>
      <c r="I459" s="166"/>
      <c r="J459" s="166"/>
      <c r="K459" s="166"/>
      <c r="L459" s="166"/>
      <c r="M459" s="166"/>
      <c r="N459" s="166"/>
      <c r="O459" s="166"/>
      <c r="P459" s="166"/>
      <c r="Q459" s="166"/>
      <c r="R459" s="166"/>
      <c r="S459" s="166"/>
      <c r="T459" s="166"/>
      <c r="U459" s="166"/>
      <c r="V459" s="166"/>
      <c r="W459" s="166"/>
      <c r="X459" s="166"/>
      <c r="Y459" s="166"/>
      <c r="Z459" s="166"/>
    </row>
    <row r="460" spans="1:26" ht="12.75" customHeight="1">
      <c r="A460" s="166"/>
      <c r="B460" s="166"/>
      <c r="C460" s="166"/>
      <c r="D460" s="166"/>
      <c r="E460" s="166"/>
      <c r="F460" s="166"/>
      <c r="G460" s="166"/>
      <c r="H460" s="166"/>
      <c r="I460" s="166"/>
      <c r="J460" s="166"/>
      <c r="K460" s="166"/>
      <c r="L460" s="166"/>
      <c r="M460" s="166"/>
      <c r="N460" s="166"/>
      <c r="O460" s="166"/>
      <c r="P460" s="166"/>
      <c r="Q460" s="166"/>
      <c r="R460" s="166"/>
      <c r="S460" s="166"/>
      <c r="T460" s="166"/>
      <c r="U460" s="166"/>
      <c r="V460" s="166"/>
      <c r="W460" s="166"/>
      <c r="X460" s="166"/>
      <c r="Y460" s="166"/>
      <c r="Z460" s="166"/>
    </row>
    <row r="461" spans="1:26" ht="12.75" customHeight="1">
      <c r="A461" s="166"/>
      <c r="B461" s="166"/>
      <c r="C461" s="166"/>
      <c r="D461" s="166"/>
      <c r="E461" s="166"/>
      <c r="F461" s="166"/>
      <c r="G461" s="166"/>
      <c r="H461" s="166"/>
      <c r="I461" s="166"/>
      <c r="J461" s="166"/>
      <c r="K461" s="166"/>
      <c r="L461" s="166"/>
      <c r="M461" s="166"/>
      <c r="N461" s="166"/>
      <c r="O461" s="166"/>
      <c r="P461" s="166"/>
      <c r="Q461" s="166"/>
      <c r="R461" s="166"/>
      <c r="S461" s="166"/>
      <c r="T461" s="166"/>
      <c r="U461" s="166"/>
      <c r="V461" s="166"/>
      <c r="W461" s="166"/>
      <c r="X461" s="166"/>
      <c r="Y461" s="166"/>
      <c r="Z461" s="166"/>
    </row>
    <row r="462" spans="1:26" ht="12.75" customHeight="1">
      <c r="A462" s="166"/>
      <c r="B462" s="166"/>
      <c r="C462" s="166"/>
      <c r="D462" s="166"/>
      <c r="E462" s="166"/>
      <c r="F462" s="166"/>
      <c r="G462" s="166"/>
      <c r="H462" s="166"/>
      <c r="I462" s="166"/>
      <c r="J462" s="166"/>
      <c r="K462" s="166"/>
      <c r="L462" s="166"/>
      <c r="M462" s="166"/>
      <c r="N462" s="166"/>
      <c r="O462" s="166"/>
      <c r="P462" s="166"/>
      <c r="Q462" s="166"/>
      <c r="R462" s="166"/>
      <c r="S462" s="166"/>
      <c r="T462" s="166"/>
      <c r="U462" s="166"/>
      <c r="V462" s="166"/>
      <c r="W462" s="166"/>
      <c r="X462" s="166"/>
      <c r="Y462" s="166"/>
      <c r="Z462" s="166"/>
    </row>
    <row r="463" spans="1:26" ht="12.75" customHeight="1">
      <c r="A463" s="166"/>
      <c r="B463" s="166"/>
      <c r="C463" s="166"/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6"/>
      <c r="R463" s="166"/>
      <c r="S463" s="166"/>
      <c r="T463" s="166"/>
      <c r="U463" s="166"/>
      <c r="V463" s="166"/>
      <c r="W463" s="166"/>
      <c r="X463" s="166"/>
      <c r="Y463" s="166"/>
      <c r="Z463" s="166"/>
    </row>
    <row r="464" spans="1:26" ht="12.75" customHeight="1">
      <c r="A464" s="166"/>
      <c r="B464" s="166"/>
      <c r="C464" s="166"/>
      <c r="D464" s="166"/>
      <c r="E464" s="166"/>
      <c r="F464" s="166"/>
      <c r="G464" s="166"/>
      <c r="H464" s="166"/>
      <c r="I464" s="166"/>
      <c r="J464" s="166"/>
      <c r="K464" s="166"/>
      <c r="L464" s="166"/>
      <c r="M464" s="166"/>
      <c r="N464" s="166"/>
      <c r="O464" s="166"/>
      <c r="P464" s="166"/>
      <c r="Q464" s="166"/>
      <c r="R464" s="166"/>
      <c r="S464" s="166"/>
      <c r="T464" s="166"/>
      <c r="U464" s="166"/>
      <c r="V464" s="166"/>
      <c r="W464" s="166"/>
      <c r="X464" s="166"/>
      <c r="Y464" s="166"/>
      <c r="Z464" s="166"/>
    </row>
    <row r="465" spans="1:26" ht="12.75" customHeight="1">
      <c r="A465" s="166"/>
      <c r="B465" s="166"/>
      <c r="C465" s="166"/>
      <c r="D465" s="166"/>
      <c r="E465" s="166"/>
      <c r="F465" s="166"/>
      <c r="G465" s="166"/>
      <c r="H465" s="166"/>
      <c r="I465" s="166"/>
      <c r="J465" s="166"/>
      <c r="K465" s="166"/>
      <c r="L465" s="166"/>
      <c r="M465" s="166"/>
      <c r="N465" s="166"/>
      <c r="O465" s="166"/>
      <c r="P465" s="166"/>
      <c r="Q465" s="166"/>
      <c r="R465" s="166"/>
      <c r="S465" s="166"/>
      <c r="T465" s="166"/>
      <c r="U465" s="166"/>
      <c r="V465" s="166"/>
      <c r="W465" s="166"/>
      <c r="X465" s="166"/>
      <c r="Y465" s="166"/>
      <c r="Z465" s="166"/>
    </row>
    <row r="466" spans="1:26" ht="12.75" customHeight="1">
      <c r="A466" s="166"/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</row>
    <row r="467" spans="1:26" ht="12.75" customHeight="1">
      <c r="A467" s="166"/>
      <c r="B467" s="166"/>
      <c r="C467" s="166"/>
      <c r="D467" s="166"/>
      <c r="E467" s="166"/>
      <c r="F467" s="166"/>
      <c r="G467" s="166"/>
      <c r="H467" s="166"/>
      <c r="I467" s="166"/>
      <c r="J467" s="166"/>
      <c r="K467" s="166"/>
      <c r="L467" s="166"/>
      <c r="M467" s="166"/>
      <c r="N467" s="166"/>
      <c r="O467" s="166"/>
      <c r="P467" s="166"/>
      <c r="Q467" s="166"/>
      <c r="R467" s="166"/>
      <c r="S467" s="166"/>
      <c r="T467" s="166"/>
      <c r="U467" s="166"/>
      <c r="V467" s="166"/>
      <c r="W467" s="166"/>
      <c r="X467" s="166"/>
      <c r="Y467" s="166"/>
      <c r="Z467" s="166"/>
    </row>
    <row r="468" spans="1:26" ht="12.75" customHeight="1">
      <c r="A468" s="166"/>
      <c r="B468" s="166"/>
      <c r="C468" s="166"/>
      <c r="D468" s="166"/>
      <c r="E468" s="166"/>
      <c r="F468" s="166"/>
      <c r="G468" s="166"/>
      <c r="H468" s="166"/>
      <c r="I468" s="166"/>
      <c r="J468" s="166"/>
      <c r="K468" s="166"/>
      <c r="L468" s="166"/>
      <c r="M468" s="166"/>
      <c r="N468" s="166"/>
      <c r="O468" s="166"/>
      <c r="P468" s="166"/>
      <c r="Q468" s="166"/>
      <c r="R468" s="166"/>
      <c r="S468" s="166"/>
      <c r="T468" s="166"/>
      <c r="U468" s="166"/>
      <c r="V468" s="166"/>
      <c r="W468" s="166"/>
      <c r="X468" s="166"/>
      <c r="Y468" s="166"/>
      <c r="Z468" s="166"/>
    </row>
    <row r="469" spans="1:26" ht="12.75" customHeight="1">
      <c r="A469" s="166"/>
      <c r="B469" s="166"/>
      <c r="C469" s="166"/>
      <c r="D469" s="166"/>
      <c r="E469" s="166"/>
      <c r="F469" s="166"/>
      <c r="G469" s="166"/>
      <c r="H469" s="166"/>
      <c r="I469" s="166"/>
      <c r="J469" s="166"/>
      <c r="K469" s="166"/>
      <c r="L469" s="166"/>
      <c r="M469" s="166"/>
      <c r="N469" s="166"/>
      <c r="O469" s="166"/>
      <c r="P469" s="166"/>
      <c r="Q469" s="166"/>
      <c r="R469" s="166"/>
      <c r="S469" s="166"/>
      <c r="T469" s="166"/>
      <c r="U469" s="166"/>
      <c r="V469" s="166"/>
      <c r="W469" s="166"/>
      <c r="X469" s="166"/>
      <c r="Y469" s="166"/>
      <c r="Z469" s="166"/>
    </row>
    <row r="470" spans="1:26" ht="12.75" customHeight="1">
      <c r="A470" s="166"/>
      <c r="B470" s="166"/>
      <c r="C470" s="166"/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66"/>
      <c r="Q470" s="166"/>
      <c r="R470" s="166"/>
      <c r="S470" s="166"/>
      <c r="T470" s="166"/>
      <c r="U470" s="166"/>
      <c r="V470" s="166"/>
      <c r="W470" s="166"/>
      <c r="X470" s="166"/>
      <c r="Y470" s="166"/>
      <c r="Z470" s="166"/>
    </row>
    <row r="471" spans="1:26" ht="12.75" customHeight="1">
      <c r="A471" s="166"/>
      <c r="B471" s="166"/>
      <c r="C471" s="166"/>
      <c r="D471" s="166"/>
      <c r="E471" s="166"/>
      <c r="F471" s="166"/>
      <c r="G471" s="166"/>
      <c r="H471" s="166"/>
      <c r="I471" s="166"/>
      <c r="J471" s="166"/>
      <c r="K471" s="166"/>
      <c r="L471" s="166"/>
      <c r="M471" s="166"/>
      <c r="N471" s="166"/>
      <c r="O471" s="166"/>
      <c r="P471" s="166"/>
      <c r="Q471" s="166"/>
      <c r="R471" s="166"/>
      <c r="S471" s="166"/>
      <c r="T471" s="166"/>
      <c r="U471" s="166"/>
      <c r="V471" s="166"/>
      <c r="W471" s="166"/>
      <c r="X471" s="166"/>
      <c r="Y471" s="166"/>
      <c r="Z471" s="166"/>
    </row>
    <row r="472" spans="1:26" ht="12.75" customHeight="1">
      <c r="A472" s="166"/>
      <c r="B472" s="166"/>
      <c r="C472" s="166"/>
      <c r="D472" s="166"/>
      <c r="E472" s="166"/>
      <c r="F472" s="166"/>
      <c r="G472" s="166"/>
      <c r="H472" s="166"/>
      <c r="I472" s="166"/>
      <c r="J472" s="166"/>
      <c r="K472" s="166"/>
      <c r="L472" s="166"/>
      <c r="M472" s="166"/>
      <c r="N472" s="166"/>
      <c r="O472" s="166"/>
      <c r="P472" s="166"/>
      <c r="Q472" s="166"/>
      <c r="R472" s="166"/>
      <c r="S472" s="166"/>
      <c r="T472" s="166"/>
      <c r="U472" s="166"/>
      <c r="V472" s="166"/>
      <c r="W472" s="166"/>
      <c r="X472" s="166"/>
      <c r="Y472" s="166"/>
      <c r="Z472" s="166"/>
    </row>
    <row r="473" spans="1:26" ht="12.75" customHeight="1">
      <c r="A473" s="166"/>
      <c r="B473" s="166"/>
      <c r="C473" s="166"/>
      <c r="D473" s="166"/>
      <c r="E473" s="166"/>
      <c r="F473" s="166"/>
      <c r="G473" s="166"/>
      <c r="H473" s="166"/>
      <c r="I473" s="166"/>
      <c r="J473" s="166"/>
      <c r="K473" s="166"/>
      <c r="L473" s="166"/>
      <c r="M473" s="166"/>
      <c r="N473" s="166"/>
      <c r="O473" s="166"/>
      <c r="P473" s="166"/>
      <c r="Q473" s="166"/>
      <c r="R473" s="166"/>
      <c r="S473" s="166"/>
      <c r="T473" s="166"/>
      <c r="U473" s="166"/>
      <c r="V473" s="166"/>
      <c r="W473" s="166"/>
      <c r="X473" s="166"/>
      <c r="Y473" s="166"/>
      <c r="Z473" s="166"/>
    </row>
    <row r="474" spans="1:26" ht="12.75" customHeight="1">
      <c r="A474" s="166"/>
      <c r="B474" s="166"/>
      <c r="C474" s="166"/>
      <c r="D474" s="166"/>
      <c r="E474" s="166"/>
      <c r="F474" s="166"/>
      <c r="G474" s="166"/>
      <c r="H474" s="166"/>
      <c r="I474" s="166"/>
      <c r="J474" s="166"/>
      <c r="K474" s="166"/>
      <c r="L474" s="166"/>
      <c r="M474" s="166"/>
      <c r="N474" s="166"/>
      <c r="O474" s="166"/>
      <c r="P474" s="166"/>
      <c r="Q474" s="166"/>
      <c r="R474" s="166"/>
      <c r="S474" s="166"/>
      <c r="T474" s="166"/>
      <c r="U474" s="166"/>
      <c r="V474" s="166"/>
      <c r="W474" s="166"/>
      <c r="X474" s="166"/>
      <c r="Y474" s="166"/>
      <c r="Z474" s="166"/>
    </row>
    <row r="475" spans="1:26" ht="12.75" customHeight="1">
      <c r="A475" s="166"/>
      <c r="B475" s="166"/>
      <c r="C475" s="166"/>
      <c r="D475" s="166"/>
      <c r="E475" s="166"/>
      <c r="F475" s="166"/>
      <c r="G475" s="166"/>
      <c r="H475" s="166"/>
      <c r="I475" s="166"/>
      <c r="J475" s="166"/>
      <c r="K475" s="166"/>
      <c r="L475" s="166"/>
      <c r="M475" s="166"/>
      <c r="N475" s="166"/>
      <c r="O475" s="166"/>
      <c r="P475" s="166"/>
      <c r="Q475" s="166"/>
      <c r="R475" s="166"/>
      <c r="S475" s="166"/>
      <c r="T475" s="166"/>
      <c r="U475" s="166"/>
      <c r="V475" s="166"/>
      <c r="W475" s="166"/>
      <c r="X475" s="166"/>
      <c r="Y475" s="166"/>
      <c r="Z475" s="166"/>
    </row>
    <row r="476" spans="1:26" ht="12.75" customHeight="1">
      <c r="A476" s="166"/>
      <c r="B476" s="166"/>
      <c r="C476" s="166"/>
      <c r="D476" s="166"/>
      <c r="E476" s="166"/>
      <c r="F476" s="166"/>
      <c r="G476" s="166"/>
      <c r="H476" s="166"/>
      <c r="I476" s="166"/>
      <c r="J476" s="166"/>
      <c r="K476" s="166"/>
      <c r="L476" s="166"/>
      <c r="M476" s="166"/>
      <c r="N476" s="166"/>
      <c r="O476" s="166"/>
      <c r="P476" s="166"/>
      <c r="Q476" s="166"/>
      <c r="R476" s="166"/>
      <c r="S476" s="166"/>
      <c r="T476" s="166"/>
      <c r="U476" s="166"/>
      <c r="V476" s="166"/>
      <c r="W476" s="166"/>
      <c r="X476" s="166"/>
      <c r="Y476" s="166"/>
      <c r="Z476" s="166"/>
    </row>
    <row r="477" spans="1:26" ht="12.75" customHeight="1">
      <c r="A477" s="166"/>
      <c r="B477" s="166"/>
      <c r="C477" s="166"/>
      <c r="D477" s="166"/>
      <c r="E477" s="166"/>
      <c r="F477" s="166"/>
      <c r="G477" s="166"/>
      <c r="H477" s="166"/>
      <c r="I477" s="166"/>
      <c r="J477" s="166"/>
      <c r="K477" s="166"/>
      <c r="L477" s="166"/>
      <c r="M477" s="166"/>
      <c r="N477" s="166"/>
      <c r="O477" s="166"/>
      <c r="P477" s="166"/>
      <c r="Q477" s="166"/>
      <c r="R477" s="166"/>
      <c r="S477" s="166"/>
      <c r="T477" s="166"/>
      <c r="U477" s="166"/>
      <c r="V477" s="166"/>
      <c r="W477" s="166"/>
      <c r="X477" s="166"/>
      <c r="Y477" s="166"/>
      <c r="Z477" s="166"/>
    </row>
    <row r="478" spans="1:26" ht="12.75" customHeight="1">
      <c r="A478" s="166"/>
      <c r="B478" s="166"/>
      <c r="C478" s="166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66"/>
      <c r="O478" s="166"/>
      <c r="P478" s="166"/>
      <c r="Q478" s="166"/>
      <c r="R478" s="166"/>
      <c r="S478" s="166"/>
      <c r="T478" s="166"/>
      <c r="U478" s="166"/>
      <c r="V478" s="166"/>
      <c r="W478" s="166"/>
      <c r="X478" s="166"/>
      <c r="Y478" s="166"/>
      <c r="Z478" s="166"/>
    </row>
    <row r="479" spans="1:26" ht="12.75" customHeight="1">
      <c r="A479" s="166"/>
      <c r="B479" s="166"/>
      <c r="C479" s="166"/>
      <c r="D479" s="166"/>
      <c r="E479" s="166"/>
      <c r="F479" s="166"/>
      <c r="G479" s="166"/>
      <c r="H479" s="166"/>
      <c r="I479" s="166"/>
      <c r="J479" s="166"/>
      <c r="K479" s="166"/>
      <c r="L479" s="166"/>
      <c r="M479" s="166"/>
      <c r="N479" s="166"/>
      <c r="O479" s="166"/>
      <c r="P479" s="166"/>
      <c r="Q479" s="166"/>
      <c r="R479" s="166"/>
      <c r="S479" s="166"/>
      <c r="T479" s="166"/>
      <c r="U479" s="166"/>
      <c r="V479" s="166"/>
      <c r="W479" s="166"/>
      <c r="X479" s="166"/>
      <c r="Y479" s="166"/>
      <c r="Z479" s="166"/>
    </row>
    <row r="480" spans="1:26" ht="12.75" customHeight="1">
      <c r="A480" s="166"/>
      <c r="B480" s="166"/>
      <c r="C480" s="166"/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66"/>
      <c r="O480" s="166"/>
      <c r="P480" s="166"/>
      <c r="Q480" s="166"/>
      <c r="R480" s="166"/>
      <c r="S480" s="166"/>
      <c r="T480" s="166"/>
      <c r="U480" s="166"/>
      <c r="V480" s="166"/>
      <c r="W480" s="166"/>
      <c r="X480" s="166"/>
      <c r="Y480" s="166"/>
      <c r="Z480" s="166"/>
    </row>
    <row r="481" spans="1:26" ht="12.75" customHeight="1">
      <c r="A481" s="166"/>
      <c r="B481" s="166"/>
      <c r="C481" s="166"/>
      <c r="D481" s="166"/>
      <c r="E481" s="166"/>
      <c r="F481" s="166"/>
      <c r="G481" s="166"/>
      <c r="H481" s="166"/>
      <c r="I481" s="166"/>
      <c r="J481" s="166"/>
      <c r="K481" s="166"/>
      <c r="L481" s="166"/>
      <c r="M481" s="166"/>
      <c r="N481" s="166"/>
      <c r="O481" s="166"/>
      <c r="P481" s="166"/>
      <c r="Q481" s="166"/>
      <c r="R481" s="166"/>
      <c r="S481" s="166"/>
      <c r="T481" s="166"/>
      <c r="U481" s="166"/>
      <c r="V481" s="166"/>
      <c r="W481" s="166"/>
      <c r="X481" s="166"/>
      <c r="Y481" s="166"/>
      <c r="Z481" s="166"/>
    </row>
    <row r="482" spans="1:26" ht="12.75" customHeight="1">
      <c r="A482" s="166"/>
      <c r="B482" s="166"/>
      <c r="C482" s="166"/>
      <c r="D482" s="166"/>
      <c r="E482" s="166"/>
      <c r="F482" s="166"/>
      <c r="G482" s="166"/>
      <c r="H482" s="166"/>
      <c r="I482" s="166"/>
      <c r="J482" s="166"/>
      <c r="K482" s="166"/>
      <c r="L482" s="166"/>
      <c r="M482" s="166"/>
      <c r="N482" s="166"/>
      <c r="O482" s="166"/>
      <c r="P482" s="166"/>
      <c r="Q482" s="166"/>
      <c r="R482" s="166"/>
      <c r="S482" s="166"/>
      <c r="T482" s="166"/>
      <c r="U482" s="166"/>
      <c r="V482" s="166"/>
      <c r="W482" s="166"/>
      <c r="X482" s="166"/>
      <c r="Y482" s="166"/>
      <c r="Z482" s="166"/>
    </row>
    <row r="483" spans="1:26" ht="12.75" customHeight="1">
      <c r="A483" s="166"/>
      <c r="B483" s="166"/>
      <c r="C483" s="166"/>
      <c r="D483" s="166"/>
      <c r="E483" s="166"/>
      <c r="F483" s="166"/>
      <c r="G483" s="166"/>
      <c r="H483" s="166"/>
      <c r="I483" s="166"/>
      <c r="J483" s="166"/>
      <c r="K483" s="166"/>
      <c r="L483" s="166"/>
      <c r="M483" s="166"/>
      <c r="N483" s="166"/>
      <c r="O483" s="166"/>
      <c r="P483" s="166"/>
      <c r="Q483" s="166"/>
      <c r="R483" s="166"/>
      <c r="S483" s="166"/>
      <c r="T483" s="166"/>
      <c r="U483" s="166"/>
      <c r="V483" s="166"/>
      <c r="W483" s="166"/>
      <c r="X483" s="166"/>
      <c r="Y483" s="166"/>
      <c r="Z483" s="166"/>
    </row>
    <row r="484" spans="1:26" ht="12.75" customHeight="1">
      <c r="A484" s="166"/>
      <c r="B484" s="166"/>
      <c r="C484" s="166"/>
      <c r="D484" s="166"/>
      <c r="E484" s="166"/>
      <c r="F484" s="166"/>
      <c r="G484" s="166"/>
      <c r="H484" s="166"/>
      <c r="I484" s="166"/>
      <c r="J484" s="166"/>
      <c r="K484" s="166"/>
      <c r="L484" s="166"/>
      <c r="M484" s="166"/>
      <c r="N484" s="166"/>
      <c r="O484" s="166"/>
      <c r="P484" s="166"/>
      <c r="Q484" s="166"/>
      <c r="R484" s="166"/>
      <c r="S484" s="166"/>
      <c r="T484" s="166"/>
      <c r="U484" s="166"/>
      <c r="V484" s="166"/>
      <c r="W484" s="166"/>
      <c r="X484" s="166"/>
      <c r="Y484" s="166"/>
      <c r="Z484" s="166"/>
    </row>
    <row r="485" spans="1:26" ht="12.75" customHeight="1">
      <c r="A485" s="166"/>
      <c r="B485" s="166"/>
      <c r="C485" s="166"/>
      <c r="D485" s="166"/>
      <c r="E485" s="166"/>
      <c r="F485" s="166"/>
      <c r="G485" s="166"/>
      <c r="H485" s="166"/>
      <c r="I485" s="166"/>
      <c r="J485" s="166"/>
      <c r="K485" s="166"/>
      <c r="L485" s="166"/>
      <c r="M485" s="166"/>
      <c r="N485" s="166"/>
      <c r="O485" s="166"/>
      <c r="P485" s="166"/>
      <c r="Q485" s="166"/>
      <c r="R485" s="166"/>
      <c r="S485" s="166"/>
      <c r="T485" s="166"/>
      <c r="U485" s="166"/>
      <c r="V485" s="166"/>
      <c r="W485" s="166"/>
      <c r="X485" s="166"/>
      <c r="Y485" s="166"/>
      <c r="Z485" s="166"/>
    </row>
    <row r="486" spans="1:26" ht="12.75" customHeight="1">
      <c r="A486" s="166"/>
      <c r="B486" s="166"/>
      <c r="C486" s="166"/>
      <c r="D486" s="166"/>
      <c r="E486" s="166"/>
      <c r="F486" s="166"/>
      <c r="G486" s="166"/>
      <c r="H486" s="166"/>
      <c r="I486" s="166"/>
      <c r="J486" s="166"/>
      <c r="K486" s="166"/>
      <c r="L486" s="166"/>
      <c r="M486" s="166"/>
      <c r="N486" s="166"/>
      <c r="O486" s="166"/>
      <c r="P486" s="166"/>
      <c r="Q486" s="166"/>
      <c r="R486" s="166"/>
      <c r="S486" s="166"/>
      <c r="T486" s="166"/>
      <c r="U486" s="166"/>
      <c r="V486" s="166"/>
      <c r="W486" s="166"/>
      <c r="X486" s="166"/>
      <c r="Y486" s="166"/>
      <c r="Z486" s="166"/>
    </row>
    <row r="487" spans="1:26" ht="12.75" customHeight="1">
      <c r="A487" s="166"/>
      <c r="B487" s="166"/>
      <c r="C487" s="166"/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66"/>
      <c r="O487" s="166"/>
      <c r="P487" s="166"/>
      <c r="Q487" s="166"/>
      <c r="R487" s="166"/>
      <c r="S487" s="166"/>
      <c r="T487" s="166"/>
      <c r="U487" s="166"/>
      <c r="V487" s="166"/>
      <c r="W487" s="166"/>
      <c r="X487" s="166"/>
      <c r="Y487" s="166"/>
      <c r="Z487" s="166"/>
    </row>
    <row r="488" spans="1:26" ht="12.75" customHeight="1">
      <c r="A488" s="166"/>
      <c r="B488" s="166"/>
      <c r="C488" s="166"/>
      <c r="D488" s="166"/>
      <c r="E488" s="166"/>
      <c r="F488" s="166"/>
      <c r="G488" s="166"/>
      <c r="H488" s="166"/>
      <c r="I488" s="166"/>
      <c r="J488" s="166"/>
      <c r="K488" s="166"/>
      <c r="L488" s="166"/>
      <c r="M488" s="166"/>
      <c r="N488" s="166"/>
      <c r="O488" s="166"/>
      <c r="P488" s="166"/>
      <c r="Q488" s="166"/>
      <c r="R488" s="166"/>
      <c r="S488" s="166"/>
      <c r="T488" s="166"/>
      <c r="U488" s="166"/>
      <c r="V488" s="166"/>
      <c r="W488" s="166"/>
      <c r="X488" s="166"/>
      <c r="Y488" s="166"/>
      <c r="Z488" s="166"/>
    </row>
    <row r="489" spans="1:26" ht="12.75" customHeight="1">
      <c r="A489" s="166"/>
      <c r="B489" s="166"/>
      <c r="C489" s="166"/>
      <c r="D489" s="166"/>
      <c r="E489" s="166"/>
      <c r="F489" s="166"/>
      <c r="G489" s="166"/>
      <c r="H489" s="166"/>
      <c r="I489" s="166"/>
      <c r="J489" s="166"/>
      <c r="K489" s="166"/>
      <c r="L489" s="166"/>
      <c r="M489" s="166"/>
      <c r="N489" s="166"/>
      <c r="O489" s="166"/>
      <c r="P489" s="166"/>
      <c r="Q489" s="166"/>
      <c r="R489" s="166"/>
      <c r="S489" s="166"/>
      <c r="T489" s="166"/>
      <c r="U489" s="166"/>
      <c r="V489" s="166"/>
      <c r="W489" s="166"/>
      <c r="X489" s="166"/>
      <c r="Y489" s="166"/>
      <c r="Z489" s="166"/>
    </row>
    <row r="490" spans="1:26" ht="12.75" customHeight="1">
      <c r="A490" s="166"/>
      <c r="B490" s="166"/>
      <c r="C490" s="166"/>
      <c r="D490" s="166"/>
      <c r="E490" s="166"/>
      <c r="F490" s="166"/>
      <c r="G490" s="166"/>
      <c r="H490" s="166"/>
      <c r="I490" s="166"/>
      <c r="J490" s="166"/>
      <c r="K490" s="166"/>
      <c r="L490" s="166"/>
      <c r="M490" s="166"/>
      <c r="N490" s="166"/>
      <c r="O490" s="166"/>
      <c r="P490" s="166"/>
      <c r="Q490" s="166"/>
      <c r="R490" s="166"/>
      <c r="S490" s="166"/>
      <c r="T490" s="166"/>
      <c r="U490" s="166"/>
      <c r="V490" s="166"/>
      <c r="W490" s="166"/>
      <c r="X490" s="166"/>
      <c r="Y490" s="166"/>
      <c r="Z490" s="166"/>
    </row>
    <row r="491" spans="1:26" ht="12.75" customHeight="1">
      <c r="A491" s="166"/>
      <c r="B491" s="166"/>
      <c r="C491" s="166"/>
      <c r="D491" s="166"/>
      <c r="E491" s="166"/>
      <c r="F491" s="166"/>
      <c r="G491" s="166"/>
      <c r="H491" s="166"/>
      <c r="I491" s="166"/>
      <c r="J491" s="166"/>
      <c r="K491" s="166"/>
      <c r="L491" s="166"/>
      <c r="M491" s="166"/>
      <c r="N491" s="166"/>
      <c r="O491" s="166"/>
      <c r="P491" s="166"/>
      <c r="Q491" s="166"/>
      <c r="R491" s="166"/>
      <c r="S491" s="166"/>
      <c r="T491" s="166"/>
      <c r="U491" s="166"/>
      <c r="V491" s="166"/>
      <c r="W491" s="166"/>
      <c r="X491" s="166"/>
      <c r="Y491" s="166"/>
      <c r="Z491" s="166"/>
    </row>
    <row r="492" spans="1:26" ht="12.75" customHeight="1">
      <c r="A492" s="166"/>
      <c r="B492" s="166"/>
      <c r="C492" s="166"/>
      <c r="D492" s="166"/>
      <c r="E492" s="166"/>
      <c r="F492" s="166"/>
      <c r="G492" s="166"/>
      <c r="H492" s="166"/>
      <c r="I492" s="166"/>
      <c r="J492" s="166"/>
      <c r="K492" s="166"/>
      <c r="L492" s="166"/>
      <c r="M492" s="166"/>
      <c r="N492" s="166"/>
      <c r="O492" s="166"/>
      <c r="P492" s="166"/>
      <c r="Q492" s="166"/>
      <c r="R492" s="166"/>
      <c r="S492" s="166"/>
      <c r="T492" s="166"/>
      <c r="U492" s="166"/>
      <c r="V492" s="166"/>
      <c r="W492" s="166"/>
      <c r="X492" s="166"/>
      <c r="Y492" s="166"/>
      <c r="Z492" s="166"/>
    </row>
    <row r="493" spans="1:26" ht="12.75" customHeight="1">
      <c r="A493" s="166"/>
      <c r="B493" s="166"/>
      <c r="C493" s="166"/>
      <c r="D493" s="166"/>
      <c r="E493" s="166"/>
      <c r="F493" s="166"/>
      <c r="G493" s="166"/>
      <c r="H493" s="166"/>
      <c r="I493" s="166"/>
      <c r="J493" s="166"/>
      <c r="K493" s="166"/>
      <c r="L493" s="166"/>
      <c r="M493" s="166"/>
      <c r="N493" s="166"/>
      <c r="O493" s="166"/>
      <c r="P493" s="166"/>
      <c r="Q493" s="166"/>
      <c r="R493" s="166"/>
      <c r="S493" s="166"/>
      <c r="T493" s="166"/>
      <c r="U493" s="166"/>
      <c r="V493" s="166"/>
      <c r="W493" s="166"/>
      <c r="X493" s="166"/>
      <c r="Y493" s="166"/>
      <c r="Z493" s="166"/>
    </row>
    <row r="494" spans="1:26" ht="12.75" customHeight="1">
      <c r="A494" s="166"/>
      <c r="B494" s="166"/>
      <c r="C494" s="166"/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6"/>
      <c r="R494" s="166"/>
      <c r="S494" s="166"/>
      <c r="T494" s="166"/>
      <c r="U494" s="166"/>
      <c r="V494" s="166"/>
      <c r="W494" s="166"/>
      <c r="X494" s="166"/>
      <c r="Y494" s="166"/>
      <c r="Z494" s="166"/>
    </row>
    <row r="495" spans="1:26" ht="12.75" customHeight="1">
      <c r="A495" s="166"/>
      <c r="B495" s="166"/>
      <c r="C495" s="166"/>
      <c r="D495" s="166"/>
      <c r="E495" s="166"/>
      <c r="F495" s="166"/>
      <c r="G495" s="166"/>
      <c r="H495" s="166"/>
      <c r="I495" s="166"/>
      <c r="J495" s="166"/>
      <c r="K495" s="166"/>
      <c r="L495" s="166"/>
      <c r="M495" s="166"/>
      <c r="N495" s="166"/>
      <c r="O495" s="166"/>
      <c r="P495" s="166"/>
      <c r="Q495" s="166"/>
      <c r="R495" s="166"/>
      <c r="S495" s="166"/>
      <c r="T495" s="166"/>
      <c r="U495" s="166"/>
      <c r="V495" s="166"/>
      <c r="W495" s="166"/>
      <c r="X495" s="166"/>
      <c r="Y495" s="166"/>
      <c r="Z495" s="166"/>
    </row>
    <row r="496" spans="1:26" ht="12.75" customHeight="1">
      <c r="A496" s="166"/>
      <c r="B496" s="166"/>
      <c r="C496" s="166"/>
      <c r="D496" s="166"/>
      <c r="E496" s="166"/>
      <c r="F496" s="166"/>
      <c r="G496" s="166"/>
      <c r="H496" s="166"/>
      <c r="I496" s="166"/>
      <c r="J496" s="166"/>
      <c r="K496" s="166"/>
      <c r="L496" s="166"/>
      <c r="M496" s="166"/>
      <c r="N496" s="166"/>
      <c r="O496" s="166"/>
      <c r="P496" s="166"/>
      <c r="Q496" s="166"/>
      <c r="R496" s="166"/>
      <c r="S496" s="166"/>
      <c r="T496" s="166"/>
      <c r="U496" s="166"/>
      <c r="V496" s="166"/>
      <c r="W496" s="166"/>
      <c r="X496" s="166"/>
      <c r="Y496" s="166"/>
      <c r="Z496" s="166"/>
    </row>
    <row r="497" spans="1:26" ht="12.75" customHeight="1">
      <c r="A497" s="166"/>
      <c r="B497" s="166"/>
      <c r="C497" s="166"/>
      <c r="D497" s="166"/>
      <c r="E497" s="166"/>
      <c r="F497" s="166"/>
      <c r="G497" s="166"/>
      <c r="H497" s="166"/>
      <c r="I497" s="166"/>
      <c r="J497" s="166"/>
      <c r="K497" s="166"/>
      <c r="L497" s="166"/>
      <c r="M497" s="166"/>
      <c r="N497" s="166"/>
      <c r="O497" s="166"/>
      <c r="P497" s="166"/>
      <c r="Q497" s="166"/>
      <c r="R497" s="166"/>
      <c r="S497" s="166"/>
      <c r="T497" s="166"/>
      <c r="U497" s="166"/>
      <c r="V497" s="166"/>
      <c r="W497" s="166"/>
      <c r="X497" s="166"/>
      <c r="Y497" s="166"/>
      <c r="Z497" s="166"/>
    </row>
    <row r="498" spans="1:26" ht="12.75" customHeight="1">
      <c r="A498" s="166"/>
      <c r="B498" s="166"/>
      <c r="C498" s="166"/>
      <c r="D498" s="166"/>
      <c r="E498" s="166"/>
      <c r="F498" s="166"/>
      <c r="G498" s="166"/>
      <c r="H498" s="166"/>
      <c r="I498" s="166"/>
      <c r="J498" s="166"/>
      <c r="K498" s="166"/>
      <c r="L498" s="166"/>
      <c r="M498" s="166"/>
      <c r="N498" s="166"/>
      <c r="O498" s="166"/>
      <c r="P498" s="166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</row>
    <row r="499" spans="1:26" ht="12.75" customHeight="1">
      <c r="A499" s="166"/>
      <c r="B499" s="166"/>
      <c r="C499" s="166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66"/>
      <c r="O499" s="166"/>
      <c r="P499" s="166"/>
      <c r="Q499" s="166"/>
      <c r="R499" s="166"/>
      <c r="S499" s="166"/>
      <c r="T499" s="166"/>
      <c r="U499" s="166"/>
      <c r="V499" s="166"/>
      <c r="W499" s="166"/>
      <c r="X499" s="166"/>
      <c r="Y499" s="166"/>
      <c r="Z499" s="166"/>
    </row>
    <row r="500" spans="1:26" ht="12.75" customHeight="1">
      <c r="A500" s="166"/>
      <c r="B500" s="166"/>
      <c r="C500" s="166"/>
      <c r="D500" s="166"/>
      <c r="E500" s="166"/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P500" s="166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</row>
    <row r="501" spans="1:26" ht="12.75" customHeight="1">
      <c r="A501" s="166"/>
      <c r="B501" s="166"/>
      <c r="C501" s="166"/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6"/>
      <c r="R501" s="166"/>
      <c r="S501" s="166"/>
      <c r="T501" s="166"/>
      <c r="U501" s="166"/>
      <c r="V501" s="166"/>
      <c r="W501" s="166"/>
      <c r="X501" s="166"/>
      <c r="Y501" s="166"/>
      <c r="Z501" s="166"/>
    </row>
    <row r="502" spans="1:26" ht="12.75" customHeight="1">
      <c r="A502" s="166"/>
      <c r="B502" s="166"/>
      <c r="C502" s="166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66"/>
      <c r="O502" s="166"/>
      <c r="P502" s="166"/>
      <c r="Q502" s="166"/>
      <c r="R502" s="166"/>
      <c r="S502" s="166"/>
      <c r="T502" s="166"/>
      <c r="U502" s="166"/>
      <c r="V502" s="166"/>
      <c r="W502" s="166"/>
      <c r="X502" s="166"/>
      <c r="Y502" s="166"/>
      <c r="Z502" s="166"/>
    </row>
    <row r="503" spans="1:26" ht="12.75" customHeight="1">
      <c r="A503" s="166"/>
      <c r="B503" s="166"/>
      <c r="C503" s="166"/>
      <c r="D503" s="166"/>
      <c r="E503" s="166"/>
      <c r="F503" s="166"/>
      <c r="G503" s="166"/>
      <c r="H503" s="166"/>
      <c r="I503" s="166"/>
      <c r="J503" s="166"/>
      <c r="K503" s="166"/>
      <c r="L503" s="166"/>
      <c r="M503" s="166"/>
      <c r="N503" s="166"/>
      <c r="O503" s="166"/>
      <c r="P503" s="166"/>
      <c r="Q503" s="166"/>
      <c r="R503" s="166"/>
      <c r="S503" s="166"/>
      <c r="T503" s="166"/>
      <c r="U503" s="166"/>
      <c r="V503" s="166"/>
      <c r="W503" s="166"/>
      <c r="X503" s="166"/>
      <c r="Y503" s="166"/>
      <c r="Z503" s="166"/>
    </row>
    <row r="504" spans="1:26" ht="12.75" customHeight="1">
      <c r="A504" s="166"/>
      <c r="B504" s="166"/>
      <c r="C504" s="166"/>
      <c r="D504" s="166"/>
      <c r="E504" s="166"/>
      <c r="F504" s="166"/>
      <c r="G504" s="166"/>
      <c r="H504" s="166"/>
      <c r="I504" s="166"/>
      <c r="J504" s="166"/>
      <c r="K504" s="166"/>
      <c r="L504" s="166"/>
      <c r="M504" s="166"/>
      <c r="N504" s="166"/>
      <c r="O504" s="166"/>
      <c r="P504" s="166"/>
      <c r="Q504" s="166"/>
      <c r="R504" s="166"/>
      <c r="S504" s="166"/>
      <c r="T504" s="166"/>
      <c r="U504" s="166"/>
      <c r="V504" s="166"/>
      <c r="W504" s="166"/>
      <c r="X504" s="166"/>
      <c r="Y504" s="166"/>
      <c r="Z504" s="166"/>
    </row>
    <row r="505" spans="1:26" ht="12.75" customHeight="1">
      <c r="A505" s="166"/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</row>
    <row r="506" spans="1:26" ht="12.75" customHeight="1">
      <c r="A506" s="166"/>
      <c r="B506" s="166"/>
      <c r="C506" s="166"/>
      <c r="D506" s="166"/>
      <c r="E506" s="166"/>
      <c r="F506" s="166"/>
      <c r="G506" s="166"/>
      <c r="H506" s="166"/>
      <c r="I506" s="166"/>
      <c r="J506" s="166"/>
      <c r="K506" s="166"/>
      <c r="L506" s="166"/>
      <c r="M506" s="166"/>
      <c r="N506" s="166"/>
      <c r="O506" s="166"/>
      <c r="P506" s="166"/>
      <c r="Q506" s="166"/>
      <c r="R506" s="166"/>
      <c r="S506" s="166"/>
      <c r="T506" s="166"/>
      <c r="U506" s="166"/>
      <c r="V506" s="166"/>
      <c r="W506" s="166"/>
      <c r="X506" s="166"/>
      <c r="Y506" s="166"/>
      <c r="Z506" s="166"/>
    </row>
    <row r="507" spans="1:26" ht="12.75" customHeight="1">
      <c r="A507" s="166"/>
      <c r="B507" s="166"/>
      <c r="C507" s="166"/>
      <c r="D507" s="166"/>
      <c r="E507" s="166"/>
      <c r="F507" s="166"/>
      <c r="G507" s="166"/>
      <c r="H507" s="166"/>
      <c r="I507" s="166"/>
      <c r="J507" s="166"/>
      <c r="K507" s="166"/>
      <c r="L507" s="166"/>
      <c r="M507" s="166"/>
      <c r="N507" s="166"/>
      <c r="O507" s="166"/>
      <c r="P507" s="166"/>
      <c r="Q507" s="166"/>
      <c r="R507" s="166"/>
      <c r="S507" s="166"/>
      <c r="T507" s="166"/>
      <c r="U507" s="166"/>
      <c r="V507" s="166"/>
      <c r="W507" s="166"/>
      <c r="X507" s="166"/>
      <c r="Y507" s="166"/>
      <c r="Z507" s="166"/>
    </row>
    <row r="508" spans="1:26" ht="12.75" customHeight="1">
      <c r="A508" s="166"/>
      <c r="B508" s="166"/>
      <c r="C508" s="166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P508" s="166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</row>
    <row r="509" spans="1:26" ht="12.75" customHeight="1">
      <c r="A509" s="166"/>
      <c r="B509" s="166"/>
      <c r="C509" s="166"/>
      <c r="D509" s="166"/>
      <c r="E509" s="166"/>
      <c r="F509" s="166"/>
      <c r="G509" s="166"/>
      <c r="H509" s="166"/>
      <c r="I509" s="166"/>
      <c r="J509" s="166"/>
      <c r="K509" s="166"/>
      <c r="L509" s="166"/>
      <c r="M509" s="166"/>
      <c r="N509" s="166"/>
      <c r="O509" s="166"/>
      <c r="P509" s="166"/>
      <c r="Q509" s="166"/>
      <c r="R509" s="166"/>
      <c r="S509" s="166"/>
      <c r="T509" s="166"/>
      <c r="U509" s="166"/>
      <c r="V509" s="166"/>
      <c r="W509" s="166"/>
      <c r="X509" s="166"/>
      <c r="Y509" s="166"/>
      <c r="Z509" s="166"/>
    </row>
    <row r="510" spans="1:26" ht="12.75" customHeight="1">
      <c r="A510" s="166"/>
      <c r="B510" s="166"/>
      <c r="C510" s="166"/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66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</row>
    <row r="511" spans="1:26" ht="12.75" customHeight="1">
      <c r="A511" s="166"/>
      <c r="B511" s="166"/>
      <c r="C511" s="166"/>
      <c r="D511" s="166"/>
      <c r="E511" s="166"/>
      <c r="F511" s="166"/>
      <c r="G511" s="166"/>
      <c r="H511" s="166"/>
      <c r="I511" s="166"/>
      <c r="J511" s="166"/>
      <c r="K511" s="166"/>
      <c r="L511" s="166"/>
      <c r="M511" s="166"/>
      <c r="N511" s="166"/>
      <c r="O511" s="166"/>
      <c r="P511" s="166"/>
      <c r="Q511" s="166"/>
      <c r="R511" s="166"/>
      <c r="S511" s="166"/>
      <c r="T511" s="166"/>
      <c r="U511" s="166"/>
      <c r="V511" s="166"/>
      <c r="W511" s="166"/>
      <c r="X511" s="166"/>
      <c r="Y511" s="166"/>
      <c r="Z511" s="166"/>
    </row>
    <row r="512" spans="1:26" ht="12.75" customHeight="1">
      <c r="A512" s="166"/>
      <c r="B512" s="166"/>
      <c r="C512" s="166"/>
      <c r="D512" s="166"/>
      <c r="E512" s="166"/>
      <c r="F512" s="166"/>
      <c r="G512" s="166"/>
      <c r="H512" s="166"/>
      <c r="I512" s="166"/>
      <c r="J512" s="166"/>
      <c r="K512" s="166"/>
      <c r="L512" s="166"/>
      <c r="M512" s="166"/>
      <c r="N512" s="166"/>
      <c r="O512" s="166"/>
      <c r="P512" s="166"/>
      <c r="Q512" s="166"/>
      <c r="R512" s="166"/>
      <c r="S512" s="166"/>
      <c r="T512" s="166"/>
      <c r="U512" s="166"/>
      <c r="V512" s="166"/>
      <c r="W512" s="166"/>
      <c r="X512" s="166"/>
      <c r="Y512" s="166"/>
      <c r="Z512" s="166"/>
    </row>
    <row r="513" spans="1:26" ht="12.75" customHeight="1">
      <c r="A513" s="166"/>
      <c r="B513" s="166"/>
      <c r="C513" s="166"/>
      <c r="D513" s="166"/>
      <c r="E513" s="166"/>
      <c r="F513" s="166"/>
      <c r="G513" s="166"/>
      <c r="H513" s="166"/>
      <c r="I513" s="166"/>
      <c r="J513" s="166"/>
      <c r="K513" s="166"/>
      <c r="L513" s="166"/>
      <c r="M513" s="166"/>
      <c r="N513" s="166"/>
      <c r="O513" s="166"/>
      <c r="P513" s="166"/>
      <c r="Q513" s="166"/>
      <c r="R513" s="166"/>
      <c r="S513" s="166"/>
      <c r="T513" s="166"/>
      <c r="U513" s="166"/>
      <c r="V513" s="166"/>
      <c r="W513" s="166"/>
      <c r="X513" s="166"/>
      <c r="Y513" s="166"/>
      <c r="Z513" s="166"/>
    </row>
    <row r="514" spans="1:26" ht="12.75" customHeight="1">
      <c r="A514" s="166"/>
      <c r="B514" s="166"/>
      <c r="C514" s="166"/>
      <c r="D514" s="166"/>
      <c r="E514" s="166"/>
      <c r="F514" s="166"/>
      <c r="G514" s="166"/>
      <c r="H514" s="166"/>
      <c r="I514" s="166"/>
      <c r="J514" s="166"/>
      <c r="K514" s="166"/>
      <c r="L514" s="166"/>
      <c r="M514" s="166"/>
      <c r="N514" s="166"/>
      <c r="O514" s="166"/>
      <c r="P514" s="166"/>
      <c r="Q514" s="166"/>
      <c r="R514" s="166"/>
      <c r="S514" s="166"/>
      <c r="T514" s="166"/>
      <c r="U514" s="166"/>
      <c r="V514" s="166"/>
      <c r="W514" s="166"/>
      <c r="X514" s="166"/>
      <c r="Y514" s="166"/>
      <c r="Z514" s="166"/>
    </row>
    <row r="515" spans="1:26" ht="12.75" customHeight="1">
      <c r="A515" s="166"/>
      <c r="B515" s="166"/>
      <c r="C515" s="166"/>
      <c r="D515" s="166"/>
      <c r="E515" s="166"/>
      <c r="F515" s="166"/>
      <c r="G515" s="166"/>
      <c r="H515" s="166"/>
      <c r="I515" s="166"/>
      <c r="J515" s="166"/>
      <c r="K515" s="166"/>
      <c r="L515" s="166"/>
      <c r="M515" s="166"/>
      <c r="N515" s="166"/>
      <c r="O515" s="166"/>
      <c r="P515" s="166"/>
      <c r="Q515" s="166"/>
      <c r="R515" s="166"/>
      <c r="S515" s="166"/>
      <c r="T515" s="166"/>
      <c r="U515" s="166"/>
      <c r="V515" s="166"/>
      <c r="W515" s="166"/>
      <c r="X515" s="166"/>
      <c r="Y515" s="166"/>
      <c r="Z515" s="166"/>
    </row>
    <row r="516" spans="1:26" ht="12.75" customHeight="1">
      <c r="A516" s="166"/>
      <c r="B516" s="166"/>
      <c r="C516" s="166"/>
      <c r="D516" s="166"/>
      <c r="E516" s="166"/>
      <c r="F516" s="166"/>
      <c r="G516" s="166"/>
      <c r="H516" s="166"/>
      <c r="I516" s="166"/>
      <c r="J516" s="166"/>
      <c r="K516" s="166"/>
      <c r="L516" s="166"/>
      <c r="M516" s="166"/>
      <c r="N516" s="166"/>
      <c r="O516" s="166"/>
      <c r="P516" s="166"/>
      <c r="Q516" s="166"/>
      <c r="R516" s="166"/>
      <c r="S516" s="166"/>
      <c r="T516" s="166"/>
      <c r="U516" s="166"/>
      <c r="V516" s="166"/>
      <c r="W516" s="166"/>
      <c r="X516" s="166"/>
      <c r="Y516" s="166"/>
      <c r="Z516" s="166"/>
    </row>
    <row r="517" spans="1:26" ht="12.75" customHeight="1">
      <c r="A517" s="166"/>
      <c r="B517" s="166"/>
      <c r="C517" s="166"/>
      <c r="D517" s="166"/>
      <c r="E517" s="166"/>
      <c r="F517" s="166"/>
      <c r="G517" s="166"/>
      <c r="H517" s="166"/>
      <c r="I517" s="166"/>
      <c r="J517" s="166"/>
      <c r="K517" s="166"/>
      <c r="L517" s="166"/>
      <c r="M517" s="166"/>
      <c r="N517" s="166"/>
      <c r="O517" s="166"/>
      <c r="P517" s="166"/>
      <c r="Q517" s="166"/>
      <c r="R517" s="166"/>
      <c r="S517" s="166"/>
      <c r="T517" s="166"/>
      <c r="U517" s="166"/>
      <c r="V517" s="166"/>
      <c r="W517" s="166"/>
      <c r="X517" s="166"/>
      <c r="Y517" s="166"/>
      <c r="Z517" s="166"/>
    </row>
    <row r="518" spans="1:26" ht="12.75" customHeight="1">
      <c r="A518" s="166"/>
      <c r="B518" s="166"/>
      <c r="C518" s="166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66"/>
      <c r="O518" s="166"/>
      <c r="P518" s="166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</row>
    <row r="519" spans="1:26" ht="12.75" customHeight="1">
      <c r="A519" s="166"/>
      <c r="B519" s="166"/>
      <c r="C519" s="166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66"/>
      <c r="O519" s="166"/>
      <c r="P519" s="166"/>
      <c r="Q519" s="166"/>
      <c r="R519" s="166"/>
      <c r="S519" s="166"/>
      <c r="T519" s="166"/>
      <c r="U519" s="166"/>
      <c r="V519" s="166"/>
      <c r="W519" s="166"/>
      <c r="X519" s="166"/>
      <c r="Y519" s="166"/>
      <c r="Z519" s="166"/>
    </row>
    <row r="520" spans="1:26" ht="12.75" customHeight="1">
      <c r="A520" s="166"/>
      <c r="B520" s="166"/>
      <c r="C520" s="166"/>
      <c r="D520" s="166"/>
      <c r="E520" s="166"/>
      <c r="F520" s="166"/>
      <c r="G520" s="166"/>
      <c r="H520" s="166"/>
      <c r="I520" s="166"/>
      <c r="J520" s="166"/>
      <c r="K520" s="166"/>
      <c r="L520" s="166"/>
      <c r="M520" s="166"/>
      <c r="N520" s="166"/>
      <c r="O520" s="166"/>
      <c r="P520" s="166"/>
      <c r="Q520" s="166"/>
      <c r="R520" s="166"/>
      <c r="S520" s="166"/>
      <c r="T520" s="166"/>
      <c r="U520" s="166"/>
      <c r="V520" s="166"/>
      <c r="W520" s="166"/>
      <c r="X520" s="166"/>
      <c r="Y520" s="166"/>
      <c r="Z520" s="166"/>
    </row>
    <row r="521" spans="1:26" ht="12.75" customHeight="1">
      <c r="A521" s="166"/>
      <c r="B521" s="166"/>
      <c r="C521" s="166"/>
      <c r="D521" s="166"/>
      <c r="E521" s="166"/>
      <c r="F521" s="166"/>
      <c r="G521" s="166"/>
      <c r="H521" s="166"/>
      <c r="I521" s="166"/>
      <c r="J521" s="166"/>
      <c r="K521" s="166"/>
      <c r="L521" s="166"/>
      <c r="M521" s="166"/>
      <c r="N521" s="166"/>
      <c r="O521" s="166"/>
      <c r="P521" s="166"/>
      <c r="Q521" s="166"/>
      <c r="R521" s="166"/>
      <c r="S521" s="166"/>
      <c r="T521" s="166"/>
      <c r="U521" s="166"/>
      <c r="V521" s="166"/>
      <c r="W521" s="166"/>
      <c r="X521" s="166"/>
      <c r="Y521" s="166"/>
      <c r="Z521" s="166"/>
    </row>
    <row r="522" spans="1:26" ht="12.75" customHeight="1">
      <c r="A522" s="166"/>
      <c r="B522" s="166"/>
      <c r="C522" s="166"/>
      <c r="D522" s="166"/>
      <c r="E522" s="166"/>
      <c r="F522" s="166"/>
      <c r="G522" s="166"/>
      <c r="H522" s="166"/>
      <c r="I522" s="166"/>
      <c r="J522" s="166"/>
      <c r="K522" s="166"/>
      <c r="L522" s="166"/>
      <c r="M522" s="166"/>
      <c r="N522" s="166"/>
      <c r="O522" s="166"/>
      <c r="P522" s="166"/>
      <c r="Q522" s="166"/>
      <c r="R522" s="166"/>
      <c r="S522" s="166"/>
      <c r="T522" s="166"/>
      <c r="U522" s="166"/>
      <c r="V522" s="166"/>
      <c r="W522" s="166"/>
      <c r="X522" s="166"/>
      <c r="Y522" s="166"/>
      <c r="Z522" s="166"/>
    </row>
    <row r="523" spans="1:26" ht="12.75" customHeight="1">
      <c r="A523" s="166"/>
      <c r="B523" s="166"/>
      <c r="C523" s="166"/>
      <c r="D523" s="166"/>
      <c r="E523" s="166"/>
      <c r="F523" s="166"/>
      <c r="G523" s="166"/>
      <c r="H523" s="166"/>
      <c r="I523" s="166"/>
      <c r="J523" s="166"/>
      <c r="K523" s="166"/>
      <c r="L523" s="166"/>
      <c r="M523" s="166"/>
      <c r="N523" s="166"/>
      <c r="O523" s="166"/>
      <c r="P523" s="166"/>
      <c r="Q523" s="166"/>
      <c r="R523" s="166"/>
      <c r="S523" s="166"/>
      <c r="T523" s="166"/>
      <c r="U523" s="166"/>
      <c r="V523" s="166"/>
      <c r="W523" s="166"/>
      <c r="X523" s="166"/>
      <c r="Y523" s="166"/>
      <c r="Z523" s="166"/>
    </row>
    <row r="524" spans="1:26" ht="12.75" customHeight="1">
      <c r="A524" s="166"/>
      <c r="B524" s="166"/>
      <c r="C524" s="166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6"/>
      <c r="R524" s="166"/>
      <c r="S524" s="166"/>
      <c r="T524" s="166"/>
      <c r="U524" s="166"/>
      <c r="V524" s="166"/>
      <c r="W524" s="166"/>
      <c r="X524" s="166"/>
      <c r="Y524" s="166"/>
      <c r="Z524" s="166"/>
    </row>
    <row r="525" spans="1:26" ht="12.75" customHeight="1">
      <c r="A525" s="166"/>
      <c r="B525" s="166"/>
      <c r="C525" s="166"/>
      <c r="D525" s="166"/>
      <c r="E525" s="166"/>
      <c r="F525" s="166"/>
      <c r="G525" s="166"/>
      <c r="H525" s="166"/>
      <c r="I525" s="166"/>
      <c r="J525" s="166"/>
      <c r="K525" s="166"/>
      <c r="L525" s="166"/>
      <c r="M525" s="166"/>
      <c r="N525" s="166"/>
      <c r="O525" s="166"/>
      <c r="P525" s="166"/>
      <c r="Q525" s="166"/>
      <c r="R525" s="166"/>
      <c r="S525" s="166"/>
      <c r="T525" s="166"/>
      <c r="U525" s="166"/>
      <c r="V525" s="166"/>
      <c r="W525" s="166"/>
      <c r="X525" s="166"/>
      <c r="Y525" s="166"/>
      <c r="Z525" s="166"/>
    </row>
    <row r="526" spans="1:26" ht="12.75" customHeight="1">
      <c r="A526" s="166"/>
      <c r="B526" s="166"/>
      <c r="C526" s="166"/>
      <c r="D526" s="166"/>
      <c r="E526" s="166"/>
      <c r="F526" s="166"/>
      <c r="G526" s="166"/>
      <c r="H526" s="166"/>
      <c r="I526" s="166"/>
      <c r="J526" s="166"/>
      <c r="K526" s="166"/>
      <c r="L526" s="166"/>
      <c r="M526" s="166"/>
      <c r="N526" s="166"/>
      <c r="O526" s="166"/>
      <c r="P526" s="166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</row>
    <row r="527" spans="1:26" ht="12.75" customHeight="1">
      <c r="A527" s="166"/>
      <c r="B527" s="166"/>
      <c r="C527" s="166"/>
      <c r="D527" s="166"/>
      <c r="E527" s="166"/>
      <c r="F527" s="166"/>
      <c r="G527" s="166"/>
      <c r="H527" s="166"/>
      <c r="I527" s="166"/>
      <c r="J527" s="166"/>
      <c r="K527" s="166"/>
      <c r="L527" s="166"/>
      <c r="M527" s="166"/>
      <c r="N527" s="166"/>
      <c r="O527" s="166"/>
      <c r="P527" s="166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</row>
    <row r="528" spans="1:26" ht="12.75" customHeight="1">
      <c r="A528" s="166"/>
      <c r="B528" s="166"/>
      <c r="C528" s="166"/>
      <c r="D528" s="166"/>
      <c r="E528" s="166"/>
      <c r="F528" s="166"/>
      <c r="G528" s="166"/>
      <c r="H528" s="166"/>
      <c r="I528" s="166"/>
      <c r="J528" s="166"/>
      <c r="K528" s="166"/>
      <c r="L528" s="166"/>
      <c r="M528" s="166"/>
      <c r="N528" s="166"/>
      <c r="O528" s="166"/>
      <c r="P528" s="166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</row>
    <row r="529" spans="1:26" ht="12.75" customHeight="1">
      <c r="A529" s="166"/>
      <c r="B529" s="166"/>
      <c r="C529" s="166"/>
      <c r="D529" s="166"/>
      <c r="E529" s="166"/>
      <c r="F529" s="166"/>
      <c r="G529" s="166"/>
      <c r="H529" s="166"/>
      <c r="I529" s="166"/>
      <c r="J529" s="166"/>
      <c r="K529" s="166"/>
      <c r="L529" s="166"/>
      <c r="M529" s="166"/>
      <c r="N529" s="166"/>
      <c r="O529" s="166"/>
      <c r="P529" s="166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</row>
    <row r="530" spans="1:26" ht="12.75" customHeight="1">
      <c r="A530" s="166"/>
      <c r="B530" s="166"/>
      <c r="C530" s="166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66"/>
      <c r="O530" s="166"/>
      <c r="P530" s="166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</row>
    <row r="531" spans="1:26" ht="12.75" customHeight="1">
      <c r="A531" s="166"/>
      <c r="B531" s="166"/>
      <c r="C531" s="166"/>
      <c r="D531" s="166"/>
      <c r="E531" s="166"/>
      <c r="F531" s="166"/>
      <c r="G531" s="166"/>
      <c r="H531" s="166"/>
      <c r="I531" s="166"/>
      <c r="J531" s="166"/>
      <c r="K531" s="166"/>
      <c r="L531" s="166"/>
      <c r="M531" s="166"/>
      <c r="N531" s="166"/>
      <c r="O531" s="166"/>
      <c r="P531" s="166"/>
      <c r="Q531" s="166"/>
      <c r="R531" s="166"/>
      <c r="S531" s="166"/>
      <c r="T531" s="166"/>
      <c r="U531" s="166"/>
      <c r="V531" s="166"/>
      <c r="W531" s="166"/>
      <c r="X531" s="166"/>
      <c r="Y531" s="166"/>
      <c r="Z531" s="166"/>
    </row>
    <row r="532" spans="1:26" ht="12.75" customHeight="1">
      <c r="A532" s="166"/>
      <c r="B532" s="166"/>
      <c r="C532" s="166"/>
      <c r="D532" s="166"/>
      <c r="E532" s="166"/>
      <c r="F532" s="166"/>
      <c r="G532" s="166"/>
      <c r="H532" s="166"/>
      <c r="I532" s="166"/>
      <c r="J532" s="166"/>
      <c r="K532" s="166"/>
      <c r="L532" s="166"/>
      <c r="M532" s="166"/>
      <c r="N532" s="166"/>
      <c r="O532" s="166"/>
      <c r="P532" s="166"/>
      <c r="Q532" s="166"/>
      <c r="R532" s="166"/>
      <c r="S532" s="166"/>
      <c r="T532" s="166"/>
      <c r="U532" s="166"/>
      <c r="V532" s="166"/>
      <c r="W532" s="166"/>
      <c r="X532" s="166"/>
      <c r="Y532" s="166"/>
      <c r="Z532" s="166"/>
    </row>
    <row r="533" spans="1:26" ht="12.75" customHeight="1">
      <c r="A533" s="166"/>
      <c r="B533" s="166"/>
      <c r="C533" s="166"/>
      <c r="D533" s="166"/>
      <c r="E533" s="166"/>
      <c r="F533" s="166"/>
      <c r="G533" s="166"/>
      <c r="H533" s="166"/>
      <c r="I533" s="166"/>
      <c r="J533" s="166"/>
      <c r="K533" s="166"/>
      <c r="L533" s="166"/>
      <c r="M533" s="166"/>
      <c r="N533" s="166"/>
      <c r="O533" s="166"/>
      <c r="P533" s="166"/>
      <c r="Q533" s="166"/>
      <c r="R533" s="166"/>
      <c r="S533" s="166"/>
      <c r="T533" s="166"/>
      <c r="U533" s="166"/>
      <c r="V533" s="166"/>
      <c r="W533" s="166"/>
      <c r="X533" s="166"/>
      <c r="Y533" s="166"/>
      <c r="Z533" s="166"/>
    </row>
    <row r="534" spans="1:26" ht="12.75" customHeight="1">
      <c r="A534" s="166"/>
      <c r="B534" s="166"/>
      <c r="C534" s="166"/>
      <c r="D534" s="166"/>
      <c r="E534" s="166"/>
      <c r="F534" s="166"/>
      <c r="G534" s="166"/>
      <c r="H534" s="166"/>
      <c r="I534" s="166"/>
      <c r="J534" s="166"/>
      <c r="K534" s="166"/>
      <c r="L534" s="166"/>
      <c r="M534" s="166"/>
      <c r="N534" s="166"/>
      <c r="O534" s="166"/>
      <c r="P534" s="166"/>
      <c r="Q534" s="166"/>
      <c r="R534" s="166"/>
      <c r="S534" s="166"/>
      <c r="T534" s="166"/>
      <c r="U534" s="166"/>
      <c r="V534" s="166"/>
      <c r="W534" s="166"/>
      <c r="X534" s="166"/>
      <c r="Y534" s="166"/>
      <c r="Z534" s="166"/>
    </row>
    <row r="535" spans="1:26" ht="12.75" customHeight="1">
      <c r="A535" s="166"/>
      <c r="B535" s="166"/>
      <c r="C535" s="166"/>
      <c r="D535" s="166"/>
      <c r="E535" s="166"/>
      <c r="F535" s="166"/>
      <c r="G535" s="166"/>
      <c r="H535" s="166"/>
      <c r="I535" s="166"/>
      <c r="J535" s="166"/>
      <c r="K535" s="166"/>
      <c r="L535" s="166"/>
      <c r="M535" s="166"/>
      <c r="N535" s="166"/>
      <c r="O535" s="166"/>
      <c r="P535" s="166"/>
      <c r="Q535" s="166"/>
      <c r="R535" s="166"/>
      <c r="S535" s="166"/>
      <c r="T535" s="166"/>
      <c r="U535" s="166"/>
      <c r="V535" s="166"/>
      <c r="W535" s="166"/>
      <c r="X535" s="166"/>
      <c r="Y535" s="166"/>
      <c r="Z535" s="166"/>
    </row>
    <row r="536" spans="1:26" ht="12.75" customHeight="1">
      <c r="A536" s="166"/>
      <c r="B536" s="166"/>
      <c r="C536" s="166"/>
      <c r="D536" s="166"/>
      <c r="E536" s="166"/>
      <c r="F536" s="166"/>
      <c r="G536" s="166"/>
      <c r="H536" s="166"/>
      <c r="I536" s="166"/>
      <c r="J536" s="166"/>
      <c r="K536" s="166"/>
      <c r="L536" s="166"/>
      <c r="M536" s="166"/>
      <c r="N536" s="166"/>
      <c r="O536" s="166"/>
      <c r="P536" s="166"/>
      <c r="Q536" s="166"/>
      <c r="R536" s="166"/>
      <c r="S536" s="166"/>
      <c r="T536" s="166"/>
      <c r="U536" s="166"/>
      <c r="V536" s="166"/>
      <c r="W536" s="166"/>
      <c r="X536" s="166"/>
      <c r="Y536" s="166"/>
      <c r="Z536" s="166"/>
    </row>
    <row r="537" spans="1:26" ht="12.75" customHeight="1">
      <c r="A537" s="166"/>
      <c r="B537" s="166"/>
      <c r="C537" s="166"/>
      <c r="D537" s="166"/>
      <c r="E537" s="166"/>
      <c r="F537" s="166"/>
      <c r="G537" s="166"/>
      <c r="H537" s="166"/>
      <c r="I537" s="166"/>
      <c r="J537" s="166"/>
      <c r="K537" s="166"/>
      <c r="L537" s="166"/>
      <c r="M537" s="166"/>
      <c r="N537" s="166"/>
      <c r="O537" s="166"/>
      <c r="P537" s="166"/>
      <c r="Q537" s="166"/>
      <c r="R537" s="166"/>
      <c r="S537" s="166"/>
      <c r="T537" s="166"/>
      <c r="U537" s="166"/>
      <c r="V537" s="166"/>
      <c r="W537" s="166"/>
      <c r="X537" s="166"/>
      <c r="Y537" s="166"/>
      <c r="Z537" s="166"/>
    </row>
    <row r="538" spans="1:26" ht="12.75" customHeight="1">
      <c r="A538" s="166"/>
      <c r="B538" s="166"/>
      <c r="C538" s="166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66"/>
      <c r="O538" s="166"/>
      <c r="P538" s="166"/>
      <c r="Q538" s="166"/>
      <c r="R538" s="166"/>
      <c r="S538" s="166"/>
      <c r="T538" s="166"/>
      <c r="U538" s="166"/>
      <c r="V538" s="166"/>
      <c r="W538" s="166"/>
      <c r="X538" s="166"/>
      <c r="Y538" s="166"/>
      <c r="Z538" s="166"/>
    </row>
    <row r="539" spans="1:26" ht="12.75" customHeight="1">
      <c r="A539" s="166"/>
      <c r="B539" s="166"/>
      <c r="C539" s="166"/>
      <c r="D539" s="166"/>
      <c r="E539" s="166"/>
      <c r="F539" s="166"/>
      <c r="G539" s="166"/>
      <c r="H539" s="166"/>
      <c r="I539" s="166"/>
      <c r="J539" s="166"/>
      <c r="K539" s="166"/>
      <c r="L539" s="166"/>
      <c r="M539" s="166"/>
      <c r="N539" s="166"/>
      <c r="O539" s="166"/>
      <c r="P539" s="166"/>
      <c r="Q539" s="166"/>
      <c r="R539" s="166"/>
      <c r="S539" s="166"/>
      <c r="T539" s="166"/>
      <c r="U539" s="166"/>
      <c r="V539" s="166"/>
      <c r="W539" s="166"/>
      <c r="X539" s="166"/>
      <c r="Y539" s="166"/>
      <c r="Z539" s="166"/>
    </row>
    <row r="540" spans="1:26" ht="12.75" customHeight="1">
      <c r="A540" s="166"/>
      <c r="B540" s="166"/>
      <c r="C540" s="166"/>
      <c r="D540" s="166"/>
      <c r="E540" s="166"/>
      <c r="F540" s="166"/>
      <c r="G540" s="166"/>
      <c r="H540" s="166"/>
      <c r="I540" s="166"/>
      <c r="J540" s="166"/>
      <c r="K540" s="166"/>
      <c r="L540" s="166"/>
      <c r="M540" s="166"/>
      <c r="N540" s="166"/>
      <c r="O540" s="166"/>
      <c r="P540" s="166"/>
      <c r="Q540" s="166"/>
      <c r="R540" s="166"/>
      <c r="S540" s="166"/>
      <c r="T540" s="166"/>
      <c r="U540" s="166"/>
      <c r="V540" s="166"/>
      <c r="W540" s="166"/>
      <c r="X540" s="166"/>
      <c r="Y540" s="166"/>
      <c r="Z540" s="166"/>
    </row>
    <row r="541" spans="1:26" ht="12.75" customHeight="1">
      <c r="A541" s="166"/>
      <c r="B541" s="166"/>
      <c r="C541" s="166"/>
      <c r="D541" s="166"/>
      <c r="E541" s="166"/>
      <c r="F541" s="166"/>
      <c r="G541" s="166"/>
      <c r="H541" s="166"/>
      <c r="I541" s="166"/>
      <c r="J541" s="166"/>
      <c r="K541" s="166"/>
      <c r="L541" s="166"/>
      <c r="M541" s="166"/>
      <c r="N541" s="166"/>
      <c r="O541" s="166"/>
      <c r="P541" s="166"/>
      <c r="Q541" s="166"/>
      <c r="R541" s="166"/>
      <c r="S541" s="166"/>
      <c r="T541" s="166"/>
      <c r="U541" s="166"/>
      <c r="V541" s="166"/>
      <c r="W541" s="166"/>
      <c r="X541" s="166"/>
      <c r="Y541" s="166"/>
      <c r="Z541" s="166"/>
    </row>
    <row r="542" spans="1:26" ht="12.75" customHeight="1">
      <c r="A542" s="166"/>
      <c r="B542" s="166"/>
      <c r="C542" s="166"/>
      <c r="D542" s="166"/>
      <c r="E542" s="166"/>
      <c r="F542" s="166"/>
      <c r="G542" s="166"/>
      <c r="H542" s="166"/>
      <c r="I542" s="166"/>
      <c r="J542" s="166"/>
      <c r="K542" s="166"/>
      <c r="L542" s="166"/>
      <c r="M542" s="166"/>
      <c r="N542" s="166"/>
      <c r="O542" s="166"/>
      <c r="P542" s="166"/>
      <c r="Q542" s="166"/>
      <c r="R542" s="166"/>
      <c r="S542" s="166"/>
      <c r="T542" s="166"/>
      <c r="U542" s="166"/>
      <c r="V542" s="166"/>
      <c r="W542" s="166"/>
      <c r="X542" s="166"/>
      <c r="Y542" s="166"/>
      <c r="Z542" s="166"/>
    </row>
    <row r="543" spans="1:26" ht="12.75" customHeight="1">
      <c r="A543" s="166"/>
      <c r="B543" s="166"/>
      <c r="C543" s="166"/>
      <c r="D543" s="166"/>
      <c r="E543" s="166"/>
      <c r="F543" s="166"/>
      <c r="G543" s="166"/>
      <c r="H543" s="166"/>
      <c r="I543" s="166"/>
      <c r="J543" s="166"/>
      <c r="K543" s="166"/>
      <c r="L543" s="166"/>
      <c r="M543" s="166"/>
      <c r="N543" s="166"/>
      <c r="O543" s="166"/>
      <c r="P543" s="166"/>
      <c r="Q543" s="166"/>
      <c r="R543" s="166"/>
      <c r="S543" s="166"/>
      <c r="T543" s="166"/>
      <c r="U543" s="166"/>
      <c r="V543" s="166"/>
      <c r="W543" s="166"/>
      <c r="X543" s="166"/>
      <c r="Y543" s="166"/>
      <c r="Z543" s="166"/>
    </row>
    <row r="544" spans="1:26" ht="12.75" customHeight="1">
      <c r="A544" s="166"/>
      <c r="B544" s="166"/>
      <c r="C544" s="166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66"/>
      <c r="O544" s="166"/>
      <c r="P544" s="166"/>
      <c r="Q544" s="166"/>
      <c r="R544" s="166"/>
      <c r="S544" s="166"/>
      <c r="T544" s="166"/>
      <c r="U544" s="166"/>
      <c r="V544" s="166"/>
      <c r="W544" s="166"/>
      <c r="X544" s="166"/>
      <c r="Y544" s="166"/>
      <c r="Z544" s="166"/>
    </row>
    <row r="545" spans="1:26" ht="12.75" customHeight="1">
      <c r="A545" s="166"/>
      <c r="B545" s="166"/>
      <c r="C545" s="166"/>
      <c r="D545" s="166"/>
      <c r="E545" s="166"/>
      <c r="F545" s="166"/>
      <c r="G545" s="166"/>
      <c r="H545" s="166"/>
      <c r="I545" s="166"/>
      <c r="J545" s="166"/>
      <c r="K545" s="166"/>
      <c r="L545" s="166"/>
      <c r="M545" s="166"/>
      <c r="N545" s="166"/>
      <c r="O545" s="166"/>
      <c r="P545" s="166"/>
      <c r="Q545" s="166"/>
      <c r="R545" s="166"/>
      <c r="S545" s="166"/>
      <c r="T545" s="166"/>
      <c r="U545" s="166"/>
      <c r="V545" s="166"/>
      <c r="W545" s="166"/>
      <c r="X545" s="166"/>
      <c r="Y545" s="166"/>
      <c r="Z545" s="166"/>
    </row>
    <row r="546" spans="1:26" ht="12.75" customHeight="1">
      <c r="A546" s="166"/>
      <c r="B546" s="166"/>
      <c r="C546" s="166"/>
      <c r="D546" s="166"/>
      <c r="E546" s="166"/>
      <c r="F546" s="166"/>
      <c r="G546" s="166"/>
      <c r="H546" s="166"/>
      <c r="I546" s="166"/>
      <c r="J546" s="166"/>
      <c r="K546" s="166"/>
      <c r="L546" s="166"/>
      <c r="M546" s="166"/>
      <c r="N546" s="166"/>
      <c r="O546" s="166"/>
      <c r="P546" s="166"/>
      <c r="Q546" s="166"/>
      <c r="R546" s="166"/>
      <c r="S546" s="166"/>
      <c r="T546" s="166"/>
      <c r="U546" s="166"/>
      <c r="V546" s="166"/>
      <c r="W546" s="166"/>
      <c r="X546" s="166"/>
      <c r="Y546" s="166"/>
      <c r="Z546" s="166"/>
    </row>
    <row r="547" spans="1:26" ht="12.75" customHeight="1">
      <c r="A547" s="166"/>
      <c r="B547" s="166"/>
      <c r="C547" s="166"/>
      <c r="D547" s="166"/>
      <c r="E547" s="166"/>
      <c r="F547" s="166"/>
      <c r="G547" s="166"/>
      <c r="H547" s="166"/>
      <c r="I547" s="166"/>
      <c r="J547" s="166"/>
      <c r="K547" s="166"/>
      <c r="L547" s="166"/>
      <c r="M547" s="166"/>
      <c r="N547" s="166"/>
      <c r="O547" s="166"/>
      <c r="P547" s="166"/>
      <c r="Q547" s="166"/>
      <c r="R547" s="166"/>
      <c r="S547" s="166"/>
      <c r="T547" s="166"/>
      <c r="U547" s="166"/>
      <c r="V547" s="166"/>
      <c r="W547" s="166"/>
      <c r="X547" s="166"/>
      <c r="Y547" s="166"/>
      <c r="Z547" s="166"/>
    </row>
    <row r="548" spans="1:26" ht="12.75" customHeight="1">
      <c r="A548" s="166"/>
      <c r="B548" s="166"/>
      <c r="C548" s="166"/>
      <c r="D548" s="166"/>
      <c r="E548" s="166"/>
      <c r="F548" s="166"/>
      <c r="G548" s="166"/>
      <c r="H548" s="166"/>
      <c r="I548" s="166"/>
      <c r="J548" s="166"/>
      <c r="K548" s="166"/>
      <c r="L548" s="166"/>
      <c r="M548" s="166"/>
      <c r="N548" s="166"/>
      <c r="O548" s="166"/>
      <c r="P548" s="166"/>
      <c r="Q548" s="166"/>
      <c r="R548" s="166"/>
      <c r="S548" s="166"/>
      <c r="T548" s="166"/>
      <c r="U548" s="166"/>
      <c r="V548" s="166"/>
      <c r="W548" s="166"/>
      <c r="X548" s="166"/>
      <c r="Y548" s="166"/>
      <c r="Z548" s="166"/>
    </row>
    <row r="549" spans="1:26" ht="12.75" customHeight="1">
      <c r="A549" s="166"/>
      <c r="B549" s="166"/>
      <c r="C549" s="166"/>
      <c r="D549" s="166"/>
      <c r="E549" s="166"/>
      <c r="F549" s="166"/>
      <c r="G549" s="166"/>
      <c r="H549" s="166"/>
      <c r="I549" s="166"/>
      <c r="J549" s="166"/>
      <c r="K549" s="166"/>
      <c r="L549" s="166"/>
      <c r="M549" s="166"/>
      <c r="N549" s="166"/>
      <c r="O549" s="166"/>
      <c r="P549" s="166"/>
      <c r="Q549" s="166"/>
      <c r="R549" s="166"/>
      <c r="S549" s="166"/>
      <c r="T549" s="166"/>
      <c r="U549" s="166"/>
      <c r="V549" s="166"/>
      <c r="W549" s="166"/>
      <c r="X549" s="166"/>
      <c r="Y549" s="166"/>
      <c r="Z549" s="166"/>
    </row>
    <row r="550" spans="1:26" ht="12.75" customHeight="1">
      <c r="A550" s="166"/>
      <c r="B550" s="166"/>
      <c r="C550" s="166"/>
      <c r="D550" s="166"/>
      <c r="E550" s="166"/>
      <c r="F550" s="166"/>
      <c r="G550" s="166"/>
      <c r="H550" s="166"/>
      <c r="I550" s="166"/>
      <c r="J550" s="166"/>
      <c r="K550" s="166"/>
      <c r="L550" s="166"/>
      <c r="M550" s="166"/>
      <c r="N550" s="166"/>
      <c r="O550" s="166"/>
      <c r="P550" s="166"/>
      <c r="Q550" s="166"/>
      <c r="R550" s="166"/>
      <c r="S550" s="166"/>
      <c r="T550" s="166"/>
      <c r="U550" s="166"/>
      <c r="V550" s="166"/>
      <c r="W550" s="166"/>
      <c r="X550" s="166"/>
      <c r="Y550" s="166"/>
      <c r="Z550" s="166"/>
    </row>
    <row r="551" spans="1:26" ht="12.75" customHeight="1">
      <c r="A551" s="166"/>
      <c r="B551" s="166"/>
      <c r="C551" s="166"/>
      <c r="D551" s="166"/>
      <c r="E551" s="166"/>
      <c r="F551" s="166"/>
      <c r="G551" s="166"/>
      <c r="H551" s="166"/>
      <c r="I551" s="166"/>
      <c r="J551" s="166"/>
      <c r="K551" s="166"/>
      <c r="L551" s="166"/>
      <c r="M551" s="166"/>
      <c r="N551" s="166"/>
      <c r="O551" s="166"/>
      <c r="P551" s="166"/>
      <c r="Q551" s="166"/>
      <c r="R551" s="166"/>
      <c r="S551" s="166"/>
      <c r="T551" s="166"/>
      <c r="U551" s="166"/>
      <c r="V551" s="166"/>
      <c r="W551" s="166"/>
      <c r="X551" s="166"/>
      <c r="Y551" s="166"/>
      <c r="Z551" s="166"/>
    </row>
    <row r="552" spans="1:26" ht="12.75" customHeight="1">
      <c r="A552" s="166"/>
      <c r="B552" s="166"/>
      <c r="C552" s="166"/>
      <c r="D552" s="166"/>
      <c r="E552" s="166"/>
      <c r="F552" s="166"/>
      <c r="G552" s="166"/>
      <c r="H552" s="166"/>
      <c r="I552" s="166"/>
      <c r="J552" s="166"/>
      <c r="K552" s="166"/>
      <c r="L552" s="166"/>
      <c r="M552" s="166"/>
      <c r="N552" s="166"/>
      <c r="O552" s="166"/>
      <c r="P552" s="166"/>
      <c r="Q552" s="166"/>
      <c r="R552" s="166"/>
      <c r="S552" s="166"/>
      <c r="T552" s="166"/>
      <c r="U552" s="166"/>
      <c r="V552" s="166"/>
      <c r="W552" s="166"/>
      <c r="X552" s="166"/>
      <c r="Y552" s="166"/>
      <c r="Z552" s="166"/>
    </row>
    <row r="553" spans="1:26" ht="12.75" customHeight="1">
      <c r="A553" s="166"/>
      <c r="B553" s="166"/>
      <c r="C553" s="166"/>
      <c r="D553" s="166"/>
      <c r="E553" s="166"/>
      <c r="F553" s="166"/>
      <c r="G553" s="166"/>
      <c r="H553" s="166"/>
      <c r="I553" s="166"/>
      <c r="J553" s="166"/>
      <c r="K553" s="166"/>
      <c r="L553" s="166"/>
      <c r="M553" s="166"/>
      <c r="N553" s="166"/>
      <c r="O553" s="166"/>
      <c r="P553" s="166"/>
      <c r="Q553" s="166"/>
      <c r="R553" s="166"/>
      <c r="S553" s="166"/>
      <c r="T553" s="166"/>
      <c r="U553" s="166"/>
      <c r="V553" s="166"/>
      <c r="W553" s="166"/>
      <c r="X553" s="166"/>
      <c r="Y553" s="166"/>
      <c r="Z553" s="166"/>
    </row>
    <row r="554" spans="1:26" ht="12.75" customHeight="1">
      <c r="A554" s="166"/>
      <c r="B554" s="166"/>
      <c r="C554" s="166"/>
      <c r="D554" s="166"/>
      <c r="E554" s="166"/>
      <c r="F554" s="166"/>
      <c r="G554" s="166"/>
      <c r="H554" s="166"/>
      <c r="I554" s="166"/>
      <c r="J554" s="166"/>
      <c r="K554" s="166"/>
      <c r="L554" s="166"/>
      <c r="M554" s="166"/>
      <c r="N554" s="166"/>
      <c r="O554" s="166"/>
      <c r="P554" s="166"/>
      <c r="Q554" s="166"/>
      <c r="R554" s="166"/>
      <c r="S554" s="166"/>
      <c r="T554" s="166"/>
      <c r="U554" s="166"/>
      <c r="V554" s="166"/>
      <c r="W554" s="166"/>
      <c r="X554" s="166"/>
      <c r="Y554" s="166"/>
      <c r="Z554" s="166"/>
    </row>
    <row r="555" spans="1:26" ht="12.75" customHeight="1">
      <c r="A555" s="166"/>
      <c r="B555" s="166"/>
      <c r="C555" s="166"/>
      <c r="D555" s="166"/>
      <c r="E555" s="166"/>
      <c r="F555" s="166"/>
      <c r="G555" s="166"/>
      <c r="H555" s="166"/>
      <c r="I555" s="166"/>
      <c r="J555" s="166"/>
      <c r="K555" s="166"/>
      <c r="L555" s="166"/>
      <c r="M555" s="166"/>
      <c r="N555" s="166"/>
      <c r="O555" s="166"/>
      <c r="P555" s="166"/>
      <c r="Q555" s="166"/>
      <c r="R555" s="166"/>
      <c r="S555" s="166"/>
      <c r="T555" s="166"/>
      <c r="U555" s="166"/>
      <c r="V555" s="166"/>
      <c r="W555" s="166"/>
      <c r="X555" s="166"/>
      <c r="Y555" s="166"/>
      <c r="Z555" s="166"/>
    </row>
    <row r="556" spans="1:26" ht="12.75" customHeight="1">
      <c r="A556" s="166"/>
      <c r="B556" s="166"/>
      <c r="C556" s="166"/>
      <c r="D556" s="166"/>
      <c r="E556" s="166"/>
      <c r="F556" s="166"/>
      <c r="G556" s="166"/>
      <c r="H556" s="166"/>
      <c r="I556" s="166"/>
      <c r="J556" s="166"/>
      <c r="K556" s="166"/>
      <c r="L556" s="166"/>
      <c r="M556" s="166"/>
      <c r="N556" s="166"/>
      <c r="O556" s="166"/>
      <c r="P556" s="166"/>
      <c r="Q556" s="166"/>
      <c r="R556" s="166"/>
      <c r="S556" s="166"/>
      <c r="T556" s="166"/>
      <c r="U556" s="166"/>
      <c r="V556" s="166"/>
      <c r="W556" s="166"/>
      <c r="X556" s="166"/>
      <c r="Y556" s="166"/>
      <c r="Z556" s="166"/>
    </row>
    <row r="557" spans="1:26" ht="12.75" customHeight="1">
      <c r="A557" s="166"/>
      <c r="B557" s="166"/>
      <c r="C557" s="166"/>
      <c r="D557" s="166"/>
      <c r="E557" s="166"/>
      <c r="F557" s="166"/>
      <c r="G557" s="166"/>
      <c r="H557" s="166"/>
      <c r="I557" s="166"/>
      <c r="J557" s="166"/>
      <c r="K557" s="166"/>
      <c r="L557" s="166"/>
      <c r="M557" s="166"/>
      <c r="N557" s="166"/>
      <c r="O557" s="166"/>
      <c r="P557" s="166"/>
      <c r="Q557" s="166"/>
      <c r="R557" s="166"/>
      <c r="S557" s="166"/>
      <c r="T557" s="166"/>
      <c r="U557" s="166"/>
      <c r="V557" s="166"/>
      <c r="W557" s="166"/>
      <c r="X557" s="166"/>
      <c r="Y557" s="166"/>
      <c r="Z557" s="166"/>
    </row>
    <row r="558" spans="1:26" ht="12.75" customHeight="1">
      <c r="A558" s="166"/>
      <c r="B558" s="166"/>
      <c r="C558" s="166"/>
      <c r="D558" s="166"/>
      <c r="E558" s="166"/>
      <c r="F558" s="166"/>
      <c r="G558" s="166"/>
      <c r="H558" s="166"/>
      <c r="I558" s="166"/>
      <c r="J558" s="166"/>
      <c r="K558" s="166"/>
      <c r="L558" s="166"/>
      <c r="M558" s="166"/>
      <c r="N558" s="166"/>
      <c r="O558" s="166"/>
      <c r="P558" s="166"/>
      <c r="Q558" s="166"/>
      <c r="R558" s="166"/>
      <c r="S558" s="166"/>
      <c r="T558" s="166"/>
      <c r="U558" s="166"/>
      <c r="V558" s="166"/>
      <c r="W558" s="166"/>
      <c r="X558" s="166"/>
      <c r="Y558" s="166"/>
      <c r="Z558" s="166"/>
    </row>
    <row r="559" spans="1:26" ht="12.75" customHeight="1">
      <c r="A559" s="166"/>
      <c r="B559" s="166"/>
      <c r="C559" s="166"/>
      <c r="D559" s="166"/>
      <c r="E559" s="166"/>
      <c r="F559" s="166"/>
      <c r="G559" s="166"/>
      <c r="H559" s="166"/>
      <c r="I559" s="166"/>
      <c r="J559" s="166"/>
      <c r="K559" s="166"/>
      <c r="L559" s="166"/>
      <c r="M559" s="166"/>
      <c r="N559" s="166"/>
      <c r="O559" s="166"/>
      <c r="P559" s="166"/>
      <c r="Q559" s="166"/>
      <c r="R559" s="166"/>
      <c r="S559" s="166"/>
      <c r="T559" s="166"/>
      <c r="U559" s="166"/>
      <c r="V559" s="166"/>
      <c r="W559" s="166"/>
      <c r="X559" s="166"/>
      <c r="Y559" s="166"/>
      <c r="Z559" s="166"/>
    </row>
    <row r="560" spans="1:26" ht="12.75" customHeight="1">
      <c r="A560" s="166"/>
      <c r="B560" s="166"/>
      <c r="C560" s="166"/>
      <c r="D560" s="166"/>
      <c r="E560" s="166"/>
      <c r="F560" s="166"/>
      <c r="G560" s="166"/>
      <c r="H560" s="166"/>
      <c r="I560" s="166"/>
      <c r="J560" s="166"/>
      <c r="K560" s="166"/>
      <c r="L560" s="166"/>
      <c r="M560" s="166"/>
      <c r="N560" s="166"/>
      <c r="O560" s="166"/>
      <c r="P560" s="166"/>
      <c r="Q560" s="166"/>
      <c r="R560" s="166"/>
      <c r="S560" s="166"/>
      <c r="T560" s="166"/>
      <c r="U560" s="166"/>
      <c r="V560" s="166"/>
      <c r="W560" s="166"/>
      <c r="X560" s="166"/>
      <c r="Y560" s="166"/>
      <c r="Z560" s="166"/>
    </row>
    <row r="561" spans="1:26" ht="12.75" customHeight="1">
      <c r="A561" s="166"/>
      <c r="B561" s="166"/>
      <c r="C561" s="166"/>
      <c r="D561" s="166"/>
      <c r="E561" s="166"/>
      <c r="F561" s="166"/>
      <c r="G561" s="166"/>
      <c r="H561" s="166"/>
      <c r="I561" s="166"/>
      <c r="J561" s="166"/>
      <c r="K561" s="166"/>
      <c r="L561" s="166"/>
      <c r="M561" s="166"/>
      <c r="N561" s="166"/>
      <c r="O561" s="166"/>
      <c r="P561" s="166"/>
      <c r="Q561" s="166"/>
      <c r="R561" s="166"/>
      <c r="S561" s="166"/>
      <c r="T561" s="166"/>
      <c r="U561" s="166"/>
      <c r="V561" s="166"/>
      <c r="W561" s="166"/>
      <c r="X561" s="166"/>
      <c r="Y561" s="166"/>
      <c r="Z561" s="166"/>
    </row>
    <row r="562" spans="1:26" ht="12.75" customHeight="1">
      <c r="A562" s="166"/>
      <c r="B562" s="166"/>
      <c r="C562" s="166"/>
      <c r="D562" s="166"/>
      <c r="E562" s="166"/>
      <c r="F562" s="166"/>
      <c r="G562" s="166"/>
      <c r="H562" s="166"/>
      <c r="I562" s="166"/>
      <c r="J562" s="166"/>
      <c r="K562" s="166"/>
      <c r="L562" s="166"/>
      <c r="M562" s="166"/>
      <c r="N562" s="166"/>
      <c r="O562" s="166"/>
      <c r="P562" s="166"/>
      <c r="Q562" s="166"/>
      <c r="R562" s="166"/>
      <c r="S562" s="166"/>
      <c r="T562" s="166"/>
      <c r="U562" s="166"/>
      <c r="V562" s="166"/>
      <c r="W562" s="166"/>
      <c r="X562" s="166"/>
      <c r="Y562" s="166"/>
      <c r="Z562" s="166"/>
    </row>
    <row r="563" spans="1:26" ht="12.75" customHeight="1">
      <c r="A563" s="166"/>
      <c r="B563" s="166"/>
      <c r="C563" s="166"/>
      <c r="D563" s="166"/>
      <c r="E563" s="166"/>
      <c r="F563" s="166"/>
      <c r="G563" s="166"/>
      <c r="H563" s="166"/>
      <c r="I563" s="166"/>
      <c r="J563" s="166"/>
      <c r="K563" s="166"/>
      <c r="L563" s="166"/>
      <c r="M563" s="166"/>
      <c r="N563" s="166"/>
      <c r="O563" s="166"/>
      <c r="P563" s="166"/>
      <c r="Q563" s="166"/>
      <c r="R563" s="166"/>
      <c r="S563" s="166"/>
      <c r="T563" s="166"/>
      <c r="U563" s="166"/>
      <c r="V563" s="166"/>
      <c r="W563" s="166"/>
      <c r="X563" s="166"/>
      <c r="Y563" s="166"/>
      <c r="Z563" s="166"/>
    </row>
    <row r="564" spans="1:26" ht="12.75" customHeight="1">
      <c r="A564" s="166"/>
      <c r="B564" s="166"/>
      <c r="C564" s="166"/>
      <c r="D564" s="166"/>
      <c r="E564" s="166"/>
      <c r="F564" s="166"/>
      <c r="G564" s="166"/>
      <c r="H564" s="166"/>
      <c r="I564" s="166"/>
      <c r="J564" s="166"/>
      <c r="K564" s="166"/>
      <c r="L564" s="166"/>
      <c r="M564" s="166"/>
      <c r="N564" s="166"/>
      <c r="O564" s="166"/>
      <c r="P564" s="166"/>
      <c r="Q564" s="166"/>
      <c r="R564" s="166"/>
      <c r="S564" s="166"/>
      <c r="T564" s="166"/>
      <c r="U564" s="166"/>
      <c r="V564" s="166"/>
      <c r="W564" s="166"/>
      <c r="X564" s="166"/>
      <c r="Y564" s="166"/>
      <c r="Z564" s="166"/>
    </row>
    <row r="565" spans="1:26" ht="12.75" customHeight="1">
      <c r="A565" s="166"/>
      <c r="B565" s="166"/>
      <c r="C565" s="166"/>
      <c r="D565" s="166"/>
      <c r="E565" s="166"/>
      <c r="F565" s="166"/>
      <c r="G565" s="166"/>
      <c r="H565" s="166"/>
      <c r="I565" s="166"/>
      <c r="J565" s="166"/>
      <c r="K565" s="166"/>
      <c r="L565" s="166"/>
      <c r="M565" s="166"/>
      <c r="N565" s="166"/>
      <c r="O565" s="166"/>
      <c r="P565" s="166"/>
      <c r="Q565" s="166"/>
      <c r="R565" s="166"/>
      <c r="S565" s="166"/>
      <c r="T565" s="166"/>
      <c r="U565" s="166"/>
      <c r="V565" s="166"/>
      <c r="W565" s="166"/>
      <c r="X565" s="166"/>
      <c r="Y565" s="166"/>
      <c r="Z565" s="166"/>
    </row>
    <row r="566" spans="1:26" ht="12.75" customHeight="1">
      <c r="A566" s="166"/>
      <c r="B566" s="166"/>
      <c r="C566" s="166"/>
      <c r="D566" s="166"/>
      <c r="E566" s="166"/>
      <c r="F566" s="166"/>
      <c r="G566" s="166"/>
      <c r="H566" s="166"/>
      <c r="I566" s="166"/>
      <c r="J566" s="166"/>
      <c r="K566" s="166"/>
      <c r="L566" s="166"/>
      <c r="M566" s="166"/>
      <c r="N566" s="166"/>
      <c r="O566" s="166"/>
      <c r="P566" s="166"/>
      <c r="Q566" s="166"/>
      <c r="R566" s="166"/>
      <c r="S566" s="166"/>
      <c r="T566" s="166"/>
      <c r="U566" s="166"/>
      <c r="V566" s="166"/>
      <c r="W566" s="166"/>
      <c r="X566" s="166"/>
      <c r="Y566" s="166"/>
      <c r="Z566" s="166"/>
    </row>
    <row r="567" spans="1:26" ht="12.75" customHeight="1">
      <c r="A567" s="166"/>
      <c r="B567" s="166"/>
      <c r="C567" s="166"/>
      <c r="D567" s="166"/>
      <c r="E567" s="166"/>
      <c r="F567" s="166"/>
      <c r="G567" s="166"/>
      <c r="H567" s="166"/>
      <c r="I567" s="166"/>
      <c r="J567" s="166"/>
      <c r="K567" s="166"/>
      <c r="L567" s="166"/>
      <c r="M567" s="166"/>
      <c r="N567" s="166"/>
      <c r="O567" s="166"/>
      <c r="P567" s="166"/>
      <c r="Q567" s="166"/>
      <c r="R567" s="166"/>
      <c r="S567" s="166"/>
      <c r="T567" s="166"/>
      <c r="U567" s="166"/>
      <c r="V567" s="166"/>
      <c r="W567" s="166"/>
      <c r="X567" s="166"/>
      <c r="Y567" s="166"/>
      <c r="Z567" s="166"/>
    </row>
    <row r="568" spans="1:26" ht="12.75" customHeight="1">
      <c r="A568" s="166"/>
      <c r="B568" s="166"/>
      <c r="C568" s="166"/>
      <c r="D568" s="166"/>
      <c r="E568" s="166"/>
      <c r="F568" s="166"/>
      <c r="G568" s="166"/>
      <c r="H568" s="166"/>
      <c r="I568" s="166"/>
      <c r="J568" s="166"/>
      <c r="K568" s="166"/>
      <c r="L568" s="166"/>
      <c r="M568" s="166"/>
      <c r="N568" s="166"/>
      <c r="O568" s="166"/>
      <c r="P568" s="166"/>
      <c r="Q568" s="166"/>
      <c r="R568" s="166"/>
      <c r="S568" s="166"/>
      <c r="T568" s="166"/>
      <c r="U568" s="166"/>
      <c r="V568" s="166"/>
      <c r="W568" s="166"/>
      <c r="X568" s="166"/>
      <c r="Y568" s="166"/>
      <c r="Z568" s="166"/>
    </row>
    <row r="569" spans="1:26" ht="12.75" customHeight="1">
      <c r="A569" s="166"/>
      <c r="B569" s="166"/>
      <c r="C569" s="166"/>
      <c r="D569" s="166"/>
      <c r="E569" s="166"/>
      <c r="F569" s="166"/>
      <c r="G569" s="166"/>
      <c r="H569" s="166"/>
      <c r="I569" s="166"/>
      <c r="J569" s="166"/>
      <c r="K569" s="166"/>
      <c r="L569" s="166"/>
      <c r="M569" s="166"/>
      <c r="N569" s="166"/>
      <c r="O569" s="166"/>
      <c r="P569" s="166"/>
      <c r="Q569" s="166"/>
      <c r="R569" s="166"/>
      <c r="S569" s="166"/>
      <c r="T569" s="166"/>
      <c r="U569" s="166"/>
      <c r="V569" s="166"/>
      <c r="W569" s="166"/>
      <c r="X569" s="166"/>
      <c r="Y569" s="166"/>
      <c r="Z569" s="166"/>
    </row>
    <row r="570" spans="1:26" ht="12.75" customHeight="1">
      <c r="A570" s="166"/>
      <c r="B570" s="166"/>
      <c r="C570" s="166"/>
      <c r="D570" s="166"/>
      <c r="E570" s="166"/>
      <c r="F570" s="166"/>
      <c r="G570" s="166"/>
      <c r="H570" s="166"/>
      <c r="I570" s="166"/>
      <c r="J570" s="166"/>
      <c r="K570" s="166"/>
      <c r="L570" s="166"/>
      <c r="M570" s="166"/>
      <c r="N570" s="166"/>
      <c r="O570" s="166"/>
      <c r="P570" s="166"/>
      <c r="Q570" s="166"/>
      <c r="R570" s="166"/>
      <c r="S570" s="166"/>
      <c r="T570" s="166"/>
      <c r="U570" s="166"/>
      <c r="V570" s="166"/>
      <c r="W570" s="166"/>
      <c r="X570" s="166"/>
      <c r="Y570" s="166"/>
      <c r="Z570" s="166"/>
    </row>
    <row r="571" spans="1:26" ht="12.75" customHeight="1">
      <c r="A571" s="166"/>
      <c r="B571" s="166"/>
      <c r="C571" s="166"/>
      <c r="D571" s="166"/>
      <c r="E571" s="166"/>
      <c r="F571" s="166"/>
      <c r="G571" s="166"/>
      <c r="H571" s="166"/>
      <c r="I571" s="166"/>
      <c r="J571" s="166"/>
      <c r="K571" s="166"/>
      <c r="L571" s="166"/>
      <c r="M571" s="166"/>
      <c r="N571" s="166"/>
      <c r="O571" s="166"/>
      <c r="P571" s="166"/>
      <c r="Q571" s="166"/>
      <c r="R571" s="166"/>
      <c r="S571" s="166"/>
      <c r="T571" s="166"/>
      <c r="U571" s="166"/>
      <c r="V571" s="166"/>
      <c r="W571" s="166"/>
      <c r="X571" s="166"/>
      <c r="Y571" s="166"/>
      <c r="Z571" s="166"/>
    </row>
    <row r="572" spans="1:26" ht="12.75" customHeight="1">
      <c r="A572" s="166"/>
      <c r="B572" s="166"/>
      <c r="C572" s="166"/>
      <c r="D572" s="166"/>
      <c r="E572" s="166"/>
      <c r="F572" s="166"/>
      <c r="G572" s="166"/>
      <c r="H572" s="166"/>
      <c r="I572" s="166"/>
      <c r="J572" s="166"/>
      <c r="K572" s="166"/>
      <c r="L572" s="166"/>
      <c r="M572" s="166"/>
      <c r="N572" s="166"/>
      <c r="O572" s="166"/>
      <c r="P572" s="166"/>
      <c r="Q572" s="166"/>
      <c r="R572" s="166"/>
      <c r="S572" s="166"/>
      <c r="T572" s="166"/>
      <c r="U572" s="166"/>
      <c r="V572" s="166"/>
      <c r="W572" s="166"/>
      <c r="X572" s="166"/>
      <c r="Y572" s="166"/>
      <c r="Z572" s="166"/>
    </row>
    <row r="573" spans="1:26" ht="12.75" customHeight="1">
      <c r="A573" s="166"/>
      <c r="B573" s="166"/>
      <c r="C573" s="166"/>
      <c r="D573" s="166"/>
      <c r="E573" s="166"/>
      <c r="F573" s="166"/>
      <c r="G573" s="166"/>
      <c r="H573" s="166"/>
      <c r="I573" s="166"/>
      <c r="J573" s="166"/>
      <c r="K573" s="166"/>
      <c r="L573" s="166"/>
      <c r="M573" s="166"/>
      <c r="N573" s="166"/>
      <c r="O573" s="166"/>
      <c r="P573" s="166"/>
      <c r="Q573" s="166"/>
      <c r="R573" s="166"/>
      <c r="S573" s="166"/>
      <c r="T573" s="166"/>
      <c r="U573" s="166"/>
      <c r="V573" s="166"/>
      <c r="W573" s="166"/>
      <c r="X573" s="166"/>
      <c r="Y573" s="166"/>
      <c r="Z573" s="166"/>
    </row>
    <row r="574" spans="1:26" ht="12.75" customHeight="1">
      <c r="A574" s="166"/>
      <c r="B574" s="166"/>
      <c r="C574" s="166"/>
      <c r="D574" s="166"/>
      <c r="E574" s="166"/>
      <c r="F574" s="166"/>
      <c r="G574" s="166"/>
      <c r="H574" s="166"/>
      <c r="I574" s="166"/>
      <c r="J574" s="166"/>
      <c r="K574" s="166"/>
      <c r="L574" s="166"/>
      <c r="M574" s="166"/>
      <c r="N574" s="166"/>
      <c r="O574" s="166"/>
      <c r="P574" s="166"/>
      <c r="Q574" s="166"/>
      <c r="R574" s="166"/>
      <c r="S574" s="166"/>
      <c r="T574" s="166"/>
      <c r="U574" s="166"/>
      <c r="V574" s="166"/>
      <c r="W574" s="166"/>
      <c r="X574" s="166"/>
      <c r="Y574" s="166"/>
      <c r="Z574" s="166"/>
    </row>
    <row r="575" spans="1:26" ht="12.75" customHeight="1">
      <c r="A575" s="166"/>
      <c r="B575" s="166"/>
      <c r="C575" s="166"/>
      <c r="D575" s="166"/>
      <c r="E575" s="166"/>
      <c r="F575" s="166"/>
      <c r="G575" s="166"/>
      <c r="H575" s="166"/>
      <c r="I575" s="166"/>
      <c r="J575" s="166"/>
      <c r="K575" s="166"/>
      <c r="L575" s="166"/>
      <c r="M575" s="166"/>
      <c r="N575" s="166"/>
      <c r="O575" s="166"/>
      <c r="P575" s="166"/>
      <c r="Q575" s="166"/>
      <c r="R575" s="166"/>
      <c r="S575" s="166"/>
      <c r="T575" s="166"/>
      <c r="U575" s="166"/>
      <c r="V575" s="166"/>
      <c r="W575" s="166"/>
      <c r="X575" s="166"/>
      <c r="Y575" s="166"/>
      <c r="Z575" s="166"/>
    </row>
    <row r="576" spans="1:26" ht="12.75" customHeight="1">
      <c r="A576" s="166"/>
      <c r="B576" s="166"/>
      <c r="C576" s="166"/>
      <c r="D576" s="166"/>
      <c r="E576" s="166"/>
      <c r="F576" s="166"/>
      <c r="G576" s="166"/>
      <c r="H576" s="166"/>
      <c r="I576" s="166"/>
      <c r="J576" s="166"/>
      <c r="K576" s="166"/>
      <c r="L576" s="166"/>
      <c r="M576" s="166"/>
      <c r="N576" s="166"/>
      <c r="O576" s="166"/>
      <c r="P576" s="166"/>
      <c r="Q576" s="166"/>
      <c r="R576" s="166"/>
      <c r="S576" s="166"/>
      <c r="T576" s="166"/>
      <c r="U576" s="166"/>
      <c r="V576" s="166"/>
      <c r="W576" s="166"/>
      <c r="X576" s="166"/>
      <c r="Y576" s="166"/>
      <c r="Z576" s="166"/>
    </row>
    <row r="577" spans="1:26" ht="12.75" customHeight="1">
      <c r="A577" s="166"/>
      <c r="B577" s="166"/>
      <c r="C577" s="166"/>
      <c r="D577" s="166"/>
      <c r="E577" s="166"/>
      <c r="F577" s="166"/>
      <c r="G577" s="166"/>
      <c r="H577" s="166"/>
      <c r="I577" s="166"/>
      <c r="J577" s="166"/>
      <c r="K577" s="166"/>
      <c r="L577" s="166"/>
      <c r="M577" s="166"/>
      <c r="N577" s="166"/>
      <c r="O577" s="166"/>
      <c r="P577" s="166"/>
      <c r="Q577" s="166"/>
      <c r="R577" s="166"/>
      <c r="S577" s="166"/>
      <c r="T577" s="166"/>
      <c r="U577" s="166"/>
      <c r="V577" s="166"/>
      <c r="W577" s="166"/>
      <c r="X577" s="166"/>
      <c r="Y577" s="166"/>
      <c r="Z577" s="166"/>
    </row>
    <row r="578" spans="1:26" ht="12.75" customHeight="1">
      <c r="A578" s="166"/>
      <c r="B578" s="166"/>
      <c r="C578" s="166"/>
      <c r="D578" s="166"/>
      <c r="E578" s="166"/>
      <c r="F578" s="166"/>
      <c r="G578" s="166"/>
      <c r="H578" s="166"/>
      <c r="I578" s="166"/>
      <c r="J578" s="166"/>
      <c r="K578" s="166"/>
      <c r="L578" s="166"/>
      <c r="M578" s="166"/>
      <c r="N578" s="166"/>
      <c r="O578" s="166"/>
      <c r="P578" s="166"/>
      <c r="Q578" s="166"/>
      <c r="R578" s="166"/>
      <c r="S578" s="166"/>
      <c r="T578" s="166"/>
      <c r="U578" s="166"/>
      <c r="V578" s="166"/>
      <c r="W578" s="166"/>
      <c r="X578" s="166"/>
      <c r="Y578" s="166"/>
      <c r="Z578" s="166"/>
    </row>
    <row r="579" spans="1:26" ht="12.75" customHeight="1">
      <c r="A579" s="166"/>
      <c r="B579" s="166"/>
      <c r="C579" s="166"/>
      <c r="D579" s="166"/>
      <c r="E579" s="166"/>
      <c r="F579" s="166"/>
      <c r="G579" s="166"/>
      <c r="H579" s="166"/>
      <c r="I579" s="166"/>
      <c r="J579" s="166"/>
      <c r="K579" s="166"/>
      <c r="L579" s="166"/>
      <c r="M579" s="166"/>
      <c r="N579" s="166"/>
      <c r="O579" s="166"/>
      <c r="P579" s="166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</row>
    <row r="580" spans="1:26" ht="12.75" customHeight="1">
      <c r="A580" s="166"/>
      <c r="B580" s="166"/>
      <c r="C580" s="166"/>
      <c r="D580" s="166"/>
      <c r="E580" s="166"/>
      <c r="F580" s="166"/>
      <c r="G580" s="166"/>
      <c r="H580" s="166"/>
      <c r="I580" s="166"/>
      <c r="J580" s="166"/>
      <c r="K580" s="166"/>
      <c r="L580" s="166"/>
      <c r="M580" s="166"/>
      <c r="N580" s="166"/>
      <c r="O580" s="166"/>
      <c r="P580" s="166"/>
      <c r="Q580" s="166"/>
      <c r="R580" s="166"/>
      <c r="S580" s="166"/>
      <c r="T580" s="166"/>
      <c r="U580" s="166"/>
      <c r="V580" s="166"/>
      <c r="W580" s="166"/>
      <c r="X580" s="166"/>
      <c r="Y580" s="166"/>
      <c r="Z580" s="166"/>
    </row>
    <row r="581" spans="1:26" ht="12.75" customHeight="1">
      <c r="A581" s="166"/>
      <c r="B581" s="166"/>
      <c r="C581" s="166"/>
      <c r="D581" s="166"/>
      <c r="E581" s="166"/>
      <c r="F581" s="166"/>
      <c r="G581" s="166"/>
      <c r="H581" s="166"/>
      <c r="I581" s="166"/>
      <c r="J581" s="166"/>
      <c r="K581" s="166"/>
      <c r="L581" s="166"/>
      <c r="M581" s="166"/>
      <c r="N581" s="166"/>
      <c r="O581" s="166"/>
      <c r="P581" s="166"/>
      <c r="Q581" s="166"/>
      <c r="R581" s="166"/>
      <c r="S581" s="166"/>
      <c r="T581" s="166"/>
      <c r="U581" s="166"/>
      <c r="V581" s="166"/>
      <c r="W581" s="166"/>
      <c r="X581" s="166"/>
      <c r="Y581" s="166"/>
      <c r="Z581" s="166"/>
    </row>
    <row r="582" spans="1:26" ht="12.75" customHeight="1">
      <c r="A582" s="166"/>
      <c r="B582" s="166"/>
      <c r="C582" s="166"/>
      <c r="D582" s="166"/>
      <c r="E582" s="166"/>
      <c r="F582" s="166"/>
      <c r="G582" s="166"/>
      <c r="H582" s="166"/>
      <c r="I582" s="166"/>
      <c r="J582" s="166"/>
      <c r="K582" s="166"/>
      <c r="L582" s="166"/>
      <c r="M582" s="166"/>
      <c r="N582" s="166"/>
      <c r="O582" s="166"/>
      <c r="P582" s="166"/>
      <c r="Q582" s="166"/>
      <c r="R582" s="166"/>
      <c r="S582" s="166"/>
      <c r="T582" s="166"/>
      <c r="U582" s="166"/>
      <c r="V582" s="166"/>
      <c r="W582" s="166"/>
      <c r="X582" s="166"/>
      <c r="Y582" s="166"/>
      <c r="Z582" s="166"/>
    </row>
    <row r="583" spans="1:26" ht="12.75" customHeight="1">
      <c r="A583" s="166"/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</row>
    <row r="584" spans="1:26" ht="12.75" customHeight="1">
      <c r="A584" s="166"/>
      <c r="B584" s="166"/>
      <c r="C584" s="166"/>
      <c r="D584" s="166"/>
      <c r="E584" s="166"/>
      <c r="F584" s="166"/>
      <c r="G584" s="166"/>
      <c r="H584" s="166"/>
      <c r="I584" s="166"/>
      <c r="J584" s="166"/>
      <c r="K584" s="166"/>
      <c r="L584" s="166"/>
      <c r="M584" s="166"/>
      <c r="N584" s="166"/>
      <c r="O584" s="166"/>
      <c r="P584" s="166"/>
      <c r="Q584" s="166"/>
      <c r="R584" s="166"/>
      <c r="S584" s="166"/>
      <c r="T584" s="166"/>
      <c r="U584" s="166"/>
      <c r="V584" s="166"/>
      <c r="W584" s="166"/>
      <c r="X584" s="166"/>
      <c r="Y584" s="166"/>
      <c r="Z584" s="166"/>
    </row>
    <row r="585" spans="1:26" ht="12.75" customHeight="1">
      <c r="A585" s="166"/>
      <c r="B585" s="166"/>
      <c r="C585" s="166"/>
      <c r="D585" s="166"/>
      <c r="E585" s="166"/>
      <c r="F585" s="166"/>
      <c r="G585" s="166"/>
      <c r="H585" s="166"/>
      <c r="I585" s="166"/>
      <c r="J585" s="166"/>
      <c r="K585" s="166"/>
      <c r="L585" s="166"/>
      <c r="M585" s="166"/>
      <c r="N585" s="166"/>
      <c r="O585" s="166"/>
      <c r="P585" s="166"/>
      <c r="Q585" s="166"/>
      <c r="R585" s="166"/>
      <c r="S585" s="166"/>
      <c r="T585" s="166"/>
      <c r="U585" s="166"/>
      <c r="V585" s="166"/>
      <c r="W585" s="166"/>
      <c r="X585" s="166"/>
      <c r="Y585" s="166"/>
      <c r="Z585" s="166"/>
    </row>
    <row r="586" spans="1:26" ht="12.75" customHeight="1">
      <c r="A586" s="166"/>
      <c r="B586" s="166"/>
      <c r="C586" s="166"/>
      <c r="D586" s="166"/>
      <c r="E586" s="166"/>
      <c r="F586" s="166"/>
      <c r="G586" s="166"/>
      <c r="H586" s="166"/>
      <c r="I586" s="166"/>
      <c r="J586" s="166"/>
      <c r="K586" s="166"/>
      <c r="L586" s="166"/>
      <c r="M586" s="166"/>
      <c r="N586" s="166"/>
      <c r="O586" s="166"/>
      <c r="P586" s="166"/>
      <c r="Q586" s="166"/>
      <c r="R586" s="166"/>
      <c r="S586" s="166"/>
      <c r="T586" s="166"/>
      <c r="U586" s="166"/>
      <c r="V586" s="166"/>
      <c r="W586" s="166"/>
      <c r="X586" s="166"/>
      <c r="Y586" s="166"/>
      <c r="Z586" s="166"/>
    </row>
    <row r="587" spans="1:26" ht="12.75" customHeight="1">
      <c r="A587" s="166"/>
      <c r="B587" s="166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</row>
    <row r="588" spans="1:26" ht="12.75" customHeight="1">
      <c r="A588" s="166"/>
      <c r="B588" s="166"/>
      <c r="C588" s="166"/>
      <c r="D588" s="166"/>
      <c r="E588" s="166"/>
      <c r="F588" s="166"/>
      <c r="G588" s="166"/>
      <c r="H588" s="166"/>
      <c r="I588" s="166"/>
      <c r="J588" s="166"/>
      <c r="K588" s="166"/>
      <c r="L588" s="166"/>
      <c r="M588" s="166"/>
      <c r="N588" s="166"/>
      <c r="O588" s="166"/>
      <c r="P588" s="166"/>
      <c r="Q588" s="166"/>
      <c r="R588" s="166"/>
      <c r="S588" s="166"/>
      <c r="T588" s="166"/>
      <c r="U588" s="166"/>
      <c r="V588" s="166"/>
      <c r="W588" s="166"/>
      <c r="X588" s="166"/>
      <c r="Y588" s="166"/>
      <c r="Z588" s="166"/>
    </row>
    <row r="589" spans="1:26" ht="12.75" customHeight="1">
      <c r="A589" s="166"/>
      <c r="B589" s="166"/>
      <c r="C589" s="166"/>
      <c r="D589" s="166"/>
      <c r="E589" s="166"/>
      <c r="F589" s="166"/>
      <c r="G589" s="166"/>
      <c r="H589" s="166"/>
      <c r="I589" s="166"/>
      <c r="J589" s="166"/>
      <c r="K589" s="166"/>
      <c r="L589" s="166"/>
      <c r="M589" s="166"/>
      <c r="N589" s="166"/>
      <c r="O589" s="166"/>
      <c r="P589" s="166"/>
      <c r="Q589" s="166"/>
      <c r="R589" s="166"/>
      <c r="S589" s="166"/>
      <c r="T589" s="166"/>
      <c r="U589" s="166"/>
      <c r="V589" s="166"/>
      <c r="W589" s="166"/>
      <c r="X589" s="166"/>
      <c r="Y589" s="166"/>
      <c r="Z589" s="166"/>
    </row>
    <row r="590" spans="1:26" ht="12.75" customHeight="1">
      <c r="A590" s="166"/>
      <c r="B590" s="166"/>
      <c r="C590" s="166"/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66"/>
      <c r="O590" s="166"/>
      <c r="P590" s="166"/>
      <c r="Q590" s="166"/>
      <c r="R590" s="166"/>
      <c r="S590" s="166"/>
      <c r="T590" s="166"/>
      <c r="U590" s="166"/>
      <c r="V590" s="166"/>
      <c r="W590" s="166"/>
      <c r="X590" s="166"/>
      <c r="Y590" s="166"/>
      <c r="Z590" s="166"/>
    </row>
    <row r="591" spans="1:26" ht="12.75" customHeight="1">
      <c r="A591" s="166"/>
      <c r="B591" s="166"/>
      <c r="C591" s="166"/>
      <c r="D591" s="166"/>
      <c r="E591" s="166"/>
      <c r="F591" s="166"/>
      <c r="G591" s="166"/>
      <c r="H591" s="166"/>
      <c r="I591" s="166"/>
      <c r="J591" s="166"/>
      <c r="K591" s="166"/>
      <c r="L591" s="166"/>
      <c r="M591" s="166"/>
      <c r="N591" s="166"/>
      <c r="O591" s="166"/>
      <c r="P591" s="166"/>
      <c r="Q591" s="166"/>
      <c r="R591" s="166"/>
      <c r="S591" s="166"/>
      <c r="T591" s="166"/>
      <c r="U591" s="166"/>
      <c r="V591" s="166"/>
      <c r="W591" s="166"/>
      <c r="X591" s="166"/>
      <c r="Y591" s="166"/>
      <c r="Z591" s="166"/>
    </row>
    <row r="592" spans="1:26" ht="12.75" customHeight="1">
      <c r="A592" s="166"/>
      <c r="B592" s="166"/>
      <c r="C592" s="166"/>
      <c r="D592" s="166"/>
      <c r="E592" s="166"/>
      <c r="F592" s="166"/>
      <c r="G592" s="166"/>
      <c r="H592" s="166"/>
      <c r="I592" s="166"/>
      <c r="J592" s="166"/>
      <c r="K592" s="166"/>
      <c r="L592" s="166"/>
      <c r="M592" s="166"/>
      <c r="N592" s="166"/>
      <c r="O592" s="166"/>
      <c r="P592" s="166"/>
      <c r="Q592" s="166"/>
      <c r="R592" s="166"/>
      <c r="S592" s="166"/>
      <c r="T592" s="166"/>
      <c r="U592" s="166"/>
      <c r="V592" s="166"/>
      <c r="W592" s="166"/>
      <c r="X592" s="166"/>
      <c r="Y592" s="166"/>
      <c r="Z592" s="166"/>
    </row>
    <row r="593" spans="1:26" ht="12.75" customHeight="1">
      <c r="A593" s="166"/>
      <c r="B593" s="166"/>
      <c r="C593" s="166"/>
      <c r="D593" s="166"/>
      <c r="E593" s="166"/>
      <c r="F593" s="166"/>
      <c r="G593" s="166"/>
      <c r="H593" s="166"/>
      <c r="I593" s="166"/>
      <c r="J593" s="166"/>
      <c r="K593" s="166"/>
      <c r="L593" s="166"/>
      <c r="M593" s="166"/>
      <c r="N593" s="166"/>
      <c r="O593" s="166"/>
      <c r="P593" s="166"/>
      <c r="Q593" s="166"/>
      <c r="R593" s="166"/>
      <c r="S593" s="166"/>
      <c r="T593" s="166"/>
      <c r="U593" s="166"/>
      <c r="V593" s="166"/>
      <c r="W593" s="166"/>
      <c r="X593" s="166"/>
      <c r="Y593" s="166"/>
      <c r="Z593" s="166"/>
    </row>
    <row r="594" spans="1:26" ht="12.75" customHeight="1">
      <c r="A594" s="166"/>
      <c r="B594" s="166"/>
      <c r="C594" s="166"/>
      <c r="D594" s="166"/>
      <c r="E594" s="166"/>
      <c r="F594" s="166"/>
      <c r="G594" s="166"/>
      <c r="H594" s="166"/>
      <c r="I594" s="166"/>
      <c r="J594" s="166"/>
      <c r="K594" s="166"/>
      <c r="L594" s="166"/>
      <c r="M594" s="166"/>
      <c r="N594" s="166"/>
      <c r="O594" s="166"/>
      <c r="P594" s="166"/>
      <c r="Q594" s="166"/>
      <c r="R594" s="166"/>
      <c r="S594" s="166"/>
      <c r="T594" s="166"/>
      <c r="U594" s="166"/>
      <c r="V594" s="166"/>
      <c r="W594" s="166"/>
      <c r="X594" s="166"/>
      <c r="Y594" s="166"/>
      <c r="Z594" s="166"/>
    </row>
    <row r="595" spans="1:26" ht="12.75" customHeight="1">
      <c r="A595" s="166"/>
      <c r="B595" s="166"/>
      <c r="C595" s="166"/>
      <c r="D595" s="166"/>
      <c r="E595" s="166"/>
      <c r="F595" s="166"/>
      <c r="G595" s="166"/>
      <c r="H595" s="166"/>
      <c r="I595" s="166"/>
      <c r="J595" s="166"/>
      <c r="K595" s="166"/>
      <c r="L595" s="166"/>
      <c r="M595" s="166"/>
      <c r="N595" s="166"/>
      <c r="O595" s="166"/>
      <c r="P595" s="166"/>
      <c r="Q595" s="166"/>
      <c r="R595" s="166"/>
      <c r="S595" s="166"/>
      <c r="T595" s="166"/>
      <c r="U595" s="166"/>
      <c r="V595" s="166"/>
      <c r="W595" s="166"/>
      <c r="X595" s="166"/>
      <c r="Y595" s="166"/>
      <c r="Z595" s="166"/>
    </row>
    <row r="596" spans="1:26" ht="12.75" customHeight="1">
      <c r="A596" s="166"/>
      <c r="B596" s="166"/>
      <c r="C596" s="166"/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66"/>
      <c r="O596" s="166"/>
      <c r="P596" s="166"/>
      <c r="Q596" s="166"/>
      <c r="R596" s="166"/>
      <c r="S596" s="166"/>
      <c r="T596" s="166"/>
      <c r="U596" s="166"/>
      <c r="V596" s="166"/>
      <c r="W596" s="166"/>
      <c r="X596" s="166"/>
      <c r="Y596" s="166"/>
      <c r="Z596" s="166"/>
    </row>
    <row r="597" spans="1:26" ht="12.75" customHeight="1">
      <c r="A597" s="166"/>
      <c r="B597" s="166"/>
      <c r="C597" s="166"/>
      <c r="D597" s="166"/>
      <c r="E597" s="166"/>
      <c r="F597" s="166"/>
      <c r="G597" s="166"/>
      <c r="H597" s="166"/>
      <c r="I597" s="166"/>
      <c r="J597" s="166"/>
      <c r="K597" s="166"/>
      <c r="L597" s="166"/>
      <c r="M597" s="166"/>
      <c r="N597" s="166"/>
      <c r="O597" s="166"/>
      <c r="P597" s="166"/>
      <c r="Q597" s="166"/>
      <c r="R597" s="166"/>
      <c r="S597" s="166"/>
      <c r="T597" s="166"/>
      <c r="U597" s="166"/>
      <c r="V597" s="166"/>
      <c r="W597" s="166"/>
      <c r="X597" s="166"/>
      <c r="Y597" s="166"/>
      <c r="Z597" s="166"/>
    </row>
    <row r="598" spans="1:26" ht="12.75" customHeight="1">
      <c r="A598" s="166"/>
      <c r="B598" s="166"/>
      <c r="C598" s="166"/>
      <c r="D598" s="166"/>
      <c r="E598" s="166"/>
      <c r="F598" s="166"/>
      <c r="G598" s="166"/>
      <c r="H598" s="166"/>
      <c r="I598" s="166"/>
      <c r="J598" s="166"/>
      <c r="K598" s="166"/>
      <c r="L598" s="166"/>
      <c r="M598" s="166"/>
      <c r="N598" s="166"/>
      <c r="O598" s="166"/>
      <c r="P598" s="166"/>
      <c r="Q598" s="166"/>
      <c r="R598" s="166"/>
      <c r="S598" s="166"/>
      <c r="T598" s="166"/>
      <c r="U598" s="166"/>
      <c r="V598" s="166"/>
      <c r="W598" s="166"/>
      <c r="X598" s="166"/>
      <c r="Y598" s="166"/>
      <c r="Z598" s="166"/>
    </row>
    <row r="599" spans="1:26" ht="12.75" customHeight="1">
      <c r="A599" s="166"/>
      <c r="B599" s="166"/>
      <c r="C599" s="166"/>
      <c r="D599" s="166"/>
      <c r="E599" s="166"/>
      <c r="F599" s="166"/>
      <c r="G599" s="166"/>
      <c r="H599" s="166"/>
      <c r="I599" s="166"/>
      <c r="J599" s="166"/>
      <c r="K599" s="166"/>
      <c r="L599" s="166"/>
      <c r="M599" s="166"/>
      <c r="N599" s="166"/>
      <c r="O599" s="166"/>
      <c r="P599" s="166"/>
      <c r="Q599" s="166"/>
      <c r="R599" s="166"/>
      <c r="S599" s="166"/>
      <c r="T599" s="166"/>
      <c r="U599" s="166"/>
      <c r="V599" s="166"/>
      <c r="W599" s="166"/>
      <c r="X599" s="166"/>
      <c r="Y599" s="166"/>
      <c r="Z599" s="166"/>
    </row>
    <row r="600" spans="1:26" ht="12.75" customHeight="1">
      <c r="A600" s="166"/>
      <c r="B600" s="166"/>
      <c r="C600" s="166"/>
      <c r="D600" s="166"/>
      <c r="E600" s="166"/>
      <c r="F600" s="166"/>
      <c r="G600" s="166"/>
      <c r="H600" s="166"/>
      <c r="I600" s="166"/>
      <c r="J600" s="166"/>
      <c r="K600" s="166"/>
      <c r="L600" s="166"/>
      <c r="M600" s="166"/>
      <c r="N600" s="166"/>
      <c r="O600" s="166"/>
      <c r="P600" s="166"/>
      <c r="Q600" s="166"/>
      <c r="R600" s="166"/>
      <c r="S600" s="166"/>
      <c r="T600" s="166"/>
      <c r="U600" s="166"/>
      <c r="V600" s="166"/>
      <c r="W600" s="166"/>
      <c r="X600" s="166"/>
      <c r="Y600" s="166"/>
      <c r="Z600" s="166"/>
    </row>
    <row r="601" spans="1:26" ht="12.75" customHeight="1">
      <c r="A601" s="166"/>
      <c r="B601" s="166"/>
      <c r="C601" s="166"/>
      <c r="D601" s="166"/>
      <c r="E601" s="166"/>
      <c r="F601" s="166"/>
      <c r="G601" s="166"/>
      <c r="H601" s="166"/>
      <c r="I601" s="166"/>
      <c r="J601" s="166"/>
      <c r="K601" s="166"/>
      <c r="L601" s="166"/>
      <c r="M601" s="166"/>
      <c r="N601" s="166"/>
      <c r="O601" s="166"/>
      <c r="P601" s="166"/>
      <c r="Q601" s="166"/>
      <c r="R601" s="166"/>
      <c r="S601" s="166"/>
      <c r="T601" s="166"/>
      <c r="U601" s="166"/>
      <c r="V601" s="166"/>
      <c r="W601" s="166"/>
      <c r="X601" s="166"/>
      <c r="Y601" s="166"/>
      <c r="Z601" s="166"/>
    </row>
    <row r="602" spans="1:26" ht="12.75" customHeight="1">
      <c r="A602" s="166"/>
      <c r="B602" s="166"/>
      <c r="C602" s="166"/>
      <c r="D602" s="166"/>
      <c r="E602" s="166"/>
      <c r="F602" s="166"/>
      <c r="G602" s="166"/>
      <c r="H602" s="166"/>
      <c r="I602" s="166"/>
      <c r="J602" s="166"/>
      <c r="K602" s="166"/>
      <c r="L602" s="166"/>
      <c r="M602" s="166"/>
      <c r="N602" s="166"/>
      <c r="O602" s="166"/>
      <c r="P602" s="166"/>
      <c r="Q602" s="166"/>
      <c r="R602" s="166"/>
      <c r="S602" s="166"/>
      <c r="T602" s="166"/>
      <c r="U602" s="166"/>
      <c r="V602" s="166"/>
      <c r="W602" s="166"/>
      <c r="X602" s="166"/>
      <c r="Y602" s="166"/>
      <c r="Z602" s="166"/>
    </row>
    <row r="603" spans="1:26" ht="12.75" customHeight="1">
      <c r="A603" s="166"/>
      <c r="B603" s="166"/>
      <c r="C603" s="166"/>
      <c r="D603" s="166"/>
      <c r="E603" s="166"/>
      <c r="F603" s="166"/>
      <c r="G603" s="166"/>
      <c r="H603" s="166"/>
      <c r="I603" s="166"/>
      <c r="J603" s="166"/>
      <c r="K603" s="166"/>
      <c r="L603" s="166"/>
      <c r="M603" s="166"/>
      <c r="N603" s="166"/>
      <c r="O603" s="166"/>
      <c r="P603" s="166"/>
      <c r="Q603" s="166"/>
      <c r="R603" s="166"/>
      <c r="S603" s="166"/>
      <c r="T603" s="166"/>
      <c r="U603" s="166"/>
      <c r="V603" s="166"/>
      <c r="W603" s="166"/>
      <c r="X603" s="166"/>
      <c r="Y603" s="166"/>
      <c r="Z603" s="166"/>
    </row>
    <row r="604" spans="1:26" ht="12.75" customHeight="1">
      <c r="A604" s="166"/>
      <c r="B604" s="166"/>
      <c r="C604" s="166"/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66"/>
      <c r="Q604" s="166"/>
      <c r="R604" s="166"/>
      <c r="S604" s="166"/>
      <c r="T604" s="166"/>
      <c r="U604" s="166"/>
      <c r="V604" s="166"/>
      <c r="W604" s="166"/>
      <c r="X604" s="166"/>
      <c r="Y604" s="166"/>
      <c r="Z604" s="166"/>
    </row>
    <row r="605" spans="1:26" ht="12.75" customHeight="1">
      <c r="A605" s="166"/>
      <c r="B605" s="166"/>
      <c r="C605" s="166"/>
      <c r="D605" s="166"/>
      <c r="E605" s="166"/>
      <c r="F605" s="166"/>
      <c r="G605" s="166"/>
      <c r="H605" s="166"/>
      <c r="I605" s="166"/>
      <c r="J605" s="166"/>
      <c r="K605" s="166"/>
      <c r="L605" s="166"/>
      <c r="M605" s="166"/>
      <c r="N605" s="166"/>
      <c r="O605" s="166"/>
      <c r="P605" s="166"/>
      <c r="Q605" s="166"/>
      <c r="R605" s="166"/>
      <c r="S605" s="166"/>
      <c r="T605" s="166"/>
      <c r="U605" s="166"/>
      <c r="V605" s="166"/>
      <c r="W605" s="166"/>
      <c r="X605" s="166"/>
      <c r="Y605" s="166"/>
      <c r="Z605" s="166"/>
    </row>
    <row r="606" spans="1:26" ht="12.75" customHeight="1">
      <c r="A606" s="166"/>
      <c r="B606" s="166"/>
      <c r="C606" s="166"/>
      <c r="D606" s="166"/>
      <c r="E606" s="166"/>
      <c r="F606" s="166"/>
      <c r="G606" s="166"/>
      <c r="H606" s="166"/>
      <c r="I606" s="166"/>
      <c r="J606" s="166"/>
      <c r="K606" s="166"/>
      <c r="L606" s="166"/>
      <c r="M606" s="166"/>
      <c r="N606" s="166"/>
      <c r="O606" s="166"/>
      <c r="P606" s="166"/>
      <c r="Q606" s="166"/>
      <c r="R606" s="166"/>
      <c r="S606" s="166"/>
      <c r="T606" s="166"/>
      <c r="U606" s="166"/>
      <c r="V606" s="166"/>
      <c r="W606" s="166"/>
      <c r="X606" s="166"/>
      <c r="Y606" s="166"/>
      <c r="Z606" s="166"/>
    </row>
    <row r="607" spans="1:26" ht="12.75" customHeight="1">
      <c r="A607" s="166"/>
      <c r="B607" s="166"/>
      <c r="C607" s="166"/>
      <c r="D607" s="166"/>
      <c r="E607" s="166"/>
      <c r="F607" s="166"/>
      <c r="G607" s="166"/>
      <c r="H607" s="166"/>
      <c r="I607" s="166"/>
      <c r="J607" s="166"/>
      <c r="K607" s="166"/>
      <c r="L607" s="166"/>
      <c r="M607" s="166"/>
      <c r="N607" s="166"/>
      <c r="O607" s="166"/>
      <c r="P607" s="166"/>
      <c r="Q607" s="166"/>
      <c r="R607" s="166"/>
      <c r="S607" s="166"/>
      <c r="T607" s="166"/>
      <c r="U607" s="166"/>
      <c r="V607" s="166"/>
      <c r="W607" s="166"/>
      <c r="X607" s="166"/>
      <c r="Y607" s="166"/>
      <c r="Z607" s="166"/>
    </row>
    <row r="608" spans="1:26" ht="12.75" customHeight="1">
      <c r="A608" s="166"/>
      <c r="B608" s="166"/>
      <c r="C608" s="166"/>
      <c r="D608" s="166"/>
      <c r="E608" s="166"/>
      <c r="F608" s="166"/>
      <c r="G608" s="166"/>
      <c r="H608" s="166"/>
      <c r="I608" s="166"/>
      <c r="J608" s="166"/>
      <c r="K608" s="166"/>
      <c r="L608" s="166"/>
      <c r="M608" s="166"/>
      <c r="N608" s="166"/>
      <c r="O608" s="166"/>
      <c r="P608" s="166"/>
      <c r="Q608" s="166"/>
      <c r="R608" s="166"/>
      <c r="S608" s="166"/>
      <c r="T608" s="166"/>
      <c r="U608" s="166"/>
      <c r="V608" s="166"/>
      <c r="W608" s="166"/>
      <c r="X608" s="166"/>
      <c r="Y608" s="166"/>
      <c r="Z608" s="166"/>
    </row>
    <row r="609" spans="1:26" ht="12.75" customHeight="1">
      <c r="A609" s="166"/>
      <c r="B609" s="166"/>
      <c r="C609" s="166"/>
      <c r="D609" s="166"/>
      <c r="E609" s="166"/>
      <c r="F609" s="166"/>
      <c r="G609" s="166"/>
      <c r="H609" s="166"/>
      <c r="I609" s="166"/>
      <c r="J609" s="166"/>
      <c r="K609" s="166"/>
      <c r="L609" s="166"/>
      <c r="M609" s="166"/>
      <c r="N609" s="166"/>
      <c r="O609" s="166"/>
      <c r="P609" s="166"/>
      <c r="Q609" s="166"/>
      <c r="R609" s="166"/>
      <c r="S609" s="166"/>
      <c r="T609" s="166"/>
      <c r="U609" s="166"/>
      <c r="V609" s="166"/>
      <c r="W609" s="166"/>
      <c r="X609" s="166"/>
      <c r="Y609" s="166"/>
      <c r="Z609" s="166"/>
    </row>
    <row r="610" spans="1:26" ht="12.75" customHeight="1">
      <c r="A610" s="166"/>
      <c r="B610" s="166"/>
      <c r="C610" s="166"/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66"/>
      <c r="Q610" s="166"/>
      <c r="R610" s="166"/>
      <c r="S610" s="166"/>
      <c r="T610" s="166"/>
      <c r="U610" s="166"/>
      <c r="V610" s="166"/>
      <c r="W610" s="166"/>
      <c r="X610" s="166"/>
      <c r="Y610" s="166"/>
      <c r="Z610" s="166"/>
    </row>
    <row r="611" spans="1:26" ht="12.75" customHeight="1">
      <c r="A611" s="166"/>
      <c r="B611" s="166"/>
      <c r="C611" s="166"/>
      <c r="D611" s="166"/>
      <c r="E611" s="166"/>
      <c r="F611" s="166"/>
      <c r="G611" s="166"/>
      <c r="H611" s="166"/>
      <c r="I611" s="166"/>
      <c r="J611" s="166"/>
      <c r="K611" s="166"/>
      <c r="L611" s="166"/>
      <c r="M611" s="166"/>
      <c r="N611" s="166"/>
      <c r="O611" s="166"/>
      <c r="P611" s="166"/>
      <c r="Q611" s="166"/>
      <c r="R611" s="166"/>
      <c r="S611" s="166"/>
      <c r="T611" s="166"/>
      <c r="U611" s="166"/>
      <c r="V611" s="166"/>
      <c r="W611" s="166"/>
      <c r="X611" s="166"/>
      <c r="Y611" s="166"/>
      <c r="Z611" s="166"/>
    </row>
    <row r="612" spans="1:26" ht="12.75" customHeight="1">
      <c r="A612" s="166"/>
      <c r="B612" s="166"/>
      <c r="C612" s="166"/>
      <c r="D612" s="166"/>
      <c r="E612" s="166"/>
      <c r="F612" s="166"/>
      <c r="G612" s="166"/>
      <c r="H612" s="166"/>
      <c r="I612" s="166"/>
      <c r="J612" s="166"/>
      <c r="K612" s="166"/>
      <c r="L612" s="166"/>
      <c r="M612" s="166"/>
      <c r="N612" s="166"/>
      <c r="O612" s="166"/>
      <c r="P612" s="166"/>
      <c r="Q612" s="166"/>
      <c r="R612" s="166"/>
      <c r="S612" s="166"/>
      <c r="T612" s="166"/>
      <c r="U612" s="166"/>
      <c r="V612" s="166"/>
      <c r="W612" s="166"/>
      <c r="X612" s="166"/>
      <c r="Y612" s="166"/>
      <c r="Z612" s="166"/>
    </row>
    <row r="613" spans="1:26" ht="12.75" customHeight="1">
      <c r="A613" s="166"/>
      <c r="B613" s="166"/>
      <c r="C613" s="166"/>
      <c r="D613" s="166"/>
      <c r="E613" s="166"/>
      <c r="F613" s="166"/>
      <c r="G613" s="166"/>
      <c r="H613" s="166"/>
      <c r="I613" s="166"/>
      <c r="J613" s="166"/>
      <c r="K613" s="166"/>
      <c r="L613" s="166"/>
      <c r="M613" s="166"/>
      <c r="N613" s="166"/>
      <c r="O613" s="166"/>
      <c r="P613" s="166"/>
      <c r="Q613" s="166"/>
      <c r="R613" s="166"/>
      <c r="S613" s="166"/>
      <c r="T613" s="166"/>
      <c r="U613" s="166"/>
      <c r="V613" s="166"/>
      <c r="W613" s="166"/>
      <c r="X613" s="166"/>
      <c r="Y613" s="166"/>
      <c r="Z613" s="166"/>
    </row>
    <row r="614" spans="1:26" ht="12.75" customHeight="1">
      <c r="A614" s="166"/>
      <c r="B614" s="166"/>
      <c r="C614" s="166"/>
      <c r="D614" s="166"/>
      <c r="E614" s="166"/>
      <c r="F614" s="166"/>
      <c r="G614" s="166"/>
      <c r="H614" s="166"/>
      <c r="I614" s="166"/>
      <c r="J614" s="166"/>
      <c r="K614" s="166"/>
      <c r="L614" s="166"/>
      <c r="M614" s="166"/>
      <c r="N614" s="166"/>
      <c r="O614" s="166"/>
      <c r="P614" s="166"/>
      <c r="Q614" s="166"/>
      <c r="R614" s="166"/>
      <c r="S614" s="166"/>
      <c r="T614" s="166"/>
      <c r="U614" s="166"/>
      <c r="V614" s="166"/>
      <c r="W614" s="166"/>
      <c r="X614" s="166"/>
      <c r="Y614" s="166"/>
      <c r="Z614" s="166"/>
    </row>
    <row r="615" spans="1:26" ht="12.75" customHeight="1">
      <c r="A615" s="166"/>
      <c r="B615" s="166"/>
      <c r="C615" s="166"/>
      <c r="D615" s="166"/>
      <c r="E615" s="166"/>
      <c r="F615" s="166"/>
      <c r="G615" s="166"/>
      <c r="H615" s="166"/>
      <c r="I615" s="166"/>
      <c r="J615" s="166"/>
      <c r="K615" s="166"/>
      <c r="L615" s="166"/>
      <c r="M615" s="166"/>
      <c r="N615" s="166"/>
      <c r="O615" s="166"/>
      <c r="P615" s="166"/>
      <c r="Q615" s="166"/>
      <c r="R615" s="166"/>
      <c r="S615" s="166"/>
      <c r="T615" s="166"/>
      <c r="U615" s="166"/>
      <c r="V615" s="166"/>
      <c r="W615" s="166"/>
      <c r="X615" s="166"/>
      <c r="Y615" s="166"/>
      <c r="Z615" s="166"/>
    </row>
    <row r="616" spans="1:26" ht="12.75" customHeight="1">
      <c r="A616" s="166"/>
      <c r="B616" s="166"/>
      <c r="C616" s="166"/>
      <c r="D616" s="166"/>
      <c r="E616" s="166"/>
      <c r="F616" s="166"/>
      <c r="G616" s="166"/>
      <c r="H616" s="166"/>
      <c r="I616" s="166"/>
      <c r="J616" s="166"/>
      <c r="K616" s="166"/>
      <c r="L616" s="166"/>
      <c r="M616" s="166"/>
      <c r="N616" s="166"/>
      <c r="O616" s="166"/>
      <c r="P616" s="166"/>
      <c r="Q616" s="166"/>
      <c r="R616" s="166"/>
      <c r="S616" s="166"/>
      <c r="T616" s="166"/>
      <c r="U616" s="166"/>
      <c r="V616" s="166"/>
      <c r="W616" s="166"/>
      <c r="X616" s="166"/>
      <c r="Y616" s="166"/>
      <c r="Z616" s="166"/>
    </row>
    <row r="617" spans="1:26" ht="12.75" customHeight="1">
      <c r="A617" s="166"/>
      <c r="B617" s="166"/>
      <c r="C617" s="166"/>
      <c r="D617" s="166"/>
      <c r="E617" s="166"/>
      <c r="F617" s="166"/>
      <c r="G617" s="166"/>
      <c r="H617" s="166"/>
      <c r="I617" s="166"/>
      <c r="J617" s="166"/>
      <c r="K617" s="166"/>
      <c r="L617" s="166"/>
      <c r="M617" s="166"/>
      <c r="N617" s="166"/>
      <c r="O617" s="166"/>
      <c r="P617" s="166"/>
      <c r="Q617" s="166"/>
      <c r="R617" s="166"/>
      <c r="S617" s="166"/>
      <c r="T617" s="166"/>
      <c r="U617" s="166"/>
      <c r="V617" s="166"/>
      <c r="W617" s="166"/>
      <c r="X617" s="166"/>
      <c r="Y617" s="166"/>
      <c r="Z617" s="166"/>
    </row>
    <row r="618" spans="1:26" ht="12.75" customHeight="1">
      <c r="A618" s="166"/>
      <c r="B618" s="166"/>
      <c r="C618" s="166"/>
      <c r="D618" s="166"/>
      <c r="E618" s="166"/>
      <c r="F618" s="166"/>
      <c r="G618" s="166"/>
      <c r="H618" s="166"/>
      <c r="I618" s="166"/>
      <c r="J618" s="166"/>
      <c r="K618" s="166"/>
      <c r="L618" s="166"/>
      <c r="M618" s="166"/>
      <c r="N618" s="166"/>
      <c r="O618" s="166"/>
      <c r="P618" s="166"/>
      <c r="Q618" s="166"/>
      <c r="R618" s="166"/>
      <c r="S618" s="166"/>
      <c r="T618" s="166"/>
      <c r="U618" s="166"/>
      <c r="V618" s="166"/>
      <c r="W618" s="166"/>
      <c r="X618" s="166"/>
      <c r="Y618" s="166"/>
      <c r="Z618" s="166"/>
    </row>
    <row r="619" spans="1:26" ht="12.75" customHeight="1">
      <c r="A619" s="166"/>
      <c r="B619" s="166"/>
      <c r="C619" s="166"/>
      <c r="D619" s="166"/>
      <c r="E619" s="166"/>
      <c r="F619" s="166"/>
      <c r="G619" s="166"/>
      <c r="H619" s="166"/>
      <c r="I619" s="166"/>
      <c r="J619" s="166"/>
      <c r="K619" s="166"/>
      <c r="L619" s="166"/>
      <c r="M619" s="166"/>
      <c r="N619" s="166"/>
      <c r="O619" s="166"/>
      <c r="P619" s="166"/>
      <c r="Q619" s="166"/>
      <c r="R619" s="166"/>
      <c r="S619" s="166"/>
      <c r="T619" s="166"/>
      <c r="U619" s="166"/>
      <c r="V619" s="166"/>
      <c r="W619" s="166"/>
      <c r="X619" s="166"/>
      <c r="Y619" s="166"/>
      <c r="Z619" s="166"/>
    </row>
    <row r="620" spans="1:26" ht="12.75" customHeight="1">
      <c r="A620" s="166"/>
      <c r="B620" s="166"/>
      <c r="C620" s="166"/>
      <c r="D620" s="166"/>
      <c r="E620" s="166"/>
      <c r="F620" s="166"/>
      <c r="G620" s="166"/>
      <c r="H620" s="166"/>
      <c r="I620" s="166"/>
      <c r="J620" s="166"/>
      <c r="K620" s="166"/>
      <c r="L620" s="166"/>
      <c r="M620" s="166"/>
      <c r="N620" s="166"/>
      <c r="O620" s="166"/>
      <c r="P620" s="166"/>
      <c r="Q620" s="166"/>
      <c r="R620" s="166"/>
      <c r="S620" s="166"/>
      <c r="T620" s="166"/>
      <c r="U620" s="166"/>
      <c r="V620" s="166"/>
      <c r="W620" s="166"/>
      <c r="X620" s="166"/>
      <c r="Y620" s="166"/>
      <c r="Z620" s="166"/>
    </row>
    <row r="621" spans="1:26" ht="12.75" customHeight="1">
      <c r="A621" s="166"/>
      <c r="B621" s="166"/>
      <c r="C621" s="166"/>
      <c r="D621" s="166"/>
      <c r="E621" s="166"/>
      <c r="F621" s="166"/>
      <c r="G621" s="166"/>
      <c r="H621" s="166"/>
      <c r="I621" s="166"/>
      <c r="J621" s="166"/>
      <c r="K621" s="166"/>
      <c r="L621" s="166"/>
      <c r="M621" s="166"/>
      <c r="N621" s="166"/>
      <c r="O621" s="166"/>
      <c r="P621" s="166"/>
      <c r="Q621" s="166"/>
      <c r="R621" s="166"/>
      <c r="S621" s="166"/>
      <c r="T621" s="166"/>
      <c r="U621" s="166"/>
      <c r="V621" s="166"/>
      <c r="W621" s="166"/>
      <c r="X621" s="166"/>
      <c r="Y621" s="166"/>
      <c r="Z621" s="166"/>
    </row>
    <row r="622" spans="1:26" ht="12.75" customHeight="1">
      <c r="A622" s="166"/>
      <c r="B622" s="166"/>
      <c r="C622" s="166"/>
      <c r="D622" s="166"/>
      <c r="E622" s="166"/>
      <c r="F622" s="166"/>
      <c r="G622" s="166"/>
      <c r="H622" s="166"/>
      <c r="I622" s="166"/>
      <c r="J622" s="166"/>
      <c r="K622" s="166"/>
      <c r="L622" s="166"/>
      <c r="M622" s="166"/>
      <c r="N622" s="166"/>
      <c r="O622" s="166"/>
      <c r="P622" s="166"/>
      <c r="Q622" s="166"/>
      <c r="R622" s="166"/>
      <c r="S622" s="166"/>
      <c r="T622" s="166"/>
      <c r="U622" s="166"/>
      <c r="V622" s="166"/>
      <c r="W622" s="166"/>
      <c r="X622" s="166"/>
      <c r="Y622" s="166"/>
      <c r="Z622" s="166"/>
    </row>
    <row r="623" spans="1:26" ht="12.75" customHeight="1">
      <c r="A623" s="166"/>
      <c r="B623" s="166"/>
      <c r="C623" s="166"/>
      <c r="D623" s="166"/>
      <c r="E623" s="166"/>
      <c r="F623" s="166"/>
      <c r="G623" s="166"/>
      <c r="H623" s="166"/>
      <c r="I623" s="166"/>
      <c r="J623" s="166"/>
      <c r="K623" s="166"/>
      <c r="L623" s="166"/>
      <c r="M623" s="166"/>
      <c r="N623" s="166"/>
      <c r="O623" s="166"/>
      <c r="P623" s="166"/>
      <c r="Q623" s="166"/>
      <c r="R623" s="166"/>
      <c r="S623" s="166"/>
      <c r="T623" s="166"/>
      <c r="U623" s="166"/>
      <c r="V623" s="166"/>
      <c r="W623" s="166"/>
      <c r="X623" s="166"/>
      <c r="Y623" s="166"/>
      <c r="Z623" s="166"/>
    </row>
    <row r="624" spans="1:26" ht="12.75" customHeight="1">
      <c r="A624" s="166"/>
      <c r="B624" s="166"/>
      <c r="C624" s="166"/>
      <c r="D624" s="166"/>
      <c r="E624" s="166"/>
      <c r="F624" s="166"/>
      <c r="G624" s="166"/>
      <c r="H624" s="166"/>
      <c r="I624" s="166"/>
      <c r="J624" s="166"/>
      <c r="K624" s="166"/>
      <c r="L624" s="166"/>
      <c r="M624" s="166"/>
      <c r="N624" s="166"/>
      <c r="O624" s="166"/>
      <c r="P624" s="166"/>
      <c r="Q624" s="166"/>
      <c r="R624" s="166"/>
      <c r="S624" s="166"/>
      <c r="T624" s="166"/>
      <c r="U624" s="166"/>
      <c r="V624" s="166"/>
      <c r="W624" s="166"/>
      <c r="X624" s="166"/>
      <c r="Y624" s="166"/>
      <c r="Z624" s="166"/>
    </row>
    <row r="625" spans="1:26" ht="12.75" customHeight="1">
      <c r="A625" s="166"/>
      <c r="B625" s="166"/>
      <c r="C625" s="166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66"/>
      <c r="O625" s="166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</row>
    <row r="626" spans="1:26" ht="12.75" customHeight="1">
      <c r="A626" s="166"/>
      <c r="B626" s="166"/>
      <c r="C626" s="166"/>
      <c r="D626" s="166"/>
      <c r="E626" s="166"/>
      <c r="F626" s="166"/>
      <c r="G626" s="166"/>
      <c r="H626" s="166"/>
      <c r="I626" s="166"/>
      <c r="J626" s="166"/>
      <c r="K626" s="166"/>
      <c r="L626" s="166"/>
      <c r="M626" s="166"/>
      <c r="N626" s="166"/>
      <c r="O626" s="166"/>
      <c r="P626" s="166"/>
      <c r="Q626" s="166"/>
      <c r="R626" s="166"/>
      <c r="S626" s="166"/>
      <c r="T626" s="166"/>
      <c r="U626" s="166"/>
      <c r="V626" s="166"/>
      <c r="W626" s="166"/>
      <c r="X626" s="166"/>
      <c r="Y626" s="166"/>
      <c r="Z626" s="166"/>
    </row>
    <row r="627" spans="1:26" ht="12.75" customHeight="1">
      <c r="A627" s="166"/>
      <c r="B627" s="166"/>
      <c r="C627" s="166"/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66"/>
      <c r="O627" s="166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</row>
    <row r="628" spans="1:26" ht="12.75" customHeight="1">
      <c r="A628" s="166"/>
      <c r="B628" s="166"/>
      <c r="C628" s="166"/>
      <c r="D628" s="166"/>
      <c r="E628" s="166"/>
      <c r="F628" s="166"/>
      <c r="G628" s="166"/>
      <c r="H628" s="166"/>
      <c r="I628" s="166"/>
      <c r="J628" s="166"/>
      <c r="K628" s="166"/>
      <c r="L628" s="166"/>
      <c r="M628" s="166"/>
      <c r="N628" s="166"/>
      <c r="O628" s="166"/>
      <c r="P628" s="166"/>
      <c r="Q628" s="166"/>
      <c r="R628" s="166"/>
      <c r="S628" s="166"/>
      <c r="T628" s="166"/>
      <c r="U628" s="166"/>
      <c r="V628" s="166"/>
      <c r="W628" s="166"/>
      <c r="X628" s="166"/>
      <c r="Y628" s="166"/>
      <c r="Z628" s="166"/>
    </row>
    <row r="629" spans="1:26" ht="12.75" customHeight="1">
      <c r="A629" s="166"/>
      <c r="B629" s="166"/>
      <c r="C629" s="166"/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66"/>
      <c r="O629" s="166"/>
      <c r="P629" s="166"/>
      <c r="Q629" s="166"/>
      <c r="R629" s="166"/>
      <c r="S629" s="166"/>
      <c r="T629" s="166"/>
      <c r="U629" s="166"/>
      <c r="V629" s="166"/>
      <c r="W629" s="166"/>
      <c r="X629" s="166"/>
      <c r="Y629" s="166"/>
      <c r="Z629" s="166"/>
    </row>
    <row r="630" spans="1:26" ht="12.75" customHeight="1">
      <c r="A630" s="166"/>
      <c r="B630" s="166"/>
      <c r="C630" s="166"/>
      <c r="D630" s="166"/>
      <c r="E630" s="166"/>
      <c r="F630" s="166"/>
      <c r="G630" s="166"/>
      <c r="H630" s="166"/>
      <c r="I630" s="166"/>
      <c r="J630" s="166"/>
      <c r="K630" s="166"/>
      <c r="L630" s="166"/>
      <c r="M630" s="166"/>
      <c r="N630" s="166"/>
      <c r="O630" s="166"/>
      <c r="P630" s="166"/>
      <c r="Q630" s="166"/>
      <c r="R630" s="166"/>
      <c r="S630" s="166"/>
      <c r="T630" s="166"/>
      <c r="U630" s="166"/>
      <c r="V630" s="166"/>
      <c r="W630" s="166"/>
      <c r="X630" s="166"/>
      <c r="Y630" s="166"/>
      <c r="Z630" s="166"/>
    </row>
    <row r="631" spans="1:26" ht="12.75" customHeight="1">
      <c r="A631" s="166"/>
      <c r="B631" s="166"/>
      <c r="C631" s="166"/>
      <c r="D631" s="166"/>
      <c r="E631" s="166"/>
      <c r="F631" s="166"/>
      <c r="G631" s="166"/>
      <c r="H631" s="166"/>
      <c r="I631" s="166"/>
      <c r="J631" s="166"/>
      <c r="K631" s="166"/>
      <c r="L631" s="166"/>
      <c r="M631" s="166"/>
      <c r="N631" s="166"/>
      <c r="O631" s="166"/>
      <c r="P631" s="166"/>
      <c r="Q631" s="166"/>
      <c r="R631" s="166"/>
      <c r="S631" s="166"/>
      <c r="T631" s="166"/>
      <c r="U631" s="166"/>
      <c r="V631" s="166"/>
      <c r="W631" s="166"/>
      <c r="X631" s="166"/>
      <c r="Y631" s="166"/>
      <c r="Z631" s="166"/>
    </row>
    <row r="632" spans="1:26" ht="12.75" customHeight="1">
      <c r="A632" s="166"/>
      <c r="B632" s="166"/>
      <c r="C632" s="166"/>
      <c r="D632" s="166"/>
      <c r="E632" s="166"/>
      <c r="F632" s="166"/>
      <c r="G632" s="166"/>
      <c r="H632" s="166"/>
      <c r="I632" s="166"/>
      <c r="J632" s="166"/>
      <c r="K632" s="166"/>
      <c r="L632" s="166"/>
      <c r="M632" s="166"/>
      <c r="N632" s="166"/>
      <c r="O632" s="166"/>
      <c r="P632" s="166"/>
      <c r="Q632" s="166"/>
      <c r="R632" s="166"/>
      <c r="S632" s="166"/>
      <c r="T632" s="166"/>
      <c r="U632" s="166"/>
      <c r="V632" s="166"/>
      <c r="W632" s="166"/>
      <c r="X632" s="166"/>
      <c r="Y632" s="166"/>
      <c r="Z632" s="166"/>
    </row>
    <row r="633" spans="1:26" ht="12.75" customHeight="1">
      <c r="A633" s="166"/>
      <c r="B633" s="166"/>
      <c r="C633" s="166"/>
      <c r="D633" s="166"/>
      <c r="E633" s="166"/>
      <c r="F633" s="166"/>
      <c r="G633" s="166"/>
      <c r="H633" s="166"/>
      <c r="I633" s="166"/>
      <c r="J633" s="166"/>
      <c r="K633" s="166"/>
      <c r="L633" s="166"/>
      <c r="M633" s="166"/>
      <c r="N633" s="166"/>
      <c r="O633" s="166"/>
      <c r="P633" s="166"/>
      <c r="Q633" s="166"/>
      <c r="R633" s="166"/>
      <c r="S633" s="166"/>
      <c r="T633" s="166"/>
      <c r="U633" s="166"/>
      <c r="V633" s="166"/>
      <c r="W633" s="166"/>
      <c r="X633" s="166"/>
      <c r="Y633" s="166"/>
      <c r="Z633" s="166"/>
    </row>
    <row r="634" spans="1:26" ht="12.75" customHeight="1">
      <c r="A634" s="166"/>
      <c r="B634" s="166"/>
      <c r="C634" s="166"/>
      <c r="D634" s="166"/>
      <c r="E634" s="166"/>
      <c r="F634" s="166"/>
      <c r="G634" s="166"/>
      <c r="H634" s="166"/>
      <c r="I634" s="166"/>
      <c r="J634" s="166"/>
      <c r="K634" s="166"/>
      <c r="L634" s="166"/>
      <c r="M634" s="166"/>
      <c r="N634" s="166"/>
      <c r="O634" s="166"/>
      <c r="P634" s="166"/>
      <c r="Q634" s="166"/>
      <c r="R634" s="166"/>
      <c r="S634" s="166"/>
      <c r="T634" s="166"/>
      <c r="U634" s="166"/>
      <c r="V634" s="166"/>
      <c r="W634" s="166"/>
      <c r="X634" s="166"/>
      <c r="Y634" s="166"/>
      <c r="Z634" s="166"/>
    </row>
    <row r="635" spans="1:26" ht="12.75" customHeight="1">
      <c r="A635" s="166"/>
      <c r="B635" s="166"/>
      <c r="C635" s="166"/>
      <c r="D635" s="166"/>
      <c r="E635" s="166"/>
      <c r="F635" s="166"/>
      <c r="G635" s="166"/>
      <c r="H635" s="166"/>
      <c r="I635" s="166"/>
      <c r="J635" s="166"/>
      <c r="K635" s="166"/>
      <c r="L635" s="166"/>
      <c r="M635" s="166"/>
      <c r="N635" s="166"/>
      <c r="O635" s="166"/>
      <c r="P635" s="166"/>
      <c r="Q635" s="166"/>
      <c r="R635" s="166"/>
      <c r="S635" s="166"/>
      <c r="T635" s="166"/>
      <c r="U635" s="166"/>
      <c r="V635" s="166"/>
      <c r="W635" s="166"/>
      <c r="X635" s="166"/>
      <c r="Y635" s="166"/>
      <c r="Z635" s="166"/>
    </row>
    <row r="636" spans="1:26" ht="12.75" customHeight="1">
      <c r="A636" s="166"/>
      <c r="B636" s="166"/>
      <c r="C636" s="166"/>
      <c r="D636" s="166"/>
      <c r="E636" s="166"/>
      <c r="F636" s="166"/>
      <c r="G636" s="166"/>
      <c r="H636" s="166"/>
      <c r="I636" s="166"/>
      <c r="J636" s="166"/>
      <c r="K636" s="166"/>
      <c r="L636" s="166"/>
      <c r="M636" s="166"/>
      <c r="N636" s="166"/>
      <c r="O636" s="166"/>
      <c r="P636" s="166"/>
      <c r="Q636" s="166"/>
      <c r="R636" s="166"/>
      <c r="S636" s="166"/>
      <c r="T636" s="166"/>
      <c r="U636" s="166"/>
      <c r="V636" s="166"/>
      <c r="W636" s="166"/>
      <c r="X636" s="166"/>
      <c r="Y636" s="166"/>
      <c r="Z636" s="166"/>
    </row>
    <row r="637" spans="1:26" ht="12.75" customHeight="1">
      <c r="A637" s="166"/>
      <c r="B637" s="166"/>
      <c r="C637" s="166"/>
      <c r="D637" s="166"/>
      <c r="E637" s="166"/>
      <c r="F637" s="166"/>
      <c r="G637" s="166"/>
      <c r="H637" s="166"/>
      <c r="I637" s="166"/>
      <c r="J637" s="166"/>
      <c r="K637" s="166"/>
      <c r="L637" s="166"/>
      <c r="M637" s="166"/>
      <c r="N637" s="166"/>
      <c r="O637" s="166"/>
      <c r="P637" s="166"/>
      <c r="Q637" s="166"/>
      <c r="R637" s="166"/>
      <c r="S637" s="166"/>
      <c r="T637" s="166"/>
      <c r="U637" s="166"/>
      <c r="V637" s="166"/>
      <c r="W637" s="166"/>
      <c r="X637" s="166"/>
      <c r="Y637" s="166"/>
      <c r="Z637" s="166"/>
    </row>
    <row r="638" spans="1:26" ht="12.75" customHeight="1">
      <c r="A638" s="166"/>
      <c r="B638" s="166"/>
      <c r="C638" s="166"/>
      <c r="D638" s="166"/>
      <c r="E638" s="166"/>
      <c r="F638" s="166"/>
      <c r="G638" s="166"/>
      <c r="H638" s="166"/>
      <c r="I638" s="166"/>
      <c r="J638" s="166"/>
      <c r="K638" s="166"/>
      <c r="L638" s="166"/>
      <c r="M638" s="166"/>
      <c r="N638" s="166"/>
      <c r="O638" s="166"/>
      <c r="P638" s="166"/>
      <c r="Q638" s="166"/>
      <c r="R638" s="166"/>
      <c r="S638" s="166"/>
      <c r="T638" s="166"/>
      <c r="U638" s="166"/>
      <c r="V638" s="166"/>
      <c r="W638" s="166"/>
      <c r="X638" s="166"/>
      <c r="Y638" s="166"/>
      <c r="Z638" s="166"/>
    </row>
    <row r="639" spans="1:26" ht="12.75" customHeight="1">
      <c r="A639" s="166"/>
      <c r="B639" s="166"/>
      <c r="C639" s="166"/>
      <c r="D639" s="166"/>
      <c r="E639" s="166"/>
      <c r="F639" s="166"/>
      <c r="G639" s="166"/>
      <c r="H639" s="166"/>
      <c r="I639" s="166"/>
      <c r="J639" s="166"/>
      <c r="K639" s="166"/>
      <c r="L639" s="166"/>
      <c r="M639" s="166"/>
      <c r="N639" s="166"/>
      <c r="O639" s="166"/>
      <c r="P639" s="166"/>
      <c r="Q639" s="166"/>
      <c r="R639" s="166"/>
      <c r="S639" s="166"/>
      <c r="T639" s="166"/>
      <c r="U639" s="166"/>
      <c r="V639" s="166"/>
      <c r="W639" s="166"/>
      <c r="X639" s="166"/>
      <c r="Y639" s="166"/>
      <c r="Z639" s="166"/>
    </row>
    <row r="640" spans="1:26" ht="12.75" customHeight="1">
      <c r="A640" s="166"/>
      <c r="B640" s="166"/>
      <c r="C640" s="166"/>
      <c r="D640" s="166"/>
      <c r="E640" s="166"/>
      <c r="F640" s="166"/>
      <c r="G640" s="166"/>
      <c r="H640" s="166"/>
      <c r="I640" s="166"/>
      <c r="J640" s="166"/>
      <c r="K640" s="166"/>
      <c r="L640" s="166"/>
      <c r="M640" s="166"/>
      <c r="N640" s="166"/>
      <c r="O640" s="166"/>
      <c r="P640" s="166"/>
      <c r="Q640" s="166"/>
      <c r="R640" s="166"/>
      <c r="S640" s="166"/>
      <c r="T640" s="166"/>
      <c r="U640" s="166"/>
      <c r="V640" s="166"/>
      <c r="W640" s="166"/>
      <c r="X640" s="166"/>
      <c r="Y640" s="166"/>
      <c r="Z640" s="166"/>
    </row>
    <row r="641" spans="1:26" ht="12.75" customHeight="1">
      <c r="A641" s="166"/>
      <c r="B641" s="166"/>
      <c r="C641" s="166"/>
      <c r="D641" s="166"/>
      <c r="E641" s="166"/>
      <c r="F641" s="166"/>
      <c r="G641" s="166"/>
      <c r="H641" s="166"/>
      <c r="I641" s="166"/>
      <c r="J641" s="166"/>
      <c r="K641" s="166"/>
      <c r="L641" s="166"/>
      <c r="M641" s="166"/>
      <c r="N641" s="166"/>
      <c r="O641" s="166"/>
      <c r="P641" s="166"/>
      <c r="Q641" s="166"/>
      <c r="R641" s="166"/>
      <c r="S641" s="166"/>
      <c r="T641" s="166"/>
      <c r="U641" s="166"/>
      <c r="V641" s="166"/>
      <c r="W641" s="166"/>
      <c r="X641" s="166"/>
      <c r="Y641" s="166"/>
      <c r="Z641" s="166"/>
    </row>
    <row r="642" spans="1:26" ht="12.75" customHeight="1">
      <c r="A642" s="166"/>
      <c r="B642" s="166"/>
      <c r="C642" s="166"/>
      <c r="D642" s="166"/>
      <c r="E642" s="166"/>
      <c r="F642" s="166"/>
      <c r="G642" s="166"/>
      <c r="H642" s="166"/>
      <c r="I642" s="166"/>
      <c r="J642" s="166"/>
      <c r="K642" s="166"/>
      <c r="L642" s="166"/>
      <c r="M642" s="166"/>
      <c r="N642" s="166"/>
      <c r="O642" s="166"/>
      <c r="P642" s="166"/>
      <c r="Q642" s="166"/>
      <c r="R642" s="166"/>
      <c r="S642" s="166"/>
      <c r="T642" s="166"/>
      <c r="U642" s="166"/>
      <c r="V642" s="166"/>
      <c r="W642" s="166"/>
      <c r="X642" s="166"/>
      <c r="Y642" s="166"/>
      <c r="Z642" s="166"/>
    </row>
    <row r="643" spans="1:26" ht="12.75" customHeight="1">
      <c r="A643" s="166"/>
      <c r="B643" s="166"/>
      <c r="C643" s="166"/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66"/>
      <c r="Q643" s="166"/>
      <c r="R643" s="166"/>
      <c r="S643" s="166"/>
      <c r="T643" s="166"/>
      <c r="U643" s="166"/>
      <c r="V643" s="166"/>
      <c r="W643" s="166"/>
      <c r="X643" s="166"/>
      <c r="Y643" s="166"/>
      <c r="Z643" s="166"/>
    </row>
    <row r="644" spans="1:26" ht="12.75" customHeight="1">
      <c r="A644" s="166"/>
      <c r="B644" s="166"/>
      <c r="C644" s="166"/>
      <c r="D644" s="166"/>
      <c r="E644" s="166"/>
      <c r="F644" s="166"/>
      <c r="G644" s="166"/>
      <c r="H644" s="166"/>
      <c r="I644" s="166"/>
      <c r="J644" s="166"/>
      <c r="K644" s="166"/>
      <c r="L644" s="166"/>
      <c r="M644" s="166"/>
      <c r="N644" s="166"/>
      <c r="O644" s="166"/>
      <c r="P644" s="166"/>
      <c r="Q644" s="166"/>
      <c r="R644" s="166"/>
      <c r="S644" s="166"/>
      <c r="T644" s="166"/>
      <c r="U644" s="166"/>
      <c r="V644" s="166"/>
      <c r="W644" s="166"/>
      <c r="X644" s="166"/>
      <c r="Y644" s="166"/>
      <c r="Z644" s="166"/>
    </row>
    <row r="645" spans="1:26" ht="12.75" customHeight="1">
      <c r="A645" s="166"/>
      <c r="B645" s="166"/>
      <c r="C645" s="166"/>
      <c r="D645" s="166"/>
      <c r="E645" s="166"/>
      <c r="F645" s="166"/>
      <c r="G645" s="166"/>
      <c r="H645" s="166"/>
      <c r="I645" s="166"/>
      <c r="J645" s="166"/>
      <c r="K645" s="166"/>
      <c r="L645" s="166"/>
      <c r="M645" s="166"/>
      <c r="N645" s="166"/>
      <c r="O645" s="166"/>
      <c r="P645" s="166"/>
      <c r="Q645" s="166"/>
      <c r="R645" s="166"/>
      <c r="S645" s="166"/>
      <c r="T645" s="166"/>
      <c r="U645" s="166"/>
      <c r="V645" s="166"/>
      <c r="W645" s="166"/>
      <c r="X645" s="166"/>
      <c r="Y645" s="166"/>
      <c r="Z645" s="166"/>
    </row>
    <row r="646" spans="1:26" ht="12.75" customHeight="1">
      <c r="A646" s="166"/>
      <c r="B646" s="166"/>
      <c r="C646" s="166"/>
      <c r="D646" s="166"/>
      <c r="E646" s="166"/>
      <c r="F646" s="166"/>
      <c r="G646" s="166"/>
      <c r="H646" s="166"/>
      <c r="I646" s="166"/>
      <c r="J646" s="166"/>
      <c r="K646" s="166"/>
      <c r="L646" s="166"/>
      <c r="M646" s="166"/>
      <c r="N646" s="166"/>
      <c r="O646" s="166"/>
      <c r="P646" s="166"/>
      <c r="Q646" s="166"/>
      <c r="R646" s="166"/>
      <c r="S646" s="166"/>
      <c r="T646" s="166"/>
      <c r="U646" s="166"/>
      <c r="V646" s="166"/>
      <c r="W646" s="166"/>
      <c r="X646" s="166"/>
      <c r="Y646" s="166"/>
      <c r="Z646" s="166"/>
    </row>
    <row r="647" spans="1:26" ht="12.75" customHeight="1">
      <c r="A647" s="166"/>
      <c r="B647" s="166"/>
      <c r="C647" s="166"/>
      <c r="D647" s="166"/>
      <c r="E647" s="166"/>
      <c r="F647" s="166"/>
      <c r="G647" s="166"/>
      <c r="H647" s="166"/>
      <c r="I647" s="166"/>
      <c r="J647" s="166"/>
      <c r="K647" s="166"/>
      <c r="L647" s="166"/>
      <c r="M647" s="166"/>
      <c r="N647" s="166"/>
      <c r="O647" s="166"/>
      <c r="P647" s="166"/>
      <c r="Q647" s="166"/>
      <c r="R647" s="166"/>
      <c r="S647" s="166"/>
      <c r="T647" s="166"/>
      <c r="U647" s="166"/>
      <c r="V647" s="166"/>
      <c r="W647" s="166"/>
      <c r="X647" s="166"/>
      <c r="Y647" s="166"/>
      <c r="Z647" s="166"/>
    </row>
    <row r="648" spans="1:26" ht="12.75" customHeight="1">
      <c r="A648" s="166"/>
      <c r="B648" s="166"/>
      <c r="C648" s="166"/>
      <c r="D648" s="166"/>
      <c r="E648" s="166"/>
      <c r="F648" s="166"/>
      <c r="G648" s="166"/>
      <c r="H648" s="166"/>
      <c r="I648" s="166"/>
      <c r="J648" s="166"/>
      <c r="K648" s="166"/>
      <c r="L648" s="166"/>
      <c r="M648" s="166"/>
      <c r="N648" s="166"/>
      <c r="O648" s="166"/>
      <c r="P648" s="166"/>
      <c r="Q648" s="166"/>
      <c r="R648" s="166"/>
      <c r="S648" s="166"/>
      <c r="T648" s="166"/>
      <c r="U648" s="166"/>
      <c r="V648" s="166"/>
      <c r="W648" s="166"/>
      <c r="X648" s="166"/>
      <c r="Y648" s="166"/>
      <c r="Z648" s="166"/>
    </row>
    <row r="649" spans="1:26" ht="12.75" customHeight="1">
      <c r="A649" s="166"/>
      <c r="B649" s="166"/>
      <c r="C649" s="166"/>
      <c r="D649" s="166"/>
      <c r="E649" s="166"/>
      <c r="F649" s="166"/>
      <c r="G649" s="166"/>
      <c r="H649" s="166"/>
      <c r="I649" s="166"/>
      <c r="J649" s="166"/>
      <c r="K649" s="166"/>
      <c r="L649" s="166"/>
      <c r="M649" s="166"/>
      <c r="N649" s="166"/>
      <c r="O649" s="166"/>
      <c r="P649" s="166"/>
      <c r="Q649" s="166"/>
      <c r="R649" s="166"/>
      <c r="S649" s="166"/>
      <c r="T649" s="166"/>
      <c r="U649" s="166"/>
      <c r="V649" s="166"/>
      <c r="W649" s="166"/>
      <c r="X649" s="166"/>
      <c r="Y649" s="166"/>
      <c r="Z649" s="166"/>
    </row>
    <row r="650" spans="1:26" ht="12.75" customHeight="1">
      <c r="A650" s="166"/>
      <c r="B650" s="166"/>
      <c r="C650" s="166"/>
      <c r="D650" s="166"/>
      <c r="E650" s="166"/>
      <c r="F650" s="166"/>
      <c r="G650" s="166"/>
      <c r="H650" s="166"/>
      <c r="I650" s="166"/>
      <c r="J650" s="166"/>
      <c r="K650" s="166"/>
      <c r="L650" s="166"/>
      <c r="M650" s="166"/>
      <c r="N650" s="166"/>
      <c r="O650" s="166"/>
      <c r="P650" s="166"/>
      <c r="Q650" s="166"/>
      <c r="R650" s="166"/>
      <c r="S650" s="166"/>
      <c r="T650" s="166"/>
      <c r="U650" s="166"/>
      <c r="V650" s="166"/>
      <c r="W650" s="166"/>
      <c r="X650" s="166"/>
      <c r="Y650" s="166"/>
      <c r="Z650" s="166"/>
    </row>
    <row r="651" spans="1:26" ht="12.75" customHeight="1">
      <c r="A651" s="166"/>
      <c r="B651" s="166"/>
      <c r="C651" s="166"/>
      <c r="D651" s="166"/>
      <c r="E651" s="166"/>
      <c r="F651" s="166"/>
      <c r="G651" s="166"/>
      <c r="H651" s="166"/>
      <c r="I651" s="166"/>
      <c r="J651" s="166"/>
      <c r="K651" s="166"/>
      <c r="L651" s="166"/>
      <c r="M651" s="166"/>
      <c r="N651" s="166"/>
      <c r="O651" s="166"/>
      <c r="P651" s="166"/>
      <c r="Q651" s="166"/>
      <c r="R651" s="166"/>
      <c r="S651" s="166"/>
      <c r="T651" s="166"/>
      <c r="U651" s="166"/>
      <c r="V651" s="166"/>
      <c r="W651" s="166"/>
      <c r="X651" s="166"/>
      <c r="Y651" s="166"/>
      <c r="Z651" s="166"/>
    </row>
    <row r="652" spans="1:26" ht="12.75" customHeight="1">
      <c r="A652" s="166"/>
      <c r="B652" s="166"/>
      <c r="C652" s="166"/>
      <c r="D652" s="166"/>
      <c r="E652" s="166"/>
      <c r="F652" s="166"/>
      <c r="G652" s="166"/>
      <c r="H652" s="166"/>
      <c r="I652" s="166"/>
      <c r="J652" s="166"/>
      <c r="K652" s="166"/>
      <c r="L652" s="166"/>
      <c r="M652" s="166"/>
      <c r="N652" s="166"/>
      <c r="O652" s="166"/>
      <c r="P652" s="166"/>
      <c r="Q652" s="166"/>
      <c r="R652" s="166"/>
      <c r="S652" s="166"/>
      <c r="T652" s="166"/>
      <c r="U652" s="166"/>
      <c r="V652" s="166"/>
      <c r="W652" s="166"/>
      <c r="X652" s="166"/>
      <c r="Y652" s="166"/>
      <c r="Z652" s="166"/>
    </row>
    <row r="653" spans="1:26" ht="12.75" customHeight="1">
      <c r="A653" s="166"/>
      <c r="B653" s="166"/>
      <c r="C653" s="166"/>
      <c r="D653" s="166"/>
      <c r="E653" s="166"/>
      <c r="F653" s="166"/>
      <c r="G653" s="166"/>
      <c r="H653" s="166"/>
      <c r="I653" s="166"/>
      <c r="J653" s="166"/>
      <c r="K653" s="166"/>
      <c r="L653" s="166"/>
      <c r="M653" s="166"/>
      <c r="N653" s="166"/>
      <c r="O653" s="166"/>
      <c r="P653" s="166"/>
      <c r="Q653" s="166"/>
      <c r="R653" s="166"/>
      <c r="S653" s="166"/>
      <c r="T653" s="166"/>
      <c r="U653" s="166"/>
      <c r="V653" s="166"/>
      <c r="W653" s="166"/>
      <c r="X653" s="166"/>
      <c r="Y653" s="166"/>
      <c r="Z653" s="166"/>
    </row>
    <row r="654" spans="1:26" ht="12.75" customHeight="1">
      <c r="A654" s="166"/>
      <c r="B654" s="166"/>
      <c r="C654" s="166"/>
      <c r="D654" s="166"/>
      <c r="E654" s="166"/>
      <c r="F654" s="166"/>
      <c r="G654" s="166"/>
      <c r="H654" s="166"/>
      <c r="I654" s="166"/>
      <c r="J654" s="166"/>
      <c r="K654" s="166"/>
      <c r="L654" s="166"/>
      <c r="M654" s="166"/>
      <c r="N654" s="166"/>
      <c r="O654" s="166"/>
      <c r="P654" s="166"/>
      <c r="Q654" s="166"/>
      <c r="R654" s="166"/>
      <c r="S654" s="166"/>
      <c r="T654" s="166"/>
      <c r="U654" s="166"/>
      <c r="V654" s="166"/>
      <c r="W654" s="166"/>
      <c r="X654" s="166"/>
      <c r="Y654" s="166"/>
      <c r="Z654" s="166"/>
    </row>
    <row r="655" spans="1:26" ht="12.75" customHeight="1">
      <c r="A655" s="166"/>
      <c r="B655" s="166"/>
      <c r="C655" s="166"/>
      <c r="D655" s="166"/>
      <c r="E655" s="166"/>
      <c r="F655" s="166"/>
      <c r="G655" s="166"/>
      <c r="H655" s="166"/>
      <c r="I655" s="166"/>
      <c r="J655" s="166"/>
      <c r="K655" s="166"/>
      <c r="L655" s="166"/>
      <c r="M655" s="166"/>
      <c r="N655" s="166"/>
      <c r="O655" s="166"/>
      <c r="P655" s="166"/>
      <c r="Q655" s="166"/>
      <c r="R655" s="166"/>
      <c r="S655" s="166"/>
      <c r="T655" s="166"/>
      <c r="U655" s="166"/>
      <c r="V655" s="166"/>
      <c r="W655" s="166"/>
      <c r="X655" s="166"/>
      <c r="Y655" s="166"/>
      <c r="Z655" s="166"/>
    </row>
    <row r="656" spans="1:26" ht="12.75" customHeight="1">
      <c r="A656" s="166"/>
      <c r="B656" s="166"/>
      <c r="C656" s="166"/>
      <c r="D656" s="166"/>
      <c r="E656" s="166"/>
      <c r="F656" s="166"/>
      <c r="G656" s="166"/>
      <c r="H656" s="166"/>
      <c r="I656" s="166"/>
      <c r="J656" s="166"/>
      <c r="K656" s="166"/>
      <c r="L656" s="166"/>
      <c r="M656" s="166"/>
      <c r="N656" s="166"/>
      <c r="O656" s="166"/>
      <c r="P656" s="166"/>
      <c r="Q656" s="166"/>
      <c r="R656" s="166"/>
      <c r="S656" s="166"/>
      <c r="T656" s="166"/>
      <c r="U656" s="166"/>
      <c r="V656" s="166"/>
      <c r="W656" s="166"/>
      <c r="X656" s="166"/>
      <c r="Y656" s="166"/>
      <c r="Z656" s="166"/>
    </row>
    <row r="657" spans="1:26" ht="12.75" customHeight="1">
      <c r="A657" s="166"/>
      <c r="B657" s="166"/>
      <c r="C657" s="166"/>
      <c r="D657" s="166"/>
      <c r="E657" s="166"/>
      <c r="F657" s="166"/>
      <c r="G657" s="166"/>
      <c r="H657" s="166"/>
      <c r="I657" s="166"/>
      <c r="J657" s="166"/>
      <c r="K657" s="166"/>
      <c r="L657" s="166"/>
      <c r="M657" s="166"/>
      <c r="N657" s="166"/>
      <c r="O657" s="166"/>
      <c r="P657" s="166"/>
      <c r="Q657" s="166"/>
      <c r="R657" s="166"/>
      <c r="S657" s="166"/>
      <c r="T657" s="166"/>
      <c r="U657" s="166"/>
      <c r="V657" s="166"/>
      <c r="W657" s="166"/>
      <c r="X657" s="166"/>
      <c r="Y657" s="166"/>
      <c r="Z657" s="166"/>
    </row>
    <row r="658" spans="1:26" ht="12.75" customHeight="1">
      <c r="A658" s="166"/>
      <c r="B658" s="166"/>
      <c r="C658" s="166"/>
      <c r="D658" s="166"/>
      <c r="E658" s="166"/>
      <c r="F658" s="166"/>
      <c r="G658" s="166"/>
      <c r="H658" s="166"/>
      <c r="I658" s="166"/>
      <c r="J658" s="166"/>
      <c r="K658" s="166"/>
      <c r="L658" s="166"/>
      <c r="M658" s="166"/>
      <c r="N658" s="166"/>
      <c r="O658" s="166"/>
      <c r="P658" s="166"/>
      <c r="Q658" s="166"/>
      <c r="R658" s="166"/>
      <c r="S658" s="166"/>
      <c r="T658" s="166"/>
      <c r="U658" s="166"/>
      <c r="V658" s="166"/>
      <c r="W658" s="166"/>
      <c r="X658" s="166"/>
      <c r="Y658" s="166"/>
      <c r="Z658" s="166"/>
    </row>
    <row r="659" spans="1:26" ht="12.75" customHeight="1">
      <c r="A659" s="166"/>
      <c r="B659" s="166"/>
      <c r="C659" s="166"/>
      <c r="D659" s="166"/>
      <c r="E659" s="166"/>
      <c r="F659" s="166"/>
      <c r="G659" s="166"/>
      <c r="H659" s="166"/>
      <c r="I659" s="166"/>
      <c r="J659" s="166"/>
      <c r="K659" s="166"/>
      <c r="L659" s="166"/>
      <c r="M659" s="166"/>
      <c r="N659" s="166"/>
      <c r="O659" s="166"/>
      <c r="P659" s="166"/>
      <c r="Q659" s="166"/>
      <c r="R659" s="166"/>
      <c r="S659" s="166"/>
      <c r="T659" s="166"/>
      <c r="U659" s="166"/>
      <c r="V659" s="166"/>
      <c r="W659" s="166"/>
      <c r="X659" s="166"/>
      <c r="Y659" s="166"/>
      <c r="Z659" s="166"/>
    </row>
    <row r="660" spans="1:26" ht="12.75" customHeight="1">
      <c r="A660" s="166"/>
      <c r="B660" s="166"/>
      <c r="C660" s="166"/>
      <c r="D660" s="166"/>
      <c r="E660" s="166"/>
      <c r="F660" s="166"/>
      <c r="G660" s="166"/>
      <c r="H660" s="166"/>
      <c r="I660" s="166"/>
      <c r="J660" s="166"/>
      <c r="K660" s="166"/>
      <c r="L660" s="166"/>
      <c r="M660" s="166"/>
      <c r="N660" s="166"/>
      <c r="O660" s="166"/>
      <c r="P660" s="166"/>
      <c r="Q660" s="166"/>
      <c r="R660" s="166"/>
      <c r="S660" s="166"/>
      <c r="T660" s="166"/>
      <c r="U660" s="166"/>
      <c r="V660" s="166"/>
      <c r="W660" s="166"/>
      <c r="X660" s="166"/>
      <c r="Y660" s="166"/>
      <c r="Z660" s="166"/>
    </row>
    <row r="661" spans="1:26" ht="12.75" customHeight="1">
      <c r="A661" s="166"/>
      <c r="B661" s="166"/>
      <c r="C661" s="166"/>
      <c r="D661" s="166"/>
      <c r="E661" s="166"/>
      <c r="F661" s="166"/>
      <c r="G661" s="166"/>
      <c r="H661" s="166"/>
      <c r="I661" s="166"/>
      <c r="J661" s="166"/>
      <c r="K661" s="166"/>
      <c r="L661" s="166"/>
      <c r="M661" s="166"/>
      <c r="N661" s="166"/>
      <c r="O661" s="166"/>
      <c r="P661" s="166"/>
      <c r="Q661" s="166"/>
      <c r="R661" s="166"/>
      <c r="S661" s="166"/>
      <c r="T661" s="166"/>
      <c r="U661" s="166"/>
      <c r="V661" s="166"/>
      <c r="W661" s="166"/>
      <c r="X661" s="166"/>
      <c r="Y661" s="166"/>
      <c r="Z661" s="166"/>
    </row>
    <row r="662" spans="1:26" ht="12.75" customHeight="1">
      <c r="A662" s="166"/>
      <c r="B662" s="166"/>
      <c r="C662" s="166"/>
      <c r="D662" s="166"/>
      <c r="E662" s="166"/>
      <c r="F662" s="166"/>
      <c r="G662" s="166"/>
      <c r="H662" s="166"/>
      <c r="I662" s="166"/>
      <c r="J662" s="166"/>
      <c r="K662" s="166"/>
      <c r="L662" s="166"/>
      <c r="M662" s="166"/>
      <c r="N662" s="166"/>
      <c r="O662" s="166"/>
      <c r="P662" s="166"/>
      <c r="Q662" s="166"/>
      <c r="R662" s="166"/>
      <c r="S662" s="166"/>
      <c r="T662" s="166"/>
      <c r="U662" s="166"/>
      <c r="V662" s="166"/>
      <c r="W662" s="166"/>
      <c r="X662" s="166"/>
      <c r="Y662" s="166"/>
      <c r="Z662" s="166"/>
    </row>
    <row r="663" spans="1:26" ht="12.75" customHeight="1">
      <c r="A663" s="166"/>
      <c r="B663" s="166"/>
      <c r="C663" s="166"/>
      <c r="D663" s="166"/>
      <c r="E663" s="166"/>
      <c r="F663" s="166"/>
      <c r="G663" s="166"/>
      <c r="H663" s="166"/>
      <c r="I663" s="166"/>
      <c r="J663" s="166"/>
      <c r="K663" s="166"/>
      <c r="L663" s="166"/>
      <c r="M663" s="166"/>
      <c r="N663" s="166"/>
      <c r="O663" s="166"/>
      <c r="P663" s="166"/>
      <c r="Q663" s="166"/>
      <c r="R663" s="166"/>
      <c r="S663" s="166"/>
      <c r="T663" s="166"/>
      <c r="U663" s="166"/>
      <c r="V663" s="166"/>
      <c r="W663" s="166"/>
      <c r="X663" s="166"/>
      <c r="Y663" s="166"/>
      <c r="Z663" s="166"/>
    </row>
    <row r="664" spans="1:26" ht="12.75" customHeight="1">
      <c r="A664" s="166"/>
      <c r="B664" s="166"/>
      <c r="C664" s="166"/>
      <c r="D664" s="166"/>
      <c r="E664" s="166"/>
      <c r="F664" s="166"/>
      <c r="G664" s="166"/>
      <c r="H664" s="166"/>
      <c r="I664" s="166"/>
      <c r="J664" s="166"/>
      <c r="K664" s="166"/>
      <c r="L664" s="166"/>
      <c r="M664" s="166"/>
      <c r="N664" s="166"/>
      <c r="O664" s="166"/>
      <c r="P664" s="166"/>
      <c r="Q664" s="166"/>
      <c r="R664" s="166"/>
      <c r="S664" s="166"/>
      <c r="T664" s="166"/>
      <c r="U664" s="166"/>
      <c r="V664" s="166"/>
      <c r="W664" s="166"/>
      <c r="X664" s="166"/>
      <c r="Y664" s="166"/>
      <c r="Z664" s="166"/>
    </row>
    <row r="665" spans="1:26" ht="12.75" customHeight="1">
      <c r="A665" s="166"/>
      <c r="B665" s="166"/>
      <c r="C665" s="166"/>
      <c r="D665" s="166"/>
      <c r="E665" s="166"/>
      <c r="F665" s="166"/>
      <c r="G665" s="166"/>
      <c r="H665" s="166"/>
      <c r="I665" s="166"/>
      <c r="J665" s="166"/>
      <c r="K665" s="166"/>
      <c r="L665" s="166"/>
      <c r="M665" s="166"/>
      <c r="N665" s="166"/>
      <c r="O665" s="166"/>
      <c r="P665" s="166"/>
      <c r="Q665" s="166"/>
      <c r="R665" s="166"/>
      <c r="S665" s="166"/>
      <c r="T665" s="166"/>
      <c r="U665" s="166"/>
      <c r="V665" s="166"/>
      <c r="W665" s="166"/>
      <c r="X665" s="166"/>
      <c r="Y665" s="166"/>
      <c r="Z665" s="166"/>
    </row>
    <row r="666" spans="1:26" ht="12.75" customHeight="1">
      <c r="A666" s="166"/>
      <c r="B666" s="166"/>
      <c r="C666" s="166"/>
      <c r="D666" s="166"/>
      <c r="E666" s="166"/>
      <c r="F666" s="166"/>
      <c r="G666" s="166"/>
      <c r="H666" s="166"/>
      <c r="I666" s="166"/>
      <c r="J666" s="166"/>
      <c r="K666" s="166"/>
      <c r="L666" s="166"/>
      <c r="M666" s="166"/>
      <c r="N666" s="166"/>
      <c r="O666" s="166"/>
      <c r="P666" s="166"/>
      <c r="Q666" s="166"/>
      <c r="R666" s="166"/>
      <c r="S666" s="166"/>
      <c r="T666" s="166"/>
      <c r="U666" s="166"/>
      <c r="V666" s="166"/>
      <c r="W666" s="166"/>
      <c r="X666" s="166"/>
      <c r="Y666" s="166"/>
      <c r="Z666" s="166"/>
    </row>
    <row r="667" spans="1:26" ht="12.75" customHeight="1">
      <c r="A667" s="166"/>
      <c r="B667" s="166"/>
      <c r="C667" s="166"/>
      <c r="D667" s="166"/>
      <c r="E667" s="166"/>
      <c r="F667" s="166"/>
      <c r="G667" s="166"/>
      <c r="H667" s="166"/>
      <c r="I667" s="166"/>
      <c r="J667" s="166"/>
      <c r="K667" s="166"/>
      <c r="L667" s="166"/>
      <c r="M667" s="166"/>
      <c r="N667" s="166"/>
      <c r="O667" s="166"/>
      <c r="P667" s="166"/>
      <c r="Q667" s="166"/>
      <c r="R667" s="166"/>
      <c r="S667" s="166"/>
      <c r="T667" s="166"/>
      <c r="U667" s="166"/>
      <c r="V667" s="166"/>
      <c r="W667" s="166"/>
      <c r="X667" s="166"/>
      <c r="Y667" s="166"/>
      <c r="Z667" s="166"/>
    </row>
    <row r="668" spans="1:26" ht="12.75" customHeight="1">
      <c r="A668" s="166"/>
      <c r="B668" s="166"/>
      <c r="C668" s="166"/>
      <c r="D668" s="166"/>
      <c r="E668" s="166"/>
      <c r="F668" s="166"/>
      <c r="G668" s="166"/>
      <c r="H668" s="166"/>
      <c r="I668" s="166"/>
      <c r="J668" s="166"/>
      <c r="K668" s="166"/>
      <c r="L668" s="166"/>
      <c r="M668" s="166"/>
      <c r="N668" s="166"/>
      <c r="O668" s="166"/>
      <c r="P668" s="166"/>
      <c r="Q668" s="166"/>
      <c r="R668" s="166"/>
      <c r="S668" s="166"/>
      <c r="T668" s="166"/>
      <c r="U668" s="166"/>
      <c r="V668" s="166"/>
      <c r="W668" s="166"/>
      <c r="X668" s="166"/>
      <c r="Y668" s="166"/>
      <c r="Z668" s="166"/>
    </row>
    <row r="669" spans="1:26" ht="12.75" customHeight="1">
      <c r="A669" s="166"/>
      <c r="B669" s="166"/>
      <c r="C669" s="166"/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66"/>
      <c r="O669" s="166"/>
      <c r="P669" s="166"/>
      <c r="Q669" s="166"/>
      <c r="R669" s="166"/>
      <c r="S669" s="166"/>
      <c r="T669" s="166"/>
      <c r="U669" s="166"/>
      <c r="V669" s="166"/>
      <c r="W669" s="166"/>
      <c r="X669" s="166"/>
      <c r="Y669" s="166"/>
      <c r="Z669" s="166"/>
    </row>
    <row r="670" spans="1:26" ht="12.75" customHeight="1">
      <c r="A670" s="166"/>
      <c r="B670" s="166"/>
      <c r="C670" s="166"/>
      <c r="D670" s="166"/>
      <c r="E670" s="166"/>
      <c r="F670" s="166"/>
      <c r="G670" s="166"/>
      <c r="H670" s="166"/>
      <c r="I670" s="166"/>
      <c r="J670" s="166"/>
      <c r="K670" s="166"/>
      <c r="L670" s="166"/>
      <c r="M670" s="166"/>
      <c r="N670" s="166"/>
      <c r="O670" s="166"/>
      <c r="P670" s="166"/>
      <c r="Q670" s="166"/>
      <c r="R670" s="166"/>
      <c r="S670" s="166"/>
      <c r="T670" s="166"/>
      <c r="U670" s="166"/>
      <c r="V670" s="166"/>
      <c r="W670" s="166"/>
      <c r="X670" s="166"/>
      <c r="Y670" s="166"/>
      <c r="Z670" s="166"/>
    </row>
    <row r="671" spans="1:26" ht="12.75" customHeight="1">
      <c r="A671" s="166"/>
      <c r="B671" s="166"/>
      <c r="C671" s="166"/>
      <c r="D671" s="166"/>
      <c r="E671" s="166"/>
      <c r="F671" s="166"/>
      <c r="G671" s="166"/>
      <c r="H671" s="166"/>
      <c r="I671" s="166"/>
      <c r="J671" s="166"/>
      <c r="K671" s="166"/>
      <c r="L671" s="166"/>
      <c r="M671" s="166"/>
      <c r="N671" s="166"/>
      <c r="O671" s="166"/>
      <c r="P671" s="166"/>
      <c r="Q671" s="166"/>
      <c r="R671" s="166"/>
      <c r="S671" s="166"/>
      <c r="T671" s="166"/>
      <c r="U671" s="166"/>
      <c r="V671" s="166"/>
      <c r="W671" s="166"/>
      <c r="X671" s="166"/>
      <c r="Y671" s="166"/>
      <c r="Z671" s="166"/>
    </row>
    <row r="672" spans="1:26" ht="12.75" customHeight="1">
      <c r="A672" s="166"/>
      <c r="B672" s="166"/>
      <c r="C672" s="166"/>
      <c r="D672" s="166"/>
      <c r="E672" s="166"/>
      <c r="F672" s="166"/>
      <c r="G672" s="166"/>
      <c r="H672" s="166"/>
      <c r="I672" s="166"/>
      <c r="J672" s="166"/>
      <c r="K672" s="166"/>
      <c r="L672" s="166"/>
      <c r="M672" s="166"/>
      <c r="N672" s="166"/>
      <c r="O672" s="166"/>
      <c r="P672" s="166"/>
      <c r="Q672" s="166"/>
      <c r="R672" s="166"/>
      <c r="S672" s="166"/>
      <c r="T672" s="166"/>
      <c r="U672" s="166"/>
      <c r="V672" s="166"/>
      <c r="W672" s="166"/>
      <c r="X672" s="166"/>
      <c r="Y672" s="166"/>
      <c r="Z672" s="166"/>
    </row>
    <row r="673" spans="1:26" ht="12.75" customHeight="1">
      <c r="A673" s="166"/>
      <c r="B673" s="166"/>
      <c r="C673" s="166"/>
      <c r="D673" s="166"/>
      <c r="E673" s="166"/>
      <c r="F673" s="166"/>
      <c r="G673" s="166"/>
      <c r="H673" s="166"/>
      <c r="I673" s="166"/>
      <c r="J673" s="166"/>
      <c r="K673" s="166"/>
      <c r="L673" s="166"/>
      <c r="M673" s="166"/>
      <c r="N673" s="166"/>
      <c r="O673" s="166"/>
      <c r="P673" s="166"/>
      <c r="Q673" s="166"/>
      <c r="R673" s="166"/>
      <c r="S673" s="166"/>
      <c r="T673" s="166"/>
      <c r="U673" s="166"/>
      <c r="V673" s="166"/>
      <c r="W673" s="166"/>
      <c r="X673" s="166"/>
      <c r="Y673" s="166"/>
      <c r="Z673" s="166"/>
    </row>
    <row r="674" spans="1:26" ht="12.75" customHeight="1">
      <c r="A674" s="166"/>
      <c r="B674" s="166"/>
      <c r="C674" s="166"/>
      <c r="D674" s="166"/>
      <c r="E674" s="166"/>
      <c r="F674" s="166"/>
      <c r="G674" s="166"/>
      <c r="H674" s="166"/>
      <c r="I674" s="166"/>
      <c r="J674" s="166"/>
      <c r="K674" s="166"/>
      <c r="L674" s="166"/>
      <c r="M674" s="166"/>
      <c r="N674" s="166"/>
      <c r="O674" s="166"/>
      <c r="P674" s="166"/>
      <c r="Q674" s="166"/>
      <c r="R674" s="166"/>
      <c r="S674" s="166"/>
      <c r="T674" s="166"/>
      <c r="U674" s="166"/>
      <c r="V674" s="166"/>
      <c r="W674" s="166"/>
      <c r="X674" s="166"/>
      <c r="Y674" s="166"/>
      <c r="Z674" s="166"/>
    </row>
    <row r="675" spans="1:26" ht="12.75" customHeight="1">
      <c r="A675" s="166"/>
      <c r="B675" s="166"/>
      <c r="C675" s="166"/>
      <c r="D675" s="166"/>
      <c r="E675" s="166"/>
      <c r="F675" s="166"/>
      <c r="G675" s="166"/>
      <c r="H675" s="166"/>
      <c r="I675" s="166"/>
      <c r="J675" s="166"/>
      <c r="K675" s="166"/>
      <c r="L675" s="166"/>
      <c r="M675" s="166"/>
      <c r="N675" s="166"/>
      <c r="O675" s="166"/>
      <c r="P675" s="166"/>
      <c r="Q675" s="166"/>
      <c r="R675" s="166"/>
      <c r="S675" s="166"/>
      <c r="T675" s="166"/>
      <c r="U675" s="166"/>
      <c r="V675" s="166"/>
      <c r="W675" s="166"/>
      <c r="X675" s="166"/>
      <c r="Y675" s="166"/>
      <c r="Z675" s="166"/>
    </row>
    <row r="676" spans="1:26" ht="12.75" customHeight="1">
      <c r="A676" s="166"/>
      <c r="B676" s="166"/>
      <c r="C676" s="166"/>
      <c r="D676" s="166"/>
      <c r="E676" s="166"/>
      <c r="F676" s="166"/>
      <c r="G676" s="166"/>
      <c r="H676" s="166"/>
      <c r="I676" s="166"/>
      <c r="J676" s="166"/>
      <c r="K676" s="166"/>
      <c r="L676" s="166"/>
      <c r="M676" s="166"/>
      <c r="N676" s="166"/>
      <c r="O676" s="166"/>
      <c r="P676" s="166"/>
      <c r="Q676" s="166"/>
      <c r="R676" s="166"/>
      <c r="S676" s="166"/>
      <c r="T676" s="166"/>
      <c r="U676" s="166"/>
      <c r="V676" s="166"/>
      <c r="W676" s="166"/>
      <c r="X676" s="166"/>
      <c r="Y676" s="166"/>
      <c r="Z676" s="166"/>
    </row>
    <row r="677" spans="1:26" ht="12.75" customHeight="1">
      <c r="A677" s="166"/>
      <c r="B677" s="166"/>
      <c r="C677" s="166"/>
      <c r="D677" s="166"/>
      <c r="E677" s="166"/>
      <c r="F677" s="166"/>
      <c r="G677" s="166"/>
      <c r="H677" s="166"/>
      <c r="I677" s="166"/>
      <c r="J677" s="166"/>
      <c r="K677" s="166"/>
      <c r="L677" s="166"/>
      <c r="M677" s="166"/>
      <c r="N677" s="166"/>
      <c r="O677" s="166"/>
      <c r="P677" s="166"/>
      <c r="Q677" s="166"/>
      <c r="R677" s="166"/>
      <c r="S677" s="166"/>
      <c r="T677" s="166"/>
      <c r="U677" s="166"/>
      <c r="V677" s="166"/>
      <c r="W677" s="166"/>
      <c r="X677" s="166"/>
      <c r="Y677" s="166"/>
      <c r="Z677" s="166"/>
    </row>
    <row r="678" spans="1:26" ht="12.75" customHeight="1">
      <c r="A678" s="166"/>
      <c r="B678" s="166"/>
      <c r="C678" s="166"/>
      <c r="D678" s="166"/>
      <c r="E678" s="166"/>
      <c r="F678" s="166"/>
      <c r="G678" s="166"/>
      <c r="H678" s="166"/>
      <c r="I678" s="166"/>
      <c r="J678" s="166"/>
      <c r="K678" s="166"/>
      <c r="L678" s="166"/>
      <c r="M678" s="166"/>
      <c r="N678" s="166"/>
      <c r="O678" s="166"/>
      <c r="P678" s="166"/>
      <c r="Q678" s="166"/>
      <c r="R678" s="166"/>
      <c r="S678" s="166"/>
      <c r="T678" s="166"/>
      <c r="U678" s="166"/>
      <c r="V678" s="166"/>
      <c r="W678" s="166"/>
      <c r="X678" s="166"/>
      <c r="Y678" s="166"/>
      <c r="Z678" s="166"/>
    </row>
    <row r="679" spans="1:26" ht="12.75" customHeight="1">
      <c r="A679" s="166"/>
      <c r="B679" s="166"/>
      <c r="C679" s="166"/>
      <c r="D679" s="166"/>
      <c r="E679" s="166"/>
      <c r="F679" s="166"/>
      <c r="G679" s="166"/>
      <c r="H679" s="166"/>
      <c r="I679" s="166"/>
      <c r="J679" s="166"/>
      <c r="K679" s="166"/>
      <c r="L679" s="166"/>
      <c r="M679" s="166"/>
      <c r="N679" s="166"/>
      <c r="O679" s="166"/>
      <c r="P679" s="166"/>
      <c r="Q679" s="166"/>
      <c r="R679" s="166"/>
      <c r="S679" s="166"/>
      <c r="T679" s="166"/>
      <c r="U679" s="166"/>
      <c r="V679" s="166"/>
      <c r="W679" s="166"/>
      <c r="X679" s="166"/>
      <c r="Y679" s="166"/>
      <c r="Z679" s="166"/>
    </row>
    <row r="680" spans="1:26" ht="12.75" customHeight="1">
      <c r="A680" s="166"/>
      <c r="B680" s="166"/>
      <c r="C680" s="166"/>
      <c r="D680" s="166"/>
      <c r="E680" s="166"/>
      <c r="F680" s="166"/>
      <c r="G680" s="166"/>
      <c r="H680" s="166"/>
      <c r="I680" s="166"/>
      <c r="J680" s="166"/>
      <c r="K680" s="166"/>
      <c r="L680" s="166"/>
      <c r="M680" s="166"/>
      <c r="N680" s="166"/>
      <c r="O680" s="166"/>
      <c r="P680" s="166"/>
      <c r="Q680" s="166"/>
      <c r="R680" s="166"/>
      <c r="S680" s="166"/>
      <c r="T680" s="166"/>
      <c r="U680" s="166"/>
      <c r="V680" s="166"/>
      <c r="W680" s="166"/>
      <c r="X680" s="166"/>
      <c r="Y680" s="166"/>
      <c r="Z680" s="166"/>
    </row>
    <row r="681" spans="1:26" ht="12.75" customHeight="1">
      <c r="A681" s="166"/>
      <c r="B681" s="166"/>
      <c r="C681" s="166"/>
      <c r="D681" s="166"/>
      <c r="E681" s="166"/>
      <c r="F681" s="166"/>
      <c r="G681" s="166"/>
      <c r="H681" s="166"/>
      <c r="I681" s="166"/>
      <c r="J681" s="166"/>
      <c r="K681" s="166"/>
      <c r="L681" s="166"/>
      <c r="M681" s="166"/>
      <c r="N681" s="166"/>
      <c r="O681" s="166"/>
      <c r="P681" s="166"/>
      <c r="Q681" s="166"/>
      <c r="R681" s="166"/>
      <c r="S681" s="166"/>
      <c r="T681" s="166"/>
      <c r="U681" s="166"/>
      <c r="V681" s="166"/>
      <c r="W681" s="166"/>
      <c r="X681" s="166"/>
      <c r="Y681" s="166"/>
      <c r="Z681" s="166"/>
    </row>
    <row r="682" spans="1:26" ht="12.75" customHeight="1">
      <c r="A682" s="166"/>
      <c r="B682" s="166"/>
      <c r="C682" s="166"/>
      <c r="D682" s="166"/>
      <c r="E682" s="166"/>
      <c r="F682" s="166"/>
      <c r="G682" s="166"/>
      <c r="H682" s="166"/>
      <c r="I682" s="166"/>
      <c r="J682" s="166"/>
      <c r="K682" s="166"/>
      <c r="L682" s="166"/>
      <c r="M682" s="166"/>
      <c r="N682" s="166"/>
      <c r="O682" s="166"/>
      <c r="P682" s="166"/>
      <c r="Q682" s="166"/>
      <c r="R682" s="166"/>
      <c r="S682" s="166"/>
      <c r="T682" s="166"/>
      <c r="U682" s="166"/>
      <c r="V682" s="166"/>
      <c r="W682" s="166"/>
      <c r="X682" s="166"/>
      <c r="Y682" s="166"/>
      <c r="Z682" s="166"/>
    </row>
    <row r="683" spans="1:26" ht="12.75" customHeight="1">
      <c r="A683" s="166"/>
      <c r="B683" s="166"/>
      <c r="C683" s="166"/>
      <c r="D683" s="166"/>
      <c r="E683" s="166"/>
      <c r="F683" s="166"/>
      <c r="G683" s="166"/>
      <c r="H683" s="166"/>
      <c r="I683" s="166"/>
      <c r="J683" s="166"/>
      <c r="K683" s="166"/>
      <c r="L683" s="166"/>
      <c r="M683" s="166"/>
      <c r="N683" s="166"/>
      <c r="O683" s="166"/>
      <c r="P683" s="166"/>
      <c r="Q683" s="166"/>
      <c r="R683" s="166"/>
      <c r="S683" s="166"/>
      <c r="T683" s="166"/>
      <c r="U683" s="166"/>
      <c r="V683" s="166"/>
      <c r="W683" s="166"/>
      <c r="X683" s="166"/>
      <c r="Y683" s="166"/>
      <c r="Z683" s="166"/>
    </row>
    <row r="684" spans="1:26" ht="12.75" customHeight="1">
      <c r="A684" s="166"/>
      <c r="B684" s="166"/>
      <c r="C684" s="166"/>
      <c r="D684" s="166"/>
      <c r="E684" s="166"/>
      <c r="F684" s="166"/>
      <c r="G684" s="166"/>
      <c r="H684" s="166"/>
      <c r="I684" s="166"/>
      <c r="J684" s="166"/>
      <c r="K684" s="166"/>
      <c r="L684" s="166"/>
      <c r="M684" s="166"/>
      <c r="N684" s="166"/>
      <c r="O684" s="166"/>
      <c r="P684" s="166"/>
      <c r="Q684" s="166"/>
      <c r="R684" s="166"/>
      <c r="S684" s="166"/>
      <c r="T684" s="166"/>
      <c r="U684" s="166"/>
      <c r="V684" s="166"/>
      <c r="W684" s="166"/>
      <c r="X684" s="166"/>
      <c r="Y684" s="166"/>
      <c r="Z684" s="166"/>
    </row>
    <row r="685" spans="1:26" ht="12.75" customHeight="1">
      <c r="A685" s="166"/>
      <c r="B685" s="166"/>
      <c r="C685" s="166"/>
      <c r="D685" s="166"/>
      <c r="E685" s="166"/>
      <c r="F685" s="166"/>
      <c r="G685" s="166"/>
      <c r="H685" s="166"/>
      <c r="I685" s="166"/>
      <c r="J685" s="166"/>
      <c r="K685" s="166"/>
      <c r="L685" s="166"/>
      <c r="M685" s="166"/>
      <c r="N685" s="166"/>
      <c r="O685" s="166"/>
      <c r="P685" s="166"/>
      <c r="Q685" s="166"/>
      <c r="R685" s="166"/>
      <c r="S685" s="166"/>
      <c r="T685" s="166"/>
      <c r="U685" s="166"/>
      <c r="V685" s="166"/>
      <c r="W685" s="166"/>
      <c r="X685" s="166"/>
      <c r="Y685" s="166"/>
      <c r="Z685" s="166"/>
    </row>
    <row r="686" spans="1:26" ht="12.75" customHeight="1">
      <c r="A686" s="166"/>
      <c r="B686" s="166"/>
      <c r="C686" s="166"/>
      <c r="D686" s="166"/>
      <c r="E686" s="166"/>
      <c r="F686" s="166"/>
      <c r="G686" s="166"/>
      <c r="H686" s="166"/>
      <c r="I686" s="166"/>
      <c r="J686" s="166"/>
      <c r="K686" s="166"/>
      <c r="L686" s="166"/>
      <c r="M686" s="166"/>
      <c r="N686" s="166"/>
      <c r="O686" s="166"/>
      <c r="P686" s="166"/>
      <c r="Q686" s="166"/>
      <c r="R686" s="166"/>
      <c r="S686" s="166"/>
      <c r="T686" s="166"/>
      <c r="U686" s="166"/>
      <c r="V686" s="166"/>
      <c r="W686" s="166"/>
      <c r="X686" s="166"/>
      <c r="Y686" s="166"/>
      <c r="Z686" s="166"/>
    </row>
    <row r="687" spans="1:26" ht="12.75" customHeight="1">
      <c r="A687" s="166"/>
      <c r="B687" s="166"/>
      <c r="C687" s="166"/>
      <c r="D687" s="166"/>
      <c r="E687" s="166"/>
      <c r="F687" s="166"/>
      <c r="G687" s="166"/>
      <c r="H687" s="166"/>
      <c r="I687" s="166"/>
      <c r="J687" s="166"/>
      <c r="K687" s="166"/>
      <c r="L687" s="166"/>
      <c r="M687" s="166"/>
      <c r="N687" s="166"/>
      <c r="O687" s="166"/>
      <c r="P687" s="166"/>
      <c r="Q687" s="166"/>
      <c r="R687" s="166"/>
      <c r="S687" s="166"/>
      <c r="T687" s="166"/>
      <c r="U687" s="166"/>
      <c r="V687" s="166"/>
      <c r="W687" s="166"/>
      <c r="X687" s="166"/>
      <c r="Y687" s="166"/>
      <c r="Z687" s="166"/>
    </row>
    <row r="688" spans="1:26" ht="12.75" customHeight="1">
      <c r="A688" s="166"/>
      <c r="B688" s="166"/>
      <c r="C688" s="166"/>
      <c r="D688" s="166"/>
      <c r="E688" s="166"/>
      <c r="F688" s="166"/>
      <c r="G688" s="166"/>
      <c r="H688" s="166"/>
      <c r="I688" s="166"/>
      <c r="J688" s="166"/>
      <c r="K688" s="166"/>
      <c r="L688" s="166"/>
      <c r="M688" s="166"/>
      <c r="N688" s="166"/>
      <c r="O688" s="166"/>
      <c r="P688" s="166"/>
      <c r="Q688" s="166"/>
      <c r="R688" s="166"/>
      <c r="S688" s="166"/>
      <c r="T688" s="166"/>
      <c r="U688" s="166"/>
      <c r="V688" s="166"/>
      <c r="W688" s="166"/>
      <c r="X688" s="166"/>
      <c r="Y688" s="166"/>
      <c r="Z688" s="166"/>
    </row>
    <row r="689" spans="1:26" ht="12.75" customHeight="1">
      <c r="A689" s="166"/>
      <c r="B689" s="166"/>
      <c r="C689" s="166"/>
      <c r="D689" s="166"/>
      <c r="E689" s="166"/>
      <c r="F689" s="166"/>
      <c r="G689" s="166"/>
      <c r="H689" s="166"/>
      <c r="I689" s="166"/>
      <c r="J689" s="166"/>
      <c r="K689" s="166"/>
      <c r="L689" s="166"/>
      <c r="M689" s="166"/>
      <c r="N689" s="166"/>
      <c r="O689" s="166"/>
      <c r="P689" s="166"/>
      <c r="Q689" s="166"/>
      <c r="R689" s="166"/>
      <c r="S689" s="166"/>
      <c r="T689" s="166"/>
      <c r="U689" s="166"/>
      <c r="V689" s="166"/>
      <c r="W689" s="166"/>
      <c r="X689" s="166"/>
      <c r="Y689" s="166"/>
      <c r="Z689" s="166"/>
    </row>
    <row r="690" spans="1:26" ht="12.75" customHeight="1">
      <c r="A690" s="166"/>
      <c r="B690" s="166"/>
      <c r="C690" s="166"/>
      <c r="D690" s="166"/>
      <c r="E690" s="166"/>
      <c r="F690" s="166"/>
      <c r="G690" s="166"/>
      <c r="H690" s="166"/>
      <c r="I690" s="166"/>
      <c r="J690" s="166"/>
      <c r="K690" s="166"/>
      <c r="L690" s="166"/>
      <c r="M690" s="166"/>
      <c r="N690" s="166"/>
      <c r="O690" s="166"/>
      <c r="P690" s="166"/>
      <c r="Q690" s="166"/>
      <c r="R690" s="166"/>
      <c r="S690" s="166"/>
      <c r="T690" s="166"/>
      <c r="U690" s="166"/>
      <c r="V690" s="166"/>
      <c r="W690" s="166"/>
      <c r="X690" s="166"/>
      <c r="Y690" s="166"/>
      <c r="Z690" s="166"/>
    </row>
    <row r="691" spans="1:26" ht="12.75" customHeight="1">
      <c r="A691" s="166"/>
      <c r="B691" s="166"/>
      <c r="C691" s="166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66"/>
      <c r="O691" s="166"/>
      <c r="P691" s="166"/>
      <c r="Q691" s="166"/>
      <c r="R691" s="166"/>
      <c r="S691" s="166"/>
      <c r="T691" s="166"/>
      <c r="U691" s="166"/>
      <c r="V691" s="166"/>
      <c r="W691" s="166"/>
      <c r="X691" s="166"/>
      <c r="Y691" s="166"/>
      <c r="Z691" s="166"/>
    </row>
    <row r="692" spans="1:26" ht="12.75" customHeight="1">
      <c r="A692" s="166"/>
      <c r="B692" s="166"/>
      <c r="C692" s="166"/>
      <c r="D692" s="166"/>
      <c r="E692" s="166"/>
      <c r="F692" s="166"/>
      <c r="G692" s="166"/>
      <c r="H692" s="166"/>
      <c r="I692" s="166"/>
      <c r="J692" s="166"/>
      <c r="K692" s="166"/>
      <c r="L692" s="166"/>
      <c r="M692" s="166"/>
      <c r="N692" s="166"/>
      <c r="O692" s="166"/>
      <c r="P692" s="166"/>
      <c r="Q692" s="166"/>
      <c r="R692" s="166"/>
      <c r="S692" s="166"/>
      <c r="T692" s="166"/>
      <c r="U692" s="166"/>
      <c r="V692" s="166"/>
      <c r="W692" s="166"/>
      <c r="X692" s="166"/>
      <c r="Y692" s="166"/>
      <c r="Z692" s="166"/>
    </row>
    <row r="693" spans="1:26" ht="12.75" customHeight="1">
      <c r="A693" s="166"/>
      <c r="B693" s="166"/>
      <c r="C693" s="166"/>
      <c r="D693" s="166"/>
      <c r="E693" s="166"/>
      <c r="F693" s="166"/>
      <c r="G693" s="166"/>
      <c r="H693" s="166"/>
      <c r="I693" s="166"/>
      <c r="J693" s="166"/>
      <c r="K693" s="166"/>
      <c r="L693" s="166"/>
      <c r="M693" s="166"/>
      <c r="N693" s="166"/>
      <c r="O693" s="166"/>
      <c r="P693" s="166"/>
      <c r="Q693" s="166"/>
      <c r="R693" s="166"/>
      <c r="S693" s="166"/>
      <c r="T693" s="166"/>
      <c r="U693" s="166"/>
      <c r="V693" s="166"/>
      <c r="W693" s="166"/>
      <c r="X693" s="166"/>
      <c r="Y693" s="166"/>
      <c r="Z693" s="166"/>
    </row>
    <row r="694" spans="1:26" ht="12.75" customHeight="1">
      <c r="A694" s="166"/>
      <c r="B694" s="166"/>
      <c r="C694" s="166"/>
      <c r="D694" s="166"/>
      <c r="E694" s="166"/>
      <c r="F694" s="166"/>
      <c r="G694" s="166"/>
      <c r="H694" s="166"/>
      <c r="I694" s="166"/>
      <c r="J694" s="166"/>
      <c r="K694" s="166"/>
      <c r="L694" s="166"/>
      <c r="M694" s="166"/>
      <c r="N694" s="166"/>
      <c r="O694" s="166"/>
      <c r="P694" s="166"/>
      <c r="Q694" s="166"/>
      <c r="R694" s="166"/>
      <c r="S694" s="166"/>
      <c r="T694" s="166"/>
      <c r="U694" s="166"/>
      <c r="V694" s="166"/>
      <c r="W694" s="166"/>
      <c r="X694" s="166"/>
      <c r="Y694" s="166"/>
      <c r="Z694" s="166"/>
    </row>
    <row r="695" spans="1:26" ht="12.75" customHeight="1">
      <c r="A695" s="166"/>
      <c r="B695" s="166"/>
      <c r="C695" s="166"/>
      <c r="D695" s="166"/>
      <c r="E695" s="166"/>
      <c r="F695" s="166"/>
      <c r="G695" s="166"/>
      <c r="H695" s="166"/>
      <c r="I695" s="166"/>
      <c r="J695" s="166"/>
      <c r="K695" s="166"/>
      <c r="L695" s="166"/>
      <c r="M695" s="166"/>
      <c r="N695" s="166"/>
      <c r="O695" s="166"/>
      <c r="P695" s="166"/>
      <c r="Q695" s="166"/>
      <c r="R695" s="166"/>
      <c r="S695" s="166"/>
      <c r="T695" s="166"/>
      <c r="U695" s="166"/>
      <c r="V695" s="166"/>
      <c r="W695" s="166"/>
      <c r="X695" s="166"/>
      <c r="Y695" s="166"/>
      <c r="Z695" s="166"/>
    </row>
    <row r="696" spans="1:26" ht="12.75" customHeight="1">
      <c r="A696" s="166"/>
      <c r="B696" s="166"/>
      <c r="C696" s="166"/>
      <c r="D696" s="166"/>
      <c r="E696" s="166"/>
      <c r="F696" s="166"/>
      <c r="G696" s="166"/>
      <c r="H696" s="166"/>
      <c r="I696" s="166"/>
      <c r="J696" s="166"/>
      <c r="K696" s="166"/>
      <c r="L696" s="166"/>
      <c r="M696" s="166"/>
      <c r="N696" s="166"/>
      <c r="O696" s="166"/>
      <c r="P696" s="166"/>
      <c r="Q696" s="166"/>
      <c r="R696" s="166"/>
      <c r="S696" s="166"/>
      <c r="T696" s="166"/>
      <c r="U696" s="166"/>
      <c r="V696" s="166"/>
      <c r="W696" s="166"/>
      <c r="X696" s="166"/>
      <c r="Y696" s="166"/>
      <c r="Z696" s="166"/>
    </row>
    <row r="697" spans="1:26" ht="12.75" customHeight="1">
      <c r="A697" s="166"/>
      <c r="B697" s="166"/>
      <c r="C697" s="166"/>
      <c r="D697" s="166"/>
      <c r="E697" s="166"/>
      <c r="F697" s="166"/>
      <c r="G697" s="166"/>
      <c r="H697" s="166"/>
      <c r="I697" s="166"/>
      <c r="J697" s="166"/>
      <c r="K697" s="166"/>
      <c r="L697" s="166"/>
      <c r="M697" s="166"/>
      <c r="N697" s="166"/>
      <c r="O697" s="166"/>
      <c r="P697" s="166"/>
      <c r="Q697" s="166"/>
      <c r="R697" s="166"/>
      <c r="S697" s="166"/>
      <c r="T697" s="166"/>
      <c r="U697" s="166"/>
      <c r="V697" s="166"/>
      <c r="W697" s="166"/>
      <c r="X697" s="166"/>
      <c r="Y697" s="166"/>
      <c r="Z697" s="166"/>
    </row>
    <row r="698" spans="1:26" ht="12.75" customHeight="1">
      <c r="A698" s="166"/>
      <c r="B698" s="166"/>
      <c r="C698" s="166"/>
      <c r="D698" s="166"/>
      <c r="E698" s="166"/>
      <c r="F698" s="166"/>
      <c r="G698" s="166"/>
      <c r="H698" s="166"/>
      <c r="I698" s="166"/>
      <c r="J698" s="166"/>
      <c r="K698" s="166"/>
      <c r="L698" s="166"/>
      <c r="M698" s="166"/>
      <c r="N698" s="166"/>
      <c r="O698" s="166"/>
      <c r="P698" s="166"/>
      <c r="Q698" s="166"/>
      <c r="R698" s="166"/>
      <c r="S698" s="166"/>
      <c r="T698" s="166"/>
      <c r="U698" s="166"/>
      <c r="V698" s="166"/>
      <c r="W698" s="166"/>
      <c r="X698" s="166"/>
      <c r="Y698" s="166"/>
      <c r="Z698" s="166"/>
    </row>
    <row r="699" spans="1:26" ht="12.75" customHeight="1">
      <c r="A699" s="166"/>
      <c r="B699" s="166"/>
      <c r="C699" s="166"/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66"/>
      <c r="O699" s="166"/>
      <c r="P699" s="166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</row>
    <row r="700" spans="1:26" ht="12.75" customHeight="1">
      <c r="A700" s="166"/>
      <c r="B700" s="166"/>
      <c r="C700" s="166"/>
      <c r="D700" s="166"/>
      <c r="E700" s="166"/>
      <c r="F700" s="166"/>
      <c r="G700" s="166"/>
      <c r="H700" s="166"/>
      <c r="I700" s="166"/>
      <c r="J700" s="166"/>
      <c r="K700" s="166"/>
      <c r="L700" s="166"/>
      <c r="M700" s="166"/>
      <c r="N700" s="166"/>
      <c r="O700" s="166"/>
      <c r="P700" s="166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</row>
    <row r="701" spans="1:26" ht="12.75" customHeight="1">
      <c r="A701" s="166"/>
      <c r="B701" s="166"/>
      <c r="C701" s="166"/>
      <c r="D701" s="166"/>
      <c r="E701" s="166"/>
      <c r="F701" s="166"/>
      <c r="G701" s="166"/>
      <c r="H701" s="166"/>
      <c r="I701" s="166"/>
      <c r="J701" s="166"/>
      <c r="K701" s="166"/>
      <c r="L701" s="166"/>
      <c r="M701" s="166"/>
      <c r="N701" s="166"/>
      <c r="O701" s="166"/>
      <c r="P701" s="166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</row>
    <row r="702" spans="1:26" ht="12.75" customHeight="1">
      <c r="A702" s="166"/>
      <c r="B702" s="166"/>
      <c r="C702" s="166"/>
      <c r="D702" s="166"/>
      <c r="E702" s="166"/>
      <c r="F702" s="166"/>
      <c r="G702" s="166"/>
      <c r="H702" s="166"/>
      <c r="I702" s="166"/>
      <c r="J702" s="166"/>
      <c r="K702" s="166"/>
      <c r="L702" s="166"/>
      <c r="M702" s="166"/>
      <c r="N702" s="166"/>
      <c r="O702" s="166"/>
      <c r="P702" s="166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</row>
    <row r="703" spans="1:26" ht="12.75" customHeight="1">
      <c r="A703" s="166"/>
      <c r="B703" s="166"/>
      <c r="C703" s="166"/>
      <c r="D703" s="166"/>
      <c r="E703" s="166"/>
      <c r="F703" s="166"/>
      <c r="G703" s="166"/>
      <c r="H703" s="166"/>
      <c r="I703" s="166"/>
      <c r="J703" s="166"/>
      <c r="K703" s="166"/>
      <c r="L703" s="166"/>
      <c r="M703" s="166"/>
      <c r="N703" s="166"/>
      <c r="O703" s="166"/>
      <c r="P703" s="166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</row>
    <row r="704" spans="1:26" ht="12.75" customHeight="1">
      <c r="A704" s="166"/>
      <c r="B704" s="166"/>
      <c r="C704" s="166"/>
      <c r="D704" s="166"/>
      <c r="E704" s="166"/>
      <c r="F704" s="166"/>
      <c r="G704" s="166"/>
      <c r="H704" s="166"/>
      <c r="I704" s="166"/>
      <c r="J704" s="166"/>
      <c r="K704" s="166"/>
      <c r="L704" s="166"/>
      <c r="M704" s="166"/>
      <c r="N704" s="166"/>
      <c r="O704" s="166"/>
      <c r="P704" s="166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</row>
    <row r="705" spans="1:26" ht="12.75" customHeight="1">
      <c r="A705" s="166"/>
      <c r="B705" s="166"/>
      <c r="C705" s="166"/>
      <c r="D705" s="166"/>
      <c r="E705" s="166"/>
      <c r="F705" s="166"/>
      <c r="G705" s="166"/>
      <c r="H705" s="166"/>
      <c r="I705" s="166"/>
      <c r="J705" s="166"/>
      <c r="K705" s="166"/>
      <c r="L705" s="166"/>
      <c r="M705" s="166"/>
      <c r="N705" s="166"/>
      <c r="O705" s="166"/>
      <c r="P705" s="166"/>
      <c r="Q705" s="166"/>
      <c r="R705" s="166"/>
      <c r="S705" s="166"/>
      <c r="T705" s="166"/>
      <c r="U705" s="166"/>
      <c r="V705" s="166"/>
      <c r="W705" s="166"/>
      <c r="X705" s="166"/>
      <c r="Y705" s="166"/>
      <c r="Z705" s="166"/>
    </row>
    <row r="706" spans="1:26" ht="12.75" customHeight="1">
      <c r="A706" s="166"/>
      <c r="B706" s="166"/>
      <c r="C706" s="166"/>
      <c r="D706" s="166"/>
      <c r="E706" s="166"/>
      <c r="F706" s="166"/>
      <c r="G706" s="166"/>
      <c r="H706" s="166"/>
      <c r="I706" s="166"/>
      <c r="J706" s="166"/>
      <c r="K706" s="166"/>
      <c r="L706" s="166"/>
      <c r="M706" s="166"/>
      <c r="N706" s="166"/>
      <c r="O706" s="166"/>
      <c r="P706" s="166"/>
      <c r="Q706" s="166"/>
      <c r="R706" s="166"/>
      <c r="S706" s="166"/>
      <c r="T706" s="166"/>
      <c r="U706" s="166"/>
      <c r="V706" s="166"/>
      <c r="W706" s="166"/>
      <c r="X706" s="166"/>
      <c r="Y706" s="166"/>
      <c r="Z706" s="166"/>
    </row>
    <row r="707" spans="1:26" ht="12.75" customHeight="1">
      <c r="A707" s="166"/>
      <c r="B707" s="166"/>
      <c r="C707" s="166"/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66"/>
      <c r="O707" s="166"/>
      <c r="P707" s="166"/>
      <c r="Q707" s="166"/>
      <c r="R707" s="166"/>
      <c r="S707" s="166"/>
      <c r="T707" s="166"/>
      <c r="U707" s="166"/>
      <c r="V707" s="166"/>
      <c r="W707" s="166"/>
      <c r="X707" s="166"/>
      <c r="Y707" s="166"/>
      <c r="Z707" s="166"/>
    </row>
    <row r="708" spans="1:26" ht="12.75" customHeight="1">
      <c r="A708" s="166"/>
      <c r="B708" s="166"/>
      <c r="C708" s="166"/>
      <c r="D708" s="166"/>
      <c r="E708" s="166"/>
      <c r="F708" s="166"/>
      <c r="G708" s="166"/>
      <c r="H708" s="166"/>
      <c r="I708" s="166"/>
      <c r="J708" s="166"/>
      <c r="K708" s="166"/>
      <c r="L708" s="166"/>
      <c r="M708" s="166"/>
      <c r="N708" s="166"/>
      <c r="O708" s="166"/>
      <c r="P708" s="166"/>
      <c r="Q708" s="166"/>
      <c r="R708" s="166"/>
      <c r="S708" s="166"/>
      <c r="T708" s="166"/>
      <c r="U708" s="166"/>
      <c r="V708" s="166"/>
      <c r="W708" s="166"/>
      <c r="X708" s="166"/>
      <c r="Y708" s="166"/>
      <c r="Z708" s="166"/>
    </row>
    <row r="709" spans="1:26" ht="12.75" customHeight="1">
      <c r="A709" s="166"/>
      <c r="B709" s="166"/>
      <c r="C709" s="166"/>
      <c r="D709" s="166"/>
      <c r="E709" s="166"/>
      <c r="F709" s="166"/>
      <c r="G709" s="166"/>
      <c r="H709" s="166"/>
      <c r="I709" s="166"/>
      <c r="J709" s="166"/>
      <c r="K709" s="166"/>
      <c r="L709" s="166"/>
      <c r="M709" s="166"/>
      <c r="N709" s="166"/>
      <c r="O709" s="166"/>
      <c r="P709" s="166"/>
      <c r="Q709" s="166"/>
      <c r="R709" s="166"/>
      <c r="S709" s="166"/>
      <c r="T709" s="166"/>
      <c r="U709" s="166"/>
      <c r="V709" s="166"/>
      <c r="W709" s="166"/>
      <c r="X709" s="166"/>
      <c r="Y709" s="166"/>
      <c r="Z709" s="166"/>
    </row>
    <row r="710" spans="1:26" ht="12.75" customHeight="1">
      <c r="A710" s="166"/>
      <c r="B710" s="166"/>
      <c r="C710" s="166"/>
      <c r="D710" s="166"/>
      <c r="E710" s="166"/>
      <c r="F710" s="166"/>
      <c r="G710" s="166"/>
      <c r="H710" s="166"/>
      <c r="I710" s="166"/>
      <c r="J710" s="166"/>
      <c r="K710" s="166"/>
      <c r="L710" s="166"/>
      <c r="M710" s="166"/>
      <c r="N710" s="166"/>
      <c r="O710" s="166"/>
      <c r="P710" s="166"/>
      <c r="Q710" s="166"/>
      <c r="R710" s="166"/>
      <c r="S710" s="166"/>
      <c r="T710" s="166"/>
      <c r="U710" s="166"/>
      <c r="V710" s="166"/>
      <c r="W710" s="166"/>
      <c r="X710" s="166"/>
      <c r="Y710" s="166"/>
      <c r="Z710" s="166"/>
    </row>
    <row r="711" spans="1:26" ht="12.75" customHeight="1">
      <c r="A711" s="166"/>
      <c r="B711" s="166"/>
      <c r="C711" s="166"/>
      <c r="D711" s="166"/>
      <c r="E711" s="166"/>
      <c r="F711" s="166"/>
      <c r="G711" s="166"/>
      <c r="H711" s="166"/>
      <c r="I711" s="166"/>
      <c r="J711" s="166"/>
      <c r="K711" s="166"/>
      <c r="L711" s="166"/>
      <c r="M711" s="166"/>
      <c r="N711" s="166"/>
      <c r="O711" s="166"/>
      <c r="P711" s="166"/>
      <c r="Q711" s="166"/>
      <c r="R711" s="166"/>
      <c r="S711" s="166"/>
      <c r="T711" s="166"/>
      <c r="U711" s="166"/>
      <c r="V711" s="166"/>
      <c r="W711" s="166"/>
      <c r="X711" s="166"/>
      <c r="Y711" s="166"/>
      <c r="Z711" s="166"/>
    </row>
    <row r="712" spans="1:26" ht="12.75" customHeight="1">
      <c r="A712" s="166"/>
      <c r="B712" s="166"/>
      <c r="C712" s="166"/>
      <c r="D712" s="166"/>
      <c r="E712" s="166"/>
      <c r="F712" s="166"/>
      <c r="G712" s="166"/>
      <c r="H712" s="166"/>
      <c r="I712" s="166"/>
      <c r="J712" s="166"/>
      <c r="K712" s="166"/>
      <c r="L712" s="166"/>
      <c r="M712" s="166"/>
      <c r="N712" s="166"/>
      <c r="O712" s="166"/>
      <c r="P712" s="166"/>
      <c r="Q712" s="166"/>
      <c r="R712" s="166"/>
      <c r="S712" s="166"/>
      <c r="T712" s="166"/>
      <c r="U712" s="166"/>
      <c r="V712" s="166"/>
      <c r="W712" s="166"/>
      <c r="X712" s="166"/>
      <c r="Y712" s="166"/>
      <c r="Z712" s="166"/>
    </row>
    <row r="713" spans="1:26" ht="12.75" customHeight="1">
      <c r="A713" s="166"/>
      <c r="B713" s="166"/>
      <c r="C713" s="166"/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P713" s="166"/>
      <c r="Q713" s="166"/>
      <c r="R713" s="166"/>
      <c r="S713" s="166"/>
      <c r="T713" s="166"/>
      <c r="U713" s="166"/>
      <c r="V713" s="166"/>
      <c r="W713" s="166"/>
      <c r="X713" s="166"/>
      <c r="Y713" s="166"/>
      <c r="Z713" s="166"/>
    </row>
    <row r="714" spans="1:26" ht="12.75" customHeight="1">
      <c r="A714" s="166"/>
      <c r="B714" s="166"/>
      <c r="C714" s="166"/>
      <c r="D714" s="166"/>
      <c r="E714" s="166"/>
      <c r="F714" s="166"/>
      <c r="G714" s="166"/>
      <c r="H714" s="166"/>
      <c r="I714" s="166"/>
      <c r="J714" s="166"/>
      <c r="K714" s="166"/>
      <c r="L714" s="166"/>
      <c r="M714" s="166"/>
      <c r="N714" s="166"/>
      <c r="O714" s="166"/>
      <c r="P714" s="166"/>
      <c r="Q714" s="166"/>
      <c r="R714" s="166"/>
      <c r="S714" s="166"/>
      <c r="T714" s="166"/>
      <c r="U714" s="166"/>
      <c r="V714" s="166"/>
      <c r="W714" s="166"/>
      <c r="X714" s="166"/>
      <c r="Y714" s="166"/>
      <c r="Z714" s="166"/>
    </row>
    <row r="715" spans="1:26" ht="12.75" customHeight="1">
      <c r="A715" s="166"/>
      <c r="B715" s="166"/>
      <c r="C715" s="166"/>
      <c r="D715" s="166"/>
      <c r="E715" s="166"/>
      <c r="F715" s="166"/>
      <c r="G715" s="166"/>
      <c r="H715" s="166"/>
      <c r="I715" s="166"/>
      <c r="J715" s="166"/>
      <c r="K715" s="166"/>
      <c r="L715" s="166"/>
      <c r="M715" s="166"/>
      <c r="N715" s="166"/>
      <c r="O715" s="166"/>
      <c r="P715" s="166"/>
      <c r="Q715" s="166"/>
      <c r="R715" s="166"/>
      <c r="S715" s="166"/>
      <c r="T715" s="166"/>
      <c r="U715" s="166"/>
      <c r="V715" s="166"/>
      <c r="W715" s="166"/>
      <c r="X715" s="166"/>
      <c r="Y715" s="166"/>
      <c r="Z715" s="166"/>
    </row>
    <row r="716" spans="1:26" ht="12.75" customHeight="1">
      <c r="A716" s="166"/>
      <c r="B716" s="166"/>
      <c r="C716" s="166"/>
      <c r="D716" s="166"/>
      <c r="E716" s="166"/>
      <c r="F716" s="166"/>
      <c r="G716" s="166"/>
      <c r="H716" s="166"/>
      <c r="I716" s="166"/>
      <c r="J716" s="166"/>
      <c r="K716" s="166"/>
      <c r="L716" s="166"/>
      <c r="M716" s="166"/>
      <c r="N716" s="166"/>
      <c r="O716" s="166"/>
      <c r="P716" s="166"/>
      <c r="Q716" s="166"/>
      <c r="R716" s="166"/>
      <c r="S716" s="166"/>
      <c r="T716" s="166"/>
      <c r="U716" s="166"/>
      <c r="V716" s="166"/>
      <c r="W716" s="166"/>
      <c r="X716" s="166"/>
      <c r="Y716" s="166"/>
      <c r="Z716" s="166"/>
    </row>
    <row r="717" spans="1:26" ht="12.75" customHeight="1">
      <c r="A717" s="166"/>
      <c r="B717" s="166"/>
      <c r="C717" s="166"/>
      <c r="D717" s="166"/>
      <c r="E717" s="166"/>
      <c r="F717" s="166"/>
      <c r="G717" s="166"/>
      <c r="H717" s="166"/>
      <c r="I717" s="166"/>
      <c r="J717" s="166"/>
      <c r="K717" s="166"/>
      <c r="L717" s="166"/>
      <c r="M717" s="166"/>
      <c r="N717" s="166"/>
      <c r="O717" s="166"/>
      <c r="P717" s="166"/>
      <c r="Q717" s="166"/>
      <c r="R717" s="166"/>
      <c r="S717" s="166"/>
      <c r="T717" s="166"/>
      <c r="U717" s="166"/>
      <c r="V717" s="166"/>
      <c r="W717" s="166"/>
      <c r="X717" s="166"/>
      <c r="Y717" s="166"/>
      <c r="Z717" s="166"/>
    </row>
    <row r="718" spans="1:26" ht="12.75" customHeight="1">
      <c r="A718" s="166"/>
      <c r="B718" s="166"/>
      <c r="C718" s="166"/>
      <c r="D718" s="166"/>
      <c r="E718" s="166"/>
      <c r="F718" s="166"/>
      <c r="G718" s="166"/>
      <c r="H718" s="166"/>
      <c r="I718" s="166"/>
      <c r="J718" s="166"/>
      <c r="K718" s="166"/>
      <c r="L718" s="166"/>
      <c r="M718" s="166"/>
      <c r="N718" s="166"/>
      <c r="O718" s="166"/>
      <c r="P718" s="166"/>
      <c r="Q718" s="166"/>
      <c r="R718" s="166"/>
      <c r="S718" s="166"/>
      <c r="T718" s="166"/>
      <c r="U718" s="166"/>
      <c r="V718" s="166"/>
      <c r="W718" s="166"/>
      <c r="X718" s="166"/>
      <c r="Y718" s="166"/>
      <c r="Z718" s="166"/>
    </row>
    <row r="719" spans="1:26" ht="12.75" customHeight="1">
      <c r="A719" s="166"/>
      <c r="B719" s="166"/>
      <c r="C719" s="166"/>
      <c r="D719" s="166"/>
      <c r="E719" s="166"/>
      <c r="F719" s="166"/>
      <c r="G719" s="166"/>
      <c r="H719" s="166"/>
      <c r="I719" s="166"/>
      <c r="J719" s="166"/>
      <c r="K719" s="166"/>
      <c r="L719" s="166"/>
      <c r="M719" s="166"/>
      <c r="N719" s="166"/>
      <c r="O719" s="166"/>
      <c r="P719" s="166"/>
      <c r="Q719" s="166"/>
      <c r="R719" s="166"/>
      <c r="S719" s="166"/>
      <c r="T719" s="166"/>
      <c r="U719" s="166"/>
      <c r="V719" s="166"/>
      <c r="W719" s="166"/>
      <c r="X719" s="166"/>
      <c r="Y719" s="166"/>
      <c r="Z719" s="166"/>
    </row>
    <row r="720" spans="1:26" ht="12.75" customHeight="1">
      <c r="A720" s="166"/>
      <c r="B720" s="166"/>
      <c r="C720" s="166"/>
      <c r="D720" s="166"/>
      <c r="E720" s="166"/>
      <c r="F720" s="166"/>
      <c r="G720" s="166"/>
      <c r="H720" s="166"/>
      <c r="I720" s="166"/>
      <c r="J720" s="166"/>
      <c r="K720" s="166"/>
      <c r="L720" s="166"/>
      <c r="M720" s="166"/>
      <c r="N720" s="166"/>
      <c r="O720" s="166"/>
      <c r="P720" s="166"/>
      <c r="Q720" s="166"/>
      <c r="R720" s="166"/>
      <c r="S720" s="166"/>
      <c r="T720" s="166"/>
      <c r="U720" s="166"/>
      <c r="V720" s="166"/>
      <c r="W720" s="166"/>
      <c r="X720" s="166"/>
      <c r="Y720" s="166"/>
      <c r="Z720" s="166"/>
    </row>
    <row r="721" spans="1:26" ht="12.75" customHeight="1">
      <c r="A721" s="166"/>
      <c r="B721" s="166"/>
      <c r="C721" s="166"/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P721" s="166"/>
      <c r="Q721" s="166"/>
      <c r="R721" s="166"/>
      <c r="S721" s="166"/>
      <c r="T721" s="166"/>
      <c r="U721" s="166"/>
      <c r="V721" s="166"/>
      <c r="W721" s="166"/>
      <c r="X721" s="166"/>
      <c r="Y721" s="166"/>
      <c r="Z721" s="166"/>
    </row>
    <row r="722" spans="1:26" ht="12.75" customHeight="1">
      <c r="A722" s="166"/>
      <c r="B722" s="166"/>
      <c r="C722" s="166"/>
      <c r="D722" s="166"/>
      <c r="E722" s="166"/>
      <c r="F722" s="166"/>
      <c r="G722" s="166"/>
      <c r="H722" s="166"/>
      <c r="I722" s="166"/>
      <c r="J722" s="166"/>
      <c r="K722" s="166"/>
      <c r="L722" s="166"/>
      <c r="M722" s="166"/>
      <c r="N722" s="166"/>
      <c r="O722" s="166"/>
      <c r="P722" s="166"/>
      <c r="Q722" s="166"/>
      <c r="R722" s="166"/>
      <c r="S722" s="166"/>
      <c r="T722" s="166"/>
      <c r="U722" s="166"/>
      <c r="V722" s="166"/>
      <c r="W722" s="166"/>
      <c r="X722" s="166"/>
      <c r="Y722" s="166"/>
      <c r="Z722" s="166"/>
    </row>
    <row r="723" spans="1:26" ht="12.75" customHeight="1">
      <c r="A723" s="166"/>
      <c r="B723" s="166"/>
      <c r="C723" s="166"/>
      <c r="D723" s="166"/>
      <c r="E723" s="166"/>
      <c r="F723" s="166"/>
      <c r="G723" s="166"/>
      <c r="H723" s="166"/>
      <c r="I723" s="166"/>
      <c r="J723" s="166"/>
      <c r="K723" s="166"/>
      <c r="L723" s="166"/>
      <c r="M723" s="166"/>
      <c r="N723" s="166"/>
      <c r="O723" s="166"/>
      <c r="P723" s="166"/>
      <c r="Q723" s="166"/>
      <c r="R723" s="166"/>
      <c r="S723" s="166"/>
      <c r="T723" s="166"/>
      <c r="U723" s="166"/>
      <c r="V723" s="166"/>
      <c r="W723" s="166"/>
      <c r="X723" s="166"/>
      <c r="Y723" s="166"/>
      <c r="Z723" s="166"/>
    </row>
    <row r="724" spans="1:26" ht="12.75" customHeight="1">
      <c r="A724" s="166"/>
      <c r="B724" s="166"/>
      <c r="C724" s="166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66"/>
      <c r="O724" s="166"/>
      <c r="P724" s="166"/>
      <c r="Q724" s="166"/>
      <c r="R724" s="166"/>
      <c r="S724" s="166"/>
      <c r="T724" s="166"/>
      <c r="U724" s="166"/>
      <c r="V724" s="166"/>
      <c r="W724" s="166"/>
      <c r="X724" s="166"/>
      <c r="Y724" s="166"/>
      <c r="Z724" s="166"/>
    </row>
    <row r="725" spans="1:26" ht="12.75" customHeight="1">
      <c r="A725" s="166"/>
      <c r="B725" s="166"/>
      <c r="C725" s="166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66"/>
      <c r="O725" s="166"/>
      <c r="P725" s="166"/>
      <c r="Q725" s="166"/>
      <c r="R725" s="166"/>
      <c r="S725" s="166"/>
      <c r="T725" s="166"/>
      <c r="U725" s="166"/>
      <c r="V725" s="166"/>
      <c r="W725" s="166"/>
      <c r="X725" s="166"/>
      <c r="Y725" s="166"/>
      <c r="Z725" s="166"/>
    </row>
    <row r="726" spans="1:26" ht="12.75" customHeight="1">
      <c r="A726" s="166"/>
      <c r="B726" s="166"/>
      <c r="C726" s="166"/>
      <c r="D726" s="166"/>
      <c r="E726" s="166"/>
      <c r="F726" s="166"/>
      <c r="G726" s="166"/>
      <c r="H726" s="166"/>
      <c r="I726" s="166"/>
      <c r="J726" s="166"/>
      <c r="K726" s="166"/>
      <c r="L726" s="166"/>
      <c r="M726" s="166"/>
      <c r="N726" s="166"/>
      <c r="O726" s="166"/>
      <c r="P726" s="166"/>
      <c r="Q726" s="166"/>
      <c r="R726" s="166"/>
      <c r="S726" s="166"/>
      <c r="T726" s="166"/>
      <c r="U726" s="166"/>
      <c r="V726" s="166"/>
      <c r="W726" s="166"/>
      <c r="X726" s="166"/>
      <c r="Y726" s="166"/>
      <c r="Z726" s="166"/>
    </row>
    <row r="727" spans="1:26" ht="12.75" customHeight="1">
      <c r="A727" s="166"/>
      <c r="B727" s="166"/>
      <c r="C727" s="166"/>
      <c r="D727" s="166"/>
      <c r="E727" s="166"/>
      <c r="F727" s="166"/>
      <c r="G727" s="166"/>
      <c r="H727" s="166"/>
      <c r="I727" s="166"/>
      <c r="J727" s="166"/>
      <c r="K727" s="166"/>
      <c r="L727" s="166"/>
      <c r="M727" s="166"/>
      <c r="N727" s="166"/>
      <c r="O727" s="166"/>
      <c r="P727" s="166"/>
      <c r="Q727" s="166"/>
      <c r="R727" s="166"/>
      <c r="S727" s="166"/>
      <c r="T727" s="166"/>
      <c r="U727" s="166"/>
      <c r="V727" s="166"/>
      <c r="W727" s="166"/>
      <c r="X727" s="166"/>
      <c r="Y727" s="166"/>
      <c r="Z727" s="166"/>
    </row>
    <row r="728" spans="1:26" ht="12.75" customHeight="1">
      <c r="A728" s="166"/>
      <c r="B728" s="166"/>
      <c r="C728" s="166"/>
      <c r="D728" s="166"/>
      <c r="E728" s="166"/>
      <c r="F728" s="166"/>
      <c r="G728" s="166"/>
      <c r="H728" s="166"/>
      <c r="I728" s="166"/>
      <c r="J728" s="166"/>
      <c r="K728" s="166"/>
      <c r="L728" s="166"/>
      <c r="M728" s="166"/>
      <c r="N728" s="166"/>
      <c r="O728" s="166"/>
      <c r="P728" s="166"/>
      <c r="Q728" s="166"/>
      <c r="R728" s="166"/>
      <c r="S728" s="166"/>
      <c r="T728" s="166"/>
      <c r="U728" s="166"/>
      <c r="V728" s="166"/>
      <c r="W728" s="166"/>
      <c r="X728" s="166"/>
      <c r="Y728" s="166"/>
      <c r="Z728" s="166"/>
    </row>
    <row r="729" spans="1:26" ht="12.75" customHeight="1">
      <c r="A729" s="166"/>
      <c r="B729" s="166"/>
      <c r="C729" s="166"/>
      <c r="D729" s="166"/>
      <c r="E729" s="166"/>
      <c r="F729" s="166"/>
      <c r="G729" s="166"/>
      <c r="H729" s="166"/>
      <c r="I729" s="166"/>
      <c r="J729" s="166"/>
      <c r="K729" s="166"/>
      <c r="L729" s="166"/>
      <c r="M729" s="166"/>
      <c r="N729" s="166"/>
      <c r="O729" s="166"/>
      <c r="P729" s="166"/>
      <c r="Q729" s="166"/>
      <c r="R729" s="166"/>
      <c r="S729" s="166"/>
      <c r="T729" s="166"/>
      <c r="U729" s="166"/>
      <c r="V729" s="166"/>
      <c r="W729" s="166"/>
      <c r="X729" s="166"/>
      <c r="Y729" s="166"/>
      <c r="Z729" s="166"/>
    </row>
    <row r="730" spans="1:26" ht="12.75" customHeight="1">
      <c r="A730" s="166"/>
      <c r="B730" s="166"/>
      <c r="C730" s="166"/>
      <c r="D730" s="166"/>
      <c r="E730" s="166"/>
      <c r="F730" s="166"/>
      <c r="G730" s="166"/>
      <c r="H730" s="166"/>
      <c r="I730" s="166"/>
      <c r="J730" s="166"/>
      <c r="K730" s="166"/>
      <c r="L730" s="166"/>
      <c r="M730" s="166"/>
      <c r="N730" s="166"/>
      <c r="O730" s="166"/>
      <c r="P730" s="166"/>
      <c r="Q730" s="166"/>
      <c r="R730" s="166"/>
      <c r="S730" s="166"/>
      <c r="T730" s="166"/>
      <c r="U730" s="166"/>
      <c r="V730" s="166"/>
      <c r="W730" s="166"/>
      <c r="X730" s="166"/>
      <c r="Y730" s="166"/>
      <c r="Z730" s="166"/>
    </row>
    <row r="731" spans="1:26" ht="12.75" customHeight="1">
      <c r="A731" s="166"/>
      <c r="B731" s="166"/>
      <c r="C731" s="166"/>
      <c r="D731" s="166"/>
      <c r="E731" s="166"/>
      <c r="F731" s="166"/>
      <c r="G731" s="166"/>
      <c r="H731" s="166"/>
      <c r="I731" s="166"/>
      <c r="J731" s="166"/>
      <c r="K731" s="166"/>
      <c r="L731" s="166"/>
      <c r="M731" s="166"/>
      <c r="N731" s="166"/>
      <c r="O731" s="166"/>
      <c r="P731" s="166"/>
      <c r="Q731" s="166"/>
      <c r="R731" s="166"/>
      <c r="S731" s="166"/>
      <c r="T731" s="166"/>
      <c r="U731" s="166"/>
      <c r="V731" s="166"/>
      <c r="W731" s="166"/>
      <c r="X731" s="166"/>
      <c r="Y731" s="166"/>
      <c r="Z731" s="166"/>
    </row>
    <row r="732" spans="1:26" ht="12.75" customHeight="1">
      <c r="A732" s="166"/>
      <c r="B732" s="166"/>
      <c r="C732" s="166"/>
      <c r="D732" s="166"/>
      <c r="E732" s="166"/>
      <c r="F732" s="166"/>
      <c r="G732" s="166"/>
      <c r="H732" s="166"/>
      <c r="I732" s="166"/>
      <c r="J732" s="166"/>
      <c r="K732" s="166"/>
      <c r="L732" s="166"/>
      <c r="M732" s="166"/>
      <c r="N732" s="166"/>
      <c r="O732" s="166"/>
      <c r="P732" s="166"/>
      <c r="Q732" s="166"/>
      <c r="R732" s="166"/>
      <c r="S732" s="166"/>
      <c r="T732" s="166"/>
      <c r="U732" s="166"/>
      <c r="V732" s="166"/>
      <c r="W732" s="166"/>
      <c r="X732" s="166"/>
      <c r="Y732" s="166"/>
      <c r="Z732" s="166"/>
    </row>
    <row r="733" spans="1:26" ht="12.75" customHeight="1">
      <c r="A733" s="166"/>
      <c r="B733" s="166"/>
      <c r="C733" s="166"/>
      <c r="D733" s="166"/>
      <c r="E733" s="166"/>
      <c r="F733" s="166"/>
      <c r="G733" s="166"/>
      <c r="H733" s="166"/>
      <c r="I733" s="166"/>
      <c r="J733" s="166"/>
      <c r="K733" s="166"/>
      <c r="L733" s="166"/>
      <c r="M733" s="166"/>
      <c r="N733" s="166"/>
      <c r="O733" s="166"/>
      <c r="P733" s="166"/>
      <c r="Q733" s="166"/>
      <c r="R733" s="166"/>
      <c r="S733" s="166"/>
      <c r="T733" s="166"/>
      <c r="U733" s="166"/>
      <c r="V733" s="166"/>
      <c r="W733" s="166"/>
      <c r="X733" s="166"/>
      <c r="Y733" s="166"/>
      <c r="Z733" s="166"/>
    </row>
    <row r="734" spans="1:26" ht="12.75" customHeight="1">
      <c r="A734" s="166"/>
      <c r="B734" s="166"/>
      <c r="C734" s="166"/>
      <c r="D734" s="166"/>
      <c r="E734" s="166"/>
      <c r="F734" s="166"/>
      <c r="G734" s="166"/>
      <c r="H734" s="166"/>
      <c r="I734" s="166"/>
      <c r="J734" s="166"/>
      <c r="K734" s="166"/>
      <c r="L734" s="166"/>
      <c r="M734" s="166"/>
      <c r="N734" s="166"/>
      <c r="O734" s="166"/>
      <c r="P734" s="166"/>
      <c r="Q734" s="166"/>
      <c r="R734" s="166"/>
      <c r="S734" s="166"/>
      <c r="T734" s="166"/>
      <c r="U734" s="166"/>
      <c r="V734" s="166"/>
      <c r="W734" s="166"/>
      <c r="X734" s="166"/>
      <c r="Y734" s="166"/>
      <c r="Z734" s="166"/>
    </row>
    <row r="735" spans="1:26" ht="12.75" customHeight="1">
      <c r="A735" s="166"/>
      <c r="B735" s="166"/>
      <c r="C735" s="166"/>
      <c r="D735" s="166"/>
      <c r="E735" s="166"/>
      <c r="F735" s="166"/>
      <c r="G735" s="166"/>
      <c r="H735" s="166"/>
      <c r="I735" s="166"/>
      <c r="J735" s="166"/>
      <c r="K735" s="166"/>
      <c r="L735" s="166"/>
      <c r="M735" s="166"/>
      <c r="N735" s="166"/>
      <c r="O735" s="166"/>
      <c r="P735" s="166"/>
      <c r="Q735" s="166"/>
      <c r="R735" s="166"/>
      <c r="S735" s="166"/>
      <c r="T735" s="166"/>
      <c r="U735" s="166"/>
      <c r="V735" s="166"/>
      <c r="W735" s="166"/>
      <c r="X735" s="166"/>
      <c r="Y735" s="166"/>
      <c r="Z735" s="166"/>
    </row>
    <row r="736" spans="1:26" ht="12.75" customHeight="1">
      <c r="A736" s="166"/>
      <c r="B736" s="166"/>
      <c r="C736" s="166"/>
      <c r="D736" s="166"/>
      <c r="E736" s="166"/>
      <c r="F736" s="166"/>
      <c r="G736" s="166"/>
      <c r="H736" s="166"/>
      <c r="I736" s="166"/>
      <c r="J736" s="166"/>
      <c r="K736" s="166"/>
      <c r="L736" s="166"/>
      <c r="M736" s="166"/>
      <c r="N736" s="166"/>
      <c r="O736" s="166"/>
      <c r="P736" s="166"/>
      <c r="Q736" s="166"/>
      <c r="R736" s="166"/>
      <c r="S736" s="166"/>
      <c r="T736" s="166"/>
      <c r="U736" s="166"/>
      <c r="V736" s="166"/>
      <c r="W736" s="166"/>
      <c r="X736" s="166"/>
      <c r="Y736" s="166"/>
      <c r="Z736" s="166"/>
    </row>
    <row r="737" spans="1:26" ht="12.75" customHeight="1">
      <c r="A737" s="166"/>
      <c r="B737" s="166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</row>
    <row r="738" spans="1:26" ht="12.75" customHeight="1">
      <c r="A738" s="166"/>
      <c r="B738" s="166"/>
      <c r="C738" s="166"/>
      <c r="D738" s="166"/>
      <c r="E738" s="166"/>
      <c r="F738" s="166"/>
      <c r="G738" s="166"/>
      <c r="H738" s="166"/>
      <c r="I738" s="166"/>
      <c r="J738" s="166"/>
      <c r="K738" s="166"/>
      <c r="L738" s="166"/>
      <c r="M738" s="166"/>
      <c r="N738" s="166"/>
      <c r="O738" s="166"/>
      <c r="P738" s="166"/>
      <c r="Q738" s="166"/>
      <c r="R738" s="166"/>
      <c r="S738" s="166"/>
      <c r="T738" s="166"/>
      <c r="U738" s="166"/>
      <c r="V738" s="166"/>
      <c r="W738" s="166"/>
      <c r="X738" s="166"/>
      <c r="Y738" s="166"/>
      <c r="Z738" s="166"/>
    </row>
    <row r="739" spans="1:26" ht="12.75" customHeight="1">
      <c r="A739" s="166"/>
      <c r="B739" s="166"/>
      <c r="C739" s="166"/>
      <c r="D739" s="166"/>
      <c r="E739" s="166"/>
      <c r="F739" s="166"/>
      <c r="G739" s="166"/>
      <c r="H739" s="166"/>
      <c r="I739" s="166"/>
      <c r="J739" s="166"/>
      <c r="K739" s="166"/>
      <c r="L739" s="166"/>
      <c r="M739" s="166"/>
      <c r="N739" s="166"/>
      <c r="O739" s="166"/>
      <c r="P739" s="166"/>
      <c r="Q739" s="166"/>
      <c r="R739" s="166"/>
      <c r="S739" s="166"/>
      <c r="T739" s="166"/>
      <c r="U739" s="166"/>
      <c r="V739" s="166"/>
      <c r="W739" s="166"/>
      <c r="X739" s="166"/>
      <c r="Y739" s="166"/>
      <c r="Z739" s="166"/>
    </row>
    <row r="740" spans="1:26" ht="12.75" customHeight="1">
      <c r="A740" s="166"/>
      <c r="B740" s="166"/>
      <c r="C740" s="166"/>
      <c r="D740" s="166"/>
      <c r="E740" s="166"/>
      <c r="F740" s="166"/>
      <c r="G740" s="166"/>
      <c r="H740" s="166"/>
      <c r="I740" s="166"/>
      <c r="J740" s="166"/>
      <c r="K740" s="166"/>
      <c r="L740" s="166"/>
      <c r="M740" s="166"/>
      <c r="N740" s="166"/>
      <c r="O740" s="166"/>
      <c r="P740" s="166"/>
      <c r="Q740" s="166"/>
      <c r="R740" s="166"/>
      <c r="S740" s="166"/>
      <c r="T740" s="166"/>
      <c r="U740" s="166"/>
      <c r="V740" s="166"/>
      <c r="W740" s="166"/>
      <c r="X740" s="166"/>
      <c r="Y740" s="166"/>
      <c r="Z740" s="166"/>
    </row>
    <row r="741" spans="1:26" ht="12.75" customHeight="1">
      <c r="A741" s="166"/>
      <c r="B741" s="166"/>
      <c r="C741" s="166"/>
      <c r="D741" s="166"/>
      <c r="E741" s="166"/>
      <c r="F741" s="166"/>
      <c r="G741" s="166"/>
      <c r="H741" s="166"/>
      <c r="I741" s="166"/>
      <c r="J741" s="166"/>
      <c r="K741" s="166"/>
      <c r="L741" s="166"/>
      <c r="M741" s="166"/>
      <c r="N741" s="166"/>
      <c r="O741" s="166"/>
      <c r="P741" s="166"/>
      <c r="Q741" s="166"/>
      <c r="R741" s="166"/>
      <c r="S741" s="166"/>
      <c r="T741" s="166"/>
      <c r="U741" s="166"/>
      <c r="V741" s="166"/>
      <c r="W741" s="166"/>
      <c r="X741" s="166"/>
      <c r="Y741" s="166"/>
      <c r="Z741" s="166"/>
    </row>
    <row r="742" spans="1:26" ht="12.75" customHeight="1">
      <c r="A742" s="166"/>
      <c r="B742" s="166"/>
      <c r="C742" s="166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66"/>
      <c r="O742" s="166"/>
      <c r="P742" s="166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</row>
    <row r="743" spans="1:26" ht="12.75" customHeight="1">
      <c r="A743" s="166"/>
      <c r="B743" s="166"/>
      <c r="C743" s="166"/>
      <c r="D743" s="166"/>
      <c r="E743" s="166"/>
      <c r="F743" s="166"/>
      <c r="G743" s="166"/>
      <c r="H743" s="166"/>
      <c r="I743" s="166"/>
      <c r="J743" s="166"/>
      <c r="K743" s="166"/>
      <c r="L743" s="166"/>
      <c r="M743" s="166"/>
      <c r="N743" s="166"/>
      <c r="O743" s="166"/>
      <c r="P743" s="166"/>
      <c r="Q743" s="166"/>
      <c r="R743" s="166"/>
      <c r="S743" s="166"/>
      <c r="T743" s="166"/>
      <c r="U743" s="166"/>
      <c r="V743" s="166"/>
      <c r="W743" s="166"/>
      <c r="X743" s="166"/>
      <c r="Y743" s="166"/>
      <c r="Z743" s="166"/>
    </row>
    <row r="744" spans="1:26" ht="12.75" customHeight="1">
      <c r="A744" s="166"/>
      <c r="B744" s="166"/>
      <c r="C744" s="166"/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66"/>
      <c r="O744" s="166"/>
      <c r="P744" s="166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</row>
    <row r="745" spans="1:26" ht="12.75" customHeight="1">
      <c r="A745" s="166"/>
      <c r="B745" s="166"/>
      <c r="C745" s="166"/>
      <c r="D745" s="166"/>
      <c r="E745" s="166"/>
      <c r="F745" s="166"/>
      <c r="G745" s="166"/>
      <c r="H745" s="166"/>
      <c r="I745" s="166"/>
      <c r="J745" s="166"/>
      <c r="K745" s="166"/>
      <c r="L745" s="166"/>
      <c r="M745" s="166"/>
      <c r="N745" s="166"/>
      <c r="O745" s="166"/>
      <c r="P745" s="166"/>
      <c r="Q745" s="166"/>
      <c r="R745" s="166"/>
      <c r="S745" s="166"/>
      <c r="T745" s="166"/>
      <c r="U745" s="166"/>
      <c r="V745" s="166"/>
      <c r="W745" s="166"/>
      <c r="X745" s="166"/>
      <c r="Y745" s="166"/>
      <c r="Z745" s="166"/>
    </row>
    <row r="746" spans="1:26" ht="12.75" customHeight="1">
      <c r="A746" s="166"/>
      <c r="B746" s="166"/>
      <c r="C746" s="166"/>
      <c r="D746" s="166"/>
      <c r="E746" s="166"/>
      <c r="F746" s="166"/>
      <c r="G746" s="166"/>
      <c r="H746" s="166"/>
      <c r="I746" s="166"/>
      <c r="J746" s="166"/>
      <c r="K746" s="166"/>
      <c r="L746" s="166"/>
      <c r="M746" s="166"/>
      <c r="N746" s="166"/>
      <c r="O746" s="166"/>
      <c r="P746" s="166"/>
      <c r="Q746" s="166"/>
      <c r="R746" s="166"/>
      <c r="S746" s="166"/>
      <c r="T746" s="166"/>
      <c r="U746" s="166"/>
      <c r="V746" s="166"/>
      <c r="W746" s="166"/>
      <c r="X746" s="166"/>
      <c r="Y746" s="166"/>
      <c r="Z746" s="166"/>
    </row>
    <row r="747" spans="1:26" ht="12.75" customHeight="1">
      <c r="A747" s="166"/>
      <c r="B747" s="166"/>
      <c r="C747" s="166"/>
      <c r="D747" s="166"/>
      <c r="E747" s="166"/>
      <c r="F747" s="166"/>
      <c r="G747" s="166"/>
      <c r="H747" s="166"/>
      <c r="I747" s="166"/>
      <c r="J747" s="166"/>
      <c r="K747" s="166"/>
      <c r="L747" s="166"/>
      <c r="M747" s="166"/>
      <c r="N747" s="166"/>
      <c r="O747" s="166"/>
      <c r="P747" s="166"/>
      <c r="Q747" s="166"/>
      <c r="R747" s="166"/>
      <c r="S747" s="166"/>
      <c r="T747" s="166"/>
      <c r="U747" s="166"/>
      <c r="V747" s="166"/>
      <c r="W747" s="166"/>
      <c r="X747" s="166"/>
      <c r="Y747" s="166"/>
      <c r="Z747" s="166"/>
    </row>
    <row r="748" spans="1:26" ht="12.75" customHeight="1">
      <c r="A748" s="166"/>
      <c r="B748" s="166"/>
      <c r="C748" s="166"/>
      <c r="D748" s="166"/>
      <c r="E748" s="166"/>
      <c r="F748" s="166"/>
      <c r="G748" s="166"/>
      <c r="H748" s="166"/>
      <c r="I748" s="166"/>
      <c r="J748" s="166"/>
      <c r="K748" s="166"/>
      <c r="L748" s="166"/>
      <c r="M748" s="166"/>
      <c r="N748" s="166"/>
      <c r="O748" s="166"/>
      <c r="P748" s="166"/>
      <c r="Q748" s="166"/>
      <c r="R748" s="166"/>
      <c r="S748" s="166"/>
      <c r="T748" s="166"/>
      <c r="U748" s="166"/>
      <c r="V748" s="166"/>
      <c r="W748" s="166"/>
      <c r="X748" s="166"/>
      <c r="Y748" s="166"/>
      <c r="Z748" s="166"/>
    </row>
    <row r="749" spans="1:26" ht="12.75" customHeight="1">
      <c r="A749" s="166"/>
      <c r="B749" s="166"/>
      <c r="C749" s="166"/>
      <c r="D749" s="166"/>
      <c r="E749" s="166"/>
      <c r="F749" s="166"/>
      <c r="G749" s="166"/>
      <c r="H749" s="166"/>
      <c r="I749" s="166"/>
      <c r="J749" s="166"/>
      <c r="K749" s="166"/>
      <c r="L749" s="166"/>
      <c r="M749" s="166"/>
      <c r="N749" s="166"/>
      <c r="O749" s="166"/>
      <c r="P749" s="166"/>
      <c r="Q749" s="166"/>
      <c r="R749" s="166"/>
      <c r="S749" s="166"/>
      <c r="T749" s="166"/>
      <c r="U749" s="166"/>
      <c r="V749" s="166"/>
      <c r="W749" s="166"/>
      <c r="X749" s="166"/>
      <c r="Y749" s="166"/>
      <c r="Z749" s="166"/>
    </row>
    <row r="750" spans="1:26" ht="12.75" customHeight="1">
      <c r="A750" s="166"/>
      <c r="B750" s="166"/>
      <c r="C750" s="166"/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66"/>
      <c r="O750" s="166"/>
      <c r="P750" s="166"/>
      <c r="Q750" s="166"/>
      <c r="R750" s="166"/>
      <c r="S750" s="166"/>
      <c r="T750" s="166"/>
      <c r="U750" s="166"/>
      <c r="V750" s="166"/>
      <c r="W750" s="166"/>
      <c r="X750" s="166"/>
      <c r="Y750" s="166"/>
      <c r="Z750" s="166"/>
    </row>
    <row r="751" spans="1:26" ht="12.75" customHeight="1">
      <c r="A751" s="166"/>
      <c r="B751" s="166"/>
      <c r="C751" s="166"/>
      <c r="D751" s="166"/>
      <c r="E751" s="166"/>
      <c r="F751" s="166"/>
      <c r="G751" s="166"/>
      <c r="H751" s="166"/>
      <c r="I751" s="166"/>
      <c r="J751" s="166"/>
      <c r="K751" s="166"/>
      <c r="L751" s="166"/>
      <c r="M751" s="166"/>
      <c r="N751" s="166"/>
      <c r="O751" s="166"/>
      <c r="P751" s="166"/>
      <c r="Q751" s="166"/>
      <c r="R751" s="166"/>
      <c r="S751" s="166"/>
      <c r="T751" s="166"/>
      <c r="U751" s="166"/>
      <c r="V751" s="166"/>
      <c r="W751" s="166"/>
      <c r="X751" s="166"/>
      <c r="Y751" s="166"/>
      <c r="Z751" s="166"/>
    </row>
    <row r="752" spans="1:26" ht="12.75" customHeight="1">
      <c r="A752" s="166"/>
      <c r="B752" s="166"/>
      <c r="C752" s="166"/>
      <c r="D752" s="166"/>
      <c r="E752" s="166"/>
      <c r="F752" s="166"/>
      <c r="G752" s="166"/>
      <c r="H752" s="166"/>
      <c r="I752" s="166"/>
      <c r="J752" s="166"/>
      <c r="K752" s="166"/>
      <c r="L752" s="166"/>
      <c r="M752" s="166"/>
      <c r="N752" s="166"/>
      <c r="O752" s="166"/>
      <c r="P752" s="166"/>
      <c r="Q752" s="166"/>
      <c r="R752" s="166"/>
      <c r="S752" s="166"/>
      <c r="T752" s="166"/>
      <c r="U752" s="166"/>
      <c r="V752" s="166"/>
      <c r="W752" s="166"/>
      <c r="X752" s="166"/>
      <c r="Y752" s="166"/>
      <c r="Z752" s="166"/>
    </row>
    <row r="753" spans="1:26" ht="12.75" customHeight="1">
      <c r="A753" s="166"/>
      <c r="B753" s="166"/>
      <c r="C753" s="166"/>
      <c r="D753" s="166"/>
      <c r="E753" s="166"/>
      <c r="F753" s="166"/>
      <c r="G753" s="166"/>
      <c r="H753" s="166"/>
      <c r="I753" s="166"/>
      <c r="J753" s="166"/>
      <c r="K753" s="166"/>
      <c r="L753" s="166"/>
      <c r="M753" s="166"/>
      <c r="N753" s="166"/>
      <c r="O753" s="166"/>
      <c r="P753" s="166"/>
      <c r="Q753" s="166"/>
      <c r="R753" s="166"/>
      <c r="S753" s="166"/>
      <c r="T753" s="166"/>
      <c r="U753" s="166"/>
      <c r="V753" s="166"/>
      <c r="W753" s="166"/>
      <c r="X753" s="166"/>
      <c r="Y753" s="166"/>
      <c r="Z753" s="166"/>
    </row>
    <row r="754" spans="1:26" ht="12.75" customHeight="1">
      <c r="A754" s="166"/>
      <c r="B754" s="166"/>
      <c r="C754" s="166"/>
      <c r="D754" s="166"/>
      <c r="E754" s="166"/>
      <c r="F754" s="166"/>
      <c r="G754" s="166"/>
      <c r="H754" s="166"/>
      <c r="I754" s="166"/>
      <c r="J754" s="166"/>
      <c r="K754" s="166"/>
      <c r="L754" s="166"/>
      <c r="M754" s="166"/>
      <c r="N754" s="166"/>
      <c r="O754" s="166"/>
      <c r="P754" s="166"/>
      <c r="Q754" s="166"/>
      <c r="R754" s="166"/>
      <c r="S754" s="166"/>
      <c r="T754" s="166"/>
      <c r="U754" s="166"/>
      <c r="V754" s="166"/>
      <c r="W754" s="166"/>
      <c r="X754" s="166"/>
      <c r="Y754" s="166"/>
      <c r="Z754" s="166"/>
    </row>
    <row r="755" spans="1:26" ht="12.75" customHeight="1">
      <c r="A755" s="166"/>
      <c r="B755" s="166"/>
      <c r="C755" s="166"/>
      <c r="D755" s="166"/>
      <c r="E755" s="166"/>
      <c r="F755" s="166"/>
      <c r="G755" s="166"/>
      <c r="H755" s="166"/>
      <c r="I755" s="166"/>
      <c r="J755" s="166"/>
      <c r="K755" s="166"/>
      <c r="L755" s="166"/>
      <c r="M755" s="166"/>
      <c r="N755" s="166"/>
      <c r="O755" s="166"/>
      <c r="P755" s="166"/>
      <c r="Q755" s="166"/>
      <c r="R755" s="166"/>
      <c r="S755" s="166"/>
      <c r="T755" s="166"/>
      <c r="U755" s="166"/>
      <c r="V755" s="166"/>
      <c r="W755" s="166"/>
      <c r="X755" s="166"/>
      <c r="Y755" s="166"/>
      <c r="Z755" s="166"/>
    </row>
    <row r="756" spans="1:26" ht="12.75" customHeight="1">
      <c r="A756" s="166"/>
      <c r="B756" s="166"/>
      <c r="C756" s="166"/>
      <c r="D756" s="166"/>
      <c r="E756" s="166"/>
      <c r="F756" s="166"/>
      <c r="G756" s="166"/>
      <c r="H756" s="166"/>
      <c r="I756" s="166"/>
      <c r="J756" s="166"/>
      <c r="K756" s="166"/>
      <c r="L756" s="166"/>
      <c r="M756" s="166"/>
      <c r="N756" s="166"/>
      <c r="O756" s="166"/>
      <c r="P756" s="166"/>
      <c r="Q756" s="166"/>
      <c r="R756" s="166"/>
      <c r="S756" s="166"/>
      <c r="T756" s="166"/>
      <c r="U756" s="166"/>
      <c r="V756" s="166"/>
      <c r="W756" s="166"/>
      <c r="X756" s="166"/>
      <c r="Y756" s="166"/>
      <c r="Z756" s="166"/>
    </row>
    <row r="757" spans="1:26" ht="12.75" customHeight="1">
      <c r="A757" s="166"/>
      <c r="B757" s="166"/>
      <c r="C757" s="166"/>
      <c r="D757" s="166"/>
      <c r="E757" s="166"/>
      <c r="F757" s="166"/>
      <c r="G757" s="166"/>
      <c r="H757" s="166"/>
      <c r="I757" s="166"/>
      <c r="J757" s="166"/>
      <c r="K757" s="166"/>
      <c r="L757" s="166"/>
      <c r="M757" s="166"/>
      <c r="N757" s="166"/>
      <c r="O757" s="166"/>
      <c r="P757" s="166"/>
      <c r="Q757" s="166"/>
      <c r="R757" s="166"/>
      <c r="S757" s="166"/>
      <c r="T757" s="166"/>
      <c r="U757" s="166"/>
      <c r="V757" s="166"/>
      <c r="W757" s="166"/>
      <c r="X757" s="166"/>
      <c r="Y757" s="166"/>
      <c r="Z757" s="166"/>
    </row>
    <row r="758" spans="1:26" ht="12.75" customHeight="1">
      <c r="A758" s="166"/>
      <c r="B758" s="166"/>
      <c r="C758" s="166"/>
      <c r="D758" s="166"/>
      <c r="E758" s="166"/>
      <c r="F758" s="166"/>
      <c r="G758" s="166"/>
      <c r="H758" s="166"/>
      <c r="I758" s="166"/>
      <c r="J758" s="166"/>
      <c r="K758" s="166"/>
      <c r="L758" s="166"/>
      <c r="M758" s="166"/>
      <c r="N758" s="166"/>
      <c r="O758" s="166"/>
      <c r="P758" s="166"/>
      <c r="Q758" s="166"/>
      <c r="R758" s="166"/>
      <c r="S758" s="166"/>
      <c r="T758" s="166"/>
      <c r="U758" s="166"/>
      <c r="V758" s="166"/>
      <c r="W758" s="166"/>
      <c r="X758" s="166"/>
      <c r="Y758" s="166"/>
      <c r="Z758" s="166"/>
    </row>
    <row r="759" spans="1:26" ht="12.75" customHeight="1">
      <c r="A759" s="166"/>
      <c r="B759" s="166"/>
      <c r="C759" s="166"/>
      <c r="D759" s="166"/>
      <c r="E759" s="166"/>
      <c r="F759" s="166"/>
      <c r="G759" s="166"/>
      <c r="H759" s="166"/>
      <c r="I759" s="166"/>
      <c r="J759" s="166"/>
      <c r="K759" s="166"/>
      <c r="L759" s="166"/>
      <c r="M759" s="166"/>
      <c r="N759" s="166"/>
      <c r="O759" s="166"/>
      <c r="P759" s="166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</row>
    <row r="760" spans="1:26" ht="12.75" customHeight="1">
      <c r="A760" s="166"/>
      <c r="B760" s="166"/>
      <c r="C760" s="166"/>
      <c r="D760" s="166"/>
      <c r="E760" s="166"/>
      <c r="F760" s="166"/>
      <c r="G760" s="166"/>
      <c r="H760" s="166"/>
      <c r="I760" s="166"/>
      <c r="J760" s="166"/>
      <c r="K760" s="166"/>
      <c r="L760" s="166"/>
      <c r="M760" s="166"/>
      <c r="N760" s="166"/>
      <c r="O760" s="166"/>
      <c r="P760" s="166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</row>
    <row r="761" spans="1:26" ht="12.75" customHeight="1">
      <c r="A761" s="166"/>
      <c r="B761" s="166"/>
      <c r="C761" s="166"/>
      <c r="D761" s="166"/>
      <c r="E761" s="166"/>
      <c r="F761" s="166"/>
      <c r="G761" s="166"/>
      <c r="H761" s="166"/>
      <c r="I761" s="166"/>
      <c r="J761" s="166"/>
      <c r="K761" s="166"/>
      <c r="L761" s="166"/>
      <c r="M761" s="166"/>
      <c r="N761" s="166"/>
      <c r="O761" s="166"/>
      <c r="P761" s="166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</row>
    <row r="762" spans="1:26" ht="12.75" customHeight="1">
      <c r="A762" s="166"/>
      <c r="B762" s="166"/>
      <c r="C762" s="166"/>
      <c r="D762" s="166"/>
      <c r="E762" s="166"/>
      <c r="F762" s="166"/>
      <c r="G762" s="166"/>
      <c r="H762" s="166"/>
      <c r="I762" s="166"/>
      <c r="J762" s="166"/>
      <c r="K762" s="166"/>
      <c r="L762" s="166"/>
      <c r="M762" s="166"/>
      <c r="N762" s="166"/>
      <c r="O762" s="166"/>
      <c r="P762" s="166"/>
      <c r="Q762" s="166"/>
      <c r="R762" s="166"/>
      <c r="S762" s="166"/>
      <c r="T762" s="166"/>
      <c r="U762" s="166"/>
      <c r="V762" s="166"/>
      <c r="W762" s="166"/>
      <c r="X762" s="166"/>
      <c r="Y762" s="166"/>
      <c r="Z762" s="166"/>
    </row>
    <row r="763" spans="1:26" ht="12.75" customHeight="1">
      <c r="A763" s="166"/>
      <c r="B763" s="166"/>
      <c r="C763" s="166"/>
      <c r="D763" s="166"/>
      <c r="E763" s="166"/>
      <c r="F763" s="166"/>
      <c r="G763" s="166"/>
      <c r="H763" s="166"/>
      <c r="I763" s="166"/>
      <c r="J763" s="166"/>
      <c r="K763" s="166"/>
      <c r="L763" s="166"/>
      <c r="M763" s="166"/>
      <c r="N763" s="166"/>
      <c r="O763" s="166"/>
      <c r="P763" s="166"/>
      <c r="Q763" s="166"/>
      <c r="R763" s="166"/>
      <c r="S763" s="166"/>
      <c r="T763" s="166"/>
      <c r="U763" s="166"/>
      <c r="V763" s="166"/>
      <c r="W763" s="166"/>
      <c r="X763" s="166"/>
      <c r="Y763" s="166"/>
      <c r="Z763" s="166"/>
    </row>
    <row r="764" spans="1:26" ht="12.75" customHeight="1">
      <c r="A764" s="166"/>
      <c r="B764" s="166"/>
      <c r="C764" s="166"/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P764" s="166"/>
      <c r="Q764" s="166"/>
      <c r="R764" s="166"/>
      <c r="S764" s="166"/>
      <c r="T764" s="166"/>
      <c r="U764" s="166"/>
      <c r="V764" s="166"/>
      <c r="W764" s="166"/>
      <c r="X764" s="166"/>
      <c r="Y764" s="166"/>
      <c r="Z764" s="166"/>
    </row>
    <row r="765" spans="1:26" ht="12.75" customHeight="1">
      <c r="A765" s="166"/>
      <c r="B765" s="166"/>
      <c r="C765" s="166"/>
      <c r="D765" s="166"/>
      <c r="E765" s="166"/>
      <c r="F765" s="166"/>
      <c r="G765" s="166"/>
      <c r="H765" s="166"/>
      <c r="I765" s="166"/>
      <c r="J765" s="166"/>
      <c r="K765" s="166"/>
      <c r="L765" s="166"/>
      <c r="M765" s="166"/>
      <c r="N765" s="166"/>
      <c r="O765" s="166"/>
      <c r="P765" s="166"/>
      <c r="Q765" s="166"/>
      <c r="R765" s="166"/>
      <c r="S765" s="166"/>
      <c r="T765" s="166"/>
      <c r="U765" s="166"/>
      <c r="V765" s="166"/>
      <c r="W765" s="166"/>
      <c r="X765" s="166"/>
      <c r="Y765" s="166"/>
      <c r="Z765" s="166"/>
    </row>
    <row r="766" spans="1:26" ht="12.75" customHeight="1">
      <c r="A766" s="166"/>
      <c r="B766" s="166"/>
      <c r="C766" s="166"/>
      <c r="D766" s="166"/>
      <c r="E766" s="166"/>
      <c r="F766" s="166"/>
      <c r="G766" s="166"/>
      <c r="H766" s="166"/>
      <c r="I766" s="166"/>
      <c r="J766" s="166"/>
      <c r="K766" s="166"/>
      <c r="L766" s="166"/>
      <c r="M766" s="166"/>
      <c r="N766" s="166"/>
      <c r="O766" s="166"/>
      <c r="P766" s="166"/>
      <c r="Q766" s="166"/>
      <c r="R766" s="166"/>
      <c r="S766" s="166"/>
      <c r="T766" s="166"/>
      <c r="U766" s="166"/>
      <c r="V766" s="166"/>
      <c r="W766" s="166"/>
      <c r="X766" s="166"/>
      <c r="Y766" s="166"/>
      <c r="Z766" s="166"/>
    </row>
    <row r="767" spans="1:26" ht="12.75" customHeight="1">
      <c r="A767" s="166"/>
      <c r="B767" s="166"/>
      <c r="C767" s="166"/>
      <c r="D767" s="166"/>
      <c r="E767" s="166"/>
      <c r="F767" s="166"/>
      <c r="G767" s="166"/>
      <c r="H767" s="166"/>
      <c r="I767" s="166"/>
      <c r="J767" s="166"/>
      <c r="K767" s="166"/>
      <c r="L767" s="166"/>
      <c r="M767" s="166"/>
      <c r="N767" s="166"/>
      <c r="O767" s="166"/>
      <c r="P767" s="166"/>
      <c r="Q767" s="166"/>
      <c r="R767" s="166"/>
      <c r="S767" s="166"/>
      <c r="T767" s="166"/>
      <c r="U767" s="166"/>
      <c r="V767" s="166"/>
      <c r="W767" s="166"/>
      <c r="X767" s="166"/>
      <c r="Y767" s="166"/>
      <c r="Z767" s="166"/>
    </row>
    <row r="768" spans="1:26" ht="12.75" customHeight="1">
      <c r="A768" s="166"/>
      <c r="B768" s="166"/>
      <c r="C768" s="166"/>
      <c r="D768" s="166"/>
      <c r="E768" s="166"/>
      <c r="F768" s="166"/>
      <c r="G768" s="166"/>
      <c r="H768" s="166"/>
      <c r="I768" s="166"/>
      <c r="J768" s="166"/>
      <c r="K768" s="166"/>
      <c r="L768" s="166"/>
      <c r="M768" s="166"/>
      <c r="N768" s="166"/>
      <c r="O768" s="166"/>
      <c r="P768" s="166"/>
      <c r="Q768" s="166"/>
      <c r="R768" s="166"/>
      <c r="S768" s="166"/>
      <c r="T768" s="166"/>
      <c r="U768" s="166"/>
      <c r="V768" s="166"/>
      <c r="W768" s="166"/>
      <c r="X768" s="166"/>
      <c r="Y768" s="166"/>
      <c r="Z768" s="166"/>
    </row>
    <row r="769" spans="1:26" ht="12.75" customHeight="1">
      <c r="A769" s="166"/>
      <c r="B769" s="166"/>
      <c r="C769" s="166"/>
      <c r="D769" s="166"/>
      <c r="E769" s="166"/>
      <c r="F769" s="166"/>
      <c r="G769" s="166"/>
      <c r="H769" s="166"/>
      <c r="I769" s="166"/>
      <c r="J769" s="166"/>
      <c r="K769" s="166"/>
      <c r="L769" s="166"/>
      <c r="M769" s="166"/>
      <c r="N769" s="166"/>
      <c r="O769" s="166"/>
      <c r="P769" s="166"/>
      <c r="Q769" s="166"/>
      <c r="R769" s="166"/>
      <c r="S769" s="166"/>
      <c r="T769" s="166"/>
      <c r="U769" s="166"/>
      <c r="V769" s="166"/>
      <c r="W769" s="166"/>
      <c r="X769" s="166"/>
      <c r="Y769" s="166"/>
      <c r="Z769" s="166"/>
    </row>
    <row r="770" spans="1:26" ht="12.75" customHeight="1">
      <c r="A770" s="166"/>
      <c r="B770" s="166"/>
      <c r="C770" s="166"/>
      <c r="D770" s="166"/>
      <c r="E770" s="166"/>
      <c r="F770" s="166"/>
      <c r="G770" s="166"/>
      <c r="H770" s="166"/>
      <c r="I770" s="166"/>
      <c r="J770" s="166"/>
      <c r="K770" s="166"/>
      <c r="L770" s="166"/>
      <c r="M770" s="166"/>
      <c r="N770" s="166"/>
      <c r="O770" s="166"/>
      <c r="P770" s="166"/>
      <c r="Q770" s="166"/>
      <c r="R770" s="166"/>
      <c r="S770" s="166"/>
      <c r="T770" s="166"/>
      <c r="U770" s="166"/>
      <c r="V770" s="166"/>
      <c r="W770" s="166"/>
      <c r="X770" s="166"/>
      <c r="Y770" s="166"/>
      <c r="Z770" s="166"/>
    </row>
    <row r="771" spans="1:26" ht="12.75" customHeight="1">
      <c r="A771" s="166"/>
      <c r="B771" s="166"/>
      <c r="C771" s="166"/>
      <c r="D771" s="166"/>
      <c r="E771" s="166"/>
      <c r="F771" s="166"/>
      <c r="G771" s="166"/>
      <c r="H771" s="166"/>
      <c r="I771" s="166"/>
      <c r="J771" s="166"/>
      <c r="K771" s="166"/>
      <c r="L771" s="166"/>
      <c r="M771" s="166"/>
      <c r="N771" s="166"/>
      <c r="O771" s="166"/>
      <c r="P771" s="166"/>
      <c r="Q771" s="166"/>
      <c r="R771" s="166"/>
      <c r="S771" s="166"/>
      <c r="T771" s="166"/>
      <c r="U771" s="166"/>
      <c r="V771" s="166"/>
      <c r="W771" s="166"/>
      <c r="X771" s="166"/>
      <c r="Y771" s="166"/>
      <c r="Z771" s="166"/>
    </row>
    <row r="772" spans="1:26" ht="12.75" customHeight="1">
      <c r="A772" s="166"/>
      <c r="B772" s="166"/>
      <c r="C772" s="166"/>
      <c r="D772" s="166"/>
      <c r="E772" s="166"/>
      <c r="F772" s="166"/>
      <c r="G772" s="166"/>
      <c r="H772" s="166"/>
      <c r="I772" s="166"/>
      <c r="J772" s="166"/>
      <c r="K772" s="166"/>
      <c r="L772" s="166"/>
      <c r="M772" s="166"/>
      <c r="N772" s="166"/>
      <c r="O772" s="166"/>
      <c r="P772" s="166"/>
      <c r="Q772" s="166"/>
      <c r="R772" s="166"/>
      <c r="S772" s="166"/>
      <c r="T772" s="166"/>
      <c r="U772" s="166"/>
      <c r="V772" s="166"/>
      <c r="W772" s="166"/>
      <c r="X772" s="166"/>
      <c r="Y772" s="166"/>
      <c r="Z772" s="166"/>
    </row>
    <row r="773" spans="1:26" ht="12.75" customHeight="1">
      <c r="A773" s="166"/>
      <c r="B773" s="166"/>
      <c r="C773" s="166"/>
      <c r="D773" s="166"/>
      <c r="E773" s="166"/>
      <c r="F773" s="166"/>
      <c r="G773" s="166"/>
      <c r="H773" s="166"/>
      <c r="I773" s="166"/>
      <c r="J773" s="166"/>
      <c r="K773" s="166"/>
      <c r="L773" s="166"/>
      <c r="M773" s="166"/>
      <c r="N773" s="166"/>
      <c r="O773" s="166"/>
      <c r="P773" s="166"/>
      <c r="Q773" s="166"/>
      <c r="R773" s="166"/>
      <c r="S773" s="166"/>
      <c r="T773" s="166"/>
      <c r="U773" s="166"/>
      <c r="V773" s="166"/>
      <c r="W773" s="166"/>
      <c r="X773" s="166"/>
      <c r="Y773" s="166"/>
      <c r="Z773" s="166"/>
    </row>
    <row r="774" spans="1:26" ht="12.75" customHeight="1">
      <c r="A774" s="166"/>
      <c r="B774" s="166"/>
      <c r="C774" s="166"/>
      <c r="D774" s="166"/>
      <c r="E774" s="166"/>
      <c r="F774" s="166"/>
      <c r="G774" s="166"/>
      <c r="H774" s="166"/>
      <c r="I774" s="166"/>
      <c r="J774" s="166"/>
      <c r="K774" s="166"/>
      <c r="L774" s="166"/>
      <c r="M774" s="166"/>
      <c r="N774" s="166"/>
      <c r="O774" s="166"/>
      <c r="P774" s="166"/>
      <c r="Q774" s="166"/>
      <c r="R774" s="166"/>
      <c r="S774" s="166"/>
      <c r="T774" s="166"/>
      <c r="U774" s="166"/>
      <c r="V774" s="166"/>
      <c r="W774" s="166"/>
      <c r="X774" s="166"/>
      <c r="Y774" s="166"/>
      <c r="Z774" s="166"/>
    </row>
    <row r="775" spans="1:26" ht="12.75" customHeight="1">
      <c r="A775" s="166"/>
      <c r="B775" s="166"/>
      <c r="C775" s="166"/>
      <c r="D775" s="166"/>
      <c r="E775" s="166"/>
      <c r="F775" s="166"/>
      <c r="G775" s="166"/>
      <c r="H775" s="166"/>
      <c r="I775" s="166"/>
      <c r="J775" s="166"/>
      <c r="K775" s="166"/>
      <c r="L775" s="166"/>
      <c r="M775" s="166"/>
      <c r="N775" s="166"/>
      <c r="O775" s="166"/>
      <c r="P775" s="166"/>
      <c r="Q775" s="166"/>
      <c r="R775" s="166"/>
      <c r="S775" s="166"/>
      <c r="T775" s="166"/>
      <c r="U775" s="166"/>
      <c r="V775" s="166"/>
      <c r="W775" s="166"/>
      <c r="X775" s="166"/>
      <c r="Y775" s="166"/>
      <c r="Z775" s="166"/>
    </row>
    <row r="776" spans="1:26" ht="12.75" customHeight="1">
      <c r="A776" s="166"/>
      <c r="B776" s="166"/>
      <c r="C776" s="166"/>
      <c r="D776" s="166"/>
      <c r="E776" s="166"/>
      <c r="F776" s="166"/>
      <c r="G776" s="166"/>
      <c r="H776" s="166"/>
      <c r="I776" s="166"/>
      <c r="J776" s="166"/>
      <c r="K776" s="166"/>
      <c r="L776" s="166"/>
      <c r="M776" s="166"/>
      <c r="N776" s="166"/>
      <c r="O776" s="166"/>
      <c r="P776" s="166"/>
      <c r="Q776" s="166"/>
      <c r="R776" s="166"/>
      <c r="S776" s="166"/>
      <c r="T776" s="166"/>
      <c r="U776" s="166"/>
      <c r="V776" s="166"/>
      <c r="W776" s="166"/>
      <c r="X776" s="166"/>
      <c r="Y776" s="166"/>
      <c r="Z776" s="166"/>
    </row>
    <row r="777" spans="1:26" ht="12.75" customHeight="1">
      <c r="A777" s="166"/>
      <c r="B777" s="166"/>
      <c r="C777" s="166"/>
      <c r="D777" s="166"/>
      <c r="E777" s="166"/>
      <c r="F777" s="166"/>
      <c r="G777" s="166"/>
      <c r="H777" s="166"/>
      <c r="I777" s="166"/>
      <c r="J777" s="166"/>
      <c r="K777" s="166"/>
      <c r="L777" s="166"/>
      <c r="M777" s="166"/>
      <c r="N777" s="166"/>
      <c r="O777" s="166"/>
      <c r="P777" s="166"/>
      <c r="Q777" s="166"/>
      <c r="R777" s="166"/>
      <c r="S777" s="166"/>
      <c r="T777" s="166"/>
      <c r="U777" s="166"/>
      <c r="V777" s="166"/>
      <c r="W777" s="166"/>
      <c r="X777" s="166"/>
      <c r="Y777" s="166"/>
      <c r="Z777" s="166"/>
    </row>
    <row r="778" spans="1:26" ht="12.75" customHeight="1">
      <c r="A778" s="166"/>
      <c r="B778" s="166"/>
      <c r="C778" s="166"/>
      <c r="D778" s="166"/>
      <c r="E778" s="166"/>
      <c r="F778" s="166"/>
      <c r="G778" s="166"/>
      <c r="H778" s="166"/>
      <c r="I778" s="166"/>
      <c r="J778" s="166"/>
      <c r="K778" s="166"/>
      <c r="L778" s="166"/>
      <c r="M778" s="166"/>
      <c r="N778" s="166"/>
      <c r="O778" s="166"/>
      <c r="P778" s="166"/>
      <c r="Q778" s="166"/>
      <c r="R778" s="166"/>
      <c r="S778" s="166"/>
      <c r="T778" s="166"/>
      <c r="U778" s="166"/>
      <c r="V778" s="166"/>
      <c r="W778" s="166"/>
      <c r="X778" s="166"/>
      <c r="Y778" s="166"/>
      <c r="Z778" s="166"/>
    </row>
    <row r="779" spans="1:26" ht="12.75" customHeight="1">
      <c r="A779" s="166"/>
      <c r="B779" s="166"/>
      <c r="C779" s="166"/>
      <c r="D779" s="166"/>
      <c r="E779" s="166"/>
      <c r="F779" s="166"/>
      <c r="G779" s="166"/>
      <c r="H779" s="166"/>
      <c r="I779" s="166"/>
      <c r="J779" s="166"/>
      <c r="K779" s="166"/>
      <c r="L779" s="166"/>
      <c r="M779" s="166"/>
      <c r="N779" s="166"/>
      <c r="O779" s="166"/>
      <c r="P779" s="166"/>
      <c r="Q779" s="166"/>
      <c r="R779" s="166"/>
      <c r="S779" s="166"/>
      <c r="T779" s="166"/>
      <c r="U779" s="166"/>
      <c r="V779" s="166"/>
      <c r="W779" s="166"/>
      <c r="X779" s="166"/>
      <c r="Y779" s="166"/>
      <c r="Z779" s="166"/>
    </row>
    <row r="780" spans="1:26" ht="12.75" customHeight="1">
      <c r="A780" s="166"/>
      <c r="B780" s="166"/>
      <c r="C780" s="166"/>
      <c r="D780" s="166"/>
      <c r="E780" s="166"/>
      <c r="F780" s="166"/>
      <c r="G780" s="166"/>
      <c r="H780" s="166"/>
      <c r="I780" s="166"/>
      <c r="J780" s="166"/>
      <c r="K780" s="166"/>
      <c r="L780" s="166"/>
      <c r="M780" s="166"/>
      <c r="N780" s="166"/>
      <c r="O780" s="166"/>
      <c r="P780" s="166"/>
      <c r="Q780" s="166"/>
      <c r="R780" s="166"/>
      <c r="S780" s="166"/>
      <c r="T780" s="166"/>
      <c r="U780" s="166"/>
      <c r="V780" s="166"/>
      <c r="W780" s="166"/>
      <c r="X780" s="166"/>
      <c r="Y780" s="166"/>
      <c r="Z780" s="166"/>
    </row>
    <row r="781" spans="1:26" ht="12.75" customHeight="1">
      <c r="A781" s="166"/>
      <c r="B781" s="166"/>
      <c r="C781" s="166"/>
      <c r="D781" s="166"/>
      <c r="E781" s="166"/>
      <c r="F781" s="166"/>
      <c r="G781" s="166"/>
      <c r="H781" s="166"/>
      <c r="I781" s="166"/>
      <c r="J781" s="166"/>
      <c r="K781" s="166"/>
      <c r="L781" s="166"/>
      <c r="M781" s="166"/>
      <c r="N781" s="166"/>
      <c r="O781" s="166"/>
      <c r="P781" s="166"/>
      <c r="Q781" s="166"/>
      <c r="R781" s="166"/>
      <c r="S781" s="166"/>
      <c r="T781" s="166"/>
      <c r="U781" s="166"/>
      <c r="V781" s="166"/>
      <c r="W781" s="166"/>
      <c r="X781" s="166"/>
      <c r="Y781" s="166"/>
      <c r="Z781" s="166"/>
    </row>
    <row r="782" spans="1:26" ht="12.75" customHeight="1">
      <c r="A782" s="166"/>
      <c r="B782" s="166"/>
      <c r="C782" s="166"/>
      <c r="D782" s="166"/>
      <c r="E782" s="166"/>
      <c r="F782" s="166"/>
      <c r="G782" s="166"/>
      <c r="H782" s="166"/>
      <c r="I782" s="166"/>
      <c r="J782" s="166"/>
      <c r="K782" s="166"/>
      <c r="L782" s="166"/>
      <c r="M782" s="166"/>
      <c r="N782" s="166"/>
      <c r="O782" s="166"/>
      <c r="P782" s="166"/>
      <c r="Q782" s="166"/>
      <c r="R782" s="166"/>
      <c r="S782" s="166"/>
      <c r="T782" s="166"/>
      <c r="U782" s="166"/>
      <c r="V782" s="166"/>
      <c r="W782" s="166"/>
      <c r="X782" s="166"/>
      <c r="Y782" s="166"/>
      <c r="Z782" s="166"/>
    </row>
    <row r="783" spans="1:26" ht="12.75" customHeight="1">
      <c r="A783" s="166"/>
      <c r="B783" s="166"/>
      <c r="C783" s="166"/>
      <c r="D783" s="166"/>
      <c r="E783" s="166"/>
      <c r="F783" s="166"/>
      <c r="G783" s="166"/>
      <c r="H783" s="166"/>
      <c r="I783" s="166"/>
      <c r="J783" s="166"/>
      <c r="K783" s="166"/>
      <c r="L783" s="166"/>
      <c r="M783" s="166"/>
      <c r="N783" s="166"/>
      <c r="O783" s="166"/>
      <c r="P783" s="166"/>
      <c r="Q783" s="166"/>
      <c r="R783" s="166"/>
      <c r="S783" s="166"/>
      <c r="T783" s="166"/>
      <c r="U783" s="166"/>
      <c r="V783" s="166"/>
      <c r="W783" s="166"/>
      <c r="X783" s="166"/>
      <c r="Y783" s="166"/>
      <c r="Z783" s="166"/>
    </row>
    <row r="784" spans="1:26" ht="12.75" customHeight="1">
      <c r="A784" s="166"/>
      <c r="B784" s="166"/>
      <c r="C784" s="166"/>
      <c r="D784" s="166"/>
      <c r="E784" s="166"/>
      <c r="F784" s="166"/>
      <c r="G784" s="166"/>
      <c r="H784" s="166"/>
      <c r="I784" s="166"/>
      <c r="J784" s="166"/>
      <c r="K784" s="166"/>
      <c r="L784" s="166"/>
      <c r="M784" s="166"/>
      <c r="N784" s="166"/>
      <c r="O784" s="166"/>
      <c r="P784" s="166"/>
      <c r="Q784" s="166"/>
      <c r="R784" s="166"/>
      <c r="S784" s="166"/>
      <c r="T784" s="166"/>
      <c r="U784" s="166"/>
      <c r="V784" s="166"/>
      <c r="W784" s="166"/>
      <c r="X784" s="166"/>
      <c r="Y784" s="166"/>
      <c r="Z784" s="166"/>
    </row>
    <row r="785" spans="1:26" ht="12.75" customHeight="1">
      <c r="A785" s="166"/>
      <c r="B785" s="166"/>
      <c r="C785" s="166"/>
      <c r="D785" s="166"/>
      <c r="E785" s="166"/>
      <c r="F785" s="166"/>
      <c r="G785" s="166"/>
      <c r="H785" s="166"/>
      <c r="I785" s="166"/>
      <c r="J785" s="166"/>
      <c r="K785" s="166"/>
      <c r="L785" s="166"/>
      <c r="M785" s="166"/>
      <c r="N785" s="166"/>
      <c r="O785" s="166"/>
      <c r="P785" s="166"/>
      <c r="Q785" s="166"/>
      <c r="R785" s="166"/>
      <c r="S785" s="166"/>
      <c r="T785" s="166"/>
      <c r="U785" s="166"/>
      <c r="V785" s="166"/>
      <c r="W785" s="166"/>
      <c r="X785" s="166"/>
      <c r="Y785" s="166"/>
      <c r="Z785" s="166"/>
    </row>
    <row r="786" spans="1:26" ht="12.75" customHeight="1">
      <c r="A786" s="166"/>
      <c r="B786" s="166"/>
      <c r="C786" s="166"/>
      <c r="D786" s="166"/>
      <c r="E786" s="166"/>
      <c r="F786" s="166"/>
      <c r="G786" s="166"/>
      <c r="H786" s="166"/>
      <c r="I786" s="166"/>
      <c r="J786" s="166"/>
      <c r="K786" s="166"/>
      <c r="L786" s="166"/>
      <c r="M786" s="166"/>
      <c r="N786" s="166"/>
      <c r="O786" s="166"/>
      <c r="P786" s="166"/>
      <c r="Q786" s="166"/>
      <c r="R786" s="166"/>
      <c r="S786" s="166"/>
      <c r="T786" s="166"/>
      <c r="U786" s="166"/>
      <c r="V786" s="166"/>
      <c r="W786" s="166"/>
      <c r="X786" s="166"/>
      <c r="Y786" s="166"/>
      <c r="Z786" s="166"/>
    </row>
    <row r="787" spans="1:26" ht="12.75" customHeight="1">
      <c r="A787" s="166"/>
      <c r="B787" s="166"/>
      <c r="C787" s="166"/>
      <c r="D787" s="166"/>
      <c r="E787" s="166"/>
      <c r="F787" s="166"/>
      <c r="G787" s="166"/>
      <c r="H787" s="166"/>
      <c r="I787" s="166"/>
      <c r="J787" s="166"/>
      <c r="K787" s="166"/>
      <c r="L787" s="166"/>
      <c r="M787" s="166"/>
      <c r="N787" s="166"/>
      <c r="O787" s="166"/>
      <c r="P787" s="166"/>
      <c r="Q787" s="166"/>
      <c r="R787" s="166"/>
      <c r="S787" s="166"/>
      <c r="T787" s="166"/>
      <c r="U787" s="166"/>
      <c r="V787" s="166"/>
      <c r="W787" s="166"/>
      <c r="X787" s="166"/>
      <c r="Y787" s="166"/>
      <c r="Z787" s="166"/>
    </row>
    <row r="788" spans="1:26" ht="12.75" customHeight="1">
      <c r="A788" s="166"/>
      <c r="B788" s="166"/>
      <c r="C788" s="166"/>
      <c r="D788" s="166"/>
      <c r="E788" s="166"/>
      <c r="F788" s="166"/>
      <c r="G788" s="166"/>
      <c r="H788" s="166"/>
      <c r="I788" s="166"/>
      <c r="J788" s="166"/>
      <c r="K788" s="166"/>
      <c r="L788" s="166"/>
      <c r="M788" s="166"/>
      <c r="N788" s="166"/>
      <c r="O788" s="166"/>
      <c r="P788" s="166"/>
      <c r="Q788" s="166"/>
      <c r="R788" s="166"/>
      <c r="S788" s="166"/>
      <c r="T788" s="166"/>
      <c r="U788" s="166"/>
      <c r="V788" s="166"/>
      <c r="W788" s="166"/>
      <c r="X788" s="166"/>
      <c r="Y788" s="166"/>
      <c r="Z788" s="166"/>
    </row>
    <row r="789" spans="1:26" ht="12.75" customHeight="1">
      <c r="A789" s="166"/>
      <c r="B789" s="166"/>
      <c r="C789" s="166"/>
      <c r="D789" s="166"/>
      <c r="E789" s="166"/>
      <c r="F789" s="166"/>
      <c r="G789" s="166"/>
      <c r="H789" s="166"/>
      <c r="I789" s="166"/>
      <c r="J789" s="166"/>
      <c r="K789" s="166"/>
      <c r="L789" s="166"/>
      <c r="M789" s="166"/>
      <c r="N789" s="166"/>
      <c r="O789" s="166"/>
      <c r="P789" s="166"/>
      <c r="Q789" s="166"/>
      <c r="R789" s="166"/>
      <c r="S789" s="166"/>
      <c r="T789" s="166"/>
      <c r="U789" s="166"/>
      <c r="V789" s="166"/>
      <c r="W789" s="166"/>
      <c r="X789" s="166"/>
      <c r="Y789" s="166"/>
      <c r="Z789" s="166"/>
    </row>
    <row r="790" spans="1:26" ht="12.75" customHeight="1">
      <c r="A790" s="166"/>
      <c r="B790" s="166"/>
      <c r="C790" s="166"/>
      <c r="D790" s="166"/>
      <c r="E790" s="166"/>
      <c r="F790" s="166"/>
      <c r="G790" s="166"/>
      <c r="H790" s="166"/>
      <c r="I790" s="166"/>
      <c r="J790" s="166"/>
      <c r="K790" s="166"/>
      <c r="L790" s="166"/>
      <c r="M790" s="166"/>
      <c r="N790" s="166"/>
      <c r="O790" s="166"/>
      <c r="P790" s="166"/>
      <c r="Q790" s="166"/>
      <c r="R790" s="166"/>
      <c r="S790" s="166"/>
      <c r="T790" s="166"/>
      <c r="U790" s="166"/>
      <c r="V790" s="166"/>
      <c r="W790" s="166"/>
      <c r="X790" s="166"/>
      <c r="Y790" s="166"/>
      <c r="Z790" s="166"/>
    </row>
    <row r="791" spans="1:26" ht="12.75" customHeight="1">
      <c r="A791" s="166"/>
      <c r="B791" s="166"/>
      <c r="C791" s="166"/>
      <c r="D791" s="166"/>
      <c r="E791" s="166"/>
      <c r="F791" s="166"/>
      <c r="G791" s="166"/>
      <c r="H791" s="166"/>
      <c r="I791" s="166"/>
      <c r="J791" s="166"/>
      <c r="K791" s="166"/>
      <c r="L791" s="166"/>
      <c r="M791" s="166"/>
      <c r="N791" s="166"/>
      <c r="O791" s="166"/>
      <c r="P791" s="166"/>
      <c r="Q791" s="166"/>
      <c r="R791" s="166"/>
      <c r="S791" s="166"/>
      <c r="T791" s="166"/>
      <c r="U791" s="166"/>
      <c r="V791" s="166"/>
      <c r="W791" s="166"/>
      <c r="X791" s="166"/>
      <c r="Y791" s="166"/>
      <c r="Z791" s="166"/>
    </row>
    <row r="792" spans="1:26" ht="12.75" customHeight="1">
      <c r="A792" s="166"/>
      <c r="B792" s="166"/>
      <c r="C792" s="166"/>
      <c r="D792" s="166"/>
      <c r="E792" s="166"/>
      <c r="F792" s="166"/>
      <c r="G792" s="166"/>
      <c r="H792" s="166"/>
      <c r="I792" s="166"/>
      <c r="J792" s="166"/>
      <c r="K792" s="166"/>
      <c r="L792" s="166"/>
      <c r="M792" s="166"/>
      <c r="N792" s="166"/>
      <c r="O792" s="166"/>
      <c r="P792" s="166"/>
      <c r="Q792" s="166"/>
      <c r="R792" s="166"/>
      <c r="S792" s="166"/>
      <c r="T792" s="166"/>
      <c r="U792" s="166"/>
      <c r="V792" s="166"/>
      <c r="W792" s="166"/>
      <c r="X792" s="166"/>
      <c r="Y792" s="166"/>
      <c r="Z792" s="166"/>
    </row>
    <row r="793" spans="1:26" ht="12.75" customHeight="1">
      <c r="A793" s="166"/>
      <c r="B793" s="166"/>
      <c r="C793" s="166"/>
      <c r="D793" s="166"/>
      <c r="E793" s="166"/>
      <c r="F793" s="166"/>
      <c r="G793" s="166"/>
      <c r="H793" s="166"/>
      <c r="I793" s="166"/>
      <c r="J793" s="166"/>
      <c r="K793" s="166"/>
      <c r="L793" s="166"/>
      <c r="M793" s="166"/>
      <c r="N793" s="166"/>
      <c r="O793" s="166"/>
      <c r="P793" s="166"/>
      <c r="Q793" s="166"/>
      <c r="R793" s="166"/>
      <c r="S793" s="166"/>
      <c r="T793" s="166"/>
      <c r="U793" s="166"/>
      <c r="V793" s="166"/>
      <c r="W793" s="166"/>
      <c r="X793" s="166"/>
      <c r="Y793" s="166"/>
      <c r="Z793" s="166"/>
    </row>
    <row r="794" spans="1:26" ht="12.75" customHeight="1">
      <c r="A794" s="166"/>
      <c r="B794" s="166"/>
      <c r="C794" s="166"/>
      <c r="D794" s="166"/>
      <c r="E794" s="166"/>
      <c r="F794" s="166"/>
      <c r="G794" s="166"/>
      <c r="H794" s="166"/>
      <c r="I794" s="166"/>
      <c r="J794" s="166"/>
      <c r="K794" s="166"/>
      <c r="L794" s="166"/>
      <c r="M794" s="166"/>
      <c r="N794" s="166"/>
      <c r="O794" s="166"/>
      <c r="P794" s="166"/>
      <c r="Q794" s="166"/>
      <c r="R794" s="166"/>
      <c r="S794" s="166"/>
      <c r="T794" s="166"/>
      <c r="U794" s="166"/>
      <c r="V794" s="166"/>
      <c r="W794" s="166"/>
      <c r="X794" s="166"/>
      <c r="Y794" s="166"/>
      <c r="Z794" s="166"/>
    </row>
    <row r="795" spans="1:26" ht="12.75" customHeight="1">
      <c r="A795" s="166"/>
      <c r="B795" s="166"/>
      <c r="C795" s="166"/>
      <c r="D795" s="166"/>
      <c r="E795" s="166"/>
      <c r="F795" s="166"/>
      <c r="G795" s="166"/>
      <c r="H795" s="166"/>
      <c r="I795" s="166"/>
      <c r="J795" s="166"/>
      <c r="K795" s="166"/>
      <c r="L795" s="166"/>
      <c r="M795" s="166"/>
      <c r="N795" s="166"/>
      <c r="O795" s="166"/>
      <c r="P795" s="166"/>
      <c r="Q795" s="166"/>
      <c r="R795" s="166"/>
      <c r="S795" s="166"/>
      <c r="T795" s="166"/>
      <c r="U795" s="166"/>
      <c r="V795" s="166"/>
      <c r="W795" s="166"/>
      <c r="X795" s="166"/>
      <c r="Y795" s="166"/>
      <c r="Z795" s="166"/>
    </row>
    <row r="796" spans="1:26" ht="12.75" customHeight="1">
      <c r="A796" s="166"/>
      <c r="B796" s="166"/>
      <c r="C796" s="166"/>
      <c r="D796" s="166"/>
      <c r="E796" s="166"/>
      <c r="F796" s="166"/>
      <c r="G796" s="166"/>
      <c r="H796" s="166"/>
      <c r="I796" s="166"/>
      <c r="J796" s="166"/>
      <c r="K796" s="166"/>
      <c r="L796" s="166"/>
      <c r="M796" s="166"/>
      <c r="N796" s="166"/>
      <c r="O796" s="166"/>
      <c r="P796" s="166"/>
      <c r="Q796" s="166"/>
      <c r="R796" s="166"/>
      <c r="S796" s="166"/>
      <c r="T796" s="166"/>
      <c r="U796" s="166"/>
      <c r="V796" s="166"/>
      <c r="W796" s="166"/>
      <c r="X796" s="166"/>
      <c r="Y796" s="166"/>
      <c r="Z796" s="166"/>
    </row>
    <row r="797" spans="1:26" ht="12.75" customHeight="1">
      <c r="A797" s="166"/>
      <c r="B797" s="166"/>
      <c r="C797" s="166"/>
      <c r="D797" s="166"/>
      <c r="E797" s="166"/>
      <c r="F797" s="166"/>
      <c r="G797" s="166"/>
      <c r="H797" s="166"/>
      <c r="I797" s="166"/>
      <c r="J797" s="166"/>
      <c r="K797" s="166"/>
      <c r="L797" s="166"/>
      <c r="M797" s="166"/>
      <c r="N797" s="166"/>
      <c r="O797" s="166"/>
      <c r="P797" s="166"/>
      <c r="Q797" s="166"/>
      <c r="R797" s="166"/>
      <c r="S797" s="166"/>
      <c r="T797" s="166"/>
      <c r="U797" s="166"/>
      <c r="V797" s="166"/>
      <c r="W797" s="166"/>
      <c r="X797" s="166"/>
      <c r="Y797" s="166"/>
      <c r="Z797" s="166"/>
    </row>
    <row r="798" spans="1:26" ht="12.75" customHeight="1">
      <c r="A798" s="166"/>
      <c r="B798" s="166"/>
      <c r="C798" s="166"/>
      <c r="D798" s="166"/>
      <c r="E798" s="166"/>
      <c r="F798" s="166"/>
      <c r="G798" s="166"/>
      <c r="H798" s="166"/>
      <c r="I798" s="166"/>
      <c r="J798" s="166"/>
      <c r="K798" s="166"/>
      <c r="L798" s="166"/>
      <c r="M798" s="166"/>
      <c r="N798" s="166"/>
      <c r="O798" s="166"/>
      <c r="P798" s="166"/>
      <c r="Q798" s="166"/>
      <c r="R798" s="166"/>
      <c r="S798" s="166"/>
      <c r="T798" s="166"/>
      <c r="U798" s="166"/>
      <c r="V798" s="166"/>
      <c r="W798" s="166"/>
      <c r="X798" s="166"/>
      <c r="Y798" s="166"/>
      <c r="Z798" s="166"/>
    </row>
    <row r="799" spans="1:26" ht="12.75" customHeight="1">
      <c r="A799" s="166"/>
      <c r="B799" s="166"/>
      <c r="C799" s="166"/>
      <c r="D799" s="166"/>
      <c r="E799" s="166"/>
      <c r="F799" s="166"/>
      <c r="G799" s="166"/>
      <c r="H799" s="166"/>
      <c r="I799" s="166"/>
      <c r="J799" s="166"/>
      <c r="K799" s="166"/>
      <c r="L799" s="166"/>
      <c r="M799" s="166"/>
      <c r="N799" s="166"/>
      <c r="O799" s="166"/>
      <c r="P799" s="166"/>
      <c r="Q799" s="166"/>
      <c r="R799" s="166"/>
      <c r="S799" s="166"/>
      <c r="T799" s="166"/>
      <c r="U799" s="166"/>
      <c r="V799" s="166"/>
      <c r="W799" s="166"/>
      <c r="X799" s="166"/>
      <c r="Y799" s="166"/>
      <c r="Z799" s="166"/>
    </row>
    <row r="800" spans="1:26" ht="12.75" customHeight="1">
      <c r="A800" s="166"/>
      <c r="B800" s="166"/>
      <c r="C800" s="166"/>
      <c r="D800" s="166"/>
      <c r="E800" s="166"/>
      <c r="F800" s="166"/>
      <c r="G800" s="166"/>
      <c r="H800" s="166"/>
      <c r="I800" s="166"/>
      <c r="J800" s="166"/>
      <c r="K800" s="166"/>
      <c r="L800" s="166"/>
      <c r="M800" s="166"/>
      <c r="N800" s="166"/>
      <c r="O800" s="166"/>
      <c r="P800" s="166"/>
      <c r="Q800" s="166"/>
      <c r="R800" s="166"/>
      <c r="S800" s="166"/>
      <c r="T800" s="166"/>
      <c r="U800" s="166"/>
      <c r="V800" s="166"/>
      <c r="W800" s="166"/>
      <c r="X800" s="166"/>
      <c r="Y800" s="166"/>
      <c r="Z800" s="166"/>
    </row>
    <row r="801" spans="1:26" ht="12.75" customHeight="1">
      <c r="A801" s="166"/>
      <c r="B801" s="166"/>
      <c r="C801" s="166"/>
      <c r="D801" s="166"/>
      <c r="E801" s="166"/>
      <c r="F801" s="166"/>
      <c r="G801" s="166"/>
      <c r="H801" s="166"/>
      <c r="I801" s="166"/>
      <c r="J801" s="166"/>
      <c r="K801" s="166"/>
      <c r="L801" s="166"/>
      <c r="M801" s="166"/>
      <c r="N801" s="166"/>
      <c r="O801" s="166"/>
      <c r="P801" s="166"/>
      <c r="Q801" s="166"/>
      <c r="R801" s="166"/>
      <c r="S801" s="166"/>
      <c r="T801" s="166"/>
      <c r="U801" s="166"/>
      <c r="V801" s="166"/>
      <c r="W801" s="166"/>
      <c r="X801" s="166"/>
      <c r="Y801" s="166"/>
      <c r="Z801" s="166"/>
    </row>
    <row r="802" spans="1:26" ht="12.75" customHeight="1">
      <c r="A802" s="166"/>
      <c r="B802" s="166"/>
      <c r="C802" s="166"/>
      <c r="D802" s="166"/>
      <c r="E802" s="166"/>
      <c r="F802" s="166"/>
      <c r="G802" s="166"/>
      <c r="H802" s="166"/>
      <c r="I802" s="166"/>
      <c r="J802" s="166"/>
      <c r="K802" s="166"/>
      <c r="L802" s="166"/>
      <c r="M802" s="166"/>
      <c r="N802" s="166"/>
      <c r="O802" s="166"/>
      <c r="P802" s="166"/>
      <c r="Q802" s="166"/>
      <c r="R802" s="166"/>
      <c r="S802" s="166"/>
      <c r="T802" s="166"/>
      <c r="U802" s="166"/>
      <c r="V802" s="166"/>
      <c r="W802" s="166"/>
      <c r="X802" s="166"/>
      <c r="Y802" s="166"/>
      <c r="Z802" s="166"/>
    </row>
    <row r="803" spans="1:26" ht="12.75" customHeight="1">
      <c r="A803" s="166"/>
      <c r="B803" s="166"/>
      <c r="C803" s="166"/>
      <c r="D803" s="166"/>
      <c r="E803" s="166"/>
      <c r="F803" s="166"/>
      <c r="G803" s="166"/>
      <c r="H803" s="166"/>
      <c r="I803" s="166"/>
      <c r="J803" s="166"/>
      <c r="K803" s="166"/>
      <c r="L803" s="166"/>
      <c r="M803" s="166"/>
      <c r="N803" s="166"/>
      <c r="O803" s="166"/>
      <c r="P803" s="166"/>
      <c r="Q803" s="166"/>
      <c r="R803" s="166"/>
      <c r="S803" s="166"/>
      <c r="T803" s="166"/>
      <c r="U803" s="166"/>
      <c r="V803" s="166"/>
      <c r="W803" s="166"/>
      <c r="X803" s="166"/>
      <c r="Y803" s="166"/>
      <c r="Z803" s="166"/>
    </row>
    <row r="804" spans="1:26" ht="12.75" customHeight="1">
      <c r="A804" s="166"/>
      <c r="B804" s="166"/>
      <c r="C804" s="166"/>
      <c r="D804" s="166"/>
      <c r="E804" s="166"/>
      <c r="F804" s="166"/>
      <c r="G804" s="166"/>
      <c r="H804" s="166"/>
      <c r="I804" s="166"/>
      <c r="J804" s="166"/>
      <c r="K804" s="166"/>
      <c r="L804" s="166"/>
      <c r="M804" s="166"/>
      <c r="N804" s="166"/>
      <c r="O804" s="166"/>
      <c r="P804" s="166"/>
      <c r="Q804" s="166"/>
      <c r="R804" s="166"/>
      <c r="S804" s="166"/>
      <c r="T804" s="166"/>
      <c r="U804" s="166"/>
      <c r="V804" s="166"/>
      <c r="W804" s="166"/>
      <c r="X804" s="166"/>
      <c r="Y804" s="166"/>
      <c r="Z804" s="166"/>
    </row>
    <row r="805" spans="1:26" ht="12.75" customHeight="1">
      <c r="A805" s="166"/>
      <c r="B805" s="166"/>
      <c r="C805" s="166"/>
      <c r="D805" s="166"/>
      <c r="E805" s="166"/>
      <c r="F805" s="166"/>
      <c r="G805" s="166"/>
      <c r="H805" s="166"/>
      <c r="I805" s="166"/>
      <c r="J805" s="166"/>
      <c r="K805" s="166"/>
      <c r="L805" s="166"/>
      <c r="M805" s="166"/>
      <c r="N805" s="166"/>
      <c r="O805" s="166"/>
      <c r="P805" s="166"/>
      <c r="Q805" s="166"/>
      <c r="R805" s="166"/>
      <c r="S805" s="166"/>
      <c r="T805" s="166"/>
      <c r="U805" s="166"/>
      <c r="V805" s="166"/>
      <c r="W805" s="166"/>
      <c r="X805" s="166"/>
      <c r="Y805" s="166"/>
      <c r="Z805" s="166"/>
    </row>
    <row r="806" spans="1:26" ht="12.75" customHeight="1">
      <c r="A806" s="166"/>
      <c r="B806" s="166"/>
      <c r="C806" s="166"/>
      <c r="D806" s="166"/>
      <c r="E806" s="166"/>
      <c r="F806" s="166"/>
      <c r="G806" s="166"/>
      <c r="H806" s="166"/>
      <c r="I806" s="166"/>
      <c r="J806" s="166"/>
      <c r="K806" s="166"/>
      <c r="L806" s="166"/>
      <c r="M806" s="166"/>
      <c r="N806" s="166"/>
      <c r="O806" s="166"/>
      <c r="P806" s="166"/>
      <c r="Q806" s="166"/>
      <c r="R806" s="166"/>
      <c r="S806" s="166"/>
      <c r="T806" s="166"/>
      <c r="U806" s="166"/>
      <c r="V806" s="166"/>
      <c r="W806" s="166"/>
      <c r="X806" s="166"/>
      <c r="Y806" s="166"/>
      <c r="Z806" s="166"/>
    </row>
    <row r="807" spans="1:26" ht="12.75" customHeight="1">
      <c r="A807" s="166"/>
      <c r="B807" s="166"/>
      <c r="C807" s="166"/>
      <c r="D807" s="166"/>
      <c r="E807" s="166"/>
      <c r="F807" s="166"/>
      <c r="G807" s="166"/>
      <c r="H807" s="166"/>
      <c r="I807" s="166"/>
      <c r="J807" s="166"/>
      <c r="K807" s="166"/>
      <c r="L807" s="166"/>
      <c r="M807" s="166"/>
      <c r="N807" s="166"/>
      <c r="O807" s="166"/>
      <c r="P807" s="166"/>
      <c r="Q807" s="166"/>
      <c r="R807" s="166"/>
      <c r="S807" s="166"/>
      <c r="T807" s="166"/>
      <c r="U807" s="166"/>
      <c r="V807" s="166"/>
      <c r="W807" s="166"/>
      <c r="X807" s="166"/>
      <c r="Y807" s="166"/>
      <c r="Z807" s="166"/>
    </row>
    <row r="808" spans="1:26" ht="12.75" customHeight="1">
      <c r="A808" s="166"/>
      <c r="B808" s="166"/>
      <c r="C808" s="166"/>
      <c r="D808" s="166"/>
      <c r="E808" s="166"/>
      <c r="F808" s="166"/>
      <c r="G808" s="166"/>
      <c r="H808" s="166"/>
      <c r="I808" s="166"/>
      <c r="J808" s="166"/>
      <c r="K808" s="166"/>
      <c r="L808" s="166"/>
      <c r="M808" s="166"/>
      <c r="N808" s="166"/>
      <c r="O808" s="166"/>
      <c r="P808" s="166"/>
      <c r="Q808" s="166"/>
      <c r="R808" s="166"/>
      <c r="S808" s="166"/>
      <c r="T808" s="166"/>
      <c r="U808" s="166"/>
      <c r="V808" s="166"/>
      <c r="W808" s="166"/>
      <c r="X808" s="166"/>
      <c r="Y808" s="166"/>
      <c r="Z808" s="166"/>
    </row>
    <row r="809" spans="1:26" ht="12.75" customHeight="1">
      <c r="A809" s="166"/>
      <c r="B809" s="166"/>
      <c r="C809" s="166"/>
      <c r="D809" s="166"/>
      <c r="E809" s="166"/>
      <c r="F809" s="166"/>
      <c r="G809" s="166"/>
      <c r="H809" s="166"/>
      <c r="I809" s="166"/>
      <c r="J809" s="166"/>
      <c r="K809" s="166"/>
      <c r="L809" s="166"/>
      <c r="M809" s="166"/>
      <c r="N809" s="166"/>
      <c r="O809" s="166"/>
      <c r="P809" s="166"/>
      <c r="Q809" s="166"/>
      <c r="R809" s="166"/>
      <c r="S809" s="166"/>
      <c r="T809" s="166"/>
      <c r="U809" s="166"/>
      <c r="V809" s="166"/>
      <c r="W809" s="166"/>
      <c r="X809" s="166"/>
      <c r="Y809" s="166"/>
      <c r="Z809" s="166"/>
    </row>
    <row r="810" spans="1:26" ht="12.75" customHeight="1">
      <c r="A810" s="166"/>
      <c r="B810" s="166"/>
      <c r="C810" s="166"/>
      <c r="D810" s="166"/>
      <c r="E810" s="166"/>
      <c r="F810" s="166"/>
      <c r="G810" s="166"/>
      <c r="H810" s="166"/>
      <c r="I810" s="166"/>
      <c r="J810" s="166"/>
      <c r="K810" s="166"/>
      <c r="L810" s="166"/>
      <c r="M810" s="166"/>
      <c r="N810" s="166"/>
      <c r="O810" s="166"/>
      <c r="P810" s="166"/>
      <c r="Q810" s="166"/>
      <c r="R810" s="166"/>
      <c r="S810" s="166"/>
      <c r="T810" s="166"/>
      <c r="U810" s="166"/>
      <c r="V810" s="166"/>
      <c r="W810" s="166"/>
      <c r="X810" s="166"/>
      <c r="Y810" s="166"/>
      <c r="Z810" s="166"/>
    </row>
    <row r="811" spans="1:26" ht="12.75" customHeight="1">
      <c r="A811" s="166"/>
      <c r="B811" s="166"/>
      <c r="C811" s="166"/>
      <c r="D811" s="166"/>
      <c r="E811" s="166"/>
      <c r="F811" s="166"/>
      <c r="G811" s="166"/>
      <c r="H811" s="166"/>
      <c r="I811" s="166"/>
      <c r="J811" s="166"/>
      <c r="K811" s="166"/>
      <c r="L811" s="166"/>
      <c r="M811" s="166"/>
      <c r="N811" s="166"/>
      <c r="O811" s="166"/>
      <c r="P811" s="166"/>
      <c r="Q811" s="166"/>
      <c r="R811" s="166"/>
      <c r="S811" s="166"/>
      <c r="T811" s="166"/>
      <c r="U811" s="166"/>
      <c r="V811" s="166"/>
      <c r="W811" s="166"/>
      <c r="X811" s="166"/>
      <c r="Y811" s="166"/>
      <c r="Z811" s="166"/>
    </row>
    <row r="812" spans="1:26" ht="12.75" customHeight="1">
      <c r="A812" s="166"/>
      <c r="B812" s="166"/>
      <c r="C812" s="166"/>
      <c r="D812" s="166"/>
      <c r="E812" s="166"/>
      <c r="F812" s="166"/>
      <c r="G812" s="166"/>
      <c r="H812" s="166"/>
      <c r="I812" s="166"/>
      <c r="J812" s="166"/>
      <c r="K812" s="166"/>
      <c r="L812" s="166"/>
      <c r="M812" s="166"/>
      <c r="N812" s="166"/>
      <c r="O812" s="166"/>
      <c r="P812" s="166"/>
      <c r="Q812" s="166"/>
      <c r="R812" s="166"/>
      <c r="S812" s="166"/>
      <c r="T812" s="166"/>
      <c r="U812" s="166"/>
      <c r="V812" s="166"/>
      <c r="W812" s="166"/>
      <c r="X812" s="166"/>
      <c r="Y812" s="166"/>
      <c r="Z812" s="166"/>
    </row>
    <row r="813" spans="1:26" ht="12.75" customHeight="1">
      <c r="A813" s="166"/>
      <c r="B813" s="166"/>
      <c r="C813" s="166"/>
      <c r="D813" s="166"/>
      <c r="E813" s="166"/>
      <c r="F813" s="166"/>
      <c r="G813" s="166"/>
      <c r="H813" s="166"/>
      <c r="I813" s="166"/>
      <c r="J813" s="166"/>
      <c r="K813" s="166"/>
      <c r="L813" s="166"/>
      <c r="M813" s="166"/>
      <c r="N813" s="166"/>
      <c r="O813" s="166"/>
      <c r="P813" s="166"/>
      <c r="Q813" s="166"/>
      <c r="R813" s="166"/>
      <c r="S813" s="166"/>
      <c r="T813" s="166"/>
      <c r="U813" s="166"/>
      <c r="V813" s="166"/>
      <c r="W813" s="166"/>
      <c r="X813" s="166"/>
      <c r="Y813" s="166"/>
      <c r="Z813" s="166"/>
    </row>
    <row r="814" spans="1:26" ht="12.75" customHeight="1">
      <c r="A814" s="166"/>
      <c r="B814" s="166"/>
      <c r="C814" s="166"/>
      <c r="D814" s="166"/>
      <c r="E814" s="166"/>
      <c r="F814" s="166"/>
      <c r="G814" s="166"/>
      <c r="H814" s="166"/>
      <c r="I814" s="166"/>
      <c r="J814" s="166"/>
      <c r="K814" s="166"/>
      <c r="L814" s="166"/>
      <c r="M814" s="166"/>
      <c r="N814" s="166"/>
      <c r="O814" s="166"/>
      <c r="P814" s="166"/>
      <c r="Q814" s="166"/>
      <c r="R814" s="166"/>
      <c r="S814" s="166"/>
      <c r="T814" s="166"/>
      <c r="U814" s="166"/>
      <c r="V814" s="166"/>
      <c r="W814" s="166"/>
      <c r="X814" s="166"/>
      <c r="Y814" s="166"/>
      <c r="Z814" s="166"/>
    </row>
    <row r="815" spans="1:26" ht="12.75" customHeight="1">
      <c r="A815" s="166"/>
      <c r="B815" s="166"/>
      <c r="C815" s="166"/>
      <c r="D815" s="166"/>
      <c r="E815" s="166"/>
      <c r="F815" s="166"/>
      <c r="G815" s="166"/>
      <c r="H815" s="166"/>
      <c r="I815" s="166"/>
      <c r="J815" s="166"/>
      <c r="K815" s="166"/>
      <c r="L815" s="166"/>
      <c r="M815" s="166"/>
      <c r="N815" s="166"/>
      <c r="O815" s="166"/>
      <c r="P815" s="166"/>
      <c r="Q815" s="166"/>
      <c r="R815" s="166"/>
      <c r="S815" s="166"/>
      <c r="T815" s="166"/>
      <c r="U815" s="166"/>
      <c r="V815" s="166"/>
      <c r="W815" s="166"/>
      <c r="X815" s="166"/>
      <c r="Y815" s="166"/>
      <c r="Z815" s="166"/>
    </row>
    <row r="816" spans="1:26" ht="12.75" customHeight="1">
      <c r="A816" s="166"/>
      <c r="B816" s="166"/>
      <c r="C816" s="166"/>
      <c r="D816" s="166"/>
      <c r="E816" s="166"/>
      <c r="F816" s="166"/>
      <c r="G816" s="166"/>
      <c r="H816" s="166"/>
      <c r="I816" s="166"/>
      <c r="J816" s="166"/>
      <c r="K816" s="166"/>
      <c r="L816" s="166"/>
      <c r="M816" s="166"/>
      <c r="N816" s="166"/>
      <c r="O816" s="166"/>
      <c r="P816" s="166"/>
      <c r="Q816" s="166"/>
      <c r="R816" s="166"/>
      <c r="S816" s="166"/>
      <c r="T816" s="166"/>
      <c r="U816" s="166"/>
      <c r="V816" s="166"/>
      <c r="W816" s="166"/>
      <c r="X816" s="166"/>
      <c r="Y816" s="166"/>
      <c r="Z816" s="166"/>
    </row>
    <row r="817" spans="1:26" ht="12.75" customHeight="1">
      <c r="A817" s="166"/>
      <c r="B817" s="166"/>
      <c r="C817" s="166"/>
      <c r="D817" s="166"/>
      <c r="E817" s="166"/>
      <c r="F817" s="166"/>
      <c r="G817" s="166"/>
      <c r="H817" s="166"/>
      <c r="I817" s="166"/>
      <c r="J817" s="166"/>
      <c r="K817" s="166"/>
      <c r="L817" s="166"/>
      <c r="M817" s="166"/>
      <c r="N817" s="166"/>
      <c r="O817" s="166"/>
      <c r="P817" s="166"/>
      <c r="Q817" s="166"/>
      <c r="R817" s="166"/>
      <c r="S817" s="166"/>
      <c r="T817" s="166"/>
      <c r="U817" s="166"/>
      <c r="V817" s="166"/>
      <c r="W817" s="166"/>
      <c r="X817" s="166"/>
      <c r="Y817" s="166"/>
      <c r="Z817" s="166"/>
    </row>
    <row r="818" spans="1:26" ht="12.75" customHeight="1">
      <c r="A818" s="166"/>
      <c r="B818" s="166"/>
      <c r="C818" s="166"/>
      <c r="D818" s="166"/>
      <c r="E818" s="166"/>
      <c r="F818" s="166"/>
      <c r="G818" s="166"/>
      <c r="H818" s="166"/>
      <c r="I818" s="166"/>
      <c r="J818" s="166"/>
      <c r="K818" s="166"/>
      <c r="L818" s="166"/>
      <c r="M818" s="166"/>
      <c r="N818" s="166"/>
      <c r="O818" s="166"/>
      <c r="P818" s="166"/>
      <c r="Q818" s="166"/>
      <c r="R818" s="166"/>
      <c r="S818" s="166"/>
      <c r="T818" s="166"/>
      <c r="U818" s="166"/>
      <c r="V818" s="166"/>
      <c r="W818" s="166"/>
      <c r="X818" s="166"/>
      <c r="Y818" s="166"/>
      <c r="Z818" s="166"/>
    </row>
    <row r="819" spans="1:26" ht="12.75" customHeight="1">
      <c r="A819" s="166"/>
      <c r="B819" s="166"/>
      <c r="C819" s="166"/>
      <c r="D819" s="166"/>
      <c r="E819" s="166"/>
      <c r="F819" s="166"/>
      <c r="G819" s="166"/>
      <c r="H819" s="166"/>
      <c r="I819" s="166"/>
      <c r="J819" s="166"/>
      <c r="K819" s="166"/>
      <c r="L819" s="166"/>
      <c r="M819" s="166"/>
      <c r="N819" s="166"/>
      <c r="O819" s="166"/>
      <c r="P819" s="166"/>
      <c r="Q819" s="166"/>
      <c r="R819" s="166"/>
      <c r="S819" s="166"/>
      <c r="T819" s="166"/>
      <c r="U819" s="166"/>
      <c r="V819" s="166"/>
      <c r="W819" s="166"/>
      <c r="X819" s="166"/>
      <c r="Y819" s="166"/>
      <c r="Z819" s="166"/>
    </row>
    <row r="820" spans="1:26" ht="12.75" customHeight="1">
      <c r="A820" s="166"/>
      <c r="B820" s="166"/>
      <c r="C820" s="166"/>
      <c r="D820" s="166"/>
      <c r="E820" s="166"/>
      <c r="F820" s="166"/>
      <c r="G820" s="166"/>
      <c r="H820" s="166"/>
      <c r="I820" s="166"/>
      <c r="J820" s="166"/>
      <c r="K820" s="166"/>
      <c r="L820" s="166"/>
      <c r="M820" s="166"/>
      <c r="N820" s="166"/>
      <c r="O820" s="166"/>
      <c r="P820" s="166"/>
      <c r="Q820" s="166"/>
      <c r="R820" s="166"/>
      <c r="S820" s="166"/>
      <c r="T820" s="166"/>
      <c r="U820" s="166"/>
      <c r="V820" s="166"/>
      <c r="W820" s="166"/>
      <c r="X820" s="166"/>
      <c r="Y820" s="166"/>
      <c r="Z820" s="166"/>
    </row>
    <row r="821" spans="1:26" ht="12.75" customHeight="1">
      <c r="A821" s="166"/>
      <c r="B821" s="166"/>
      <c r="C821" s="166"/>
      <c r="D821" s="166"/>
      <c r="E821" s="166"/>
      <c r="F821" s="166"/>
      <c r="G821" s="166"/>
      <c r="H821" s="166"/>
      <c r="I821" s="166"/>
      <c r="J821" s="166"/>
      <c r="K821" s="166"/>
      <c r="L821" s="166"/>
      <c r="M821" s="166"/>
      <c r="N821" s="166"/>
      <c r="O821" s="166"/>
      <c r="P821" s="166"/>
      <c r="Q821" s="166"/>
      <c r="R821" s="166"/>
      <c r="S821" s="166"/>
      <c r="T821" s="166"/>
      <c r="U821" s="166"/>
      <c r="V821" s="166"/>
      <c r="W821" s="166"/>
      <c r="X821" s="166"/>
      <c r="Y821" s="166"/>
      <c r="Z821" s="166"/>
    </row>
    <row r="822" spans="1:26" ht="12.75" customHeight="1">
      <c r="A822" s="166"/>
      <c r="B822" s="166"/>
      <c r="C822" s="166"/>
      <c r="D822" s="166"/>
      <c r="E822" s="166"/>
      <c r="F822" s="166"/>
      <c r="G822" s="166"/>
      <c r="H822" s="166"/>
      <c r="I822" s="166"/>
      <c r="J822" s="166"/>
      <c r="K822" s="166"/>
      <c r="L822" s="166"/>
      <c r="M822" s="166"/>
      <c r="N822" s="166"/>
      <c r="O822" s="166"/>
      <c r="P822" s="166"/>
      <c r="Q822" s="166"/>
      <c r="R822" s="166"/>
      <c r="S822" s="166"/>
      <c r="T822" s="166"/>
      <c r="U822" s="166"/>
      <c r="V822" s="166"/>
      <c r="W822" s="166"/>
      <c r="X822" s="166"/>
      <c r="Y822" s="166"/>
      <c r="Z822" s="166"/>
    </row>
    <row r="823" spans="1:26" ht="12.75" customHeight="1">
      <c r="A823" s="166"/>
      <c r="B823" s="166"/>
      <c r="C823" s="166"/>
      <c r="D823" s="166"/>
      <c r="E823" s="166"/>
      <c r="F823" s="166"/>
      <c r="G823" s="166"/>
      <c r="H823" s="166"/>
      <c r="I823" s="166"/>
      <c r="J823" s="166"/>
      <c r="K823" s="166"/>
      <c r="L823" s="166"/>
      <c r="M823" s="166"/>
      <c r="N823" s="166"/>
      <c r="O823" s="166"/>
      <c r="P823" s="166"/>
      <c r="Q823" s="166"/>
      <c r="R823" s="166"/>
      <c r="S823" s="166"/>
      <c r="T823" s="166"/>
      <c r="U823" s="166"/>
      <c r="V823" s="166"/>
      <c r="W823" s="166"/>
      <c r="X823" s="166"/>
      <c r="Y823" s="166"/>
      <c r="Z823" s="166"/>
    </row>
    <row r="824" spans="1:26" ht="12.75" customHeight="1">
      <c r="A824" s="166"/>
      <c r="B824" s="166"/>
      <c r="C824" s="166"/>
      <c r="D824" s="166"/>
      <c r="E824" s="166"/>
      <c r="F824" s="166"/>
      <c r="G824" s="166"/>
      <c r="H824" s="166"/>
      <c r="I824" s="166"/>
      <c r="J824" s="166"/>
      <c r="K824" s="166"/>
      <c r="L824" s="166"/>
      <c r="M824" s="166"/>
      <c r="N824" s="166"/>
      <c r="O824" s="166"/>
      <c r="P824" s="166"/>
      <c r="Q824" s="166"/>
      <c r="R824" s="166"/>
      <c r="S824" s="166"/>
      <c r="T824" s="166"/>
      <c r="U824" s="166"/>
      <c r="V824" s="166"/>
      <c r="W824" s="166"/>
      <c r="X824" s="166"/>
      <c r="Y824" s="166"/>
      <c r="Z824" s="166"/>
    </row>
    <row r="825" spans="1:26" ht="12.75" customHeight="1">
      <c r="A825" s="166"/>
      <c r="B825" s="166"/>
      <c r="C825" s="166"/>
      <c r="D825" s="166"/>
      <c r="E825" s="166"/>
      <c r="F825" s="166"/>
      <c r="G825" s="166"/>
      <c r="H825" s="166"/>
      <c r="I825" s="166"/>
      <c r="J825" s="166"/>
      <c r="K825" s="166"/>
      <c r="L825" s="166"/>
      <c r="M825" s="166"/>
      <c r="N825" s="166"/>
      <c r="O825" s="166"/>
      <c r="P825" s="166"/>
      <c r="Q825" s="166"/>
      <c r="R825" s="166"/>
      <c r="S825" s="166"/>
      <c r="T825" s="166"/>
      <c r="U825" s="166"/>
      <c r="V825" s="166"/>
      <c r="W825" s="166"/>
      <c r="X825" s="166"/>
      <c r="Y825" s="166"/>
      <c r="Z825" s="166"/>
    </row>
    <row r="826" spans="1:26" ht="12.75" customHeight="1">
      <c r="A826" s="166"/>
      <c r="B826" s="166"/>
      <c r="C826" s="166"/>
      <c r="D826" s="166"/>
      <c r="E826" s="166"/>
      <c r="F826" s="166"/>
      <c r="G826" s="166"/>
      <c r="H826" s="166"/>
      <c r="I826" s="166"/>
      <c r="J826" s="166"/>
      <c r="K826" s="166"/>
      <c r="L826" s="166"/>
      <c r="M826" s="166"/>
      <c r="N826" s="166"/>
      <c r="O826" s="166"/>
      <c r="P826" s="166"/>
      <c r="Q826" s="166"/>
      <c r="R826" s="166"/>
      <c r="S826" s="166"/>
      <c r="T826" s="166"/>
      <c r="U826" s="166"/>
      <c r="V826" s="166"/>
      <c r="W826" s="166"/>
      <c r="X826" s="166"/>
      <c r="Y826" s="166"/>
      <c r="Z826" s="166"/>
    </row>
    <row r="827" spans="1:26" ht="12.75" customHeight="1">
      <c r="A827" s="166"/>
      <c r="B827" s="166"/>
      <c r="C827" s="166"/>
      <c r="D827" s="166"/>
      <c r="E827" s="166"/>
      <c r="F827" s="166"/>
      <c r="G827" s="166"/>
      <c r="H827" s="166"/>
      <c r="I827" s="166"/>
      <c r="J827" s="166"/>
      <c r="K827" s="166"/>
      <c r="L827" s="166"/>
      <c r="M827" s="166"/>
      <c r="N827" s="166"/>
      <c r="O827" s="166"/>
      <c r="P827" s="166"/>
      <c r="Q827" s="166"/>
      <c r="R827" s="166"/>
      <c r="S827" s="166"/>
      <c r="T827" s="166"/>
      <c r="U827" s="166"/>
      <c r="V827" s="166"/>
      <c r="W827" s="166"/>
      <c r="X827" s="166"/>
      <c r="Y827" s="166"/>
      <c r="Z827" s="166"/>
    </row>
    <row r="828" spans="1:26" ht="12.75" customHeight="1">
      <c r="A828" s="166"/>
      <c r="B828" s="166"/>
      <c r="C828" s="166"/>
      <c r="D828" s="166"/>
      <c r="E828" s="166"/>
      <c r="F828" s="166"/>
      <c r="G828" s="166"/>
      <c r="H828" s="166"/>
      <c r="I828" s="166"/>
      <c r="J828" s="166"/>
      <c r="K828" s="166"/>
      <c r="L828" s="166"/>
      <c r="M828" s="166"/>
      <c r="N828" s="166"/>
      <c r="O828" s="166"/>
      <c r="P828" s="166"/>
      <c r="Q828" s="166"/>
      <c r="R828" s="166"/>
      <c r="S828" s="166"/>
      <c r="T828" s="166"/>
      <c r="U828" s="166"/>
      <c r="V828" s="166"/>
      <c r="W828" s="166"/>
      <c r="X828" s="166"/>
      <c r="Y828" s="166"/>
      <c r="Z828" s="166"/>
    </row>
    <row r="829" spans="1:26" ht="12.75" customHeight="1">
      <c r="A829" s="166"/>
      <c r="B829" s="166"/>
      <c r="C829" s="166"/>
      <c r="D829" s="166"/>
      <c r="E829" s="166"/>
      <c r="F829" s="166"/>
      <c r="G829" s="166"/>
      <c r="H829" s="166"/>
      <c r="I829" s="166"/>
      <c r="J829" s="166"/>
      <c r="K829" s="166"/>
      <c r="L829" s="166"/>
      <c r="M829" s="166"/>
      <c r="N829" s="166"/>
      <c r="O829" s="166"/>
      <c r="P829" s="166"/>
      <c r="Q829" s="166"/>
      <c r="R829" s="166"/>
      <c r="S829" s="166"/>
      <c r="T829" s="166"/>
      <c r="U829" s="166"/>
      <c r="V829" s="166"/>
      <c r="W829" s="166"/>
      <c r="X829" s="166"/>
      <c r="Y829" s="166"/>
      <c r="Z829" s="166"/>
    </row>
    <row r="830" spans="1:26" ht="12.75" customHeight="1">
      <c r="A830" s="166"/>
      <c r="B830" s="166"/>
      <c r="C830" s="166"/>
      <c r="D830" s="166"/>
      <c r="E830" s="166"/>
      <c r="F830" s="166"/>
      <c r="G830" s="166"/>
      <c r="H830" s="166"/>
      <c r="I830" s="166"/>
      <c r="J830" s="166"/>
      <c r="K830" s="166"/>
      <c r="L830" s="166"/>
      <c r="M830" s="166"/>
      <c r="N830" s="166"/>
      <c r="O830" s="166"/>
      <c r="P830" s="166"/>
      <c r="Q830" s="166"/>
      <c r="R830" s="166"/>
      <c r="S830" s="166"/>
      <c r="T830" s="166"/>
      <c r="U830" s="166"/>
      <c r="V830" s="166"/>
      <c r="W830" s="166"/>
      <c r="X830" s="166"/>
      <c r="Y830" s="166"/>
      <c r="Z830" s="166"/>
    </row>
    <row r="831" spans="1:26" ht="12.75" customHeight="1">
      <c r="A831" s="166"/>
      <c r="B831" s="166"/>
      <c r="C831" s="166"/>
      <c r="D831" s="166"/>
      <c r="E831" s="166"/>
      <c r="F831" s="166"/>
      <c r="G831" s="166"/>
      <c r="H831" s="166"/>
      <c r="I831" s="166"/>
      <c r="J831" s="166"/>
      <c r="K831" s="166"/>
      <c r="L831" s="166"/>
      <c r="M831" s="166"/>
      <c r="N831" s="166"/>
      <c r="O831" s="166"/>
      <c r="P831" s="166"/>
      <c r="Q831" s="166"/>
      <c r="R831" s="166"/>
      <c r="S831" s="166"/>
      <c r="T831" s="166"/>
      <c r="U831" s="166"/>
      <c r="V831" s="166"/>
      <c r="W831" s="166"/>
      <c r="X831" s="166"/>
      <c r="Y831" s="166"/>
      <c r="Z831" s="166"/>
    </row>
    <row r="832" spans="1:26" ht="12.75" customHeight="1">
      <c r="A832" s="166"/>
      <c r="B832" s="166"/>
      <c r="C832" s="166"/>
      <c r="D832" s="166"/>
      <c r="E832" s="166"/>
      <c r="F832" s="166"/>
      <c r="G832" s="166"/>
      <c r="H832" s="166"/>
      <c r="I832" s="166"/>
      <c r="J832" s="166"/>
      <c r="K832" s="166"/>
      <c r="L832" s="166"/>
      <c r="M832" s="166"/>
      <c r="N832" s="166"/>
      <c r="O832" s="166"/>
      <c r="P832" s="166"/>
      <c r="Q832" s="166"/>
      <c r="R832" s="166"/>
      <c r="S832" s="166"/>
      <c r="T832" s="166"/>
      <c r="U832" s="166"/>
      <c r="V832" s="166"/>
      <c r="W832" s="166"/>
      <c r="X832" s="166"/>
      <c r="Y832" s="166"/>
      <c r="Z832" s="166"/>
    </row>
    <row r="833" spans="1:26" ht="12.75" customHeight="1">
      <c r="A833" s="166"/>
      <c r="B833" s="166"/>
      <c r="C833" s="166"/>
      <c r="D833" s="166"/>
      <c r="E833" s="166"/>
      <c r="F833" s="166"/>
      <c r="G833" s="166"/>
      <c r="H833" s="166"/>
      <c r="I833" s="166"/>
      <c r="J833" s="166"/>
      <c r="K833" s="166"/>
      <c r="L833" s="166"/>
      <c r="M833" s="166"/>
      <c r="N833" s="166"/>
      <c r="O833" s="166"/>
      <c r="P833" s="166"/>
      <c r="Q833" s="166"/>
      <c r="R833" s="166"/>
      <c r="S833" s="166"/>
      <c r="T833" s="166"/>
      <c r="U833" s="166"/>
      <c r="V833" s="166"/>
      <c r="W833" s="166"/>
      <c r="X833" s="166"/>
      <c r="Y833" s="166"/>
      <c r="Z833" s="166"/>
    </row>
    <row r="834" spans="1:26" ht="12.75" customHeight="1">
      <c r="A834" s="166"/>
      <c r="B834" s="166"/>
      <c r="C834" s="166"/>
      <c r="D834" s="166"/>
      <c r="E834" s="166"/>
      <c r="F834" s="166"/>
      <c r="G834" s="166"/>
      <c r="H834" s="166"/>
      <c r="I834" s="166"/>
      <c r="J834" s="166"/>
      <c r="K834" s="166"/>
      <c r="L834" s="166"/>
      <c r="M834" s="166"/>
      <c r="N834" s="166"/>
      <c r="O834" s="166"/>
      <c r="P834" s="166"/>
      <c r="Q834" s="166"/>
      <c r="R834" s="166"/>
      <c r="S834" s="166"/>
      <c r="T834" s="166"/>
      <c r="U834" s="166"/>
      <c r="V834" s="166"/>
      <c r="W834" s="166"/>
      <c r="X834" s="166"/>
      <c r="Y834" s="166"/>
      <c r="Z834" s="166"/>
    </row>
    <row r="835" spans="1:26" ht="12.75" customHeight="1">
      <c r="A835" s="166"/>
      <c r="B835" s="166"/>
      <c r="C835" s="166"/>
      <c r="D835" s="166"/>
      <c r="E835" s="166"/>
      <c r="F835" s="166"/>
      <c r="G835" s="166"/>
      <c r="H835" s="166"/>
      <c r="I835" s="166"/>
      <c r="J835" s="166"/>
      <c r="K835" s="166"/>
      <c r="L835" s="166"/>
      <c r="M835" s="166"/>
      <c r="N835" s="166"/>
      <c r="O835" s="166"/>
      <c r="P835" s="166"/>
      <c r="Q835" s="166"/>
      <c r="R835" s="166"/>
      <c r="S835" s="166"/>
      <c r="T835" s="166"/>
      <c r="U835" s="166"/>
      <c r="V835" s="166"/>
      <c r="W835" s="166"/>
      <c r="X835" s="166"/>
      <c r="Y835" s="166"/>
      <c r="Z835" s="166"/>
    </row>
    <row r="836" spans="1:26" ht="12.75" customHeight="1">
      <c r="A836" s="166"/>
      <c r="B836" s="166"/>
      <c r="C836" s="166"/>
      <c r="D836" s="166"/>
      <c r="E836" s="166"/>
      <c r="F836" s="166"/>
      <c r="G836" s="166"/>
      <c r="H836" s="166"/>
      <c r="I836" s="166"/>
      <c r="J836" s="166"/>
      <c r="K836" s="166"/>
      <c r="L836" s="166"/>
      <c r="M836" s="166"/>
      <c r="N836" s="166"/>
      <c r="O836" s="166"/>
      <c r="P836" s="166"/>
      <c r="Q836" s="166"/>
      <c r="R836" s="166"/>
      <c r="S836" s="166"/>
      <c r="T836" s="166"/>
      <c r="U836" s="166"/>
      <c r="V836" s="166"/>
      <c r="W836" s="166"/>
      <c r="X836" s="166"/>
      <c r="Y836" s="166"/>
      <c r="Z836" s="166"/>
    </row>
    <row r="837" spans="1:26" ht="12.75" customHeight="1">
      <c r="A837" s="166"/>
      <c r="B837" s="166"/>
      <c r="C837" s="166"/>
      <c r="D837" s="166"/>
      <c r="E837" s="166"/>
      <c r="F837" s="166"/>
      <c r="G837" s="166"/>
      <c r="H837" s="166"/>
      <c r="I837" s="166"/>
      <c r="J837" s="166"/>
      <c r="K837" s="166"/>
      <c r="L837" s="166"/>
      <c r="M837" s="166"/>
      <c r="N837" s="166"/>
      <c r="O837" s="166"/>
      <c r="P837" s="166"/>
      <c r="Q837" s="166"/>
      <c r="R837" s="166"/>
      <c r="S837" s="166"/>
      <c r="T837" s="166"/>
      <c r="U837" s="166"/>
      <c r="V837" s="166"/>
      <c r="W837" s="166"/>
      <c r="X837" s="166"/>
      <c r="Y837" s="166"/>
      <c r="Z837" s="166"/>
    </row>
    <row r="838" spans="1:26" ht="12.75" customHeight="1">
      <c r="A838" s="166"/>
      <c r="B838" s="166"/>
      <c r="C838" s="166"/>
      <c r="D838" s="166"/>
      <c r="E838" s="166"/>
      <c r="F838" s="166"/>
      <c r="G838" s="166"/>
      <c r="H838" s="166"/>
      <c r="I838" s="166"/>
      <c r="J838" s="166"/>
      <c r="K838" s="166"/>
      <c r="L838" s="166"/>
      <c r="M838" s="166"/>
      <c r="N838" s="166"/>
      <c r="O838" s="166"/>
      <c r="P838" s="166"/>
      <c r="Q838" s="166"/>
      <c r="R838" s="166"/>
      <c r="S838" s="166"/>
      <c r="T838" s="166"/>
      <c r="U838" s="166"/>
      <c r="V838" s="166"/>
      <c r="W838" s="166"/>
      <c r="X838" s="166"/>
      <c r="Y838" s="166"/>
      <c r="Z838" s="166"/>
    </row>
    <row r="839" spans="1:26" ht="12.75" customHeight="1">
      <c r="A839" s="166"/>
      <c r="B839" s="166"/>
      <c r="C839" s="166"/>
      <c r="D839" s="166"/>
      <c r="E839" s="166"/>
      <c r="F839" s="166"/>
      <c r="G839" s="166"/>
      <c r="H839" s="166"/>
      <c r="I839" s="166"/>
      <c r="J839" s="166"/>
      <c r="K839" s="166"/>
      <c r="L839" s="166"/>
      <c r="M839" s="166"/>
      <c r="N839" s="166"/>
      <c r="O839" s="166"/>
      <c r="P839" s="166"/>
      <c r="Q839" s="166"/>
      <c r="R839" s="166"/>
      <c r="S839" s="166"/>
      <c r="T839" s="166"/>
      <c r="U839" s="166"/>
      <c r="V839" s="166"/>
      <c r="W839" s="166"/>
      <c r="X839" s="166"/>
      <c r="Y839" s="166"/>
      <c r="Z839" s="166"/>
    </row>
    <row r="840" spans="1:26" ht="12.75" customHeight="1">
      <c r="A840" s="166"/>
      <c r="B840" s="166"/>
      <c r="C840" s="166"/>
      <c r="D840" s="166"/>
      <c r="E840" s="166"/>
      <c r="F840" s="166"/>
      <c r="G840" s="166"/>
      <c r="H840" s="166"/>
      <c r="I840" s="166"/>
      <c r="J840" s="166"/>
      <c r="K840" s="166"/>
      <c r="L840" s="166"/>
      <c r="M840" s="166"/>
      <c r="N840" s="166"/>
      <c r="O840" s="166"/>
      <c r="P840" s="166"/>
      <c r="Q840" s="166"/>
      <c r="R840" s="166"/>
      <c r="S840" s="166"/>
      <c r="T840" s="166"/>
      <c r="U840" s="166"/>
      <c r="V840" s="166"/>
      <c r="W840" s="166"/>
      <c r="X840" s="166"/>
      <c r="Y840" s="166"/>
      <c r="Z840" s="166"/>
    </row>
    <row r="841" spans="1:26" ht="12.75" customHeight="1">
      <c r="A841" s="166"/>
      <c r="B841" s="166"/>
      <c r="C841" s="166"/>
      <c r="D841" s="166"/>
      <c r="E841" s="166"/>
      <c r="F841" s="166"/>
      <c r="G841" s="166"/>
      <c r="H841" s="166"/>
      <c r="I841" s="166"/>
      <c r="J841" s="166"/>
      <c r="K841" s="166"/>
      <c r="L841" s="166"/>
      <c r="M841" s="166"/>
      <c r="N841" s="166"/>
      <c r="O841" s="166"/>
      <c r="P841" s="166"/>
      <c r="Q841" s="166"/>
      <c r="R841" s="166"/>
      <c r="S841" s="166"/>
      <c r="T841" s="166"/>
      <c r="U841" s="166"/>
      <c r="V841" s="166"/>
      <c r="W841" s="166"/>
      <c r="X841" s="166"/>
      <c r="Y841" s="166"/>
      <c r="Z841" s="166"/>
    </row>
    <row r="842" spans="1:26" ht="12.75" customHeight="1">
      <c r="A842" s="166"/>
      <c r="B842" s="166"/>
      <c r="C842" s="166"/>
      <c r="D842" s="166"/>
      <c r="E842" s="166"/>
      <c r="F842" s="166"/>
      <c r="G842" s="166"/>
      <c r="H842" s="166"/>
      <c r="I842" s="166"/>
      <c r="J842" s="166"/>
      <c r="K842" s="166"/>
      <c r="L842" s="166"/>
      <c r="M842" s="166"/>
      <c r="N842" s="166"/>
      <c r="O842" s="166"/>
      <c r="P842" s="166"/>
      <c r="Q842" s="166"/>
      <c r="R842" s="166"/>
      <c r="S842" s="166"/>
      <c r="T842" s="166"/>
      <c r="U842" s="166"/>
      <c r="V842" s="166"/>
      <c r="W842" s="166"/>
      <c r="X842" s="166"/>
      <c r="Y842" s="166"/>
      <c r="Z842" s="166"/>
    </row>
    <row r="843" spans="1:26" ht="12.75" customHeight="1">
      <c r="A843" s="166"/>
      <c r="B843" s="166"/>
      <c r="C843" s="166"/>
      <c r="D843" s="166"/>
      <c r="E843" s="166"/>
      <c r="F843" s="166"/>
      <c r="G843" s="166"/>
      <c r="H843" s="166"/>
      <c r="I843" s="166"/>
      <c r="J843" s="166"/>
      <c r="K843" s="166"/>
      <c r="L843" s="166"/>
      <c r="M843" s="166"/>
      <c r="N843" s="166"/>
      <c r="O843" s="166"/>
      <c r="P843" s="166"/>
      <c r="Q843" s="166"/>
      <c r="R843" s="166"/>
      <c r="S843" s="166"/>
      <c r="T843" s="166"/>
      <c r="U843" s="166"/>
      <c r="V843" s="166"/>
      <c r="W843" s="166"/>
      <c r="X843" s="166"/>
      <c r="Y843" s="166"/>
      <c r="Z843" s="166"/>
    </row>
    <row r="844" spans="1:26" ht="12.75" customHeight="1">
      <c r="A844" s="166"/>
      <c r="B844" s="166"/>
      <c r="C844" s="166"/>
      <c r="D844" s="166"/>
      <c r="E844" s="166"/>
      <c r="F844" s="166"/>
      <c r="G844" s="166"/>
      <c r="H844" s="166"/>
      <c r="I844" s="166"/>
      <c r="J844" s="166"/>
      <c r="K844" s="166"/>
      <c r="L844" s="166"/>
      <c r="M844" s="166"/>
      <c r="N844" s="166"/>
      <c r="O844" s="166"/>
      <c r="P844" s="166"/>
      <c r="Q844" s="166"/>
      <c r="R844" s="166"/>
      <c r="S844" s="166"/>
      <c r="T844" s="166"/>
      <c r="U844" s="166"/>
      <c r="V844" s="166"/>
      <c r="W844" s="166"/>
      <c r="X844" s="166"/>
      <c r="Y844" s="166"/>
      <c r="Z844" s="166"/>
    </row>
    <row r="845" spans="1:26" ht="12.75" customHeight="1">
      <c r="A845" s="166"/>
      <c r="B845" s="166"/>
      <c r="C845" s="166"/>
      <c r="D845" s="166"/>
      <c r="E845" s="166"/>
      <c r="F845" s="166"/>
      <c r="G845" s="166"/>
      <c r="H845" s="166"/>
      <c r="I845" s="166"/>
      <c r="J845" s="166"/>
      <c r="K845" s="166"/>
      <c r="L845" s="166"/>
      <c r="M845" s="166"/>
      <c r="N845" s="166"/>
      <c r="O845" s="166"/>
      <c r="P845" s="166"/>
      <c r="Q845" s="166"/>
      <c r="R845" s="166"/>
      <c r="S845" s="166"/>
      <c r="T845" s="166"/>
      <c r="U845" s="166"/>
      <c r="V845" s="166"/>
      <c r="W845" s="166"/>
      <c r="X845" s="166"/>
      <c r="Y845" s="166"/>
      <c r="Z845" s="166"/>
    </row>
    <row r="846" spans="1:26" ht="12.75" customHeight="1">
      <c r="A846" s="166"/>
      <c r="B846" s="166"/>
      <c r="C846" s="166"/>
      <c r="D846" s="166"/>
      <c r="E846" s="166"/>
      <c r="F846" s="166"/>
      <c r="G846" s="166"/>
      <c r="H846" s="166"/>
      <c r="I846" s="166"/>
      <c r="J846" s="166"/>
      <c r="K846" s="166"/>
      <c r="L846" s="166"/>
      <c r="M846" s="166"/>
      <c r="N846" s="166"/>
      <c r="O846" s="166"/>
      <c r="P846" s="166"/>
      <c r="Q846" s="166"/>
      <c r="R846" s="166"/>
      <c r="S846" s="166"/>
      <c r="T846" s="166"/>
      <c r="U846" s="166"/>
      <c r="V846" s="166"/>
      <c r="W846" s="166"/>
      <c r="X846" s="166"/>
      <c r="Y846" s="166"/>
      <c r="Z846" s="166"/>
    </row>
    <row r="847" spans="1:26" ht="12.75" customHeight="1">
      <c r="A847" s="166"/>
      <c r="B847" s="166"/>
      <c r="C847" s="166"/>
      <c r="D847" s="166"/>
      <c r="E847" s="166"/>
      <c r="F847" s="166"/>
      <c r="G847" s="166"/>
      <c r="H847" s="166"/>
      <c r="I847" s="166"/>
      <c r="J847" s="166"/>
      <c r="K847" s="166"/>
      <c r="L847" s="166"/>
      <c r="M847" s="166"/>
      <c r="N847" s="166"/>
      <c r="O847" s="166"/>
      <c r="P847" s="166"/>
      <c r="Q847" s="166"/>
      <c r="R847" s="166"/>
      <c r="S847" s="166"/>
      <c r="T847" s="166"/>
      <c r="U847" s="166"/>
      <c r="V847" s="166"/>
      <c r="W847" s="166"/>
      <c r="X847" s="166"/>
      <c r="Y847" s="166"/>
      <c r="Z847" s="166"/>
    </row>
    <row r="848" spans="1:26" ht="12.75" customHeight="1">
      <c r="A848" s="166"/>
      <c r="B848" s="166"/>
      <c r="C848" s="166"/>
      <c r="D848" s="166"/>
      <c r="E848" s="166"/>
      <c r="F848" s="166"/>
      <c r="G848" s="166"/>
      <c r="H848" s="166"/>
      <c r="I848" s="166"/>
      <c r="J848" s="166"/>
      <c r="K848" s="166"/>
      <c r="L848" s="166"/>
      <c r="M848" s="166"/>
      <c r="N848" s="166"/>
      <c r="O848" s="166"/>
      <c r="P848" s="166"/>
      <c r="Q848" s="166"/>
      <c r="R848" s="166"/>
      <c r="S848" s="166"/>
      <c r="T848" s="166"/>
      <c r="U848" s="166"/>
      <c r="V848" s="166"/>
      <c r="W848" s="166"/>
      <c r="X848" s="166"/>
      <c r="Y848" s="166"/>
      <c r="Z848" s="166"/>
    </row>
    <row r="849" spans="1:26" ht="12.75" customHeight="1">
      <c r="A849" s="166"/>
      <c r="B849" s="166"/>
      <c r="C849" s="166"/>
      <c r="D849" s="166"/>
      <c r="E849" s="166"/>
      <c r="F849" s="166"/>
      <c r="G849" s="166"/>
      <c r="H849" s="166"/>
      <c r="I849" s="166"/>
      <c r="J849" s="166"/>
      <c r="K849" s="166"/>
      <c r="L849" s="166"/>
      <c r="M849" s="166"/>
      <c r="N849" s="166"/>
      <c r="O849" s="166"/>
      <c r="P849" s="166"/>
      <c r="Q849" s="166"/>
      <c r="R849" s="166"/>
      <c r="S849" s="166"/>
      <c r="T849" s="166"/>
      <c r="U849" s="166"/>
      <c r="V849" s="166"/>
      <c r="W849" s="166"/>
      <c r="X849" s="166"/>
      <c r="Y849" s="166"/>
      <c r="Z849" s="166"/>
    </row>
    <row r="850" spans="1:26" ht="12.75" customHeight="1">
      <c r="A850" s="166"/>
      <c r="B850" s="166"/>
      <c r="C850" s="166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66"/>
      <c r="O850" s="166"/>
      <c r="P850" s="166"/>
      <c r="Q850" s="166"/>
      <c r="R850" s="166"/>
      <c r="S850" s="166"/>
      <c r="T850" s="166"/>
      <c r="U850" s="166"/>
      <c r="V850" s="166"/>
      <c r="W850" s="166"/>
      <c r="X850" s="166"/>
      <c r="Y850" s="166"/>
      <c r="Z850" s="166"/>
    </row>
    <row r="851" spans="1:26" ht="12.75" customHeight="1">
      <c r="A851" s="166"/>
      <c r="B851" s="166"/>
      <c r="C851" s="166"/>
      <c r="D851" s="166"/>
      <c r="E851" s="166"/>
      <c r="F851" s="166"/>
      <c r="G851" s="166"/>
      <c r="H851" s="166"/>
      <c r="I851" s="166"/>
      <c r="J851" s="166"/>
      <c r="K851" s="166"/>
      <c r="L851" s="166"/>
      <c r="M851" s="166"/>
      <c r="N851" s="166"/>
      <c r="O851" s="166"/>
      <c r="P851" s="166"/>
      <c r="Q851" s="166"/>
      <c r="R851" s="166"/>
      <c r="S851" s="166"/>
      <c r="T851" s="166"/>
      <c r="U851" s="166"/>
      <c r="V851" s="166"/>
      <c r="W851" s="166"/>
      <c r="X851" s="166"/>
      <c r="Y851" s="166"/>
      <c r="Z851" s="166"/>
    </row>
    <row r="852" spans="1:26" ht="12.75" customHeight="1">
      <c r="A852" s="166"/>
      <c r="B852" s="166"/>
      <c r="C852" s="166"/>
      <c r="D852" s="166"/>
      <c r="E852" s="166"/>
      <c r="F852" s="166"/>
      <c r="G852" s="166"/>
      <c r="H852" s="166"/>
      <c r="I852" s="166"/>
      <c r="J852" s="166"/>
      <c r="K852" s="166"/>
      <c r="L852" s="166"/>
      <c r="M852" s="166"/>
      <c r="N852" s="166"/>
      <c r="O852" s="166"/>
      <c r="P852" s="166"/>
      <c r="Q852" s="166"/>
      <c r="R852" s="166"/>
      <c r="S852" s="166"/>
      <c r="T852" s="166"/>
      <c r="U852" s="166"/>
      <c r="V852" s="166"/>
      <c r="W852" s="166"/>
      <c r="X852" s="166"/>
      <c r="Y852" s="166"/>
      <c r="Z852" s="166"/>
    </row>
    <row r="853" spans="1:26" ht="12.75" customHeight="1">
      <c r="A853" s="166"/>
      <c r="B853" s="166"/>
      <c r="C853" s="166"/>
      <c r="D853" s="166"/>
      <c r="E853" s="166"/>
      <c r="F853" s="166"/>
      <c r="G853" s="166"/>
      <c r="H853" s="166"/>
      <c r="I853" s="166"/>
      <c r="J853" s="166"/>
      <c r="K853" s="166"/>
      <c r="L853" s="166"/>
      <c r="M853" s="166"/>
      <c r="N853" s="166"/>
      <c r="O853" s="166"/>
      <c r="P853" s="166"/>
      <c r="Q853" s="166"/>
      <c r="R853" s="166"/>
      <c r="S853" s="166"/>
      <c r="T853" s="166"/>
      <c r="U853" s="166"/>
      <c r="V853" s="166"/>
      <c r="W853" s="166"/>
      <c r="X853" s="166"/>
      <c r="Y853" s="166"/>
      <c r="Z853" s="166"/>
    </row>
    <row r="854" spans="1:26" ht="12.75" customHeight="1">
      <c r="A854" s="166"/>
      <c r="B854" s="166"/>
      <c r="C854" s="166"/>
      <c r="D854" s="166"/>
      <c r="E854" s="166"/>
      <c r="F854" s="166"/>
      <c r="G854" s="166"/>
      <c r="H854" s="166"/>
      <c r="I854" s="166"/>
      <c r="J854" s="166"/>
      <c r="K854" s="166"/>
      <c r="L854" s="166"/>
      <c r="M854" s="166"/>
      <c r="N854" s="166"/>
      <c r="O854" s="166"/>
      <c r="P854" s="166"/>
      <c r="Q854" s="166"/>
      <c r="R854" s="166"/>
      <c r="S854" s="166"/>
      <c r="T854" s="166"/>
      <c r="U854" s="166"/>
      <c r="V854" s="166"/>
      <c r="W854" s="166"/>
      <c r="X854" s="166"/>
      <c r="Y854" s="166"/>
      <c r="Z854" s="166"/>
    </row>
    <row r="855" spans="1:26" ht="12.75" customHeight="1">
      <c r="A855" s="166"/>
      <c r="B855" s="166"/>
      <c r="C855" s="166"/>
      <c r="D855" s="166"/>
      <c r="E855" s="166"/>
      <c r="F855" s="166"/>
      <c r="G855" s="166"/>
      <c r="H855" s="166"/>
      <c r="I855" s="166"/>
      <c r="J855" s="166"/>
      <c r="K855" s="166"/>
      <c r="L855" s="166"/>
      <c r="M855" s="166"/>
      <c r="N855" s="166"/>
      <c r="O855" s="166"/>
      <c r="P855" s="166"/>
      <c r="Q855" s="166"/>
      <c r="R855" s="166"/>
      <c r="S855" s="166"/>
      <c r="T855" s="166"/>
      <c r="U855" s="166"/>
      <c r="V855" s="166"/>
      <c r="W855" s="166"/>
      <c r="X855" s="166"/>
      <c r="Y855" s="166"/>
      <c r="Z855" s="166"/>
    </row>
    <row r="856" spans="1:26" ht="12.75" customHeight="1">
      <c r="A856" s="166"/>
      <c r="B856" s="166"/>
      <c r="C856" s="166"/>
      <c r="D856" s="166"/>
      <c r="E856" s="166"/>
      <c r="F856" s="166"/>
      <c r="G856" s="166"/>
      <c r="H856" s="166"/>
      <c r="I856" s="166"/>
      <c r="J856" s="166"/>
      <c r="K856" s="166"/>
      <c r="L856" s="166"/>
      <c r="M856" s="166"/>
      <c r="N856" s="166"/>
      <c r="O856" s="166"/>
      <c r="P856" s="166"/>
      <c r="Q856" s="166"/>
      <c r="R856" s="166"/>
      <c r="S856" s="166"/>
      <c r="T856" s="166"/>
      <c r="U856" s="166"/>
      <c r="V856" s="166"/>
      <c r="W856" s="166"/>
      <c r="X856" s="166"/>
      <c r="Y856" s="166"/>
      <c r="Z856" s="166"/>
    </row>
    <row r="857" spans="1:26" ht="12.75" customHeight="1">
      <c r="A857" s="166"/>
      <c r="B857" s="166"/>
      <c r="C857" s="166"/>
      <c r="D857" s="166"/>
      <c r="E857" s="166"/>
      <c r="F857" s="166"/>
      <c r="G857" s="166"/>
      <c r="H857" s="166"/>
      <c r="I857" s="166"/>
      <c r="J857" s="166"/>
      <c r="K857" s="166"/>
      <c r="L857" s="166"/>
      <c r="M857" s="166"/>
      <c r="N857" s="166"/>
      <c r="O857" s="166"/>
      <c r="P857" s="166"/>
      <c r="Q857" s="166"/>
      <c r="R857" s="166"/>
      <c r="S857" s="166"/>
      <c r="T857" s="166"/>
      <c r="U857" s="166"/>
      <c r="V857" s="166"/>
      <c r="W857" s="166"/>
      <c r="X857" s="166"/>
      <c r="Y857" s="166"/>
      <c r="Z857" s="166"/>
    </row>
    <row r="858" spans="1:26" ht="12.75" customHeight="1">
      <c r="A858" s="166"/>
      <c r="B858" s="166"/>
      <c r="C858" s="166"/>
      <c r="D858" s="166"/>
      <c r="E858" s="166"/>
      <c r="F858" s="166"/>
      <c r="G858" s="166"/>
      <c r="H858" s="166"/>
      <c r="I858" s="166"/>
      <c r="J858" s="166"/>
      <c r="K858" s="166"/>
      <c r="L858" s="166"/>
      <c r="M858" s="166"/>
      <c r="N858" s="166"/>
      <c r="O858" s="166"/>
      <c r="P858" s="166"/>
      <c r="Q858" s="166"/>
      <c r="R858" s="166"/>
      <c r="S858" s="166"/>
      <c r="T858" s="166"/>
      <c r="U858" s="166"/>
      <c r="V858" s="166"/>
      <c r="W858" s="166"/>
      <c r="X858" s="166"/>
      <c r="Y858" s="166"/>
      <c r="Z858" s="166"/>
    </row>
    <row r="859" spans="1:26" ht="12.75" customHeight="1">
      <c r="A859" s="166"/>
      <c r="B859" s="166"/>
      <c r="C859" s="166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66"/>
      <c r="O859" s="166"/>
      <c r="P859" s="166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</row>
    <row r="860" spans="1:26" ht="12.75" customHeight="1">
      <c r="A860" s="166"/>
      <c r="B860" s="166"/>
      <c r="C860" s="166"/>
      <c r="D860" s="166"/>
      <c r="E860" s="166"/>
      <c r="F860" s="166"/>
      <c r="G860" s="166"/>
      <c r="H860" s="166"/>
      <c r="I860" s="166"/>
      <c r="J860" s="166"/>
      <c r="K860" s="166"/>
      <c r="L860" s="166"/>
      <c r="M860" s="166"/>
      <c r="N860" s="166"/>
      <c r="O860" s="166"/>
      <c r="P860" s="166"/>
      <c r="Q860" s="166"/>
      <c r="R860" s="166"/>
      <c r="S860" s="166"/>
      <c r="T860" s="166"/>
      <c r="U860" s="166"/>
      <c r="V860" s="166"/>
      <c r="W860" s="166"/>
      <c r="X860" s="166"/>
      <c r="Y860" s="166"/>
      <c r="Z860" s="166"/>
    </row>
    <row r="861" spans="1:26" ht="12.75" customHeight="1">
      <c r="A861" s="166"/>
      <c r="B861" s="166"/>
      <c r="C861" s="166"/>
      <c r="D861" s="166"/>
      <c r="E861" s="166"/>
      <c r="F861" s="166"/>
      <c r="G861" s="166"/>
      <c r="H861" s="166"/>
      <c r="I861" s="166"/>
      <c r="J861" s="166"/>
      <c r="K861" s="166"/>
      <c r="L861" s="166"/>
      <c r="M861" s="166"/>
      <c r="N861" s="166"/>
      <c r="O861" s="166"/>
      <c r="P861" s="166"/>
      <c r="Q861" s="166"/>
      <c r="R861" s="166"/>
      <c r="S861" s="166"/>
      <c r="T861" s="166"/>
      <c r="U861" s="166"/>
      <c r="V861" s="166"/>
      <c r="W861" s="166"/>
      <c r="X861" s="166"/>
      <c r="Y861" s="166"/>
      <c r="Z861" s="166"/>
    </row>
    <row r="862" spans="1:26" ht="12.75" customHeight="1">
      <c r="A862" s="166"/>
      <c r="B862" s="166"/>
      <c r="C862" s="166"/>
      <c r="D862" s="166"/>
      <c r="E862" s="166"/>
      <c r="F862" s="166"/>
      <c r="G862" s="166"/>
      <c r="H862" s="166"/>
      <c r="I862" s="166"/>
      <c r="J862" s="166"/>
      <c r="K862" s="166"/>
      <c r="L862" s="166"/>
      <c r="M862" s="166"/>
      <c r="N862" s="166"/>
      <c r="O862" s="166"/>
      <c r="P862" s="166"/>
      <c r="Q862" s="166"/>
      <c r="R862" s="166"/>
      <c r="S862" s="166"/>
      <c r="T862" s="166"/>
      <c r="U862" s="166"/>
      <c r="V862" s="166"/>
      <c r="W862" s="166"/>
      <c r="X862" s="166"/>
      <c r="Y862" s="166"/>
      <c r="Z862" s="166"/>
    </row>
    <row r="863" spans="1:26" ht="12.75" customHeight="1">
      <c r="A863" s="166"/>
      <c r="B863" s="166"/>
      <c r="C863" s="166"/>
      <c r="D863" s="166"/>
      <c r="E863" s="166"/>
      <c r="F863" s="166"/>
      <c r="G863" s="166"/>
      <c r="H863" s="166"/>
      <c r="I863" s="166"/>
      <c r="J863" s="166"/>
      <c r="K863" s="166"/>
      <c r="L863" s="166"/>
      <c r="M863" s="166"/>
      <c r="N863" s="166"/>
      <c r="O863" s="166"/>
      <c r="P863" s="166"/>
      <c r="Q863" s="166"/>
      <c r="R863" s="166"/>
      <c r="S863" s="166"/>
      <c r="T863" s="166"/>
      <c r="U863" s="166"/>
      <c r="V863" s="166"/>
      <c r="W863" s="166"/>
      <c r="X863" s="166"/>
      <c r="Y863" s="166"/>
      <c r="Z863" s="166"/>
    </row>
    <row r="864" spans="1:26" ht="12.75" customHeight="1">
      <c r="A864" s="166"/>
      <c r="B864" s="166"/>
      <c r="C864" s="166"/>
      <c r="D864" s="166"/>
      <c r="E864" s="166"/>
      <c r="F864" s="166"/>
      <c r="G864" s="166"/>
      <c r="H864" s="166"/>
      <c r="I864" s="166"/>
      <c r="J864" s="166"/>
      <c r="K864" s="166"/>
      <c r="L864" s="166"/>
      <c r="M864" s="166"/>
      <c r="N864" s="166"/>
      <c r="O864" s="166"/>
      <c r="P864" s="166"/>
      <c r="Q864" s="166"/>
      <c r="R864" s="166"/>
      <c r="S864" s="166"/>
      <c r="T864" s="166"/>
      <c r="U864" s="166"/>
      <c r="V864" s="166"/>
      <c r="W864" s="166"/>
      <c r="X864" s="166"/>
      <c r="Y864" s="166"/>
      <c r="Z864" s="166"/>
    </row>
    <row r="865" spans="1:26" ht="12.75" customHeight="1">
      <c r="A865" s="166"/>
      <c r="B865" s="166"/>
      <c r="C865" s="166"/>
      <c r="D865" s="166"/>
      <c r="E865" s="166"/>
      <c r="F865" s="166"/>
      <c r="G865" s="166"/>
      <c r="H865" s="166"/>
      <c r="I865" s="166"/>
      <c r="J865" s="166"/>
      <c r="K865" s="166"/>
      <c r="L865" s="166"/>
      <c r="M865" s="166"/>
      <c r="N865" s="166"/>
      <c r="O865" s="166"/>
      <c r="P865" s="166"/>
      <c r="Q865" s="166"/>
      <c r="R865" s="166"/>
      <c r="S865" s="166"/>
      <c r="T865" s="166"/>
      <c r="U865" s="166"/>
      <c r="V865" s="166"/>
      <c r="W865" s="166"/>
      <c r="X865" s="166"/>
      <c r="Y865" s="166"/>
      <c r="Z865" s="166"/>
    </row>
    <row r="866" spans="1:26" ht="12.75" customHeight="1">
      <c r="A866" s="166"/>
      <c r="B866" s="166"/>
      <c r="C866" s="166"/>
      <c r="D866" s="166"/>
      <c r="E866" s="166"/>
      <c r="F866" s="166"/>
      <c r="G866" s="166"/>
      <c r="H866" s="166"/>
      <c r="I866" s="166"/>
      <c r="J866" s="166"/>
      <c r="K866" s="166"/>
      <c r="L866" s="166"/>
      <c r="M866" s="166"/>
      <c r="N866" s="166"/>
      <c r="O866" s="166"/>
      <c r="P866" s="166"/>
      <c r="Q866" s="166"/>
      <c r="R866" s="166"/>
      <c r="S866" s="166"/>
      <c r="T866" s="166"/>
      <c r="U866" s="166"/>
      <c r="V866" s="166"/>
      <c r="W866" s="166"/>
      <c r="X866" s="166"/>
      <c r="Y866" s="166"/>
      <c r="Z866" s="166"/>
    </row>
    <row r="867" spans="1:26" ht="12.75" customHeight="1">
      <c r="A867" s="166"/>
      <c r="B867" s="166"/>
      <c r="C867" s="166"/>
      <c r="D867" s="166"/>
      <c r="E867" s="166"/>
      <c r="F867" s="166"/>
      <c r="G867" s="166"/>
      <c r="H867" s="166"/>
      <c r="I867" s="166"/>
      <c r="J867" s="166"/>
      <c r="K867" s="166"/>
      <c r="L867" s="166"/>
      <c r="M867" s="166"/>
      <c r="N867" s="166"/>
      <c r="O867" s="166"/>
      <c r="P867" s="166"/>
      <c r="Q867" s="166"/>
      <c r="R867" s="166"/>
      <c r="S867" s="166"/>
      <c r="T867" s="166"/>
      <c r="U867" s="166"/>
      <c r="V867" s="166"/>
      <c r="W867" s="166"/>
      <c r="X867" s="166"/>
      <c r="Y867" s="166"/>
      <c r="Z867" s="166"/>
    </row>
    <row r="868" spans="1:26" ht="12.75" customHeight="1">
      <c r="A868" s="166"/>
      <c r="B868" s="166"/>
      <c r="C868" s="166"/>
      <c r="D868" s="166"/>
      <c r="E868" s="166"/>
      <c r="F868" s="166"/>
      <c r="G868" s="166"/>
      <c r="H868" s="166"/>
      <c r="I868" s="166"/>
      <c r="J868" s="166"/>
      <c r="K868" s="166"/>
      <c r="L868" s="166"/>
      <c r="M868" s="166"/>
      <c r="N868" s="166"/>
      <c r="O868" s="166"/>
      <c r="P868" s="166"/>
      <c r="Q868" s="166"/>
      <c r="R868" s="166"/>
      <c r="S868" s="166"/>
      <c r="T868" s="166"/>
      <c r="U868" s="166"/>
      <c r="V868" s="166"/>
      <c r="W868" s="166"/>
      <c r="X868" s="166"/>
      <c r="Y868" s="166"/>
      <c r="Z868" s="166"/>
    </row>
    <row r="869" spans="1:26" ht="12.75" customHeight="1">
      <c r="A869" s="166"/>
      <c r="B869" s="166"/>
      <c r="C869" s="166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66"/>
      <c r="O869" s="166"/>
      <c r="P869" s="166"/>
      <c r="Q869" s="166"/>
      <c r="R869" s="166"/>
      <c r="S869" s="166"/>
      <c r="T869" s="166"/>
      <c r="U869" s="166"/>
      <c r="V869" s="166"/>
      <c r="W869" s="166"/>
      <c r="X869" s="166"/>
      <c r="Y869" s="166"/>
      <c r="Z869" s="166"/>
    </row>
    <row r="870" spans="1:26" ht="12.75" customHeight="1">
      <c r="A870" s="166"/>
      <c r="B870" s="166"/>
      <c r="C870" s="166"/>
      <c r="D870" s="166"/>
      <c r="E870" s="166"/>
      <c r="F870" s="166"/>
      <c r="G870" s="166"/>
      <c r="H870" s="166"/>
      <c r="I870" s="166"/>
      <c r="J870" s="166"/>
      <c r="K870" s="166"/>
      <c r="L870" s="166"/>
      <c r="M870" s="166"/>
      <c r="N870" s="166"/>
      <c r="O870" s="166"/>
      <c r="P870" s="166"/>
      <c r="Q870" s="166"/>
      <c r="R870" s="166"/>
      <c r="S870" s="166"/>
      <c r="T870" s="166"/>
      <c r="U870" s="166"/>
      <c r="V870" s="166"/>
      <c r="W870" s="166"/>
      <c r="X870" s="166"/>
      <c r="Y870" s="166"/>
      <c r="Z870" s="166"/>
    </row>
    <row r="871" spans="1:26" ht="12.75" customHeight="1">
      <c r="A871" s="166"/>
      <c r="B871" s="166"/>
      <c r="C871" s="166"/>
      <c r="D871" s="166"/>
      <c r="E871" s="166"/>
      <c r="F871" s="166"/>
      <c r="G871" s="166"/>
      <c r="H871" s="166"/>
      <c r="I871" s="166"/>
      <c r="J871" s="166"/>
      <c r="K871" s="166"/>
      <c r="L871" s="166"/>
      <c r="M871" s="166"/>
      <c r="N871" s="166"/>
      <c r="O871" s="166"/>
      <c r="P871" s="166"/>
      <c r="Q871" s="166"/>
      <c r="R871" s="166"/>
      <c r="S871" s="166"/>
      <c r="T871" s="166"/>
      <c r="U871" s="166"/>
      <c r="V871" s="166"/>
      <c r="W871" s="166"/>
      <c r="X871" s="166"/>
      <c r="Y871" s="166"/>
      <c r="Z871" s="166"/>
    </row>
    <row r="872" spans="1:26" ht="12.75" customHeight="1">
      <c r="A872" s="166"/>
      <c r="B872" s="166"/>
      <c r="C872" s="166"/>
      <c r="D872" s="166"/>
      <c r="E872" s="166"/>
      <c r="F872" s="166"/>
      <c r="G872" s="166"/>
      <c r="H872" s="166"/>
      <c r="I872" s="166"/>
      <c r="J872" s="166"/>
      <c r="K872" s="166"/>
      <c r="L872" s="166"/>
      <c r="M872" s="166"/>
      <c r="N872" s="166"/>
      <c r="O872" s="166"/>
      <c r="P872" s="166"/>
      <c r="Q872" s="166"/>
      <c r="R872" s="166"/>
      <c r="S872" s="166"/>
      <c r="T872" s="166"/>
      <c r="U872" s="166"/>
      <c r="V872" s="166"/>
      <c r="W872" s="166"/>
      <c r="X872" s="166"/>
      <c r="Y872" s="166"/>
      <c r="Z872" s="166"/>
    </row>
    <row r="873" spans="1:26" ht="12.75" customHeight="1">
      <c r="A873" s="166"/>
      <c r="B873" s="166"/>
      <c r="C873" s="166"/>
      <c r="D873" s="166"/>
      <c r="E873" s="166"/>
      <c r="F873" s="166"/>
      <c r="G873" s="166"/>
      <c r="H873" s="166"/>
      <c r="I873" s="166"/>
      <c r="J873" s="166"/>
      <c r="K873" s="166"/>
      <c r="L873" s="166"/>
      <c r="M873" s="166"/>
      <c r="N873" s="166"/>
      <c r="O873" s="166"/>
      <c r="P873" s="166"/>
      <c r="Q873" s="166"/>
      <c r="R873" s="166"/>
      <c r="S873" s="166"/>
      <c r="T873" s="166"/>
      <c r="U873" s="166"/>
      <c r="V873" s="166"/>
      <c r="W873" s="166"/>
      <c r="X873" s="166"/>
      <c r="Y873" s="166"/>
      <c r="Z873" s="166"/>
    </row>
    <row r="874" spans="1:26" ht="12.75" customHeight="1">
      <c r="A874" s="166"/>
      <c r="B874" s="166"/>
      <c r="C874" s="166"/>
      <c r="D874" s="166"/>
      <c r="E874" s="166"/>
      <c r="F874" s="166"/>
      <c r="G874" s="166"/>
      <c r="H874" s="166"/>
      <c r="I874" s="166"/>
      <c r="J874" s="166"/>
      <c r="K874" s="166"/>
      <c r="L874" s="166"/>
      <c r="M874" s="166"/>
      <c r="N874" s="166"/>
      <c r="O874" s="166"/>
      <c r="P874" s="166"/>
      <c r="Q874" s="166"/>
      <c r="R874" s="166"/>
      <c r="S874" s="166"/>
      <c r="T874" s="166"/>
      <c r="U874" s="166"/>
      <c r="V874" s="166"/>
      <c r="W874" s="166"/>
      <c r="X874" s="166"/>
      <c r="Y874" s="166"/>
      <c r="Z874" s="166"/>
    </row>
    <row r="875" spans="1:26" ht="12.75" customHeight="1">
      <c r="A875" s="166"/>
      <c r="B875" s="166"/>
      <c r="C875" s="166"/>
      <c r="D875" s="166"/>
      <c r="E875" s="166"/>
      <c r="F875" s="166"/>
      <c r="G875" s="166"/>
      <c r="H875" s="166"/>
      <c r="I875" s="166"/>
      <c r="J875" s="166"/>
      <c r="K875" s="166"/>
      <c r="L875" s="166"/>
      <c r="M875" s="166"/>
      <c r="N875" s="166"/>
      <c r="O875" s="166"/>
      <c r="P875" s="166"/>
      <c r="Q875" s="166"/>
      <c r="R875" s="166"/>
      <c r="S875" s="166"/>
      <c r="T875" s="166"/>
      <c r="U875" s="166"/>
      <c r="V875" s="166"/>
      <c r="W875" s="166"/>
      <c r="X875" s="166"/>
      <c r="Y875" s="166"/>
      <c r="Z875" s="166"/>
    </row>
    <row r="876" spans="1:26" ht="12.75" customHeight="1">
      <c r="A876" s="166"/>
      <c r="B876" s="166"/>
      <c r="C876" s="166"/>
      <c r="D876" s="166"/>
      <c r="E876" s="166"/>
      <c r="F876" s="166"/>
      <c r="G876" s="166"/>
      <c r="H876" s="166"/>
      <c r="I876" s="166"/>
      <c r="J876" s="166"/>
      <c r="K876" s="166"/>
      <c r="L876" s="166"/>
      <c r="M876" s="166"/>
      <c r="N876" s="166"/>
      <c r="O876" s="166"/>
      <c r="P876" s="166"/>
      <c r="Q876" s="166"/>
      <c r="R876" s="166"/>
      <c r="S876" s="166"/>
      <c r="T876" s="166"/>
      <c r="U876" s="166"/>
      <c r="V876" s="166"/>
      <c r="W876" s="166"/>
      <c r="X876" s="166"/>
      <c r="Y876" s="166"/>
      <c r="Z876" s="166"/>
    </row>
    <row r="877" spans="1:26" ht="12.75" customHeight="1">
      <c r="A877" s="166"/>
      <c r="B877" s="166"/>
      <c r="C877" s="166"/>
      <c r="D877" s="166"/>
      <c r="E877" s="166"/>
      <c r="F877" s="166"/>
      <c r="G877" s="166"/>
      <c r="H877" s="166"/>
      <c r="I877" s="166"/>
      <c r="J877" s="166"/>
      <c r="K877" s="166"/>
      <c r="L877" s="166"/>
      <c r="M877" s="166"/>
      <c r="N877" s="166"/>
      <c r="O877" s="166"/>
      <c r="P877" s="166"/>
      <c r="Q877" s="166"/>
      <c r="R877" s="166"/>
      <c r="S877" s="166"/>
      <c r="T877" s="166"/>
      <c r="U877" s="166"/>
      <c r="V877" s="166"/>
      <c r="W877" s="166"/>
      <c r="X877" s="166"/>
      <c r="Y877" s="166"/>
      <c r="Z877" s="166"/>
    </row>
    <row r="878" spans="1:26" ht="12.75" customHeight="1">
      <c r="A878" s="166"/>
      <c r="B878" s="166"/>
      <c r="C878" s="166"/>
      <c r="D878" s="166"/>
      <c r="E878" s="166"/>
      <c r="F878" s="166"/>
      <c r="G878" s="166"/>
      <c r="H878" s="166"/>
      <c r="I878" s="166"/>
      <c r="J878" s="166"/>
      <c r="K878" s="166"/>
      <c r="L878" s="166"/>
      <c r="M878" s="166"/>
      <c r="N878" s="166"/>
      <c r="O878" s="166"/>
      <c r="P878" s="166"/>
      <c r="Q878" s="166"/>
      <c r="R878" s="166"/>
      <c r="S878" s="166"/>
      <c r="T878" s="166"/>
      <c r="U878" s="166"/>
      <c r="V878" s="166"/>
      <c r="W878" s="166"/>
      <c r="X878" s="166"/>
      <c r="Y878" s="166"/>
      <c r="Z878" s="166"/>
    </row>
    <row r="879" spans="1:26" ht="12.75" customHeight="1">
      <c r="A879" s="166"/>
      <c r="B879" s="166"/>
      <c r="C879" s="166"/>
      <c r="D879" s="166"/>
      <c r="E879" s="166"/>
      <c r="F879" s="166"/>
      <c r="G879" s="166"/>
      <c r="H879" s="166"/>
      <c r="I879" s="166"/>
      <c r="J879" s="166"/>
      <c r="K879" s="166"/>
      <c r="L879" s="166"/>
      <c r="M879" s="166"/>
      <c r="N879" s="166"/>
      <c r="O879" s="166"/>
      <c r="P879" s="166"/>
      <c r="Q879" s="166"/>
      <c r="R879" s="166"/>
      <c r="S879" s="166"/>
      <c r="T879" s="166"/>
      <c r="U879" s="166"/>
      <c r="V879" s="166"/>
      <c r="W879" s="166"/>
      <c r="X879" s="166"/>
      <c r="Y879" s="166"/>
      <c r="Z879" s="166"/>
    </row>
    <row r="880" spans="1:26" ht="12.75" customHeight="1">
      <c r="A880" s="166"/>
      <c r="B880" s="166"/>
      <c r="C880" s="166"/>
      <c r="D880" s="166"/>
      <c r="E880" s="166"/>
      <c r="F880" s="166"/>
      <c r="G880" s="166"/>
      <c r="H880" s="166"/>
      <c r="I880" s="166"/>
      <c r="J880" s="166"/>
      <c r="K880" s="166"/>
      <c r="L880" s="166"/>
      <c r="M880" s="166"/>
      <c r="N880" s="166"/>
      <c r="O880" s="166"/>
      <c r="P880" s="166"/>
      <c r="Q880" s="166"/>
      <c r="R880" s="166"/>
      <c r="S880" s="166"/>
      <c r="T880" s="166"/>
      <c r="U880" s="166"/>
      <c r="V880" s="166"/>
      <c r="W880" s="166"/>
      <c r="X880" s="166"/>
      <c r="Y880" s="166"/>
      <c r="Z880" s="166"/>
    </row>
    <row r="881" spans="1:26" ht="12.75" customHeight="1">
      <c r="A881" s="166"/>
      <c r="B881" s="166"/>
      <c r="C881" s="166"/>
      <c r="D881" s="166"/>
      <c r="E881" s="166"/>
      <c r="F881" s="166"/>
      <c r="G881" s="166"/>
      <c r="H881" s="166"/>
      <c r="I881" s="166"/>
      <c r="J881" s="166"/>
      <c r="K881" s="166"/>
      <c r="L881" s="166"/>
      <c r="M881" s="166"/>
      <c r="N881" s="166"/>
      <c r="O881" s="166"/>
      <c r="P881" s="166"/>
      <c r="Q881" s="166"/>
      <c r="R881" s="166"/>
      <c r="S881" s="166"/>
      <c r="T881" s="166"/>
      <c r="U881" s="166"/>
      <c r="V881" s="166"/>
      <c r="W881" s="166"/>
      <c r="X881" s="166"/>
      <c r="Y881" s="166"/>
      <c r="Z881" s="166"/>
    </row>
    <row r="882" spans="1:26" ht="12.75" customHeight="1">
      <c r="A882" s="166"/>
      <c r="B882" s="166"/>
      <c r="C882" s="166"/>
      <c r="D882" s="166"/>
      <c r="E882" s="166"/>
      <c r="F882" s="166"/>
      <c r="G882" s="166"/>
      <c r="H882" s="166"/>
      <c r="I882" s="166"/>
      <c r="J882" s="166"/>
      <c r="K882" s="166"/>
      <c r="L882" s="166"/>
      <c r="M882" s="166"/>
      <c r="N882" s="166"/>
      <c r="O882" s="166"/>
      <c r="P882" s="166"/>
      <c r="Q882" s="166"/>
      <c r="R882" s="166"/>
      <c r="S882" s="166"/>
      <c r="T882" s="166"/>
      <c r="U882" s="166"/>
      <c r="V882" s="166"/>
      <c r="W882" s="166"/>
      <c r="X882" s="166"/>
      <c r="Y882" s="166"/>
      <c r="Z882" s="166"/>
    </row>
    <row r="883" spans="1:26" ht="12.75" customHeight="1">
      <c r="A883" s="166"/>
      <c r="B883" s="166"/>
      <c r="C883" s="166"/>
      <c r="D883" s="166"/>
      <c r="E883" s="166"/>
      <c r="F883" s="166"/>
      <c r="G883" s="166"/>
      <c r="H883" s="166"/>
      <c r="I883" s="166"/>
      <c r="J883" s="166"/>
      <c r="K883" s="166"/>
      <c r="L883" s="166"/>
      <c r="M883" s="166"/>
      <c r="N883" s="166"/>
      <c r="O883" s="166"/>
      <c r="P883" s="166"/>
      <c r="Q883" s="166"/>
      <c r="R883" s="166"/>
      <c r="S883" s="166"/>
      <c r="T883" s="166"/>
      <c r="U883" s="166"/>
      <c r="V883" s="166"/>
      <c r="W883" s="166"/>
      <c r="X883" s="166"/>
      <c r="Y883" s="166"/>
      <c r="Z883" s="166"/>
    </row>
    <row r="884" spans="1:26" ht="12.75" customHeight="1">
      <c r="A884" s="166"/>
      <c r="B884" s="166"/>
      <c r="C884" s="166"/>
      <c r="D884" s="166"/>
      <c r="E884" s="166"/>
      <c r="F884" s="166"/>
      <c r="G884" s="166"/>
      <c r="H884" s="166"/>
      <c r="I884" s="166"/>
      <c r="J884" s="166"/>
      <c r="K884" s="166"/>
      <c r="L884" s="166"/>
      <c r="M884" s="166"/>
      <c r="N884" s="166"/>
      <c r="O884" s="166"/>
      <c r="P884" s="166"/>
      <c r="Q884" s="166"/>
      <c r="R884" s="166"/>
      <c r="S884" s="166"/>
      <c r="T884" s="166"/>
      <c r="U884" s="166"/>
      <c r="V884" s="166"/>
      <c r="W884" s="166"/>
      <c r="X884" s="166"/>
      <c r="Y884" s="166"/>
      <c r="Z884" s="166"/>
    </row>
    <row r="885" spans="1:26" ht="12.75" customHeight="1">
      <c r="A885" s="166"/>
      <c r="B885" s="166"/>
      <c r="C885" s="166"/>
      <c r="D885" s="166"/>
      <c r="E885" s="166"/>
      <c r="F885" s="166"/>
      <c r="G885" s="166"/>
      <c r="H885" s="166"/>
      <c r="I885" s="166"/>
      <c r="J885" s="166"/>
      <c r="K885" s="166"/>
      <c r="L885" s="166"/>
      <c r="M885" s="166"/>
      <c r="N885" s="166"/>
      <c r="O885" s="166"/>
      <c r="P885" s="166"/>
      <c r="Q885" s="166"/>
      <c r="R885" s="166"/>
      <c r="S885" s="166"/>
      <c r="T885" s="166"/>
      <c r="U885" s="166"/>
      <c r="V885" s="166"/>
      <c r="W885" s="166"/>
      <c r="X885" s="166"/>
      <c r="Y885" s="166"/>
      <c r="Z885" s="166"/>
    </row>
    <row r="886" spans="1:26" ht="12.75" customHeight="1">
      <c r="A886" s="166"/>
      <c r="B886" s="166"/>
      <c r="C886" s="166"/>
      <c r="D886" s="166"/>
      <c r="E886" s="166"/>
      <c r="F886" s="166"/>
      <c r="G886" s="166"/>
      <c r="H886" s="166"/>
      <c r="I886" s="166"/>
      <c r="J886" s="166"/>
      <c r="K886" s="166"/>
      <c r="L886" s="166"/>
      <c r="M886" s="166"/>
      <c r="N886" s="166"/>
      <c r="O886" s="166"/>
      <c r="P886" s="166"/>
      <c r="Q886" s="166"/>
      <c r="R886" s="166"/>
      <c r="S886" s="166"/>
      <c r="T886" s="166"/>
      <c r="U886" s="166"/>
      <c r="V886" s="166"/>
      <c r="W886" s="166"/>
      <c r="X886" s="166"/>
      <c r="Y886" s="166"/>
      <c r="Z886" s="166"/>
    </row>
    <row r="887" spans="1:26" ht="12.75" customHeight="1">
      <c r="A887" s="166"/>
      <c r="B887" s="166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</row>
    <row r="888" spans="1:26" ht="12.75" customHeight="1">
      <c r="A888" s="166"/>
      <c r="B888" s="166"/>
      <c r="C888" s="166"/>
      <c r="D888" s="166"/>
      <c r="E888" s="166"/>
      <c r="F888" s="166"/>
      <c r="G888" s="166"/>
      <c r="H888" s="166"/>
      <c r="I888" s="166"/>
      <c r="J888" s="166"/>
      <c r="K888" s="166"/>
      <c r="L888" s="166"/>
      <c r="M888" s="166"/>
      <c r="N888" s="166"/>
      <c r="O888" s="166"/>
      <c r="P888" s="166"/>
      <c r="Q888" s="166"/>
      <c r="R888" s="166"/>
      <c r="S888" s="166"/>
      <c r="T888" s="166"/>
      <c r="U888" s="166"/>
      <c r="V888" s="166"/>
      <c r="W888" s="166"/>
      <c r="X888" s="166"/>
      <c r="Y888" s="166"/>
      <c r="Z888" s="166"/>
    </row>
    <row r="889" spans="1:26" ht="12.75" customHeight="1">
      <c r="A889" s="166"/>
      <c r="B889" s="166"/>
      <c r="C889" s="166"/>
      <c r="D889" s="166"/>
      <c r="E889" s="166"/>
      <c r="F889" s="166"/>
      <c r="G889" s="166"/>
      <c r="H889" s="166"/>
      <c r="I889" s="166"/>
      <c r="J889" s="166"/>
      <c r="K889" s="166"/>
      <c r="L889" s="166"/>
      <c r="M889" s="166"/>
      <c r="N889" s="166"/>
      <c r="O889" s="166"/>
      <c r="P889" s="166"/>
      <c r="Q889" s="166"/>
      <c r="R889" s="166"/>
      <c r="S889" s="166"/>
      <c r="T889" s="166"/>
      <c r="U889" s="166"/>
      <c r="V889" s="166"/>
      <c r="W889" s="166"/>
      <c r="X889" s="166"/>
      <c r="Y889" s="166"/>
      <c r="Z889" s="166"/>
    </row>
    <row r="890" spans="1:26" ht="12.75" customHeight="1">
      <c r="A890" s="166"/>
      <c r="B890" s="166"/>
      <c r="C890" s="166"/>
      <c r="D890" s="166"/>
      <c r="E890" s="166"/>
      <c r="F890" s="166"/>
      <c r="G890" s="166"/>
      <c r="H890" s="166"/>
      <c r="I890" s="166"/>
      <c r="J890" s="166"/>
      <c r="K890" s="166"/>
      <c r="L890" s="166"/>
      <c r="M890" s="166"/>
      <c r="N890" s="166"/>
      <c r="O890" s="166"/>
      <c r="P890" s="166"/>
      <c r="Q890" s="166"/>
      <c r="R890" s="166"/>
      <c r="S890" s="166"/>
      <c r="T890" s="166"/>
      <c r="U890" s="166"/>
      <c r="V890" s="166"/>
      <c r="W890" s="166"/>
      <c r="X890" s="166"/>
      <c r="Y890" s="166"/>
      <c r="Z890" s="166"/>
    </row>
    <row r="891" spans="1:26" ht="12.75" customHeight="1">
      <c r="A891" s="166"/>
      <c r="B891" s="166"/>
      <c r="C891" s="166"/>
      <c r="D891" s="166"/>
      <c r="E891" s="166"/>
      <c r="F891" s="166"/>
      <c r="G891" s="166"/>
      <c r="H891" s="166"/>
      <c r="I891" s="166"/>
      <c r="J891" s="166"/>
      <c r="K891" s="166"/>
      <c r="L891" s="166"/>
      <c r="M891" s="166"/>
      <c r="N891" s="166"/>
      <c r="O891" s="166"/>
      <c r="P891" s="166"/>
      <c r="Q891" s="166"/>
      <c r="R891" s="166"/>
      <c r="S891" s="166"/>
      <c r="T891" s="166"/>
      <c r="U891" s="166"/>
      <c r="V891" s="166"/>
      <c r="W891" s="166"/>
      <c r="X891" s="166"/>
      <c r="Y891" s="166"/>
      <c r="Z891" s="166"/>
    </row>
    <row r="892" spans="1:26" ht="12.75" customHeight="1">
      <c r="A892" s="166"/>
      <c r="B892" s="166"/>
      <c r="C892" s="166"/>
      <c r="D892" s="166"/>
      <c r="E892" s="166"/>
      <c r="F892" s="166"/>
      <c r="G892" s="166"/>
      <c r="H892" s="166"/>
      <c r="I892" s="166"/>
      <c r="J892" s="166"/>
      <c r="K892" s="166"/>
      <c r="L892" s="166"/>
      <c r="M892" s="166"/>
      <c r="N892" s="166"/>
      <c r="O892" s="166"/>
      <c r="P892" s="166"/>
      <c r="Q892" s="166"/>
      <c r="R892" s="166"/>
      <c r="S892" s="166"/>
      <c r="T892" s="166"/>
      <c r="U892" s="166"/>
      <c r="V892" s="166"/>
      <c r="W892" s="166"/>
      <c r="X892" s="166"/>
      <c r="Y892" s="166"/>
      <c r="Z892" s="166"/>
    </row>
    <row r="893" spans="1:26" ht="12.75" customHeight="1">
      <c r="A893" s="166"/>
      <c r="B893" s="166"/>
      <c r="C893" s="166"/>
      <c r="D893" s="166"/>
      <c r="E893" s="166"/>
      <c r="F893" s="166"/>
      <c r="G893" s="166"/>
      <c r="H893" s="166"/>
      <c r="I893" s="166"/>
      <c r="J893" s="166"/>
      <c r="K893" s="166"/>
      <c r="L893" s="166"/>
      <c r="M893" s="166"/>
      <c r="N893" s="166"/>
      <c r="O893" s="166"/>
      <c r="P893" s="166"/>
      <c r="Q893" s="166"/>
      <c r="R893" s="166"/>
      <c r="S893" s="166"/>
      <c r="T893" s="166"/>
      <c r="U893" s="166"/>
      <c r="V893" s="166"/>
      <c r="W893" s="166"/>
      <c r="X893" s="166"/>
      <c r="Y893" s="166"/>
      <c r="Z893" s="166"/>
    </row>
    <row r="894" spans="1:26" ht="12.75" customHeight="1">
      <c r="A894" s="166"/>
      <c r="B894" s="166"/>
      <c r="C894" s="166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66"/>
      <c r="O894" s="166"/>
      <c r="P894" s="166"/>
      <c r="Q894" s="166"/>
      <c r="R894" s="166"/>
      <c r="S894" s="166"/>
      <c r="T894" s="166"/>
      <c r="U894" s="166"/>
      <c r="V894" s="166"/>
      <c r="W894" s="166"/>
      <c r="X894" s="166"/>
      <c r="Y894" s="166"/>
      <c r="Z894" s="166"/>
    </row>
    <row r="895" spans="1:26" ht="12.75" customHeight="1">
      <c r="A895" s="166"/>
      <c r="B895" s="166"/>
      <c r="C895" s="166"/>
      <c r="D895" s="166"/>
      <c r="E895" s="166"/>
      <c r="F895" s="166"/>
      <c r="G895" s="166"/>
      <c r="H895" s="166"/>
      <c r="I895" s="166"/>
      <c r="J895" s="166"/>
      <c r="K895" s="166"/>
      <c r="L895" s="166"/>
      <c r="M895" s="166"/>
      <c r="N895" s="166"/>
      <c r="O895" s="166"/>
      <c r="P895" s="166"/>
      <c r="Q895" s="166"/>
      <c r="R895" s="166"/>
      <c r="S895" s="166"/>
      <c r="T895" s="166"/>
      <c r="U895" s="166"/>
      <c r="V895" s="166"/>
      <c r="W895" s="166"/>
      <c r="X895" s="166"/>
      <c r="Y895" s="166"/>
      <c r="Z895" s="166"/>
    </row>
    <row r="896" spans="1:26" ht="12.75" customHeight="1">
      <c r="A896" s="166"/>
      <c r="B896" s="166"/>
      <c r="C896" s="166"/>
      <c r="D896" s="166"/>
      <c r="E896" s="166"/>
      <c r="F896" s="166"/>
      <c r="G896" s="166"/>
      <c r="H896" s="166"/>
      <c r="I896" s="166"/>
      <c r="J896" s="166"/>
      <c r="K896" s="166"/>
      <c r="L896" s="166"/>
      <c r="M896" s="166"/>
      <c r="N896" s="166"/>
      <c r="O896" s="166"/>
      <c r="P896" s="166"/>
      <c r="Q896" s="166"/>
      <c r="R896" s="166"/>
      <c r="S896" s="166"/>
      <c r="T896" s="166"/>
      <c r="U896" s="166"/>
      <c r="V896" s="166"/>
      <c r="W896" s="166"/>
      <c r="X896" s="166"/>
      <c r="Y896" s="166"/>
      <c r="Z896" s="166"/>
    </row>
    <row r="897" spans="1:26" ht="12.75" customHeight="1">
      <c r="A897" s="166"/>
      <c r="B897" s="166"/>
      <c r="C897" s="166"/>
      <c r="D897" s="166"/>
      <c r="E897" s="166"/>
      <c r="F897" s="166"/>
      <c r="G897" s="166"/>
      <c r="H897" s="166"/>
      <c r="I897" s="166"/>
      <c r="J897" s="166"/>
      <c r="K897" s="166"/>
      <c r="L897" s="166"/>
      <c r="M897" s="166"/>
      <c r="N897" s="166"/>
      <c r="O897" s="166"/>
      <c r="P897" s="166"/>
      <c r="Q897" s="166"/>
      <c r="R897" s="166"/>
      <c r="S897" s="166"/>
      <c r="T897" s="166"/>
      <c r="U897" s="166"/>
      <c r="V897" s="166"/>
      <c r="W897" s="166"/>
      <c r="X897" s="166"/>
      <c r="Y897" s="166"/>
      <c r="Z897" s="166"/>
    </row>
    <row r="898" spans="1:26" ht="12.75" customHeight="1">
      <c r="A898" s="166"/>
      <c r="B898" s="166"/>
      <c r="C898" s="166"/>
      <c r="D898" s="166"/>
      <c r="E898" s="166"/>
      <c r="F898" s="166"/>
      <c r="G898" s="166"/>
      <c r="H898" s="166"/>
      <c r="I898" s="166"/>
      <c r="J898" s="166"/>
      <c r="K898" s="166"/>
      <c r="L898" s="166"/>
      <c r="M898" s="166"/>
      <c r="N898" s="166"/>
      <c r="O898" s="166"/>
      <c r="P898" s="166"/>
      <c r="Q898" s="166"/>
      <c r="R898" s="166"/>
      <c r="S898" s="166"/>
      <c r="T898" s="166"/>
      <c r="U898" s="166"/>
      <c r="V898" s="166"/>
      <c r="W898" s="166"/>
      <c r="X898" s="166"/>
      <c r="Y898" s="166"/>
      <c r="Z898" s="166"/>
    </row>
    <row r="899" spans="1:26" ht="12.75" customHeight="1">
      <c r="A899" s="166"/>
      <c r="B899" s="166"/>
      <c r="C899" s="166"/>
      <c r="D899" s="166"/>
      <c r="E899" s="166"/>
      <c r="F899" s="166"/>
      <c r="G899" s="166"/>
      <c r="H899" s="166"/>
      <c r="I899" s="166"/>
      <c r="J899" s="166"/>
      <c r="K899" s="166"/>
      <c r="L899" s="166"/>
      <c r="M899" s="166"/>
      <c r="N899" s="166"/>
      <c r="O899" s="166"/>
      <c r="P899" s="166"/>
      <c r="Q899" s="166"/>
      <c r="R899" s="166"/>
      <c r="S899" s="166"/>
      <c r="T899" s="166"/>
      <c r="U899" s="166"/>
      <c r="V899" s="166"/>
      <c r="W899" s="166"/>
      <c r="X899" s="166"/>
      <c r="Y899" s="166"/>
      <c r="Z899" s="166"/>
    </row>
    <row r="900" spans="1:26" ht="12.75" customHeight="1">
      <c r="A900" s="166"/>
      <c r="B900" s="166"/>
      <c r="C900" s="166"/>
      <c r="D900" s="166"/>
      <c r="E900" s="166"/>
      <c r="F900" s="166"/>
      <c r="G900" s="166"/>
      <c r="H900" s="166"/>
      <c r="I900" s="166"/>
      <c r="J900" s="166"/>
      <c r="K900" s="166"/>
      <c r="L900" s="166"/>
      <c r="M900" s="166"/>
      <c r="N900" s="166"/>
      <c r="O900" s="166"/>
      <c r="P900" s="166"/>
      <c r="Q900" s="166"/>
      <c r="R900" s="166"/>
      <c r="S900" s="166"/>
      <c r="T900" s="166"/>
      <c r="U900" s="166"/>
      <c r="V900" s="166"/>
      <c r="W900" s="166"/>
      <c r="X900" s="166"/>
      <c r="Y900" s="166"/>
      <c r="Z900" s="166"/>
    </row>
    <row r="901" spans="1:26" ht="12.75" customHeight="1">
      <c r="A901" s="166"/>
      <c r="B901" s="166"/>
      <c r="C901" s="166"/>
      <c r="D901" s="166"/>
      <c r="E901" s="166"/>
      <c r="F901" s="166"/>
      <c r="G901" s="166"/>
      <c r="H901" s="166"/>
      <c r="I901" s="166"/>
      <c r="J901" s="166"/>
      <c r="K901" s="166"/>
      <c r="L901" s="166"/>
      <c r="M901" s="166"/>
      <c r="N901" s="166"/>
      <c r="O901" s="166"/>
      <c r="P901" s="166"/>
      <c r="Q901" s="166"/>
      <c r="R901" s="166"/>
      <c r="S901" s="166"/>
      <c r="T901" s="166"/>
      <c r="U901" s="166"/>
      <c r="V901" s="166"/>
      <c r="W901" s="166"/>
      <c r="X901" s="166"/>
      <c r="Y901" s="166"/>
      <c r="Z901" s="166"/>
    </row>
    <row r="902" spans="1:26" ht="12.75" customHeight="1">
      <c r="A902" s="166"/>
      <c r="B902" s="166"/>
      <c r="C902" s="166"/>
      <c r="D902" s="166"/>
      <c r="E902" s="166"/>
      <c r="F902" s="166"/>
      <c r="G902" s="166"/>
      <c r="H902" s="166"/>
      <c r="I902" s="166"/>
      <c r="J902" s="166"/>
      <c r="K902" s="166"/>
      <c r="L902" s="166"/>
      <c r="M902" s="166"/>
      <c r="N902" s="166"/>
      <c r="O902" s="166"/>
      <c r="P902" s="166"/>
      <c r="Q902" s="166"/>
      <c r="R902" s="166"/>
      <c r="S902" s="166"/>
      <c r="T902" s="166"/>
      <c r="U902" s="166"/>
      <c r="V902" s="166"/>
      <c r="W902" s="166"/>
      <c r="X902" s="166"/>
      <c r="Y902" s="166"/>
      <c r="Z902" s="166"/>
    </row>
    <row r="903" spans="1:26" ht="12.75" customHeight="1">
      <c r="A903" s="166"/>
      <c r="B903" s="166"/>
      <c r="C903" s="166"/>
      <c r="D903" s="166"/>
      <c r="E903" s="166"/>
      <c r="F903" s="166"/>
      <c r="G903" s="166"/>
      <c r="H903" s="166"/>
      <c r="I903" s="166"/>
      <c r="J903" s="166"/>
      <c r="K903" s="166"/>
      <c r="L903" s="166"/>
      <c r="M903" s="166"/>
      <c r="N903" s="166"/>
      <c r="O903" s="166"/>
      <c r="P903" s="166"/>
      <c r="Q903" s="166"/>
      <c r="R903" s="166"/>
      <c r="S903" s="166"/>
      <c r="T903" s="166"/>
      <c r="U903" s="166"/>
      <c r="V903" s="166"/>
      <c r="W903" s="166"/>
      <c r="X903" s="166"/>
      <c r="Y903" s="166"/>
      <c r="Z903" s="166"/>
    </row>
    <row r="904" spans="1:26" ht="12.75" customHeight="1">
      <c r="A904" s="166"/>
      <c r="B904" s="166"/>
      <c r="C904" s="166"/>
      <c r="D904" s="166"/>
      <c r="E904" s="166"/>
      <c r="F904" s="166"/>
      <c r="G904" s="166"/>
      <c r="H904" s="166"/>
      <c r="I904" s="166"/>
      <c r="J904" s="166"/>
      <c r="K904" s="166"/>
      <c r="L904" s="166"/>
      <c r="M904" s="166"/>
      <c r="N904" s="166"/>
      <c r="O904" s="166"/>
      <c r="P904" s="166"/>
      <c r="Q904" s="166"/>
      <c r="R904" s="166"/>
      <c r="S904" s="166"/>
      <c r="T904" s="166"/>
      <c r="U904" s="166"/>
      <c r="V904" s="166"/>
      <c r="W904" s="166"/>
      <c r="X904" s="166"/>
      <c r="Y904" s="166"/>
      <c r="Z904" s="166"/>
    </row>
    <row r="905" spans="1:26" ht="12.75" customHeight="1">
      <c r="A905" s="166"/>
      <c r="B905" s="166"/>
      <c r="C905" s="166"/>
      <c r="D905" s="166"/>
      <c r="E905" s="166"/>
      <c r="F905" s="166"/>
      <c r="G905" s="166"/>
      <c r="H905" s="166"/>
      <c r="I905" s="166"/>
      <c r="J905" s="166"/>
      <c r="K905" s="166"/>
      <c r="L905" s="166"/>
      <c r="M905" s="166"/>
      <c r="N905" s="166"/>
      <c r="O905" s="166"/>
      <c r="P905" s="166"/>
      <c r="Q905" s="166"/>
      <c r="R905" s="166"/>
      <c r="S905" s="166"/>
      <c r="T905" s="166"/>
      <c r="U905" s="166"/>
      <c r="V905" s="166"/>
      <c r="W905" s="166"/>
      <c r="X905" s="166"/>
      <c r="Y905" s="166"/>
      <c r="Z905" s="166"/>
    </row>
    <row r="906" spans="1:26" ht="12.75" customHeight="1">
      <c r="A906" s="166"/>
      <c r="B906" s="166"/>
      <c r="C906" s="166"/>
      <c r="D906" s="166"/>
      <c r="E906" s="166"/>
      <c r="F906" s="166"/>
      <c r="G906" s="166"/>
      <c r="H906" s="166"/>
      <c r="I906" s="166"/>
      <c r="J906" s="166"/>
      <c r="K906" s="166"/>
      <c r="L906" s="166"/>
      <c r="M906" s="166"/>
      <c r="N906" s="166"/>
      <c r="O906" s="166"/>
      <c r="P906" s="166"/>
      <c r="Q906" s="166"/>
      <c r="R906" s="166"/>
      <c r="S906" s="166"/>
      <c r="T906" s="166"/>
      <c r="U906" s="166"/>
      <c r="V906" s="166"/>
      <c r="W906" s="166"/>
      <c r="X906" s="166"/>
      <c r="Y906" s="166"/>
      <c r="Z906" s="166"/>
    </row>
    <row r="907" spans="1:26" ht="12.75" customHeight="1">
      <c r="A907" s="166"/>
      <c r="B907" s="166"/>
      <c r="C907" s="166"/>
      <c r="D907" s="166"/>
      <c r="E907" s="166"/>
      <c r="F907" s="166"/>
      <c r="G907" s="166"/>
      <c r="H907" s="166"/>
      <c r="I907" s="166"/>
      <c r="J907" s="166"/>
      <c r="K907" s="166"/>
      <c r="L907" s="166"/>
      <c r="M907" s="166"/>
      <c r="N907" s="166"/>
      <c r="O907" s="166"/>
      <c r="P907" s="166"/>
      <c r="Q907" s="166"/>
      <c r="R907" s="166"/>
      <c r="S907" s="166"/>
      <c r="T907" s="166"/>
      <c r="U907" s="166"/>
      <c r="V907" s="166"/>
      <c r="W907" s="166"/>
      <c r="X907" s="166"/>
      <c r="Y907" s="166"/>
      <c r="Z907" s="166"/>
    </row>
    <row r="908" spans="1:26" ht="12.75" customHeight="1">
      <c r="A908" s="166"/>
      <c r="B908" s="166"/>
      <c r="C908" s="166"/>
      <c r="D908" s="166"/>
      <c r="E908" s="166"/>
      <c r="F908" s="166"/>
      <c r="G908" s="166"/>
      <c r="H908" s="166"/>
      <c r="I908" s="166"/>
      <c r="J908" s="166"/>
      <c r="K908" s="166"/>
      <c r="L908" s="166"/>
      <c r="M908" s="166"/>
      <c r="N908" s="166"/>
      <c r="O908" s="166"/>
      <c r="P908" s="166"/>
      <c r="Q908" s="166"/>
      <c r="R908" s="166"/>
      <c r="S908" s="166"/>
      <c r="T908" s="166"/>
      <c r="U908" s="166"/>
      <c r="V908" s="166"/>
      <c r="W908" s="166"/>
      <c r="X908" s="166"/>
      <c r="Y908" s="166"/>
      <c r="Z908" s="166"/>
    </row>
    <row r="909" spans="1:26" ht="12.75" customHeight="1">
      <c r="A909" s="166"/>
      <c r="B909" s="166"/>
      <c r="C909" s="166"/>
      <c r="D909" s="166"/>
      <c r="E909" s="166"/>
      <c r="F909" s="166"/>
      <c r="G909" s="166"/>
      <c r="H909" s="166"/>
      <c r="I909" s="166"/>
      <c r="J909" s="166"/>
      <c r="K909" s="166"/>
      <c r="L909" s="166"/>
      <c r="M909" s="166"/>
      <c r="N909" s="166"/>
      <c r="O909" s="166"/>
      <c r="P909" s="166"/>
      <c r="Q909" s="166"/>
      <c r="R909" s="166"/>
      <c r="S909" s="166"/>
      <c r="T909" s="166"/>
      <c r="U909" s="166"/>
      <c r="V909" s="166"/>
      <c r="W909" s="166"/>
      <c r="X909" s="166"/>
      <c r="Y909" s="166"/>
      <c r="Z909" s="166"/>
    </row>
    <row r="910" spans="1:26" ht="12.75" customHeight="1">
      <c r="A910" s="166"/>
      <c r="B910" s="166"/>
      <c r="C910" s="166"/>
      <c r="D910" s="166"/>
      <c r="E910" s="166"/>
      <c r="F910" s="166"/>
      <c r="G910" s="166"/>
      <c r="H910" s="166"/>
      <c r="I910" s="166"/>
      <c r="J910" s="166"/>
      <c r="K910" s="166"/>
      <c r="L910" s="166"/>
      <c r="M910" s="166"/>
      <c r="N910" s="166"/>
      <c r="O910" s="166"/>
      <c r="P910" s="166"/>
      <c r="Q910" s="166"/>
      <c r="R910" s="166"/>
      <c r="S910" s="166"/>
      <c r="T910" s="166"/>
      <c r="U910" s="166"/>
      <c r="V910" s="166"/>
      <c r="W910" s="166"/>
      <c r="X910" s="166"/>
      <c r="Y910" s="166"/>
      <c r="Z910" s="166"/>
    </row>
    <row r="911" spans="1:26" ht="12.75" customHeight="1">
      <c r="A911" s="166"/>
      <c r="B911" s="166"/>
      <c r="C911" s="166"/>
      <c r="D911" s="166"/>
      <c r="E911" s="166"/>
      <c r="F911" s="166"/>
      <c r="G911" s="166"/>
      <c r="H911" s="166"/>
      <c r="I911" s="166"/>
      <c r="J911" s="166"/>
      <c r="K911" s="166"/>
      <c r="L911" s="166"/>
      <c r="M911" s="166"/>
      <c r="N911" s="166"/>
      <c r="O911" s="166"/>
      <c r="P911" s="166"/>
      <c r="Q911" s="166"/>
      <c r="R911" s="166"/>
      <c r="S911" s="166"/>
      <c r="T911" s="166"/>
      <c r="U911" s="166"/>
      <c r="V911" s="166"/>
      <c r="W911" s="166"/>
      <c r="X911" s="166"/>
      <c r="Y911" s="166"/>
      <c r="Z911" s="166"/>
    </row>
    <row r="912" spans="1:26" ht="12.75" customHeight="1">
      <c r="A912" s="166"/>
      <c r="B912" s="166"/>
      <c r="C912" s="166"/>
      <c r="D912" s="166"/>
      <c r="E912" s="166"/>
      <c r="F912" s="166"/>
      <c r="G912" s="166"/>
      <c r="H912" s="166"/>
      <c r="I912" s="166"/>
      <c r="J912" s="166"/>
      <c r="K912" s="166"/>
      <c r="L912" s="166"/>
      <c r="M912" s="166"/>
      <c r="N912" s="166"/>
      <c r="O912" s="166"/>
      <c r="P912" s="166"/>
      <c r="Q912" s="166"/>
      <c r="R912" s="166"/>
      <c r="S912" s="166"/>
      <c r="T912" s="166"/>
      <c r="U912" s="166"/>
      <c r="V912" s="166"/>
      <c r="W912" s="166"/>
      <c r="X912" s="166"/>
      <c r="Y912" s="166"/>
      <c r="Z912" s="166"/>
    </row>
    <row r="913" spans="1:26" ht="12.75" customHeight="1">
      <c r="A913" s="166"/>
      <c r="B913" s="166"/>
      <c r="C913" s="166"/>
      <c r="D913" s="166"/>
      <c r="E913" s="166"/>
      <c r="F913" s="166"/>
      <c r="G913" s="166"/>
      <c r="H913" s="166"/>
      <c r="I913" s="166"/>
      <c r="J913" s="166"/>
      <c r="K913" s="166"/>
      <c r="L913" s="166"/>
      <c r="M913" s="166"/>
      <c r="N913" s="166"/>
      <c r="O913" s="166"/>
      <c r="P913" s="166"/>
      <c r="Q913" s="166"/>
      <c r="R913" s="166"/>
      <c r="S913" s="166"/>
      <c r="T913" s="166"/>
      <c r="U913" s="166"/>
      <c r="V913" s="166"/>
      <c r="W913" s="166"/>
      <c r="X913" s="166"/>
      <c r="Y913" s="166"/>
      <c r="Z913" s="166"/>
    </row>
    <row r="914" spans="1:26" ht="12.75" customHeight="1">
      <c r="A914" s="166"/>
      <c r="B914" s="166"/>
      <c r="C914" s="166"/>
      <c r="D914" s="166"/>
      <c r="E914" s="166"/>
      <c r="F914" s="166"/>
      <c r="G914" s="166"/>
      <c r="H914" s="166"/>
      <c r="I914" s="166"/>
      <c r="J914" s="166"/>
      <c r="K914" s="166"/>
      <c r="L914" s="166"/>
      <c r="M914" s="166"/>
      <c r="N914" s="166"/>
      <c r="O914" s="166"/>
      <c r="P914" s="166"/>
      <c r="Q914" s="166"/>
      <c r="R914" s="166"/>
      <c r="S914" s="166"/>
      <c r="T914" s="166"/>
      <c r="U914" s="166"/>
      <c r="V914" s="166"/>
      <c r="W914" s="166"/>
      <c r="X914" s="166"/>
      <c r="Y914" s="166"/>
      <c r="Z914" s="166"/>
    </row>
    <row r="915" spans="1:26" ht="12.75" customHeight="1">
      <c r="A915" s="166"/>
      <c r="B915" s="166"/>
      <c r="C915" s="166"/>
      <c r="D915" s="166"/>
      <c r="E915" s="166"/>
      <c r="F915" s="166"/>
      <c r="G915" s="166"/>
      <c r="H915" s="166"/>
      <c r="I915" s="166"/>
      <c r="J915" s="166"/>
      <c r="K915" s="166"/>
      <c r="L915" s="166"/>
      <c r="M915" s="166"/>
      <c r="N915" s="166"/>
      <c r="O915" s="166"/>
      <c r="P915" s="166"/>
      <c r="Q915" s="166"/>
      <c r="R915" s="166"/>
      <c r="S915" s="166"/>
      <c r="T915" s="166"/>
      <c r="U915" s="166"/>
      <c r="V915" s="166"/>
      <c r="W915" s="166"/>
      <c r="X915" s="166"/>
      <c r="Y915" s="166"/>
      <c r="Z915" s="166"/>
    </row>
    <row r="916" spans="1:26" ht="12.75" customHeight="1">
      <c r="A916" s="166"/>
      <c r="B916" s="166"/>
      <c r="C916" s="166"/>
      <c r="D916" s="166"/>
      <c r="E916" s="166"/>
      <c r="F916" s="166"/>
      <c r="G916" s="166"/>
      <c r="H916" s="166"/>
      <c r="I916" s="166"/>
      <c r="J916" s="166"/>
      <c r="K916" s="166"/>
      <c r="L916" s="166"/>
      <c r="M916" s="166"/>
      <c r="N916" s="166"/>
      <c r="O916" s="166"/>
      <c r="P916" s="166"/>
      <c r="Q916" s="166"/>
      <c r="R916" s="166"/>
      <c r="S916" s="166"/>
      <c r="T916" s="166"/>
      <c r="U916" s="166"/>
      <c r="V916" s="166"/>
      <c r="W916" s="166"/>
      <c r="X916" s="166"/>
      <c r="Y916" s="166"/>
      <c r="Z916" s="166"/>
    </row>
    <row r="917" spans="1:26" ht="12.75" customHeight="1">
      <c r="A917" s="166"/>
      <c r="B917" s="166"/>
      <c r="C917" s="166"/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66"/>
      <c r="O917" s="166"/>
      <c r="P917" s="166"/>
      <c r="Q917" s="166"/>
      <c r="R917" s="166"/>
      <c r="S917" s="166"/>
      <c r="T917" s="166"/>
      <c r="U917" s="166"/>
      <c r="V917" s="166"/>
      <c r="W917" s="166"/>
      <c r="X917" s="166"/>
      <c r="Y917" s="166"/>
      <c r="Z917" s="166"/>
    </row>
    <row r="918" spans="1:26" ht="12.75" customHeight="1">
      <c r="A918" s="166"/>
      <c r="B918" s="166"/>
      <c r="C918" s="166"/>
      <c r="D918" s="166"/>
      <c r="E918" s="166"/>
      <c r="F918" s="166"/>
      <c r="G918" s="166"/>
      <c r="H918" s="166"/>
      <c r="I918" s="166"/>
      <c r="J918" s="166"/>
      <c r="K918" s="166"/>
      <c r="L918" s="166"/>
      <c r="M918" s="166"/>
      <c r="N918" s="166"/>
      <c r="O918" s="166"/>
      <c r="P918" s="166"/>
      <c r="Q918" s="166"/>
      <c r="R918" s="166"/>
      <c r="S918" s="166"/>
      <c r="T918" s="166"/>
      <c r="U918" s="166"/>
      <c r="V918" s="166"/>
      <c r="W918" s="166"/>
      <c r="X918" s="166"/>
      <c r="Y918" s="166"/>
      <c r="Z918" s="166"/>
    </row>
    <row r="919" spans="1:26" ht="12.75" customHeight="1">
      <c r="A919" s="166"/>
      <c r="B919" s="166"/>
      <c r="C919" s="166"/>
      <c r="D919" s="166"/>
      <c r="E919" s="166"/>
      <c r="F919" s="166"/>
      <c r="G919" s="166"/>
      <c r="H919" s="166"/>
      <c r="I919" s="166"/>
      <c r="J919" s="166"/>
      <c r="K919" s="166"/>
      <c r="L919" s="166"/>
      <c r="M919" s="166"/>
      <c r="N919" s="166"/>
      <c r="O919" s="166"/>
      <c r="P919" s="166"/>
      <c r="Q919" s="166"/>
      <c r="R919" s="166"/>
      <c r="S919" s="166"/>
      <c r="T919" s="166"/>
      <c r="U919" s="166"/>
      <c r="V919" s="166"/>
      <c r="W919" s="166"/>
      <c r="X919" s="166"/>
      <c r="Y919" s="166"/>
      <c r="Z919" s="166"/>
    </row>
    <row r="920" spans="1:26" ht="12.75" customHeight="1">
      <c r="A920" s="166"/>
      <c r="B920" s="166"/>
      <c r="C920" s="166"/>
      <c r="D920" s="166"/>
      <c r="E920" s="166"/>
      <c r="F920" s="166"/>
      <c r="G920" s="166"/>
      <c r="H920" s="166"/>
      <c r="I920" s="166"/>
      <c r="J920" s="166"/>
      <c r="K920" s="166"/>
      <c r="L920" s="166"/>
      <c r="M920" s="166"/>
      <c r="N920" s="166"/>
      <c r="O920" s="166"/>
      <c r="P920" s="166"/>
      <c r="Q920" s="166"/>
      <c r="R920" s="166"/>
      <c r="S920" s="166"/>
      <c r="T920" s="166"/>
      <c r="U920" s="166"/>
      <c r="V920" s="166"/>
      <c r="W920" s="166"/>
      <c r="X920" s="166"/>
      <c r="Y920" s="166"/>
      <c r="Z920" s="166"/>
    </row>
    <row r="921" spans="1:26" ht="12.75" customHeight="1">
      <c r="A921" s="166"/>
      <c r="B921" s="166"/>
      <c r="C921" s="166"/>
      <c r="D921" s="166"/>
      <c r="E921" s="166"/>
      <c r="F921" s="166"/>
      <c r="G921" s="166"/>
      <c r="H921" s="166"/>
      <c r="I921" s="166"/>
      <c r="J921" s="166"/>
      <c r="K921" s="166"/>
      <c r="L921" s="166"/>
      <c r="M921" s="166"/>
      <c r="N921" s="166"/>
      <c r="O921" s="166"/>
      <c r="P921" s="166"/>
      <c r="Q921" s="166"/>
      <c r="R921" s="166"/>
      <c r="S921" s="166"/>
      <c r="T921" s="166"/>
      <c r="U921" s="166"/>
      <c r="V921" s="166"/>
      <c r="W921" s="166"/>
      <c r="X921" s="166"/>
      <c r="Y921" s="166"/>
      <c r="Z921" s="166"/>
    </row>
    <row r="922" spans="1:26" ht="12.75" customHeight="1">
      <c r="A922" s="166"/>
      <c r="B922" s="166"/>
      <c r="C922" s="166"/>
      <c r="D922" s="166"/>
      <c r="E922" s="166"/>
      <c r="F922" s="166"/>
      <c r="G922" s="166"/>
      <c r="H922" s="166"/>
      <c r="I922" s="166"/>
      <c r="J922" s="166"/>
      <c r="K922" s="166"/>
      <c r="L922" s="166"/>
      <c r="M922" s="166"/>
      <c r="N922" s="166"/>
      <c r="O922" s="166"/>
      <c r="P922" s="166"/>
      <c r="Q922" s="166"/>
      <c r="R922" s="166"/>
      <c r="S922" s="166"/>
      <c r="T922" s="166"/>
      <c r="U922" s="166"/>
      <c r="V922" s="166"/>
      <c r="W922" s="166"/>
      <c r="X922" s="166"/>
      <c r="Y922" s="166"/>
      <c r="Z922" s="166"/>
    </row>
    <row r="923" spans="1:26" ht="12.75" customHeight="1">
      <c r="A923" s="166"/>
      <c r="B923" s="166"/>
      <c r="C923" s="166"/>
      <c r="D923" s="166"/>
      <c r="E923" s="166"/>
      <c r="F923" s="166"/>
      <c r="G923" s="166"/>
      <c r="H923" s="166"/>
      <c r="I923" s="166"/>
      <c r="J923" s="166"/>
      <c r="K923" s="166"/>
      <c r="L923" s="166"/>
      <c r="M923" s="166"/>
      <c r="N923" s="166"/>
      <c r="O923" s="166"/>
      <c r="P923" s="166"/>
      <c r="Q923" s="166"/>
      <c r="R923" s="166"/>
      <c r="S923" s="166"/>
      <c r="T923" s="166"/>
      <c r="U923" s="166"/>
      <c r="V923" s="166"/>
      <c r="W923" s="166"/>
      <c r="X923" s="166"/>
      <c r="Y923" s="166"/>
      <c r="Z923" s="166"/>
    </row>
    <row r="924" spans="1:26" ht="12.75" customHeight="1">
      <c r="A924" s="166"/>
      <c r="B924" s="166"/>
      <c r="C924" s="166"/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66"/>
      <c r="O924" s="166"/>
      <c r="P924" s="166"/>
      <c r="Q924" s="166"/>
      <c r="R924" s="166"/>
      <c r="S924" s="166"/>
      <c r="T924" s="166"/>
      <c r="U924" s="166"/>
      <c r="V924" s="166"/>
      <c r="W924" s="166"/>
      <c r="X924" s="166"/>
      <c r="Y924" s="166"/>
      <c r="Z924" s="166"/>
    </row>
    <row r="925" spans="1:26" ht="12.75" customHeight="1">
      <c r="A925" s="166"/>
      <c r="B925" s="166"/>
      <c r="C925" s="166"/>
      <c r="D925" s="166"/>
      <c r="E925" s="166"/>
      <c r="F925" s="166"/>
      <c r="G925" s="166"/>
      <c r="H925" s="166"/>
      <c r="I925" s="166"/>
      <c r="J925" s="166"/>
      <c r="K925" s="166"/>
      <c r="L925" s="166"/>
      <c r="M925" s="166"/>
      <c r="N925" s="166"/>
      <c r="O925" s="166"/>
      <c r="P925" s="166"/>
      <c r="Q925" s="166"/>
      <c r="R925" s="166"/>
      <c r="S925" s="166"/>
      <c r="T925" s="166"/>
      <c r="U925" s="166"/>
      <c r="V925" s="166"/>
      <c r="W925" s="166"/>
      <c r="X925" s="166"/>
      <c r="Y925" s="166"/>
      <c r="Z925" s="166"/>
    </row>
    <row r="926" spans="1:26" ht="12.75" customHeight="1">
      <c r="A926" s="166"/>
      <c r="B926" s="166"/>
      <c r="C926" s="166"/>
      <c r="D926" s="166"/>
      <c r="E926" s="166"/>
      <c r="F926" s="166"/>
      <c r="G926" s="166"/>
      <c r="H926" s="166"/>
      <c r="I926" s="166"/>
      <c r="J926" s="166"/>
      <c r="K926" s="166"/>
      <c r="L926" s="166"/>
      <c r="M926" s="166"/>
      <c r="N926" s="166"/>
      <c r="O926" s="166"/>
      <c r="P926" s="166"/>
      <c r="Q926" s="166"/>
      <c r="R926" s="166"/>
      <c r="S926" s="166"/>
      <c r="T926" s="166"/>
      <c r="U926" s="166"/>
      <c r="V926" s="166"/>
      <c r="W926" s="166"/>
      <c r="X926" s="166"/>
      <c r="Y926" s="166"/>
      <c r="Z926" s="166"/>
    </row>
    <row r="927" spans="1:26" ht="12.75" customHeight="1">
      <c r="A927" s="166"/>
      <c r="B927" s="166"/>
      <c r="C927" s="166"/>
      <c r="D927" s="166"/>
      <c r="E927" s="166"/>
      <c r="F927" s="166"/>
      <c r="G927" s="166"/>
      <c r="H927" s="166"/>
      <c r="I927" s="166"/>
      <c r="J927" s="166"/>
      <c r="K927" s="166"/>
      <c r="L927" s="166"/>
      <c r="M927" s="166"/>
      <c r="N927" s="166"/>
      <c r="O927" s="166"/>
      <c r="P927" s="166"/>
      <c r="Q927" s="166"/>
      <c r="R927" s="166"/>
      <c r="S927" s="166"/>
      <c r="T927" s="166"/>
      <c r="U927" s="166"/>
      <c r="V927" s="166"/>
      <c r="W927" s="166"/>
      <c r="X927" s="166"/>
      <c r="Y927" s="166"/>
      <c r="Z927" s="166"/>
    </row>
    <row r="928" spans="1:26" ht="12.75" customHeight="1">
      <c r="A928" s="166"/>
      <c r="B928" s="166"/>
      <c r="C928" s="166"/>
      <c r="D928" s="166"/>
      <c r="E928" s="166"/>
      <c r="F928" s="166"/>
      <c r="G928" s="166"/>
      <c r="H928" s="166"/>
      <c r="I928" s="166"/>
      <c r="J928" s="166"/>
      <c r="K928" s="166"/>
      <c r="L928" s="166"/>
      <c r="M928" s="166"/>
      <c r="N928" s="166"/>
      <c r="O928" s="166"/>
      <c r="P928" s="166"/>
      <c r="Q928" s="166"/>
      <c r="R928" s="166"/>
      <c r="S928" s="166"/>
      <c r="T928" s="166"/>
      <c r="U928" s="166"/>
      <c r="V928" s="166"/>
      <c r="W928" s="166"/>
      <c r="X928" s="166"/>
      <c r="Y928" s="166"/>
      <c r="Z928" s="166"/>
    </row>
    <row r="929" spans="1:26" ht="12.75" customHeight="1">
      <c r="A929" s="166"/>
      <c r="B929" s="166"/>
      <c r="C929" s="166"/>
      <c r="D929" s="166"/>
      <c r="E929" s="166"/>
      <c r="F929" s="166"/>
      <c r="G929" s="166"/>
      <c r="H929" s="166"/>
      <c r="I929" s="166"/>
      <c r="J929" s="166"/>
      <c r="K929" s="166"/>
      <c r="L929" s="166"/>
      <c r="M929" s="166"/>
      <c r="N929" s="166"/>
      <c r="O929" s="166"/>
      <c r="P929" s="166"/>
      <c r="Q929" s="166"/>
      <c r="R929" s="166"/>
      <c r="S929" s="166"/>
      <c r="T929" s="166"/>
      <c r="U929" s="166"/>
      <c r="V929" s="166"/>
      <c r="W929" s="166"/>
      <c r="X929" s="166"/>
      <c r="Y929" s="166"/>
      <c r="Z929" s="166"/>
    </row>
    <row r="930" spans="1:26" ht="12.75" customHeight="1">
      <c r="A930" s="166"/>
      <c r="B930" s="166"/>
      <c r="C930" s="166"/>
      <c r="D930" s="166"/>
      <c r="E930" s="166"/>
      <c r="F930" s="166"/>
      <c r="G930" s="166"/>
      <c r="H930" s="166"/>
      <c r="I930" s="166"/>
      <c r="J930" s="166"/>
      <c r="K930" s="166"/>
      <c r="L930" s="166"/>
      <c r="M930" s="166"/>
      <c r="N930" s="166"/>
      <c r="O930" s="166"/>
      <c r="P930" s="166"/>
      <c r="Q930" s="166"/>
      <c r="R930" s="166"/>
      <c r="S930" s="166"/>
      <c r="T930" s="166"/>
      <c r="U930" s="166"/>
      <c r="V930" s="166"/>
      <c r="W930" s="166"/>
      <c r="X930" s="166"/>
      <c r="Y930" s="166"/>
      <c r="Z930" s="166"/>
    </row>
    <row r="931" spans="1:26" ht="12.75" customHeight="1">
      <c r="A931" s="166"/>
      <c r="B931" s="166"/>
      <c r="C931" s="166"/>
      <c r="D931" s="166"/>
      <c r="E931" s="166"/>
      <c r="F931" s="166"/>
      <c r="G931" s="166"/>
      <c r="H931" s="166"/>
      <c r="I931" s="166"/>
      <c r="J931" s="166"/>
      <c r="K931" s="166"/>
      <c r="L931" s="166"/>
      <c r="M931" s="166"/>
      <c r="N931" s="166"/>
      <c r="O931" s="166"/>
      <c r="P931" s="166"/>
      <c r="Q931" s="166"/>
      <c r="R931" s="166"/>
      <c r="S931" s="166"/>
      <c r="T931" s="166"/>
      <c r="U931" s="166"/>
      <c r="V931" s="166"/>
      <c r="W931" s="166"/>
      <c r="X931" s="166"/>
      <c r="Y931" s="166"/>
      <c r="Z931" s="166"/>
    </row>
    <row r="932" spans="1:26" ht="12.75" customHeight="1">
      <c r="A932" s="166"/>
      <c r="B932" s="166"/>
      <c r="C932" s="166"/>
      <c r="D932" s="166"/>
      <c r="E932" s="166"/>
      <c r="F932" s="166"/>
      <c r="G932" s="166"/>
      <c r="H932" s="166"/>
      <c r="I932" s="166"/>
      <c r="J932" s="166"/>
      <c r="K932" s="166"/>
      <c r="L932" s="166"/>
      <c r="M932" s="166"/>
      <c r="N932" s="166"/>
      <c r="O932" s="166"/>
      <c r="P932" s="166"/>
      <c r="Q932" s="166"/>
      <c r="R932" s="166"/>
      <c r="S932" s="166"/>
      <c r="T932" s="166"/>
      <c r="U932" s="166"/>
      <c r="V932" s="166"/>
      <c r="W932" s="166"/>
      <c r="X932" s="166"/>
      <c r="Y932" s="166"/>
      <c r="Z932" s="166"/>
    </row>
    <row r="933" spans="1:26" ht="12.75" customHeight="1">
      <c r="A933" s="166"/>
      <c r="B933" s="166"/>
      <c r="C933" s="166"/>
      <c r="D933" s="166"/>
      <c r="E933" s="166"/>
      <c r="F933" s="166"/>
      <c r="G933" s="166"/>
      <c r="H933" s="166"/>
      <c r="I933" s="166"/>
      <c r="J933" s="166"/>
      <c r="K933" s="166"/>
      <c r="L933" s="166"/>
      <c r="M933" s="166"/>
      <c r="N933" s="166"/>
      <c r="O933" s="166"/>
      <c r="P933" s="166"/>
      <c r="Q933" s="166"/>
      <c r="R933" s="166"/>
      <c r="S933" s="166"/>
      <c r="T933" s="166"/>
      <c r="U933" s="166"/>
      <c r="V933" s="166"/>
      <c r="W933" s="166"/>
      <c r="X933" s="166"/>
      <c r="Y933" s="166"/>
      <c r="Z933" s="166"/>
    </row>
    <row r="934" spans="1:26" ht="12.75" customHeight="1">
      <c r="A934" s="166"/>
      <c r="B934" s="166"/>
      <c r="C934" s="166"/>
      <c r="D934" s="166"/>
      <c r="E934" s="166"/>
      <c r="F934" s="166"/>
      <c r="G934" s="166"/>
      <c r="H934" s="166"/>
      <c r="I934" s="166"/>
      <c r="J934" s="166"/>
      <c r="K934" s="166"/>
      <c r="L934" s="166"/>
      <c r="M934" s="166"/>
      <c r="N934" s="166"/>
      <c r="O934" s="166"/>
      <c r="P934" s="166"/>
      <c r="Q934" s="166"/>
      <c r="R934" s="166"/>
      <c r="S934" s="166"/>
      <c r="T934" s="166"/>
      <c r="U934" s="166"/>
      <c r="V934" s="166"/>
      <c r="W934" s="166"/>
      <c r="X934" s="166"/>
      <c r="Y934" s="166"/>
      <c r="Z934" s="166"/>
    </row>
    <row r="935" spans="1:26" ht="12.75" customHeight="1">
      <c r="A935" s="166"/>
      <c r="B935" s="166"/>
      <c r="C935" s="166"/>
      <c r="D935" s="166"/>
      <c r="E935" s="166"/>
      <c r="F935" s="166"/>
      <c r="G935" s="166"/>
      <c r="H935" s="166"/>
      <c r="I935" s="166"/>
      <c r="J935" s="166"/>
      <c r="K935" s="166"/>
      <c r="L935" s="166"/>
      <c r="M935" s="166"/>
      <c r="N935" s="166"/>
      <c r="O935" s="166"/>
      <c r="P935" s="166"/>
      <c r="Q935" s="166"/>
      <c r="R935" s="166"/>
      <c r="S935" s="166"/>
      <c r="T935" s="166"/>
      <c r="U935" s="166"/>
      <c r="V935" s="166"/>
      <c r="W935" s="166"/>
      <c r="X935" s="166"/>
      <c r="Y935" s="166"/>
      <c r="Z935" s="166"/>
    </row>
    <row r="936" spans="1:26" ht="12.75" customHeight="1">
      <c r="A936" s="166"/>
      <c r="B936" s="166"/>
      <c r="C936" s="166"/>
      <c r="D936" s="166"/>
      <c r="E936" s="166"/>
      <c r="F936" s="166"/>
      <c r="G936" s="166"/>
      <c r="H936" s="166"/>
      <c r="I936" s="166"/>
      <c r="J936" s="166"/>
      <c r="K936" s="166"/>
      <c r="L936" s="166"/>
      <c r="M936" s="166"/>
      <c r="N936" s="166"/>
      <c r="O936" s="166"/>
      <c r="P936" s="166"/>
      <c r="Q936" s="166"/>
      <c r="R936" s="166"/>
      <c r="S936" s="166"/>
      <c r="T936" s="166"/>
      <c r="U936" s="166"/>
      <c r="V936" s="166"/>
      <c r="W936" s="166"/>
      <c r="X936" s="166"/>
      <c r="Y936" s="166"/>
      <c r="Z936" s="166"/>
    </row>
    <row r="937" spans="1:26" ht="12.75" customHeight="1">
      <c r="A937" s="166"/>
      <c r="B937" s="166"/>
      <c r="C937" s="166"/>
      <c r="D937" s="166"/>
      <c r="E937" s="166"/>
      <c r="F937" s="166"/>
      <c r="G937" s="166"/>
      <c r="H937" s="166"/>
      <c r="I937" s="166"/>
      <c r="J937" s="166"/>
      <c r="K937" s="166"/>
      <c r="L937" s="166"/>
      <c r="M937" s="166"/>
      <c r="N937" s="166"/>
      <c r="O937" s="166"/>
      <c r="P937" s="166"/>
      <c r="Q937" s="166"/>
      <c r="R937" s="166"/>
      <c r="S937" s="166"/>
      <c r="T937" s="166"/>
      <c r="U937" s="166"/>
      <c r="V937" s="166"/>
      <c r="W937" s="166"/>
      <c r="X937" s="166"/>
      <c r="Y937" s="166"/>
      <c r="Z937" s="166"/>
    </row>
    <row r="938" spans="1:26" ht="12.75" customHeight="1">
      <c r="A938" s="166"/>
      <c r="B938" s="166"/>
      <c r="C938" s="166"/>
      <c r="D938" s="166"/>
      <c r="E938" s="166"/>
      <c r="F938" s="166"/>
      <c r="G938" s="166"/>
      <c r="H938" s="166"/>
      <c r="I938" s="166"/>
      <c r="J938" s="166"/>
      <c r="K938" s="166"/>
      <c r="L938" s="166"/>
      <c r="M938" s="166"/>
      <c r="N938" s="166"/>
      <c r="O938" s="166"/>
      <c r="P938" s="166"/>
      <c r="Q938" s="166"/>
      <c r="R938" s="166"/>
      <c r="S938" s="166"/>
      <c r="T938" s="166"/>
      <c r="U938" s="166"/>
      <c r="V938" s="166"/>
      <c r="W938" s="166"/>
      <c r="X938" s="166"/>
      <c r="Y938" s="166"/>
      <c r="Z938" s="166"/>
    </row>
    <row r="939" spans="1:26" ht="12.75" customHeight="1">
      <c r="A939" s="166"/>
      <c r="B939" s="166"/>
      <c r="C939" s="166"/>
      <c r="D939" s="166"/>
      <c r="E939" s="166"/>
      <c r="F939" s="166"/>
      <c r="G939" s="166"/>
      <c r="H939" s="166"/>
      <c r="I939" s="166"/>
      <c r="J939" s="166"/>
      <c r="K939" s="166"/>
      <c r="L939" s="166"/>
      <c r="M939" s="166"/>
      <c r="N939" s="166"/>
      <c r="O939" s="166"/>
      <c r="P939" s="166"/>
      <c r="Q939" s="166"/>
      <c r="R939" s="166"/>
      <c r="S939" s="166"/>
      <c r="T939" s="166"/>
      <c r="U939" s="166"/>
      <c r="V939" s="166"/>
      <c r="W939" s="166"/>
      <c r="X939" s="166"/>
      <c r="Y939" s="166"/>
      <c r="Z939" s="166"/>
    </row>
    <row r="940" spans="1:26" ht="12.75" customHeight="1">
      <c r="A940" s="166"/>
      <c r="B940" s="166"/>
      <c r="C940" s="166"/>
      <c r="D940" s="166"/>
      <c r="E940" s="166"/>
      <c r="F940" s="166"/>
      <c r="G940" s="166"/>
      <c r="H940" s="166"/>
      <c r="I940" s="166"/>
      <c r="J940" s="166"/>
      <c r="K940" s="166"/>
      <c r="L940" s="166"/>
      <c r="M940" s="166"/>
      <c r="N940" s="166"/>
      <c r="O940" s="166"/>
      <c r="P940" s="166"/>
      <c r="Q940" s="166"/>
      <c r="R940" s="166"/>
      <c r="S940" s="166"/>
      <c r="T940" s="166"/>
      <c r="U940" s="166"/>
      <c r="V940" s="166"/>
      <c r="W940" s="166"/>
      <c r="X940" s="166"/>
      <c r="Y940" s="166"/>
      <c r="Z940" s="166"/>
    </row>
    <row r="941" spans="1:26" ht="12.75" customHeight="1">
      <c r="A941" s="166"/>
      <c r="B941" s="166"/>
      <c r="C941" s="166"/>
      <c r="D941" s="166"/>
      <c r="E941" s="166"/>
      <c r="F941" s="166"/>
      <c r="G941" s="166"/>
      <c r="H941" s="166"/>
      <c r="I941" s="166"/>
      <c r="J941" s="166"/>
      <c r="K941" s="166"/>
      <c r="L941" s="166"/>
      <c r="M941" s="166"/>
      <c r="N941" s="166"/>
      <c r="O941" s="166"/>
      <c r="P941" s="166"/>
      <c r="Q941" s="166"/>
      <c r="R941" s="166"/>
      <c r="S941" s="166"/>
      <c r="T941" s="166"/>
      <c r="U941" s="166"/>
      <c r="V941" s="166"/>
      <c r="W941" s="166"/>
      <c r="X941" s="166"/>
      <c r="Y941" s="166"/>
      <c r="Z941" s="166"/>
    </row>
    <row r="942" spans="1:26" ht="12.75" customHeight="1">
      <c r="A942" s="166"/>
      <c r="B942" s="166"/>
      <c r="C942" s="166"/>
      <c r="D942" s="166"/>
      <c r="E942" s="166"/>
      <c r="F942" s="166"/>
      <c r="G942" s="166"/>
      <c r="H942" s="166"/>
      <c r="I942" s="166"/>
      <c r="J942" s="166"/>
      <c r="K942" s="166"/>
      <c r="L942" s="166"/>
      <c r="M942" s="166"/>
      <c r="N942" s="166"/>
      <c r="O942" s="166"/>
      <c r="P942" s="166"/>
      <c r="Q942" s="166"/>
      <c r="R942" s="166"/>
      <c r="S942" s="166"/>
      <c r="T942" s="166"/>
      <c r="U942" s="166"/>
      <c r="V942" s="166"/>
      <c r="W942" s="166"/>
      <c r="X942" s="166"/>
      <c r="Y942" s="166"/>
      <c r="Z942" s="166"/>
    </row>
    <row r="943" spans="1:26" ht="12.75" customHeight="1">
      <c r="A943" s="166"/>
      <c r="B943" s="166"/>
      <c r="C943" s="166"/>
      <c r="D943" s="166"/>
      <c r="E943" s="166"/>
      <c r="F943" s="166"/>
      <c r="G943" s="166"/>
      <c r="H943" s="166"/>
      <c r="I943" s="166"/>
      <c r="J943" s="166"/>
      <c r="K943" s="166"/>
      <c r="L943" s="166"/>
      <c r="M943" s="166"/>
      <c r="N943" s="166"/>
      <c r="O943" s="166"/>
      <c r="P943" s="166"/>
      <c r="Q943" s="166"/>
      <c r="R943" s="166"/>
      <c r="S943" s="166"/>
      <c r="T943" s="166"/>
      <c r="U943" s="166"/>
      <c r="V943" s="166"/>
      <c r="W943" s="166"/>
      <c r="X943" s="166"/>
      <c r="Y943" s="166"/>
      <c r="Z943" s="166"/>
    </row>
    <row r="944" spans="1:26" ht="12.75" customHeight="1">
      <c r="A944" s="166"/>
      <c r="B944" s="166"/>
      <c r="C944" s="166"/>
      <c r="D944" s="166"/>
      <c r="E944" s="166"/>
      <c r="F944" s="166"/>
      <c r="G944" s="166"/>
      <c r="H944" s="166"/>
      <c r="I944" s="166"/>
      <c r="J944" s="166"/>
      <c r="K944" s="166"/>
      <c r="L944" s="166"/>
      <c r="M944" s="166"/>
      <c r="N944" s="166"/>
      <c r="O944" s="166"/>
      <c r="P944" s="166"/>
      <c r="Q944" s="166"/>
      <c r="R944" s="166"/>
      <c r="S944" s="166"/>
      <c r="T944" s="166"/>
      <c r="U944" s="166"/>
      <c r="V944" s="166"/>
      <c r="W944" s="166"/>
      <c r="X944" s="166"/>
      <c r="Y944" s="166"/>
      <c r="Z944" s="166"/>
    </row>
    <row r="945" spans="1:26" ht="12.75" customHeight="1">
      <c r="A945" s="166"/>
      <c r="B945" s="166"/>
      <c r="C945" s="166"/>
      <c r="D945" s="166"/>
      <c r="E945" s="166"/>
      <c r="F945" s="166"/>
      <c r="G945" s="166"/>
      <c r="H945" s="166"/>
      <c r="I945" s="166"/>
      <c r="J945" s="166"/>
      <c r="K945" s="166"/>
      <c r="L945" s="166"/>
      <c r="M945" s="166"/>
      <c r="N945" s="166"/>
      <c r="O945" s="166"/>
      <c r="P945" s="166"/>
      <c r="Q945" s="166"/>
      <c r="R945" s="166"/>
      <c r="S945" s="166"/>
      <c r="T945" s="166"/>
      <c r="U945" s="166"/>
      <c r="V945" s="166"/>
      <c r="W945" s="166"/>
      <c r="X945" s="166"/>
      <c r="Y945" s="166"/>
      <c r="Z945" s="166"/>
    </row>
    <row r="946" spans="1:26" ht="12.75" customHeight="1">
      <c r="A946" s="166"/>
      <c r="B946" s="166"/>
      <c r="C946" s="166"/>
      <c r="D946" s="166"/>
      <c r="E946" s="166"/>
      <c r="F946" s="166"/>
      <c r="G946" s="166"/>
      <c r="H946" s="166"/>
      <c r="I946" s="166"/>
      <c r="J946" s="166"/>
      <c r="K946" s="166"/>
      <c r="L946" s="166"/>
      <c r="M946" s="166"/>
      <c r="N946" s="166"/>
      <c r="O946" s="166"/>
      <c r="P946" s="166"/>
      <c r="Q946" s="166"/>
      <c r="R946" s="166"/>
      <c r="S946" s="166"/>
      <c r="T946" s="166"/>
      <c r="U946" s="166"/>
      <c r="V946" s="166"/>
      <c r="W946" s="166"/>
      <c r="X946" s="166"/>
      <c r="Y946" s="166"/>
      <c r="Z946" s="166"/>
    </row>
    <row r="947" spans="1:26" ht="12.75" customHeight="1">
      <c r="A947" s="166"/>
      <c r="B947" s="166"/>
      <c r="C947" s="166"/>
      <c r="D947" s="166"/>
      <c r="E947" s="166"/>
      <c r="F947" s="166"/>
      <c r="G947" s="166"/>
      <c r="H947" s="166"/>
      <c r="I947" s="166"/>
      <c r="J947" s="166"/>
      <c r="K947" s="166"/>
      <c r="L947" s="166"/>
      <c r="M947" s="166"/>
      <c r="N947" s="166"/>
      <c r="O947" s="166"/>
      <c r="P947" s="166"/>
      <c r="Q947" s="166"/>
      <c r="R947" s="166"/>
      <c r="S947" s="166"/>
      <c r="T947" s="166"/>
      <c r="U947" s="166"/>
      <c r="V947" s="166"/>
      <c r="W947" s="166"/>
      <c r="X947" s="166"/>
      <c r="Y947" s="166"/>
      <c r="Z947" s="166"/>
    </row>
    <row r="948" spans="1:26" ht="12.75" customHeight="1">
      <c r="A948" s="166"/>
      <c r="B948" s="166"/>
      <c r="C948" s="166"/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66"/>
      <c r="O948" s="166"/>
      <c r="P948" s="166"/>
      <c r="Q948" s="166"/>
      <c r="R948" s="166"/>
      <c r="S948" s="166"/>
      <c r="T948" s="166"/>
      <c r="U948" s="166"/>
      <c r="V948" s="166"/>
      <c r="W948" s="166"/>
      <c r="X948" s="166"/>
      <c r="Y948" s="166"/>
      <c r="Z948" s="166"/>
    </row>
    <row r="949" spans="1:26" ht="12.75" customHeight="1">
      <c r="A949" s="166"/>
      <c r="B949" s="166"/>
      <c r="C949" s="166"/>
      <c r="D949" s="166"/>
      <c r="E949" s="166"/>
      <c r="F949" s="166"/>
      <c r="G949" s="166"/>
      <c r="H949" s="166"/>
      <c r="I949" s="166"/>
      <c r="J949" s="166"/>
      <c r="K949" s="166"/>
      <c r="L949" s="166"/>
      <c r="M949" s="166"/>
      <c r="N949" s="166"/>
      <c r="O949" s="166"/>
      <c r="P949" s="166"/>
      <c r="Q949" s="166"/>
      <c r="R949" s="166"/>
      <c r="S949" s="166"/>
      <c r="T949" s="166"/>
      <c r="U949" s="166"/>
      <c r="V949" s="166"/>
      <c r="W949" s="166"/>
      <c r="X949" s="166"/>
      <c r="Y949" s="166"/>
      <c r="Z949" s="166"/>
    </row>
    <row r="950" spans="1:26" ht="12.75" customHeight="1">
      <c r="A950" s="166"/>
      <c r="B950" s="166"/>
      <c r="C950" s="166"/>
      <c r="D950" s="166"/>
      <c r="E950" s="166"/>
      <c r="F950" s="166"/>
      <c r="G950" s="166"/>
      <c r="H950" s="166"/>
      <c r="I950" s="166"/>
      <c r="J950" s="166"/>
      <c r="K950" s="166"/>
      <c r="L950" s="166"/>
      <c r="M950" s="166"/>
      <c r="N950" s="166"/>
      <c r="O950" s="166"/>
      <c r="P950" s="166"/>
      <c r="Q950" s="166"/>
      <c r="R950" s="166"/>
      <c r="S950" s="166"/>
      <c r="T950" s="166"/>
      <c r="U950" s="166"/>
      <c r="V950" s="166"/>
      <c r="W950" s="166"/>
      <c r="X950" s="166"/>
      <c r="Y950" s="166"/>
      <c r="Z950" s="166"/>
    </row>
    <row r="951" spans="1:26" ht="12.75" customHeight="1">
      <c r="A951" s="166"/>
      <c r="B951" s="166"/>
      <c r="C951" s="166"/>
      <c r="D951" s="166"/>
      <c r="E951" s="166"/>
      <c r="F951" s="166"/>
      <c r="G951" s="166"/>
      <c r="H951" s="166"/>
      <c r="I951" s="166"/>
      <c r="J951" s="166"/>
      <c r="K951" s="166"/>
      <c r="L951" s="166"/>
      <c r="M951" s="166"/>
      <c r="N951" s="166"/>
      <c r="O951" s="166"/>
      <c r="P951" s="166"/>
      <c r="Q951" s="166"/>
      <c r="R951" s="166"/>
      <c r="S951" s="166"/>
      <c r="T951" s="166"/>
      <c r="U951" s="166"/>
      <c r="V951" s="166"/>
      <c r="W951" s="166"/>
      <c r="X951" s="166"/>
      <c r="Y951" s="166"/>
      <c r="Z951" s="166"/>
    </row>
    <row r="952" spans="1:26" ht="12.75" customHeight="1">
      <c r="A952" s="166"/>
      <c r="B952" s="166"/>
      <c r="C952" s="166"/>
      <c r="D952" s="166"/>
      <c r="E952" s="166"/>
      <c r="F952" s="166"/>
      <c r="G952" s="166"/>
      <c r="H952" s="166"/>
      <c r="I952" s="166"/>
      <c r="J952" s="166"/>
      <c r="K952" s="166"/>
      <c r="L952" s="166"/>
      <c r="M952" s="166"/>
      <c r="N952" s="166"/>
      <c r="O952" s="166"/>
      <c r="P952" s="166"/>
      <c r="Q952" s="166"/>
      <c r="R952" s="166"/>
      <c r="S952" s="166"/>
      <c r="T952" s="166"/>
      <c r="U952" s="166"/>
      <c r="V952" s="166"/>
      <c r="W952" s="166"/>
      <c r="X952" s="166"/>
      <c r="Y952" s="166"/>
      <c r="Z952" s="166"/>
    </row>
    <row r="953" spans="1:26" ht="12.75" customHeight="1">
      <c r="A953" s="166"/>
      <c r="B953" s="166"/>
      <c r="C953" s="166"/>
      <c r="D953" s="166"/>
      <c r="E953" s="166"/>
      <c r="F953" s="166"/>
      <c r="G953" s="166"/>
      <c r="H953" s="166"/>
      <c r="I953" s="166"/>
      <c r="J953" s="166"/>
      <c r="K953" s="166"/>
      <c r="L953" s="166"/>
      <c r="M953" s="166"/>
      <c r="N953" s="166"/>
      <c r="O953" s="166"/>
      <c r="P953" s="166"/>
      <c r="Q953" s="166"/>
      <c r="R953" s="166"/>
      <c r="S953" s="166"/>
      <c r="T953" s="166"/>
      <c r="U953" s="166"/>
      <c r="V953" s="166"/>
      <c r="W953" s="166"/>
      <c r="X953" s="166"/>
      <c r="Y953" s="166"/>
      <c r="Z953" s="166"/>
    </row>
    <row r="954" spans="1:26" ht="12.75" customHeight="1">
      <c r="A954" s="166"/>
      <c r="B954" s="166"/>
      <c r="C954" s="166"/>
      <c r="D954" s="166"/>
      <c r="E954" s="166"/>
      <c r="F954" s="166"/>
      <c r="G954" s="166"/>
      <c r="H954" s="166"/>
      <c r="I954" s="166"/>
      <c r="J954" s="166"/>
      <c r="K954" s="166"/>
      <c r="L954" s="166"/>
      <c r="M954" s="166"/>
      <c r="N954" s="166"/>
      <c r="O954" s="166"/>
      <c r="P954" s="166"/>
      <c r="Q954" s="166"/>
      <c r="R954" s="166"/>
      <c r="S954" s="166"/>
      <c r="T954" s="166"/>
      <c r="U954" s="166"/>
      <c r="V954" s="166"/>
      <c r="W954" s="166"/>
      <c r="X954" s="166"/>
      <c r="Y954" s="166"/>
      <c r="Z954" s="166"/>
    </row>
    <row r="955" spans="1:26" ht="12.75" customHeight="1">
      <c r="A955" s="166"/>
      <c r="B955" s="166"/>
      <c r="C955" s="166"/>
      <c r="D955" s="166"/>
      <c r="E955" s="166"/>
      <c r="F955" s="166"/>
      <c r="G955" s="166"/>
      <c r="H955" s="166"/>
      <c r="I955" s="166"/>
      <c r="J955" s="166"/>
      <c r="K955" s="166"/>
      <c r="L955" s="166"/>
      <c r="M955" s="166"/>
      <c r="N955" s="166"/>
      <c r="O955" s="166"/>
      <c r="P955" s="166"/>
      <c r="Q955" s="166"/>
      <c r="R955" s="166"/>
      <c r="S955" s="166"/>
      <c r="T955" s="166"/>
      <c r="U955" s="166"/>
      <c r="V955" s="166"/>
      <c r="W955" s="166"/>
      <c r="X955" s="166"/>
      <c r="Y955" s="166"/>
      <c r="Z955" s="166"/>
    </row>
    <row r="956" spans="1:26" ht="12.75" customHeight="1">
      <c r="A956" s="166"/>
      <c r="B956" s="166"/>
      <c r="C956" s="166"/>
      <c r="D956" s="166"/>
      <c r="E956" s="166"/>
      <c r="F956" s="166"/>
      <c r="G956" s="166"/>
      <c r="H956" s="166"/>
      <c r="I956" s="166"/>
      <c r="J956" s="166"/>
      <c r="K956" s="166"/>
      <c r="L956" s="166"/>
      <c r="M956" s="166"/>
      <c r="N956" s="166"/>
      <c r="O956" s="166"/>
      <c r="P956" s="166"/>
      <c r="Q956" s="166"/>
      <c r="R956" s="166"/>
      <c r="S956" s="166"/>
      <c r="T956" s="166"/>
      <c r="U956" s="166"/>
      <c r="V956" s="166"/>
      <c r="W956" s="166"/>
      <c r="X956" s="166"/>
      <c r="Y956" s="166"/>
      <c r="Z956" s="166"/>
    </row>
    <row r="957" spans="1:26" ht="12.75" customHeight="1">
      <c r="A957" s="166"/>
      <c r="B957" s="166"/>
      <c r="C957" s="166"/>
      <c r="D957" s="166"/>
      <c r="E957" s="166"/>
      <c r="F957" s="166"/>
      <c r="G957" s="166"/>
      <c r="H957" s="166"/>
      <c r="I957" s="166"/>
      <c r="J957" s="166"/>
      <c r="K957" s="166"/>
      <c r="L957" s="166"/>
      <c r="M957" s="166"/>
      <c r="N957" s="166"/>
      <c r="O957" s="166"/>
      <c r="P957" s="166"/>
      <c r="Q957" s="166"/>
      <c r="R957" s="166"/>
      <c r="S957" s="166"/>
      <c r="T957" s="166"/>
      <c r="U957" s="166"/>
      <c r="V957" s="166"/>
      <c r="W957" s="166"/>
      <c r="X957" s="166"/>
      <c r="Y957" s="166"/>
      <c r="Z957" s="166"/>
    </row>
    <row r="958" spans="1:26" ht="12.75" customHeight="1">
      <c r="A958" s="166"/>
      <c r="B958" s="166"/>
      <c r="C958" s="166"/>
      <c r="D958" s="166"/>
      <c r="E958" s="166"/>
      <c r="F958" s="166"/>
      <c r="G958" s="166"/>
      <c r="H958" s="166"/>
      <c r="I958" s="166"/>
      <c r="J958" s="166"/>
      <c r="K958" s="166"/>
      <c r="L958" s="166"/>
      <c r="M958" s="166"/>
      <c r="N958" s="166"/>
      <c r="O958" s="166"/>
      <c r="P958" s="166"/>
      <c r="Q958" s="166"/>
      <c r="R958" s="166"/>
      <c r="S958" s="166"/>
      <c r="T958" s="166"/>
      <c r="U958" s="166"/>
      <c r="V958" s="166"/>
      <c r="W958" s="166"/>
      <c r="X958" s="166"/>
      <c r="Y958" s="166"/>
      <c r="Z958" s="166"/>
    </row>
    <row r="959" spans="1:26" ht="12.75" customHeight="1">
      <c r="A959" s="166"/>
      <c r="B959" s="166"/>
      <c r="C959" s="166"/>
      <c r="D959" s="166"/>
      <c r="E959" s="166"/>
      <c r="F959" s="166"/>
      <c r="G959" s="166"/>
      <c r="H959" s="166"/>
      <c r="I959" s="166"/>
      <c r="J959" s="166"/>
      <c r="K959" s="166"/>
      <c r="L959" s="166"/>
      <c r="M959" s="166"/>
      <c r="N959" s="166"/>
      <c r="O959" s="166"/>
      <c r="P959" s="166"/>
      <c r="Q959" s="166"/>
      <c r="R959" s="166"/>
      <c r="S959" s="166"/>
      <c r="T959" s="166"/>
      <c r="U959" s="166"/>
      <c r="V959" s="166"/>
      <c r="W959" s="166"/>
      <c r="X959" s="166"/>
      <c r="Y959" s="166"/>
      <c r="Z959" s="166"/>
    </row>
    <row r="960" spans="1:26" ht="12.75" customHeight="1">
      <c r="A960" s="166"/>
      <c r="B960" s="166"/>
      <c r="C960" s="166"/>
      <c r="D960" s="166"/>
      <c r="E960" s="166"/>
      <c r="F960" s="166"/>
      <c r="G960" s="166"/>
      <c r="H960" s="166"/>
      <c r="I960" s="166"/>
      <c r="J960" s="166"/>
      <c r="K960" s="166"/>
      <c r="L960" s="166"/>
      <c r="M960" s="166"/>
      <c r="N960" s="166"/>
      <c r="O960" s="166"/>
      <c r="P960" s="166"/>
      <c r="Q960" s="166"/>
      <c r="R960" s="166"/>
      <c r="S960" s="166"/>
      <c r="T960" s="166"/>
      <c r="U960" s="166"/>
      <c r="V960" s="166"/>
      <c r="W960" s="166"/>
      <c r="X960" s="166"/>
      <c r="Y960" s="166"/>
      <c r="Z960" s="166"/>
    </row>
    <row r="961" spans="1:26" ht="12.75" customHeight="1">
      <c r="A961" s="166"/>
      <c r="B961" s="166"/>
      <c r="C961" s="166"/>
      <c r="D961" s="166"/>
      <c r="E961" s="166"/>
      <c r="F961" s="166"/>
      <c r="G961" s="166"/>
      <c r="H961" s="166"/>
      <c r="I961" s="166"/>
      <c r="J961" s="166"/>
      <c r="K961" s="166"/>
      <c r="L961" s="166"/>
      <c r="M961" s="166"/>
      <c r="N961" s="166"/>
      <c r="O961" s="166"/>
      <c r="P961" s="166"/>
      <c r="Q961" s="166"/>
      <c r="R961" s="166"/>
      <c r="S961" s="166"/>
      <c r="T961" s="166"/>
      <c r="U961" s="166"/>
      <c r="V961" s="166"/>
      <c r="W961" s="166"/>
      <c r="X961" s="166"/>
      <c r="Y961" s="166"/>
      <c r="Z961" s="166"/>
    </row>
    <row r="962" spans="1:26" ht="12.75" customHeight="1">
      <c r="A962" s="166"/>
      <c r="B962" s="166"/>
      <c r="C962" s="166"/>
      <c r="D962" s="166"/>
      <c r="E962" s="166"/>
      <c r="F962" s="166"/>
      <c r="G962" s="166"/>
      <c r="H962" s="166"/>
      <c r="I962" s="166"/>
      <c r="J962" s="166"/>
      <c r="K962" s="166"/>
      <c r="L962" s="166"/>
      <c r="M962" s="166"/>
      <c r="N962" s="166"/>
      <c r="O962" s="166"/>
      <c r="P962" s="166"/>
      <c r="Q962" s="166"/>
      <c r="R962" s="166"/>
      <c r="S962" s="166"/>
      <c r="T962" s="166"/>
      <c r="U962" s="166"/>
      <c r="V962" s="166"/>
      <c r="W962" s="166"/>
      <c r="X962" s="166"/>
      <c r="Y962" s="166"/>
      <c r="Z962" s="166"/>
    </row>
    <row r="963" spans="1:26" ht="12.75" customHeight="1">
      <c r="A963" s="166"/>
      <c r="B963" s="166"/>
      <c r="C963" s="166"/>
      <c r="D963" s="166"/>
      <c r="E963" s="166"/>
      <c r="F963" s="166"/>
      <c r="G963" s="166"/>
      <c r="H963" s="166"/>
      <c r="I963" s="166"/>
      <c r="J963" s="166"/>
      <c r="K963" s="166"/>
      <c r="L963" s="166"/>
      <c r="M963" s="166"/>
      <c r="N963" s="166"/>
      <c r="O963" s="166"/>
      <c r="P963" s="166"/>
      <c r="Q963" s="166"/>
      <c r="R963" s="166"/>
      <c r="S963" s="166"/>
      <c r="T963" s="166"/>
      <c r="U963" s="166"/>
      <c r="V963" s="166"/>
      <c r="W963" s="166"/>
      <c r="X963" s="166"/>
      <c r="Y963" s="166"/>
      <c r="Z963" s="166"/>
    </row>
    <row r="964" spans="1:26" ht="12.75" customHeight="1">
      <c r="A964" s="166"/>
      <c r="B964" s="166"/>
      <c r="C964" s="166"/>
      <c r="D964" s="166"/>
      <c r="E964" s="166"/>
      <c r="F964" s="166"/>
      <c r="G964" s="166"/>
      <c r="H964" s="166"/>
      <c r="I964" s="166"/>
      <c r="J964" s="166"/>
      <c r="K964" s="166"/>
      <c r="L964" s="166"/>
      <c r="M964" s="166"/>
      <c r="N964" s="166"/>
      <c r="O964" s="166"/>
      <c r="P964" s="166"/>
      <c r="Q964" s="166"/>
      <c r="R964" s="166"/>
      <c r="S964" s="166"/>
      <c r="T964" s="166"/>
      <c r="U964" s="166"/>
      <c r="V964" s="166"/>
      <c r="W964" s="166"/>
      <c r="X964" s="166"/>
      <c r="Y964" s="166"/>
      <c r="Z964" s="166"/>
    </row>
    <row r="965" spans="1:26" ht="12.75" customHeight="1">
      <c r="A965" s="166"/>
      <c r="B965" s="166"/>
      <c r="C965" s="166"/>
      <c r="D965" s="166"/>
      <c r="E965" s="166"/>
      <c r="F965" s="166"/>
      <c r="G965" s="166"/>
      <c r="H965" s="166"/>
      <c r="I965" s="166"/>
      <c r="J965" s="166"/>
      <c r="K965" s="166"/>
      <c r="L965" s="166"/>
      <c r="M965" s="166"/>
      <c r="N965" s="166"/>
      <c r="O965" s="166"/>
      <c r="P965" s="166"/>
      <c r="Q965" s="166"/>
      <c r="R965" s="166"/>
      <c r="S965" s="166"/>
      <c r="T965" s="166"/>
      <c r="U965" s="166"/>
      <c r="V965" s="166"/>
      <c r="W965" s="166"/>
      <c r="X965" s="166"/>
      <c r="Y965" s="166"/>
      <c r="Z965" s="166"/>
    </row>
    <row r="966" spans="1:26" ht="12.75" customHeight="1">
      <c r="A966" s="166"/>
      <c r="B966" s="166"/>
      <c r="C966" s="166"/>
      <c r="D966" s="166"/>
      <c r="E966" s="166"/>
      <c r="F966" s="166"/>
      <c r="G966" s="166"/>
      <c r="H966" s="166"/>
      <c r="I966" s="166"/>
      <c r="J966" s="166"/>
      <c r="K966" s="166"/>
      <c r="L966" s="166"/>
      <c r="M966" s="166"/>
      <c r="N966" s="166"/>
      <c r="O966" s="166"/>
      <c r="P966" s="166"/>
      <c r="Q966" s="166"/>
      <c r="R966" s="166"/>
      <c r="S966" s="166"/>
      <c r="T966" s="166"/>
      <c r="U966" s="166"/>
      <c r="V966" s="166"/>
      <c r="W966" s="166"/>
      <c r="X966" s="166"/>
      <c r="Y966" s="166"/>
      <c r="Z966" s="166"/>
    </row>
    <row r="967" spans="1:26" ht="12.75" customHeight="1">
      <c r="A967" s="166"/>
      <c r="B967" s="166"/>
      <c r="C967" s="166"/>
      <c r="D967" s="166"/>
      <c r="E967" s="166"/>
      <c r="F967" s="166"/>
      <c r="G967" s="166"/>
      <c r="H967" s="166"/>
      <c r="I967" s="166"/>
      <c r="J967" s="166"/>
      <c r="K967" s="166"/>
      <c r="L967" s="166"/>
      <c r="M967" s="166"/>
      <c r="N967" s="166"/>
      <c r="O967" s="166"/>
      <c r="P967" s="166"/>
      <c r="Q967" s="166"/>
      <c r="R967" s="166"/>
      <c r="S967" s="166"/>
      <c r="T967" s="166"/>
      <c r="U967" s="166"/>
      <c r="V967" s="166"/>
      <c r="W967" s="166"/>
      <c r="X967" s="166"/>
      <c r="Y967" s="166"/>
      <c r="Z967" s="166"/>
    </row>
    <row r="968" spans="1:26" ht="12.75" customHeight="1">
      <c r="A968" s="166"/>
      <c r="B968" s="166"/>
      <c r="C968" s="166"/>
      <c r="D968" s="166"/>
      <c r="E968" s="166"/>
      <c r="F968" s="166"/>
      <c r="G968" s="166"/>
      <c r="H968" s="166"/>
      <c r="I968" s="166"/>
      <c r="J968" s="166"/>
      <c r="K968" s="166"/>
      <c r="L968" s="166"/>
      <c r="M968" s="166"/>
      <c r="N968" s="166"/>
      <c r="O968" s="166"/>
      <c r="P968" s="166"/>
      <c r="Q968" s="166"/>
      <c r="R968" s="166"/>
      <c r="S968" s="166"/>
      <c r="T968" s="166"/>
      <c r="U968" s="166"/>
      <c r="V968" s="166"/>
      <c r="W968" s="166"/>
      <c r="X968" s="166"/>
      <c r="Y968" s="166"/>
      <c r="Z968" s="166"/>
    </row>
    <row r="969" spans="1:26" ht="12.75" customHeight="1">
      <c r="A969" s="166"/>
      <c r="B969" s="166"/>
      <c r="C969" s="166"/>
      <c r="D969" s="166"/>
      <c r="E969" s="166"/>
      <c r="F969" s="166"/>
      <c r="G969" s="166"/>
      <c r="H969" s="166"/>
      <c r="I969" s="166"/>
      <c r="J969" s="166"/>
      <c r="K969" s="166"/>
      <c r="L969" s="166"/>
      <c r="M969" s="166"/>
      <c r="N969" s="166"/>
      <c r="O969" s="166"/>
      <c r="P969" s="166"/>
      <c r="Q969" s="166"/>
      <c r="R969" s="166"/>
      <c r="S969" s="166"/>
      <c r="T969" s="166"/>
      <c r="U969" s="166"/>
      <c r="V969" s="166"/>
      <c r="W969" s="166"/>
      <c r="X969" s="166"/>
      <c r="Y969" s="166"/>
      <c r="Z969" s="166"/>
    </row>
    <row r="970" spans="1:26" ht="12.75" customHeight="1">
      <c r="A970" s="166"/>
      <c r="B970" s="166"/>
      <c r="C970" s="166"/>
      <c r="D970" s="166"/>
      <c r="E970" s="166"/>
      <c r="F970" s="166"/>
      <c r="G970" s="166"/>
      <c r="H970" s="166"/>
      <c r="I970" s="166"/>
      <c r="J970" s="166"/>
      <c r="K970" s="166"/>
      <c r="L970" s="166"/>
      <c r="M970" s="166"/>
      <c r="N970" s="166"/>
      <c r="O970" s="166"/>
      <c r="P970" s="166"/>
      <c r="Q970" s="166"/>
      <c r="R970" s="166"/>
      <c r="S970" s="166"/>
      <c r="T970" s="166"/>
      <c r="U970" s="166"/>
      <c r="V970" s="166"/>
      <c r="W970" s="166"/>
      <c r="X970" s="166"/>
      <c r="Y970" s="166"/>
      <c r="Z970" s="166"/>
    </row>
    <row r="971" spans="1:26" ht="12.75" customHeight="1">
      <c r="A971" s="166"/>
      <c r="B971" s="166"/>
      <c r="C971" s="166"/>
      <c r="D971" s="166"/>
      <c r="E971" s="166"/>
      <c r="F971" s="166"/>
      <c r="G971" s="166"/>
      <c r="H971" s="166"/>
      <c r="I971" s="166"/>
      <c r="J971" s="166"/>
      <c r="K971" s="166"/>
      <c r="L971" s="166"/>
      <c r="M971" s="166"/>
      <c r="N971" s="166"/>
      <c r="O971" s="166"/>
      <c r="P971" s="166"/>
      <c r="Q971" s="166"/>
      <c r="R971" s="166"/>
      <c r="S971" s="166"/>
      <c r="T971" s="166"/>
      <c r="U971" s="166"/>
      <c r="V971" s="166"/>
      <c r="W971" s="166"/>
      <c r="X971" s="166"/>
      <c r="Y971" s="166"/>
      <c r="Z971" s="166"/>
    </row>
    <row r="972" spans="1:26" ht="12.75" customHeight="1">
      <c r="A972" s="166"/>
      <c r="B972" s="166"/>
      <c r="C972" s="166"/>
      <c r="D972" s="166"/>
      <c r="E972" s="166"/>
      <c r="F972" s="166"/>
      <c r="G972" s="166"/>
      <c r="H972" s="166"/>
      <c r="I972" s="166"/>
      <c r="J972" s="166"/>
      <c r="K972" s="166"/>
      <c r="L972" s="166"/>
      <c r="M972" s="166"/>
      <c r="N972" s="166"/>
      <c r="O972" s="166"/>
      <c r="P972" s="166"/>
      <c r="Q972" s="166"/>
      <c r="R972" s="166"/>
      <c r="S972" s="166"/>
      <c r="T972" s="166"/>
      <c r="U972" s="166"/>
      <c r="V972" s="166"/>
      <c r="W972" s="166"/>
      <c r="X972" s="166"/>
      <c r="Y972" s="166"/>
      <c r="Z972" s="166"/>
    </row>
    <row r="973" spans="1:26" ht="12.75" customHeight="1">
      <c r="A973" s="166"/>
      <c r="B973" s="166"/>
      <c r="C973" s="166"/>
      <c r="D973" s="166"/>
      <c r="E973" s="166"/>
      <c r="F973" s="166"/>
      <c r="G973" s="166"/>
      <c r="H973" s="166"/>
      <c r="I973" s="166"/>
      <c r="J973" s="166"/>
      <c r="K973" s="166"/>
      <c r="L973" s="166"/>
      <c r="M973" s="166"/>
      <c r="N973" s="166"/>
      <c r="O973" s="166"/>
      <c r="P973" s="166"/>
      <c r="Q973" s="166"/>
      <c r="R973" s="166"/>
      <c r="S973" s="166"/>
      <c r="T973" s="166"/>
      <c r="U973" s="166"/>
      <c r="V973" s="166"/>
      <c r="W973" s="166"/>
      <c r="X973" s="166"/>
      <c r="Y973" s="166"/>
      <c r="Z973" s="166"/>
    </row>
    <row r="974" spans="1:26" ht="12.75" customHeight="1">
      <c r="A974" s="166"/>
      <c r="B974" s="166"/>
      <c r="C974" s="166"/>
      <c r="D974" s="166"/>
      <c r="E974" s="166"/>
      <c r="F974" s="166"/>
      <c r="G974" s="166"/>
      <c r="H974" s="166"/>
      <c r="I974" s="166"/>
      <c r="J974" s="166"/>
      <c r="K974" s="166"/>
      <c r="L974" s="166"/>
      <c r="M974" s="166"/>
      <c r="N974" s="166"/>
      <c r="O974" s="166"/>
      <c r="P974" s="166"/>
      <c r="Q974" s="166"/>
      <c r="R974" s="166"/>
      <c r="S974" s="166"/>
      <c r="T974" s="166"/>
      <c r="U974" s="166"/>
      <c r="V974" s="166"/>
      <c r="W974" s="166"/>
      <c r="X974" s="166"/>
      <c r="Y974" s="166"/>
      <c r="Z974" s="166"/>
    </row>
    <row r="975" spans="1:26" ht="12.75" customHeight="1">
      <c r="A975" s="166"/>
      <c r="B975" s="166"/>
      <c r="C975" s="166"/>
      <c r="D975" s="166"/>
      <c r="E975" s="166"/>
      <c r="F975" s="166"/>
      <c r="G975" s="166"/>
      <c r="H975" s="166"/>
      <c r="I975" s="166"/>
      <c r="J975" s="166"/>
      <c r="K975" s="166"/>
      <c r="L975" s="166"/>
      <c r="M975" s="166"/>
      <c r="N975" s="166"/>
      <c r="O975" s="166"/>
      <c r="P975" s="166"/>
      <c r="Q975" s="166"/>
      <c r="R975" s="166"/>
      <c r="S975" s="166"/>
      <c r="T975" s="166"/>
      <c r="U975" s="166"/>
      <c r="V975" s="166"/>
      <c r="W975" s="166"/>
      <c r="X975" s="166"/>
      <c r="Y975" s="166"/>
      <c r="Z975" s="166"/>
    </row>
    <row r="976" spans="1:26" ht="12.75" customHeight="1">
      <c r="A976" s="166"/>
      <c r="B976" s="166"/>
      <c r="C976" s="166"/>
      <c r="D976" s="166"/>
      <c r="E976" s="166"/>
      <c r="F976" s="166"/>
      <c r="G976" s="166"/>
      <c r="H976" s="166"/>
      <c r="I976" s="166"/>
      <c r="J976" s="166"/>
      <c r="K976" s="166"/>
      <c r="L976" s="166"/>
      <c r="M976" s="166"/>
      <c r="N976" s="166"/>
      <c r="O976" s="166"/>
      <c r="P976" s="166"/>
      <c r="Q976" s="166"/>
      <c r="R976" s="166"/>
      <c r="S976" s="166"/>
      <c r="T976" s="166"/>
      <c r="U976" s="166"/>
      <c r="V976" s="166"/>
      <c r="W976" s="166"/>
      <c r="X976" s="166"/>
      <c r="Y976" s="166"/>
      <c r="Z976" s="166"/>
    </row>
    <row r="977" spans="1:26" ht="12.75" customHeight="1">
      <c r="A977" s="166"/>
      <c r="B977" s="166"/>
      <c r="C977" s="166"/>
      <c r="D977" s="166"/>
      <c r="E977" s="166"/>
      <c r="F977" s="166"/>
      <c r="G977" s="166"/>
      <c r="H977" s="166"/>
      <c r="I977" s="166"/>
      <c r="J977" s="166"/>
      <c r="K977" s="166"/>
      <c r="L977" s="166"/>
      <c r="M977" s="166"/>
      <c r="N977" s="166"/>
      <c r="O977" s="166"/>
      <c r="P977" s="166"/>
      <c r="Q977" s="166"/>
      <c r="R977" s="166"/>
      <c r="S977" s="166"/>
      <c r="T977" s="166"/>
      <c r="U977" s="166"/>
      <c r="V977" s="166"/>
      <c r="W977" s="166"/>
      <c r="X977" s="166"/>
      <c r="Y977" s="166"/>
      <c r="Z977" s="166"/>
    </row>
    <row r="978" spans="1:26" ht="12.75" customHeight="1">
      <c r="A978" s="166"/>
      <c r="B978" s="166"/>
      <c r="C978" s="166"/>
      <c r="D978" s="166"/>
      <c r="E978" s="166"/>
      <c r="F978" s="166"/>
      <c r="G978" s="166"/>
      <c r="H978" s="166"/>
      <c r="I978" s="166"/>
      <c r="J978" s="166"/>
      <c r="K978" s="166"/>
      <c r="L978" s="166"/>
      <c r="M978" s="166"/>
      <c r="N978" s="166"/>
      <c r="O978" s="166"/>
      <c r="P978" s="166"/>
      <c r="Q978" s="166"/>
      <c r="R978" s="166"/>
      <c r="S978" s="166"/>
      <c r="T978" s="166"/>
      <c r="U978" s="166"/>
      <c r="V978" s="166"/>
      <c r="W978" s="166"/>
      <c r="X978" s="166"/>
      <c r="Y978" s="166"/>
      <c r="Z978" s="166"/>
    </row>
    <row r="979" spans="1:26" ht="12.75" customHeight="1">
      <c r="A979" s="166"/>
      <c r="B979" s="166"/>
      <c r="C979" s="166"/>
      <c r="D979" s="166"/>
      <c r="E979" s="166"/>
      <c r="F979" s="166"/>
      <c r="G979" s="166"/>
      <c r="H979" s="166"/>
      <c r="I979" s="166"/>
      <c r="J979" s="166"/>
      <c r="K979" s="166"/>
      <c r="L979" s="166"/>
      <c r="M979" s="166"/>
      <c r="N979" s="166"/>
      <c r="O979" s="166"/>
      <c r="P979" s="166"/>
      <c r="Q979" s="166"/>
      <c r="R979" s="166"/>
      <c r="S979" s="166"/>
      <c r="T979" s="166"/>
      <c r="U979" s="166"/>
      <c r="V979" s="166"/>
      <c r="W979" s="166"/>
      <c r="X979" s="166"/>
      <c r="Y979" s="166"/>
      <c r="Z979" s="166"/>
    </row>
    <row r="980" spans="1:26" ht="12.75" customHeight="1">
      <c r="A980" s="166"/>
      <c r="B980" s="166"/>
      <c r="C980" s="166"/>
      <c r="D980" s="166"/>
      <c r="E980" s="166"/>
      <c r="F980" s="166"/>
      <c r="G980" s="166"/>
      <c r="H980" s="166"/>
      <c r="I980" s="166"/>
      <c r="J980" s="166"/>
      <c r="K980" s="166"/>
      <c r="L980" s="166"/>
      <c r="M980" s="166"/>
      <c r="N980" s="166"/>
      <c r="O980" s="166"/>
      <c r="P980" s="166"/>
      <c r="Q980" s="166"/>
      <c r="R980" s="166"/>
      <c r="S980" s="166"/>
      <c r="T980" s="166"/>
      <c r="U980" s="166"/>
      <c r="V980" s="166"/>
      <c r="W980" s="166"/>
      <c r="X980" s="166"/>
      <c r="Y980" s="166"/>
      <c r="Z980" s="166"/>
    </row>
    <row r="981" spans="1:26" ht="12.75" customHeight="1">
      <c r="A981" s="166"/>
      <c r="B981" s="166"/>
      <c r="C981" s="166"/>
      <c r="D981" s="166"/>
      <c r="E981" s="166"/>
      <c r="F981" s="166"/>
      <c r="G981" s="166"/>
      <c r="H981" s="166"/>
      <c r="I981" s="166"/>
      <c r="J981" s="166"/>
      <c r="K981" s="166"/>
      <c r="L981" s="166"/>
      <c r="M981" s="166"/>
      <c r="N981" s="166"/>
      <c r="O981" s="166"/>
      <c r="P981" s="166"/>
      <c r="Q981" s="166"/>
      <c r="R981" s="166"/>
      <c r="S981" s="166"/>
      <c r="T981" s="166"/>
      <c r="U981" s="166"/>
      <c r="V981" s="166"/>
      <c r="W981" s="166"/>
      <c r="X981" s="166"/>
      <c r="Y981" s="166"/>
      <c r="Z981" s="166"/>
    </row>
    <row r="982" spans="1:26" ht="12.75" customHeight="1">
      <c r="A982" s="166"/>
      <c r="B982" s="166"/>
      <c r="C982" s="166"/>
      <c r="D982" s="166"/>
      <c r="E982" s="166"/>
      <c r="F982" s="166"/>
      <c r="G982" s="166"/>
      <c r="H982" s="166"/>
      <c r="I982" s="166"/>
      <c r="J982" s="166"/>
      <c r="K982" s="166"/>
      <c r="L982" s="166"/>
      <c r="M982" s="166"/>
      <c r="N982" s="166"/>
      <c r="O982" s="166"/>
      <c r="P982" s="166"/>
      <c r="Q982" s="166"/>
      <c r="R982" s="166"/>
      <c r="S982" s="166"/>
      <c r="T982" s="166"/>
      <c r="U982" s="166"/>
      <c r="V982" s="166"/>
      <c r="W982" s="166"/>
      <c r="X982" s="166"/>
      <c r="Y982" s="166"/>
      <c r="Z982" s="166"/>
    </row>
    <row r="983" spans="1:26" ht="12.75" customHeight="1">
      <c r="A983" s="166"/>
      <c r="B983" s="166"/>
      <c r="C983" s="166"/>
      <c r="D983" s="166"/>
      <c r="E983" s="166"/>
      <c r="F983" s="166"/>
      <c r="G983" s="166"/>
      <c r="H983" s="166"/>
      <c r="I983" s="166"/>
      <c r="J983" s="166"/>
      <c r="K983" s="166"/>
      <c r="L983" s="166"/>
      <c r="M983" s="166"/>
      <c r="N983" s="166"/>
      <c r="O983" s="166"/>
      <c r="P983" s="166"/>
      <c r="Q983" s="166"/>
      <c r="R983" s="166"/>
      <c r="S983" s="166"/>
      <c r="T983" s="166"/>
      <c r="U983" s="166"/>
      <c r="V983" s="166"/>
      <c r="W983" s="166"/>
      <c r="X983" s="166"/>
      <c r="Y983" s="166"/>
      <c r="Z983" s="166"/>
    </row>
    <row r="984" spans="1:26" ht="12.75" customHeight="1">
      <c r="A984" s="166"/>
      <c r="B984" s="166"/>
      <c r="C984" s="166"/>
      <c r="D984" s="166"/>
      <c r="E984" s="166"/>
      <c r="F984" s="166"/>
      <c r="G984" s="166"/>
      <c r="H984" s="166"/>
      <c r="I984" s="166"/>
      <c r="J984" s="166"/>
      <c r="K984" s="166"/>
      <c r="L984" s="166"/>
      <c r="M984" s="166"/>
      <c r="N984" s="166"/>
      <c r="O984" s="166"/>
      <c r="P984" s="166"/>
      <c r="Q984" s="166"/>
      <c r="R984" s="166"/>
      <c r="S984" s="166"/>
      <c r="T984" s="166"/>
      <c r="U984" s="166"/>
      <c r="V984" s="166"/>
      <c r="W984" s="166"/>
      <c r="X984" s="166"/>
      <c r="Y984" s="166"/>
      <c r="Z984" s="166"/>
    </row>
    <row r="985" spans="1:26" ht="12.75" customHeight="1">
      <c r="A985" s="166"/>
      <c r="B985" s="166"/>
      <c r="C985" s="166"/>
      <c r="D985" s="166"/>
      <c r="E985" s="166"/>
      <c r="F985" s="166"/>
      <c r="G985" s="166"/>
      <c r="H985" s="166"/>
      <c r="I985" s="166"/>
      <c r="J985" s="166"/>
      <c r="K985" s="166"/>
      <c r="L985" s="166"/>
      <c r="M985" s="166"/>
      <c r="N985" s="166"/>
      <c r="O985" s="166"/>
      <c r="P985" s="166"/>
      <c r="Q985" s="166"/>
      <c r="R985" s="166"/>
      <c r="S985" s="166"/>
      <c r="T985" s="166"/>
      <c r="U985" s="166"/>
      <c r="V985" s="166"/>
      <c r="W985" s="166"/>
      <c r="X985" s="166"/>
      <c r="Y985" s="166"/>
      <c r="Z985" s="166"/>
    </row>
    <row r="986" spans="1:26" ht="12.75" customHeight="1">
      <c r="A986" s="166"/>
      <c r="B986" s="166"/>
      <c r="C986" s="166"/>
      <c r="D986" s="166"/>
      <c r="E986" s="166"/>
      <c r="F986" s="166"/>
      <c r="G986" s="166"/>
      <c r="H986" s="166"/>
      <c r="I986" s="166"/>
      <c r="J986" s="166"/>
      <c r="K986" s="166"/>
      <c r="L986" s="166"/>
      <c r="M986" s="166"/>
      <c r="N986" s="166"/>
      <c r="O986" s="166"/>
      <c r="P986" s="166"/>
      <c r="Q986" s="166"/>
      <c r="R986" s="166"/>
      <c r="S986" s="166"/>
      <c r="T986" s="166"/>
      <c r="U986" s="166"/>
      <c r="V986" s="166"/>
      <c r="W986" s="166"/>
      <c r="X986" s="166"/>
      <c r="Y986" s="166"/>
      <c r="Z986" s="166"/>
    </row>
    <row r="987" spans="1:26" ht="12.75" customHeight="1">
      <c r="A987" s="166"/>
      <c r="B987" s="166"/>
      <c r="C987" s="166"/>
      <c r="D987" s="166"/>
      <c r="E987" s="166"/>
      <c r="F987" s="166"/>
      <c r="G987" s="166"/>
      <c r="H987" s="166"/>
      <c r="I987" s="166"/>
      <c r="J987" s="166"/>
      <c r="K987" s="166"/>
      <c r="L987" s="166"/>
      <c r="M987" s="166"/>
      <c r="N987" s="166"/>
      <c r="O987" s="166"/>
      <c r="P987" s="166"/>
      <c r="Q987" s="166"/>
      <c r="R987" s="166"/>
      <c r="S987" s="166"/>
      <c r="T987" s="166"/>
      <c r="U987" s="166"/>
      <c r="V987" s="166"/>
      <c r="W987" s="166"/>
      <c r="X987" s="166"/>
      <c r="Y987" s="166"/>
      <c r="Z987" s="166"/>
    </row>
    <row r="988" spans="1:26" ht="12.75" customHeight="1">
      <c r="A988" s="166"/>
      <c r="B988" s="166"/>
      <c r="C988" s="166"/>
      <c r="D988" s="166"/>
      <c r="E988" s="166"/>
      <c r="F988" s="166"/>
      <c r="G988" s="166"/>
      <c r="H988" s="166"/>
      <c r="I988" s="166"/>
      <c r="J988" s="166"/>
      <c r="K988" s="166"/>
      <c r="L988" s="166"/>
      <c r="M988" s="166"/>
      <c r="N988" s="166"/>
      <c r="O988" s="166"/>
      <c r="P988" s="166"/>
      <c r="Q988" s="166"/>
      <c r="R988" s="166"/>
      <c r="S988" s="166"/>
      <c r="T988" s="166"/>
      <c r="U988" s="166"/>
      <c r="V988" s="166"/>
      <c r="W988" s="166"/>
      <c r="X988" s="166"/>
      <c r="Y988" s="166"/>
      <c r="Z988" s="166"/>
    </row>
    <row r="989" spans="1:26" ht="12.75" customHeight="1">
      <c r="A989" s="166"/>
      <c r="B989" s="166"/>
      <c r="C989" s="166"/>
      <c r="D989" s="166"/>
      <c r="E989" s="166"/>
      <c r="F989" s="166"/>
      <c r="G989" s="166"/>
      <c r="H989" s="166"/>
      <c r="I989" s="166"/>
      <c r="J989" s="166"/>
      <c r="K989" s="166"/>
      <c r="L989" s="166"/>
      <c r="M989" s="166"/>
      <c r="N989" s="166"/>
      <c r="O989" s="166"/>
      <c r="P989" s="166"/>
      <c r="Q989" s="166"/>
      <c r="R989" s="166"/>
      <c r="S989" s="166"/>
      <c r="T989" s="166"/>
      <c r="U989" s="166"/>
      <c r="V989" s="166"/>
      <c r="W989" s="166"/>
      <c r="X989" s="166"/>
      <c r="Y989" s="166"/>
      <c r="Z989" s="166"/>
    </row>
    <row r="990" spans="1:26" ht="12.75" customHeight="1">
      <c r="A990" s="166"/>
      <c r="B990" s="166"/>
      <c r="C990" s="166"/>
      <c r="D990" s="166"/>
      <c r="E990" s="166"/>
      <c r="F990" s="166"/>
      <c r="G990" s="166"/>
      <c r="H990" s="166"/>
      <c r="I990" s="166"/>
      <c r="J990" s="166"/>
      <c r="K990" s="166"/>
      <c r="L990" s="166"/>
      <c r="M990" s="166"/>
      <c r="N990" s="166"/>
      <c r="O990" s="166"/>
      <c r="P990" s="166"/>
      <c r="Q990" s="166"/>
      <c r="R990" s="166"/>
      <c r="S990" s="166"/>
      <c r="T990" s="166"/>
      <c r="U990" s="166"/>
      <c r="V990" s="166"/>
      <c r="W990" s="166"/>
      <c r="X990" s="166"/>
      <c r="Y990" s="166"/>
      <c r="Z990" s="166"/>
    </row>
    <row r="991" spans="1:26" ht="12.75" customHeight="1">
      <c r="A991" s="166"/>
      <c r="B991" s="166"/>
      <c r="C991" s="166"/>
      <c r="D991" s="166"/>
      <c r="E991" s="166"/>
      <c r="F991" s="166"/>
      <c r="G991" s="166"/>
      <c r="H991" s="166"/>
      <c r="I991" s="166"/>
      <c r="J991" s="166"/>
      <c r="K991" s="166"/>
      <c r="L991" s="166"/>
      <c r="M991" s="166"/>
      <c r="N991" s="166"/>
      <c r="O991" s="166"/>
      <c r="P991" s="166"/>
      <c r="Q991" s="166"/>
      <c r="R991" s="166"/>
      <c r="S991" s="166"/>
      <c r="T991" s="166"/>
      <c r="U991" s="166"/>
      <c r="V991" s="166"/>
      <c r="W991" s="166"/>
      <c r="X991" s="166"/>
      <c r="Y991" s="166"/>
      <c r="Z991" s="166"/>
    </row>
    <row r="992" spans="1:26" ht="12.75" customHeight="1">
      <c r="A992" s="166"/>
      <c r="B992" s="166"/>
      <c r="C992" s="166"/>
      <c r="D992" s="166"/>
      <c r="E992" s="166"/>
      <c r="F992" s="166"/>
      <c r="G992" s="166"/>
      <c r="H992" s="166"/>
      <c r="I992" s="166"/>
      <c r="J992" s="166"/>
      <c r="K992" s="166"/>
      <c r="L992" s="166"/>
      <c r="M992" s="166"/>
      <c r="N992" s="166"/>
      <c r="O992" s="166"/>
      <c r="P992" s="166"/>
      <c r="Q992" s="166"/>
      <c r="R992" s="166"/>
      <c r="S992" s="166"/>
      <c r="T992" s="166"/>
      <c r="U992" s="166"/>
      <c r="V992" s="166"/>
      <c r="W992" s="166"/>
      <c r="X992" s="166"/>
      <c r="Y992" s="166"/>
      <c r="Z992" s="166"/>
    </row>
    <row r="993" spans="1:26" ht="12.75" customHeight="1">
      <c r="A993" s="166"/>
      <c r="B993" s="166"/>
      <c r="C993" s="166"/>
      <c r="D993" s="166"/>
      <c r="E993" s="166"/>
      <c r="F993" s="166"/>
      <c r="G993" s="166"/>
      <c r="H993" s="166"/>
      <c r="I993" s="166"/>
      <c r="J993" s="166"/>
      <c r="K993" s="166"/>
      <c r="L993" s="166"/>
      <c r="M993" s="166"/>
      <c r="N993" s="166"/>
      <c r="O993" s="166"/>
      <c r="P993" s="166"/>
      <c r="Q993" s="166"/>
      <c r="R993" s="166"/>
      <c r="S993" s="166"/>
      <c r="T993" s="166"/>
      <c r="U993" s="166"/>
      <c r="V993" s="166"/>
      <c r="W993" s="166"/>
      <c r="X993" s="166"/>
      <c r="Y993" s="166"/>
      <c r="Z993" s="166"/>
    </row>
    <row r="994" spans="1:26" ht="12.75" customHeight="1">
      <c r="A994" s="166"/>
      <c r="B994" s="166"/>
      <c r="C994" s="166"/>
      <c r="D994" s="166"/>
      <c r="E994" s="166"/>
      <c r="F994" s="166"/>
      <c r="G994" s="166"/>
      <c r="H994" s="166"/>
      <c r="I994" s="166"/>
      <c r="J994" s="166"/>
      <c r="K994" s="166"/>
      <c r="L994" s="166"/>
      <c r="M994" s="166"/>
      <c r="N994" s="166"/>
      <c r="O994" s="166"/>
      <c r="P994" s="166"/>
      <c r="Q994" s="166"/>
      <c r="R994" s="166"/>
      <c r="S994" s="166"/>
      <c r="T994" s="166"/>
      <c r="U994" s="166"/>
      <c r="V994" s="166"/>
      <c r="W994" s="166"/>
      <c r="X994" s="166"/>
      <c r="Y994" s="166"/>
      <c r="Z994" s="166"/>
    </row>
    <row r="995" spans="1:26" ht="12.75" customHeight="1">
      <c r="A995" s="166"/>
      <c r="B995" s="166"/>
      <c r="C995" s="166"/>
      <c r="D995" s="166"/>
      <c r="E995" s="166"/>
      <c r="F995" s="166"/>
      <c r="G995" s="166"/>
      <c r="H995" s="166"/>
      <c r="I995" s="166"/>
      <c r="J995" s="166"/>
      <c r="K995" s="166"/>
      <c r="L995" s="166"/>
      <c r="M995" s="166"/>
      <c r="N995" s="166"/>
      <c r="O995" s="166"/>
      <c r="P995" s="166"/>
      <c r="Q995" s="166"/>
      <c r="R995" s="166"/>
      <c r="S995" s="166"/>
      <c r="T995" s="166"/>
      <c r="U995" s="166"/>
      <c r="V995" s="166"/>
      <c r="W995" s="166"/>
      <c r="X995" s="166"/>
      <c r="Y995" s="166"/>
      <c r="Z995" s="166"/>
    </row>
    <row r="996" spans="1:26" ht="12.75" customHeight="1">
      <c r="A996" s="166"/>
      <c r="B996" s="166"/>
      <c r="C996" s="166"/>
      <c r="D996" s="166"/>
      <c r="E996" s="166"/>
      <c r="F996" s="166"/>
      <c r="G996" s="166"/>
      <c r="H996" s="166"/>
      <c r="I996" s="166"/>
      <c r="J996" s="166"/>
      <c r="K996" s="166"/>
      <c r="L996" s="166"/>
      <c r="M996" s="166"/>
      <c r="N996" s="166"/>
      <c r="O996" s="166"/>
      <c r="P996" s="166"/>
      <c r="Q996" s="166"/>
      <c r="R996" s="166"/>
      <c r="S996" s="166"/>
      <c r="T996" s="166"/>
      <c r="U996" s="166"/>
      <c r="V996" s="166"/>
      <c r="W996" s="166"/>
      <c r="X996" s="166"/>
      <c r="Y996" s="166"/>
      <c r="Z996" s="166"/>
    </row>
    <row r="997" spans="1:26" ht="12.75" customHeight="1">
      <c r="A997" s="166"/>
      <c r="B997" s="166"/>
      <c r="C997" s="166"/>
      <c r="D997" s="166"/>
      <c r="E997" s="166"/>
      <c r="F997" s="166"/>
      <c r="G997" s="166"/>
      <c r="H997" s="166"/>
      <c r="I997" s="166"/>
      <c r="J997" s="166"/>
      <c r="K997" s="166"/>
      <c r="L997" s="166"/>
      <c r="M997" s="166"/>
      <c r="N997" s="166"/>
      <c r="O997" s="166"/>
      <c r="P997" s="166"/>
      <c r="Q997" s="166"/>
      <c r="R997" s="166"/>
      <c r="S997" s="166"/>
      <c r="T997" s="166"/>
      <c r="U997" s="166"/>
      <c r="V997" s="166"/>
      <c r="W997" s="166"/>
      <c r="X997" s="166"/>
      <c r="Y997" s="166"/>
      <c r="Z997" s="166"/>
    </row>
    <row r="998" spans="1:26" ht="12.75" customHeight="1">
      <c r="A998" s="166"/>
      <c r="B998" s="166"/>
      <c r="C998" s="166"/>
      <c r="D998" s="166"/>
      <c r="E998" s="166"/>
      <c r="F998" s="166"/>
      <c r="G998" s="166"/>
      <c r="H998" s="166"/>
      <c r="I998" s="166"/>
      <c r="J998" s="166"/>
      <c r="K998" s="166"/>
      <c r="L998" s="166"/>
      <c r="M998" s="166"/>
      <c r="N998" s="166"/>
      <c r="O998" s="166"/>
      <c r="P998" s="166"/>
      <c r="Q998" s="166"/>
      <c r="R998" s="166"/>
      <c r="S998" s="166"/>
      <c r="T998" s="166"/>
      <c r="U998" s="166"/>
      <c r="V998" s="166"/>
      <c r="W998" s="166"/>
      <c r="X998" s="166"/>
      <c r="Y998" s="166"/>
      <c r="Z998" s="166"/>
    </row>
    <row r="999" spans="1:26" ht="12.75" customHeight="1">
      <c r="A999" s="166"/>
      <c r="B999" s="166"/>
      <c r="C999" s="166"/>
      <c r="D999" s="166"/>
      <c r="E999" s="166"/>
      <c r="F999" s="166"/>
      <c r="G999" s="166"/>
      <c r="H999" s="166"/>
      <c r="I999" s="166"/>
      <c r="J999" s="166"/>
      <c r="K999" s="166"/>
      <c r="L999" s="166"/>
      <c r="M999" s="166"/>
      <c r="N999" s="166"/>
      <c r="O999" s="166"/>
      <c r="P999" s="166"/>
      <c r="Q999" s="166"/>
      <c r="R999" s="166"/>
      <c r="S999" s="166"/>
      <c r="T999" s="166"/>
      <c r="U999" s="166"/>
      <c r="V999" s="166"/>
      <c r="W999" s="166"/>
      <c r="X999" s="166"/>
      <c r="Y999" s="166"/>
      <c r="Z999" s="166"/>
    </row>
    <row r="1000" spans="1:26" ht="12.75" customHeight="1">
      <c r="A1000" s="166"/>
      <c r="B1000" s="166"/>
      <c r="C1000" s="166"/>
      <c r="D1000" s="166"/>
      <c r="E1000" s="166"/>
      <c r="F1000" s="166"/>
      <c r="G1000" s="166"/>
      <c r="H1000" s="166"/>
      <c r="I1000" s="166"/>
      <c r="J1000" s="166"/>
      <c r="K1000" s="166"/>
      <c r="L1000" s="166"/>
      <c r="M1000" s="166"/>
      <c r="N1000" s="166"/>
      <c r="O1000" s="166"/>
      <c r="P1000" s="166"/>
      <c r="Q1000" s="166"/>
      <c r="R1000" s="166"/>
      <c r="S1000" s="166"/>
      <c r="T1000" s="166"/>
      <c r="U1000" s="166"/>
      <c r="V1000" s="166"/>
      <c r="W1000" s="166"/>
      <c r="X1000" s="166"/>
      <c r="Y1000" s="166"/>
      <c r="Z1000" s="166"/>
    </row>
  </sheetData>
  <autoFilter ref="K2:V28" xr:uid="{00000000-0009-0000-0000-00000D000000}">
    <sortState xmlns:xlrd2="http://schemas.microsoft.com/office/spreadsheetml/2017/richdata2" ref="K2:V28">
      <sortCondition ref="M2:M28"/>
    </sortState>
  </autoFilter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2.5703125" defaultRowHeight="15" customHeight="1"/>
  <cols>
    <col min="1" max="1" width="8.85546875" customWidth="1"/>
    <col min="2" max="2" width="15.42578125" customWidth="1"/>
    <col min="3" max="3" width="6.5703125" customWidth="1"/>
    <col min="4" max="9" width="12.28515625" customWidth="1"/>
    <col min="10" max="10" width="8.85546875" customWidth="1"/>
    <col min="11" max="11" width="23" customWidth="1"/>
    <col min="12" max="12" width="14.140625" customWidth="1"/>
    <col min="13" max="13" width="16.7109375" customWidth="1"/>
    <col min="14" max="14" width="25.42578125" customWidth="1"/>
    <col min="15" max="26" width="8.5703125" customWidth="1"/>
  </cols>
  <sheetData>
    <row r="1" spans="1:26" ht="12.7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</row>
    <row r="2" spans="1:26" ht="12.75" customHeight="1">
      <c r="A2" s="166"/>
      <c r="B2" s="167" t="s">
        <v>1902</v>
      </c>
      <c r="C2" s="167" t="s">
        <v>1903</v>
      </c>
      <c r="D2" s="167" t="s">
        <v>1904</v>
      </c>
      <c r="E2" s="167" t="s">
        <v>1905</v>
      </c>
      <c r="F2" s="167" t="s">
        <v>1906</v>
      </c>
      <c r="G2" s="167" t="s">
        <v>1907</v>
      </c>
      <c r="H2" s="167" t="s">
        <v>1908</v>
      </c>
      <c r="I2" s="167" t="s">
        <v>1909</v>
      </c>
      <c r="J2" s="166"/>
      <c r="K2" s="167" t="s">
        <v>1910</v>
      </c>
      <c r="L2" s="167" t="s">
        <v>1889</v>
      </c>
      <c r="M2" s="167" t="s">
        <v>1897</v>
      </c>
      <c r="N2" s="167" t="s">
        <v>1911</v>
      </c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66"/>
    </row>
    <row r="3" spans="1:26" ht="12.75" customHeight="1">
      <c r="A3" s="166"/>
      <c r="B3" s="167" t="s">
        <v>2270</v>
      </c>
      <c r="C3" s="167">
        <v>5</v>
      </c>
      <c r="D3" s="167" t="s">
        <v>1603</v>
      </c>
      <c r="E3" s="167" t="s">
        <v>2271</v>
      </c>
      <c r="F3" s="167"/>
      <c r="G3" s="167"/>
      <c r="H3" s="167"/>
      <c r="I3" s="167"/>
      <c r="J3" s="166"/>
      <c r="K3" s="167" t="s">
        <v>2272</v>
      </c>
      <c r="L3" s="167"/>
      <c r="M3" s="167" t="s">
        <v>2273</v>
      </c>
      <c r="N3" s="167" t="s">
        <v>2274</v>
      </c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166"/>
      <c r="Z3" s="166"/>
    </row>
    <row r="4" spans="1:26" ht="12.75" customHeight="1">
      <c r="A4" s="166"/>
      <c r="B4" s="167" t="s">
        <v>2270</v>
      </c>
      <c r="C4" s="167">
        <v>8</v>
      </c>
      <c r="D4" s="167" t="s">
        <v>1603</v>
      </c>
      <c r="E4" s="167" t="s">
        <v>1591</v>
      </c>
      <c r="F4" s="167" t="s">
        <v>2271</v>
      </c>
      <c r="G4" s="167"/>
      <c r="H4" s="167"/>
      <c r="I4" s="167"/>
      <c r="J4" s="166"/>
      <c r="K4" s="167" t="s">
        <v>2275</v>
      </c>
      <c r="L4" s="167"/>
      <c r="M4" s="167" t="s">
        <v>2276</v>
      </c>
      <c r="N4" s="167" t="s">
        <v>2277</v>
      </c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</row>
    <row r="5" spans="1:26" ht="12.75" customHeight="1">
      <c r="A5" s="166"/>
      <c r="B5" s="167" t="s">
        <v>2278</v>
      </c>
      <c r="C5" s="167">
        <v>13</v>
      </c>
      <c r="D5" s="167" t="s">
        <v>1222</v>
      </c>
      <c r="E5" s="167" t="s">
        <v>924</v>
      </c>
      <c r="F5" s="167"/>
      <c r="G5" s="167"/>
      <c r="H5" s="167"/>
      <c r="I5" s="167"/>
      <c r="J5" s="166"/>
      <c r="K5" s="167" t="s">
        <v>2279</v>
      </c>
      <c r="L5" s="167"/>
      <c r="M5" s="167" t="s">
        <v>1923</v>
      </c>
      <c r="N5" s="167" t="s">
        <v>1628</v>
      </c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</row>
    <row r="6" spans="1:26" ht="12.75" customHeight="1">
      <c r="A6" s="166"/>
      <c r="B6" s="167" t="s">
        <v>2270</v>
      </c>
      <c r="C6" s="167">
        <v>14</v>
      </c>
      <c r="D6" s="167" t="s">
        <v>1603</v>
      </c>
      <c r="E6" s="167" t="s">
        <v>1591</v>
      </c>
      <c r="F6" s="167" t="s">
        <v>2271</v>
      </c>
      <c r="G6" s="167"/>
      <c r="H6" s="167"/>
      <c r="I6" s="167"/>
      <c r="J6" s="166"/>
      <c r="K6" s="167" t="s">
        <v>2280</v>
      </c>
      <c r="L6" s="167"/>
      <c r="M6" s="167" t="s">
        <v>2281</v>
      </c>
      <c r="N6" s="167" t="s">
        <v>2282</v>
      </c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</row>
    <row r="7" spans="1:26" ht="12.75" customHeight="1">
      <c r="A7" s="166"/>
      <c r="B7" s="167" t="s">
        <v>2283</v>
      </c>
      <c r="C7" s="167">
        <v>16</v>
      </c>
      <c r="D7" s="167" t="s">
        <v>1168</v>
      </c>
      <c r="E7" s="167" t="s">
        <v>1164</v>
      </c>
      <c r="F7" s="167" t="s">
        <v>1640</v>
      </c>
      <c r="G7" s="167"/>
      <c r="H7" s="167"/>
      <c r="I7" s="167"/>
      <c r="J7" s="166"/>
      <c r="K7" s="167" t="s">
        <v>2280</v>
      </c>
      <c r="L7" s="167"/>
      <c r="M7" s="167" t="s">
        <v>2284</v>
      </c>
      <c r="N7" s="167" t="s">
        <v>1699</v>
      </c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</row>
    <row r="8" spans="1:26" ht="12.75" customHeight="1">
      <c r="A8" s="166"/>
      <c r="B8" s="167" t="s">
        <v>2285</v>
      </c>
      <c r="C8" s="167">
        <v>20</v>
      </c>
      <c r="D8" s="167" t="s">
        <v>1600</v>
      </c>
      <c r="E8" s="167" t="s">
        <v>1602</v>
      </c>
      <c r="F8" s="167"/>
      <c r="G8" s="167"/>
      <c r="H8" s="167"/>
      <c r="I8" s="167"/>
      <c r="J8" s="166"/>
      <c r="K8" s="167" t="s">
        <v>2286</v>
      </c>
      <c r="L8" s="167"/>
      <c r="M8" s="167" t="s">
        <v>2001</v>
      </c>
      <c r="N8" s="167" t="s">
        <v>2287</v>
      </c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</row>
    <row r="9" spans="1:26" ht="12.75" customHeight="1">
      <c r="A9" s="166"/>
      <c r="B9" s="167" t="s">
        <v>2270</v>
      </c>
      <c r="C9" s="167">
        <v>21</v>
      </c>
      <c r="D9" s="167" t="s">
        <v>1603</v>
      </c>
      <c r="E9" s="167" t="s">
        <v>1592</v>
      </c>
      <c r="F9" s="167" t="s">
        <v>2288</v>
      </c>
      <c r="G9" s="167"/>
      <c r="H9" s="167"/>
      <c r="I9" s="167"/>
      <c r="J9" s="166"/>
      <c r="K9" s="167" t="s">
        <v>2286</v>
      </c>
      <c r="L9" s="167"/>
      <c r="M9" s="167" t="s">
        <v>2289</v>
      </c>
      <c r="N9" s="167" t="s">
        <v>354</v>
      </c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</row>
    <row r="10" spans="1:26" ht="12.75" customHeight="1">
      <c r="A10" s="166"/>
      <c r="B10" s="167" t="s">
        <v>2283</v>
      </c>
      <c r="C10" s="167">
        <v>23</v>
      </c>
      <c r="D10" s="167" t="s">
        <v>1168</v>
      </c>
      <c r="E10" s="167" t="s">
        <v>1164</v>
      </c>
      <c r="F10" s="167" t="s">
        <v>2290</v>
      </c>
      <c r="G10" s="167" t="s">
        <v>1640</v>
      </c>
      <c r="H10" s="167"/>
      <c r="I10" s="167"/>
      <c r="J10" s="166"/>
      <c r="K10" s="167" t="s">
        <v>2286</v>
      </c>
      <c r="L10" s="167"/>
      <c r="M10" s="167" t="s">
        <v>204</v>
      </c>
      <c r="N10" s="167" t="s">
        <v>2291</v>
      </c>
      <c r="O10" s="166"/>
      <c r="P10" s="166"/>
      <c r="Q10" s="166"/>
      <c r="R10" s="166"/>
      <c r="S10" s="166"/>
      <c r="T10" s="166"/>
      <c r="U10" s="166"/>
      <c r="V10" s="166"/>
      <c r="W10" s="166"/>
      <c r="X10" s="166"/>
      <c r="Y10" s="166"/>
      <c r="Z10" s="166"/>
    </row>
    <row r="11" spans="1:26" ht="12.75" customHeight="1">
      <c r="A11" s="166"/>
      <c r="B11" s="167" t="s">
        <v>2292</v>
      </c>
      <c r="C11" s="167">
        <v>24</v>
      </c>
      <c r="D11" s="167" t="s">
        <v>463</v>
      </c>
      <c r="E11" s="167" t="s">
        <v>1625</v>
      </c>
      <c r="F11" s="167" t="s">
        <v>1606</v>
      </c>
      <c r="G11" s="167"/>
      <c r="H11" s="167"/>
      <c r="I11" s="167"/>
      <c r="J11" s="166"/>
      <c r="K11" s="167" t="s">
        <v>2286</v>
      </c>
      <c r="L11" s="167"/>
      <c r="M11" s="167" t="s">
        <v>204</v>
      </c>
      <c r="N11" s="167" t="s">
        <v>2293</v>
      </c>
      <c r="O11" s="166"/>
      <c r="P11" s="166"/>
      <c r="Q11" s="166"/>
      <c r="R11" s="166"/>
      <c r="S11" s="166"/>
      <c r="T11" s="166"/>
      <c r="U11" s="166"/>
      <c r="V11" s="166"/>
      <c r="W11" s="166"/>
      <c r="X11" s="166"/>
      <c r="Y11" s="166"/>
      <c r="Z11" s="166"/>
    </row>
    <row r="12" spans="1:26" ht="12.75" customHeight="1">
      <c r="A12" s="166"/>
      <c r="B12" s="167" t="s">
        <v>2294</v>
      </c>
      <c r="C12" s="167">
        <v>26</v>
      </c>
      <c r="D12" s="167" t="s">
        <v>995</v>
      </c>
      <c r="E12" s="167" t="s">
        <v>1140</v>
      </c>
      <c r="F12" s="167" t="s">
        <v>2295</v>
      </c>
      <c r="G12" s="167"/>
      <c r="H12" s="167"/>
      <c r="I12" s="167"/>
      <c r="J12" s="166"/>
      <c r="K12" s="167" t="s">
        <v>2286</v>
      </c>
      <c r="L12" s="167"/>
      <c r="M12" s="167"/>
      <c r="N12" s="167" t="s">
        <v>2296</v>
      </c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</row>
    <row r="13" spans="1:26" ht="12.75" customHeight="1">
      <c r="A13" s="166"/>
      <c r="B13" s="167" t="s">
        <v>2297</v>
      </c>
      <c r="C13" s="167">
        <v>27</v>
      </c>
      <c r="D13" s="167" t="s">
        <v>236</v>
      </c>
      <c r="E13" s="167" t="s">
        <v>303</v>
      </c>
      <c r="F13" s="167" t="s">
        <v>1633</v>
      </c>
      <c r="G13" s="167"/>
      <c r="H13" s="167"/>
      <c r="I13" s="167"/>
      <c r="J13" s="166"/>
      <c r="K13" s="167" t="s">
        <v>2286</v>
      </c>
      <c r="L13" s="167"/>
      <c r="M13" s="167"/>
      <c r="N13" s="167" t="s">
        <v>2252</v>
      </c>
      <c r="O13" s="166"/>
      <c r="P13" s="166"/>
      <c r="Q13" s="166"/>
      <c r="R13" s="166"/>
      <c r="S13" s="166"/>
      <c r="T13" s="166"/>
      <c r="U13" s="166"/>
      <c r="V13" s="166"/>
      <c r="W13" s="166"/>
      <c r="X13" s="166"/>
      <c r="Y13" s="166"/>
      <c r="Z13" s="166"/>
    </row>
    <row r="14" spans="1:26" ht="12.75" customHeight="1">
      <c r="A14" s="166"/>
      <c r="B14" s="167" t="s">
        <v>2278</v>
      </c>
      <c r="C14" s="167">
        <v>30</v>
      </c>
      <c r="D14" s="167" t="s">
        <v>1699</v>
      </c>
      <c r="E14" s="167"/>
      <c r="F14" s="167"/>
      <c r="G14" s="167"/>
      <c r="H14" s="167"/>
      <c r="I14" s="167"/>
      <c r="J14" s="166"/>
      <c r="K14" s="167" t="s">
        <v>2286</v>
      </c>
      <c r="L14" s="167"/>
      <c r="M14" s="167"/>
      <c r="N14" s="167" t="s">
        <v>2298</v>
      </c>
      <c r="O14" s="166"/>
      <c r="P14" s="166"/>
      <c r="Q14" s="166"/>
      <c r="R14" s="166"/>
      <c r="S14" s="166"/>
      <c r="T14" s="166"/>
      <c r="U14" s="166"/>
      <c r="V14" s="166"/>
      <c r="W14" s="166"/>
      <c r="X14" s="166"/>
      <c r="Y14" s="166"/>
      <c r="Z14" s="166"/>
    </row>
    <row r="15" spans="1:26" ht="12.75" customHeight="1">
      <c r="A15" s="166"/>
      <c r="B15" s="167" t="s">
        <v>2270</v>
      </c>
      <c r="C15" s="167">
        <v>33</v>
      </c>
      <c r="D15" s="167" t="s">
        <v>1623</v>
      </c>
      <c r="E15" s="167" t="s">
        <v>1628</v>
      </c>
      <c r="F15" s="167" t="s">
        <v>1620</v>
      </c>
      <c r="G15" s="167" t="s">
        <v>2288</v>
      </c>
      <c r="H15" s="167"/>
      <c r="I15" s="167"/>
      <c r="J15" s="166"/>
      <c r="K15" s="167" t="s">
        <v>2286</v>
      </c>
      <c r="L15" s="167"/>
      <c r="M15" s="167" t="s">
        <v>2222</v>
      </c>
      <c r="N15" s="167" t="s">
        <v>2223</v>
      </c>
      <c r="O15" s="166"/>
      <c r="P15" s="166"/>
      <c r="Q15" s="166"/>
      <c r="R15" s="166"/>
      <c r="S15" s="166"/>
      <c r="T15" s="166"/>
      <c r="U15" s="166"/>
      <c r="V15" s="166"/>
      <c r="W15" s="166"/>
      <c r="X15" s="166"/>
      <c r="Y15" s="166"/>
      <c r="Z15" s="166"/>
    </row>
    <row r="16" spans="1:26" ht="12.75" customHeight="1">
      <c r="A16" s="166"/>
      <c r="B16" s="167" t="s">
        <v>2283</v>
      </c>
      <c r="C16" s="167">
        <v>35</v>
      </c>
      <c r="D16" s="167" t="s">
        <v>1169</v>
      </c>
      <c r="E16" s="167" t="s">
        <v>1165</v>
      </c>
      <c r="F16" s="167" t="s">
        <v>2290</v>
      </c>
      <c r="G16" s="167" t="s">
        <v>1641</v>
      </c>
      <c r="H16" s="167"/>
      <c r="I16" s="167"/>
      <c r="J16" s="166"/>
      <c r="K16" s="167" t="s">
        <v>2286</v>
      </c>
      <c r="L16" s="167"/>
      <c r="M16" s="167" t="s">
        <v>2299</v>
      </c>
      <c r="N16" s="167" t="s">
        <v>2300</v>
      </c>
      <c r="O16" s="166"/>
      <c r="P16" s="166"/>
      <c r="Q16" s="166"/>
      <c r="R16" s="166"/>
      <c r="S16" s="166"/>
      <c r="T16" s="166"/>
      <c r="U16" s="166"/>
      <c r="V16" s="166"/>
      <c r="W16" s="166"/>
      <c r="X16" s="166"/>
      <c r="Y16" s="166"/>
      <c r="Z16" s="166"/>
    </row>
    <row r="17" spans="1:26" ht="12.75" customHeight="1">
      <c r="A17" s="166"/>
      <c r="B17" s="167" t="s">
        <v>2301</v>
      </c>
      <c r="C17" s="167">
        <v>36</v>
      </c>
      <c r="D17" s="167" t="s">
        <v>2302</v>
      </c>
      <c r="E17" s="167" t="s">
        <v>1517</v>
      </c>
      <c r="F17" s="167" t="s">
        <v>1649</v>
      </c>
      <c r="G17" s="167" t="s">
        <v>401</v>
      </c>
      <c r="H17" s="167"/>
      <c r="I17" s="167"/>
      <c r="J17" s="166"/>
      <c r="K17" s="167" t="s">
        <v>2303</v>
      </c>
      <c r="L17" s="167"/>
      <c r="M17" s="167"/>
      <c r="N17" s="167" t="s">
        <v>1681</v>
      </c>
      <c r="O17" s="166"/>
      <c r="P17" s="166"/>
      <c r="Q17" s="166"/>
      <c r="R17" s="166"/>
      <c r="S17" s="166"/>
      <c r="T17" s="166"/>
      <c r="U17" s="166"/>
      <c r="V17" s="166"/>
      <c r="W17" s="166"/>
      <c r="X17" s="166"/>
      <c r="Y17" s="166"/>
      <c r="Z17" s="166"/>
    </row>
    <row r="18" spans="1:26" ht="12.75" customHeight="1">
      <c r="A18" s="166"/>
      <c r="B18" s="167" t="s">
        <v>2270</v>
      </c>
      <c r="C18" s="167">
        <v>37</v>
      </c>
      <c r="D18" s="167" t="s">
        <v>1369</v>
      </c>
      <c r="E18" s="167" t="s">
        <v>1240</v>
      </c>
      <c r="F18" s="167" t="s">
        <v>520</v>
      </c>
      <c r="G18" s="167" t="s">
        <v>1609</v>
      </c>
      <c r="H18" s="167" t="s">
        <v>2304</v>
      </c>
      <c r="I18" s="167"/>
      <c r="J18" s="166"/>
      <c r="K18" s="167" t="s">
        <v>2303</v>
      </c>
      <c r="L18" s="167"/>
      <c r="M18" s="167"/>
      <c r="N18" s="167" t="s">
        <v>1682</v>
      </c>
      <c r="O18" s="166"/>
      <c r="P18" s="166"/>
      <c r="Q18" s="166"/>
      <c r="R18" s="166"/>
      <c r="S18" s="166"/>
      <c r="T18" s="166"/>
      <c r="U18" s="166"/>
      <c r="V18" s="166"/>
      <c r="W18" s="166"/>
      <c r="X18" s="166"/>
      <c r="Y18" s="166"/>
      <c r="Z18" s="166"/>
    </row>
    <row r="19" spans="1:26" ht="12.75" customHeight="1">
      <c r="A19" s="166"/>
      <c r="B19" s="167" t="s">
        <v>2305</v>
      </c>
      <c r="C19" s="167">
        <v>38</v>
      </c>
      <c r="D19" s="167" t="s">
        <v>2306</v>
      </c>
      <c r="E19" s="167" t="s">
        <v>771</v>
      </c>
      <c r="F19" s="167" t="s">
        <v>2307</v>
      </c>
      <c r="G19" s="167" t="s">
        <v>2308</v>
      </c>
      <c r="H19" s="167"/>
      <c r="I19" s="167"/>
      <c r="J19" s="166"/>
      <c r="K19" s="167" t="s">
        <v>2303</v>
      </c>
      <c r="L19" s="167"/>
      <c r="M19" s="167"/>
      <c r="N19" s="167" t="s">
        <v>1683</v>
      </c>
      <c r="O19" s="166"/>
      <c r="P19" s="166"/>
      <c r="Q19" s="166"/>
      <c r="R19" s="166"/>
      <c r="S19" s="166"/>
      <c r="T19" s="166"/>
      <c r="U19" s="166"/>
      <c r="V19" s="166"/>
      <c r="W19" s="166"/>
      <c r="X19" s="166"/>
      <c r="Y19" s="166"/>
      <c r="Z19" s="166"/>
    </row>
    <row r="20" spans="1:26" ht="12.75" customHeight="1">
      <c r="A20" s="166"/>
      <c r="B20" s="167" t="s">
        <v>2270</v>
      </c>
      <c r="C20" s="167">
        <v>41</v>
      </c>
      <c r="D20" s="167" t="s">
        <v>1604</v>
      </c>
      <c r="E20" s="167" t="s">
        <v>1593</v>
      </c>
      <c r="F20" s="167" t="s">
        <v>1663</v>
      </c>
      <c r="G20" s="167" t="s">
        <v>520</v>
      </c>
      <c r="H20" s="167" t="s">
        <v>2304</v>
      </c>
      <c r="I20" s="167"/>
      <c r="J20" s="166"/>
      <c r="K20" s="167" t="s">
        <v>2303</v>
      </c>
      <c r="L20" s="167"/>
      <c r="M20" s="167"/>
      <c r="N20" s="167" t="s">
        <v>1684</v>
      </c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</row>
    <row r="21" spans="1:26" ht="12.75" customHeight="1">
      <c r="A21" s="166"/>
      <c r="B21" s="167" t="s">
        <v>2309</v>
      </c>
      <c r="C21" s="167">
        <v>42</v>
      </c>
      <c r="D21" s="167" t="s">
        <v>1667</v>
      </c>
      <c r="E21" s="167" t="s">
        <v>2310</v>
      </c>
      <c r="F21" s="167" t="s">
        <v>2311</v>
      </c>
      <c r="G21" s="167" t="s">
        <v>496</v>
      </c>
      <c r="H21" s="167"/>
      <c r="I21" s="167"/>
      <c r="J21" s="166"/>
      <c r="K21" s="167"/>
      <c r="L21" s="167"/>
      <c r="M21" s="167"/>
      <c r="N21" s="167"/>
      <c r="O21" s="166"/>
      <c r="P21" s="166"/>
      <c r="Q21" s="166"/>
      <c r="R21" s="166"/>
      <c r="S21" s="166"/>
      <c r="T21" s="166"/>
      <c r="U21" s="166"/>
      <c r="V21" s="166"/>
      <c r="W21" s="166"/>
      <c r="X21" s="166"/>
      <c r="Y21" s="166"/>
      <c r="Z21" s="166"/>
    </row>
    <row r="22" spans="1:26" ht="12.75" customHeight="1">
      <c r="A22" s="166"/>
      <c r="B22" s="167" t="s">
        <v>2294</v>
      </c>
      <c r="C22" s="167">
        <v>44</v>
      </c>
      <c r="D22" s="167" t="s">
        <v>1079</v>
      </c>
      <c r="E22" s="167" t="s">
        <v>996</v>
      </c>
      <c r="F22" s="167" t="s">
        <v>1142</v>
      </c>
      <c r="G22" s="167" t="s">
        <v>2295</v>
      </c>
      <c r="H22" s="167"/>
      <c r="I22" s="167"/>
      <c r="J22" s="166"/>
      <c r="K22" s="167"/>
      <c r="L22" s="167"/>
      <c r="M22" s="167"/>
      <c r="N22" s="167"/>
      <c r="O22" s="166"/>
      <c r="P22" s="166"/>
      <c r="Q22" s="166"/>
      <c r="R22" s="166"/>
      <c r="S22" s="166"/>
      <c r="T22" s="166"/>
      <c r="U22" s="166"/>
      <c r="V22" s="166"/>
      <c r="W22" s="166"/>
      <c r="X22" s="166"/>
      <c r="Y22" s="166"/>
      <c r="Z22" s="166"/>
    </row>
    <row r="23" spans="1:26" ht="12.75" customHeight="1">
      <c r="A23" s="166"/>
      <c r="B23" s="167" t="s">
        <v>2312</v>
      </c>
      <c r="C23" s="167">
        <v>46</v>
      </c>
      <c r="D23" s="167" t="s">
        <v>1142</v>
      </c>
      <c r="E23" s="167" t="s">
        <v>1340</v>
      </c>
      <c r="F23" s="167" t="s">
        <v>971</v>
      </c>
      <c r="G23" s="167" t="s">
        <v>1646</v>
      </c>
      <c r="H23" s="167"/>
      <c r="I23" s="167"/>
      <c r="J23" s="166"/>
      <c r="K23" s="167"/>
      <c r="L23" s="167"/>
      <c r="M23" s="167"/>
      <c r="N23" s="167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</row>
    <row r="24" spans="1:26" ht="12.75" customHeight="1">
      <c r="A24" s="166"/>
      <c r="B24" s="167" t="s">
        <v>2313</v>
      </c>
      <c r="C24" s="167">
        <v>48</v>
      </c>
      <c r="D24" s="167" t="s">
        <v>1095</v>
      </c>
      <c r="E24" s="167" t="s">
        <v>815</v>
      </c>
      <c r="F24" s="167" t="s">
        <v>1622</v>
      </c>
      <c r="G24" s="167" t="s">
        <v>1685</v>
      </c>
      <c r="H24" s="167"/>
      <c r="I24" s="167"/>
      <c r="J24" s="166"/>
      <c r="K24" s="167"/>
      <c r="L24" s="167"/>
      <c r="M24" s="167"/>
      <c r="N24" s="167"/>
      <c r="O24" s="166"/>
      <c r="P24" s="166"/>
      <c r="Q24" s="166"/>
      <c r="R24" s="166"/>
      <c r="S24" s="166"/>
      <c r="T24" s="166"/>
      <c r="U24" s="166"/>
      <c r="V24" s="166"/>
      <c r="W24" s="166"/>
      <c r="X24" s="166"/>
      <c r="Y24" s="166"/>
      <c r="Z24" s="166"/>
    </row>
    <row r="25" spans="1:26" ht="12.75" customHeight="1">
      <c r="A25" s="166"/>
      <c r="B25" s="167" t="s">
        <v>2294</v>
      </c>
      <c r="C25" s="167">
        <v>49</v>
      </c>
      <c r="D25" s="167" t="s">
        <v>1079</v>
      </c>
      <c r="E25" s="167" t="s">
        <v>996</v>
      </c>
      <c r="F25" s="167" t="s">
        <v>1142</v>
      </c>
      <c r="G25" s="167" t="s">
        <v>2295</v>
      </c>
      <c r="H25" s="167" t="s">
        <v>1645</v>
      </c>
      <c r="I25" s="167"/>
      <c r="J25" s="166"/>
      <c r="K25" s="167"/>
      <c r="L25" s="167"/>
      <c r="M25" s="167"/>
      <c r="N25" s="167"/>
      <c r="O25" s="166"/>
      <c r="P25" s="166"/>
      <c r="Q25" s="166"/>
      <c r="R25" s="166"/>
      <c r="S25" s="166"/>
      <c r="T25" s="166"/>
      <c r="U25" s="166"/>
      <c r="V25" s="166"/>
      <c r="W25" s="166"/>
      <c r="X25" s="166"/>
      <c r="Y25" s="166"/>
      <c r="Z25" s="166"/>
    </row>
    <row r="26" spans="1:26" ht="12.75" customHeight="1">
      <c r="A26" s="166"/>
      <c r="B26" s="167" t="s">
        <v>2270</v>
      </c>
      <c r="C26" s="167">
        <v>49</v>
      </c>
      <c r="D26" s="167" t="s">
        <v>1604</v>
      </c>
      <c r="E26" s="167" t="s">
        <v>1593</v>
      </c>
      <c r="F26" s="167" t="s">
        <v>1663</v>
      </c>
      <c r="G26" s="167" t="s">
        <v>520</v>
      </c>
      <c r="H26" s="167" t="s">
        <v>2304</v>
      </c>
      <c r="I26" s="167"/>
      <c r="J26" s="166"/>
      <c r="K26" s="167"/>
      <c r="L26" s="167"/>
      <c r="M26" s="167"/>
      <c r="N26" s="167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</row>
    <row r="27" spans="1:26" ht="12.75" customHeight="1">
      <c r="A27" s="166"/>
      <c r="B27" s="167" t="s">
        <v>2314</v>
      </c>
      <c r="C27" s="167">
        <v>52</v>
      </c>
      <c r="D27" s="167" t="s">
        <v>1025</v>
      </c>
      <c r="E27" s="167" t="s">
        <v>1481</v>
      </c>
      <c r="F27" s="167" t="s">
        <v>1472</v>
      </c>
      <c r="G27" s="167" t="s">
        <v>840</v>
      </c>
      <c r="H27" s="167" t="s">
        <v>1156</v>
      </c>
      <c r="I27" s="167"/>
      <c r="J27" s="166"/>
      <c r="K27" s="167"/>
      <c r="L27" s="167"/>
      <c r="M27" s="167"/>
      <c r="N27" s="167"/>
      <c r="O27" s="166"/>
      <c r="P27" s="166"/>
      <c r="Q27" s="166"/>
      <c r="R27" s="166"/>
      <c r="S27" s="166"/>
      <c r="T27" s="166"/>
      <c r="U27" s="166"/>
      <c r="V27" s="166"/>
      <c r="W27" s="166"/>
      <c r="X27" s="166"/>
      <c r="Y27" s="166"/>
      <c r="Z27" s="166"/>
    </row>
    <row r="28" spans="1:26" ht="12.75" customHeight="1">
      <c r="A28" s="166"/>
      <c r="B28" s="167" t="s">
        <v>2283</v>
      </c>
      <c r="C28" s="167">
        <v>53</v>
      </c>
      <c r="D28" s="167" t="s">
        <v>771</v>
      </c>
      <c r="E28" s="167" t="s">
        <v>739</v>
      </c>
      <c r="F28" s="167" t="s">
        <v>2315</v>
      </c>
      <c r="G28" s="167" t="s">
        <v>1642</v>
      </c>
      <c r="H28" s="167"/>
      <c r="I28" s="167"/>
      <c r="J28" s="166"/>
      <c r="K28" s="167"/>
      <c r="L28" s="167"/>
      <c r="M28" s="167"/>
      <c r="N28" s="167"/>
      <c r="O28" s="166"/>
      <c r="P28" s="166"/>
      <c r="Q28" s="166"/>
      <c r="R28" s="166"/>
      <c r="S28" s="166"/>
      <c r="T28" s="166"/>
      <c r="U28" s="166"/>
      <c r="V28" s="166"/>
      <c r="W28" s="166"/>
      <c r="X28" s="166"/>
      <c r="Y28" s="166"/>
      <c r="Z28" s="166"/>
    </row>
    <row r="29" spans="1:26" ht="12.75" customHeight="1">
      <c r="A29" s="166"/>
      <c r="B29" s="167" t="s">
        <v>2292</v>
      </c>
      <c r="C29" s="167">
        <v>53</v>
      </c>
      <c r="D29" s="167" t="s">
        <v>1493</v>
      </c>
      <c r="E29" s="167" t="s">
        <v>735</v>
      </c>
      <c r="F29" s="167" t="s">
        <v>1627</v>
      </c>
      <c r="G29" s="167" t="s">
        <v>466</v>
      </c>
      <c r="H29" s="167" t="s">
        <v>1606</v>
      </c>
      <c r="I29" s="167"/>
      <c r="J29" s="166"/>
      <c r="K29" s="167"/>
      <c r="L29" s="167"/>
      <c r="M29" s="167"/>
      <c r="N29" s="167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</row>
    <row r="30" spans="1:26" ht="12.75" customHeight="1">
      <c r="A30" s="166"/>
      <c r="B30" s="167" t="s">
        <v>2301</v>
      </c>
      <c r="C30" s="167">
        <v>54</v>
      </c>
      <c r="D30" s="167" t="s">
        <v>1024</v>
      </c>
      <c r="E30" s="167" t="s">
        <v>1208</v>
      </c>
      <c r="F30" s="167" t="s">
        <v>1649</v>
      </c>
      <c r="G30" s="167" t="s">
        <v>1639</v>
      </c>
      <c r="H30" s="167" t="s">
        <v>401</v>
      </c>
      <c r="I30" s="167"/>
      <c r="J30" s="166"/>
      <c r="K30" s="167"/>
      <c r="L30" s="167"/>
      <c r="M30" s="167"/>
      <c r="N30" s="167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</row>
    <row r="31" spans="1:26" ht="12.75" customHeight="1">
      <c r="A31" s="166"/>
      <c r="B31" s="167" t="s">
        <v>2313</v>
      </c>
      <c r="C31" s="167">
        <v>55</v>
      </c>
      <c r="D31" s="167" t="s">
        <v>807</v>
      </c>
      <c r="E31" s="167" t="s">
        <v>1365</v>
      </c>
      <c r="F31" s="167" t="s">
        <v>1514</v>
      </c>
      <c r="G31" s="167" t="s">
        <v>815</v>
      </c>
      <c r="H31" s="167" t="s">
        <v>1685</v>
      </c>
      <c r="I31" s="167"/>
      <c r="J31" s="166"/>
      <c r="K31" s="167"/>
      <c r="L31" s="167"/>
      <c r="M31" s="167"/>
      <c r="N31" s="167"/>
      <c r="O31" s="166"/>
      <c r="P31" s="166"/>
      <c r="Q31" s="166"/>
      <c r="R31" s="166"/>
      <c r="S31" s="166"/>
      <c r="T31" s="166"/>
      <c r="U31" s="166"/>
      <c r="V31" s="166"/>
      <c r="W31" s="166"/>
      <c r="X31" s="166"/>
      <c r="Y31" s="166"/>
      <c r="Z31" s="166"/>
    </row>
    <row r="32" spans="1:26" ht="12.75" customHeight="1">
      <c r="A32" s="166"/>
      <c r="B32" s="167" t="s">
        <v>2316</v>
      </c>
      <c r="C32" s="167">
        <v>57</v>
      </c>
      <c r="D32" s="167" t="s">
        <v>1185</v>
      </c>
      <c r="E32" s="167" t="s">
        <v>2317</v>
      </c>
      <c r="F32" s="167" t="s">
        <v>1647</v>
      </c>
      <c r="G32" s="167" t="s">
        <v>1200</v>
      </c>
      <c r="H32" s="167" t="s">
        <v>1680</v>
      </c>
      <c r="I32" s="167"/>
      <c r="J32" s="166"/>
      <c r="K32" s="167"/>
      <c r="L32" s="167"/>
      <c r="M32" s="167"/>
      <c r="N32" s="167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</row>
    <row r="33" spans="1:26" ht="12.75" customHeight="1">
      <c r="A33" s="166"/>
      <c r="B33" s="167" t="s">
        <v>2318</v>
      </c>
      <c r="C33" s="167">
        <v>65</v>
      </c>
      <c r="D33" s="167" t="s">
        <v>2181</v>
      </c>
      <c r="E33" s="167" t="s">
        <v>1690</v>
      </c>
      <c r="F33" s="167" t="s">
        <v>1211</v>
      </c>
      <c r="G33" s="167" t="s">
        <v>1107</v>
      </c>
      <c r="H33" s="167" t="s">
        <v>1585</v>
      </c>
      <c r="I33" s="167" t="s">
        <v>103</v>
      </c>
      <c r="J33" s="166"/>
      <c r="K33" s="167"/>
      <c r="L33" s="167"/>
      <c r="M33" s="167"/>
      <c r="N33" s="167"/>
      <c r="O33" s="166"/>
      <c r="P33" s="166"/>
      <c r="Q33" s="166"/>
      <c r="R33" s="166"/>
      <c r="S33" s="166"/>
      <c r="T33" s="166"/>
      <c r="U33" s="166"/>
      <c r="V33" s="166"/>
      <c r="W33" s="166"/>
      <c r="X33" s="166"/>
      <c r="Y33" s="166"/>
      <c r="Z33" s="166"/>
    </row>
    <row r="34" spans="1:26" ht="12.75" customHeight="1">
      <c r="A34" s="166"/>
      <c r="B34" s="166"/>
      <c r="C34" s="166"/>
      <c r="D34" s="166"/>
      <c r="E34" s="166"/>
      <c r="F34" s="166"/>
      <c r="G34" s="166"/>
      <c r="H34" s="166"/>
      <c r="I34" s="166"/>
      <c r="J34" s="166"/>
      <c r="K34" s="167"/>
      <c r="L34" s="167"/>
      <c r="M34" s="167"/>
      <c r="N34" s="167"/>
      <c r="O34" s="166"/>
      <c r="P34" s="166"/>
      <c r="Q34" s="166"/>
      <c r="R34" s="166"/>
      <c r="S34" s="166"/>
      <c r="T34" s="166"/>
      <c r="U34" s="166"/>
      <c r="V34" s="166"/>
      <c r="W34" s="166"/>
      <c r="X34" s="166"/>
      <c r="Y34" s="166"/>
      <c r="Z34" s="166"/>
    </row>
    <row r="35" spans="1:26" ht="12.75" customHeight="1">
      <c r="A35" s="166"/>
      <c r="B35" s="166"/>
      <c r="C35" s="166"/>
      <c r="D35" s="166"/>
      <c r="E35" s="166"/>
      <c r="F35" s="166"/>
      <c r="G35" s="166"/>
      <c r="H35" s="166"/>
      <c r="I35" s="166"/>
      <c r="J35" s="166"/>
      <c r="K35" s="167"/>
      <c r="L35" s="167"/>
      <c r="M35" s="167"/>
      <c r="N35" s="167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Z35" s="166"/>
    </row>
    <row r="36" spans="1:26" ht="12.75" customHeight="1">
      <c r="A36" s="166"/>
      <c r="B36" s="166"/>
      <c r="C36" s="166"/>
      <c r="D36" s="166"/>
      <c r="E36" s="166"/>
      <c r="F36" s="166"/>
      <c r="G36" s="166"/>
      <c r="H36" s="166"/>
      <c r="I36" s="166"/>
      <c r="J36" s="166"/>
      <c r="K36" s="167"/>
      <c r="L36" s="167"/>
      <c r="M36" s="167"/>
      <c r="N36" s="167"/>
      <c r="O36" s="166"/>
      <c r="P36" s="166"/>
      <c r="Q36" s="166"/>
      <c r="R36" s="166"/>
      <c r="S36" s="166"/>
      <c r="T36" s="166"/>
      <c r="U36" s="166"/>
      <c r="V36" s="166"/>
      <c r="W36" s="166"/>
      <c r="X36" s="166"/>
      <c r="Y36" s="166"/>
      <c r="Z36" s="166"/>
    </row>
    <row r="37" spans="1:26" ht="12.75" customHeight="1">
      <c r="A37" s="166"/>
      <c r="B37" s="166"/>
      <c r="C37" s="166"/>
      <c r="D37" s="166"/>
      <c r="E37" s="166"/>
      <c r="F37" s="166"/>
      <c r="G37" s="166"/>
      <c r="H37" s="166"/>
      <c r="I37" s="166"/>
      <c r="J37" s="166"/>
      <c r="K37" s="167"/>
      <c r="L37" s="167"/>
      <c r="M37" s="167"/>
      <c r="N37" s="167"/>
      <c r="O37" s="166"/>
      <c r="P37" s="166"/>
      <c r="Q37" s="166"/>
      <c r="R37" s="166"/>
      <c r="S37" s="166"/>
      <c r="T37" s="166"/>
      <c r="U37" s="166"/>
      <c r="V37" s="166"/>
      <c r="W37" s="166"/>
      <c r="X37" s="166"/>
      <c r="Y37" s="166"/>
      <c r="Z37" s="166"/>
    </row>
    <row r="38" spans="1:26" ht="12.75" customHeight="1">
      <c r="A38" s="166"/>
      <c r="B38" s="166"/>
      <c r="C38" s="166"/>
      <c r="D38" s="166"/>
      <c r="E38" s="166"/>
      <c r="F38" s="166"/>
      <c r="G38" s="166"/>
      <c r="H38" s="166"/>
      <c r="I38" s="166"/>
      <c r="J38" s="166"/>
      <c r="K38" s="167"/>
      <c r="L38" s="167"/>
      <c r="M38" s="167"/>
      <c r="N38" s="167"/>
      <c r="O38" s="166"/>
      <c r="P38" s="166"/>
      <c r="Q38" s="166"/>
      <c r="R38" s="166"/>
      <c r="S38" s="166"/>
      <c r="T38" s="166"/>
      <c r="U38" s="166"/>
      <c r="V38" s="166"/>
      <c r="W38" s="166"/>
      <c r="X38" s="166"/>
      <c r="Y38" s="166"/>
      <c r="Z38" s="166"/>
    </row>
    <row r="39" spans="1:26" ht="12.75" customHeight="1">
      <c r="A39" s="166"/>
      <c r="B39" s="166"/>
      <c r="C39" s="166"/>
      <c r="D39" s="166"/>
      <c r="E39" s="166"/>
      <c r="F39" s="166"/>
      <c r="G39" s="166"/>
      <c r="H39" s="166"/>
      <c r="I39" s="166"/>
      <c r="J39" s="166"/>
      <c r="K39" s="167"/>
      <c r="L39" s="167"/>
      <c r="M39" s="167"/>
      <c r="N39" s="167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</row>
    <row r="40" spans="1:26" ht="12.75" customHeight="1">
      <c r="A40" s="166"/>
      <c r="B40" s="166"/>
      <c r="C40" s="166"/>
      <c r="D40" s="166"/>
      <c r="E40" s="166"/>
      <c r="F40" s="166"/>
      <c r="G40" s="166"/>
      <c r="H40" s="166"/>
      <c r="I40" s="166"/>
      <c r="J40" s="166"/>
      <c r="K40" s="167"/>
      <c r="L40" s="167"/>
      <c r="M40" s="167"/>
      <c r="N40" s="167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</row>
    <row r="41" spans="1:26" ht="12.75" customHeight="1">
      <c r="A41" s="166"/>
      <c r="B41" s="166"/>
      <c r="C41" s="166"/>
      <c r="D41" s="166"/>
      <c r="E41" s="166"/>
      <c r="F41" s="166"/>
      <c r="G41" s="166"/>
      <c r="H41" s="166"/>
      <c r="I41" s="166"/>
      <c r="J41" s="166"/>
      <c r="K41" s="167"/>
      <c r="L41" s="167"/>
      <c r="M41" s="167"/>
      <c r="N41" s="167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</row>
    <row r="42" spans="1:26" ht="12.75" customHeight="1">
      <c r="A42" s="166"/>
      <c r="B42" s="166"/>
      <c r="C42" s="166"/>
      <c r="D42" s="166"/>
      <c r="E42" s="166"/>
      <c r="F42" s="166"/>
      <c r="G42" s="166"/>
      <c r="H42" s="166"/>
      <c r="I42" s="166"/>
      <c r="J42" s="166"/>
      <c r="K42" s="167"/>
      <c r="L42" s="167"/>
      <c r="M42" s="167"/>
      <c r="N42" s="167"/>
      <c r="O42" s="166"/>
      <c r="P42" s="166"/>
      <c r="Q42" s="166"/>
      <c r="R42" s="166"/>
      <c r="S42" s="166"/>
      <c r="T42" s="166"/>
      <c r="U42" s="166"/>
      <c r="V42" s="166"/>
      <c r="W42" s="166"/>
      <c r="X42" s="166"/>
      <c r="Y42" s="166"/>
      <c r="Z42" s="166"/>
    </row>
    <row r="43" spans="1:26" ht="12.75" customHeight="1">
      <c r="A43" s="166"/>
      <c r="B43" s="166"/>
      <c r="C43" s="166"/>
      <c r="D43" s="166"/>
      <c r="E43" s="166"/>
      <c r="F43" s="166"/>
      <c r="G43" s="166"/>
      <c r="H43" s="166"/>
      <c r="I43" s="166"/>
      <c r="J43" s="166"/>
      <c r="K43" s="167"/>
      <c r="L43" s="167"/>
      <c r="M43" s="167"/>
      <c r="N43" s="167"/>
      <c r="O43" s="166"/>
      <c r="P43" s="166"/>
      <c r="Q43" s="166"/>
      <c r="R43" s="166"/>
      <c r="S43" s="166"/>
      <c r="T43" s="166"/>
      <c r="U43" s="166"/>
      <c r="V43" s="166"/>
      <c r="W43" s="166"/>
      <c r="X43" s="166"/>
      <c r="Y43" s="166"/>
      <c r="Z43" s="166"/>
    </row>
    <row r="44" spans="1:26" ht="12.75" customHeight="1">
      <c r="A44" s="166"/>
      <c r="B44" s="166"/>
      <c r="C44" s="166"/>
      <c r="D44" s="166"/>
      <c r="E44" s="166"/>
      <c r="F44" s="166"/>
      <c r="G44" s="166"/>
      <c r="H44" s="166"/>
      <c r="I44" s="166"/>
      <c r="J44" s="166"/>
      <c r="K44" s="167"/>
      <c r="L44" s="167"/>
      <c r="M44" s="167"/>
      <c r="N44" s="167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/>
      <c r="Z44" s="166"/>
    </row>
    <row r="45" spans="1:26" ht="12.75" customHeight="1">
      <c r="A45" s="166"/>
      <c r="B45" s="166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</row>
    <row r="46" spans="1:26" ht="12.75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</row>
    <row r="47" spans="1:26" ht="12.75" customHeight="1">
      <c r="A47" s="166"/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</row>
    <row r="48" spans="1:26" ht="12.75" customHeight="1">
      <c r="A48" s="166"/>
      <c r="B48" s="16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</row>
    <row r="49" spans="1:26" ht="12.75" customHeight="1">
      <c r="A49" s="166"/>
      <c r="B49" s="166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</row>
    <row r="50" spans="1:26" ht="12.75" customHeight="1">
      <c r="A50" s="166"/>
      <c r="B50" s="166"/>
      <c r="C50" s="166"/>
      <c r="D50" s="166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6"/>
      <c r="Y50" s="166"/>
      <c r="Z50" s="166"/>
    </row>
    <row r="51" spans="1:26" ht="12.75" customHeight="1">
      <c r="A51" s="166"/>
      <c r="B51" s="166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</row>
    <row r="52" spans="1:26" ht="12.75" customHeight="1">
      <c r="A52" s="166"/>
      <c r="B52" s="166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</row>
    <row r="53" spans="1:26" ht="12.75" customHeight="1">
      <c r="A53" s="166"/>
      <c r="B53" s="166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</row>
    <row r="54" spans="1:26" ht="12.75" customHeight="1">
      <c r="A54" s="166"/>
      <c r="B54" s="166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</row>
    <row r="55" spans="1:26" ht="12.75" customHeight="1">
      <c r="A55" s="166"/>
      <c r="B55" s="166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</row>
    <row r="56" spans="1:26" ht="12.75" customHeight="1">
      <c r="A56" s="166"/>
      <c r="B56" s="166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</row>
    <row r="57" spans="1:26" ht="12.75" customHeight="1">
      <c r="A57" s="166"/>
      <c r="B57" s="166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</row>
    <row r="58" spans="1:26" ht="12.75" customHeight="1">
      <c r="A58" s="166"/>
      <c r="B58" s="166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</row>
    <row r="59" spans="1:26" ht="12.75" customHeight="1">
      <c r="A59" s="166"/>
      <c r="B59" s="166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</row>
    <row r="60" spans="1:26" ht="12.75" customHeight="1">
      <c r="A60" s="166"/>
      <c r="B60" s="166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</row>
    <row r="61" spans="1:26" ht="12.75" customHeight="1">
      <c r="A61" s="166"/>
      <c r="B61" s="166"/>
      <c r="C61" s="166"/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  <c r="U61" s="166"/>
      <c r="V61" s="166"/>
      <c r="W61" s="166"/>
      <c r="X61" s="166"/>
      <c r="Y61" s="166"/>
      <c r="Z61" s="166"/>
    </row>
    <row r="62" spans="1:26" ht="12.75" customHeight="1">
      <c r="A62" s="166"/>
      <c r="B62" s="166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</row>
    <row r="63" spans="1:26" ht="12.75" customHeight="1">
      <c r="A63" s="166"/>
      <c r="B63" s="166"/>
      <c r="C63" s="166"/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166"/>
      <c r="Q63" s="166"/>
      <c r="R63" s="166"/>
      <c r="S63" s="166"/>
      <c r="T63" s="166"/>
      <c r="U63" s="166"/>
      <c r="V63" s="166"/>
      <c r="W63" s="166"/>
      <c r="X63" s="166"/>
      <c r="Y63" s="166"/>
      <c r="Z63" s="166"/>
    </row>
    <row r="64" spans="1:26" ht="12.75" customHeight="1">
      <c r="A64" s="166"/>
      <c r="B64" s="166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</row>
    <row r="65" spans="1:26" ht="12.75" customHeight="1">
      <c r="A65" s="166"/>
      <c r="B65" s="166"/>
      <c r="C65" s="166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6"/>
      <c r="Q65" s="166"/>
      <c r="R65" s="166"/>
      <c r="S65" s="166"/>
      <c r="T65" s="166"/>
      <c r="U65" s="166"/>
      <c r="V65" s="166"/>
      <c r="W65" s="166"/>
      <c r="X65" s="166"/>
      <c r="Y65" s="166"/>
      <c r="Z65" s="166"/>
    </row>
    <row r="66" spans="1:26" ht="12.75" customHeight="1">
      <c r="A66" s="166"/>
      <c r="B66" s="166"/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  <c r="Z66" s="166"/>
    </row>
    <row r="67" spans="1:26" ht="12.75" customHeight="1">
      <c r="A67" s="166"/>
      <c r="B67" s="166"/>
      <c r="C67" s="166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6"/>
      <c r="Q67" s="166"/>
      <c r="R67" s="166"/>
      <c r="S67" s="166"/>
      <c r="T67" s="166"/>
      <c r="U67" s="166"/>
      <c r="V67" s="166"/>
      <c r="W67" s="166"/>
      <c r="X67" s="166"/>
      <c r="Y67" s="166"/>
      <c r="Z67" s="166"/>
    </row>
    <row r="68" spans="1:26" ht="12.75" customHeight="1">
      <c r="A68" s="166"/>
      <c r="B68" s="166"/>
      <c r="C68" s="166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6"/>
      <c r="Q68" s="166"/>
      <c r="R68" s="166"/>
      <c r="S68" s="166"/>
      <c r="T68" s="166"/>
      <c r="U68" s="166"/>
      <c r="V68" s="166"/>
      <c r="W68" s="166"/>
      <c r="X68" s="166"/>
      <c r="Y68" s="166"/>
      <c r="Z68" s="166"/>
    </row>
    <row r="69" spans="1:26" ht="12.75" customHeight="1">
      <c r="A69" s="166"/>
      <c r="B69" s="166"/>
      <c r="C69" s="166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166"/>
      <c r="Q69" s="166"/>
      <c r="R69" s="166"/>
      <c r="S69" s="166"/>
      <c r="T69" s="166"/>
      <c r="U69" s="166"/>
      <c r="V69" s="166"/>
      <c r="W69" s="166"/>
      <c r="X69" s="166"/>
      <c r="Y69" s="166"/>
      <c r="Z69" s="166"/>
    </row>
    <row r="70" spans="1:26" ht="12.75" customHeight="1">
      <c r="A70" s="166"/>
      <c r="B70" s="166"/>
      <c r="C70" s="166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</row>
    <row r="71" spans="1:26" ht="12.75" customHeight="1">
      <c r="A71" s="166"/>
      <c r="B71" s="166"/>
      <c r="C71" s="166"/>
      <c r="D71" s="166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166"/>
      <c r="Q71" s="166"/>
      <c r="R71" s="166"/>
      <c r="S71" s="166"/>
      <c r="T71" s="166"/>
      <c r="U71" s="166"/>
      <c r="V71" s="166"/>
      <c r="W71" s="166"/>
      <c r="X71" s="166"/>
      <c r="Y71" s="166"/>
      <c r="Z71" s="166"/>
    </row>
    <row r="72" spans="1:26" ht="12.75" customHeight="1">
      <c r="A72" s="166"/>
      <c r="B72" s="166"/>
      <c r="C72" s="166"/>
      <c r="D72" s="166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66"/>
      <c r="V72" s="166"/>
      <c r="W72" s="166"/>
      <c r="X72" s="166"/>
      <c r="Y72" s="166"/>
      <c r="Z72" s="166"/>
    </row>
    <row r="73" spans="1:26" ht="12.75" customHeight="1">
      <c r="A73" s="166"/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166"/>
      <c r="R73" s="166"/>
      <c r="S73" s="166"/>
      <c r="T73" s="166"/>
      <c r="U73" s="166"/>
      <c r="V73" s="166"/>
      <c r="W73" s="166"/>
      <c r="X73" s="166"/>
      <c r="Y73" s="166"/>
      <c r="Z73" s="166"/>
    </row>
    <row r="74" spans="1:26" ht="12.75" customHeight="1">
      <c r="A74" s="166"/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</row>
    <row r="75" spans="1:26" ht="12.75" customHeight="1">
      <c r="A75" s="166"/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6"/>
      <c r="W75" s="166"/>
      <c r="X75" s="166"/>
      <c r="Y75" s="166"/>
      <c r="Z75" s="166"/>
    </row>
    <row r="76" spans="1:26" ht="12.75" customHeight="1">
      <c r="A76" s="166"/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/>
      <c r="V76" s="166"/>
      <c r="W76" s="166"/>
      <c r="X76" s="166"/>
      <c r="Y76" s="166"/>
      <c r="Z76" s="166"/>
    </row>
    <row r="77" spans="1:26" ht="12.75" customHeight="1">
      <c r="A77" s="166"/>
      <c r="B77" s="166"/>
      <c r="C77" s="166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66"/>
      <c r="Q77" s="166"/>
      <c r="R77" s="166"/>
      <c r="S77" s="166"/>
      <c r="T77" s="166"/>
      <c r="U77" s="166"/>
      <c r="V77" s="166"/>
      <c r="W77" s="166"/>
      <c r="X77" s="166"/>
      <c r="Y77" s="166"/>
      <c r="Z77" s="166"/>
    </row>
    <row r="78" spans="1:26" ht="12.75" customHeight="1">
      <c r="A78" s="166"/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/>
      <c r="S78" s="166"/>
      <c r="T78" s="166"/>
      <c r="U78" s="166"/>
      <c r="V78" s="166"/>
      <c r="W78" s="166"/>
      <c r="X78" s="166"/>
      <c r="Y78" s="166"/>
      <c r="Z78" s="166"/>
    </row>
    <row r="79" spans="1:26" ht="12.75" customHeight="1">
      <c r="A79" s="166"/>
      <c r="B79" s="166"/>
      <c r="C79" s="166"/>
      <c r="D79" s="166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66"/>
      <c r="Q79" s="166"/>
      <c r="R79" s="166"/>
      <c r="S79" s="166"/>
      <c r="T79" s="166"/>
      <c r="U79" s="166"/>
      <c r="V79" s="166"/>
      <c r="W79" s="166"/>
      <c r="X79" s="166"/>
      <c r="Y79" s="166"/>
      <c r="Z79" s="166"/>
    </row>
    <row r="80" spans="1:26" ht="12.75" customHeight="1">
      <c r="A80" s="166"/>
      <c r="B80" s="166"/>
      <c r="C80" s="166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66"/>
      <c r="Q80" s="166"/>
      <c r="R80" s="166"/>
      <c r="S80" s="166"/>
      <c r="T80" s="166"/>
      <c r="U80" s="166"/>
      <c r="V80" s="166"/>
      <c r="W80" s="166"/>
      <c r="X80" s="166"/>
      <c r="Y80" s="166"/>
      <c r="Z80" s="166"/>
    </row>
    <row r="81" spans="1:26" ht="12.75" customHeight="1">
      <c r="A81" s="166"/>
      <c r="B81" s="166"/>
      <c r="C81" s="166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66"/>
      <c r="Q81" s="166"/>
      <c r="R81" s="166"/>
      <c r="S81" s="166"/>
      <c r="T81" s="166"/>
      <c r="U81" s="166"/>
      <c r="V81" s="166"/>
      <c r="W81" s="166"/>
      <c r="X81" s="166"/>
      <c r="Y81" s="166"/>
      <c r="Z81" s="166"/>
    </row>
    <row r="82" spans="1:26" ht="12.75" customHeight="1">
      <c r="A82" s="166"/>
      <c r="B82" s="166"/>
      <c r="C82" s="166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66"/>
      <c r="Q82" s="166"/>
      <c r="R82" s="166"/>
      <c r="S82" s="166"/>
      <c r="T82" s="166"/>
      <c r="U82" s="166"/>
      <c r="V82" s="166"/>
      <c r="W82" s="166"/>
      <c r="X82" s="166"/>
      <c r="Y82" s="166"/>
      <c r="Z82" s="166"/>
    </row>
    <row r="83" spans="1:26" ht="12.75" customHeight="1">
      <c r="A83" s="166"/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6"/>
      <c r="Q83" s="166"/>
      <c r="R83" s="166"/>
      <c r="S83" s="166"/>
      <c r="T83" s="166"/>
      <c r="U83" s="166"/>
      <c r="V83" s="166"/>
      <c r="W83" s="166"/>
      <c r="X83" s="166"/>
      <c r="Y83" s="166"/>
      <c r="Z83" s="166"/>
    </row>
    <row r="84" spans="1:26" ht="12.75" customHeight="1">
      <c r="A84" s="166"/>
      <c r="B84" s="166"/>
      <c r="C84" s="166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66"/>
      <c r="Q84" s="166"/>
      <c r="R84" s="166"/>
      <c r="S84" s="166"/>
      <c r="T84" s="166"/>
      <c r="U84" s="166"/>
      <c r="V84" s="166"/>
      <c r="W84" s="166"/>
      <c r="X84" s="166"/>
      <c r="Y84" s="166"/>
      <c r="Z84" s="166"/>
    </row>
    <row r="85" spans="1:26" ht="12.75" customHeight="1">
      <c r="A85" s="166"/>
      <c r="B85" s="166"/>
      <c r="C85" s="166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6"/>
      <c r="Q85" s="166"/>
      <c r="R85" s="166"/>
      <c r="S85" s="166"/>
      <c r="T85" s="166"/>
      <c r="U85" s="166"/>
      <c r="V85" s="166"/>
      <c r="W85" s="166"/>
      <c r="X85" s="166"/>
      <c r="Y85" s="166"/>
      <c r="Z85" s="166"/>
    </row>
    <row r="86" spans="1:26" ht="12.75" customHeight="1">
      <c r="A86" s="166"/>
      <c r="B86" s="166"/>
      <c r="C86" s="166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66"/>
      <c r="Q86" s="166"/>
      <c r="R86" s="166"/>
      <c r="S86" s="166"/>
      <c r="T86" s="166"/>
      <c r="U86" s="166"/>
      <c r="V86" s="166"/>
      <c r="W86" s="166"/>
      <c r="X86" s="166"/>
      <c r="Y86" s="166"/>
      <c r="Z86" s="166"/>
    </row>
    <row r="87" spans="1:26" ht="12.75" customHeight="1">
      <c r="A87" s="166"/>
      <c r="B87" s="166"/>
      <c r="C87" s="166"/>
      <c r="D87" s="166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166"/>
      <c r="Q87" s="166"/>
      <c r="R87" s="166"/>
      <c r="S87" s="166"/>
      <c r="T87" s="166"/>
      <c r="U87" s="166"/>
      <c r="V87" s="166"/>
      <c r="W87" s="166"/>
      <c r="X87" s="166"/>
      <c r="Y87" s="166"/>
      <c r="Z87" s="166"/>
    </row>
    <row r="88" spans="1:26" ht="12.75" customHeight="1">
      <c r="A88" s="166"/>
      <c r="B88" s="166"/>
      <c r="C88" s="166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6"/>
      <c r="R88" s="166"/>
      <c r="S88" s="166"/>
      <c r="T88" s="166"/>
      <c r="U88" s="166"/>
      <c r="V88" s="166"/>
      <c r="W88" s="166"/>
      <c r="X88" s="166"/>
      <c r="Y88" s="166"/>
      <c r="Z88" s="166"/>
    </row>
    <row r="89" spans="1:26" ht="12.75" customHeight="1">
      <c r="A89" s="166"/>
      <c r="B89" s="166"/>
      <c r="C89" s="166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166"/>
      <c r="Q89" s="166"/>
      <c r="R89" s="166"/>
      <c r="S89" s="166"/>
      <c r="T89" s="166"/>
      <c r="U89" s="166"/>
      <c r="V89" s="166"/>
      <c r="W89" s="166"/>
      <c r="X89" s="166"/>
      <c r="Y89" s="166"/>
      <c r="Z89" s="166"/>
    </row>
    <row r="90" spans="1:26" ht="12.75" customHeight="1">
      <c r="A90" s="166"/>
      <c r="B90" s="166"/>
      <c r="C90" s="166"/>
      <c r="D90" s="166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166"/>
      <c r="Q90" s="166"/>
      <c r="R90" s="166"/>
      <c r="S90" s="166"/>
      <c r="T90" s="166"/>
      <c r="U90" s="166"/>
      <c r="V90" s="166"/>
      <c r="W90" s="166"/>
      <c r="X90" s="166"/>
      <c r="Y90" s="166"/>
      <c r="Z90" s="166"/>
    </row>
    <row r="91" spans="1:26" ht="12.75" customHeight="1">
      <c r="A91" s="166"/>
      <c r="B91" s="166"/>
      <c r="C91" s="166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</row>
    <row r="92" spans="1:26" ht="12.75" customHeight="1">
      <c r="A92" s="166"/>
      <c r="B92" s="166"/>
      <c r="C92" s="166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66"/>
      <c r="Q92" s="166"/>
      <c r="R92" s="166"/>
      <c r="S92" s="166"/>
      <c r="T92" s="166"/>
      <c r="U92" s="166"/>
      <c r="V92" s="166"/>
      <c r="W92" s="166"/>
      <c r="X92" s="166"/>
      <c r="Y92" s="166"/>
      <c r="Z92" s="166"/>
    </row>
    <row r="93" spans="1:26" ht="12.75" customHeight="1">
      <c r="A93" s="166"/>
      <c r="B93" s="166"/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6"/>
      <c r="Q93" s="166"/>
      <c r="R93" s="166"/>
      <c r="S93" s="166"/>
      <c r="T93" s="166"/>
      <c r="U93" s="166"/>
      <c r="V93" s="166"/>
      <c r="W93" s="166"/>
      <c r="X93" s="166"/>
      <c r="Y93" s="166"/>
      <c r="Z93" s="166"/>
    </row>
    <row r="94" spans="1:26" ht="12.75" customHeight="1">
      <c r="A94" s="166"/>
      <c r="B94" s="166"/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</row>
    <row r="95" spans="1:26" ht="12.75" customHeight="1">
      <c r="A95" s="166"/>
      <c r="B95" s="166"/>
      <c r="C95" s="166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66"/>
      <c r="S95" s="166"/>
      <c r="T95" s="166"/>
      <c r="U95" s="166"/>
      <c r="V95" s="166"/>
      <c r="W95" s="166"/>
      <c r="X95" s="166"/>
      <c r="Y95" s="166"/>
      <c r="Z95" s="166"/>
    </row>
    <row r="96" spans="1:26" ht="12.75" customHeight="1">
      <c r="A96" s="166"/>
      <c r="B96" s="166"/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66"/>
      <c r="Q96" s="166"/>
      <c r="R96" s="166"/>
      <c r="S96" s="166"/>
      <c r="T96" s="166"/>
      <c r="U96" s="166"/>
      <c r="V96" s="166"/>
      <c r="W96" s="166"/>
      <c r="X96" s="166"/>
      <c r="Y96" s="166"/>
      <c r="Z96" s="166"/>
    </row>
    <row r="97" spans="1:26" ht="12.75" customHeight="1">
      <c r="A97" s="166"/>
      <c r="B97" s="166"/>
      <c r="C97" s="166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66"/>
      <c r="Q97" s="166"/>
      <c r="R97" s="166"/>
      <c r="S97" s="166"/>
      <c r="T97" s="166"/>
      <c r="U97" s="166"/>
      <c r="V97" s="166"/>
      <c r="W97" s="166"/>
      <c r="X97" s="166"/>
      <c r="Y97" s="166"/>
      <c r="Z97" s="166"/>
    </row>
    <row r="98" spans="1:26" ht="12.75" customHeight="1">
      <c r="A98" s="166"/>
      <c r="B98" s="166"/>
      <c r="C98" s="166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66"/>
      <c r="Q98" s="166"/>
      <c r="R98" s="166"/>
      <c r="S98" s="166"/>
      <c r="T98" s="166"/>
      <c r="U98" s="166"/>
      <c r="V98" s="166"/>
      <c r="W98" s="166"/>
      <c r="X98" s="166"/>
      <c r="Y98" s="166"/>
      <c r="Z98" s="166"/>
    </row>
    <row r="99" spans="1:26" ht="12.75" customHeight="1">
      <c r="A99" s="166"/>
      <c r="B99" s="166"/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66"/>
      <c r="Q99" s="166"/>
      <c r="R99" s="166"/>
      <c r="S99" s="166"/>
      <c r="T99" s="166"/>
      <c r="U99" s="166"/>
      <c r="V99" s="166"/>
      <c r="W99" s="166"/>
      <c r="X99" s="166"/>
      <c r="Y99" s="166"/>
      <c r="Z99" s="166"/>
    </row>
    <row r="100" spans="1:26" ht="12.75" customHeight="1">
      <c r="A100" s="166"/>
      <c r="B100" s="166"/>
      <c r="C100" s="166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66"/>
      <c r="Q100" s="166"/>
      <c r="R100" s="166"/>
      <c r="S100" s="166"/>
      <c r="T100" s="166"/>
      <c r="U100" s="166"/>
      <c r="V100" s="166"/>
      <c r="W100" s="166"/>
      <c r="X100" s="166"/>
      <c r="Y100" s="166"/>
      <c r="Z100" s="166"/>
    </row>
    <row r="101" spans="1:26" ht="12.75" customHeight="1">
      <c r="A101" s="166"/>
      <c r="B101" s="166"/>
      <c r="C101" s="166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66"/>
      <c r="Q101" s="166"/>
      <c r="R101" s="166"/>
      <c r="S101" s="166"/>
      <c r="T101" s="166"/>
      <c r="U101" s="166"/>
      <c r="V101" s="166"/>
      <c r="W101" s="166"/>
      <c r="X101" s="166"/>
      <c r="Y101" s="166"/>
      <c r="Z101" s="166"/>
    </row>
    <row r="102" spans="1:26" ht="12.75" customHeight="1">
      <c r="A102" s="166"/>
      <c r="B102" s="166"/>
      <c r="C102" s="166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66"/>
      <c r="Q102" s="166"/>
      <c r="R102" s="166"/>
      <c r="S102" s="166"/>
      <c r="T102" s="166"/>
      <c r="U102" s="166"/>
      <c r="V102" s="166"/>
      <c r="W102" s="166"/>
      <c r="X102" s="166"/>
      <c r="Y102" s="166"/>
      <c r="Z102" s="166"/>
    </row>
    <row r="103" spans="1:26" ht="12.75" customHeight="1">
      <c r="A103" s="166"/>
      <c r="B103" s="166"/>
      <c r="C103" s="166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66"/>
      <c r="Q103" s="166"/>
      <c r="R103" s="166"/>
      <c r="S103" s="166"/>
      <c r="T103" s="166"/>
      <c r="U103" s="166"/>
      <c r="V103" s="166"/>
      <c r="W103" s="166"/>
      <c r="X103" s="166"/>
      <c r="Y103" s="166"/>
      <c r="Z103" s="166"/>
    </row>
    <row r="104" spans="1:26" ht="12.75" customHeight="1">
      <c r="A104" s="166"/>
      <c r="B104" s="166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</row>
    <row r="105" spans="1:26" ht="12.75" customHeight="1">
      <c r="A105" s="166"/>
      <c r="B105" s="166"/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</row>
    <row r="106" spans="1:26" ht="12.75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</row>
    <row r="107" spans="1:26" ht="12.75" customHeight="1">
      <c r="A107" s="166"/>
      <c r="B107" s="166"/>
      <c r="C107" s="166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  <c r="P107" s="166"/>
      <c r="Q107" s="166"/>
      <c r="R107" s="166"/>
      <c r="S107" s="166"/>
      <c r="T107" s="166"/>
      <c r="U107" s="166"/>
      <c r="V107" s="166"/>
      <c r="W107" s="166"/>
      <c r="X107" s="166"/>
      <c r="Y107" s="166"/>
      <c r="Z107" s="166"/>
    </row>
    <row r="108" spans="1:26" ht="12.75" customHeight="1">
      <c r="A108" s="166"/>
      <c r="B108" s="166"/>
      <c r="C108" s="166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  <c r="P108" s="166"/>
      <c r="Q108" s="166"/>
      <c r="R108" s="166"/>
      <c r="S108" s="166"/>
      <c r="T108" s="166"/>
      <c r="U108" s="166"/>
      <c r="V108" s="166"/>
      <c r="W108" s="166"/>
      <c r="X108" s="166"/>
      <c r="Y108" s="166"/>
      <c r="Z108" s="166"/>
    </row>
    <row r="109" spans="1:26" ht="12.75" customHeight="1">
      <c r="A109" s="166"/>
      <c r="B109" s="166"/>
      <c r="C109" s="166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  <c r="P109" s="166"/>
      <c r="Q109" s="166"/>
      <c r="R109" s="166"/>
      <c r="S109" s="166"/>
      <c r="T109" s="166"/>
      <c r="U109" s="166"/>
      <c r="V109" s="166"/>
      <c r="W109" s="166"/>
      <c r="X109" s="166"/>
      <c r="Y109" s="166"/>
      <c r="Z109" s="166"/>
    </row>
    <row r="110" spans="1:26" ht="12.75" customHeight="1">
      <c r="A110" s="166"/>
      <c r="B110" s="166"/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P110" s="166"/>
      <c r="Q110" s="166"/>
      <c r="R110" s="166"/>
      <c r="S110" s="166"/>
      <c r="T110" s="166"/>
      <c r="U110" s="166"/>
      <c r="V110" s="166"/>
      <c r="W110" s="166"/>
      <c r="X110" s="166"/>
      <c r="Y110" s="166"/>
      <c r="Z110" s="166"/>
    </row>
    <row r="111" spans="1:26" ht="12.75" customHeight="1">
      <c r="A111" s="166"/>
      <c r="B111" s="166"/>
      <c r="C111" s="166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  <c r="P111" s="166"/>
      <c r="Q111" s="166"/>
      <c r="R111" s="166"/>
      <c r="S111" s="166"/>
      <c r="T111" s="166"/>
      <c r="U111" s="166"/>
      <c r="V111" s="166"/>
      <c r="W111" s="166"/>
      <c r="X111" s="166"/>
      <c r="Y111" s="166"/>
      <c r="Z111" s="166"/>
    </row>
    <row r="112" spans="1:26" ht="12.75" customHeight="1">
      <c r="A112" s="166"/>
      <c r="B112" s="166"/>
      <c r="C112" s="166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66"/>
      <c r="Q112" s="166"/>
      <c r="R112" s="166"/>
      <c r="S112" s="166"/>
      <c r="T112" s="166"/>
      <c r="U112" s="166"/>
      <c r="V112" s="166"/>
      <c r="W112" s="166"/>
      <c r="X112" s="166"/>
      <c r="Y112" s="166"/>
      <c r="Z112" s="166"/>
    </row>
    <row r="113" spans="1:26" ht="12.75" customHeight="1">
      <c r="A113" s="166"/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66"/>
      <c r="Q113" s="166"/>
      <c r="R113" s="166"/>
      <c r="S113" s="166"/>
      <c r="T113" s="166"/>
      <c r="U113" s="166"/>
      <c r="V113" s="166"/>
      <c r="W113" s="166"/>
      <c r="X113" s="166"/>
      <c r="Y113" s="166"/>
      <c r="Z113" s="166"/>
    </row>
    <row r="114" spans="1:26" ht="12.75" customHeight="1">
      <c r="A114" s="166"/>
      <c r="B114" s="166"/>
      <c r="C114" s="166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66"/>
      <c r="Q114" s="166"/>
      <c r="R114" s="166"/>
      <c r="S114" s="166"/>
      <c r="T114" s="166"/>
      <c r="U114" s="166"/>
      <c r="V114" s="166"/>
      <c r="W114" s="166"/>
      <c r="X114" s="166"/>
      <c r="Y114" s="166"/>
      <c r="Z114" s="166"/>
    </row>
    <row r="115" spans="1:26" ht="12.75" customHeight="1">
      <c r="A115" s="166"/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</row>
    <row r="116" spans="1:26" ht="12.75" customHeight="1">
      <c r="A116" s="166"/>
      <c r="B116" s="166"/>
      <c r="C116" s="166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P116" s="166"/>
      <c r="Q116" s="166"/>
      <c r="R116" s="166"/>
      <c r="S116" s="166"/>
      <c r="T116" s="166"/>
      <c r="U116" s="166"/>
      <c r="V116" s="166"/>
      <c r="W116" s="166"/>
      <c r="X116" s="166"/>
      <c r="Y116" s="166"/>
      <c r="Z116" s="166"/>
    </row>
    <row r="117" spans="1:26" ht="12.75" customHeight="1">
      <c r="A117" s="166"/>
      <c r="B117" s="166"/>
      <c r="C117" s="166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P117" s="166"/>
      <c r="Q117" s="166"/>
      <c r="R117" s="166"/>
      <c r="S117" s="166"/>
      <c r="T117" s="166"/>
      <c r="U117" s="166"/>
      <c r="V117" s="166"/>
      <c r="W117" s="166"/>
      <c r="X117" s="166"/>
      <c r="Y117" s="166"/>
      <c r="Z117" s="166"/>
    </row>
    <row r="118" spans="1:26" ht="12.75" customHeight="1">
      <c r="A118" s="166"/>
      <c r="B118" s="166"/>
      <c r="C118" s="166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P118" s="166"/>
      <c r="Q118" s="166"/>
      <c r="R118" s="166"/>
      <c r="S118" s="166"/>
      <c r="T118" s="166"/>
      <c r="U118" s="166"/>
      <c r="V118" s="166"/>
      <c r="W118" s="166"/>
      <c r="X118" s="166"/>
      <c r="Y118" s="166"/>
      <c r="Z118" s="166"/>
    </row>
    <row r="119" spans="1:26" ht="12.75" customHeight="1">
      <c r="A119" s="166"/>
      <c r="B119" s="166"/>
      <c r="C119" s="166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P119" s="166"/>
      <c r="Q119" s="166"/>
      <c r="R119" s="166"/>
      <c r="S119" s="166"/>
      <c r="T119" s="166"/>
      <c r="U119" s="166"/>
      <c r="V119" s="166"/>
      <c r="W119" s="166"/>
      <c r="X119" s="166"/>
      <c r="Y119" s="166"/>
      <c r="Z119" s="166"/>
    </row>
    <row r="120" spans="1:26" ht="12.75" customHeight="1">
      <c r="A120" s="166"/>
      <c r="B120" s="166"/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66"/>
      <c r="Q120" s="166"/>
      <c r="R120" s="166"/>
      <c r="S120" s="166"/>
      <c r="T120" s="166"/>
      <c r="U120" s="166"/>
      <c r="V120" s="166"/>
      <c r="W120" s="166"/>
      <c r="X120" s="166"/>
      <c r="Y120" s="166"/>
      <c r="Z120" s="166"/>
    </row>
    <row r="121" spans="1:26" ht="12.75" customHeight="1">
      <c r="A121" s="166"/>
      <c r="B121" s="166"/>
      <c r="C121" s="166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P121" s="166"/>
      <c r="Q121" s="166"/>
      <c r="R121" s="166"/>
      <c r="S121" s="166"/>
      <c r="T121" s="166"/>
      <c r="U121" s="166"/>
      <c r="V121" s="166"/>
      <c r="W121" s="166"/>
      <c r="X121" s="166"/>
      <c r="Y121" s="166"/>
      <c r="Z121" s="166"/>
    </row>
    <row r="122" spans="1:26" ht="12.75" customHeight="1">
      <c r="A122" s="166"/>
      <c r="B122" s="166"/>
      <c r="C122" s="166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P122" s="166"/>
      <c r="Q122" s="166"/>
      <c r="R122" s="166"/>
      <c r="S122" s="166"/>
      <c r="T122" s="166"/>
      <c r="U122" s="166"/>
      <c r="V122" s="166"/>
      <c r="W122" s="166"/>
      <c r="X122" s="166"/>
      <c r="Y122" s="166"/>
      <c r="Z122" s="166"/>
    </row>
    <row r="123" spans="1:26" ht="12.75" customHeight="1">
      <c r="A123" s="166"/>
      <c r="B123" s="166"/>
      <c r="C123" s="166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166"/>
      <c r="Q123" s="166"/>
      <c r="R123" s="166"/>
      <c r="S123" s="166"/>
      <c r="T123" s="166"/>
      <c r="U123" s="166"/>
      <c r="V123" s="166"/>
      <c r="W123" s="166"/>
      <c r="X123" s="166"/>
      <c r="Y123" s="166"/>
      <c r="Z123" s="166"/>
    </row>
    <row r="124" spans="1:26" ht="12.75" customHeight="1">
      <c r="A124" s="166"/>
      <c r="B124" s="166"/>
      <c r="C124" s="166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66"/>
      <c r="Q124" s="166"/>
      <c r="R124" s="166"/>
      <c r="S124" s="166"/>
      <c r="T124" s="166"/>
      <c r="U124" s="166"/>
      <c r="V124" s="166"/>
      <c r="W124" s="166"/>
      <c r="X124" s="166"/>
      <c r="Y124" s="166"/>
      <c r="Z124" s="166"/>
    </row>
    <row r="125" spans="1:26" ht="12.75" customHeight="1">
      <c r="A125" s="166"/>
      <c r="B125" s="166"/>
      <c r="C125" s="166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66"/>
      <c r="Q125" s="166"/>
      <c r="R125" s="166"/>
      <c r="S125" s="166"/>
      <c r="T125" s="166"/>
      <c r="U125" s="166"/>
      <c r="V125" s="166"/>
      <c r="W125" s="166"/>
      <c r="X125" s="166"/>
      <c r="Y125" s="166"/>
      <c r="Z125" s="166"/>
    </row>
    <row r="126" spans="1:26" ht="12.75" customHeight="1">
      <c r="A126" s="166"/>
      <c r="B126" s="166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6"/>
      <c r="X126" s="166"/>
      <c r="Y126" s="166"/>
      <c r="Z126" s="166"/>
    </row>
    <row r="127" spans="1:26" ht="12.75" customHeight="1">
      <c r="A127" s="166"/>
      <c r="B127" s="166"/>
      <c r="C127" s="166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66"/>
      <c r="Q127" s="166"/>
      <c r="R127" s="166"/>
      <c r="S127" s="166"/>
      <c r="T127" s="166"/>
      <c r="U127" s="166"/>
      <c r="V127" s="166"/>
      <c r="W127" s="166"/>
      <c r="X127" s="166"/>
      <c r="Y127" s="166"/>
      <c r="Z127" s="166"/>
    </row>
    <row r="128" spans="1:26" ht="12.75" customHeight="1">
      <c r="A128" s="166"/>
      <c r="B128" s="166"/>
      <c r="C128" s="166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66"/>
      <c r="Q128" s="166"/>
      <c r="R128" s="166"/>
      <c r="S128" s="166"/>
      <c r="T128" s="166"/>
      <c r="U128" s="166"/>
      <c r="V128" s="166"/>
      <c r="W128" s="166"/>
      <c r="X128" s="166"/>
      <c r="Y128" s="166"/>
      <c r="Z128" s="166"/>
    </row>
    <row r="129" spans="1:26" ht="12.75" customHeight="1">
      <c r="A129" s="166"/>
      <c r="B129" s="166"/>
      <c r="C129" s="166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66"/>
      <c r="Q129" s="166"/>
      <c r="R129" s="166"/>
      <c r="S129" s="166"/>
      <c r="T129" s="166"/>
      <c r="U129" s="166"/>
      <c r="V129" s="166"/>
      <c r="W129" s="166"/>
      <c r="X129" s="166"/>
      <c r="Y129" s="166"/>
      <c r="Z129" s="166"/>
    </row>
    <row r="130" spans="1:26" ht="12.75" customHeight="1">
      <c r="A130" s="166"/>
      <c r="B130" s="166"/>
      <c r="C130" s="166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66"/>
      <c r="Q130" s="166"/>
      <c r="R130" s="166"/>
      <c r="S130" s="166"/>
      <c r="T130" s="166"/>
      <c r="U130" s="166"/>
      <c r="V130" s="166"/>
      <c r="W130" s="166"/>
      <c r="X130" s="166"/>
      <c r="Y130" s="166"/>
      <c r="Z130" s="166"/>
    </row>
    <row r="131" spans="1:26" ht="12.75" customHeight="1">
      <c r="A131" s="166"/>
      <c r="B131" s="166"/>
      <c r="C131" s="166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66"/>
      <c r="Q131" s="166"/>
      <c r="R131" s="166"/>
      <c r="S131" s="166"/>
      <c r="T131" s="166"/>
      <c r="U131" s="166"/>
      <c r="V131" s="166"/>
      <c r="W131" s="166"/>
      <c r="X131" s="166"/>
      <c r="Y131" s="166"/>
      <c r="Z131" s="166"/>
    </row>
    <row r="132" spans="1:26" ht="12.75" customHeight="1">
      <c r="A132" s="166"/>
      <c r="B132" s="166"/>
      <c r="C132" s="166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P132" s="166"/>
      <c r="Q132" s="166"/>
      <c r="R132" s="166"/>
      <c r="S132" s="166"/>
      <c r="T132" s="166"/>
      <c r="U132" s="166"/>
      <c r="V132" s="166"/>
      <c r="W132" s="166"/>
      <c r="X132" s="166"/>
      <c r="Y132" s="166"/>
      <c r="Z132" s="166"/>
    </row>
    <row r="133" spans="1:26" ht="12.75" customHeight="1">
      <c r="A133" s="166"/>
      <c r="B133" s="166"/>
      <c r="C133" s="166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P133" s="166"/>
      <c r="Q133" s="166"/>
      <c r="R133" s="166"/>
      <c r="S133" s="166"/>
      <c r="T133" s="166"/>
      <c r="U133" s="166"/>
      <c r="V133" s="166"/>
      <c r="W133" s="166"/>
      <c r="X133" s="166"/>
      <c r="Y133" s="166"/>
      <c r="Z133" s="166"/>
    </row>
    <row r="134" spans="1:26" ht="12.75" customHeight="1">
      <c r="A134" s="166"/>
      <c r="B134" s="166"/>
      <c r="C134" s="166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P134" s="166"/>
      <c r="Q134" s="166"/>
      <c r="R134" s="166"/>
      <c r="S134" s="166"/>
      <c r="T134" s="166"/>
      <c r="U134" s="166"/>
      <c r="V134" s="166"/>
      <c r="W134" s="166"/>
      <c r="X134" s="166"/>
      <c r="Y134" s="166"/>
      <c r="Z134" s="166"/>
    </row>
    <row r="135" spans="1:26" ht="12.75" customHeight="1">
      <c r="A135" s="166"/>
      <c r="B135" s="166"/>
      <c r="C135" s="166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166"/>
      <c r="Q135" s="166"/>
      <c r="R135" s="166"/>
      <c r="S135" s="166"/>
      <c r="T135" s="166"/>
      <c r="U135" s="166"/>
      <c r="V135" s="166"/>
      <c r="W135" s="166"/>
      <c r="X135" s="166"/>
      <c r="Y135" s="166"/>
      <c r="Z135" s="166"/>
    </row>
    <row r="136" spans="1:26" ht="12.75" customHeight="1">
      <c r="A136" s="166"/>
      <c r="B136" s="166"/>
      <c r="C136" s="166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  <c r="P136" s="166"/>
      <c r="Q136" s="166"/>
      <c r="R136" s="166"/>
      <c r="S136" s="166"/>
      <c r="T136" s="166"/>
      <c r="U136" s="166"/>
      <c r="V136" s="166"/>
      <c r="W136" s="166"/>
      <c r="X136" s="166"/>
      <c r="Y136" s="166"/>
      <c r="Z136" s="166"/>
    </row>
    <row r="137" spans="1:26" ht="12.75" customHeight="1">
      <c r="A137" s="166"/>
      <c r="B137" s="166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6"/>
      <c r="Q137" s="166"/>
      <c r="R137" s="166"/>
      <c r="S137" s="166"/>
      <c r="T137" s="166"/>
      <c r="U137" s="166"/>
      <c r="V137" s="166"/>
      <c r="W137" s="166"/>
      <c r="X137" s="166"/>
      <c r="Y137" s="166"/>
      <c r="Z137" s="166"/>
    </row>
    <row r="138" spans="1:26" ht="12.75" customHeight="1">
      <c r="A138" s="166"/>
      <c r="B138" s="166"/>
      <c r="C138" s="166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</row>
    <row r="139" spans="1:26" ht="12.75" customHeight="1">
      <c r="A139" s="166"/>
      <c r="B139" s="166"/>
      <c r="C139" s="166"/>
      <c r="D139" s="166"/>
      <c r="E139" s="166"/>
      <c r="F139" s="166"/>
      <c r="G139" s="166"/>
      <c r="H139" s="166"/>
      <c r="I139" s="166"/>
      <c r="J139" s="166"/>
      <c r="K139" s="166"/>
      <c r="L139" s="166"/>
      <c r="M139" s="166"/>
      <c r="N139" s="166"/>
      <c r="O139" s="166"/>
      <c r="P139" s="166"/>
      <c r="Q139" s="166"/>
      <c r="R139" s="166"/>
      <c r="S139" s="166"/>
      <c r="T139" s="166"/>
      <c r="U139" s="166"/>
      <c r="V139" s="166"/>
      <c r="W139" s="166"/>
      <c r="X139" s="166"/>
      <c r="Y139" s="166"/>
      <c r="Z139" s="166"/>
    </row>
    <row r="140" spans="1:26" ht="12.75" customHeight="1">
      <c r="A140" s="166"/>
      <c r="B140" s="166"/>
      <c r="C140" s="166"/>
      <c r="D140" s="166"/>
      <c r="E140" s="166"/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166"/>
      <c r="Q140" s="166"/>
      <c r="R140" s="166"/>
      <c r="S140" s="166"/>
      <c r="T140" s="166"/>
      <c r="U140" s="166"/>
      <c r="V140" s="166"/>
      <c r="W140" s="166"/>
      <c r="X140" s="166"/>
      <c r="Y140" s="166"/>
      <c r="Z140" s="166"/>
    </row>
    <row r="141" spans="1:26" ht="12.75" customHeight="1">
      <c r="A141" s="166"/>
      <c r="B141" s="166"/>
      <c r="C141" s="166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166"/>
      <c r="Q141" s="166"/>
      <c r="R141" s="166"/>
      <c r="S141" s="166"/>
      <c r="T141" s="166"/>
      <c r="U141" s="166"/>
      <c r="V141" s="166"/>
      <c r="W141" s="166"/>
      <c r="X141" s="166"/>
      <c r="Y141" s="166"/>
      <c r="Z141" s="166"/>
    </row>
    <row r="142" spans="1:26" ht="12.75" customHeight="1">
      <c r="A142" s="166"/>
      <c r="B142" s="166"/>
      <c r="C142" s="166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</row>
    <row r="143" spans="1:26" ht="12.75" customHeight="1">
      <c r="A143" s="166"/>
      <c r="B143" s="166"/>
      <c r="C143" s="166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66"/>
      <c r="Q143" s="166"/>
      <c r="R143" s="166"/>
      <c r="S143" s="166"/>
      <c r="T143" s="166"/>
      <c r="U143" s="166"/>
      <c r="V143" s="166"/>
      <c r="W143" s="166"/>
      <c r="X143" s="166"/>
      <c r="Y143" s="166"/>
      <c r="Z143" s="166"/>
    </row>
    <row r="144" spans="1:26" ht="12.75" customHeight="1">
      <c r="A144" s="166"/>
      <c r="B144" s="166"/>
      <c r="C144" s="166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</row>
    <row r="145" spans="1:26" ht="12.75" customHeight="1">
      <c r="A145" s="166"/>
      <c r="B145" s="166"/>
      <c r="C145" s="166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66"/>
      <c r="Q145" s="166"/>
      <c r="R145" s="166"/>
      <c r="S145" s="166"/>
      <c r="T145" s="166"/>
      <c r="U145" s="166"/>
      <c r="V145" s="166"/>
      <c r="W145" s="166"/>
      <c r="X145" s="166"/>
      <c r="Y145" s="166"/>
      <c r="Z145" s="166"/>
    </row>
    <row r="146" spans="1:26" ht="12.75" customHeight="1">
      <c r="A146" s="166"/>
      <c r="B146" s="166"/>
      <c r="C146" s="166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  <c r="P146" s="166"/>
      <c r="Q146" s="166"/>
      <c r="R146" s="166"/>
      <c r="S146" s="166"/>
      <c r="T146" s="166"/>
      <c r="U146" s="166"/>
      <c r="V146" s="166"/>
      <c r="W146" s="166"/>
      <c r="X146" s="166"/>
      <c r="Y146" s="166"/>
      <c r="Z146" s="166"/>
    </row>
    <row r="147" spans="1:26" ht="12.75" customHeight="1">
      <c r="A147" s="166"/>
      <c r="B147" s="166"/>
      <c r="C147" s="166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  <c r="P147" s="166"/>
      <c r="Q147" s="166"/>
      <c r="R147" s="166"/>
      <c r="S147" s="166"/>
      <c r="T147" s="166"/>
      <c r="U147" s="166"/>
      <c r="V147" s="166"/>
      <c r="W147" s="166"/>
      <c r="X147" s="166"/>
      <c r="Y147" s="166"/>
      <c r="Z147" s="166"/>
    </row>
    <row r="148" spans="1:26" ht="12.75" customHeight="1">
      <c r="A148" s="166"/>
      <c r="B148" s="166"/>
      <c r="C148" s="166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66"/>
      <c r="Q148" s="166"/>
      <c r="R148" s="166"/>
      <c r="S148" s="166"/>
      <c r="T148" s="166"/>
      <c r="U148" s="166"/>
      <c r="V148" s="166"/>
      <c r="W148" s="166"/>
      <c r="X148" s="166"/>
      <c r="Y148" s="166"/>
      <c r="Z148" s="166"/>
    </row>
    <row r="149" spans="1:26" ht="12.75" customHeight="1">
      <c r="A149" s="166"/>
      <c r="B149" s="166"/>
      <c r="C149" s="166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6"/>
      <c r="P149" s="166"/>
      <c r="Q149" s="166"/>
      <c r="R149" s="166"/>
      <c r="S149" s="166"/>
      <c r="T149" s="166"/>
      <c r="U149" s="166"/>
      <c r="V149" s="166"/>
      <c r="W149" s="166"/>
      <c r="X149" s="166"/>
      <c r="Y149" s="166"/>
      <c r="Z149" s="166"/>
    </row>
    <row r="150" spans="1:26" ht="12.75" customHeight="1">
      <c r="A150" s="166"/>
      <c r="B150" s="166"/>
      <c r="C150" s="166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6"/>
      <c r="P150" s="166"/>
      <c r="Q150" s="166"/>
      <c r="R150" s="166"/>
      <c r="S150" s="166"/>
      <c r="T150" s="166"/>
      <c r="U150" s="166"/>
      <c r="V150" s="166"/>
      <c r="W150" s="166"/>
      <c r="X150" s="166"/>
      <c r="Y150" s="166"/>
      <c r="Z150" s="166"/>
    </row>
    <row r="151" spans="1:26" ht="12.75" customHeight="1">
      <c r="A151" s="166"/>
      <c r="B151" s="166"/>
      <c r="C151" s="166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  <c r="P151" s="166"/>
      <c r="Q151" s="166"/>
      <c r="R151" s="166"/>
      <c r="S151" s="166"/>
      <c r="T151" s="166"/>
      <c r="U151" s="166"/>
      <c r="V151" s="166"/>
      <c r="W151" s="166"/>
      <c r="X151" s="166"/>
      <c r="Y151" s="166"/>
      <c r="Z151" s="166"/>
    </row>
    <row r="152" spans="1:26" ht="12.75" customHeight="1">
      <c r="A152" s="166"/>
      <c r="B152" s="166"/>
      <c r="C152" s="166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</row>
    <row r="153" spans="1:26" ht="12.75" customHeight="1">
      <c r="A153" s="166"/>
      <c r="B153" s="166"/>
      <c r="C153" s="166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  <c r="P153" s="166"/>
      <c r="Q153" s="166"/>
      <c r="R153" s="166"/>
      <c r="S153" s="166"/>
      <c r="T153" s="166"/>
      <c r="U153" s="166"/>
      <c r="V153" s="166"/>
      <c r="W153" s="166"/>
      <c r="X153" s="166"/>
      <c r="Y153" s="166"/>
      <c r="Z153" s="166"/>
    </row>
    <row r="154" spans="1:26" ht="12.75" customHeight="1">
      <c r="A154" s="166"/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</row>
    <row r="155" spans="1:26" ht="12.75" customHeight="1">
      <c r="A155" s="166"/>
      <c r="B155" s="166"/>
      <c r="C155" s="166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6"/>
      <c r="P155" s="166"/>
      <c r="Q155" s="166"/>
      <c r="R155" s="166"/>
      <c r="S155" s="166"/>
      <c r="T155" s="166"/>
      <c r="U155" s="166"/>
      <c r="V155" s="166"/>
      <c r="W155" s="166"/>
      <c r="X155" s="166"/>
      <c r="Y155" s="166"/>
      <c r="Z155" s="166"/>
    </row>
    <row r="156" spans="1:26" ht="12.75" customHeight="1">
      <c r="A156" s="166"/>
      <c r="B156" s="166"/>
      <c r="C156" s="166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  <c r="P156" s="166"/>
      <c r="Q156" s="166"/>
      <c r="R156" s="166"/>
      <c r="S156" s="166"/>
      <c r="T156" s="166"/>
      <c r="U156" s="166"/>
      <c r="V156" s="166"/>
      <c r="W156" s="166"/>
      <c r="X156" s="166"/>
      <c r="Y156" s="166"/>
      <c r="Z156" s="166"/>
    </row>
    <row r="157" spans="1:26" ht="12.75" customHeight="1">
      <c r="A157" s="166"/>
      <c r="B157" s="166"/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6"/>
      <c r="W157" s="166"/>
      <c r="X157" s="166"/>
      <c r="Y157" s="166"/>
      <c r="Z157" s="166"/>
    </row>
    <row r="158" spans="1:26" ht="12.75" customHeight="1">
      <c r="A158" s="166"/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</row>
    <row r="159" spans="1:26" ht="12.75" customHeight="1">
      <c r="A159" s="166"/>
      <c r="B159" s="166"/>
      <c r="C159" s="166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</row>
    <row r="160" spans="1:26" ht="12.75" customHeight="1">
      <c r="A160" s="166"/>
      <c r="B160" s="166"/>
      <c r="C160" s="166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6"/>
      <c r="P160" s="166"/>
      <c r="Q160" s="166"/>
      <c r="R160" s="166"/>
      <c r="S160" s="166"/>
      <c r="T160" s="166"/>
      <c r="U160" s="166"/>
      <c r="V160" s="166"/>
      <c r="W160" s="166"/>
      <c r="X160" s="166"/>
      <c r="Y160" s="166"/>
      <c r="Z160" s="166"/>
    </row>
    <row r="161" spans="1:26" ht="12.75" customHeight="1">
      <c r="A161" s="166"/>
      <c r="B161" s="166"/>
      <c r="C161" s="166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6"/>
      <c r="P161" s="166"/>
      <c r="Q161" s="166"/>
      <c r="R161" s="166"/>
      <c r="S161" s="166"/>
      <c r="T161" s="166"/>
      <c r="U161" s="166"/>
      <c r="V161" s="166"/>
      <c r="W161" s="166"/>
      <c r="X161" s="166"/>
      <c r="Y161" s="166"/>
      <c r="Z161" s="166"/>
    </row>
    <row r="162" spans="1:26" ht="12.75" customHeight="1">
      <c r="A162" s="166"/>
      <c r="B162" s="166"/>
      <c r="C162" s="166"/>
      <c r="D162" s="166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6"/>
      <c r="P162" s="166"/>
      <c r="Q162" s="166"/>
      <c r="R162" s="166"/>
      <c r="S162" s="166"/>
      <c r="T162" s="166"/>
      <c r="U162" s="166"/>
      <c r="V162" s="166"/>
      <c r="W162" s="166"/>
      <c r="X162" s="166"/>
      <c r="Y162" s="166"/>
      <c r="Z162" s="166"/>
    </row>
    <row r="163" spans="1:26" ht="12.75" customHeight="1">
      <c r="A163" s="166"/>
      <c r="B163" s="166"/>
      <c r="C163" s="166"/>
      <c r="D163" s="166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P163" s="166"/>
      <c r="Q163" s="166"/>
      <c r="R163" s="166"/>
      <c r="S163" s="166"/>
      <c r="T163" s="166"/>
      <c r="U163" s="166"/>
      <c r="V163" s="166"/>
      <c r="W163" s="166"/>
      <c r="X163" s="166"/>
      <c r="Y163" s="166"/>
      <c r="Z163" s="166"/>
    </row>
    <row r="164" spans="1:26" ht="12.75" customHeight="1">
      <c r="A164" s="166"/>
      <c r="B164" s="166"/>
      <c r="C164" s="166"/>
      <c r="D164" s="166"/>
      <c r="E164" s="166"/>
      <c r="F164" s="166"/>
      <c r="G164" s="166"/>
      <c r="H164" s="166"/>
      <c r="I164" s="166"/>
      <c r="J164" s="166"/>
      <c r="K164" s="166"/>
      <c r="L164" s="166"/>
      <c r="M164" s="166"/>
      <c r="N164" s="166"/>
      <c r="O164" s="166"/>
      <c r="P164" s="166"/>
      <c r="Q164" s="166"/>
      <c r="R164" s="166"/>
      <c r="S164" s="166"/>
      <c r="T164" s="166"/>
      <c r="U164" s="166"/>
      <c r="V164" s="166"/>
      <c r="W164" s="166"/>
      <c r="X164" s="166"/>
      <c r="Y164" s="166"/>
      <c r="Z164" s="166"/>
    </row>
    <row r="165" spans="1:26" ht="12.75" customHeight="1">
      <c r="A165" s="166"/>
      <c r="B165" s="166"/>
      <c r="C165" s="166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</row>
    <row r="166" spans="1:26" ht="12.75" customHeight="1">
      <c r="A166" s="166"/>
      <c r="B166" s="166"/>
      <c r="C166" s="166"/>
      <c r="D166" s="166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P166" s="166"/>
      <c r="Q166" s="166"/>
      <c r="R166" s="166"/>
      <c r="S166" s="166"/>
      <c r="T166" s="166"/>
      <c r="U166" s="166"/>
      <c r="V166" s="166"/>
      <c r="W166" s="166"/>
      <c r="X166" s="166"/>
      <c r="Y166" s="166"/>
      <c r="Z166" s="166"/>
    </row>
    <row r="167" spans="1:26" ht="12.75" customHeight="1">
      <c r="A167" s="166"/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</row>
    <row r="168" spans="1:26" ht="12.75" customHeight="1">
      <c r="A168" s="166"/>
      <c r="B168" s="166"/>
      <c r="C168" s="166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66"/>
      <c r="Q168" s="166"/>
      <c r="R168" s="166"/>
      <c r="S168" s="166"/>
      <c r="T168" s="166"/>
      <c r="U168" s="166"/>
      <c r="V168" s="166"/>
      <c r="W168" s="166"/>
      <c r="X168" s="166"/>
      <c r="Y168" s="166"/>
      <c r="Z168" s="166"/>
    </row>
    <row r="169" spans="1:26" ht="12.75" customHeight="1">
      <c r="A169" s="166"/>
      <c r="B169" s="166"/>
      <c r="C169" s="166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66"/>
      <c r="Q169" s="166"/>
      <c r="R169" s="166"/>
      <c r="S169" s="166"/>
      <c r="T169" s="166"/>
      <c r="U169" s="166"/>
      <c r="V169" s="166"/>
      <c r="W169" s="166"/>
      <c r="X169" s="166"/>
      <c r="Y169" s="166"/>
      <c r="Z169" s="166"/>
    </row>
    <row r="170" spans="1:26" ht="12.75" customHeight="1">
      <c r="A170" s="166"/>
      <c r="B170" s="166"/>
      <c r="C170" s="166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  <c r="P170" s="166"/>
      <c r="Q170" s="166"/>
      <c r="R170" s="166"/>
      <c r="S170" s="166"/>
      <c r="T170" s="166"/>
      <c r="U170" s="166"/>
      <c r="V170" s="166"/>
      <c r="W170" s="166"/>
      <c r="X170" s="166"/>
      <c r="Y170" s="166"/>
      <c r="Z170" s="166"/>
    </row>
    <row r="171" spans="1:26" ht="12.75" customHeight="1">
      <c r="A171" s="166"/>
      <c r="B171" s="166"/>
      <c r="C171" s="166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66"/>
      <c r="O171" s="166"/>
      <c r="P171" s="166"/>
      <c r="Q171" s="166"/>
      <c r="R171" s="166"/>
      <c r="S171" s="166"/>
      <c r="T171" s="166"/>
      <c r="U171" s="166"/>
      <c r="V171" s="166"/>
      <c r="W171" s="166"/>
      <c r="X171" s="166"/>
      <c r="Y171" s="166"/>
      <c r="Z171" s="166"/>
    </row>
    <row r="172" spans="1:26" ht="12.75" customHeight="1">
      <c r="A172" s="166"/>
      <c r="B172" s="166"/>
      <c r="C172" s="166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  <c r="P172" s="166"/>
      <c r="Q172" s="166"/>
      <c r="R172" s="166"/>
      <c r="S172" s="166"/>
      <c r="T172" s="166"/>
      <c r="U172" s="166"/>
      <c r="V172" s="166"/>
      <c r="W172" s="166"/>
      <c r="X172" s="166"/>
      <c r="Y172" s="166"/>
      <c r="Z172" s="166"/>
    </row>
    <row r="173" spans="1:26" ht="12.75" customHeight="1">
      <c r="A173" s="166"/>
      <c r="B173" s="166"/>
      <c r="C173" s="166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66"/>
      <c r="O173" s="166"/>
      <c r="P173" s="166"/>
      <c r="Q173" s="166"/>
      <c r="R173" s="166"/>
      <c r="S173" s="166"/>
      <c r="T173" s="166"/>
      <c r="U173" s="166"/>
      <c r="V173" s="166"/>
      <c r="W173" s="166"/>
      <c r="X173" s="166"/>
      <c r="Y173" s="166"/>
      <c r="Z173" s="166"/>
    </row>
    <row r="174" spans="1:26" ht="12.75" customHeight="1">
      <c r="A174" s="166"/>
      <c r="B174" s="166"/>
      <c r="C174" s="166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66"/>
      <c r="O174" s="166"/>
      <c r="P174" s="166"/>
      <c r="Q174" s="166"/>
      <c r="R174" s="166"/>
      <c r="S174" s="166"/>
      <c r="T174" s="166"/>
      <c r="U174" s="166"/>
      <c r="V174" s="166"/>
      <c r="W174" s="166"/>
      <c r="X174" s="166"/>
      <c r="Y174" s="166"/>
      <c r="Z174" s="166"/>
    </row>
    <row r="175" spans="1:26" ht="12.75" customHeight="1">
      <c r="A175" s="166"/>
      <c r="B175" s="166"/>
      <c r="C175" s="166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66"/>
      <c r="O175" s="166"/>
      <c r="P175" s="166"/>
      <c r="Q175" s="166"/>
      <c r="R175" s="166"/>
      <c r="S175" s="166"/>
      <c r="T175" s="166"/>
      <c r="U175" s="166"/>
      <c r="V175" s="166"/>
      <c r="W175" s="166"/>
      <c r="X175" s="166"/>
      <c r="Y175" s="166"/>
      <c r="Z175" s="166"/>
    </row>
    <row r="176" spans="1:26" ht="12.75" customHeight="1">
      <c r="A176" s="166"/>
      <c r="B176" s="166"/>
      <c r="C176" s="166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66"/>
      <c r="O176" s="166"/>
      <c r="P176" s="166"/>
      <c r="Q176" s="166"/>
      <c r="R176" s="166"/>
      <c r="S176" s="166"/>
      <c r="T176" s="166"/>
      <c r="U176" s="166"/>
      <c r="V176" s="166"/>
      <c r="W176" s="166"/>
      <c r="X176" s="166"/>
      <c r="Y176" s="166"/>
      <c r="Z176" s="166"/>
    </row>
    <row r="177" spans="1:26" ht="12.75" customHeight="1">
      <c r="A177" s="166"/>
      <c r="B177" s="166"/>
      <c r="C177" s="166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66"/>
      <c r="O177" s="166"/>
      <c r="P177" s="166"/>
      <c r="Q177" s="166"/>
      <c r="R177" s="166"/>
      <c r="S177" s="166"/>
      <c r="T177" s="166"/>
      <c r="U177" s="166"/>
      <c r="V177" s="166"/>
      <c r="W177" s="166"/>
      <c r="X177" s="166"/>
      <c r="Y177" s="166"/>
      <c r="Z177" s="166"/>
    </row>
    <row r="178" spans="1:26" ht="12.75" customHeight="1">
      <c r="A178" s="166"/>
      <c r="B178" s="166"/>
      <c r="C178" s="166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6"/>
      <c r="T178" s="166"/>
      <c r="U178" s="166"/>
      <c r="V178" s="166"/>
      <c r="W178" s="166"/>
      <c r="X178" s="166"/>
      <c r="Y178" s="166"/>
      <c r="Z178" s="166"/>
    </row>
    <row r="179" spans="1:26" ht="12.75" customHeight="1">
      <c r="A179" s="166"/>
      <c r="B179" s="166"/>
      <c r="C179" s="166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66"/>
      <c r="Q179" s="166"/>
      <c r="R179" s="166"/>
      <c r="S179" s="166"/>
      <c r="T179" s="166"/>
      <c r="U179" s="166"/>
      <c r="V179" s="166"/>
      <c r="W179" s="166"/>
      <c r="X179" s="166"/>
      <c r="Y179" s="166"/>
      <c r="Z179" s="166"/>
    </row>
    <row r="180" spans="1:26" ht="12.75" customHeight="1">
      <c r="A180" s="166"/>
      <c r="B180" s="166"/>
      <c r="C180" s="166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66"/>
      <c r="Q180" s="166"/>
      <c r="R180" s="166"/>
      <c r="S180" s="166"/>
      <c r="T180" s="166"/>
      <c r="U180" s="166"/>
      <c r="V180" s="166"/>
      <c r="W180" s="166"/>
      <c r="X180" s="166"/>
      <c r="Y180" s="166"/>
      <c r="Z180" s="166"/>
    </row>
    <row r="181" spans="1:26" ht="12.75" customHeight="1">
      <c r="A181" s="166"/>
      <c r="B181" s="166"/>
      <c r="C181" s="166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66"/>
      <c r="Q181" s="166"/>
      <c r="R181" s="166"/>
      <c r="S181" s="166"/>
      <c r="T181" s="166"/>
      <c r="U181" s="166"/>
      <c r="V181" s="166"/>
      <c r="W181" s="166"/>
      <c r="X181" s="166"/>
      <c r="Y181" s="166"/>
      <c r="Z181" s="166"/>
    </row>
    <row r="182" spans="1:26" ht="12.75" customHeight="1">
      <c r="A182" s="166"/>
      <c r="B182" s="166"/>
      <c r="C182" s="166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6"/>
      <c r="T182" s="166"/>
      <c r="U182" s="166"/>
      <c r="V182" s="166"/>
      <c r="W182" s="166"/>
      <c r="X182" s="166"/>
      <c r="Y182" s="166"/>
      <c r="Z182" s="166"/>
    </row>
    <row r="183" spans="1:26" ht="12.75" customHeight="1">
      <c r="A183" s="166"/>
      <c r="B183" s="166"/>
      <c r="C183" s="166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66"/>
      <c r="Q183" s="166"/>
      <c r="R183" s="166"/>
      <c r="S183" s="166"/>
      <c r="T183" s="166"/>
      <c r="U183" s="166"/>
      <c r="V183" s="166"/>
      <c r="W183" s="166"/>
      <c r="X183" s="166"/>
      <c r="Y183" s="166"/>
      <c r="Z183" s="166"/>
    </row>
    <row r="184" spans="1:26" ht="12.75" customHeight="1">
      <c r="A184" s="166"/>
      <c r="B184" s="166"/>
      <c r="C184" s="166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66"/>
      <c r="Q184" s="166"/>
      <c r="R184" s="166"/>
      <c r="S184" s="166"/>
      <c r="T184" s="166"/>
      <c r="U184" s="166"/>
      <c r="V184" s="166"/>
      <c r="W184" s="166"/>
      <c r="X184" s="166"/>
      <c r="Y184" s="166"/>
      <c r="Z184" s="166"/>
    </row>
    <row r="185" spans="1:26" ht="12.75" customHeight="1">
      <c r="A185" s="166"/>
      <c r="B185" s="166"/>
      <c r="C185" s="166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66"/>
      <c r="Q185" s="166"/>
      <c r="R185" s="166"/>
      <c r="S185" s="166"/>
      <c r="T185" s="166"/>
      <c r="U185" s="166"/>
      <c r="V185" s="166"/>
      <c r="W185" s="166"/>
      <c r="X185" s="166"/>
      <c r="Y185" s="166"/>
      <c r="Z185" s="166"/>
    </row>
    <row r="186" spans="1:26" ht="12.75" customHeight="1">
      <c r="A186" s="166"/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6"/>
      <c r="T186" s="166"/>
      <c r="U186" s="166"/>
      <c r="V186" s="166"/>
      <c r="W186" s="166"/>
      <c r="X186" s="166"/>
      <c r="Y186" s="166"/>
      <c r="Z186" s="166"/>
    </row>
    <row r="187" spans="1:26" ht="12.75" customHeight="1">
      <c r="A187" s="166"/>
      <c r="B187" s="166"/>
      <c r="C187" s="166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66"/>
      <c r="Q187" s="166"/>
      <c r="R187" s="166"/>
      <c r="S187" s="166"/>
      <c r="T187" s="166"/>
      <c r="U187" s="166"/>
      <c r="V187" s="166"/>
      <c r="W187" s="166"/>
      <c r="X187" s="166"/>
      <c r="Y187" s="166"/>
      <c r="Z187" s="166"/>
    </row>
    <row r="188" spans="1:26" ht="12.75" customHeight="1">
      <c r="A188" s="166"/>
      <c r="B188" s="166"/>
      <c r="C188" s="166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  <c r="P188" s="166"/>
      <c r="Q188" s="166"/>
      <c r="R188" s="166"/>
      <c r="S188" s="166"/>
      <c r="T188" s="166"/>
      <c r="U188" s="166"/>
      <c r="V188" s="166"/>
      <c r="W188" s="166"/>
      <c r="X188" s="166"/>
      <c r="Y188" s="166"/>
      <c r="Z188" s="166"/>
    </row>
    <row r="189" spans="1:26" ht="12.75" customHeight="1">
      <c r="A189" s="166"/>
      <c r="B189" s="166"/>
      <c r="C189" s="166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66"/>
      <c r="O189" s="166"/>
      <c r="P189" s="166"/>
      <c r="Q189" s="166"/>
      <c r="R189" s="166"/>
      <c r="S189" s="166"/>
      <c r="T189" s="166"/>
      <c r="U189" s="166"/>
      <c r="V189" s="166"/>
      <c r="W189" s="166"/>
      <c r="X189" s="166"/>
      <c r="Y189" s="166"/>
      <c r="Z189" s="166"/>
    </row>
    <row r="190" spans="1:26" ht="12.75" customHeight="1">
      <c r="A190" s="166"/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6"/>
      <c r="T190" s="166"/>
      <c r="U190" s="166"/>
      <c r="V190" s="166"/>
      <c r="W190" s="166"/>
      <c r="X190" s="166"/>
      <c r="Y190" s="166"/>
      <c r="Z190" s="166"/>
    </row>
    <row r="191" spans="1:26" ht="12.75" customHeight="1">
      <c r="A191" s="166"/>
      <c r="B191" s="166"/>
      <c r="C191" s="166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66"/>
      <c r="O191" s="166"/>
      <c r="P191" s="166"/>
      <c r="Q191" s="166"/>
      <c r="R191" s="166"/>
      <c r="S191" s="166"/>
      <c r="T191" s="166"/>
      <c r="U191" s="166"/>
      <c r="V191" s="166"/>
      <c r="W191" s="166"/>
      <c r="X191" s="166"/>
      <c r="Y191" s="166"/>
      <c r="Z191" s="166"/>
    </row>
    <row r="192" spans="1:26" ht="12.75" customHeight="1">
      <c r="A192" s="166"/>
      <c r="B192" s="166"/>
      <c r="C192" s="166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66"/>
      <c r="O192" s="166"/>
      <c r="P192" s="166"/>
      <c r="Q192" s="166"/>
      <c r="R192" s="166"/>
      <c r="S192" s="166"/>
      <c r="T192" s="166"/>
      <c r="U192" s="166"/>
      <c r="V192" s="166"/>
      <c r="W192" s="166"/>
      <c r="X192" s="166"/>
      <c r="Y192" s="166"/>
      <c r="Z192" s="166"/>
    </row>
    <row r="193" spans="1:26" ht="12.75" customHeight="1">
      <c r="A193" s="166"/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6"/>
      <c r="W193" s="166"/>
      <c r="X193" s="166"/>
      <c r="Y193" s="166"/>
      <c r="Z193" s="166"/>
    </row>
    <row r="194" spans="1:26" ht="12.75" customHeight="1">
      <c r="A194" s="166"/>
      <c r="B194" s="166"/>
      <c r="C194" s="166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6"/>
      <c r="T194" s="166"/>
      <c r="U194" s="166"/>
      <c r="V194" s="166"/>
      <c r="W194" s="166"/>
      <c r="X194" s="166"/>
      <c r="Y194" s="166"/>
      <c r="Z194" s="166"/>
    </row>
    <row r="195" spans="1:26" ht="12.75" customHeight="1">
      <c r="A195" s="166"/>
      <c r="B195" s="166"/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P195" s="166"/>
      <c r="Q195" s="166"/>
      <c r="R195" s="166"/>
      <c r="S195" s="166"/>
      <c r="T195" s="166"/>
      <c r="U195" s="166"/>
      <c r="V195" s="166"/>
      <c r="W195" s="166"/>
      <c r="X195" s="166"/>
      <c r="Y195" s="166"/>
      <c r="Z195" s="166"/>
    </row>
    <row r="196" spans="1:26" ht="12.75" customHeight="1">
      <c r="A196" s="166"/>
      <c r="B196" s="166"/>
      <c r="C196" s="166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66"/>
      <c r="O196" s="166"/>
      <c r="P196" s="166"/>
      <c r="Q196" s="166"/>
      <c r="R196" s="166"/>
      <c r="S196" s="166"/>
      <c r="T196" s="166"/>
      <c r="U196" s="166"/>
      <c r="V196" s="166"/>
      <c r="W196" s="166"/>
      <c r="X196" s="166"/>
      <c r="Y196" s="166"/>
      <c r="Z196" s="166"/>
    </row>
    <row r="197" spans="1:26" ht="12.75" customHeight="1">
      <c r="A197" s="166"/>
      <c r="B197" s="166"/>
      <c r="C197" s="166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66"/>
      <c r="O197" s="166"/>
      <c r="P197" s="166"/>
      <c r="Q197" s="166"/>
      <c r="R197" s="166"/>
      <c r="S197" s="166"/>
      <c r="T197" s="166"/>
      <c r="U197" s="166"/>
      <c r="V197" s="166"/>
      <c r="W197" s="166"/>
      <c r="X197" s="166"/>
      <c r="Y197" s="166"/>
      <c r="Z197" s="166"/>
    </row>
    <row r="198" spans="1:26" ht="12.75" customHeight="1">
      <c r="A198" s="166"/>
      <c r="B198" s="166"/>
      <c r="C198" s="166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</row>
    <row r="199" spans="1:26" ht="12.75" customHeight="1">
      <c r="A199" s="166"/>
      <c r="B199" s="166"/>
      <c r="C199" s="166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</row>
    <row r="200" spans="1:26" ht="12.75" customHeight="1">
      <c r="A200" s="166"/>
      <c r="B200" s="166"/>
      <c r="C200" s="166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66"/>
      <c r="O200" s="166"/>
      <c r="P200" s="166"/>
      <c r="Q200" s="166"/>
      <c r="R200" s="166"/>
      <c r="S200" s="166"/>
      <c r="T200" s="166"/>
      <c r="U200" s="166"/>
      <c r="V200" s="166"/>
      <c r="W200" s="166"/>
      <c r="X200" s="166"/>
      <c r="Y200" s="166"/>
      <c r="Z200" s="166"/>
    </row>
    <row r="201" spans="1:26" ht="12.75" customHeight="1">
      <c r="A201" s="166"/>
      <c r="B201" s="166"/>
      <c r="C201" s="166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66"/>
      <c r="O201" s="166"/>
      <c r="P201" s="166"/>
      <c r="Q201" s="166"/>
      <c r="R201" s="166"/>
      <c r="S201" s="166"/>
      <c r="T201" s="166"/>
      <c r="U201" s="166"/>
      <c r="V201" s="166"/>
      <c r="W201" s="166"/>
      <c r="X201" s="166"/>
      <c r="Y201" s="166"/>
      <c r="Z201" s="166"/>
    </row>
    <row r="202" spans="1:26" ht="12.75" customHeight="1">
      <c r="A202" s="166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</row>
    <row r="203" spans="1:26" ht="12.75" customHeight="1">
      <c r="A203" s="166"/>
      <c r="B203" s="166"/>
      <c r="C203" s="166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6"/>
      <c r="P203" s="166"/>
      <c r="Q203" s="166"/>
      <c r="R203" s="166"/>
      <c r="S203" s="166"/>
      <c r="T203" s="166"/>
      <c r="U203" s="166"/>
      <c r="V203" s="166"/>
      <c r="W203" s="166"/>
      <c r="X203" s="166"/>
      <c r="Y203" s="166"/>
      <c r="Z203" s="166"/>
    </row>
    <row r="204" spans="1:26" ht="12.75" customHeight="1">
      <c r="A204" s="166"/>
      <c r="B204" s="166"/>
      <c r="C204" s="166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6"/>
      <c r="P204" s="166"/>
      <c r="Q204" s="166"/>
      <c r="R204" s="166"/>
      <c r="S204" s="166"/>
      <c r="T204" s="166"/>
      <c r="U204" s="166"/>
      <c r="V204" s="166"/>
      <c r="W204" s="166"/>
      <c r="X204" s="166"/>
      <c r="Y204" s="166"/>
      <c r="Z204" s="166"/>
    </row>
    <row r="205" spans="1:26" ht="12.75" customHeight="1">
      <c r="A205" s="166"/>
      <c r="B205" s="166"/>
      <c r="C205" s="166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66"/>
      <c r="O205" s="166"/>
      <c r="P205" s="166"/>
      <c r="Q205" s="166"/>
      <c r="R205" s="166"/>
      <c r="S205" s="166"/>
      <c r="T205" s="166"/>
      <c r="U205" s="166"/>
      <c r="V205" s="166"/>
      <c r="W205" s="166"/>
      <c r="X205" s="166"/>
      <c r="Y205" s="166"/>
      <c r="Z205" s="166"/>
    </row>
    <row r="206" spans="1:26" ht="12.75" customHeight="1">
      <c r="A206" s="166"/>
      <c r="B206" s="166"/>
      <c r="C206" s="166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66"/>
      <c r="O206" s="166"/>
      <c r="P206" s="166"/>
      <c r="Q206" s="166"/>
      <c r="R206" s="166"/>
      <c r="S206" s="166"/>
      <c r="T206" s="166"/>
      <c r="U206" s="166"/>
      <c r="V206" s="166"/>
      <c r="W206" s="166"/>
      <c r="X206" s="166"/>
      <c r="Y206" s="166"/>
      <c r="Z206" s="166"/>
    </row>
    <row r="207" spans="1:26" ht="12.75" customHeight="1">
      <c r="A207" s="166"/>
      <c r="B207" s="166"/>
      <c r="C207" s="166"/>
      <c r="D207" s="166"/>
      <c r="E207" s="166"/>
      <c r="F207" s="166"/>
      <c r="G207" s="166"/>
      <c r="H207" s="166"/>
      <c r="I207" s="166"/>
      <c r="J207" s="166"/>
      <c r="K207" s="166"/>
      <c r="L207" s="166"/>
      <c r="M207" s="166"/>
      <c r="N207" s="166"/>
      <c r="O207" s="166"/>
      <c r="P207" s="166"/>
      <c r="Q207" s="166"/>
      <c r="R207" s="166"/>
      <c r="S207" s="166"/>
      <c r="T207" s="166"/>
      <c r="U207" s="166"/>
      <c r="V207" s="166"/>
      <c r="W207" s="166"/>
      <c r="X207" s="166"/>
      <c r="Y207" s="166"/>
      <c r="Z207" s="166"/>
    </row>
    <row r="208" spans="1:26" ht="12.75" customHeight="1">
      <c r="A208" s="166"/>
      <c r="B208" s="166"/>
      <c r="C208" s="166"/>
      <c r="D208" s="166"/>
      <c r="E208" s="166"/>
      <c r="F208" s="166"/>
      <c r="G208" s="166"/>
      <c r="H208" s="166"/>
      <c r="I208" s="166"/>
      <c r="J208" s="166"/>
      <c r="K208" s="166"/>
      <c r="L208" s="166"/>
      <c r="M208" s="166"/>
      <c r="N208" s="166"/>
      <c r="O208" s="166"/>
      <c r="P208" s="166"/>
      <c r="Q208" s="166"/>
      <c r="R208" s="166"/>
      <c r="S208" s="166"/>
      <c r="T208" s="166"/>
      <c r="U208" s="166"/>
      <c r="V208" s="166"/>
      <c r="W208" s="166"/>
      <c r="X208" s="166"/>
      <c r="Y208" s="166"/>
      <c r="Z208" s="166"/>
    </row>
    <row r="209" spans="1:26" ht="12.75" customHeight="1">
      <c r="A209" s="166"/>
      <c r="B209" s="166"/>
      <c r="C209" s="166"/>
      <c r="D209" s="166"/>
      <c r="E209" s="166"/>
      <c r="F209" s="166"/>
      <c r="G209" s="166"/>
      <c r="H209" s="166"/>
      <c r="I209" s="166"/>
      <c r="J209" s="166"/>
      <c r="K209" s="166"/>
      <c r="L209" s="166"/>
      <c r="M209" s="166"/>
      <c r="N209" s="166"/>
      <c r="O209" s="166"/>
      <c r="P209" s="166"/>
      <c r="Q209" s="166"/>
      <c r="R209" s="166"/>
      <c r="S209" s="166"/>
      <c r="T209" s="166"/>
      <c r="U209" s="166"/>
      <c r="V209" s="166"/>
      <c r="W209" s="166"/>
      <c r="X209" s="166"/>
      <c r="Y209" s="166"/>
      <c r="Z209" s="166"/>
    </row>
    <row r="210" spans="1:26" ht="12.75" customHeight="1">
      <c r="A210" s="166"/>
      <c r="B210" s="166"/>
      <c r="C210" s="166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66"/>
      <c r="O210" s="166"/>
      <c r="P210" s="166"/>
      <c r="Q210" s="166"/>
      <c r="R210" s="166"/>
      <c r="S210" s="166"/>
      <c r="T210" s="166"/>
      <c r="U210" s="166"/>
      <c r="V210" s="166"/>
      <c r="W210" s="166"/>
      <c r="X210" s="166"/>
      <c r="Y210" s="166"/>
      <c r="Z210" s="166"/>
    </row>
    <row r="211" spans="1:26" ht="12.75" customHeight="1">
      <c r="A211" s="166"/>
      <c r="B211" s="166"/>
      <c r="C211" s="166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66"/>
      <c r="O211" s="166"/>
      <c r="P211" s="166"/>
      <c r="Q211" s="166"/>
      <c r="R211" s="166"/>
      <c r="S211" s="166"/>
      <c r="T211" s="166"/>
      <c r="U211" s="166"/>
      <c r="V211" s="166"/>
      <c r="W211" s="166"/>
      <c r="X211" s="166"/>
      <c r="Y211" s="166"/>
      <c r="Z211" s="166"/>
    </row>
    <row r="212" spans="1:26" ht="12.75" customHeight="1">
      <c r="A212" s="166"/>
      <c r="B212" s="166"/>
      <c r="C212" s="166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P212" s="166"/>
      <c r="Q212" s="166"/>
      <c r="R212" s="166"/>
      <c r="S212" s="166"/>
      <c r="T212" s="166"/>
      <c r="U212" s="166"/>
      <c r="V212" s="166"/>
      <c r="W212" s="166"/>
      <c r="X212" s="166"/>
      <c r="Y212" s="166"/>
      <c r="Z212" s="166"/>
    </row>
    <row r="213" spans="1:26" ht="12.75" customHeight="1">
      <c r="A213" s="166"/>
      <c r="B213" s="166"/>
      <c r="C213" s="166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66"/>
      <c r="O213" s="166"/>
      <c r="P213" s="166"/>
      <c r="Q213" s="166"/>
      <c r="R213" s="166"/>
      <c r="S213" s="166"/>
      <c r="T213" s="166"/>
      <c r="U213" s="166"/>
      <c r="V213" s="166"/>
      <c r="W213" s="166"/>
      <c r="X213" s="166"/>
      <c r="Y213" s="166"/>
      <c r="Z213" s="166"/>
    </row>
    <row r="214" spans="1:26" ht="12.75" customHeight="1">
      <c r="A214" s="166"/>
      <c r="B214" s="166"/>
      <c r="C214" s="166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66"/>
      <c r="O214" s="166"/>
      <c r="P214" s="166"/>
      <c r="Q214" s="166"/>
      <c r="R214" s="166"/>
      <c r="S214" s="166"/>
      <c r="T214" s="166"/>
      <c r="U214" s="166"/>
      <c r="V214" s="166"/>
      <c r="W214" s="166"/>
      <c r="X214" s="166"/>
      <c r="Y214" s="166"/>
      <c r="Z214" s="166"/>
    </row>
    <row r="215" spans="1:26" ht="12.75" customHeight="1">
      <c r="A215" s="166"/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66"/>
      <c r="Q215" s="166"/>
      <c r="R215" s="166"/>
      <c r="S215" s="166"/>
      <c r="T215" s="166"/>
      <c r="U215" s="166"/>
      <c r="V215" s="166"/>
      <c r="W215" s="166"/>
      <c r="X215" s="166"/>
      <c r="Y215" s="166"/>
      <c r="Z215" s="166"/>
    </row>
    <row r="216" spans="1:26" ht="12.75" customHeight="1">
      <c r="A216" s="166"/>
      <c r="B216" s="166"/>
      <c r="C216" s="166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66"/>
      <c r="O216" s="166"/>
      <c r="P216" s="166"/>
      <c r="Q216" s="166"/>
      <c r="R216" s="166"/>
      <c r="S216" s="166"/>
      <c r="T216" s="166"/>
      <c r="U216" s="166"/>
      <c r="V216" s="166"/>
      <c r="W216" s="166"/>
      <c r="X216" s="166"/>
      <c r="Y216" s="166"/>
      <c r="Z216" s="166"/>
    </row>
    <row r="217" spans="1:26" ht="12.75" customHeight="1">
      <c r="A217" s="166"/>
      <c r="B217" s="166"/>
      <c r="C217" s="166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66"/>
      <c r="O217" s="166"/>
      <c r="P217" s="166"/>
      <c r="Q217" s="166"/>
      <c r="R217" s="166"/>
      <c r="S217" s="166"/>
      <c r="T217" s="166"/>
      <c r="U217" s="166"/>
      <c r="V217" s="166"/>
      <c r="W217" s="166"/>
      <c r="X217" s="166"/>
      <c r="Y217" s="166"/>
      <c r="Z217" s="166"/>
    </row>
    <row r="218" spans="1:26" ht="12.75" customHeight="1">
      <c r="A218" s="166"/>
      <c r="B218" s="166"/>
      <c r="C218" s="166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66"/>
      <c r="O218" s="166"/>
      <c r="P218" s="166"/>
      <c r="Q218" s="166"/>
      <c r="R218" s="166"/>
      <c r="S218" s="166"/>
      <c r="T218" s="166"/>
      <c r="U218" s="166"/>
      <c r="V218" s="166"/>
      <c r="W218" s="166"/>
      <c r="X218" s="166"/>
      <c r="Y218" s="166"/>
      <c r="Z218" s="166"/>
    </row>
    <row r="219" spans="1:26" ht="12.75" customHeight="1">
      <c r="A219" s="166"/>
      <c r="B219" s="166"/>
      <c r="C219" s="166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66"/>
      <c r="O219" s="166"/>
      <c r="P219" s="166"/>
      <c r="Q219" s="166"/>
      <c r="R219" s="166"/>
      <c r="S219" s="166"/>
      <c r="T219" s="166"/>
      <c r="U219" s="166"/>
      <c r="V219" s="166"/>
      <c r="W219" s="166"/>
      <c r="X219" s="166"/>
      <c r="Y219" s="166"/>
      <c r="Z219" s="166"/>
    </row>
    <row r="220" spans="1:26" ht="12.75" customHeight="1">
      <c r="A220" s="166"/>
      <c r="B220" s="166"/>
      <c r="C220" s="166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66"/>
      <c r="O220" s="166"/>
      <c r="P220" s="166"/>
      <c r="Q220" s="166"/>
      <c r="R220" s="166"/>
      <c r="S220" s="166"/>
      <c r="T220" s="166"/>
      <c r="U220" s="166"/>
      <c r="V220" s="166"/>
      <c r="W220" s="166"/>
      <c r="X220" s="166"/>
      <c r="Y220" s="166"/>
      <c r="Z220" s="166"/>
    </row>
    <row r="221" spans="1:26" ht="12.75" customHeight="1">
      <c r="A221" s="166"/>
      <c r="B221" s="166"/>
      <c r="C221" s="166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6"/>
      <c r="P221" s="166"/>
      <c r="Q221" s="166"/>
      <c r="R221" s="166"/>
      <c r="S221" s="166"/>
      <c r="T221" s="166"/>
      <c r="U221" s="166"/>
      <c r="V221" s="166"/>
      <c r="W221" s="166"/>
      <c r="X221" s="166"/>
      <c r="Y221" s="166"/>
      <c r="Z221" s="166"/>
    </row>
    <row r="222" spans="1:26" ht="12.75" customHeight="1">
      <c r="A222" s="166"/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6"/>
      <c r="Y222" s="166"/>
      <c r="Z222" s="166"/>
    </row>
    <row r="223" spans="1:26" ht="12.75" customHeight="1">
      <c r="A223" s="166"/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P223" s="166"/>
      <c r="Q223" s="166"/>
      <c r="R223" s="166"/>
      <c r="S223" s="166"/>
      <c r="T223" s="166"/>
      <c r="U223" s="166"/>
      <c r="V223" s="166"/>
      <c r="W223" s="166"/>
      <c r="X223" s="166"/>
      <c r="Y223" s="166"/>
      <c r="Z223" s="166"/>
    </row>
    <row r="224" spans="1:26" ht="12.75" customHeight="1">
      <c r="A224" s="166"/>
      <c r="B224" s="166"/>
      <c r="C224" s="166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6"/>
      <c r="P224" s="166"/>
      <c r="Q224" s="166"/>
      <c r="R224" s="166"/>
      <c r="S224" s="166"/>
      <c r="T224" s="166"/>
      <c r="U224" s="166"/>
      <c r="V224" s="166"/>
      <c r="W224" s="166"/>
      <c r="X224" s="166"/>
      <c r="Y224" s="166"/>
      <c r="Z224" s="166"/>
    </row>
    <row r="225" spans="1:26" ht="12.75" customHeight="1">
      <c r="A225" s="166"/>
      <c r="B225" s="166"/>
      <c r="C225" s="166"/>
      <c r="D225" s="166"/>
      <c r="E225" s="166"/>
      <c r="F225" s="166"/>
      <c r="G225" s="166"/>
      <c r="H225" s="166"/>
      <c r="I225" s="166"/>
      <c r="J225" s="166"/>
      <c r="K225" s="166"/>
      <c r="L225" s="166"/>
      <c r="M225" s="166"/>
      <c r="N225" s="166"/>
      <c r="O225" s="166"/>
      <c r="P225" s="166"/>
      <c r="Q225" s="166"/>
      <c r="R225" s="166"/>
      <c r="S225" s="166"/>
      <c r="T225" s="166"/>
      <c r="U225" s="166"/>
      <c r="V225" s="166"/>
      <c r="W225" s="166"/>
      <c r="X225" s="166"/>
      <c r="Y225" s="166"/>
      <c r="Z225" s="166"/>
    </row>
    <row r="226" spans="1:26" ht="12.75" customHeight="1">
      <c r="A226" s="166"/>
      <c r="B226" s="166"/>
      <c r="C226" s="166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166"/>
      <c r="P226" s="166"/>
      <c r="Q226" s="166"/>
      <c r="R226" s="166"/>
      <c r="S226" s="166"/>
      <c r="T226" s="166"/>
      <c r="U226" s="166"/>
      <c r="V226" s="166"/>
      <c r="W226" s="166"/>
      <c r="X226" s="166"/>
      <c r="Y226" s="166"/>
      <c r="Z226" s="166"/>
    </row>
    <row r="227" spans="1:26" ht="12.75" customHeight="1">
      <c r="A227" s="166"/>
      <c r="B227" s="166"/>
      <c r="C227" s="166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6"/>
      <c r="P227" s="166"/>
      <c r="Q227" s="166"/>
      <c r="R227" s="166"/>
      <c r="S227" s="166"/>
      <c r="T227" s="166"/>
      <c r="U227" s="166"/>
      <c r="V227" s="166"/>
      <c r="W227" s="166"/>
      <c r="X227" s="166"/>
      <c r="Y227" s="166"/>
      <c r="Z227" s="166"/>
    </row>
    <row r="228" spans="1:26" ht="12.75" customHeight="1">
      <c r="A228" s="166"/>
      <c r="B228" s="166"/>
      <c r="C228" s="166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166"/>
      <c r="P228" s="166"/>
      <c r="Q228" s="166"/>
      <c r="R228" s="166"/>
      <c r="S228" s="166"/>
      <c r="T228" s="166"/>
      <c r="U228" s="166"/>
      <c r="V228" s="166"/>
      <c r="W228" s="166"/>
      <c r="X228" s="166"/>
      <c r="Y228" s="166"/>
      <c r="Z228" s="166"/>
    </row>
    <row r="229" spans="1:26" ht="12.75" customHeight="1">
      <c r="A229" s="166"/>
      <c r="B229" s="166"/>
      <c r="C229" s="166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6"/>
      <c r="P229" s="166"/>
      <c r="Q229" s="166"/>
      <c r="R229" s="166"/>
      <c r="S229" s="166"/>
      <c r="T229" s="166"/>
      <c r="U229" s="166"/>
      <c r="V229" s="166"/>
      <c r="W229" s="166"/>
      <c r="X229" s="166"/>
      <c r="Y229" s="166"/>
      <c r="Z229" s="166"/>
    </row>
    <row r="230" spans="1:26" ht="12.75" customHeight="1">
      <c r="A230" s="166"/>
      <c r="B230" s="166"/>
      <c r="C230" s="166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166"/>
      <c r="Q230" s="166"/>
      <c r="R230" s="166"/>
      <c r="S230" s="166"/>
      <c r="T230" s="166"/>
      <c r="U230" s="166"/>
      <c r="V230" s="166"/>
      <c r="W230" s="166"/>
      <c r="X230" s="166"/>
      <c r="Y230" s="166"/>
      <c r="Z230" s="166"/>
    </row>
    <row r="231" spans="1:26" ht="12.75" customHeight="1">
      <c r="A231" s="166"/>
      <c r="B231" s="166"/>
      <c r="C231" s="166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P231" s="166"/>
      <c r="Q231" s="166"/>
      <c r="R231" s="166"/>
      <c r="S231" s="166"/>
      <c r="T231" s="166"/>
      <c r="U231" s="166"/>
      <c r="V231" s="166"/>
      <c r="W231" s="166"/>
      <c r="X231" s="166"/>
      <c r="Y231" s="166"/>
      <c r="Z231" s="166"/>
    </row>
    <row r="232" spans="1:26" ht="12.75" customHeight="1">
      <c r="A232" s="166"/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</row>
    <row r="233" spans="1:26" ht="12.75" customHeight="1">
      <c r="A233" s="166"/>
      <c r="B233" s="166"/>
      <c r="C233" s="166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P233" s="166"/>
      <c r="Q233" s="166"/>
      <c r="R233" s="166"/>
      <c r="S233" s="166"/>
      <c r="T233" s="166"/>
      <c r="U233" s="166"/>
      <c r="V233" s="166"/>
      <c r="W233" s="166"/>
      <c r="X233" s="166"/>
      <c r="Y233" s="166"/>
      <c r="Z233" s="166"/>
    </row>
    <row r="234" spans="1:26" ht="12.75" customHeight="1">
      <c r="A234" s="166"/>
      <c r="B234" s="166"/>
      <c r="C234" s="166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P234" s="166"/>
      <c r="Q234" s="166"/>
      <c r="R234" s="166"/>
      <c r="S234" s="166"/>
      <c r="T234" s="166"/>
      <c r="U234" s="166"/>
      <c r="V234" s="166"/>
      <c r="W234" s="166"/>
      <c r="X234" s="166"/>
      <c r="Y234" s="166"/>
      <c r="Z234" s="166"/>
    </row>
    <row r="235" spans="1:26" ht="12.75" customHeight="1">
      <c r="A235" s="166"/>
      <c r="B235" s="166"/>
      <c r="C235" s="166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166"/>
      <c r="Q235" s="166"/>
      <c r="R235" s="166"/>
      <c r="S235" s="166"/>
      <c r="T235" s="166"/>
      <c r="U235" s="166"/>
      <c r="V235" s="166"/>
      <c r="W235" s="166"/>
      <c r="X235" s="166"/>
      <c r="Y235" s="166"/>
      <c r="Z235" s="166"/>
    </row>
    <row r="236" spans="1:26" ht="12.75" customHeight="1">
      <c r="A236" s="166"/>
      <c r="B236" s="166"/>
      <c r="C236" s="166"/>
      <c r="D236" s="166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166"/>
      <c r="Q236" s="166"/>
      <c r="R236" s="166"/>
      <c r="S236" s="166"/>
      <c r="T236" s="166"/>
      <c r="U236" s="166"/>
      <c r="V236" s="166"/>
      <c r="W236" s="166"/>
      <c r="X236" s="166"/>
      <c r="Y236" s="166"/>
      <c r="Z236" s="166"/>
    </row>
    <row r="237" spans="1:26" ht="12.75" customHeight="1">
      <c r="A237" s="166"/>
      <c r="B237" s="16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P237" s="166"/>
      <c r="Q237" s="166"/>
      <c r="R237" s="166"/>
      <c r="S237" s="166"/>
      <c r="T237" s="166"/>
      <c r="U237" s="166"/>
      <c r="V237" s="166"/>
      <c r="W237" s="166"/>
      <c r="X237" s="166"/>
      <c r="Y237" s="166"/>
      <c r="Z237" s="166"/>
    </row>
    <row r="238" spans="1:26" ht="12.75" customHeight="1">
      <c r="A238" s="166"/>
      <c r="B238" s="166"/>
      <c r="C238" s="166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166"/>
      <c r="P238" s="166"/>
      <c r="Q238" s="166"/>
      <c r="R238" s="166"/>
      <c r="S238" s="166"/>
      <c r="T238" s="166"/>
      <c r="U238" s="166"/>
      <c r="V238" s="166"/>
      <c r="W238" s="166"/>
      <c r="X238" s="166"/>
      <c r="Y238" s="166"/>
      <c r="Z238" s="166"/>
    </row>
    <row r="239" spans="1:26" ht="12.75" customHeight="1">
      <c r="A239" s="166"/>
      <c r="B239" s="166"/>
      <c r="C239" s="166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166"/>
      <c r="P239" s="166"/>
      <c r="Q239" s="166"/>
      <c r="R239" s="166"/>
      <c r="S239" s="166"/>
      <c r="T239" s="166"/>
      <c r="U239" s="166"/>
      <c r="V239" s="166"/>
      <c r="W239" s="166"/>
      <c r="X239" s="166"/>
      <c r="Y239" s="166"/>
      <c r="Z239" s="166"/>
    </row>
    <row r="240" spans="1:26" ht="12.75" customHeight="1">
      <c r="A240" s="166"/>
      <c r="B240" s="166"/>
      <c r="C240" s="166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166"/>
      <c r="P240" s="166"/>
      <c r="Q240" s="166"/>
      <c r="R240" s="166"/>
      <c r="S240" s="166"/>
      <c r="T240" s="166"/>
      <c r="U240" s="166"/>
      <c r="V240" s="166"/>
      <c r="W240" s="166"/>
      <c r="X240" s="166"/>
      <c r="Y240" s="166"/>
      <c r="Z240" s="166"/>
    </row>
    <row r="241" spans="1:26" ht="12.75" customHeight="1">
      <c r="A241" s="166"/>
      <c r="B241" s="166"/>
      <c r="C241" s="166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166"/>
      <c r="P241" s="166"/>
      <c r="Q241" s="166"/>
      <c r="R241" s="166"/>
      <c r="S241" s="166"/>
      <c r="T241" s="166"/>
      <c r="U241" s="166"/>
      <c r="V241" s="166"/>
      <c r="W241" s="166"/>
      <c r="X241" s="166"/>
      <c r="Y241" s="166"/>
      <c r="Z241" s="166"/>
    </row>
    <row r="242" spans="1:26" ht="12.75" customHeight="1">
      <c r="A242" s="166"/>
      <c r="B242" s="166"/>
      <c r="C242" s="166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6"/>
      <c r="P242" s="166"/>
      <c r="Q242" s="166"/>
      <c r="R242" s="166"/>
      <c r="S242" s="166"/>
      <c r="T242" s="166"/>
      <c r="U242" s="166"/>
      <c r="V242" s="166"/>
      <c r="W242" s="166"/>
      <c r="X242" s="166"/>
      <c r="Y242" s="166"/>
      <c r="Z242" s="166"/>
    </row>
    <row r="243" spans="1:26" ht="12.75" customHeight="1">
      <c r="A243" s="166"/>
      <c r="B243" s="166"/>
      <c r="C243" s="166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166"/>
      <c r="P243" s="166"/>
      <c r="Q243" s="166"/>
      <c r="R243" s="166"/>
      <c r="S243" s="166"/>
      <c r="T243" s="166"/>
      <c r="U243" s="166"/>
      <c r="V243" s="166"/>
      <c r="W243" s="166"/>
      <c r="X243" s="166"/>
      <c r="Y243" s="166"/>
      <c r="Z243" s="166"/>
    </row>
    <row r="244" spans="1:26" ht="12.75" customHeight="1">
      <c r="A244" s="166"/>
      <c r="B244" s="166"/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66"/>
      <c r="Q244" s="166"/>
      <c r="R244" s="166"/>
      <c r="S244" s="166"/>
      <c r="T244" s="166"/>
      <c r="U244" s="166"/>
      <c r="V244" s="166"/>
      <c r="W244" s="166"/>
      <c r="X244" s="166"/>
      <c r="Y244" s="166"/>
      <c r="Z244" s="166"/>
    </row>
    <row r="245" spans="1:26" ht="12.75" customHeight="1">
      <c r="A245" s="166"/>
      <c r="B245" s="166"/>
      <c r="C245" s="166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166"/>
      <c r="P245" s="166"/>
      <c r="Q245" s="166"/>
      <c r="R245" s="166"/>
      <c r="S245" s="166"/>
      <c r="T245" s="166"/>
      <c r="U245" s="166"/>
      <c r="V245" s="166"/>
      <c r="W245" s="166"/>
      <c r="X245" s="166"/>
      <c r="Y245" s="166"/>
      <c r="Z245" s="166"/>
    </row>
    <row r="246" spans="1:26" ht="12.75" customHeight="1">
      <c r="A246" s="166"/>
      <c r="B246" s="166"/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166"/>
      <c r="Q246" s="166"/>
      <c r="R246" s="166"/>
      <c r="S246" s="166"/>
      <c r="T246" s="166"/>
      <c r="U246" s="166"/>
      <c r="V246" s="166"/>
      <c r="W246" s="166"/>
      <c r="X246" s="166"/>
      <c r="Y246" s="166"/>
      <c r="Z246" s="166"/>
    </row>
    <row r="247" spans="1:26" ht="12.75" customHeight="1">
      <c r="A247" s="166"/>
      <c r="B247" s="166"/>
      <c r="C247" s="166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166"/>
      <c r="P247" s="166"/>
      <c r="Q247" s="166"/>
      <c r="R247" s="166"/>
      <c r="S247" s="166"/>
      <c r="T247" s="166"/>
      <c r="U247" s="166"/>
      <c r="V247" s="166"/>
      <c r="W247" s="166"/>
      <c r="X247" s="166"/>
      <c r="Y247" s="166"/>
      <c r="Z247" s="166"/>
    </row>
    <row r="248" spans="1:26" ht="12.75" customHeight="1">
      <c r="A248" s="166"/>
      <c r="B248" s="166"/>
      <c r="C248" s="166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166"/>
      <c r="P248" s="166"/>
      <c r="Q248" s="166"/>
      <c r="R248" s="166"/>
      <c r="S248" s="166"/>
      <c r="T248" s="166"/>
      <c r="U248" s="166"/>
      <c r="V248" s="166"/>
      <c r="W248" s="166"/>
      <c r="X248" s="166"/>
      <c r="Y248" s="166"/>
      <c r="Z248" s="166"/>
    </row>
    <row r="249" spans="1:26" ht="12.75" customHeight="1">
      <c r="A249" s="166"/>
      <c r="B249" s="166"/>
      <c r="C249" s="166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166"/>
      <c r="P249" s="166"/>
      <c r="Q249" s="166"/>
      <c r="R249" s="166"/>
      <c r="S249" s="166"/>
      <c r="T249" s="166"/>
      <c r="U249" s="166"/>
      <c r="V249" s="166"/>
      <c r="W249" s="166"/>
      <c r="X249" s="166"/>
      <c r="Y249" s="166"/>
      <c r="Z249" s="166"/>
    </row>
    <row r="250" spans="1:26" ht="12.75" customHeight="1">
      <c r="A250" s="166"/>
      <c r="B250" s="166"/>
      <c r="C250" s="166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166"/>
      <c r="P250" s="166"/>
      <c r="Q250" s="166"/>
      <c r="R250" s="166"/>
      <c r="S250" s="166"/>
      <c r="T250" s="166"/>
      <c r="U250" s="166"/>
      <c r="V250" s="166"/>
      <c r="W250" s="166"/>
      <c r="X250" s="166"/>
      <c r="Y250" s="166"/>
      <c r="Z250" s="166"/>
    </row>
    <row r="251" spans="1:26" ht="12.75" customHeight="1">
      <c r="A251" s="166"/>
      <c r="B251" s="166"/>
      <c r="C251" s="166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166"/>
      <c r="P251" s="166"/>
      <c r="Q251" s="166"/>
      <c r="R251" s="166"/>
      <c r="S251" s="166"/>
      <c r="T251" s="166"/>
      <c r="U251" s="166"/>
      <c r="V251" s="166"/>
      <c r="W251" s="166"/>
      <c r="X251" s="166"/>
      <c r="Y251" s="166"/>
      <c r="Z251" s="166"/>
    </row>
    <row r="252" spans="1:26" ht="12.75" customHeight="1">
      <c r="A252" s="166"/>
      <c r="B252" s="166"/>
      <c r="C252" s="166"/>
      <c r="D252" s="166"/>
      <c r="E252" s="166"/>
      <c r="F252" s="166"/>
      <c r="G252" s="166"/>
      <c r="H252" s="166"/>
      <c r="I252" s="166"/>
      <c r="J252" s="166"/>
      <c r="K252" s="166"/>
      <c r="L252" s="166"/>
      <c r="M252" s="166"/>
      <c r="N252" s="166"/>
      <c r="O252" s="166"/>
      <c r="P252" s="166"/>
      <c r="Q252" s="166"/>
      <c r="R252" s="166"/>
      <c r="S252" s="166"/>
      <c r="T252" s="166"/>
      <c r="U252" s="166"/>
      <c r="V252" s="166"/>
      <c r="W252" s="166"/>
      <c r="X252" s="166"/>
      <c r="Y252" s="166"/>
      <c r="Z252" s="166"/>
    </row>
    <row r="253" spans="1:26" ht="12.75" customHeight="1">
      <c r="A253" s="166"/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166"/>
      <c r="Q253" s="166"/>
      <c r="R253" s="166"/>
      <c r="S253" s="166"/>
      <c r="T253" s="166"/>
      <c r="U253" s="166"/>
      <c r="V253" s="166"/>
      <c r="W253" s="166"/>
      <c r="X253" s="166"/>
      <c r="Y253" s="166"/>
      <c r="Z253" s="166"/>
    </row>
    <row r="254" spans="1:26" ht="12.75" customHeight="1">
      <c r="A254" s="166"/>
      <c r="B254" s="166"/>
      <c r="C254" s="166"/>
      <c r="D254" s="166"/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166"/>
      <c r="P254" s="166"/>
      <c r="Q254" s="166"/>
      <c r="R254" s="166"/>
      <c r="S254" s="166"/>
      <c r="T254" s="166"/>
      <c r="U254" s="166"/>
      <c r="V254" s="166"/>
      <c r="W254" s="166"/>
      <c r="X254" s="166"/>
      <c r="Y254" s="166"/>
      <c r="Z254" s="166"/>
    </row>
    <row r="255" spans="1:26" ht="12.75" customHeight="1">
      <c r="A255" s="166"/>
      <c r="B255" s="166"/>
      <c r="C255" s="166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166"/>
      <c r="Q255" s="166"/>
      <c r="R255" s="166"/>
      <c r="S255" s="166"/>
      <c r="T255" s="166"/>
      <c r="U255" s="166"/>
      <c r="V255" s="166"/>
      <c r="W255" s="166"/>
      <c r="X255" s="166"/>
      <c r="Y255" s="166"/>
      <c r="Z255" s="166"/>
    </row>
    <row r="256" spans="1:26" ht="12.75" customHeight="1">
      <c r="A256" s="166"/>
      <c r="B256" s="166"/>
      <c r="C256" s="166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6"/>
      <c r="P256" s="166"/>
      <c r="Q256" s="166"/>
      <c r="R256" s="166"/>
      <c r="S256" s="166"/>
      <c r="T256" s="166"/>
      <c r="U256" s="166"/>
      <c r="V256" s="166"/>
      <c r="W256" s="166"/>
      <c r="X256" s="166"/>
      <c r="Y256" s="166"/>
      <c r="Z256" s="166"/>
    </row>
    <row r="257" spans="1:26" ht="12.75" customHeight="1">
      <c r="A257" s="166"/>
      <c r="B257" s="166"/>
      <c r="C257" s="166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6"/>
      <c r="P257" s="166"/>
      <c r="Q257" s="166"/>
      <c r="R257" s="166"/>
      <c r="S257" s="166"/>
      <c r="T257" s="166"/>
      <c r="U257" s="166"/>
      <c r="V257" s="166"/>
      <c r="W257" s="166"/>
      <c r="X257" s="166"/>
      <c r="Y257" s="166"/>
      <c r="Z257" s="166"/>
    </row>
    <row r="258" spans="1:26" ht="12.75" customHeight="1">
      <c r="A258" s="166"/>
      <c r="B258" s="166"/>
      <c r="C258" s="166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6"/>
      <c r="P258" s="166"/>
      <c r="Q258" s="166"/>
      <c r="R258" s="166"/>
      <c r="S258" s="166"/>
      <c r="T258" s="166"/>
      <c r="U258" s="166"/>
      <c r="V258" s="166"/>
      <c r="W258" s="166"/>
      <c r="X258" s="166"/>
      <c r="Y258" s="166"/>
      <c r="Z258" s="166"/>
    </row>
    <row r="259" spans="1:26" ht="12.75" customHeight="1">
      <c r="A259" s="166"/>
      <c r="B259" s="166"/>
      <c r="C259" s="166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6"/>
      <c r="P259" s="166"/>
      <c r="Q259" s="166"/>
      <c r="R259" s="166"/>
      <c r="S259" s="166"/>
      <c r="T259" s="166"/>
      <c r="U259" s="166"/>
      <c r="V259" s="166"/>
      <c r="W259" s="166"/>
      <c r="X259" s="166"/>
      <c r="Y259" s="166"/>
      <c r="Z259" s="166"/>
    </row>
    <row r="260" spans="1:26" ht="12.75" customHeight="1">
      <c r="A260" s="166"/>
      <c r="B260" s="166"/>
      <c r="C260" s="166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6"/>
      <c r="P260" s="166"/>
      <c r="Q260" s="166"/>
      <c r="R260" s="166"/>
      <c r="S260" s="166"/>
      <c r="T260" s="166"/>
      <c r="U260" s="166"/>
      <c r="V260" s="166"/>
      <c r="W260" s="166"/>
      <c r="X260" s="166"/>
      <c r="Y260" s="166"/>
      <c r="Z260" s="166"/>
    </row>
    <row r="261" spans="1:26" ht="12.75" customHeight="1">
      <c r="A261" s="166"/>
      <c r="B261" s="166"/>
      <c r="C261" s="166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6"/>
      <c r="P261" s="166"/>
      <c r="Q261" s="166"/>
      <c r="R261" s="166"/>
      <c r="S261" s="166"/>
      <c r="T261" s="166"/>
      <c r="U261" s="166"/>
      <c r="V261" s="166"/>
      <c r="W261" s="166"/>
      <c r="X261" s="166"/>
      <c r="Y261" s="166"/>
      <c r="Z261" s="166"/>
    </row>
    <row r="262" spans="1:26" ht="12.75" customHeight="1">
      <c r="A262" s="166"/>
      <c r="B262" s="166"/>
      <c r="C262" s="166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P262" s="166"/>
      <c r="Q262" s="166"/>
      <c r="R262" s="166"/>
      <c r="S262" s="166"/>
      <c r="T262" s="166"/>
      <c r="U262" s="166"/>
      <c r="V262" s="166"/>
      <c r="W262" s="166"/>
      <c r="X262" s="166"/>
      <c r="Y262" s="166"/>
      <c r="Z262" s="166"/>
    </row>
    <row r="263" spans="1:26" ht="12.75" customHeight="1">
      <c r="A263" s="166"/>
      <c r="B263" s="166"/>
      <c r="C263" s="166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P263" s="166"/>
      <c r="Q263" s="166"/>
      <c r="R263" s="166"/>
      <c r="S263" s="166"/>
      <c r="T263" s="166"/>
      <c r="U263" s="166"/>
      <c r="V263" s="166"/>
      <c r="W263" s="166"/>
      <c r="X263" s="166"/>
      <c r="Y263" s="166"/>
      <c r="Z263" s="166"/>
    </row>
    <row r="264" spans="1:26" ht="12.75" customHeight="1">
      <c r="A264" s="166"/>
      <c r="B264" s="166"/>
      <c r="C264" s="166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6"/>
      <c r="P264" s="166"/>
      <c r="Q264" s="166"/>
      <c r="R264" s="166"/>
      <c r="S264" s="166"/>
      <c r="T264" s="166"/>
      <c r="U264" s="166"/>
      <c r="V264" s="166"/>
      <c r="W264" s="166"/>
      <c r="X264" s="166"/>
      <c r="Y264" s="166"/>
      <c r="Z264" s="166"/>
    </row>
    <row r="265" spans="1:26" ht="12.75" customHeight="1">
      <c r="A265" s="166"/>
      <c r="B265" s="166"/>
      <c r="C265" s="166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66"/>
      <c r="O265" s="166"/>
      <c r="P265" s="166"/>
      <c r="Q265" s="166"/>
      <c r="R265" s="166"/>
      <c r="S265" s="166"/>
      <c r="T265" s="166"/>
      <c r="U265" s="166"/>
      <c r="V265" s="166"/>
      <c r="W265" s="166"/>
      <c r="X265" s="166"/>
      <c r="Y265" s="166"/>
      <c r="Z265" s="166"/>
    </row>
    <row r="266" spans="1:26" ht="12.75" customHeight="1">
      <c r="A266" s="166"/>
      <c r="B266" s="166"/>
      <c r="C266" s="166"/>
      <c r="D266" s="166"/>
      <c r="E266" s="166"/>
      <c r="F266" s="166"/>
      <c r="G266" s="166"/>
      <c r="H266" s="166"/>
      <c r="I266" s="166"/>
      <c r="J266" s="166"/>
      <c r="K266" s="166"/>
      <c r="L266" s="166"/>
      <c r="M266" s="166"/>
      <c r="N266" s="166"/>
      <c r="O266" s="166"/>
      <c r="P266" s="166"/>
      <c r="Q266" s="166"/>
      <c r="R266" s="166"/>
      <c r="S266" s="166"/>
      <c r="T266" s="166"/>
      <c r="U266" s="166"/>
      <c r="V266" s="166"/>
      <c r="W266" s="166"/>
      <c r="X266" s="166"/>
      <c r="Y266" s="166"/>
      <c r="Z266" s="166"/>
    </row>
    <row r="267" spans="1:26" ht="12.75" customHeight="1">
      <c r="A267" s="166"/>
      <c r="B267" s="166"/>
      <c r="C267" s="166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P267" s="166"/>
      <c r="Q267" s="166"/>
      <c r="R267" s="166"/>
      <c r="S267" s="166"/>
      <c r="T267" s="166"/>
      <c r="U267" s="166"/>
      <c r="V267" s="166"/>
      <c r="W267" s="166"/>
      <c r="X267" s="166"/>
      <c r="Y267" s="166"/>
      <c r="Z267" s="166"/>
    </row>
    <row r="268" spans="1:26" ht="12.75" customHeight="1">
      <c r="A268" s="166"/>
      <c r="B268" s="166"/>
      <c r="C268" s="166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166"/>
      <c r="Q268" s="166"/>
      <c r="R268" s="166"/>
      <c r="S268" s="166"/>
      <c r="T268" s="166"/>
      <c r="U268" s="166"/>
      <c r="V268" s="166"/>
      <c r="W268" s="166"/>
      <c r="X268" s="166"/>
      <c r="Y268" s="166"/>
      <c r="Z268" s="166"/>
    </row>
    <row r="269" spans="1:26" ht="12.75" customHeight="1">
      <c r="A269" s="166"/>
      <c r="B269" s="166"/>
      <c r="C269" s="166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P269" s="166"/>
      <c r="Q269" s="166"/>
      <c r="R269" s="166"/>
      <c r="S269" s="166"/>
      <c r="T269" s="166"/>
      <c r="U269" s="166"/>
      <c r="V269" s="166"/>
      <c r="W269" s="166"/>
      <c r="X269" s="166"/>
      <c r="Y269" s="166"/>
      <c r="Z269" s="166"/>
    </row>
    <row r="270" spans="1:26" ht="12.75" customHeight="1">
      <c r="A270" s="166"/>
      <c r="B270" s="166"/>
      <c r="C270" s="166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P270" s="166"/>
      <c r="Q270" s="166"/>
      <c r="R270" s="166"/>
      <c r="S270" s="166"/>
      <c r="T270" s="166"/>
      <c r="U270" s="166"/>
      <c r="V270" s="166"/>
      <c r="W270" s="166"/>
      <c r="X270" s="166"/>
      <c r="Y270" s="166"/>
      <c r="Z270" s="166"/>
    </row>
    <row r="271" spans="1:26" ht="12.75" customHeight="1">
      <c r="A271" s="166"/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</row>
    <row r="272" spans="1:26" ht="12.75" customHeight="1">
      <c r="A272" s="166"/>
      <c r="B272" s="166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  <c r="S272" s="166"/>
      <c r="T272" s="166"/>
      <c r="U272" s="166"/>
      <c r="V272" s="166"/>
      <c r="W272" s="166"/>
      <c r="X272" s="166"/>
      <c r="Y272" s="166"/>
      <c r="Z272" s="166"/>
    </row>
    <row r="273" spans="1:26" ht="12.75" customHeight="1">
      <c r="A273" s="166"/>
      <c r="B273" s="166"/>
      <c r="C273" s="166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166"/>
      <c r="Q273" s="166"/>
      <c r="R273" s="166"/>
      <c r="S273" s="166"/>
      <c r="T273" s="166"/>
      <c r="U273" s="166"/>
      <c r="V273" s="166"/>
      <c r="W273" s="166"/>
      <c r="X273" s="166"/>
      <c r="Y273" s="166"/>
      <c r="Z273" s="166"/>
    </row>
    <row r="274" spans="1:26" ht="12.75" customHeight="1">
      <c r="A274" s="166"/>
      <c r="B274" s="166"/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P274" s="166"/>
      <c r="Q274" s="166"/>
      <c r="R274" s="166"/>
      <c r="S274" s="166"/>
      <c r="T274" s="166"/>
      <c r="U274" s="166"/>
      <c r="V274" s="166"/>
      <c r="W274" s="166"/>
      <c r="X274" s="166"/>
      <c r="Y274" s="166"/>
      <c r="Z274" s="166"/>
    </row>
    <row r="275" spans="1:26" ht="12.75" customHeight="1">
      <c r="A275" s="166"/>
      <c r="B275" s="166"/>
      <c r="C275" s="166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66"/>
      <c r="O275" s="166"/>
      <c r="P275" s="166"/>
      <c r="Q275" s="166"/>
      <c r="R275" s="166"/>
      <c r="S275" s="166"/>
      <c r="T275" s="166"/>
      <c r="U275" s="166"/>
      <c r="V275" s="166"/>
      <c r="W275" s="166"/>
      <c r="X275" s="166"/>
      <c r="Y275" s="166"/>
      <c r="Z275" s="166"/>
    </row>
    <row r="276" spans="1:26" ht="12.75" customHeight="1">
      <c r="A276" s="166"/>
      <c r="B276" s="166"/>
      <c r="C276" s="166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</row>
    <row r="277" spans="1:26" ht="12.75" customHeight="1">
      <c r="A277" s="166"/>
      <c r="B277" s="166"/>
      <c r="C277" s="166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</row>
    <row r="278" spans="1:26" ht="12.75" customHeight="1">
      <c r="A278" s="166"/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</row>
    <row r="279" spans="1:26" ht="12.75" customHeight="1">
      <c r="A279" s="166"/>
      <c r="B279" s="166"/>
      <c r="C279" s="166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166"/>
      <c r="Q279" s="166"/>
      <c r="R279" s="166"/>
      <c r="S279" s="166"/>
      <c r="T279" s="166"/>
      <c r="U279" s="166"/>
      <c r="V279" s="166"/>
      <c r="W279" s="166"/>
      <c r="X279" s="166"/>
      <c r="Y279" s="166"/>
      <c r="Z279" s="166"/>
    </row>
    <row r="280" spans="1:26" ht="12.75" customHeight="1">
      <c r="A280" s="166"/>
      <c r="B280" s="166"/>
      <c r="C280" s="166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P280" s="166"/>
      <c r="Q280" s="166"/>
      <c r="R280" s="166"/>
      <c r="S280" s="166"/>
      <c r="T280" s="166"/>
      <c r="U280" s="166"/>
      <c r="V280" s="166"/>
      <c r="W280" s="166"/>
      <c r="X280" s="166"/>
      <c r="Y280" s="166"/>
      <c r="Z280" s="166"/>
    </row>
    <row r="281" spans="1:26" ht="12.75" customHeight="1">
      <c r="A281" s="166"/>
      <c r="B281" s="166"/>
      <c r="C281" s="166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166"/>
      <c r="P281" s="166"/>
      <c r="Q281" s="166"/>
      <c r="R281" s="166"/>
      <c r="S281" s="166"/>
      <c r="T281" s="166"/>
      <c r="U281" s="166"/>
      <c r="V281" s="166"/>
      <c r="W281" s="166"/>
      <c r="X281" s="166"/>
      <c r="Y281" s="166"/>
      <c r="Z281" s="166"/>
    </row>
    <row r="282" spans="1:26" ht="12.75" customHeight="1">
      <c r="A282" s="166"/>
      <c r="B282" s="166"/>
      <c r="C282" s="166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166"/>
      <c r="P282" s="166"/>
      <c r="Q282" s="166"/>
      <c r="R282" s="166"/>
      <c r="S282" s="166"/>
      <c r="T282" s="166"/>
      <c r="U282" s="166"/>
      <c r="V282" s="166"/>
      <c r="W282" s="166"/>
      <c r="X282" s="166"/>
      <c r="Y282" s="166"/>
      <c r="Z282" s="166"/>
    </row>
    <row r="283" spans="1:26" ht="12.75" customHeight="1">
      <c r="A283" s="166"/>
      <c r="B283" s="166"/>
      <c r="C283" s="166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166"/>
      <c r="P283" s="166"/>
      <c r="Q283" s="166"/>
      <c r="R283" s="166"/>
      <c r="S283" s="166"/>
      <c r="T283" s="166"/>
      <c r="U283" s="166"/>
      <c r="V283" s="166"/>
      <c r="W283" s="166"/>
      <c r="X283" s="166"/>
      <c r="Y283" s="166"/>
      <c r="Z283" s="166"/>
    </row>
    <row r="284" spans="1:26" ht="12.75" customHeight="1">
      <c r="A284" s="166"/>
      <c r="B284" s="166"/>
      <c r="C284" s="166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166"/>
      <c r="P284" s="166"/>
      <c r="Q284" s="166"/>
      <c r="R284" s="166"/>
      <c r="S284" s="166"/>
      <c r="T284" s="166"/>
      <c r="U284" s="166"/>
      <c r="V284" s="166"/>
      <c r="W284" s="166"/>
      <c r="X284" s="166"/>
      <c r="Y284" s="166"/>
      <c r="Z284" s="166"/>
    </row>
    <row r="285" spans="1:26" ht="12.75" customHeight="1">
      <c r="A285" s="166"/>
      <c r="B285" s="166"/>
      <c r="C285" s="166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166"/>
      <c r="P285" s="166"/>
      <c r="Q285" s="166"/>
      <c r="R285" s="166"/>
      <c r="S285" s="166"/>
      <c r="T285" s="166"/>
      <c r="U285" s="166"/>
      <c r="V285" s="166"/>
      <c r="W285" s="166"/>
      <c r="X285" s="166"/>
      <c r="Y285" s="166"/>
      <c r="Z285" s="166"/>
    </row>
    <row r="286" spans="1:26" ht="12.75" customHeight="1">
      <c r="A286" s="166"/>
      <c r="B286" s="166"/>
      <c r="C286" s="166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P286" s="166"/>
      <c r="Q286" s="166"/>
      <c r="R286" s="166"/>
      <c r="S286" s="166"/>
      <c r="T286" s="166"/>
      <c r="U286" s="166"/>
      <c r="V286" s="166"/>
      <c r="W286" s="166"/>
      <c r="X286" s="166"/>
      <c r="Y286" s="166"/>
      <c r="Z286" s="166"/>
    </row>
    <row r="287" spans="1:26" ht="12.75" customHeight="1">
      <c r="A287" s="166"/>
      <c r="B287" s="166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  <c r="S287" s="166"/>
      <c r="T287" s="166"/>
      <c r="U287" s="166"/>
      <c r="V287" s="166"/>
      <c r="W287" s="166"/>
      <c r="X287" s="166"/>
      <c r="Y287" s="166"/>
      <c r="Z287" s="166"/>
    </row>
    <row r="288" spans="1:26" ht="12.75" customHeight="1">
      <c r="A288" s="166"/>
      <c r="B288" s="166"/>
      <c r="C288" s="166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166"/>
      <c r="P288" s="166"/>
      <c r="Q288" s="166"/>
      <c r="R288" s="166"/>
      <c r="S288" s="166"/>
      <c r="T288" s="166"/>
      <c r="U288" s="166"/>
      <c r="V288" s="166"/>
      <c r="W288" s="166"/>
      <c r="X288" s="166"/>
      <c r="Y288" s="166"/>
      <c r="Z288" s="166"/>
    </row>
    <row r="289" spans="1:26" ht="12.75" customHeight="1">
      <c r="A289" s="166"/>
      <c r="B289" s="166"/>
      <c r="C289" s="166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166"/>
      <c r="P289" s="166"/>
      <c r="Q289" s="166"/>
      <c r="R289" s="166"/>
      <c r="S289" s="166"/>
      <c r="T289" s="166"/>
      <c r="U289" s="166"/>
      <c r="V289" s="166"/>
      <c r="W289" s="166"/>
      <c r="X289" s="166"/>
      <c r="Y289" s="166"/>
      <c r="Z289" s="166"/>
    </row>
    <row r="290" spans="1:26" ht="12.75" customHeight="1">
      <c r="A290" s="166"/>
      <c r="B290" s="166"/>
      <c r="C290" s="166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166"/>
      <c r="P290" s="166"/>
      <c r="Q290" s="166"/>
      <c r="R290" s="166"/>
      <c r="S290" s="166"/>
      <c r="T290" s="166"/>
      <c r="U290" s="166"/>
      <c r="V290" s="166"/>
      <c r="W290" s="166"/>
      <c r="X290" s="166"/>
      <c r="Y290" s="166"/>
      <c r="Z290" s="166"/>
    </row>
    <row r="291" spans="1:26" ht="12.75" customHeight="1">
      <c r="A291" s="166"/>
      <c r="B291" s="166"/>
      <c r="C291" s="166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166"/>
      <c r="P291" s="166"/>
      <c r="Q291" s="166"/>
      <c r="R291" s="166"/>
      <c r="S291" s="166"/>
      <c r="T291" s="166"/>
      <c r="U291" s="166"/>
      <c r="V291" s="166"/>
      <c r="W291" s="166"/>
      <c r="X291" s="166"/>
      <c r="Y291" s="166"/>
      <c r="Z291" s="166"/>
    </row>
    <row r="292" spans="1:26" ht="12.75" customHeight="1">
      <c r="A292" s="166"/>
      <c r="B292" s="166"/>
      <c r="C292" s="166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P292" s="166"/>
      <c r="Q292" s="166"/>
      <c r="R292" s="166"/>
      <c r="S292" s="166"/>
      <c r="T292" s="166"/>
      <c r="U292" s="166"/>
      <c r="V292" s="166"/>
      <c r="W292" s="166"/>
      <c r="X292" s="166"/>
      <c r="Y292" s="166"/>
      <c r="Z292" s="166"/>
    </row>
    <row r="293" spans="1:26" ht="12.75" customHeight="1">
      <c r="A293" s="166"/>
      <c r="B293" s="166"/>
      <c r="C293" s="166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66"/>
      <c r="O293" s="166"/>
      <c r="P293" s="166"/>
      <c r="Q293" s="166"/>
      <c r="R293" s="166"/>
      <c r="S293" s="166"/>
      <c r="T293" s="166"/>
      <c r="U293" s="166"/>
      <c r="V293" s="166"/>
      <c r="W293" s="166"/>
      <c r="X293" s="166"/>
      <c r="Y293" s="166"/>
      <c r="Z293" s="166"/>
    </row>
    <row r="294" spans="1:26" ht="12.75" customHeight="1">
      <c r="A294" s="166"/>
      <c r="B294" s="166"/>
      <c r="C294" s="166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66"/>
      <c r="O294" s="166"/>
      <c r="P294" s="166"/>
      <c r="Q294" s="166"/>
      <c r="R294" s="166"/>
      <c r="S294" s="166"/>
      <c r="T294" s="166"/>
      <c r="U294" s="166"/>
      <c r="V294" s="166"/>
      <c r="W294" s="166"/>
      <c r="X294" s="166"/>
      <c r="Y294" s="166"/>
      <c r="Z294" s="166"/>
    </row>
    <row r="295" spans="1:26" ht="12.75" customHeight="1">
      <c r="A295" s="166"/>
      <c r="B295" s="166"/>
      <c r="C295" s="166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66"/>
      <c r="O295" s="166"/>
      <c r="P295" s="166"/>
      <c r="Q295" s="166"/>
      <c r="R295" s="166"/>
      <c r="S295" s="166"/>
      <c r="T295" s="166"/>
      <c r="U295" s="166"/>
      <c r="V295" s="166"/>
      <c r="W295" s="166"/>
      <c r="X295" s="166"/>
      <c r="Y295" s="166"/>
      <c r="Z295" s="166"/>
    </row>
    <row r="296" spans="1:26" ht="12.75" customHeight="1">
      <c r="A296" s="166"/>
      <c r="B296" s="166"/>
      <c r="C296" s="166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66"/>
      <c r="O296" s="166"/>
      <c r="P296" s="166"/>
      <c r="Q296" s="166"/>
      <c r="R296" s="166"/>
      <c r="S296" s="166"/>
      <c r="T296" s="166"/>
      <c r="U296" s="166"/>
      <c r="V296" s="166"/>
      <c r="W296" s="166"/>
      <c r="X296" s="166"/>
      <c r="Y296" s="166"/>
      <c r="Z296" s="166"/>
    </row>
    <row r="297" spans="1:26" ht="12.75" customHeight="1">
      <c r="A297" s="166"/>
      <c r="B297" s="166"/>
      <c r="C297" s="166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166"/>
      <c r="P297" s="166"/>
      <c r="Q297" s="166"/>
      <c r="R297" s="166"/>
      <c r="S297" s="166"/>
      <c r="T297" s="166"/>
      <c r="U297" s="166"/>
      <c r="V297" s="166"/>
      <c r="W297" s="166"/>
      <c r="X297" s="166"/>
      <c r="Y297" s="166"/>
      <c r="Z297" s="166"/>
    </row>
    <row r="298" spans="1:26" ht="12.75" customHeight="1">
      <c r="A298" s="166"/>
      <c r="B298" s="166"/>
      <c r="C298" s="166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P298" s="166"/>
      <c r="Q298" s="166"/>
      <c r="R298" s="166"/>
      <c r="S298" s="166"/>
      <c r="T298" s="166"/>
      <c r="U298" s="166"/>
      <c r="V298" s="166"/>
      <c r="W298" s="166"/>
      <c r="X298" s="166"/>
      <c r="Y298" s="166"/>
      <c r="Z298" s="166"/>
    </row>
    <row r="299" spans="1:26" ht="12.75" customHeight="1">
      <c r="A299" s="166"/>
      <c r="B299" s="166"/>
      <c r="C299" s="166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166"/>
      <c r="P299" s="166"/>
      <c r="Q299" s="166"/>
      <c r="R299" s="166"/>
      <c r="S299" s="166"/>
      <c r="T299" s="166"/>
      <c r="U299" s="166"/>
      <c r="V299" s="166"/>
      <c r="W299" s="166"/>
      <c r="X299" s="166"/>
      <c r="Y299" s="166"/>
      <c r="Z299" s="166"/>
    </row>
    <row r="300" spans="1:26" ht="12.75" customHeight="1">
      <c r="A300" s="166"/>
      <c r="B300" s="166"/>
      <c r="C300" s="166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166"/>
      <c r="P300" s="166"/>
      <c r="Q300" s="166"/>
      <c r="R300" s="166"/>
      <c r="S300" s="166"/>
      <c r="T300" s="166"/>
      <c r="U300" s="166"/>
      <c r="V300" s="166"/>
      <c r="W300" s="166"/>
      <c r="X300" s="166"/>
      <c r="Y300" s="166"/>
      <c r="Z300" s="166"/>
    </row>
    <row r="301" spans="1:26" ht="12.75" customHeight="1">
      <c r="A301" s="166"/>
      <c r="B301" s="166"/>
      <c r="C301" s="166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P301" s="166"/>
      <c r="Q301" s="166"/>
      <c r="R301" s="166"/>
      <c r="S301" s="166"/>
      <c r="T301" s="166"/>
      <c r="U301" s="166"/>
      <c r="V301" s="166"/>
      <c r="W301" s="166"/>
      <c r="X301" s="166"/>
      <c r="Y301" s="166"/>
      <c r="Z301" s="166"/>
    </row>
    <row r="302" spans="1:26" ht="12.75" customHeight="1">
      <c r="A302" s="166"/>
      <c r="B302" s="166"/>
      <c r="C302" s="166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P302" s="166"/>
      <c r="Q302" s="166"/>
      <c r="R302" s="166"/>
      <c r="S302" s="166"/>
      <c r="T302" s="166"/>
      <c r="U302" s="166"/>
      <c r="V302" s="166"/>
      <c r="W302" s="166"/>
      <c r="X302" s="166"/>
      <c r="Y302" s="166"/>
      <c r="Z302" s="166"/>
    </row>
    <row r="303" spans="1:26" ht="12.75" customHeight="1">
      <c r="A303" s="166"/>
      <c r="B303" s="166"/>
      <c r="C303" s="166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P303" s="166"/>
      <c r="Q303" s="166"/>
      <c r="R303" s="166"/>
      <c r="S303" s="166"/>
      <c r="T303" s="166"/>
      <c r="U303" s="166"/>
      <c r="V303" s="166"/>
      <c r="W303" s="166"/>
      <c r="X303" s="166"/>
      <c r="Y303" s="166"/>
      <c r="Z303" s="166"/>
    </row>
    <row r="304" spans="1:26" ht="12.75" customHeight="1">
      <c r="A304" s="166"/>
      <c r="B304" s="166"/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66"/>
      <c r="R304" s="166"/>
      <c r="S304" s="166"/>
      <c r="T304" s="166"/>
      <c r="U304" s="166"/>
      <c r="V304" s="166"/>
      <c r="W304" s="166"/>
      <c r="X304" s="166"/>
      <c r="Y304" s="166"/>
      <c r="Z304" s="166"/>
    </row>
    <row r="305" spans="1:26" ht="12.75" customHeight="1">
      <c r="A305" s="166"/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66"/>
      <c r="R305" s="166"/>
      <c r="S305" s="166"/>
      <c r="T305" s="166"/>
      <c r="U305" s="166"/>
      <c r="V305" s="166"/>
      <c r="W305" s="166"/>
      <c r="X305" s="166"/>
      <c r="Y305" s="166"/>
      <c r="Z305" s="166"/>
    </row>
    <row r="306" spans="1:26" ht="12.75" customHeight="1">
      <c r="A306" s="166"/>
      <c r="B306" s="166"/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66"/>
      <c r="R306" s="166"/>
      <c r="S306" s="166"/>
      <c r="T306" s="166"/>
      <c r="U306" s="166"/>
      <c r="V306" s="166"/>
      <c r="W306" s="166"/>
      <c r="X306" s="166"/>
      <c r="Y306" s="166"/>
      <c r="Z306" s="166"/>
    </row>
    <row r="307" spans="1:26" ht="12.75" customHeight="1">
      <c r="A307" s="166"/>
      <c r="B307" s="166"/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66"/>
      <c r="Q307" s="166"/>
      <c r="R307" s="166"/>
      <c r="S307" s="166"/>
      <c r="T307" s="166"/>
      <c r="U307" s="166"/>
      <c r="V307" s="166"/>
      <c r="W307" s="166"/>
      <c r="X307" s="166"/>
      <c r="Y307" s="166"/>
      <c r="Z307" s="166"/>
    </row>
    <row r="308" spans="1:26" ht="12.75" customHeight="1">
      <c r="A308" s="166"/>
      <c r="B308" s="166"/>
      <c r="C308" s="166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66"/>
      <c r="R308" s="166"/>
      <c r="S308" s="166"/>
      <c r="T308" s="166"/>
      <c r="U308" s="166"/>
      <c r="V308" s="166"/>
      <c r="W308" s="166"/>
      <c r="X308" s="166"/>
      <c r="Y308" s="166"/>
      <c r="Z308" s="166"/>
    </row>
    <row r="309" spans="1:26" ht="12.75" customHeight="1">
      <c r="A309" s="166"/>
      <c r="B309" s="166"/>
      <c r="C309" s="166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66"/>
      <c r="R309" s="166"/>
      <c r="S309" s="166"/>
      <c r="T309" s="166"/>
      <c r="U309" s="166"/>
      <c r="V309" s="166"/>
      <c r="W309" s="166"/>
      <c r="X309" s="166"/>
      <c r="Y309" s="166"/>
      <c r="Z309" s="166"/>
    </row>
    <row r="310" spans="1:26" ht="12.75" customHeight="1">
      <c r="A310" s="166"/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</row>
    <row r="311" spans="1:26" ht="12.75" customHeight="1">
      <c r="A311" s="166"/>
      <c r="B311" s="166"/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66"/>
      <c r="R311" s="166"/>
      <c r="S311" s="166"/>
      <c r="T311" s="166"/>
      <c r="U311" s="166"/>
      <c r="V311" s="166"/>
      <c r="W311" s="166"/>
      <c r="X311" s="166"/>
      <c r="Y311" s="166"/>
      <c r="Z311" s="166"/>
    </row>
    <row r="312" spans="1:26" ht="12.75" customHeight="1">
      <c r="A312" s="166"/>
      <c r="B312" s="166"/>
      <c r="C312" s="166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66"/>
      <c r="R312" s="166"/>
      <c r="S312" s="166"/>
      <c r="T312" s="166"/>
      <c r="U312" s="166"/>
      <c r="V312" s="166"/>
      <c r="W312" s="166"/>
      <c r="X312" s="166"/>
      <c r="Y312" s="166"/>
      <c r="Z312" s="166"/>
    </row>
    <row r="313" spans="1:26" ht="12.75" customHeight="1">
      <c r="A313" s="166"/>
      <c r="B313" s="166"/>
      <c r="C313" s="166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66"/>
      <c r="Q313" s="166"/>
      <c r="R313" s="166"/>
      <c r="S313" s="166"/>
      <c r="T313" s="166"/>
      <c r="U313" s="166"/>
      <c r="V313" s="166"/>
      <c r="W313" s="166"/>
      <c r="X313" s="166"/>
      <c r="Y313" s="166"/>
      <c r="Z313" s="166"/>
    </row>
    <row r="314" spans="1:26" ht="12.75" customHeight="1">
      <c r="A314" s="166"/>
      <c r="B314" s="166"/>
      <c r="C314" s="166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66"/>
      <c r="R314" s="166"/>
      <c r="S314" s="166"/>
      <c r="T314" s="166"/>
      <c r="U314" s="166"/>
      <c r="V314" s="166"/>
      <c r="W314" s="166"/>
      <c r="X314" s="166"/>
      <c r="Y314" s="166"/>
      <c r="Z314" s="166"/>
    </row>
    <row r="315" spans="1:26" ht="12.75" customHeight="1">
      <c r="A315" s="166"/>
      <c r="B315" s="166"/>
      <c r="C315" s="166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66"/>
      <c r="R315" s="166"/>
      <c r="S315" s="166"/>
      <c r="T315" s="166"/>
      <c r="U315" s="166"/>
      <c r="V315" s="166"/>
      <c r="W315" s="166"/>
      <c r="X315" s="166"/>
      <c r="Y315" s="166"/>
      <c r="Z315" s="166"/>
    </row>
    <row r="316" spans="1:26" ht="12.75" customHeight="1">
      <c r="A316" s="166"/>
      <c r="B316" s="166"/>
      <c r="C316" s="166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66"/>
      <c r="O316" s="166"/>
      <c r="P316" s="166"/>
      <c r="Q316" s="166"/>
      <c r="R316" s="166"/>
      <c r="S316" s="166"/>
      <c r="T316" s="166"/>
      <c r="U316" s="166"/>
      <c r="V316" s="166"/>
      <c r="W316" s="166"/>
      <c r="X316" s="166"/>
      <c r="Y316" s="166"/>
      <c r="Z316" s="166"/>
    </row>
    <row r="317" spans="1:26" ht="12.75" customHeight="1">
      <c r="A317" s="166"/>
      <c r="B317" s="166"/>
      <c r="C317" s="166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66"/>
      <c r="O317" s="166"/>
      <c r="P317" s="166"/>
      <c r="Q317" s="166"/>
      <c r="R317" s="166"/>
      <c r="S317" s="166"/>
      <c r="T317" s="166"/>
      <c r="U317" s="166"/>
      <c r="V317" s="166"/>
      <c r="W317" s="166"/>
      <c r="X317" s="166"/>
      <c r="Y317" s="166"/>
      <c r="Z317" s="166"/>
    </row>
    <row r="318" spans="1:26" ht="12.75" customHeight="1">
      <c r="A318" s="166"/>
      <c r="B318" s="166"/>
      <c r="C318" s="166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66"/>
      <c r="Q318" s="166"/>
      <c r="R318" s="166"/>
      <c r="S318" s="166"/>
      <c r="T318" s="166"/>
      <c r="U318" s="166"/>
      <c r="V318" s="166"/>
      <c r="W318" s="166"/>
      <c r="X318" s="166"/>
      <c r="Y318" s="166"/>
      <c r="Z318" s="166"/>
    </row>
    <row r="319" spans="1:26" ht="12.75" customHeight="1">
      <c r="A319" s="166"/>
      <c r="B319" s="166"/>
      <c r="C319" s="166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66"/>
      <c r="Q319" s="166"/>
      <c r="R319" s="166"/>
      <c r="S319" s="166"/>
      <c r="T319" s="166"/>
      <c r="U319" s="166"/>
      <c r="V319" s="166"/>
      <c r="W319" s="166"/>
      <c r="X319" s="166"/>
      <c r="Y319" s="166"/>
      <c r="Z319" s="166"/>
    </row>
    <row r="320" spans="1:26" ht="12.75" customHeight="1">
      <c r="A320" s="166"/>
      <c r="B320" s="166"/>
      <c r="C320" s="166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66"/>
      <c r="O320" s="166"/>
      <c r="P320" s="166"/>
      <c r="Q320" s="166"/>
      <c r="R320" s="166"/>
      <c r="S320" s="166"/>
      <c r="T320" s="166"/>
      <c r="U320" s="166"/>
      <c r="V320" s="166"/>
      <c r="W320" s="166"/>
      <c r="X320" s="166"/>
      <c r="Y320" s="166"/>
      <c r="Z320" s="166"/>
    </row>
    <row r="321" spans="1:26" ht="12.75" customHeight="1">
      <c r="A321" s="166"/>
      <c r="B321" s="166"/>
      <c r="C321" s="166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66"/>
      <c r="O321" s="166"/>
      <c r="P321" s="166"/>
      <c r="Q321" s="166"/>
      <c r="R321" s="166"/>
      <c r="S321" s="166"/>
      <c r="T321" s="166"/>
      <c r="U321" s="166"/>
      <c r="V321" s="166"/>
      <c r="W321" s="166"/>
      <c r="X321" s="166"/>
      <c r="Y321" s="166"/>
      <c r="Z321" s="166"/>
    </row>
    <row r="322" spans="1:26" ht="12.75" customHeight="1">
      <c r="A322" s="166"/>
      <c r="B322" s="166"/>
      <c r="C322" s="166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66"/>
      <c r="O322" s="166"/>
      <c r="P322" s="166"/>
      <c r="Q322" s="166"/>
      <c r="R322" s="166"/>
      <c r="S322" s="166"/>
      <c r="T322" s="166"/>
      <c r="U322" s="166"/>
      <c r="V322" s="166"/>
      <c r="W322" s="166"/>
      <c r="X322" s="166"/>
      <c r="Y322" s="166"/>
      <c r="Z322" s="166"/>
    </row>
    <row r="323" spans="1:26" ht="12.75" customHeight="1">
      <c r="A323" s="166"/>
      <c r="B323" s="166"/>
      <c r="C323" s="166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66"/>
      <c r="O323" s="166"/>
      <c r="P323" s="166"/>
      <c r="Q323" s="166"/>
      <c r="R323" s="166"/>
      <c r="S323" s="166"/>
      <c r="T323" s="166"/>
      <c r="U323" s="166"/>
      <c r="V323" s="166"/>
      <c r="W323" s="166"/>
      <c r="X323" s="166"/>
      <c r="Y323" s="166"/>
      <c r="Z323" s="166"/>
    </row>
    <row r="324" spans="1:26" ht="12.75" customHeight="1">
      <c r="A324" s="166"/>
      <c r="B324" s="166"/>
      <c r="C324" s="166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66"/>
      <c r="O324" s="166"/>
      <c r="P324" s="166"/>
      <c r="Q324" s="166"/>
      <c r="R324" s="166"/>
      <c r="S324" s="166"/>
      <c r="T324" s="166"/>
      <c r="U324" s="166"/>
      <c r="V324" s="166"/>
      <c r="W324" s="166"/>
      <c r="X324" s="166"/>
      <c r="Y324" s="166"/>
      <c r="Z324" s="166"/>
    </row>
    <row r="325" spans="1:26" ht="12.75" customHeight="1">
      <c r="A325" s="166"/>
      <c r="B325" s="166"/>
      <c r="C325" s="166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66"/>
      <c r="O325" s="166"/>
      <c r="P325" s="166"/>
      <c r="Q325" s="166"/>
      <c r="R325" s="166"/>
      <c r="S325" s="166"/>
      <c r="T325" s="166"/>
      <c r="U325" s="166"/>
      <c r="V325" s="166"/>
      <c r="W325" s="166"/>
      <c r="X325" s="166"/>
      <c r="Y325" s="166"/>
      <c r="Z325" s="166"/>
    </row>
    <row r="326" spans="1:26" ht="12.75" customHeight="1">
      <c r="A326" s="166"/>
      <c r="B326" s="166"/>
      <c r="C326" s="166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66"/>
      <c r="O326" s="166"/>
      <c r="P326" s="166"/>
      <c r="Q326" s="166"/>
      <c r="R326" s="166"/>
      <c r="S326" s="166"/>
      <c r="T326" s="166"/>
      <c r="U326" s="166"/>
      <c r="V326" s="166"/>
      <c r="W326" s="166"/>
      <c r="X326" s="166"/>
      <c r="Y326" s="166"/>
      <c r="Z326" s="166"/>
    </row>
    <row r="327" spans="1:26" ht="12.75" customHeight="1">
      <c r="A327" s="166"/>
      <c r="B327" s="166"/>
      <c r="C327" s="166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66"/>
      <c r="O327" s="166"/>
      <c r="P327" s="166"/>
      <c r="Q327" s="166"/>
      <c r="R327" s="166"/>
      <c r="S327" s="166"/>
      <c r="T327" s="166"/>
      <c r="U327" s="166"/>
      <c r="V327" s="166"/>
      <c r="W327" s="166"/>
      <c r="X327" s="166"/>
      <c r="Y327" s="166"/>
      <c r="Z327" s="166"/>
    </row>
    <row r="328" spans="1:26" ht="12.75" customHeight="1">
      <c r="A328" s="166"/>
      <c r="B328" s="166"/>
      <c r="C328" s="166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66"/>
      <c r="O328" s="166"/>
      <c r="P328" s="166"/>
      <c r="Q328" s="166"/>
      <c r="R328" s="166"/>
      <c r="S328" s="166"/>
      <c r="T328" s="166"/>
      <c r="U328" s="166"/>
      <c r="V328" s="166"/>
      <c r="W328" s="166"/>
      <c r="X328" s="166"/>
      <c r="Y328" s="166"/>
      <c r="Z328" s="166"/>
    </row>
    <row r="329" spans="1:26" ht="12.75" customHeight="1">
      <c r="A329" s="166"/>
      <c r="B329" s="166"/>
      <c r="C329" s="166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66"/>
      <c r="O329" s="166"/>
      <c r="P329" s="166"/>
      <c r="Q329" s="166"/>
      <c r="R329" s="166"/>
      <c r="S329" s="166"/>
      <c r="T329" s="166"/>
      <c r="U329" s="166"/>
      <c r="V329" s="166"/>
      <c r="W329" s="166"/>
      <c r="X329" s="166"/>
      <c r="Y329" s="166"/>
      <c r="Z329" s="166"/>
    </row>
    <row r="330" spans="1:26" ht="12.75" customHeight="1">
      <c r="A330" s="166"/>
      <c r="B330" s="166"/>
      <c r="C330" s="166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66"/>
      <c r="O330" s="166"/>
      <c r="P330" s="166"/>
      <c r="Q330" s="166"/>
      <c r="R330" s="166"/>
      <c r="S330" s="166"/>
      <c r="T330" s="166"/>
      <c r="U330" s="166"/>
      <c r="V330" s="166"/>
      <c r="W330" s="166"/>
      <c r="X330" s="166"/>
      <c r="Y330" s="166"/>
      <c r="Z330" s="166"/>
    </row>
    <row r="331" spans="1:26" ht="12.75" customHeight="1">
      <c r="A331" s="166"/>
      <c r="B331" s="166"/>
      <c r="C331" s="166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66"/>
      <c r="O331" s="166"/>
      <c r="P331" s="166"/>
      <c r="Q331" s="166"/>
      <c r="R331" s="166"/>
      <c r="S331" s="166"/>
      <c r="T331" s="166"/>
      <c r="U331" s="166"/>
      <c r="V331" s="166"/>
      <c r="W331" s="166"/>
      <c r="X331" s="166"/>
      <c r="Y331" s="166"/>
      <c r="Z331" s="166"/>
    </row>
    <row r="332" spans="1:26" ht="12.75" customHeight="1">
      <c r="A332" s="166"/>
      <c r="B332" s="166"/>
      <c r="C332" s="166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66"/>
      <c r="O332" s="166"/>
      <c r="P332" s="166"/>
      <c r="Q332" s="166"/>
      <c r="R332" s="166"/>
      <c r="S332" s="166"/>
      <c r="T332" s="166"/>
      <c r="U332" s="166"/>
      <c r="V332" s="166"/>
      <c r="W332" s="166"/>
      <c r="X332" s="166"/>
      <c r="Y332" s="166"/>
      <c r="Z332" s="166"/>
    </row>
    <row r="333" spans="1:26" ht="12.75" customHeight="1">
      <c r="A333" s="166"/>
      <c r="B333" s="166"/>
      <c r="C333" s="166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66"/>
      <c r="O333" s="166"/>
      <c r="P333" s="166"/>
      <c r="Q333" s="166"/>
      <c r="R333" s="166"/>
      <c r="S333" s="166"/>
      <c r="T333" s="166"/>
      <c r="U333" s="166"/>
      <c r="V333" s="166"/>
      <c r="W333" s="166"/>
      <c r="X333" s="166"/>
      <c r="Y333" s="166"/>
      <c r="Z333" s="166"/>
    </row>
    <row r="334" spans="1:26" ht="12.75" customHeight="1">
      <c r="A334" s="166"/>
      <c r="B334" s="166"/>
      <c r="C334" s="166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66"/>
      <c r="O334" s="166"/>
      <c r="P334" s="166"/>
      <c r="Q334" s="166"/>
      <c r="R334" s="166"/>
      <c r="S334" s="166"/>
      <c r="T334" s="166"/>
      <c r="U334" s="166"/>
      <c r="V334" s="166"/>
      <c r="W334" s="166"/>
      <c r="X334" s="166"/>
      <c r="Y334" s="166"/>
      <c r="Z334" s="166"/>
    </row>
    <row r="335" spans="1:26" ht="12.75" customHeight="1">
      <c r="A335" s="166"/>
      <c r="B335" s="166"/>
      <c r="C335" s="166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66"/>
      <c r="O335" s="166"/>
      <c r="P335" s="166"/>
      <c r="Q335" s="166"/>
      <c r="R335" s="166"/>
      <c r="S335" s="166"/>
      <c r="T335" s="166"/>
      <c r="U335" s="166"/>
      <c r="V335" s="166"/>
      <c r="W335" s="166"/>
      <c r="X335" s="166"/>
      <c r="Y335" s="166"/>
      <c r="Z335" s="166"/>
    </row>
    <row r="336" spans="1:26" ht="12.75" customHeight="1">
      <c r="A336" s="166"/>
      <c r="B336" s="166"/>
      <c r="C336" s="166"/>
      <c r="D336" s="166"/>
      <c r="E336" s="166"/>
      <c r="F336" s="166"/>
      <c r="G336" s="166"/>
      <c r="H336" s="166"/>
      <c r="I336" s="166"/>
      <c r="J336" s="166"/>
      <c r="K336" s="166"/>
      <c r="L336" s="166"/>
      <c r="M336" s="166"/>
      <c r="N336" s="166"/>
      <c r="O336" s="166"/>
      <c r="P336" s="166"/>
      <c r="Q336" s="166"/>
      <c r="R336" s="166"/>
      <c r="S336" s="166"/>
      <c r="T336" s="166"/>
      <c r="U336" s="166"/>
      <c r="V336" s="166"/>
      <c r="W336" s="166"/>
      <c r="X336" s="166"/>
      <c r="Y336" s="166"/>
      <c r="Z336" s="166"/>
    </row>
    <row r="337" spans="1:26" ht="12.75" customHeight="1">
      <c r="A337" s="166"/>
      <c r="B337" s="166"/>
      <c r="C337" s="166"/>
      <c r="D337" s="166"/>
      <c r="E337" s="166"/>
      <c r="F337" s="166"/>
      <c r="G337" s="166"/>
      <c r="H337" s="166"/>
      <c r="I337" s="166"/>
      <c r="J337" s="166"/>
      <c r="K337" s="166"/>
      <c r="L337" s="166"/>
      <c r="M337" s="166"/>
      <c r="N337" s="166"/>
      <c r="O337" s="166"/>
      <c r="P337" s="166"/>
      <c r="Q337" s="166"/>
      <c r="R337" s="166"/>
      <c r="S337" s="166"/>
      <c r="T337" s="166"/>
      <c r="U337" s="166"/>
      <c r="V337" s="166"/>
      <c r="W337" s="166"/>
      <c r="X337" s="166"/>
      <c r="Y337" s="166"/>
      <c r="Z337" s="166"/>
    </row>
    <row r="338" spans="1:26" ht="12.75" customHeight="1">
      <c r="A338" s="166"/>
      <c r="B338" s="166"/>
      <c r="C338" s="166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66"/>
      <c r="O338" s="166"/>
      <c r="P338" s="166"/>
      <c r="Q338" s="166"/>
      <c r="R338" s="166"/>
      <c r="S338" s="166"/>
      <c r="T338" s="166"/>
      <c r="U338" s="166"/>
      <c r="V338" s="166"/>
      <c r="W338" s="166"/>
      <c r="X338" s="166"/>
      <c r="Y338" s="166"/>
      <c r="Z338" s="166"/>
    </row>
    <row r="339" spans="1:26" ht="12.75" customHeight="1">
      <c r="A339" s="166"/>
      <c r="B339" s="166"/>
      <c r="C339" s="166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66"/>
      <c r="O339" s="166"/>
      <c r="P339" s="166"/>
      <c r="Q339" s="166"/>
      <c r="R339" s="166"/>
      <c r="S339" s="166"/>
      <c r="T339" s="166"/>
      <c r="U339" s="166"/>
      <c r="V339" s="166"/>
      <c r="W339" s="166"/>
      <c r="X339" s="166"/>
      <c r="Y339" s="166"/>
      <c r="Z339" s="166"/>
    </row>
    <row r="340" spans="1:26" ht="12.75" customHeight="1">
      <c r="A340" s="166"/>
      <c r="B340" s="166"/>
      <c r="C340" s="166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66"/>
      <c r="O340" s="166"/>
      <c r="P340" s="166"/>
      <c r="Q340" s="166"/>
      <c r="R340" s="166"/>
      <c r="S340" s="166"/>
      <c r="T340" s="166"/>
      <c r="U340" s="166"/>
      <c r="V340" s="166"/>
      <c r="W340" s="166"/>
      <c r="X340" s="166"/>
      <c r="Y340" s="166"/>
      <c r="Z340" s="166"/>
    </row>
    <row r="341" spans="1:26" ht="12.75" customHeight="1">
      <c r="A341" s="166"/>
      <c r="B341" s="166"/>
      <c r="C341" s="166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66"/>
      <c r="O341" s="166"/>
      <c r="P341" s="166"/>
      <c r="Q341" s="166"/>
      <c r="R341" s="166"/>
      <c r="S341" s="166"/>
      <c r="T341" s="166"/>
      <c r="U341" s="166"/>
      <c r="V341" s="166"/>
      <c r="W341" s="166"/>
      <c r="X341" s="166"/>
      <c r="Y341" s="166"/>
      <c r="Z341" s="166"/>
    </row>
    <row r="342" spans="1:26" ht="12.75" customHeight="1">
      <c r="A342" s="166"/>
      <c r="B342" s="166"/>
      <c r="C342" s="166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66"/>
      <c r="O342" s="166"/>
      <c r="P342" s="166"/>
      <c r="Q342" s="166"/>
      <c r="R342" s="166"/>
      <c r="S342" s="166"/>
      <c r="T342" s="166"/>
      <c r="U342" s="166"/>
      <c r="V342" s="166"/>
      <c r="W342" s="166"/>
      <c r="X342" s="166"/>
      <c r="Y342" s="166"/>
      <c r="Z342" s="166"/>
    </row>
    <row r="343" spans="1:26" ht="12.75" customHeight="1">
      <c r="A343" s="166"/>
      <c r="B343" s="166"/>
      <c r="C343" s="166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66"/>
      <c r="O343" s="166"/>
      <c r="P343" s="166"/>
      <c r="Q343" s="166"/>
      <c r="R343" s="166"/>
      <c r="S343" s="166"/>
      <c r="T343" s="166"/>
      <c r="U343" s="166"/>
      <c r="V343" s="166"/>
      <c r="W343" s="166"/>
      <c r="X343" s="166"/>
      <c r="Y343" s="166"/>
      <c r="Z343" s="166"/>
    </row>
    <row r="344" spans="1:26" ht="12.75" customHeight="1">
      <c r="A344" s="166"/>
      <c r="B344" s="166"/>
      <c r="C344" s="166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66"/>
      <c r="O344" s="166"/>
      <c r="P344" s="166"/>
      <c r="Q344" s="166"/>
      <c r="R344" s="166"/>
      <c r="S344" s="166"/>
      <c r="T344" s="166"/>
      <c r="U344" s="166"/>
      <c r="V344" s="166"/>
      <c r="W344" s="166"/>
      <c r="X344" s="166"/>
      <c r="Y344" s="166"/>
      <c r="Z344" s="166"/>
    </row>
    <row r="345" spans="1:26" ht="12.75" customHeight="1">
      <c r="A345" s="166"/>
      <c r="B345" s="166"/>
      <c r="C345" s="166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66"/>
      <c r="O345" s="166"/>
      <c r="P345" s="166"/>
      <c r="Q345" s="166"/>
      <c r="R345" s="166"/>
      <c r="S345" s="166"/>
      <c r="T345" s="166"/>
      <c r="U345" s="166"/>
      <c r="V345" s="166"/>
      <c r="W345" s="166"/>
      <c r="X345" s="166"/>
      <c r="Y345" s="166"/>
      <c r="Z345" s="166"/>
    </row>
    <row r="346" spans="1:26" ht="12.75" customHeight="1">
      <c r="A346" s="166"/>
      <c r="B346" s="166"/>
      <c r="C346" s="166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66"/>
      <c r="O346" s="166"/>
      <c r="P346" s="166"/>
      <c r="Q346" s="166"/>
      <c r="R346" s="166"/>
      <c r="S346" s="166"/>
      <c r="T346" s="166"/>
      <c r="U346" s="166"/>
      <c r="V346" s="166"/>
      <c r="W346" s="166"/>
      <c r="X346" s="166"/>
      <c r="Y346" s="166"/>
      <c r="Z346" s="166"/>
    </row>
    <row r="347" spans="1:26" ht="12.75" customHeight="1">
      <c r="A347" s="166"/>
      <c r="B347" s="166"/>
      <c r="C347" s="166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66"/>
      <c r="O347" s="166"/>
      <c r="P347" s="166"/>
      <c r="Q347" s="166"/>
      <c r="R347" s="166"/>
      <c r="S347" s="166"/>
      <c r="T347" s="166"/>
      <c r="U347" s="166"/>
      <c r="V347" s="166"/>
      <c r="W347" s="166"/>
      <c r="X347" s="166"/>
      <c r="Y347" s="166"/>
      <c r="Z347" s="166"/>
    </row>
    <row r="348" spans="1:26" ht="12.75" customHeight="1">
      <c r="A348" s="166"/>
      <c r="B348" s="166"/>
      <c r="C348" s="166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66"/>
      <c r="O348" s="166"/>
      <c r="P348" s="166"/>
      <c r="Q348" s="166"/>
      <c r="R348" s="166"/>
      <c r="S348" s="166"/>
      <c r="T348" s="166"/>
      <c r="U348" s="166"/>
      <c r="V348" s="166"/>
      <c r="W348" s="166"/>
      <c r="X348" s="166"/>
      <c r="Y348" s="166"/>
      <c r="Z348" s="166"/>
    </row>
    <row r="349" spans="1:26" ht="12.75" customHeight="1">
      <c r="A349" s="166"/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</row>
    <row r="350" spans="1:26" ht="12.75" customHeight="1">
      <c r="A350" s="166"/>
      <c r="B350" s="166"/>
      <c r="C350" s="166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66"/>
      <c r="O350" s="166"/>
      <c r="P350" s="166"/>
      <c r="Q350" s="166"/>
      <c r="R350" s="166"/>
      <c r="S350" s="166"/>
      <c r="T350" s="166"/>
      <c r="U350" s="166"/>
      <c r="V350" s="166"/>
      <c r="W350" s="166"/>
      <c r="X350" s="166"/>
      <c r="Y350" s="166"/>
      <c r="Z350" s="166"/>
    </row>
    <row r="351" spans="1:26" ht="12.75" customHeight="1">
      <c r="A351" s="166"/>
      <c r="B351" s="166"/>
      <c r="C351" s="166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66"/>
      <c r="O351" s="166"/>
      <c r="P351" s="166"/>
      <c r="Q351" s="166"/>
      <c r="R351" s="166"/>
      <c r="S351" s="166"/>
      <c r="T351" s="166"/>
      <c r="U351" s="166"/>
      <c r="V351" s="166"/>
      <c r="W351" s="166"/>
      <c r="X351" s="166"/>
      <c r="Y351" s="166"/>
      <c r="Z351" s="166"/>
    </row>
    <row r="352" spans="1:26" ht="12.75" customHeight="1">
      <c r="A352" s="166"/>
      <c r="B352" s="166"/>
      <c r="C352" s="166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66"/>
      <c r="O352" s="166"/>
      <c r="P352" s="166"/>
      <c r="Q352" s="166"/>
      <c r="R352" s="166"/>
      <c r="S352" s="166"/>
      <c r="T352" s="166"/>
      <c r="U352" s="166"/>
      <c r="V352" s="166"/>
      <c r="W352" s="166"/>
      <c r="X352" s="166"/>
      <c r="Y352" s="166"/>
      <c r="Z352" s="166"/>
    </row>
    <row r="353" spans="1:26" ht="12.75" customHeight="1">
      <c r="A353" s="166"/>
      <c r="B353" s="166"/>
      <c r="C353" s="166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66"/>
      <c r="O353" s="166"/>
      <c r="P353" s="166"/>
      <c r="Q353" s="166"/>
      <c r="R353" s="166"/>
      <c r="S353" s="166"/>
      <c r="T353" s="166"/>
      <c r="U353" s="166"/>
      <c r="V353" s="166"/>
      <c r="W353" s="166"/>
      <c r="X353" s="166"/>
      <c r="Y353" s="166"/>
      <c r="Z353" s="166"/>
    </row>
    <row r="354" spans="1:26" ht="12.75" customHeight="1">
      <c r="A354" s="166"/>
      <c r="B354" s="166"/>
      <c r="C354" s="166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66"/>
      <c r="O354" s="166"/>
      <c r="P354" s="166"/>
      <c r="Q354" s="166"/>
      <c r="R354" s="166"/>
      <c r="S354" s="166"/>
      <c r="T354" s="166"/>
      <c r="U354" s="166"/>
      <c r="V354" s="166"/>
      <c r="W354" s="166"/>
      <c r="X354" s="166"/>
      <c r="Y354" s="166"/>
      <c r="Z354" s="166"/>
    </row>
    <row r="355" spans="1:26" ht="12.75" customHeight="1">
      <c r="A355" s="166"/>
      <c r="B355" s="166"/>
      <c r="C355" s="166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66"/>
      <c r="O355" s="166"/>
      <c r="P355" s="166"/>
      <c r="Q355" s="166"/>
      <c r="R355" s="166"/>
      <c r="S355" s="166"/>
      <c r="T355" s="166"/>
      <c r="U355" s="166"/>
      <c r="V355" s="166"/>
      <c r="W355" s="166"/>
      <c r="X355" s="166"/>
      <c r="Y355" s="166"/>
      <c r="Z355" s="166"/>
    </row>
    <row r="356" spans="1:26" ht="12.75" customHeight="1">
      <c r="A356" s="166"/>
      <c r="B356" s="166"/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66"/>
      <c r="O356" s="166"/>
      <c r="P356" s="166"/>
      <c r="Q356" s="166"/>
      <c r="R356" s="166"/>
      <c r="S356" s="166"/>
      <c r="T356" s="166"/>
      <c r="U356" s="166"/>
      <c r="V356" s="166"/>
      <c r="W356" s="166"/>
      <c r="X356" s="166"/>
      <c r="Y356" s="166"/>
      <c r="Z356" s="166"/>
    </row>
    <row r="357" spans="1:26" ht="12.75" customHeight="1">
      <c r="A357" s="166"/>
      <c r="B357" s="166"/>
      <c r="C357" s="166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66"/>
      <c r="O357" s="166"/>
      <c r="P357" s="166"/>
      <c r="Q357" s="166"/>
      <c r="R357" s="166"/>
      <c r="S357" s="166"/>
      <c r="T357" s="166"/>
      <c r="U357" s="166"/>
      <c r="V357" s="166"/>
      <c r="W357" s="166"/>
      <c r="X357" s="166"/>
      <c r="Y357" s="166"/>
      <c r="Z357" s="166"/>
    </row>
    <row r="358" spans="1:26" ht="12.75" customHeight="1">
      <c r="A358" s="166"/>
      <c r="B358" s="166"/>
      <c r="C358" s="166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66"/>
      <c r="O358" s="166"/>
      <c r="P358" s="166"/>
      <c r="Q358" s="166"/>
      <c r="R358" s="166"/>
      <c r="S358" s="166"/>
      <c r="T358" s="166"/>
      <c r="U358" s="166"/>
      <c r="V358" s="166"/>
      <c r="W358" s="166"/>
      <c r="X358" s="166"/>
      <c r="Y358" s="166"/>
      <c r="Z358" s="166"/>
    </row>
    <row r="359" spans="1:26" ht="12.75" customHeight="1">
      <c r="A359" s="166"/>
      <c r="B359" s="166"/>
      <c r="C359" s="166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66"/>
      <c r="O359" s="166"/>
      <c r="P359" s="166"/>
      <c r="Q359" s="166"/>
      <c r="R359" s="166"/>
      <c r="S359" s="166"/>
      <c r="T359" s="166"/>
      <c r="U359" s="166"/>
      <c r="V359" s="166"/>
      <c r="W359" s="166"/>
      <c r="X359" s="166"/>
      <c r="Y359" s="166"/>
      <c r="Z359" s="166"/>
    </row>
    <row r="360" spans="1:26" ht="12.75" customHeight="1">
      <c r="A360" s="166"/>
      <c r="B360" s="166"/>
      <c r="C360" s="166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66"/>
      <c r="O360" s="166"/>
      <c r="P360" s="166"/>
      <c r="Q360" s="166"/>
      <c r="R360" s="166"/>
      <c r="S360" s="166"/>
      <c r="T360" s="166"/>
      <c r="U360" s="166"/>
      <c r="V360" s="166"/>
      <c r="W360" s="166"/>
      <c r="X360" s="166"/>
      <c r="Y360" s="166"/>
      <c r="Z360" s="166"/>
    </row>
    <row r="361" spans="1:26" ht="12.75" customHeight="1">
      <c r="A361" s="166"/>
      <c r="B361" s="166"/>
      <c r="C361" s="166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66"/>
      <c r="O361" s="166"/>
      <c r="P361" s="166"/>
      <c r="Q361" s="166"/>
      <c r="R361" s="166"/>
      <c r="S361" s="166"/>
      <c r="T361" s="166"/>
      <c r="U361" s="166"/>
      <c r="V361" s="166"/>
      <c r="W361" s="166"/>
      <c r="X361" s="166"/>
      <c r="Y361" s="166"/>
      <c r="Z361" s="166"/>
    </row>
    <row r="362" spans="1:26" ht="12.75" customHeight="1">
      <c r="A362" s="166"/>
      <c r="B362" s="166"/>
      <c r="C362" s="166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66"/>
      <c r="O362" s="166"/>
      <c r="P362" s="166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</row>
    <row r="363" spans="1:26" ht="12.75" customHeight="1">
      <c r="A363" s="166"/>
      <c r="B363" s="166"/>
      <c r="C363" s="166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66"/>
      <c r="O363" s="166"/>
      <c r="P363" s="166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</row>
    <row r="364" spans="1:26" ht="12.75" customHeight="1">
      <c r="A364" s="166"/>
      <c r="B364" s="166"/>
      <c r="C364" s="166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66"/>
      <c r="O364" s="166"/>
      <c r="P364" s="166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</row>
    <row r="365" spans="1:26" ht="12.75" customHeight="1">
      <c r="A365" s="166"/>
      <c r="B365" s="166"/>
      <c r="C365" s="166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66"/>
      <c r="O365" s="166"/>
      <c r="P365" s="166"/>
      <c r="Q365" s="166"/>
      <c r="R365" s="166"/>
      <c r="S365" s="166"/>
      <c r="T365" s="166"/>
      <c r="U365" s="166"/>
      <c r="V365" s="166"/>
      <c r="W365" s="166"/>
      <c r="X365" s="166"/>
      <c r="Y365" s="166"/>
      <c r="Z365" s="166"/>
    </row>
    <row r="366" spans="1:26" ht="12.75" customHeight="1">
      <c r="A366" s="166"/>
      <c r="B366" s="166"/>
      <c r="C366" s="166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66"/>
      <c r="O366" s="166"/>
      <c r="P366" s="166"/>
      <c r="Q366" s="166"/>
      <c r="R366" s="166"/>
      <c r="S366" s="166"/>
      <c r="T366" s="166"/>
      <c r="U366" s="166"/>
      <c r="V366" s="166"/>
      <c r="W366" s="166"/>
      <c r="X366" s="166"/>
      <c r="Y366" s="166"/>
      <c r="Z366" s="166"/>
    </row>
    <row r="367" spans="1:26" ht="12.75" customHeight="1">
      <c r="A367" s="166"/>
      <c r="B367" s="166"/>
      <c r="C367" s="166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66"/>
      <c r="O367" s="166"/>
      <c r="P367" s="166"/>
      <c r="Q367" s="166"/>
      <c r="R367" s="166"/>
      <c r="S367" s="166"/>
      <c r="T367" s="166"/>
      <c r="U367" s="166"/>
      <c r="V367" s="166"/>
      <c r="W367" s="166"/>
      <c r="X367" s="166"/>
      <c r="Y367" s="166"/>
      <c r="Z367" s="166"/>
    </row>
    <row r="368" spans="1:26" ht="12.75" customHeight="1">
      <c r="A368" s="166"/>
      <c r="B368" s="166"/>
      <c r="C368" s="166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66"/>
      <c r="O368" s="166"/>
      <c r="P368" s="166"/>
      <c r="Q368" s="166"/>
      <c r="R368" s="166"/>
      <c r="S368" s="166"/>
      <c r="T368" s="166"/>
      <c r="U368" s="166"/>
      <c r="V368" s="166"/>
      <c r="W368" s="166"/>
      <c r="X368" s="166"/>
      <c r="Y368" s="166"/>
      <c r="Z368" s="166"/>
    </row>
    <row r="369" spans="1:26" ht="12.75" customHeight="1">
      <c r="A369" s="166"/>
      <c r="B369" s="166"/>
      <c r="C369" s="166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66"/>
      <c r="O369" s="166"/>
      <c r="P369" s="166"/>
      <c r="Q369" s="166"/>
      <c r="R369" s="166"/>
      <c r="S369" s="166"/>
      <c r="T369" s="166"/>
      <c r="U369" s="166"/>
      <c r="V369" s="166"/>
      <c r="W369" s="166"/>
      <c r="X369" s="166"/>
      <c r="Y369" s="166"/>
      <c r="Z369" s="166"/>
    </row>
    <row r="370" spans="1:26" ht="12.75" customHeight="1">
      <c r="A370" s="166"/>
      <c r="B370" s="166"/>
      <c r="C370" s="166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66"/>
      <c r="O370" s="166"/>
      <c r="P370" s="166"/>
      <c r="Q370" s="166"/>
      <c r="R370" s="166"/>
      <c r="S370" s="166"/>
      <c r="T370" s="166"/>
      <c r="U370" s="166"/>
      <c r="V370" s="166"/>
      <c r="W370" s="166"/>
      <c r="X370" s="166"/>
      <c r="Y370" s="166"/>
      <c r="Z370" s="166"/>
    </row>
    <row r="371" spans="1:26" ht="12.75" customHeight="1">
      <c r="A371" s="166"/>
      <c r="B371" s="166"/>
      <c r="C371" s="166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66"/>
      <c r="O371" s="166"/>
      <c r="P371" s="166"/>
      <c r="Q371" s="166"/>
      <c r="R371" s="166"/>
      <c r="S371" s="166"/>
      <c r="T371" s="166"/>
      <c r="U371" s="166"/>
      <c r="V371" s="166"/>
      <c r="W371" s="166"/>
      <c r="X371" s="166"/>
      <c r="Y371" s="166"/>
      <c r="Z371" s="166"/>
    </row>
    <row r="372" spans="1:26" ht="12.75" customHeight="1">
      <c r="A372" s="166"/>
      <c r="B372" s="166"/>
      <c r="C372" s="166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66"/>
      <c r="O372" s="166"/>
      <c r="P372" s="166"/>
      <c r="Q372" s="166"/>
      <c r="R372" s="166"/>
      <c r="S372" s="166"/>
      <c r="T372" s="166"/>
      <c r="U372" s="166"/>
      <c r="V372" s="166"/>
      <c r="W372" s="166"/>
      <c r="X372" s="166"/>
      <c r="Y372" s="166"/>
      <c r="Z372" s="166"/>
    </row>
    <row r="373" spans="1:26" ht="12.75" customHeight="1">
      <c r="A373" s="166"/>
      <c r="B373" s="166"/>
      <c r="C373" s="166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66"/>
      <c r="O373" s="166"/>
      <c r="P373" s="166"/>
      <c r="Q373" s="166"/>
      <c r="R373" s="166"/>
      <c r="S373" s="166"/>
      <c r="T373" s="166"/>
      <c r="U373" s="166"/>
      <c r="V373" s="166"/>
      <c r="W373" s="166"/>
      <c r="X373" s="166"/>
      <c r="Y373" s="166"/>
      <c r="Z373" s="166"/>
    </row>
    <row r="374" spans="1:26" ht="12.75" customHeight="1">
      <c r="A374" s="166"/>
      <c r="B374" s="166"/>
      <c r="C374" s="166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66"/>
      <c r="O374" s="166"/>
      <c r="P374" s="166"/>
      <c r="Q374" s="166"/>
      <c r="R374" s="166"/>
      <c r="S374" s="166"/>
      <c r="T374" s="166"/>
      <c r="U374" s="166"/>
      <c r="V374" s="166"/>
      <c r="W374" s="166"/>
      <c r="X374" s="166"/>
      <c r="Y374" s="166"/>
      <c r="Z374" s="166"/>
    </row>
    <row r="375" spans="1:26" ht="12.75" customHeight="1">
      <c r="A375" s="166"/>
      <c r="B375" s="166"/>
      <c r="C375" s="166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66"/>
      <c r="O375" s="166"/>
      <c r="P375" s="166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</row>
    <row r="376" spans="1:26" ht="12.75" customHeight="1">
      <c r="A376" s="166"/>
      <c r="B376" s="166"/>
      <c r="C376" s="166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66"/>
      <c r="O376" s="166"/>
      <c r="P376" s="166"/>
      <c r="Q376" s="166"/>
      <c r="R376" s="166"/>
      <c r="S376" s="166"/>
      <c r="T376" s="166"/>
      <c r="U376" s="166"/>
      <c r="V376" s="166"/>
      <c r="W376" s="166"/>
      <c r="X376" s="166"/>
      <c r="Y376" s="166"/>
      <c r="Z376" s="166"/>
    </row>
    <row r="377" spans="1:26" ht="12.75" customHeight="1">
      <c r="A377" s="166"/>
      <c r="B377" s="166"/>
      <c r="C377" s="166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66"/>
      <c r="O377" s="166"/>
      <c r="P377" s="166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</row>
    <row r="378" spans="1:26" ht="12.75" customHeight="1">
      <c r="A378" s="166"/>
      <c r="B378" s="166"/>
      <c r="C378" s="166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66"/>
      <c r="O378" s="166"/>
      <c r="P378" s="166"/>
      <c r="Q378" s="166"/>
      <c r="R378" s="166"/>
      <c r="S378" s="166"/>
      <c r="T378" s="166"/>
      <c r="U378" s="166"/>
      <c r="V378" s="166"/>
      <c r="W378" s="166"/>
      <c r="X378" s="166"/>
      <c r="Y378" s="166"/>
      <c r="Z378" s="166"/>
    </row>
    <row r="379" spans="1:26" ht="12.75" customHeight="1">
      <c r="A379" s="166"/>
      <c r="B379" s="166"/>
      <c r="C379" s="166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66"/>
      <c r="O379" s="166"/>
      <c r="P379" s="166"/>
      <c r="Q379" s="166"/>
      <c r="R379" s="166"/>
      <c r="S379" s="166"/>
      <c r="T379" s="166"/>
      <c r="U379" s="166"/>
      <c r="V379" s="166"/>
      <c r="W379" s="166"/>
      <c r="X379" s="166"/>
      <c r="Y379" s="166"/>
      <c r="Z379" s="166"/>
    </row>
    <row r="380" spans="1:26" ht="12.75" customHeight="1">
      <c r="A380" s="166"/>
      <c r="B380" s="166"/>
      <c r="C380" s="166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66"/>
      <c r="O380" s="166"/>
      <c r="P380" s="166"/>
      <c r="Q380" s="166"/>
      <c r="R380" s="166"/>
      <c r="S380" s="166"/>
      <c r="T380" s="166"/>
      <c r="U380" s="166"/>
      <c r="V380" s="166"/>
      <c r="W380" s="166"/>
      <c r="X380" s="166"/>
      <c r="Y380" s="166"/>
      <c r="Z380" s="166"/>
    </row>
    <row r="381" spans="1:26" ht="12.75" customHeight="1">
      <c r="A381" s="166"/>
      <c r="B381" s="166"/>
      <c r="C381" s="166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66"/>
      <c r="O381" s="166"/>
      <c r="P381" s="166"/>
      <c r="Q381" s="166"/>
      <c r="R381" s="166"/>
      <c r="S381" s="166"/>
      <c r="T381" s="166"/>
      <c r="U381" s="166"/>
      <c r="V381" s="166"/>
      <c r="W381" s="166"/>
      <c r="X381" s="166"/>
      <c r="Y381" s="166"/>
      <c r="Z381" s="166"/>
    </row>
    <row r="382" spans="1:26" ht="12.75" customHeight="1">
      <c r="A382" s="166"/>
      <c r="B382" s="166"/>
      <c r="C382" s="166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66"/>
      <c r="O382" s="166"/>
      <c r="P382" s="166"/>
      <c r="Q382" s="166"/>
      <c r="R382" s="166"/>
      <c r="S382" s="166"/>
      <c r="T382" s="166"/>
      <c r="U382" s="166"/>
      <c r="V382" s="166"/>
      <c r="W382" s="166"/>
      <c r="X382" s="166"/>
      <c r="Y382" s="166"/>
      <c r="Z382" s="166"/>
    </row>
    <row r="383" spans="1:26" ht="12.75" customHeight="1">
      <c r="A383" s="166"/>
      <c r="B383" s="166"/>
      <c r="C383" s="166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66"/>
      <c r="O383" s="166"/>
      <c r="P383" s="166"/>
      <c r="Q383" s="166"/>
      <c r="R383" s="166"/>
      <c r="S383" s="166"/>
      <c r="T383" s="166"/>
      <c r="U383" s="166"/>
      <c r="V383" s="166"/>
      <c r="W383" s="166"/>
      <c r="X383" s="166"/>
      <c r="Y383" s="166"/>
      <c r="Z383" s="166"/>
    </row>
    <row r="384" spans="1:26" ht="12.75" customHeight="1">
      <c r="A384" s="166"/>
      <c r="B384" s="166"/>
      <c r="C384" s="166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66"/>
      <c r="O384" s="166"/>
      <c r="P384" s="166"/>
      <c r="Q384" s="166"/>
      <c r="R384" s="166"/>
      <c r="S384" s="166"/>
      <c r="T384" s="166"/>
      <c r="U384" s="166"/>
      <c r="V384" s="166"/>
      <c r="W384" s="166"/>
      <c r="X384" s="166"/>
      <c r="Y384" s="166"/>
      <c r="Z384" s="166"/>
    </row>
    <row r="385" spans="1:26" ht="12.75" customHeight="1">
      <c r="A385" s="166"/>
      <c r="B385" s="166"/>
      <c r="C385" s="166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66"/>
      <c r="O385" s="166"/>
      <c r="P385" s="166"/>
      <c r="Q385" s="166"/>
      <c r="R385" s="166"/>
      <c r="S385" s="166"/>
      <c r="T385" s="166"/>
      <c r="U385" s="166"/>
      <c r="V385" s="166"/>
      <c r="W385" s="166"/>
      <c r="X385" s="166"/>
      <c r="Y385" s="166"/>
      <c r="Z385" s="166"/>
    </row>
    <row r="386" spans="1:26" ht="12.75" customHeight="1">
      <c r="A386" s="166"/>
      <c r="B386" s="166"/>
      <c r="C386" s="166"/>
      <c r="D386" s="166"/>
      <c r="E386" s="166"/>
      <c r="F386" s="166"/>
      <c r="G386" s="166"/>
      <c r="H386" s="166"/>
      <c r="I386" s="166"/>
      <c r="J386" s="166"/>
      <c r="K386" s="166"/>
      <c r="L386" s="166"/>
      <c r="M386" s="166"/>
      <c r="N386" s="166"/>
      <c r="O386" s="166"/>
      <c r="P386" s="166"/>
      <c r="Q386" s="166"/>
      <c r="R386" s="166"/>
      <c r="S386" s="166"/>
      <c r="T386" s="166"/>
      <c r="U386" s="166"/>
      <c r="V386" s="166"/>
      <c r="W386" s="166"/>
      <c r="X386" s="166"/>
      <c r="Y386" s="166"/>
      <c r="Z386" s="166"/>
    </row>
    <row r="387" spans="1:26" ht="12.75" customHeight="1">
      <c r="A387" s="166"/>
      <c r="B387" s="166"/>
      <c r="C387" s="166"/>
      <c r="D387" s="166"/>
      <c r="E387" s="166"/>
      <c r="F387" s="166"/>
      <c r="G387" s="166"/>
      <c r="H387" s="166"/>
      <c r="I387" s="166"/>
      <c r="J387" s="166"/>
      <c r="K387" s="166"/>
      <c r="L387" s="166"/>
      <c r="M387" s="166"/>
      <c r="N387" s="166"/>
      <c r="O387" s="166"/>
      <c r="P387" s="166"/>
      <c r="Q387" s="166"/>
      <c r="R387" s="166"/>
      <c r="S387" s="166"/>
      <c r="T387" s="166"/>
      <c r="U387" s="166"/>
      <c r="V387" s="166"/>
      <c r="W387" s="166"/>
      <c r="X387" s="166"/>
      <c r="Y387" s="166"/>
      <c r="Z387" s="166"/>
    </row>
    <row r="388" spans="1:26" ht="12.75" customHeight="1">
      <c r="A388" s="166"/>
      <c r="B388" s="166"/>
      <c r="C388" s="166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P388" s="166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</row>
    <row r="389" spans="1:26" ht="12.75" customHeight="1">
      <c r="A389" s="166"/>
      <c r="B389" s="166"/>
      <c r="C389" s="166"/>
      <c r="D389" s="166"/>
      <c r="E389" s="166"/>
      <c r="F389" s="166"/>
      <c r="G389" s="166"/>
      <c r="H389" s="166"/>
      <c r="I389" s="166"/>
      <c r="J389" s="166"/>
      <c r="K389" s="166"/>
      <c r="L389" s="166"/>
      <c r="M389" s="166"/>
      <c r="N389" s="166"/>
      <c r="O389" s="166"/>
      <c r="P389" s="166"/>
      <c r="Q389" s="166"/>
      <c r="R389" s="166"/>
      <c r="S389" s="166"/>
      <c r="T389" s="166"/>
      <c r="U389" s="166"/>
      <c r="V389" s="166"/>
      <c r="W389" s="166"/>
      <c r="X389" s="166"/>
      <c r="Y389" s="166"/>
      <c r="Z389" s="166"/>
    </row>
    <row r="390" spans="1:26" ht="12.75" customHeight="1">
      <c r="A390" s="166"/>
      <c r="B390" s="166"/>
      <c r="C390" s="166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66"/>
      <c r="O390" s="166"/>
      <c r="P390" s="166"/>
      <c r="Q390" s="166"/>
      <c r="R390" s="166"/>
      <c r="S390" s="166"/>
      <c r="T390" s="166"/>
      <c r="U390" s="166"/>
      <c r="V390" s="166"/>
      <c r="W390" s="166"/>
      <c r="X390" s="166"/>
      <c r="Y390" s="166"/>
      <c r="Z390" s="166"/>
    </row>
    <row r="391" spans="1:26" ht="12.75" customHeight="1">
      <c r="A391" s="166"/>
      <c r="B391" s="166"/>
      <c r="C391" s="166"/>
      <c r="D391" s="166"/>
      <c r="E391" s="166"/>
      <c r="F391" s="166"/>
      <c r="G391" s="166"/>
      <c r="H391" s="166"/>
      <c r="I391" s="166"/>
      <c r="J391" s="166"/>
      <c r="K391" s="166"/>
      <c r="L391" s="166"/>
      <c r="M391" s="166"/>
      <c r="N391" s="166"/>
      <c r="O391" s="166"/>
      <c r="P391" s="166"/>
      <c r="Q391" s="166"/>
      <c r="R391" s="166"/>
      <c r="S391" s="166"/>
      <c r="T391" s="166"/>
      <c r="U391" s="166"/>
      <c r="V391" s="166"/>
      <c r="W391" s="166"/>
      <c r="X391" s="166"/>
      <c r="Y391" s="166"/>
      <c r="Z391" s="166"/>
    </row>
    <row r="392" spans="1:26" ht="12.75" customHeight="1">
      <c r="A392" s="166"/>
      <c r="B392" s="166"/>
      <c r="C392" s="166"/>
      <c r="D392" s="166"/>
      <c r="E392" s="166"/>
      <c r="F392" s="166"/>
      <c r="G392" s="166"/>
      <c r="H392" s="166"/>
      <c r="I392" s="166"/>
      <c r="J392" s="166"/>
      <c r="K392" s="166"/>
      <c r="L392" s="166"/>
      <c r="M392" s="166"/>
      <c r="N392" s="166"/>
      <c r="O392" s="166"/>
      <c r="P392" s="166"/>
      <c r="Q392" s="166"/>
      <c r="R392" s="166"/>
      <c r="S392" s="166"/>
      <c r="T392" s="166"/>
      <c r="U392" s="166"/>
      <c r="V392" s="166"/>
      <c r="W392" s="166"/>
      <c r="X392" s="166"/>
      <c r="Y392" s="166"/>
      <c r="Z392" s="166"/>
    </row>
    <row r="393" spans="1:26" ht="12.75" customHeight="1">
      <c r="A393" s="166"/>
      <c r="B393" s="166"/>
      <c r="C393" s="166"/>
      <c r="D393" s="166"/>
      <c r="E393" s="166"/>
      <c r="F393" s="166"/>
      <c r="G393" s="166"/>
      <c r="H393" s="166"/>
      <c r="I393" s="166"/>
      <c r="J393" s="166"/>
      <c r="K393" s="166"/>
      <c r="L393" s="166"/>
      <c r="M393" s="166"/>
      <c r="N393" s="166"/>
      <c r="O393" s="166"/>
      <c r="P393" s="166"/>
      <c r="Q393" s="166"/>
      <c r="R393" s="166"/>
      <c r="S393" s="166"/>
      <c r="T393" s="166"/>
      <c r="U393" s="166"/>
      <c r="V393" s="166"/>
      <c r="W393" s="166"/>
      <c r="X393" s="166"/>
      <c r="Y393" s="166"/>
      <c r="Z393" s="166"/>
    </row>
    <row r="394" spans="1:26" ht="12.75" customHeight="1">
      <c r="A394" s="166"/>
      <c r="B394" s="166"/>
      <c r="C394" s="166"/>
      <c r="D394" s="166"/>
      <c r="E394" s="166"/>
      <c r="F394" s="166"/>
      <c r="G394" s="166"/>
      <c r="H394" s="166"/>
      <c r="I394" s="166"/>
      <c r="J394" s="166"/>
      <c r="K394" s="166"/>
      <c r="L394" s="166"/>
      <c r="M394" s="166"/>
      <c r="N394" s="166"/>
      <c r="O394" s="166"/>
      <c r="P394" s="166"/>
      <c r="Q394" s="166"/>
      <c r="R394" s="166"/>
      <c r="S394" s="166"/>
      <c r="T394" s="166"/>
      <c r="U394" s="166"/>
      <c r="V394" s="166"/>
      <c r="W394" s="166"/>
      <c r="X394" s="166"/>
      <c r="Y394" s="166"/>
      <c r="Z394" s="166"/>
    </row>
    <row r="395" spans="1:26" ht="12.75" customHeight="1">
      <c r="A395" s="166"/>
      <c r="B395" s="166"/>
      <c r="C395" s="166"/>
      <c r="D395" s="166"/>
      <c r="E395" s="166"/>
      <c r="F395" s="166"/>
      <c r="G395" s="166"/>
      <c r="H395" s="166"/>
      <c r="I395" s="166"/>
      <c r="J395" s="166"/>
      <c r="K395" s="166"/>
      <c r="L395" s="166"/>
      <c r="M395" s="166"/>
      <c r="N395" s="166"/>
      <c r="O395" s="166"/>
      <c r="P395" s="166"/>
      <c r="Q395" s="166"/>
      <c r="R395" s="166"/>
      <c r="S395" s="166"/>
      <c r="T395" s="166"/>
      <c r="U395" s="166"/>
      <c r="V395" s="166"/>
      <c r="W395" s="166"/>
      <c r="X395" s="166"/>
      <c r="Y395" s="166"/>
      <c r="Z395" s="166"/>
    </row>
    <row r="396" spans="1:26" ht="12.75" customHeight="1">
      <c r="A396" s="166"/>
      <c r="B396" s="166"/>
      <c r="C396" s="166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66"/>
      <c r="O396" s="166"/>
      <c r="P396" s="166"/>
      <c r="Q396" s="166"/>
      <c r="R396" s="166"/>
      <c r="S396" s="166"/>
      <c r="T396" s="166"/>
      <c r="U396" s="166"/>
      <c r="V396" s="166"/>
      <c r="W396" s="166"/>
      <c r="X396" s="166"/>
      <c r="Y396" s="166"/>
      <c r="Z396" s="166"/>
    </row>
    <row r="397" spans="1:26" ht="12.75" customHeight="1">
      <c r="A397" s="166"/>
      <c r="B397" s="166"/>
      <c r="C397" s="166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66"/>
      <c r="O397" s="166"/>
      <c r="P397" s="166"/>
      <c r="Q397" s="166"/>
      <c r="R397" s="166"/>
      <c r="S397" s="166"/>
      <c r="T397" s="166"/>
      <c r="U397" s="166"/>
      <c r="V397" s="166"/>
      <c r="W397" s="166"/>
      <c r="X397" s="166"/>
      <c r="Y397" s="166"/>
      <c r="Z397" s="166"/>
    </row>
    <row r="398" spans="1:26" ht="12.75" customHeight="1">
      <c r="A398" s="166"/>
      <c r="B398" s="166"/>
      <c r="C398" s="166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66"/>
      <c r="O398" s="166"/>
      <c r="P398" s="166"/>
      <c r="Q398" s="166"/>
      <c r="R398" s="166"/>
      <c r="S398" s="166"/>
      <c r="T398" s="166"/>
      <c r="U398" s="166"/>
      <c r="V398" s="166"/>
      <c r="W398" s="166"/>
      <c r="X398" s="166"/>
      <c r="Y398" s="166"/>
      <c r="Z398" s="166"/>
    </row>
    <row r="399" spans="1:26" ht="12.75" customHeight="1">
      <c r="A399" s="166"/>
      <c r="B399" s="166"/>
      <c r="C399" s="166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66"/>
      <c r="O399" s="166"/>
      <c r="P399" s="166"/>
      <c r="Q399" s="166"/>
      <c r="R399" s="166"/>
      <c r="S399" s="166"/>
      <c r="T399" s="166"/>
      <c r="U399" s="166"/>
      <c r="V399" s="166"/>
      <c r="W399" s="166"/>
      <c r="X399" s="166"/>
      <c r="Y399" s="166"/>
      <c r="Z399" s="166"/>
    </row>
    <row r="400" spans="1:26" ht="12.75" customHeight="1">
      <c r="A400" s="166"/>
      <c r="B400" s="166"/>
      <c r="C400" s="166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66"/>
      <c r="O400" s="166"/>
      <c r="P400" s="166"/>
      <c r="Q400" s="166"/>
      <c r="R400" s="166"/>
      <c r="S400" s="166"/>
      <c r="T400" s="166"/>
      <c r="U400" s="166"/>
      <c r="V400" s="166"/>
      <c r="W400" s="166"/>
      <c r="X400" s="166"/>
      <c r="Y400" s="166"/>
      <c r="Z400" s="166"/>
    </row>
    <row r="401" spans="1:26" ht="12.75" customHeight="1">
      <c r="A401" s="166"/>
      <c r="B401" s="166"/>
      <c r="C401" s="166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66"/>
      <c r="O401" s="166"/>
      <c r="P401" s="166"/>
      <c r="Q401" s="166"/>
      <c r="R401" s="166"/>
      <c r="S401" s="166"/>
      <c r="T401" s="166"/>
      <c r="U401" s="166"/>
      <c r="V401" s="166"/>
      <c r="W401" s="166"/>
      <c r="X401" s="166"/>
      <c r="Y401" s="166"/>
      <c r="Z401" s="166"/>
    </row>
    <row r="402" spans="1:26" ht="12.75" customHeight="1">
      <c r="A402" s="166"/>
      <c r="B402" s="166"/>
      <c r="C402" s="166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66"/>
      <c r="O402" s="166"/>
      <c r="P402" s="166"/>
      <c r="Q402" s="166"/>
      <c r="R402" s="166"/>
      <c r="S402" s="166"/>
      <c r="T402" s="166"/>
      <c r="U402" s="166"/>
      <c r="V402" s="166"/>
      <c r="W402" s="166"/>
      <c r="X402" s="166"/>
      <c r="Y402" s="166"/>
      <c r="Z402" s="166"/>
    </row>
    <row r="403" spans="1:26" ht="12.75" customHeight="1">
      <c r="A403" s="166"/>
      <c r="B403" s="166"/>
      <c r="C403" s="166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66"/>
      <c r="O403" s="166"/>
      <c r="P403" s="166"/>
      <c r="Q403" s="166"/>
      <c r="R403" s="166"/>
      <c r="S403" s="166"/>
      <c r="T403" s="166"/>
      <c r="U403" s="166"/>
      <c r="V403" s="166"/>
      <c r="W403" s="166"/>
      <c r="X403" s="166"/>
      <c r="Y403" s="166"/>
      <c r="Z403" s="166"/>
    </row>
    <row r="404" spans="1:26" ht="12.75" customHeight="1">
      <c r="A404" s="166"/>
      <c r="B404" s="166"/>
      <c r="C404" s="166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66"/>
      <c r="O404" s="166"/>
      <c r="P404" s="166"/>
      <c r="Q404" s="166"/>
      <c r="R404" s="166"/>
      <c r="S404" s="166"/>
      <c r="T404" s="166"/>
      <c r="U404" s="166"/>
      <c r="V404" s="166"/>
      <c r="W404" s="166"/>
      <c r="X404" s="166"/>
      <c r="Y404" s="166"/>
      <c r="Z404" s="166"/>
    </row>
    <row r="405" spans="1:26" ht="12.75" customHeight="1">
      <c r="A405" s="166"/>
      <c r="B405" s="166"/>
      <c r="C405" s="166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66"/>
      <c r="O405" s="166"/>
      <c r="P405" s="166"/>
      <c r="Q405" s="166"/>
      <c r="R405" s="166"/>
      <c r="S405" s="166"/>
      <c r="T405" s="166"/>
      <c r="U405" s="166"/>
      <c r="V405" s="166"/>
      <c r="W405" s="166"/>
      <c r="X405" s="166"/>
      <c r="Y405" s="166"/>
      <c r="Z405" s="166"/>
    </row>
    <row r="406" spans="1:26" ht="12.75" customHeight="1">
      <c r="A406" s="166"/>
      <c r="B406" s="166"/>
      <c r="C406" s="166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66"/>
      <c r="O406" s="166"/>
      <c r="P406" s="166"/>
      <c r="Q406" s="166"/>
      <c r="R406" s="166"/>
      <c r="S406" s="166"/>
      <c r="T406" s="166"/>
      <c r="U406" s="166"/>
      <c r="V406" s="166"/>
      <c r="W406" s="166"/>
      <c r="X406" s="166"/>
      <c r="Y406" s="166"/>
      <c r="Z406" s="166"/>
    </row>
    <row r="407" spans="1:26" ht="12.75" customHeight="1">
      <c r="A407" s="166"/>
      <c r="B407" s="166"/>
      <c r="C407" s="166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66"/>
      <c r="O407" s="166"/>
      <c r="P407" s="166"/>
      <c r="Q407" s="166"/>
      <c r="R407" s="166"/>
      <c r="S407" s="166"/>
      <c r="T407" s="166"/>
      <c r="U407" s="166"/>
      <c r="V407" s="166"/>
      <c r="W407" s="166"/>
      <c r="X407" s="166"/>
      <c r="Y407" s="166"/>
      <c r="Z407" s="166"/>
    </row>
    <row r="408" spans="1:26" ht="12.75" customHeight="1">
      <c r="A408" s="166"/>
      <c r="B408" s="166"/>
      <c r="C408" s="166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66"/>
      <c r="O408" s="166"/>
      <c r="P408" s="166"/>
      <c r="Q408" s="166"/>
      <c r="R408" s="166"/>
      <c r="S408" s="166"/>
      <c r="T408" s="166"/>
      <c r="U408" s="166"/>
      <c r="V408" s="166"/>
      <c r="W408" s="166"/>
      <c r="X408" s="166"/>
      <c r="Y408" s="166"/>
      <c r="Z408" s="166"/>
    </row>
    <row r="409" spans="1:26" ht="12.75" customHeight="1">
      <c r="A409" s="166"/>
      <c r="B409" s="166"/>
      <c r="C409" s="166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66"/>
      <c r="O409" s="166"/>
      <c r="P409" s="166"/>
      <c r="Q409" s="166"/>
      <c r="R409" s="166"/>
      <c r="S409" s="166"/>
      <c r="T409" s="166"/>
      <c r="U409" s="166"/>
      <c r="V409" s="166"/>
      <c r="W409" s="166"/>
      <c r="X409" s="166"/>
      <c r="Y409" s="166"/>
      <c r="Z409" s="166"/>
    </row>
    <row r="410" spans="1:26" ht="12.75" customHeight="1">
      <c r="A410" s="166"/>
      <c r="B410" s="166"/>
      <c r="C410" s="166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P410" s="166"/>
      <c r="Q410" s="166"/>
      <c r="R410" s="166"/>
      <c r="S410" s="166"/>
      <c r="T410" s="166"/>
      <c r="U410" s="166"/>
      <c r="V410" s="166"/>
      <c r="W410" s="166"/>
      <c r="X410" s="166"/>
      <c r="Y410" s="166"/>
      <c r="Z410" s="166"/>
    </row>
    <row r="411" spans="1:26" ht="12.75" customHeight="1">
      <c r="A411" s="166"/>
      <c r="B411" s="166"/>
      <c r="C411" s="166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66"/>
      <c r="O411" s="166"/>
      <c r="P411" s="166"/>
      <c r="Q411" s="166"/>
      <c r="R411" s="166"/>
      <c r="S411" s="166"/>
      <c r="T411" s="166"/>
      <c r="U411" s="166"/>
      <c r="V411" s="166"/>
      <c r="W411" s="166"/>
      <c r="X411" s="166"/>
      <c r="Y411" s="166"/>
      <c r="Z411" s="166"/>
    </row>
    <row r="412" spans="1:26" ht="12.75" customHeight="1">
      <c r="A412" s="166"/>
      <c r="B412" s="166"/>
      <c r="C412" s="166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66"/>
      <c r="O412" s="166"/>
      <c r="P412" s="166"/>
      <c r="Q412" s="166"/>
      <c r="R412" s="166"/>
      <c r="S412" s="166"/>
      <c r="T412" s="166"/>
      <c r="U412" s="166"/>
      <c r="V412" s="166"/>
      <c r="W412" s="166"/>
      <c r="X412" s="166"/>
      <c r="Y412" s="166"/>
      <c r="Z412" s="166"/>
    </row>
    <row r="413" spans="1:26" ht="12.75" customHeight="1">
      <c r="A413" s="166"/>
      <c r="B413" s="166"/>
      <c r="C413" s="166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66"/>
      <c r="O413" s="166"/>
      <c r="P413" s="166"/>
      <c r="Q413" s="166"/>
      <c r="R413" s="166"/>
      <c r="S413" s="166"/>
      <c r="T413" s="166"/>
      <c r="U413" s="166"/>
      <c r="V413" s="166"/>
      <c r="W413" s="166"/>
      <c r="X413" s="166"/>
      <c r="Y413" s="166"/>
      <c r="Z413" s="166"/>
    </row>
    <row r="414" spans="1:26" ht="12.75" customHeight="1">
      <c r="A414" s="166"/>
      <c r="B414" s="166"/>
      <c r="C414" s="166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66"/>
      <c r="O414" s="166"/>
      <c r="P414" s="166"/>
      <c r="Q414" s="166"/>
      <c r="R414" s="166"/>
      <c r="S414" s="166"/>
      <c r="T414" s="166"/>
      <c r="U414" s="166"/>
      <c r="V414" s="166"/>
      <c r="W414" s="166"/>
      <c r="X414" s="166"/>
      <c r="Y414" s="166"/>
      <c r="Z414" s="166"/>
    </row>
    <row r="415" spans="1:26" ht="12.75" customHeight="1">
      <c r="A415" s="166"/>
      <c r="B415" s="166"/>
      <c r="C415" s="166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66"/>
      <c r="O415" s="166"/>
      <c r="P415" s="166"/>
      <c r="Q415" s="166"/>
      <c r="R415" s="166"/>
      <c r="S415" s="166"/>
      <c r="T415" s="166"/>
      <c r="U415" s="166"/>
      <c r="V415" s="166"/>
      <c r="W415" s="166"/>
      <c r="X415" s="166"/>
      <c r="Y415" s="166"/>
      <c r="Z415" s="166"/>
    </row>
    <row r="416" spans="1:26" ht="12.75" customHeight="1">
      <c r="A416" s="166"/>
      <c r="B416" s="166"/>
      <c r="C416" s="166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66"/>
      <c r="O416" s="166"/>
      <c r="P416" s="166"/>
      <c r="Q416" s="166"/>
      <c r="R416" s="166"/>
      <c r="S416" s="166"/>
      <c r="T416" s="166"/>
      <c r="U416" s="166"/>
      <c r="V416" s="166"/>
      <c r="W416" s="166"/>
      <c r="X416" s="166"/>
      <c r="Y416" s="166"/>
      <c r="Z416" s="166"/>
    </row>
    <row r="417" spans="1:26" ht="12.75" customHeight="1">
      <c r="A417" s="166"/>
      <c r="B417" s="166"/>
      <c r="C417" s="166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66"/>
      <c r="O417" s="166"/>
      <c r="P417" s="166"/>
      <c r="Q417" s="166"/>
      <c r="R417" s="166"/>
      <c r="S417" s="166"/>
      <c r="T417" s="166"/>
      <c r="U417" s="166"/>
      <c r="V417" s="166"/>
      <c r="W417" s="166"/>
      <c r="X417" s="166"/>
      <c r="Y417" s="166"/>
      <c r="Z417" s="166"/>
    </row>
    <row r="418" spans="1:26" ht="12.75" customHeight="1">
      <c r="A418" s="166"/>
      <c r="B418" s="166"/>
      <c r="C418" s="166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66"/>
      <c r="O418" s="166"/>
      <c r="P418" s="166"/>
      <c r="Q418" s="166"/>
      <c r="R418" s="166"/>
      <c r="S418" s="166"/>
      <c r="T418" s="166"/>
      <c r="U418" s="166"/>
      <c r="V418" s="166"/>
      <c r="W418" s="166"/>
      <c r="X418" s="166"/>
      <c r="Y418" s="166"/>
      <c r="Z418" s="166"/>
    </row>
    <row r="419" spans="1:26" ht="12.75" customHeight="1">
      <c r="A419" s="166"/>
      <c r="B419" s="166"/>
      <c r="C419" s="166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66"/>
      <c r="O419" s="166"/>
      <c r="P419" s="166"/>
      <c r="Q419" s="166"/>
      <c r="R419" s="166"/>
      <c r="S419" s="166"/>
      <c r="T419" s="166"/>
      <c r="U419" s="166"/>
      <c r="V419" s="166"/>
      <c r="W419" s="166"/>
      <c r="X419" s="166"/>
      <c r="Y419" s="166"/>
      <c r="Z419" s="166"/>
    </row>
    <row r="420" spans="1:26" ht="12.75" customHeight="1">
      <c r="A420" s="166"/>
      <c r="B420" s="166"/>
      <c r="C420" s="166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66"/>
      <c r="O420" s="166"/>
      <c r="P420" s="166"/>
      <c r="Q420" s="166"/>
      <c r="R420" s="166"/>
      <c r="S420" s="166"/>
      <c r="T420" s="166"/>
      <c r="U420" s="166"/>
      <c r="V420" s="166"/>
      <c r="W420" s="166"/>
      <c r="X420" s="166"/>
      <c r="Y420" s="166"/>
      <c r="Z420" s="166"/>
    </row>
    <row r="421" spans="1:26" ht="12.75" customHeight="1">
      <c r="A421" s="166"/>
      <c r="B421" s="166"/>
      <c r="C421" s="166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66"/>
      <c r="O421" s="166"/>
      <c r="P421" s="166"/>
      <c r="Q421" s="166"/>
      <c r="R421" s="166"/>
      <c r="S421" s="166"/>
      <c r="T421" s="166"/>
      <c r="U421" s="166"/>
      <c r="V421" s="166"/>
      <c r="W421" s="166"/>
      <c r="X421" s="166"/>
      <c r="Y421" s="166"/>
      <c r="Z421" s="166"/>
    </row>
    <row r="422" spans="1:26" ht="12.75" customHeight="1">
      <c r="A422" s="166"/>
      <c r="B422" s="166"/>
      <c r="C422" s="166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66"/>
      <c r="O422" s="166"/>
      <c r="P422" s="166"/>
      <c r="Q422" s="166"/>
      <c r="R422" s="166"/>
      <c r="S422" s="166"/>
      <c r="T422" s="166"/>
      <c r="U422" s="166"/>
      <c r="V422" s="166"/>
      <c r="W422" s="166"/>
      <c r="X422" s="166"/>
      <c r="Y422" s="166"/>
      <c r="Z422" s="166"/>
    </row>
    <row r="423" spans="1:26" ht="12.75" customHeight="1">
      <c r="A423" s="166"/>
      <c r="B423" s="166"/>
      <c r="C423" s="166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66"/>
      <c r="O423" s="166"/>
      <c r="P423" s="166"/>
      <c r="Q423" s="166"/>
      <c r="R423" s="166"/>
      <c r="S423" s="166"/>
      <c r="T423" s="166"/>
      <c r="U423" s="166"/>
      <c r="V423" s="166"/>
      <c r="W423" s="166"/>
      <c r="X423" s="166"/>
      <c r="Y423" s="166"/>
      <c r="Z423" s="166"/>
    </row>
    <row r="424" spans="1:26" ht="12.75" customHeight="1">
      <c r="A424" s="166"/>
      <c r="B424" s="166"/>
      <c r="C424" s="166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66"/>
      <c r="O424" s="166"/>
      <c r="P424" s="166"/>
      <c r="Q424" s="166"/>
      <c r="R424" s="166"/>
      <c r="S424" s="166"/>
      <c r="T424" s="166"/>
      <c r="U424" s="166"/>
      <c r="V424" s="166"/>
      <c r="W424" s="166"/>
      <c r="X424" s="166"/>
      <c r="Y424" s="166"/>
      <c r="Z424" s="166"/>
    </row>
    <row r="425" spans="1:26" ht="12.75" customHeight="1">
      <c r="A425" s="166"/>
      <c r="B425" s="166"/>
      <c r="C425" s="166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66"/>
      <c r="O425" s="166"/>
      <c r="P425" s="166"/>
      <c r="Q425" s="166"/>
      <c r="R425" s="166"/>
      <c r="S425" s="166"/>
      <c r="T425" s="166"/>
      <c r="U425" s="166"/>
      <c r="V425" s="166"/>
      <c r="W425" s="166"/>
      <c r="X425" s="166"/>
      <c r="Y425" s="166"/>
      <c r="Z425" s="166"/>
    </row>
    <row r="426" spans="1:26" ht="12.75" customHeight="1">
      <c r="A426" s="166"/>
      <c r="B426" s="166"/>
      <c r="C426" s="166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66"/>
      <c r="O426" s="166"/>
      <c r="P426" s="166"/>
      <c r="Q426" s="166"/>
      <c r="R426" s="166"/>
      <c r="S426" s="166"/>
      <c r="T426" s="166"/>
      <c r="U426" s="166"/>
      <c r="V426" s="166"/>
      <c r="W426" s="166"/>
      <c r="X426" s="166"/>
      <c r="Y426" s="166"/>
      <c r="Z426" s="166"/>
    </row>
    <row r="427" spans="1:26" ht="12.75" customHeight="1">
      <c r="A427" s="166"/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</row>
    <row r="428" spans="1:26" ht="12.75" customHeight="1">
      <c r="A428" s="166"/>
      <c r="B428" s="166"/>
      <c r="C428" s="166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66"/>
      <c r="O428" s="166"/>
      <c r="P428" s="166"/>
      <c r="Q428" s="166"/>
      <c r="R428" s="166"/>
      <c r="S428" s="166"/>
      <c r="T428" s="166"/>
      <c r="U428" s="166"/>
      <c r="V428" s="166"/>
      <c r="W428" s="166"/>
      <c r="X428" s="166"/>
      <c r="Y428" s="166"/>
      <c r="Z428" s="166"/>
    </row>
    <row r="429" spans="1:26" ht="12.75" customHeight="1">
      <c r="A429" s="166"/>
      <c r="B429" s="166"/>
      <c r="C429" s="166"/>
      <c r="D429" s="166"/>
      <c r="E429" s="166"/>
      <c r="F429" s="166"/>
      <c r="G429" s="166"/>
      <c r="H429" s="166"/>
      <c r="I429" s="166"/>
      <c r="J429" s="166"/>
      <c r="K429" s="166"/>
      <c r="L429" s="166"/>
      <c r="M429" s="166"/>
      <c r="N429" s="166"/>
      <c r="O429" s="166"/>
      <c r="P429" s="166"/>
      <c r="Q429" s="166"/>
      <c r="R429" s="166"/>
      <c r="S429" s="166"/>
      <c r="T429" s="166"/>
      <c r="U429" s="166"/>
      <c r="V429" s="166"/>
      <c r="W429" s="166"/>
      <c r="X429" s="166"/>
      <c r="Y429" s="166"/>
      <c r="Z429" s="166"/>
    </row>
    <row r="430" spans="1:26" ht="12.75" customHeight="1">
      <c r="A430" s="166"/>
      <c r="B430" s="166"/>
      <c r="C430" s="166"/>
      <c r="D430" s="166"/>
      <c r="E430" s="166"/>
      <c r="F430" s="166"/>
      <c r="G430" s="166"/>
      <c r="H430" s="166"/>
      <c r="I430" s="166"/>
      <c r="J430" s="166"/>
      <c r="K430" s="166"/>
      <c r="L430" s="166"/>
      <c r="M430" s="166"/>
      <c r="N430" s="166"/>
      <c r="O430" s="166"/>
      <c r="P430" s="166"/>
      <c r="Q430" s="166"/>
      <c r="R430" s="166"/>
      <c r="S430" s="166"/>
      <c r="T430" s="166"/>
      <c r="U430" s="166"/>
      <c r="V430" s="166"/>
      <c r="W430" s="166"/>
      <c r="X430" s="166"/>
      <c r="Y430" s="166"/>
      <c r="Z430" s="166"/>
    </row>
    <row r="431" spans="1:26" ht="12.75" customHeight="1">
      <c r="A431" s="166"/>
      <c r="B431" s="166"/>
      <c r="C431" s="166"/>
      <c r="D431" s="166"/>
      <c r="E431" s="166"/>
      <c r="F431" s="166"/>
      <c r="G431" s="166"/>
      <c r="H431" s="166"/>
      <c r="I431" s="166"/>
      <c r="J431" s="166"/>
      <c r="K431" s="166"/>
      <c r="L431" s="166"/>
      <c r="M431" s="166"/>
      <c r="N431" s="166"/>
      <c r="O431" s="166"/>
      <c r="P431" s="166"/>
      <c r="Q431" s="166"/>
      <c r="R431" s="166"/>
      <c r="S431" s="166"/>
      <c r="T431" s="166"/>
      <c r="U431" s="166"/>
      <c r="V431" s="166"/>
      <c r="W431" s="166"/>
      <c r="X431" s="166"/>
      <c r="Y431" s="166"/>
      <c r="Z431" s="166"/>
    </row>
    <row r="432" spans="1:26" ht="12.75" customHeight="1">
      <c r="A432" s="166"/>
      <c r="B432" s="166"/>
      <c r="C432" s="166"/>
      <c r="D432" s="166"/>
      <c r="E432" s="166"/>
      <c r="F432" s="166"/>
      <c r="G432" s="166"/>
      <c r="H432" s="166"/>
      <c r="I432" s="166"/>
      <c r="J432" s="166"/>
      <c r="K432" s="166"/>
      <c r="L432" s="166"/>
      <c r="M432" s="166"/>
      <c r="N432" s="166"/>
      <c r="O432" s="166"/>
      <c r="P432" s="166"/>
      <c r="Q432" s="166"/>
      <c r="R432" s="166"/>
      <c r="S432" s="166"/>
      <c r="T432" s="166"/>
      <c r="U432" s="166"/>
      <c r="V432" s="166"/>
      <c r="W432" s="166"/>
      <c r="X432" s="166"/>
      <c r="Y432" s="166"/>
      <c r="Z432" s="166"/>
    </row>
    <row r="433" spans="1:26" ht="12.75" customHeight="1">
      <c r="A433" s="166"/>
      <c r="B433" s="166"/>
      <c r="C433" s="166"/>
      <c r="D433" s="166"/>
      <c r="E433" s="166"/>
      <c r="F433" s="166"/>
      <c r="G433" s="166"/>
      <c r="H433" s="166"/>
      <c r="I433" s="166"/>
      <c r="J433" s="166"/>
      <c r="K433" s="166"/>
      <c r="L433" s="166"/>
      <c r="M433" s="166"/>
      <c r="N433" s="166"/>
      <c r="O433" s="166"/>
      <c r="P433" s="166"/>
      <c r="Q433" s="166"/>
      <c r="R433" s="166"/>
      <c r="S433" s="166"/>
      <c r="T433" s="166"/>
      <c r="U433" s="166"/>
      <c r="V433" s="166"/>
      <c r="W433" s="166"/>
      <c r="X433" s="166"/>
      <c r="Y433" s="166"/>
      <c r="Z433" s="166"/>
    </row>
    <row r="434" spans="1:26" ht="12.75" customHeight="1">
      <c r="A434" s="166"/>
      <c r="B434" s="166"/>
      <c r="C434" s="166"/>
      <c r="D434" s="166"/>
      <c r="E434" s="166"/>
      <c r="F434" s="166"/>
      <c r="G434" s="166"/>
      <c r="H434" s="166"/>
      <c r="I434" s="166"/>
      <c r="J434" s="166"/>
      <c r="K434" s="166"/>
      <c r="L434" s="166"/>
      <c r="M434" s="166"/>
      <c r="N434" s="166"/>
      <c r="O434" s="166"/>
      <c r="P434" s="166"/>
      <c r="Q434" s="166"/>
      <c r="R434" s="166"/>
      <c r="S434" s="166"/>
      <c r="T434" s="166"/>
      <c r="U434" s="166"/>
      <c r="V434" s="166"/>
      <c r="W434" s="166"/>
      <c r="X434" s="166"/>
      <c r="Y434" s="166"/>
      <c r="Z434" s="166"/>
    </row>
    <row r="435" spans="1:26" ht="12.75" customHeight="1">
      <c r="A435" s="166"/>
      <c r="B435" s="166"/>
      <c r="C435" s="166"/>
      <c r="D435" s="166"/>
      <c r="E435" s="166"/>
      <c r="F435" s="166"/>
      <c r="G435" s="166"/>
      <c r="H435" s="166"/>
      <c r="I435" s="166"/>
      <c r="J435" s="166"/>
      <c r="K435" s="166"/>
      <c r="L435" s="166"/>
      <c r="M435" s="166"/>
      <c r="N435" s="166"/>
      <c r="O435" s="166"/>
      <c r="P435" s="166"/>
      <c r="Q435" s="166"/>
      <c r="R435" s="166"/>
      <c r="S435" s="166"/>
      <c r="T435" s="166"/>
      <c r="U435" s="166"/>
      <c r="V435" s="166"/>
      <c r="W435" s="166"/>
      <c r="X435" s="166"/>
      <c r="Y435" s="166"/>
      <c r="Z435" s="166"/>
    </row>
    <row r="436" spans="1:26" ht="12.75" customHeight="1">
      <c r="A436" s="166"/>
      <c r="B436" s="166"/>
      <c r="C436" s="166"/>
      <c r="D436" s="166"/>
      <c r="E436" s="166"/>
      <c r="F436" s="166"/>
      <c r="G436" s="166"/>
      <c r="H436" s="166"/>
      <c r="I436" s="166"/>
      <c r="J436" s="166"/>
      <c r="K436" s="166"/>
      <c r="L436" s="166"/>
      <c r="M436" s="166"/>
      <c r="N436" s="166"/>
      <c r="O436" s="166"/>
      <c r="P436" s="166"/>
      <c r="Q436" s="166"/>
      <c r="R436" s="166"/>
      <c r="S436" s="166"/>
      <c r="T436" s="166"/>
      <c r="U436" s="166"/>
      <c r="V436" s="166"/>
      <c r="W436" s="166"/>
      <c r="X436" s="166"/>
      <c r="Y436" s="166"/>
      <c r="Z436" s="166"/>
    </row>
    <row r="437" spans="1:26" ht="12.75" customHeight="1">
      <c r="A437" s="166"/>
      <c r="B437" s="166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</row>
    <row r="438" spans="1:26" ht="12.75" customHeight="1">
      <c r="A438" s="166"/>
      <c r="B438" s="166"/>
      <c r="C438" s="166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66"/>
      <c r="O438" s="166"/>
      <c r="P438" s="166"/>
      <c r="Q438" s="166"/>
      <c r="R438" s="166"/>
      <c r="S438" s="166"/>
      <c r="T438" s="166"/>
      <c r="U438" s="166"/>
      <c r="V438" s="166"/>
      <c r="W438" s="166"/>
      <c r="X438" s="166"/>
      <c r="Y438" s="166"/>
      <c r="Z438" s="166"/>
    </row>
    <row r="439" spans="1:26" ht="12.75" customHeight="1">
      <c r="A439" s="166"/>
      <c r="B439" s="166"/>
      <c r="C439" s="166"/>
      <c r="D439" s="166"/>
      <c r="E439" s="166"/>
      <c r="F439" s="166"/>
      <c r="G439" s="166"/>
      <c r="H439" s="166"/>
      <c r="I439" s="166"/>
      <c r="J439" s="166"/>
      <c r="K439" s="166"/>
      <c r="L439" s="166"/>
      <c r="M439" s="166"/>
      <c r="N439" s="166"/>
      <c r="O439" s="166"/>
      <c r="P439" s="166"/>
      <c r="Q439" s="166"/>
      <c r="R439" s="166"/>
      <c r="S439" s="166"/>
      <c r="T439" s="166"/>
      <c r="U439" s="166"/>
      <c r="V439" s="166"/>
      <c r="W439" s="166"/>
      <c r="X439" s="166"/>
      <c r="Y439" s="166"/>
      <c r="Z439" s="166"/>
    </row>
    <row r="440" spans="1:26" ht="12.75" customHeight="1">
      <c r="A440" s="166"/>
      <c r="B440" s="166"/>
      <c r="C440" s="166"/>
      <c r="D440" s="166"/>
      <c r="E440" s="166"/>
      <c r="F440" s="166"/>
      <c r="G440" s="166"/>
      <c r="H440" s="166"/>
      <c r="I440" s="166"/>
      <c r="J440" s="166"/>
      <c r="K440" s="166"/>
      <c r="L440" s="166"/>
      <c r="M440" s="166"/>
      <c r="N440" s="166"/>
      <c r="O440" s="166"/>
      <c r="P440" s="166"/>
      <c r="Q440" s="166"/>
      <c r="R440" s="166"/>
      <c r="S440" s="166"/>
      <c r="T440" s="166"/>
      <c r="U440" s="166"/>
      <c r="V440" s="166"/>
      <c r="W440" s="166"/>
      <c r="X440" s="166"/>
      <c r="Y440" s="166"/>
      <c r="Z440" s="166"/>
    </row>
    <row r="441" spans="1:26" ht="12.75" customHeight="1">
      <c r="A441" s="166"/>
      <c r="B441" s="166"/>
      <c r="C441" s="166"/>
      <c r="D441" s="166"/>
      <c r="E441" s="166"/>
      <c r="F441" s="166"/>
      <c r="G441" s="166"/>
      <c r="H441" s="166"/>
      <c r="I441" s="166"/>
      <c r="J441" s="166"/>
      <c r="K441" s="166"/>
      <c r="L441" s="166"/>
      <c r="M441" s="166"/>
      <c r="N441" s="166"/>
      <c r="O441" s="166"/>
      <c r="P441" s="166"/>
      <c r="Q441" s="166"/>
      <c r="R441" s="166"/>
      <c r="S441" s="166"/>
      <c r="T441" s="166"/>
      <c r="U441" s="166"/>
      <c r="V441" s="166"/>
      <c r="W441" s="166"/>
      <c r="X441" s="166"/>
      <c r="Y441" s="166"/>
      <c r="Z441" s="166"/>
    </row>
    <row r="442" spans="1:26" ht="12.75" customHeight="1">
      <c r="A442" s="166"/>
      <c r="B442" s="166"/>
      <c r="C442" s="166"/>
      <c r="D442" s="166"/>
      <c r="E442" s="166"/>
      <c r="F442" s="166"/>
      <c r="G442" s="166"/>
      <c r="H442" s="166"/>
      <c r="I442" s="166"/>
      <c r="J442" s="166"/>
      <c r="K442" s="166"/>
      <c r="L442" s="166"/>
      <c r="M442" s="166"/>
      <c r="N442" s="166"/>
      <c r="O442" s="166"/>
      <c r="P442" s="166"/>
      <c r="Q442" s="166"/>
      <c r="R442" s="166"/>
      <c r="S442" s="166"/>
      <c r="T442" s="166"/>
      <c r="U442" s="166"/>
      <c r="V442" s="166"/>
      <c r="W442" s="166"/>
      <c r="X442" s="166"/>
      <c r="Y442" s="166"/>
      <c r="Z442" s="166"/>
    </row>
    <row r="443" spans="1:26" ht="12.75" customHeight="1">
      <c r="A443" s="166"/>
      <c r="B443" s="166"/>
      <c r="C443" s="166"/>
      <c r="D443" s="166"/>
      <c r="E443" s="166"/>
      <c r="F443" s="166"/>
      <c r="G443" s="166"/>
      <c r="H443" s="166"/>
      <c r="I443" s="166"/>
      <c r="J443" s="166"/>
      <c r="K443" s="166"/>
      <c r="L443" s="166"/>
      <c r="M443" s="166"/>
      <c r="N443" s="166"/>
      <c r="O443" s="166"/>
      <c r="P443" s="166"/>
      <c r="Q443" s="166"/>
      <c r="R443" s="166"/>
      <c r="S443" s="166"/>
      <c r="T443" s="166"/>
      <c r="U443" s="166"/>
      <c r="V443" s="166"/>
      <c r="W443" s="166"/>
      <c r="X443" s="166"/>
      <c r="Y443" s="166"/>
      <c r="Z443" s="166"/>
    </row>
    <row r="444" spans="1:26" ht="12.75" customHeight="1">
      <c r="A444" s="166"/>
      <c r="B444" s="166"/>
      <c r="C444" s="166"/>
      <c r="D444" s="166"/>
      <c r="E444" s="166"/>
      <c r="F444" s="166"/>
      <c r="G444" s="166"/>
      <c r="H444" s="166"/>
      <c r="I444" s="166"/>
      <c r="J444" s="166"/>
      <c r="K444" s="166"/>
      <c r="L444" s="166"/>
      <c r="M444" s="166"/>
      <c r="N444" s="166"/>
      <c r="O444" s="166"/>
      <c r="P444" s="166"/>
      <c r="Q444" s="166"/>
      <c r="R444" s="166"/>
      <c r="S444" s="166"/>
      <c r="T444" s="166"/>
      <c r="U444" s="166"/>
      <c r="V444" s="166"/>
      <c r="W444" s="166"/>
      <c r="X444" s="166"/>
      <c r="Y444" s="166"/>
      <c r="Z444" s="166"/>
    </row>
    <row r="445" spans="1:26" ht="12.75" customHeight="1">
      <c r="A445" s="166"/>
      <c r="B445" s="166"/>
      <c r="C445" s="166"/>
      <c r="D445" s="166"/>
      <c r="E445" s="166"/>
      <c r="F445" s="166"/>
      <c r="G445" s="166"/>
      <c r="H445" s="166"/>
      <c r="I445" s="166"/>
      <c r="J445" s="166"/>
      <c r="K445" s="166"/>
      <c r="L445" s="166"/>
      <c r="M445" s="166"/>
      <c r="N445" s="166"/>
      <c r="O445" s="166"/>
      <c r="P445" s="166"/>
      <c r="Q445" s="166"/>
      <c r="R445" s="166"/>
      <c r="S445" s="166"/>
      <c r="T445" s="166"/>
      <c r="U445" s="166"/>
      <c r="V445" s="166"/>
      <c r="W445" s="166"/>
      <c r="X445" s="166"/>
      <c r="Y445" s="166"/>
      <c r="Z445" s="166"/>
    </row>
    <row r="446" spans="1:26" ht="12.75" customHeight="1">
      <c r="A446" s="166"/>
      <c r="B446" s="166"/>
      <c r="C446" s="166"/>
      <c r="D446" s="166"/>
      <c r="E446" s="166"/>
      <c r="F446" s="166"/>
      <c r="G446" s="166"/>
      <c r="H446" s="166"/>
      <c r="I446" s="166"/>
      <c r="J446" s="166"/>
      <c r="K446" s="166"/>
      <c r="L446" s="166"/>
      <c r="M446" s="166"/>
      <c r="N446" s="166"/>
      <c r="O446" s="166"/>
      <c r="P446" s="166"/>
      <c r="Q446" s="166"/>
      <c r="R446" s="166"/>
      <c r="S446" s="166"/>
      <c r="T446" s="166"/>
      <c r="U446" s="166"/>
      <c r="V446" s="166"/>
      <c r="W446" s="166"/>
      <c r="X446" s="166"/>
      <c r="Y446" s="166"/>
      <c r="Z446" s="166"/>
    </row>
    <row r="447" spans="1:26" ht="12.75" customHeight="1">
      <c r="A447" s="166"/>
      <c r="B447" s="166"/>
      <c r="C447" s="166"/>
      <c r="D447" s="166"/>
      <c r="E447" s="166"/>
      <c r="F447" s="166"/>
      <c r="G447" s="166"/>
      <c r="H447" s="166"/>
      <c r="I447" s="166"/>
      <c r="J447" s="166"/>
      <c r="K447" s="166"/>
      <c r="L447" s="166"/>
      <c r="M447" s="166"/>
      <c r="N447" s="166"/>
      <c r="O447" s="166"/>
      <c r="P447" s="166"/>
      <c r="Q447" s="166"/>
      <c r="R447" s="166"/>
      <c r="S447" s="166"/>
      <c r="T447" s="166"/>
      <c r="U447" s="166"/>
      <c r="V447" s="166"/>
      <c r="W447" s="166"/>
      <c r="X447" s="166"/>
      <c r="Y447" s="166"/>
      <c r="Z447" s="166"/>
    </row>
    <row r="448" spans="1:26" ht="12.75" customHeight="1">
      <c r="A448" s="166"/>
      <c r="B448" s="166"/>
      <c r="C448" s="166"/>
      <c r="D448" s="166"/>
      <c r="E448" s="166"/>
      <c r="F448" s="166"/>
      <c r="G448" s="166"/>
      <c r="H448" s="166"/>
      <c r="I448" s="166"/>
      <c r="J448" s="166"/>
      <c r="K448" s="166"/>
      <c r="L448" s="166"/>
      <c r="M448" s="166"/>
      <c r="N448" s="166"/>
      <c r="O448" s="166"/>
      <c r="P448" s="166"/>
      <c r="Q448" s="166"/>
      <c r="R448" s="166"/>
      <c r="S448" s="166"/>
      <c r="T448" s="166"/>
      <c r="U448" s="166"/>
      <c r="V448" s="166"/>
      <c r="W448" s="166"/>
      <c r="X448" s="166"/>
      <c r="Y448" s="166"/>
      <c r="Z448" s="166"/>
    </row>
    <row r="449" spans="1:26" ht="12.75" customHeight="1">
      <c r="A449" s="166"/>
      <c r="B449" s="166"/>
      <c r="C449" s="166"/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66"/>
      <c r="O449" s="166"/>
      <c r="P449" s="166"/>
      <c r="Q449" s="166"/>
      <c r="R449" s="166"/>
      <c r="S449" s="166"/>
      <c r="T449" s="166"/>
      <c r="U449" s="166"/>
      <c r="V449" s="166"/>
      <c r="W449" s="166"/>
      <c r="X449" s="166"/>
      <c r="Y449" s="166"/>
      <c r="Z449" s="166"/>
    </row>
    <row r="450" spans="1:26" ht="12.75" customHeight="1">
      <c r="A450" s="166"/>
      <c r="B450" s="166"/>
      <c r="C450" s="166"/>
      <c r="D450" s="166"/>
      <c r="E450" s="166"/>
      <c r="F450" s="166"/>
      <c r="G450" s="166"/>
      <c r="H450" s="166"/>
      <c r="I450" s="166"/>
      <c r="J450" s="166"/>
      <c r="K450" s="166"/>
      <c r="L450" s="166"/>
      <c r="M450" s="166"/>
      <c r="N450" s="166"/>
      <c r="O450" s="166"/>
      <c r="P450" s="166"/>
      <c r="Q450" s="166"/>
      <c r="R450" s="166"/>
      <c r="S450" s="166"/>
      <c r="T450" s="166"/>
      <c r="U450" s="166"/>
      <c r="V450" s="166"/>
      <c r="W450" s="166"/>
      <c r="X450" s="166"/>
      <c r="Y450" s="166"/>
      <c r="Z450" s="166"/>
    </row>
    <row r="451" spans="1:26" ht="12.75" customHeight="1">
      <c r="A451" s="166"/>
      <c r="B451" s="166"/>
      <c r="C451" s="166"/>
      <c r="D451" s="166"/>
      <c r="E451" s="166"/>
      <c r="F451" s="166"/>
      <c r="G451" s="166"/>
      <c r="H451" s="166"/>
      <c r="I451" s="166"/>
      <c r="J451" s="166"/>
      <c r="K451" s="166"/>
      <c r="L451" s="166"/>
      <c r="M451" s="166"/>
      <c r="N451" s="166"/>
      <c r="O451" s="166"/>
      <c r="P451" s="166"/>
      <c r="Q451" s="166"/>
      <c r="R451" s="166"/>
      <c r="S451" s="166"/>
      <c r="T451" s="166"/>
      <c r="U451" s="166"/>
      <c r="V451" s="166"/>
      <c r="W451" s="166"/>
      <c r="X451" s="166"/>
      <c r="Y451" s="166"/>
      <c r="Z451" s="166"/>
    </row>
    <row r="452" spans="1:26" ht="12.75" customHeight="1">
      <c r="A452" s="166"/>
      <c r="B452" s="166"/>
      <c r="C452" s="166"/>
      <c r="D452" s="166"/>
      <c r="E452" s="166"/>
      <c r="F452" s="166"/>
      <c r="G452" s="166"/>
      <c r="H452" s="166"/>
      <c r="I452" s="166"/>
      <c r="J452" s="166"/>
      <c r="K452" s="166"/>
      <c r="L452" s="166"/>
      <c r="M452" s="166"/>
      <c r="N452" s="166"/>
      <c r="O452" s="166"/>
      <c r="P452" s="166"/>
      <c r="Q452" s="166"/>
      <c r="R452" s="166"/>
      <c r="S452" s="166"/>
      <c r="T452" s="166"/>
      <c r="U452" s="166"/>
      <c r="V452" s="166"/>
      <c r="W452" s="166"/>
      <c r="X452" s="166"/>
      <c r="Y452" s="166"/>
      <c r="Z452" s="166"/>
    </row>
    <row r="453" spans="1:26" ht="12.75" customHeight="1">
      <c r="A453" s="166"/>
      <c r="B453" s="166"/>
      <c r="C453" s="166"/>
      <c r="D453" s="166"/>
      <c r="E453" s="166"/>
      <c r="F453" s="166"/>
      <c r="G453" s="166"/>
      <c r="H453" s="166"/>
      <c r="I453" s="166"/>
      <c r="J453" s="166"/>
      <c r="K453" s="166"/>
      <c r="L453" s="166"/>
      <c r="M453" s="166"/>
      <c r="N453" s="166"/>
      <c r="O453" s="166"/>
      <c r="P453" s="166"/>
      <c r="Q453" s="166"/>
      <c r="R453" s="166"/>
      <c r="S453" s="166"/>
      <c r="T453" s="166"/>
      <c r="U453" s="166"/>
      <c r="V453" s="166"/>
      <c r="W453" s="166"/>
      <c r="X453" s="166"/>
      <c r="Y453" s="166"/>
      <c r="Z453" s="166"/>
    </row>
    <row r="454" spans="1:26" ht="12.75" customHeight="1">
      <c r="A454" s="166"/>
      <c r="B454" s="166"/>
      <c r="C454" s="166"/>
      <c r="D454" s="166"/>
      <c r="E454" s="166"/>
      <c r="F454" s="166"/>
      <c r="G454" s="166"/>
      <c r="H454" s="166"/>
      <c r="I454" s="166"/>
      <c r="J454" s="166"/>
      <c r="K454" s="166"/>
      <c r="L454" s="166"/>
      <c r="M454" s="166"/>
      <c r="N454" s="166"/>
      <c r="O454" s="166"/>
      <c r="P454" s="166"/>
      <c r="Q454" s="166"/>
      <c r="R454" s="166"/>
      <c r="S454" s="166"/>
      <c r="T454" s="166"/>
      <c r="U454" s="166"/>
      <c r="V454" s="166"/>
      <c r="W454" s="166"/>
      <c r="X454" s="166"/>
      <c r="Y454" s="166"/>
      <c r="Z454" s="166"/>
    </row>
    <row r="455" spans="1:26" ht="12.75" customHeight="1">
      <c r="A455" s="166"/>
      <c r="B455" s="166"/>
      <c r="C455" s="166"/>
      <c r="D455" s="166"/>
      <c r="E455" s="166"/>
      <c r="F455" s="166"/>
      <c r="G455" s="166"/>
      <c r="H455" s="166"/>
      <c r="I455" s="166"/>
      <c r="J455" s="166"/>
      <c r="K455" s="166"/>
      <c r="L455" s="166"/>
      <c r="M455" s="166"/>
      <c r="N455" s="166"/>
      <c r="O455" s="166"/>
      <c r="P455" s="166"/>
      <c r="Q455" s="166"/>
      <c r="R455" s="166"/>
      <c r="S455" s="166"/>
      <c r="T455" s="166"/>
      <c r="U455" s="166"/>
      <c r="V455" s="166"/>
      <c r="W455" s="166"/>
      <c r="X455" s="166"/>
      <c r="Y455" s="166"/>
      <c r="Z455" s="166"/>
    </row>
    <row r="456" spans="1:26" ht="12.75" customHeight="1">
      <c r="A456" s="166"/>
      <c r="B456" s="166"/>
      <c r="C456" s="166"/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66"/>
      <c r="O456" s="166"/>
      <c r="P456" s="166"/>
      <c r="Q456" s="166"/>
      <c r="R456" s="166"/>
      <c r="S456" s="166"/>
      <c r="T456" s="166"/>
      <c r="U456" s="166"/>
      <c r="V456" s="166"/>
      <c r="W456" s="166"/>
      <c r="X456" s="166"/>
      <c r="Y456" s="166"/>
      <c r="Z456" s="166"/>
    </row>
    <row r="457" spans="1:26" ht="12.75" customHeight="1">
      <c r="A457" s="166"/>
      <c r="B457" s="166"/>
      <c r="C457" s="166"/>
      <c r="D457" s="166"/>
      <c r="E457" s="166"/>
      <c r="F457" s="166"/>
      <c r="G457" s="166"/>
      <c r="H457" s="166"/>
      <c r="I457" s="166"/>
      <c r="J457" s="166"/>
      <c r="K457" s="166"/>
      <c r="L457" s="166"/>
      <c r="M457" s="166"/>
      <c r="N457" s="166"/>
      <c r="O457" s="166"/>
      <c r="P457" s="166"/>
      <c r="Q457" s="166"/>
      <c r="R457" s="166"/>
      <c r="S457" s="166"/>
      <c r="T457" s="166"/>
      <c r="U457" s="166"/>
      <c r="V457" s="166"/>
      <c r="W457" s="166"/>
      <c r="X457" s="166"/>
      <c r="Y457" s="166"/>
      <c r="Z457" s="166"/>
    </row>
    <row r="458" spans="1:26" ht="12.75" customHeight="1">
      <c r="A458" s="166"/>
      <c r="B458" s="166"/>
      <c r="C458" s="166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66"/>
      <c r="O458" s="166"/>
      <c r="P458" s="166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</row>
    <row r="459" spans="1:26" ht="12.75" customHeight="1">
      <c r="A459" s="166"/>
      <c r="B459" s="166"/>
      <c r="C459" s="166"/>
      <c r="D459" s="166"/>
      <c r="E459" s="166"/>
      <c r="F459" s="166"/>
      <c r="G459" s="166"/>
      <c r="H459" s="166"/>
      <c r="I459" s="166"/>
      <c r="J459" s="166"/>
      <c r="K459" s="166"/>
      <c r="L459" s="166"/>
      <c r="M459" s="166"/>
      <c r="N459" s="166"/>
      <c r="O459" s="166"/>
      <c r="P459" s="166"/>
      <c r="Q459" s="166"/>
      <c r="R459" s="166"/>
      <c r="S459" s="166"/>
      <c r="T459" s="166"/>
      <c r="U459" s="166"/>
      <c r="V459" s="166"/>
      <c r="W459" s="166"/>
      <c r="X459" s="166"/>
      <c r="Y459" s="166"/>
      <c r="Z459" s="166"/>
    </row>
    <row r="460" spans="1:26" ht="12.75" customHeight="1">
      <c r="A460" s="166"/>
      <c r="B460" s="166"/>
      <c r="C460" s="166"/>
      <c r="D460" s="166"/>
      <c r="E460" s="166"/>
      <c r="F460" s="166"/>
      <c r="G460" s="166"/>
      <c r="H460" s="166"/>
      <c r="I460" s="166"/>
      <c r="J460" s="166"/>
      <c r="K460" s="166"/>
      <c r="L460" s="166"/>
      <c r="M460" s="166"/>
      <c r="N460" s="166"/>
      <c r="O460" s="166"/>
      <c r="P460" s="166"/>
      <c r="Q460" s="166"/>
      <c r="R460" s="166"/>
      <c r="S460" s="166"/>
      <c r="T460" s="166"/>
      <c r="U460" s="166"/>
      <c r="V460" s="166"/>
      <c r="W460" s="166"/>
      <c r="X460" s="166"/>
      <c r="Y460" s="166"/>
      <c r="Z460" s="166"/>
    </row>
    <row r="461" spans="1:26" ht="12.75" customHeight="1">
      <c r="A461" s="166"/>
      <c r="B461" s="166"/>
      <c r="C461" s="166"/>
      <c r="D461" s="166"/>
      <c r="E461" s="166"/>
      <c r="F461" s="166"/>
      <c r="G461" s="166"/>
      <c r="H461" s="166"/>
      <c r="I461" s="166"/>
      <c r="J461" s="166"/>
      <c r="K461" s="166"/>
      <c r="L461" s="166"/>
      <c r="M461" s="166"/>
      <c r="N461" s="166"/>
      <c r="O461" s="166"/>
      <c r="P461" s="166"/>
      <c r="Q461" s="166"/>
      <c r="R461" s="166"/>
      <c r="S461" s="166"/>
      <c r="T461" s="166"/>
      <c r="U461" s="166"/>
      <c r="V461" s="166"/>
      <c r="W461" s="166"/>
      <c r="X461" s="166"/>
      <c r="Y461" s="166"/>
      <c r="Z461" s="166"/>
    </row>
    <row r="462" spans="1:26" ht="12.75" customHeight="1">
      <c r="A462" s="166"/>
      <c r="B462" s="166"/>
      <c r="C462" s="166"/>
      <c r="D462" s="166"/>
      <c r="E462" s="166"/>
      <c r="F462" s="166"/>
      <c r="G462" s="166"/>
      <c r="H462" s="166"/>
      <c r="I462" s="166"/>
      <c r="J462" s="166"/>
      <c r="K462" s="166"/>
      <c r="L462" s="166"/>
      <c r="M462" s="166"/>
      <c r="N462" s="166"/>
      <c r="O462" s="166"/>
      <c r="P462" s="166"/>
      <c r="Q462" s="166"/>
      <c r="R462" s="166"/>
      <c r="S462" s="166"/>
      <c r="T462" s="166"/>
      <c r="U462" s="166"/>
      <c r="V462" s="166"/>
      <c r="W462" s="166"/>
      <c r="X462" s="166"/>
      <c r="Y462" s="166"/>
      <c r="Z462" s="166"/>
    </row>
    <row r="463" spans="1:26" ht="12.75" customHeight="1">
      <c r="A463" s="166"/>
      <c r="B463" s="166"/>
      <c r="C463" s="166"/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6"/>
      <c r="R463" s="166"/>
      <c r="S463" s="166"/>
      <c r="T463" s="166"/>
      <c r="U463" s="166"/>
      <c r="V463" s="166"/>
      <c r="W463" s="166"/>
      <c r="X463" s="166"/>
      <c r="Y463" s="166"/>
      <c r="Z463" s="166"/>
    </row>
    <row r="464" spans="1:26" ht="12.75" customHeight="1">
      <c r="A464" s="166"/>
      <c r="B464" s="166"/>
      <c r="C464" s="166"/>
      <c r="D464" s="166"/>
      <c r="E464" s="166"/>
      <c r="F464" s="166"/>
      <c r="G464" s="166"/>
      <c r="H464" s="166"/>
      <c r="I464" s="166"/>
      <c r="J464" s="166"/>
      <c r="K464" s="166"/>
      <c r="L464" s="166"/>
      <c r="M464" s="166"/>
      <c r="N464" s="166"/>
      <c r="O464" s="166"/>
      <c r="P464" s="166"/>
      <c r="Q464" s="166"/>
      <c r="R464" s="166"/>
      <c r="S464" s="166"/>
      <c r="T464" s="166"/>
      <c r="U464" s="166"/>
      <c r="V464" s="166"/>
      <c r="W464" s="166"/>
      <c r="X464" s="166"/>
      <c r="Y464" s="166"/>
      <c r="Z464" s="166"/>
    </row>
    <row r="465" spans="1:26" ht="12.75" customHeight="1">
      <c r="A465" s="166"/>
      <c r="B465" s="166"/>
      <c r="C465" s="166"/>
      <c r="D465" s="166"/>
      <c r="E465" s="166"/>
      <c r="F465" s="166"/>
      <c r="G465" s="166"/>
      <c r="H465" s="166"/>
      <c r="I465" s="166"/>
      <c r="J465" s="166"/>
      <c r="K465" s="166"/>
      <c r="L465" s="166"/>
      <c r="M465" s="166"/>
      <c r="N465" s="166"/>
      <c r="O465" s="166"/>
      <c r="P465" s="166"/>
      <c r="Q465" s="166"/>
      <c r="R465" s="166"/>
      <c r="S465" s="166"/>
      <c r="T465" s="166"/>
      <c r="U465" s="166"/>
      <c r="V465" s="166"/>
      <c r="W465" s="166"/>
      <c r="X465" s="166"/>
      <c r="Y465" s="166"/>
      <c r="Z465" s="166"/>
    </row>
    <row r="466" spans="1:26" ht="12.75" customHeight="1">
      <c r="A466" s="166"/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</row>
    <row r="467" spans="1:26" ht="12.75" customHeight="1">
      <c r="A467" s="166"/>
      <c r="B467" s="166"/>
      <c r="C467" s="166"/>
      <c r="D467" s="166"/>
      <c r="E467" s="166"/>
      <c r="F467" s="166"/>
      <c r="G467" s="166"/>
      <c r="H467" s="166"/>
      <c r="I467" s="166"/>
      <c r="J467" s="166"/>
      <c r="K467" s="166"/>
      <c r="L467" s="166"/>
      <c r="M467" s="166"/>
      <c r="N467" s="166"/>
      <c r="O467" s="166"/>
      <c r="P467" s="166"/>
      <c r="Q467" s="166"/>
      <c r="R467" s="166"/>
      <c r="S467" s="166"/>
      <c r="T467" s="166"/>
      <c r="U467" s="166"/>
      <c r="V467" s="166"/>
      <c r="W467" s="166"/>
      <c r="X467" s="166"/>
      <c r="Y467" s="166"/>
      <c r="Z467" s="166"/>
    </row>
    <row r="468" spans="1:26" ht="12.75" customHeight="1">
      <c r="A468" s="166"/>
      <c r="B468" s="166"/>
      <c r="C468" s="166"/>
      <c r="D468" s="166"/>
      <c r="E468" s="166"/>
      <c r="F468" s="166"/>
      <c r="G468" s="166"/>
      <c r="H468" s="166"/>
      <c r="I468" s="166"/>
      <c r="J468" s="166"/>
      <c r="K468" s="166"/>
      <c r="L468" s="166"/>
      <c r="M468" s="166"/>
      <c r="N468" s="166"/>
      <c r="O468" s="166"/>
      <c r="P468" s="166"/>
      <c r="Q468" s="166"/>
      <c r="R468" s="166"/>
      <c r="S468" s="166"/>
      <c r="T468" s="166"/>
      <c r="U468" s="166"/>
      <c r="V468" s="166"/>
      <c r="W468" s="166"/>
      <c r="X468" s="166"/>
      <c r="Y468" s="166"/>
      <c r="Z468" s="166"/>
    </row>
    <row r="469" spans="1:26" ht="12.75" customHeight="1">
      <c r="A469" s="166"/>
      <c r="B469" s="166"/>
      <c r="C469" s="166"/>
      <c r="D469" s="166"/>
      <c r="E469" s="166"/>
      <c r="F469" s="166"/>
      <c r="G469" s="166"/>
      <c r="H469" s="166"/>
      <c r="I469" s="166"/>
      <c r="J469" s="166"/>
      <c r="K469" s="166"/>
      <c r="L469" s="166"/>
      <c r="M469" s="166"/>
      <c r="N469" s="166"/>
      <c r="O469" s="166"/>
      <c r="P469" s="166"/>
      <c r="Q469" s="166"/>
      <c r="R469" s="166"/>
      <c r="S469" s="166"/>
      <c r="T469" s="166"/>
      <c r="U469" s="166"/>
      <c r="V469" s="166"/>
      <c r="W469" s="166"/>
      <c r="X469" s="166"/>
      <c r="Y469" s="166"/>
      <c r="Z469" s="166"/>
    </row>
    <row r="470" spans="1:26" ht="12.75" customHeight="1">
      <c r="A470" s="166"/>
      <c r="B470" s="166"/>
      <c r="C470" s="166"/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66"/>
      <c r="Q470" s="166"/>
      <c r="R470" s="166"/>
      <c r="S470" s="166"/>
      <c r="T470" s="166"/>
      <c r="U470" s="166"/>
      <c r="V470" s="166"/>
      <c r="W470" s="166"/>
      <c r="X470" s="166"/>
      <c r="Y470" s="166"/>
      <c r="Z470" s="166"/>
    </row>
    <row r="471" spans="1:26" ht="12.75" customHeight="1">
      <c r="A471" s="166"/>
      <c r="B471" s="166"/>
      <c r="C471" s="166"/>
      <c r="D471" s="166"/>
      <c r="E471" s="166"/>
      <c r="F471" s="166"/>
      <c r="G471" s="166"/>
      <c r="H471" s="166"/>
      <c r="I471" s="166"/>
      <c r="J471" s="166"/>
      <c r="K471" s="166"/>
      <c r="L471" s="166"/>
      <c r="M471" s="166"/>
      <c r="N471" s="166"/>
      <c r="O471" s="166"/>
      <c r="P471" s="166"/>
      <c r="Q471" s="166"/>
      <c r="R471" s="166"/>
      <c r="S471" s="166"/>
      <c r="T471" s="166"/>
      <c r="U471" s="166"/>
      <c r="V471" s="166"/>
      <c r="W471" s="166"/>
      <c r="X471" s="166"/>
      <c r="Y471" s="166"/>
      <c r="Z471" s="166"/>
    </row>
    <row r="472" spans="1:26" ht="12.75" customHeight="1">
      <c r="A472" s="166"/>
      <c r="B472" s="166"/>
      <c r="C472" s="166"/>
      <c r="D472" s="166"/>
      <c r="E472" s="166"/>
      <c r="F472" s="166"/>
      <c r="G472" s="166"/>
      <c r="H472" s="166"/>
      <c r="I472" s="166"/>
      <c r="J472" s="166"/>
      <c r="K472" s="166"/>
      <c r="L472" s="166"/>
      <c r="M472" s="166"/>
      <c r="N472" s="166"/>
      <c r="O472" s="166"/>
      <c r="P472" s="166"/>
      <c r="Q472" s="166"/>
      <c r="R472" s="166"/>
      <c r="S472" s="166"/>
      <c r="T472" s="166"/>
      <c r="U472" s="166"/>
      <c r="V472" s="166"/>
      <c r="W472" s="166"/>
      <c r="X472" s="166"/>
      <c r="Y472" s="166"/>
      <c r="Z472" s="166"/>
    </row>
    <row r="473" spans="1:26" ht="12.75" customHeight="1">
      <c r="A473" s="166"/>
      <c r="B473" s="166"/>
      <c r="C473" s="166"/>
      <c r="D473" s="166"/>
      <c r="E473" s="166"/>
      <c r="F473" s="166"/>
      <c r="G473" s="166"/>
      <c r="H473" s="166"/>
      <c r="I473" s="166"/>
      <c r="J473" s="166"/>
      <c r="K473" s="166"/>
      <c r="L473" s="166"/>
      <c r="M473" s="166"/>
      <c r="N473" s="166"/>
      <c r="O473" s="166"/>
      <c r="P473" s="166"/>
      <c r="Q473" s="166"/>
      <c r="R473" s="166"/>
      <c r="S473" s="166"/>
      <c r="T473" s="166"/>
      <c r="U473" s="166"/>
      <c r="V473" s="166"/>
      <c r="W473" s="166"/>
      <c r="X473" s="166"/>
      <c r="Y473" s="166"/>
      <c r="Z473" s="166"/>
    </row>
    <row r="474" spans="1:26" ht="12.75" customHeight="1">
      <c r="A474" s="166"/>
      <c r="B474" s="166"/>
      <c r="C474" s="166"/>
      <c r="D474" s="166"/>
      <c r="E474" s="166"/>
      <c r="F474" s="166"/>
      <c r="G474" s="166"/>
      <c r="H474" s="166"/>
      <c r="I474" s="166"/>
      <c r="J474" s="166"/>
      <c r="K474" s="166"/>
      <c r="L474" s="166"/>
      <c r="M474" s="166"/>
      <c r="N474" s="166"/>
      <c r="O474" s="166"/>
      <c r="P474" s="166"/>
      <c r="Q474" s="166"/>
      <c r="R474" s="166"/>
      <c r="S474" s="166"/>
      <c r="T474" s="166"/>
      <c r="U474" s="166"/>
      <c r="V474" s="166"/>
      <c r="W474" s="166"/>
      <c r="X474" s="166"/>
      <c r="Y474" s="166"/>
      <c r="Z474" s="166"/>
    </row>
    <row r="475" spans="1:26" ht="12.75" customHeight="1">
      <c r="A475" s="166"/>
      <c r="B475" s="166"/>
      <c r="C475" s="166"/>
      <c r="D475" s="166"/>
      <c r="E475" s="166"/>
      <c r="F475" s="166"/>
      <c r="G475" s="166"/>
      <c r="H475" s="166"/>
      <c r="I475" s="166"/>
      <c r="J475" s="166"/>
      <c r="K475" s="166"/>
      <c r="L475" s="166"/>
      <c r="M475" s="166"/>
      <c r="N475" s="166"/>
      <c r="O475" s="166"/>
      <c r="P475" s="166"/>
      <c r="Q475" s="166"/>
      <c r="R475" s="166"/>
      <c r="S475" s="166"/>
      <c r="T475" s="166"/>
      <c r="U475" s="166"/>
      <c r="V475" s="166"/>
      <c r="W475" s="166"/>
      <c r="X475" s="166"/>
      <c r="Y475" s="166"/>
      <c r="Z475" s="166"/>
    </row>
    <row r="476" spans="1:26" ht="12.75" customHeight="1">
      <c r="A476" s="166"/>
      <c r="B476" s="166"/>
      <c r="C476" s="166"/>
      <c r="D476" s="166"/>
      <c r="E476" s="166"/>
      <c r="F476" s="166"/>
      <c r="G476" s="166"/>
      <c r="H476" s="166"/>
      <c r="I476" s="166"/>
      <c r="J476" s="166"/>
      <c r="K476" s="166"/>
      <c r="L476" s="166"/>
      <c r="M476" s="166"/>
      <c r="N476" s="166"/>
      <c r="O476" s="166"/>
      <c r="P476" s="166"/>
      <c r="Q476" s="166"/>
      <c r="R476" s="166"/>
      <c r="S476" s="166"/>
      <c r="T476" s="166"/>
      <c r="U476" s="166"/>
      <c r="V476" s="166"/>
      <c r="W476" s="166"/>
      <c r="X476" s="166"/>
      <c r="Y476" s="166"/>
      <c r="Z476" s="166"/>
    </row>
    <row r="477" spans="1:26" ht="12.75" customHeight="1">
      <c r="A477" s="166"/>
      <c r="B477" s="166"/>
      <c r="C477" s="166"/>
      <c r="D477" s="166"/>
      <c r="E477" s="166"/>
      <c r="F477" s="166"/>
      <c r="G477" s="166"/>
      <c r="H477" s="166"/>
      <c r="I477" s="166"/>
      <c r="J477" s="166"/>
      <c r="K477" s="166"/>
      <c r="L477" s="166"/>
      <c r="M477" s="166"/>
      <c r="N477" s="166"/>
      <c r="O477" s="166"/>
      <c r="P477" s="166"/>
      <c r="Q477" s="166"/>
      <c r="R477" s="166"/>
      <c r="S477" s="166"/>
      <c r="T477" s="166"/>
      <c r="U477" s="166"/>
      <c r="V477" s="166"/>
      <c r="W477" s="166"/>
      <c r="X477" s="166"/>
      <c r="Y477" s="166"/>
      <c r="Z477" s="166"/>
    </row>
    <row r="478" spans="1:26" ht="12.75" customHeight="1">
      <c r="A478" s="166"/>
      <c r="B478" s="166"/>
      <c r="C478" s="166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66"/>
      <c r="O478" s="166"/>
      <c r="P478" s="166"/>
      <c r="Q478" s="166"/>
      <c r="R478" s="166"/>
      <c r="S478" s="166"/>
      <c r="T478" s="166"/>
      <c r="U478" s="166"/>
      <c r="V478" s="166"/>
      <c r="W478" s="166"/>
      <c r="X478" s="166"/>
      <c r="Y478" s="166"/>
      <c r="Z478" s="166"/>
    </row>
    <row r="479" spans="1:26" ht="12.75" customHeight="1">
      <c r="A479" s="166"/>
      <c r="B479" s="166"/>
      <c r="C479" s="166"/>
      <c r="D479" s="166"/>
      <c r="E479" s="166"/>
      <c r="F479" s="166"/>
      <c r="G479" s="166"/>
      <c r="H479" s="166"/>
      <c r="I479" s="166"/>
      <c r="J479" s="166"/>
      <c r="K479" s="166"/>
      <c r="L479" s="166"/>
      <c r="M479" s="166"/>
      <c r="N479" s="166"/>
      <c r="O479" s="166"/>
      <c r="P479" s="166"/>
      <c r="Q479" s="166"/>
      <c r="R479" s="166"/>
      <c r="S479" s="166"/>
      <c r="T479" s="166"/>
      <c r="U479" s="166"/>
      <c r="V479" s="166"/>
      <c r="W479" s="166"/>
      <c r="X479" s="166"/>
      <c r="Y479" s="166"/>
      <c r="Z479" s="166"/>
    </row>
    <row r="480" spans="1:26" ht="12.75" customHeight="1">
      <c r="A480" s="166"/>
      <c r="B480" s="166"/>
      <c r="C480" s="166"/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66"/>
      <c r="O480" s="166"/>
      <c r="P480" s="166"/>
      <c r="Q480" s="166"/>
      <c r="R480" s="166"/>
      <c r="S480" s="166"/>
      <c r="T480" s="166"/>
      <c r="U480" s="166"/>
      <c r="V480" s="166"/>
      <c r="W480" s="166"/>
      <c r="X480" s="166"/>
      <c r="Y480" s="166"/>
      <c r="Z480" s="166"/>
    </row>
    <row r="481" spans="1:26" ht="12.75" customHeight="1">
      <c r="A481" s="166"/>
      <c r="B481" s="166"/>
      <c r="C481" s="166"/>
      <c r="D481" s="166"/>
      <c r="E481" s="166"/>
      <c r="F481" s="166"/>
      <c r="G481" s="166"/>
      <c r="H481" s="166"/>
      <c r="I481" s="166"/>
      <c r="J481" s="166"/>
      <c r="K481" s="166"/>
      <c r="L481" s="166"/>
      <c r="M481" s="166"/>
      <c r="N481" s="166"/>
      <c r="O481" s="166"/>
      <c r="P481" s="166"/>
      <c r="Q481" s="166"/>
      <c r="R481" s="166"/>
      <c r="S481" s="166"/>
      <c r="T481" s="166"/>
      <c r="U481" s="166"/>
      <c r="V481" s="166"/>
      <c r="W481" s="166"/>
      <c r="X481" s="166"/>
      <c r="Y481" s="166"/>
      <c r="Z481" s="166"/>
    </row>
    <row r="482" spans="1:26" ht="12.75" customHeight="1">
      <c r="A482" s="166"/>
      <c r="B482" s="166"/>
      <c r="C482" s="166"/>
      <c r="D482" s="166"/>
      <c r="E482" s="166"/>
      <c r="F482" s="166"/>
      <c r="G482" s="166"/>
      <c r="H482" s="166"/>
      <c r="I482" s="166"/>
      <c r="J482" s="166"/>
      <c r="K482" s="166"/>
      <c r="L482" s="166"/>
      <c r="M482" s="166"/>
      <c r="N482" s="166"/>
      <c r="O482" s="166"/>
      <c r="P482" s="166"/>
      <c r="Q482" s="166"/>
      <c r="R482" s="166"/>
      <c r="S482" s="166"/>
      <c r="T482" s="166"/>
      <c r="U482" s="166"/>
      <c r="V482" s="166"/>
      <c r="W482" s="166"/>
      <c r="X482" s="166"/>
      <c r="Y482" s="166"/>
      <c r="Z482" s="166"/>
    </row>
    <row r="483" spans="1:26" ht="12.75" customHeight="1">
      <c r="A483" s="166"/>
      <c r="B483" s="166"/>
      <c r="C483" s="166"/>
      <c r="D483" s="166"/>
      <c r="E483" s="166"/>
      <c r="F483" s="166"/>
      <c r="G483" s="166"/>
      <c r="H483" s="166"/>
      <c r="I483" s="166"/>
      <c r="J483" s="166"/>
      <c r="K483" s="166"/>
      <c r="L483" s="166"/>
      <c r="M483" s="166"/>
      <c r="N483" s="166"/>
      <c r="O483" s="166"/>
      <c r="P483" s="166"/>
      <c r="Q483" s="166"/>
      <c r="R483" s="166"/>
      <c r="S483" s="166"/>
      <c r="T483" s="166"/>
      <c r="U483" s="166"/>
      <c r="V483" s="166"/>
      <c r="W483" s="166"/>
      <c r="X483" s="166"/>
      <c r="Y483" s="166"/>
      <c r="Z483" s="166"/>
    </row>
    <row r="484" spans="1:26" ht="12.75" customHeight="1">
      <c r="A484" s="166"/>
      <c r="B484" s="166"/>
      <c r="C484" s="166"/>
      <c r="D484" s="166"/>
      <c r="E484" s="166"/>
      <c r="F484" s="166"/>
      <c r="G484" s="166"/>
      <c r="H484" s="166"/>
      <c r="I484" s="166"/>
      <c r="J484" s="166"/>
      <c r="K484" s="166"/>
      <c r="L484" s="166"/>
      <c r="M484" s="166"/>
      <c r="N484" s="166"/>
      <c r="O484" s="166"/>
      <c r="P484" s="166"/>
      <c r="Q484" s="166"/>
      <c r="R484" s="166"/>
      <c r="S484" s="166"/>
      <c r="T484" s="166"/>
      <c r="U484" s="166"/>
      <c r="V484" s="166"/>
      <c r="W484" s="166"/>
      <c r="X484" s="166"/>
      <c r="Y484" s="166"/>
      <c r="Z484" s="166"/>
    </row>
    <row r="485" spans="1:26" ht="12.75" customHeight="1">
      <c r="A485" s="166"/>
      <c r="B485" s="166"/>
      <c r="C485" s="166"/>
      <c r="D485" s="166"/>
      <c r="E485" s="166"/>
      <c r="F485" s="166"/>
      <c r="G485" s="166"/>
      <c r="H485" s="166"/>
      <c r="I485" s="166"/>
      <c r="J485" s="166"/>
      <c r="K485" s="166"/>
      <c r="L485" s="166"/>
      <c r="M485" s="166"/>
      <c r="N485" s="166"/>
      <c r="O485" s="166"/>
      <c r="P485" s="166"/>
      <c r="Q485" s="166"/>
      <c r="R485" s="166"/>
      <c r="S485" s="166"/>
      <c r="T485" s="166"/>
      <c r="U485" s="166"/>
      <c r="V485" s="166"/>
      <c r="W485" s="166"/>
      <c r="X485" s="166"/>
      <c r="Y485" s="166"/>
      <c r="Z485" s="166"/>
    </row>
    <row r="486" spans="1:26" ht="12.75" customHeight="1">
      <c r="A486" s="166"/>
      <c r="B486" s="166"/>
      <c r="C486" s="166"/>
      <c r="D486" s="166"/>
      <c r="E486" s="166"/>
      <c r="F486" s="166"/>
      <c r="G486" s="166"/>
      <c r="H486" s="166"/>
      <c r="I486" s="166"/>
      <c r="J486" s="166"/>
      <c r="K486" s="166"/>
      <c r="L486" s="166"/>
      <c r="M486" s="166"/>
      <c r="N486" s="166"/>
      <c r="O486" s="166"/>
      <c r="P486" s="166"/>
      <c r="Q486" s="166"/>
      <c r="R486" s="166"/>
      <c r="S486" s="166"/>
      <c r="T486" s="166"/>
      <c r="U486" s="166"/>
      <c r="V486" s="166"/>
      <c r="W486" s="166"/>
      <c r="X486" s="166"/>
      <c r="Y486" s="166"/>
      <c r="Z486" s="166"/>
    </row>
    <row r="487" spans="1:26" ht="12.75" customHeight="1">
      <c r="A487" s="166"/>
      <c r="B487" s="166"/>
      <c r="C487" s="166"/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66"/>
      <c r="O487" s="166"/>
      <c r="P487" s="166"/>
      <c r="Q487" s="166"/>
      <c r="R487" s="166"/>
      <c r="S487" s="166"/>
      <c r="T487" s="166"/>
      <c r="U487" s="166"/>
      <c r="V487" s="166"/>
      <c r="W487" s="166"/>
      <c r="X487" s="166"/>
      <c r="Y487" s="166"/>
      <c r="Z487" s="166"/>
    </row>
    <row r="488" spans="1:26" ht="12.75" customHeight="1">
      <c r="A488" s="166"/>
      <c r="B488" s="166"/>
      <c r="C488" s="166"/>
      <c r="D488" s="166"/>
      <c r="E488" s="166"/>
      <c r="F488" s="166"/>
      <c r="G488" s="166"/>
      <c r="H488" s="166"/>
      <c r="I488" s="166"/>
      <c r="J488" s="166"/>
      <c r="K488" s="166"/>
      <c r="L488" s="166"/>
      <c r="M488" s="166"/>
      <c r="N488" s="166"/>
      <c r="O488" s="166"/>
      <c r="P488" s="166"/>
      <c r="Q488" s="166"/>
      <c r="R488" s="166"/>
      <c r="S488" s="166"/>
      <c r="T488" s="166"/>
      <c r="U488" s="166"/>
      <c r="V488" s="166"/>
      <c r="W488" s="166"/>
      <c r="X488" s="166"/>
      <c r="Y488" s="166"/>
      <c r="Z488" s="166"/>
    </row>
    <row r="489" spans="1:26" ht="12.75" customHeight="1">
      <c r="A489" s="166"/>
      <c r="B489" s="166"/>
      <c r="C489" s="166"/>
      <c r="D489" s="166"/>
      <c r="E489" s="166"/>
      <c r="F489" s="166"/>
      <c r="G489" s="166"/>
      <c r="H489" s="166"/>
      <c r="I489" s="166"/>
      <c r="J489" s="166"/>
      <c r="K489" s="166"/>
      <c r="L489" s="166"/>
      <c r="M489" s="166"/>
      <c r="N489" s="166"/>
      <c r="O489" s="166"/>
      <c r="P489" s="166"/>
      <c r="Q489" s="166"/>
      <c r="R489" s="166"/>
      <c r="S489" s="166"/>
      <c r="T489" s="166"/>
      <c r="U489" s="166"/>
      <c r="V489" s="166"/>
      <c r="W489" s="166"/>
      <c r="X489" s="166"/>
      <c r="Y489" s="166"/>
      <c r="Z489" s="166"/>
    </row>
    <row r="490" spans="1:26" ht="12.75" customHeight="1">
      <c r="A490" s="166"/>
      <c r="B490" s="166"/>
      <c r="C490" s="166"/>
      <c r="D490" s="166"/>
      <c r="E490" s="166"/>
      <c r="F490" s="166"/>
      <c r="G490" s="166"/>
      <c r="H490" s="166"/>
      <c r="I490" s="166"/>
      <c r="J490" s="166"/>
      <c r="K490" s="166"/>
      <c r="L490" s="166"/>
      <c r="M490" s="166"/>
      <c r="N490" s="166"/>
      <c r="O490" s="166"/>
      <c r="P490" s="166"/>
      <c r="Q490" s="166"/>
      <c r="R490" s="166"/>
      <c r="S490" s="166"/>
      <c r="T490" s="166"/>
      <c r="U490" s="166"/>
      <c r="V490" s="166"/>
      <c r="W490" s="166"/>
      <c r="X490" s="166"/>
      <c r="Y490" s="166"/>
      <c r="Z490" s="166"/>
    </row>
    <row r="491" spans="1:26" ht="12.75" customHeight="1">
      <c r="A491" s="166"/>
      <c r="B491" s="166"/>
      <c r="C491" s="166"/>
      <c r="D491" s="166"/>
      <c r="E491" s="166"/>
      <c r="F491" s="166"/>
      <c r="G491" s="166"/>
      <c r="H491" s="166"/>
      <c r="I491" s="166"/>
      <c r="J491" s="166"/>
      <c r="K491" s="166"/>
      <c r="L491" s="166"/>
      <c r="M491" s="166"/>
      <c r="N491" s="166"/>
      <c r="O491" s="166"/>
      <c r="P491" s="166"/>
      <c r="Q491" s="166"/>
      <c r="R491" s="166"/>
      <c r="S491" s="166"/>
      <c r="T491" s="166"/>
      <c r="U491" s="166"/>
      <c r="V491" s="166"/>
      <c r="W491" s="166"/>
      <c r="X491" s="166"/>
      <c r="Y491" s="166"/>
      <c r="Z491" s="166"/>
    </row>
    <row r="492" spans="1:26" ht="12.75" customHeight="1">
      <c r="A492" s="166"/>
      <c r="B492" s="166"/>
      <c r="C492" s="166"/>
      <c r="D492" s="166"/>
      <c r="E492" s="166"/>
      <c r="F492" s="166"/>
      <c r="G492" s="166"/>
      <c r="H492" s="166"/>
      <c r="I492" s="166"/>
      <c r="J492" s="166"/>
      <c r="K492" s="166"/>
      <c r="L492" s="166"/>
      <c r="M492" s="166"/>
      <c r="N492" s="166"/>
      <c r="O492" s="166"/>
      <c r="P492" s="166"/>
      <c r="Q492" s="166"/>
      <c r="R492" s="166"/>
      <c r="S492" s="166"/>
      <c r="T492" s="166"/>
      <c r="U492" s="166"/>
      <c r="V492" s="166"/>
      <c r="W492" s="166"/>
      <c r="X492" s="166"/>
      <c r="Y492" s="166"/>
      <c r="Z492" s="166"/>
    </row>
    <row r="493" spans="1:26" ht="12.75" customHeight="1">
      <c r="A493" s="166"/>
      <c r="B493" s="166"/>
      <c r="C493" s="166"/>
      <c r="D493" s="166"/>
      <c r="E493" s="166"/>
      <c r="F493" s="166"/>
      <c r="G493" s="166"/>
      <c r="H493" s="166"/>
      <c r="I493" s="166"/>
      <c r="J493" s="166"/>
      <c r="K493" s="166"/>
      <c r="L493" s="166"/>
      <c r="M493" s="166"/>
      <c r="N493" s="166"/>
      <c r="O493" s="166"/>
      <c r="P493" s="166"/>
      <c r="Q493" s="166"/>
      <c r="R493" s="166"/>
      <c r="S493" s="166"/>
      <c r="T493" s="166"/>
      <c r="U493" s="166"/>
      <c r="V493" s="166"/>
      <c r="W493" s="166"/>
      <c r="X493" s="166"/>
      <c r="Y493" s="166"/>
      <c r="Z493" s="166"/>
    </row>
    <row r="494" spans="1:26" ht="12.75" customHeight="1">
      <c r="A494" s="166"/>
      <c r="B494" s="166"/>
      <c r="C494" s="166"/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6"/>
      <c r="R494" s="166"/>
      <c r="S494" s="166"/>
      <c r="T494" s="166"/>
      <c r="U494" s="166"/>
      <c r="V494" s="166"/>
      <c r="W494" s="166"/>
      <c r="X494" s="166"/>
      <c r="Y494" s="166"/>
      <c r="Z494" s="166"/>
    </row>
    <row r="495" spans="1:26" ht="12.75" customHeight="1">
      <c r="A495" s="166"/>
      <c r="B495" s="166"/>
      <c r="C495" s="166"/>
      <c r="D495" s="166"/>
      <c r="E495" s="166"/>
      <c r="F495" s="166"/>
      <c r="G495" s="166"/>
      <c r="H495" s="166"/>
      <c r="I495" s="166"/>
      <c r="J495" s="166"/>
      <c r="K495" s="166"/>
      <c r="L495" s="166"/>
      <c r="M495" s="166"/>
      <c r="N495" s="166"/>
      <c r="O495" s="166"/>
      <c r="P495" s="166"/>
      <c r="Q495" s="166"/>
      <c r="R495" s="166"/>
      <c r="S495" s="166"/>
      <c r="T495" s="166"/>
      <c r="U495" s="166"/>
      <c r="V495" s="166"/>
      <c r="W495" s="166"/>
      <c r="X495" s="166"/>
      <c r="Y495" s="166"/>
      <c r="Z495" s="166"/>
    </row>
    <row r="496" spans="1:26" ht="12.75" customHeight="1">
      <c r="A496" s="166"/>
      <c r="B496" s="166"/>
      <c r="C496" s="166"/>
      <c r="D496" s="166"/>
      <c r="E496" s="166"/>
      <c r="F496" s="166"/>
      <c r="G496" s="166"/>
      <c r="H496" s="166"/>
      <c r="I496" s="166"/>
      <c r="J496" s="166"/>
      <c r="K496" s="166"/>
      <c r="L496" s="166"/>
      <c r="M496" s="166"/>
      <c r="N496" s="166"/>
      <c r="O496" s="166"/>
      <c r="P496" s="166"/>
      <c r="Q496" s="166"/>
      <c r="R496" s="166"/>
      <c r="S496" s="166"/>
      <c r="T496" s="166"/>
      <c r="U496" s="166"/>
      <c r="V496" s="166"/>
      <c r="W496" s="166"/>
      <c r="X496" s="166"/>
      <c r="Y496" s="166"/>
      <c r="Z496" s="166"/>
    </row>
    <row r="497" spans="1:26" ht="12.75" customHeight="1">
      <c r="A497" s="166"/>
      <c r="B497" s="166"/>
      <c r="C497" s="166"/>
      <c r="D497" s="166"/>
      <c r="E497" s="166"/>
      <c r="F497" s="166"/>
      <c r="G497" s="166"/>
      <c r="H497" s="166"/>
      <c r="I497" s="166"/>
      <c r="J497" s="166"/>
      <c r="K497" s="166"/>
      <c r="L497" s="166"/>
      <c r="M497" s="166"/>
      <c r="N497" s="166"/>
      <c r="O497" s="166"/>
      <c r="P497" s="166"/>
      <c r="Q497" s="166"/>
      <c r="R497" s="166"/>
      <c r="S497" s="166"/>
      <c r="T497" s="166"/>
      <c r="U497" s="166"/>
      <c r="V497" s="166"/>
      <c r="W497" s="166"/>
      <c r="X497" s="166"/>
      <c r="Y497" s="166"/>
      <c r="Z497" s="166"/>
    </row>
    <row r="498" spans="1:26" ht="12.75" customHeight="1">
      <c r="A498" s="166"/>
      <c r="B498" s="166"/>
      <c r="C498" s="166"/>
      <c r="D498" s="166"/>
      <c r="E498" s="166"/>
      <c r="F498" s="166"/>
      <c r="G498" s="166"/>
      <c r="H498" s="166"/>
      <c r="I498" s="166"/>
      <c r="J498" s="166"/>
      <c r="K498" s="166"/>
      <c r="L498" s="166"/>
      <c r="M498" s="166"/>
      <c r="N498" s="166"/>
      <c r="O498" s="166"/>
      <c r="P498" s="166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</row>
    <row r="499" spans="1:26" ht="12.75" customHeight="1">
      <c r="A499" s="166"/>
      <c r="B499" s="166"/>
      <c r="C499" s="166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66"/>
      <c r="O499" s="166"/>
      <c r="P499" s="166"/>
      <c r="Q499" s="166"/>
      <c r="R499" s="166"/>
      <c r="S499" s="166"/>
      <c r="T499" s="166"/>
      <c r="U499" s="166"/>
      <c r="V499" s="166"/>
      <c r="W499" s="166"/>
      <c r="X499" s="166"/>
      <c r="Y499" s="166"/>
      <c r="Z499" s="166"/>
    </row>
    <row r="500" spans="1:26" ht="12.75" customHeight="1">
      <c r="A500" s="166"/>
      <c r="B500" s="166"/>
      <c r="C500" s="166"/>
      <c r="D500" s="166"/>
      <c r="E500" s="166"/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P500" s="166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</row>
    <row r="501" spans="1:26" ht="12.75" customHeight="1">
      <c r="A501" s="166"/>
      <c r="B501" s="166"/>
      <c r="C501" s="166"/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6"/>
      <c r="R501" s="166"/>
      <c r="S501" s="166"/>
      <c r="T501" s="166"/>
      <c r="U501" s="166"/>
      <c r="V501" s="166"/>
      <c r="W501" s="166"/>
      <c r="X501" s="166"/>
      <c r="Y501" s="166"/>
      <c r="Z501" s="166"/>
    </row>
    <row r="502" spans="1:26" ht="12.75" customHeight="1">
      <c r="A502" s="166"/>
      <c r="B502" s="166"/>
      <c r="C502" s="166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66"/>
      <c r="O502" s="166"/>
      <c r="P502" s="166"/>
      <c r="Q502" s="166"/>
      <c r="R502" s="166"/>
      <c r="S502" s="166"/>
      <c r="T502" s="166"/>
      <c r="U502" s="166"/>
      <c r="V502" s="166"/>
      <c r="W502" s="166"/>
      <c r="X502" s="166"/>
      <c r="Y502" s="166"/>
      <c r="Z502" s="166"/>
    </row>
    <row r="503" spans="1:26" ht="12.75" customHeight="1">
      <c r="A503" s="166"/>
      <c r="B503" s="166"/>
      <c r="C503" s="166"/>
      <c r="D503" s="166"/>
      <c r="E503" s="166"/>
      <c r="F503" s="166"/>
      <c r="G503" s="166"/>
      <c r="H503" s="166"/>
      <c r="I503" s="166"/>
      <c r="J503" s="166"/>
      <c r="K503" s="166"/>
      <c r="L503" s="166"/>
      <c r="M503" s="166"/>
      <c r="N503" s="166"/>
      <c r="O503" s="166"/>
      <c r="P503" s="166"/>
      <c r="Q503" s="166"/>
      <c r="R503" s="166"/>
      <c r="S503" s="166"/>
      <c r="T503" s="166"/>
      <c r="U503" s="166"/>
      <c r="V503" s="166"/>
      <c r="W503" s="166"/>
      <c r="X503" s="166"/>
      <c r="Y503" s="166"/>
      <c r="Z503" s="166"/>
    </row>
    <row r="504" spans="1:26" ht="12.75" customHeight="1">
      <c r="A504" s="166"/>
      <c r="B504" s="166"/>
      <c r="C504" s="166"/>
      <c r="D504" s="166"/>
      <c r="E504" s="166"/>
      <c r="F504" s="166"/>
      <c r="G504" s="166"/>
      <c r="H504" s="166"/>
      <c r="I504" s="166"/>
      <c r="J504" s="166"/>
      <c r="K504" s="166"/>
      <c r="L504" s="166"/>
      <c r="M504" s="166"/>
      <c r="N504" s="166"/>
      <c r="O504" s="166"/>
      <c r="P504" s="166"/>
      <c r="Q504" s="166"/>
      <c r="R504" s="166"/>
      <c r="S504" s="166"/>
      <c r="T504" s="166"/>
      <c r="U504" s="166"/>
      <c r="V504" s="166"/>
      <c r="W504" s="166"/>
      <c r="X504" s="166"/>
      <c r="Y504" s="166"/>
      <c r="Z504" s="166"/>
    </row>
    <row r="505" spans="1:26" ht="12.75" customHeight="1">
      <c r="A505" s="166"/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</row>
    <row r="506" spans="1:26" ht="12.75" customHeight="1">
      <c r="A506" s="166"/>
      <c r="B506" s="166"/>
      <c r="C506" s="166"/>
      <c r="D506" s="166"/>
      <c r="E506" s="166"/>
      <c r="F506" s="166"/>
      <c r="G506" s="166"/>
      <c r="H506" s="166"/>
      <c r="I506" s="166"/>
      <c r="J506" s="166"/>
      <c r="K506" s="166"/>
      <c r="L506" s="166"/>
      <c r="M506" s="166"/>
      <c r="N506" s="166"/>
      <c r="O506" s="166"/>
      <c r="P506" s="166"/>
      <c r="Q506" s="166"/>
      <c r="R506" s="166"/>
      <c r="S506" s="166"/>
      <c r="T506" s="166"/>
      <c r="U506" s="166"/>
      <c r="V506" s="166"/>
      <c r="W506" s="166"/>
      <c r="X506" s="166"/>
      <c r="Y506" s="166"/>
      <c r="Z506" s="166"/>
    </row>
    <row r="507" spans="1:26" ht="12.75" customHeight="1">
      <c r="A507" s="166"/>
      <c r="B507" s="166"/>
      <c r="C507" s="166"/>
      <c r="D507" s="166"/>
      <c r="E507" s="166"/>
      <c r="F507" s="166"/>
      <c r="G507" s="166"/>
      <c r="H507" s="166"/>
      <c r="I507" s="166"/>
      <c r="J507" s="166"/>
      <c r="K507" s="166"/>
      <c r="L507" s="166"/>
      <c r="M507" s="166"/>
      <c r="N507" s="166"/>
      <c r="O507" s="166"/>
      <c r="P507" s="166"/>
      <c r="Q507" s="166"/>
      <c r="R507" s="166"/>
      <c r="S507" s="166"/>
      <c r="T507" s="166"/>
      <c r="U507" s="166"/>
      <c r="V507" s="166"/>
      <c r="W507" s="166"/>
      <c r="X507" s="166"/>
      <c r="Y507" s="166"/>
      <c r="Z507" s="166"/>
    </row>
    <row r="508" spans="1:26" ht="12.75" customHeight="1">
      <c r="A508" s="166"/>
      <c r="B508" s="166"/>
      <c r="C508" s="166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P508" s="166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</row>
    <row r="509" spans="1:26" ht="12.75" customHeight="1">
      <c r="A509" s="166"/>
      <c r="B509" s="166"/>
      <c r="C509" s="166"/>
      <c r="D509" s="166"/>
      <c r="E509" s="166"/>
      <c r="F509" s="166"/>
      <c r="G509" s="166"/>
      <c r="H509" s="166"/>
      <c r="I509" s="166"/>
      <c r="J509" s="166"/>
      <c r="K509" s="166"/>
      <c r="L509" s="166"/>
      <c r="M509" s="166"/>
      <c r="N509" s="166"/>
      <c r="O509" s="166"/>
      <c r="P509" s="166"/>
      <c r="Q509" s="166"/>
      <c r="R509" s="166"/>
      <c r="S509" s="166"/>
      <c r="T509" s="166"/>
      <c r="U509" s="166"/>
      <c r="V509" s="166"/>
      <c r="W509" s="166"/>
      <c r="X509" s="166"/>
      <c r="Y509" s="166"/>
      <c r="Z509" s="166"/>
    </row>
    <row r="510" spans="1:26" ht="12.75" customHeight="1">
      <c r="A510" s="166"/>
      <c r="B510" s="166"/>
      <c r="C510" s="166"/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66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</row>
    <row r="511" spans="1:26" ht="12.75" customHeight="1">
      <c r="A511" s="166"/>
      <c r="B511" s="166"/>
      <c r="C511" s="166"/>
      <c r="D511" s="166"/>
      <c r="E511" s="166"/>
      <c r="F511" s="166"/>
      <c r="G511" s="166"/>
      <c r="H511" s="166"/>
      <c r="I511" s="166"/>
      <c r="J511" s="166"/>
      <c r="K511" s="166"/>
      <c r="L511" s="166"/>
      <c r="M511" s="166"/>
      <c r="N511" s="166"/>
      <c r="O511" s="166"/>
      <c r="P511" s="166"/>
      <c r="Q511" s="166"/>
      <c r="R511" s="166"/>
      <c r="S511" s="166"/>
      <c r="T511" s="166"/>
      <c r="U511" s="166"/>
      <c r="V511" s="166"/>
      <c r="W511" s="166"/>
      <c r="X511" s="166"/>
      <c r="Y511" s="166"/>
      <c r="Z511" s="166"/>
    </row>
    <row r="512" spans="1:26" ht="12.75" customHeight="1">
      <c r="A512" s="166"/>
      <c r="B512" s="166"/>
      <c r="C512" s="166"/>
      <c r="D512" s="166"/>
      <c r="E512" s="166"/>
      <c r="F512" s="166"/>
      <c r="G512" s="166"/>
      <c r="H512" s="166"/>
      <c r="I512" s="166"/>
      <c r="J512" s="166"/>
      <c r="K512" s="166"/>
      <c r="L512" s="166"/>
      <c r="M512" s="166"/>
      <c r="N512" s="166"/>
      <c r="O512" s="166"/>
      <c r="P512" s="166"/>
      <c r="Q512" s="166"/>
      <c r="R512" s="166"/>
      <c r="S512" s="166"/>
      <c r="T512" s="166"/>
      <c r="U512" s="166"/>
      <c r="V512" s="166"/>
      <c r="W512" s="166"/>
      <c r="X512" s="166"/>
      <c r="Y512" s="166"/>
      <c r="Z512" s="166"/>
    </row>
    <row r="513" spans="1:26" ht="12.75" customHeight="1">
      <c r="A513" s="166"/>
      <c r="B513" s="166"/>
      <c r="C513" s="166"/>
      <c r="D513" s="166"/>
      <c r="E513" s="166"/>
      <c r="F513" s="166"/>
      <c r="G513" s="166"/>
      <c r="H513" s="166"/>
      <c r="I513" s="166"/>
      <c r="J513" s="166"/>
      <c r="K513" s="166"/>
      <c r="L513" s="166"/>
      <c r="M513" s="166"/>
      <c r="N513" s="166"/>
      <c r="O513" s="166"/>
      <c r="P513" s="166"/>
      <c r="Q513" s="166"/>
      <c r="R513" s="166"/>
      <c r="S513" s="166"/>
      <c r="T513" s="166"/>
      <c r="U513" s="166"/>
      <c r="V513" s="166"/>
      <c r="W513" s="166"/>
      <c r="X513" s="166"/>
      <c r="Y513" s="166"/>
      <c r="Z513" s="166"/>
    </row>
    <row r="514" spans="1:26" ht="12.75" customHeight="1">
      <c r="A514" s="166"/>
      <c r="B514" s="166"/>
      <c r="C514" s="166"/>
      <c r="D514" s="166"/>
      <c r="E514" s="166"/>
      <c r="F514" s="166"/>
      <c r="G514" s="166"/>
      <c r="H514" s="166"/>
      <c r="I514" s="166"/>
      <c r="J514" s="166"/>
      <c r="K514" s="166"/>
      <c r="L514" s="166"/>
      <c r="M514" s="166"/>
      <c r="N514" s="166"/>
      <c r="O514" s="166"/>
      <c r="P514" s="166"/>
      <c r="Q514" s="166"/>
      <c r="R514" s="166"/>
      <c r="S514" s="166"/>
      <c r="T514" s="166"/>
      <c r="U514" s="166"/>
      <c r="V514" s="166"/>
      <c r="W514" s="166"/>
      <c r="X514" s="166"/>
      <c r="Y514" s="166"/>
      <c r="Z514" s="166"/>
    </row>
    <row r="515" spans="1:26" ht="12.75" customHeight="1">
      <c r="A515" s="166"/>
      <c r="B515" s="166"/>
      <c r="C515" s="166"/>
      <c r="D515" s="166"/>
      <c r="E515" s="166"/>
      <c r="F515" s="166"/>
      <c r="G515" s="166"/>
      <c r="H515" s="166"/>
      <c r="I515" s="166"/>
      <c r="J515" s="166"/>
      <c r="K515" s="166"/>
      <c r="L515" s="166"/>
      <c r="M515" s="166"/>
      <c r="N515" s="166"/>
      <c r="O515" s="166"/>
      <c r="P515" s="166"/>
      <c r="Q515" s="166"/>
      <c r="R515" s="166"/>
      <c r="S515" s="166"/>
      <c r="T515" s="166"/>
      <c r="U515" s="166"/>
      <c r="V515" s="166"/>
      <c r="W515" s="166"/>
      <c r="X515" s="166"/>
      <c r="Y515" s="166"/>
      <c r="Z515" s="166"/>
    </row>
    <row r="516" spans="1:26" ht="12.75" customHeight="1">
      <c r="A516" s="166"/>
      <c r="B516" s="166"/>
      <c r="C516" s="166"/>
      <c r="D516" s="166"/>
      <c r="E516" s="166"/>
      <c r="F516" s="166"/>
      <c r="G516" s="166"/>
      <c r="H516" s="166"/>
      <c r="I516" s="166"/>
      <c r="J516" s="166"/>
      <c r="K516" s="166"/>
      <c r="L516" s="166"/>
      <c r="M516" s="166"/>
      <c r="N516" s="166"/>
      <c r="O516" s="166"/>
      <c r="P516" s="166"/>
      <c r="Q516" s="166"/>
      <c r="R516" s="166"/>
      <c r="S516" s="166"/>
      <c r="T516" s="166"/>
      <c r="U516" s="166"/>
      <c r="V516" s="166"/>
      <c r="W516" s="166"/>
      <c r="X516" s="166"/>
      <c r="Y516" s="166"/>
      <c r="Z516" s="166"/>
    </row>
    <row r="517" spans="1:26" ht="12.75" customHeight="1">
      <c r="A517" s="166"/>
      <c r="B517" s="166"/>
      <c r="C517" s="166"/>
      <c r="D517" s="166"/>
      <c r="E517" s="166"/>
      <c r="F517" s="166"/>
      <c r="G517" s="166"/>
      <c r="H517" s="166"/>
      <c r="I517" s="166"/>
      <c r="J517" s="166"/>
      <c r="K517" s="166"/>
      <c r="L517" s="166"/>
      <c r="M517" s="166"/>
      <c r="N517" s="166"/>
      <c r="O517" s="166"/>
      <c r="P517" s="166"/>
      <c r="Q517" s="166"/>
      <c r="R517" s="166"/>
      <c r="S517" s="166"/>
      <c r="T517" s="166"/>
      <c r="U517" s="166"/>
      <c r="V517" s="166"/>
      <c r="W517" s="166"/>
      <c r="X517" s="166"/>
      <c r="Y517" s="166"/>
      <c r="Z517" s="166"/>
    </row>
    <row r="518" spans="1:26" ht="12.75" customHeight="1">
      <c r="A518" s="166"/>
      <c r="B518" s="166"/>
      <c r="C518" s="166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66"/>
      <c r="O518" s="166"/>
      <c r="P518" s="166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</row>
    <row r="519" spans="1:26" ht="12.75" customHeight="1">
      <c r="A519" s="166"/>
      <c r="B519" s="166"/>
      <c r="C519" s="166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66"/>
      <c r="O519" s="166"/>
      <c r="P519" s="166"/>
      <c r="Q519" s="166"/>
      <c r="R519" s="166"/>
      <c r="S519" s="166"/>
      <c r="T519" s="166"/>
      <c r="U519" s="166"/>
      <c r="V519" s="166"/>
      <c r="W519" s="166"/>
      <c r="X519" s="166"/>
      <c r="Y519" s="166"/>
      <c r="Z519" s="166"/>
    </row>
    <row r="520" spans="1:26" ht="12.75" customHeight="1">
      <c r="A520" s="166"/>
      <c r="B520" s="166"/>
      <c r="C520" s="166"/>
      <c r="D520" s="166"/>
      <c r="E520" s="166"/>
      <c r="F520" s="166"/>
      <c r="G520" s="166"/>
      <c r="H520" s="166"/>
      <c r="I520" s="166"/>
      <c r="J520" s="166"/>
      <c r="K520" s="166"/>
      <c r="L520" s="166"/>
      <c r="M520" s="166"/>
      <c r="N520" s="166"/>
      <c r="O520" s="166"/>
      <c r="P520" s="166"/>
      <c r="Q520" s="166"/>
      <c r="R520" s="166"/>
      <c r="S520" s="166"/>
      <c r="T520" s="166"/>
      <c r="U520" s="166"/>
      <c r="V520" s="166"/>
      <c r="W520" s="166"/>
      <c r="X520" s="166"/>
      <c r="Y520" s="166"/>
      <c r="Z520" s="166"/>
    </row>
    <row r="521" spans="1:26" ht="12.75" customHeight="1">
      <c r="A521" s="166"/>
      <c r="B521" s="166"/>
      <c r="C521" s="166"/>
      <c r="D521" s="166"/>
      <c r="E521" s="166"/>
      <c r="F521" s="166"/>
      <c r="G521" s="166"/>
      <c r="H521" s="166"/>
      <c r="I521" s="166"/>
      <c r="J521" s="166"/>
      <c r="K521" s="166"/>
      <c r="L521" s="166"/>
      <c r="M521" s="166"/>
      <c r="N521" s="166"/>
      <c r="O521" s="166"/>
      <c r="P521" s="166"/>
      <c r="Q521" s="166"/>
      <c r="R521" s="166"/>
      <c r="S521" s="166"/>
      <c r="T521" s="166"/>
      <c r="U521" s="166"/>
      <c r="V521" s="166"/>
      <c r="W521" s="166"/>
      <c r="X521" s="166"/>
      <c r="Y521" s="166"/>
      <c r="Z521" s="166"/>
    </row>
    <row r="522" spans="1:26" ht="12.75" customHeight="1">
      <c r="A522" s="166"/>
      <c r="B522" s="166"/>
      <c r="C522" s="166"/>
      <c r="D522" s="166"/>
      <c r="E522" s="166"/>
      <c r="F522" s="166"/>
      <c r="G522" s="166"/>
      <c r="H522" s="166"/>
      <c r="I522" s="166"/>
      <c r="J522" s="166"/>
      <c r="K522" s="166"/>
      <c r="L522" s="166"/>
      <c r="M522" s="166"/>
      <c r="N522" s="166"/>
      <c r="O522" s="166"/>
      <c r="P522" s="166"/>
      <c r="Q522" s="166"/>
      <c r="R522" s="166"/>
      <c r="S522" s="166"/>
      <c r="T522" s="166"/>
      <c r="U522" s="166"/>
      <c r="V522" s="166"/>
      <c r="W522" s="166"/>
      <c r="X522" s="166"/>
      <c r="Y522" s="166"/>
      <c r="Z522" s="166"/>
    </row>
    <row r="523" spans="1:26" ht="12.75" customHeight="1">
      <c r="A523" s="166"/>
      <c r="B523" s="166"/>
      <c r="C523" s="166"/>
      <c r="D523" s="166"/>
      <c r="E523" s="166"/>
      <c r="F523" s="166"/>
      <c r="G523" s="166"/>
      <c r="H523" s="166"/>
      <c r="I523" s="166"/>
      <c r="J523" s="166"/>
      <c r="K523" s="166"/>
      <c r="L523" s="166"/>
      <c r="M523" s="166"/>
      <c r="N523" s="166"/>
      <c r="O523" s="166"/>
      <c r="P523" s="166"/>
      <c r="Q523" s="166"/>
      <c r="R523" s="166"/>
      <c r="S523" s="166"/>
      <c r="T523" s="166"/>
      <c r="U523" s="166"/>
      <c r="V523" s="166"/>
      <c r="W523" s="166"/>
      <c r="X523" s="166"/>
      <c r="Y523" s="166"/>
      <c r="Z523" s="166"/>
    </row>
    <row r="524" spans="1:26" ht="12.75" customHeight="1">
      <c r="A524" s="166"/>
      <c r="B524" s="166"/>
      <c r="C524" s="166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6"/>
      <c r="R524" s="166"/>
      <c r="S524" s="166"/>
      <c r="T524" s="166"/>
      <c r="U524" s="166"/>
      <c r="V524" s="166"/>
      <c r="W524" s="166"/>
      <c r="X524" s="166"/>
      <c r="Y524" s="166"/>
      <c r="Z524" s="166"/>
    </row>
    <row r="525" spans="1:26" ht="12.75" customHeight="1">
      <c r="A525" s="166"/>
      <c r="B525" s="166"/>
      <c r="C525" s="166"/>
      <c r="D525" s="166"/>
      <c r="E525" s="166"/>
      <c r="F525" s="166"/>
      <c r="G525" s="166"/>
      <c r="H525" s="166"/>
      <c r="I525" s="166"/>
      <c r="J525" s="166"/>
      <c r="K525" s="166"/>
      <c r="L525" s="166"/>
      <c r="M525" s="166"/>
      <c r="N525" s="166"/>
      <c r="O525" s="166"/>
      <c r="P525" s="166"/>
      <c r="Q525" s="166"/>
      <c r="R525" s="166"/>
      <c r="S525" s="166"/>
      <c r="T525" s="166"/>
      <c r="U525" s="166"/>
      <c r="V525" s="166"/>
      <c r="W525" s="166"/>
      <c r="X525" s="166"/>
      <c r="Y525" s="166"/>
      <c r="Z525" s="166"/>
    </row>
    <row r="526" spans="1:26" ht="12.75" customHeight="1">
      <c r="A526" s="166"/>
      <c r="B526" s="166"/>
      <c r="C526" s="166"/>
      <c r="D526" s="166"/>
      <c r="E526" s="166"/>
      <c r="F526" s="166"/>
      <c r="G526" s="166"/>
      <c r="H526" s="166"/>
      <c r="I526" s="166"/>
      <c r="J526" s="166"/>
      <c r="K526" s="166"/>
      <c r="L526" s="166"/>
      <c r="M526" s="166"/>
      <c r="N526" s="166"/>
      <c r="O526" s="166"/>
      <c r="P526" s="166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</row>
    <row r="527" spans="1:26" ht="12.75" customHeight="1">
      <c r="A527" s="166"/>
      <c r="B527" s="166"/>
      <c r="C527" s="166"/>
      <c r="D527" s="166"/>
      <c r="E527" s="166"/>
      <c r="F527" s="166"/>
      <c r="G527" s="166"/>
      <c r="H527" s="166"/>
      <c r="I527" s="166"/>
      <c r="J527" s="166"/>
      <c r="K527" s="166"/>
      <c r="L527" s="166"/>
      <c r="M527" s="166"/>
      <c r="N527" s="166"/>
      <c r="O527" s="166"/>
      <c r="P527" s="166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</row>
    <row r="528" spans="1:26" ht="12.75" customHeight="1">
      <c r="A528" s="166"/>
      <c r="B528" s="166"/>
      <c r="C528" s="166"/>
      <c r="D528" s="166"/>
      <c r="E528" s="166"/>
      <c r="F528" s="166"/>
      <c r="G528" s="166"/>
      <c r="H528" s="166"/>
      <c r="I528" s="166"/>
      <c r="J528" s="166"/>
      <c r="K528" s="166"/>
      <c r="L528" s="166"/>
      <c r="M528" s="166"/>
      <c r="N528" s="166"/>
      <c r="O528" s="166"/>
      <c r="P528" s="166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</row>
    <row r="529" spans="1:26" ht="12.75" customHeight="1">
      <c r="A529" s="166"/>
      <c r="B529" s="166"/>
      <c r="C529" s="166"/>
      <c r="D529" s="166"/>
      <c r="E529" s="166"/>
      <c r="F529" s="166"/>
      <c r="G529" s="166"/>
      <c r="H529" s="166"/>
      <c r="I529" s="166"/>
      <c r="J529" s="166"/>
      <c r="K529" s="166"/>
      <c r="L529" s="166"/>
      <c r="M529" s="166"/>
      <c r="N529" s="166"/>
      <c r="O529" s="166"/>
      <c r="P529" s="166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</row>
    <row r="530" spans="1:26" ht="12.75" customHeight="1">
      <c r="A530" s="166"/>
      <c r="B530" s="166"/>
      <c r="C530" s="166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66"/>
      <c r="O530" s="166"/>
      <c r="P530" s="166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</row>
    <row r="531" spans="1:26" ht="12.75" customHeight="1">
      <c r="A531" s="166"/>
      <c r="B531" s="166"/>
      <c r="C531" s="166"/>
      <c r="D531" s="166"/>
      <c r="E531" s="166"/>
      <c r="F531" s="166"/>
      <c r="G531" s="166"/>
      <c r="H531" s="166"/>
      <c r="I531" s="166"/>
      <c r="J531" s="166"/>
      <c r="K531" s="166"/>
      <c r="L531" s="166"/>
      <c r="M531" s="166"/>
      <c r="N531" s="166"/>
      <c r="O531" s="166"/>
      <c r="P531" s="166"/>
      <c r="Q531" s="166"/>
      <c r="R531" s="166"/>
      <c r="S531" s="166"/>
      <c r="T531" s="166"/>
      <c r="U531" s="166"/>
      <c r="V531" s="166"/>
      <c r="W531" s="166"/>
      <c r="X531" s="166"/>
      <c r="Y531" s="166"/>
      <c r="Z531" s="166"/>
    </row>
    <row r="532" spans="1:26" ht="12.75" customHeight="1">
      <c r="A532" s="166"/>
      <c r="B532" s="166"/>
      <c r="C532" s="166"/>
      <c r="D532" s="166"/>
      <c r="E532" s="166"/>
      <c r="F532" s="166"/>
      <c r="G532" s="166"/>
      <c r="H532" s="166"/>
      <c r="I532" s="166"/>
      <c r="J532" s="166"/>
      <c r="K532" s="166"/>
      <c r="L532" s="166"/>
      <c r="M532" s="166"/>
      <c r="N532" s="166"/>
      <c r="O532" s="166"/>
      <c r="P532" s="166"/>
      <c r="Q532" s="166"/>
      <c r="R532" s="166"/>
      <c r="S532" s="166"/>
      <c r="T532" s="166"/>
      <c r="U532" s="166"/>
      <c r="V532" s="166"/>
      <c r="W532" s="166"/>
      <c r="X532" s="166"/>
      <c r="Y532" s="166"/>
      <c r="Z532" s="166"/>
    </row>
    <row r="533" spans="1:26" ht="12.75" customHeight="1">
      <c r="A533" s="166"/>
      <c r="B533" s="166"/>
      <c r="C533" s="166"/>
      <c r="D533" s="166"/>
      <c r="E533" s="166"/>
      <c r="F533" s="166"/>
      <c r="G533" s="166"/>
      <c r="H533" s="166"/>
      <c r="I533" s="166"/>
      <c r="J533" s="166"/>
      <c r="K533" s="166"/>
      <c r="L533" s="166"/>
      <c r="M533" s="166"/>
      <c r="N533" s="166"/>
      <c r="O533" s="166"/>
      <c r="P533" s="166"/>
      <c r="Q533" s="166"/>
      <c r="R533" s="166"/>
      <c r="S533" s="166"/>
      <c r="T533" s="166"/>
      <c r="U533" s="166"/>
      <c r="V533" s="166"/>
      <c r="W533" s="166"/>
      <c r="X533" s="166"/>
      <c r="Y533" s="166"/>
      <c r="Z533" s="166"/>
    </row>
    <row r="534" spans="1:26" ht="12.75" customHeight="1">
      <c r="A534" s="166"/>
      <c r="B534" s="166"/>
      <c r="C534" s="166"/>
      <c r="D534" s="166"/>
      <c r="E534" s="166"/>
      <c r="F534" s="166"/>
      <c r="G534" s="166"/>
      <c r="H534" s="166"/>
      <c r="I534" s="166"/>
      <c r="J534" s="166"/>
      <c r="K534" s="166"/>
      <c r="L534" s="166"/>
      <c r="M534" s="166"/>
      <c r="N534" s="166"/>
      <c r="O534" s="166"/>
      <c r="P534" s="166"/>
      <c r="Q534" s="166"/>
      <c r="R534" s="166"/>
      <c r="S534" s="166"/>
      <c r="T534" s="166"/>
      <c r="U534" s="166"/>
      <c r="V534" s="166"/>
      <c r="W534" s="166"/>
      <c r="X534" s="166"/>
      <c r="Y534" s="166"/>
      <c r="Z534" s="166"/>
    </row>
    <row r="535" spans="1:26" ht="12.75" customHeight="1">
      <c r="A535" s="166"/>
      <c r="B535" s="166"/>
      <c r="C535" s="166"/>
      <c r="D535" s="166"/>
      <c r="E535" s="166"/>
      <c r="F535" s="166"/>
      <c r="G535" s="166"/>
      <c r="H535" s="166"/>
      <c r="I535" s="166"/>
      <c r="J535" s="166"/>
      <c r="K535" s="166"/>
      <c r="L535" s="166"/>
      <c r="M535" s="166"/>
      <c r="N535" s="166"/>
      <c r="O535" s="166"/>
      <c r="P535" s="166"/>
      <c r="Q535" s="166"/>
      <c r="R535" s="166"/>
      <c r="S535" s="166"/>
      <c r="T535" s="166"/>
      <c r="U535" s="166"/>
      <c r="V535" s="166"/>
      <c r="W535" s="166"/>
      <c r="X535" s="166"/>
      <c r="Y535" s="166"/>
      <c r="Z535" s="166"/>
    </row>
    <row r="536" spans="1:26" ht="12.75" customHeight="1">
      <c r="A536" s="166"/>
      <c r="B536" s="166"/>
      <c r="C536" s="166"/>
      <c r="D536" s="166"/>
      <c r="E536" s="166"/>
      <c r="F536" s="166"/>
      <c r="G536" s="166"/>
      <c r="H536" s="166"/>
      <c r="I536" s="166"/>
      <c r="J536" s="166"/>
      <c r="K536" s="166"/>
      <c r="L536" s="166"/>
      <c r="M536" s="166"/>
      <c r="N536" s="166"/>
      <c r="O536" s="166"/>
      <c r="P536" s="166"/>
      <c r="Q536" s="166"/>
      <c r="R536" s="166"/>
      <c r="S536" s="166"/>
      <c r="T536" s="166"/>
      <c r="U536" s="166"/>
      <c r="V536" s="166"/>
      <c r="W536" s="166"/>
      <c r="X536" s="166"/>
      <c r="Y536" s="166"/>
      <c r="Z536" s="166"/>
    </row>
    <row r="537" spans="1:26" ht="12.75" customHeight="1">
      <c r="A537" s="166"/>
      <c r="B537" s="166"/>
      <c r="C537" s="166"/>
      <c r="D537" s="166"/>
      <c r="E537" s="166"/>
      <c r="F537" s="166"/>
      <c r="G537" s="166"/>
      <c r="H537" s="166"/>
      <c r="I537" s="166"/>
      <c r="J537" s="166"/>
      <c r="K537" s="166"/>
      <c r="L537" s="166"/>
      <c r="M537" s="166"/>
      <c r="N537" s="166"/>
      <c r="O537" s="166"/>
      <c r="P537" s="166"/>
      <c r="Q537" s="166"/>
      <c r="R537" s="166"/>
      <c r="S537" s="166"/>
      <c r="T537" s="166"/>
      <c r="U537" s="166"/>
      <c r="V537" s="166"/>
      <c r="W537" s="166"/>
      <c r="X537" s="166"/>
      <c r="Y537" s="166"/>
      <c r="Z537" s="166"/>
    </row>
    <row r="538" spans="1:26" ht="12.75" customHeight="1">
      <c r="A538" s="166"/>
      <c r="B538" s="166"/>
      <c r="C538" s="166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66"/>
      <c r="O538" s="166"/>
      <c r="P538" s="166"/>
      <c r="Q538" s="166"/>
      <c r="R538" s="166"/>
      <c r="S538" s="166"/>
      <c r="T538" s="166"/>
      <c r="U538" s="166"/>
      <c r="V538" s="166"/>
      <c r="W538" s="166"/>
      <c r="X538" s="166"/>
      <c r="Y538" s="166"/>
      <c r="Z538" s="166"/>
    </row>
    <row r="539" spans="1:26" ht="12.75" customHeight="1">
      <c r="A539" s="166"/>
      <c r="B539" s="166"/>
      <c r="C539" s="166"/>
      <c r="D539" s="166"/>
      <c r="E539" s="166"/>
      <c r="F539" s="166"/>
      <c r="G539" s="166"/>
      <c r="H539" s="166"/>
      <c r="I539" s="166"/>
      <c r="J539" s="166"/>
      <c r="K539" s="166"/>
      <c r="L539" s="166"/>
      <c r="M539" s="166"/>
      <c r="N539" s="166"/>
      <c r="O539" s="166"/>
      <c r="P539" s="166"/>
      <c r="Q539" s="166"/>
      <c r="R539" s="166"/>
      <c r="S539" s="166"/>
      <c r="T539" s="166"/>
      <c r="U539" s="166"/>
      <c r="V539" s="166"/>
      <c r="W539" s="166"/>
      <c r="X539" s="166"/>
      <c r="Y539" s="166"/>
      <c r="Z539" s="166"/>
    </row>
    <row r="540" spans="1:26" ht="12.75" customHeight="1">
      <c r="A540" s="166"/>
      <c r="B540" s="166"/>
      <c r="C540" s="166"/>
      <c r="D540" s="166"/>
      <c r="E540" s="166"/>
      <c r="F540" s="166"/>
      <c r="G540" s="166"/>
      <c r="H540" s="166"/>
      <c r="I540" s="166"/>
      <c r="J540" s="166"/>
      <c r="K540" s="166"/>
      <c r="L540" s="166"/>
      <c r="M540" s="166"/>
      <c r="N540" s="166"/>
      <c r="O540" s="166"/>
      <c r="P540" s="166"/>
      <c r="Q540" s="166"/>
      <c r="R540" s="166"/>
      <c r="S540" s="166"/>
      <c r="T540" s="166"/>
      <c r="U540" s="166"/>
      <c r="V540" s="166"/>
      <c r="W540" s="166"/>
      <c r="X540" s="166"/>
      <c r="Y540" s="166"/>
      <c r="Z540" s="166"/>
    </row>
    <row r="541" spans="1:26" ht="12.75" customHeight="1">
      <c r="A541" s="166"/>
      <c r="B541" s="166"/>
      <c r="C541" s="166"/>
      <c r="D541" s="166"/>
      <c r="E541" s="166"/>
      <c r="F541" s="166"/>
      <c r="G541" s="166"/>
      <c r="H541" s="166"/>
      <c r="I541" s="166"/>
      <c r="J541" s="166"/>
      <c r="K541" s="166"/>
      <c r="L541" s="166"/>
      <c r="M541" s="166"/>
      <c r="N541" s="166"/>
      <c r="O541" s="166"/>
      <c r="P541" s="166"/>
      <c r="Q541" s="166"/>
      <c r="R541" s="166"/>
      <c r="S541" s="166"/>
      <c r="T541" s="166"/>
      <c r="U541" s="166"/>
      <c r="V541" s="166"/>
      <c r="W541" s="166"/>
      <c r="X541" s="166"/>
      <c r="Y541" s="166"/>
      <c r="Z541" s="166"/>
    </row>
    <row r="542" spans="1:26" ht="12.75" customHeight="1">
      <c r="A542" s="166"/>
      <c r="B542" s="166"/>
      <c r="C542" s="166"/>
      <c r="D542" s="166"/>
      <c r="E542" s="166"/>
      <c r="F542" s="166"/>
      <c r="G542" s="166"/>
      <c r="H542" s="166"/>
      <c r="I542" s="166"/>
      <c r="J542" s="166"/>
      <c r="K542" s="166"/>
      <c r="L542" s="166"/>
      <c r="M542" s="166"/>
      <c r="N542" s="166"/>
      <c r="O542" s="166"/>
      <c r="P542" s="166"/>
      <c r="Q542" s="166"/>
      <c r="R542" s="166"/>
      <c r="S542" s="166"/>
      <c r="T542" s="166"/>
      <c r="U542" s="166"/>
      <c r="V542" s="166"/>
      <c r="W542" s="166"/>
      <c r="X542" s="166"/>
      <c r="Y542" s="166"/>
      <c r="Z542" s="166"/>
    </row>
    <row r="543" spans="1:26" ht="12.75" customHeight="1">
      <c r="A543" s="166"/>
      <c r="B543" s="166"/>
      <c r="C543" s="166"/>
      <c r="D543" s="166"/>
      <c r="E543" s="166"/>
      <c r="F543" s="166"/>
      <c r="G543" s="166"/>
      <c r="H543" s="166"/>
      <c r="I543" s="166"/>
      <c r="J543" s="166"/>
      <c r="K543" s="166"/>
      <c r="L543" s="166"/>
      <c r="M543" s="166"/>
      <c r="N543" s="166"/>
      <c r="O543" s="166"/>
      <c r="P543" s="166"/>
      <c r="Q543" s="166"/>
      <c r="R543" s="166"/>
      <c r="S543" s="166"/>
      <c r="T543" s="166"/>
      <c r="U543" s="166"/>
      <c r="V543" s="166"/>
      <c r="W543" s="166"/>
      <c r="X543" s="166"/>
      <c r="Y543" s="166"/>
      <c r="Z543" s="166"/>
    </row>
    <row r="544" spans="1:26" ht="12.75" customHeight="1">
      <c r="A544" s="166"/>
      <c r="B544" s="166"/>
      <c r="C544" s="166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66"/>
      <c r="O544" s="166"/>
      <c r="P544" s="166"/>
      <c r="Q544" s="166"/>
      <c r="R544" s="166"/>
      <c r="S544" s="166"/>
      <c r="T544" s="166"/>
      <c r="U544" s="166"/>
      <c r="V544" s="166"/>
      <c r="W544" s="166"/>
      <c r="X544" s="166"/>
      <c r="Y544" s="166"/>
      <c r="Z544" s="166"/>
    </row>
    <row r="545" spans="1:26" ht="12.75" customHeight="1">
      <c r="A545" s="166"/>
      <c r="B545" s="166"/>
      <c r="C545" s="166"/>
      <c r="D545" s="166"/>
      <c r="E545" s="166"/>
      <c r="F545" s="166"/>
      <c r="G545" s="166"/>
      <c r="H545" s="166"/>
      <c r="I545" s="166"/>
      <c r="J545" s="166"/>
      <c r="K545" s="166"/>
      <c r="L545" s="166"/>
      <c r="M545" s="166"/>
      <c r="N545" s="166"/>
      <c r="O545" s="166"/>
      <c r="P545" s="166"/>
      <c r="Q545" s="166"/>
      <c r="R545" s="166"/>
      <c r="S545" s="166"/>
      <c r="T545" s="166"/>
      <c r="U545" s="166"/>
      <c r="V545" s="166"/>
      <c r="W545" s="166"/>
      <c r="X545" s="166"/>
      <c r="Y545" s="166"/>
      <c r="Z545" s="166"/>
    </row>
    <row r="546" spans="1:26" ht="12.75" customHeight="1">
      <c r="A546" s="166"/>
      <c r="B546" s="166"/>
      <c r="C546" s="166"/>
      <c r="D546" s="166"/>
      <c r="E546" s="166"/>
      <c r="F546" s="166"/>
      <c r="G546" s="166"/>
      <c r="H546" s="166"/>
      <c r="I546" s="166"/>
      <c r="J546" s="166"/>
      <c r="K546" s="166"/>
      <c r="L546" s="166"/>
      <c r="M546" s="166"/>
      <c r="N546" s="166"/>
      <c r="O546" s="166"/>
      <c r="P546" s="166"/>
      <c r="Q546" s="166"/>
      <c r="R546" s="166"/>
      <c r="S546" s="166"/>
      <c r="T546" s="166"/>
      <c r="U546" s="166"/>
      <c r="V546" s="166"/>
      <c r="W546" s="166"/>
      <c r="X546" s="166"/>
      <c r="Y546" s="166"/>
      <c r="Z546" s="166"/>
    </row>
    <row r="547" spans="1:26" ht="12.75" customHeight="1">
      <c r="A547" s="166"/>
      <c r="B547" s="166"/>
      <c r="C547" s="166"/>
      <c r="D547" s="166"/>
      <c r="E547" s="166"/>
      <c r="F547" s="166"/>
      <c r="G547" s="166"/>
      <c r="H547" s="166"/>
      <c r="I547" s="166"/>
      <c r="J547" s="166"/>
      <c r="K547" s="166"/>
      <c r="L547" s="166"/>
      <c r="M547" s="166"/>
      <c r="N547" s="166"/>
      <c r="O547" s="166"/>
      <c r="P547" s="166"/>
      <c r="Q547" s="166"/>
      <c r="R547" s="166"/>
      <c r="S547" s="166"/>
      <c r="T547" s="166"/>
      <c r="U547" s="166"/>
      <c r="V547" s="166"/>
      <c r="W547" s="166"/>
      <c r="X547" s="166"/>
      <c r="Y547" s="166"/>
      <c r="Z547" s="166"/>
    </row>
    <row r="548" spans="1:26" ht="12.75" customHeight="1">
      <c r="A548" s="166"/>
      <c r="B548" s="166"/>
      <c r="C548" s="166"/>
      <c r="D548" s="166"/>
      <c r="E548" s="166"/>
      <c r="F548" s="166"/>
      <c r="G548" s="166"/>
      <c r="H548" s="166"/>
      <c r="I548" s="166"/>
      <c r="J548" s="166"/>
      <c r="K548" s="166"/>
      <c r="L548" s="166"/>
      <c r="M548" s="166"/>
      <c r="N548" s="166"/>
      <c r="O548" s="166"/>
      <c r="P548" s="166"/>
      <c r="Q548" s="166"/>
      <c r="R548" s="166"/>
      <c r="S548" s="166"/>
      <c r="T548" s="166"/>
      <c r="U548" s="166"/>
      <c r="V548" s="166"/>
      <c r="W548" s="166"/>
      <c r="X548" s="166"/>
      <c r="Y548" s="166"/>
      <c r="Z548" s="166"/>
    </row>
    <row r="549" spans="1:26" ht="12.75" customHeight="1">
      <c r="A549" s="166"/>
      <c r="B549" s="166"/>
      <c r="C549" s="166"/>
      <c r="D549" s="166"/>
      <c r="E549" s="166"/>
      <c r="F549" s="166"/>
      <c r="G549" s="166"/>
      <c r="H549" s="166"/>
      <c r="I549" s="166"/>
      <c r="J549" s="166"/>
      <c r="K549" s="166"/>
      <c r="L549" s="166"/>
      <c r="M549" s="166"/>
      <c r="N549" s="166"/>
      <c r="O549" s="166"/>
      <c r="P549" s="166"/>
      <c r="Q549" s="166"/>
      <c r="R549" s="166"/>
      <c r="S549" s="166"/>
      <c r="T549" s="166"/>
      <c r="U549" s="166"/>
      <c r="V549" s="166"/>
      <c r="W549" s="166"/>
      <c r="X549" s="166"/>
      <c r="Y549" s="166"/>
      <c r="Z549" s="166"/>
    </row>
    <row r="550" spans="1:26" ht="12.75" customHeight="1">
      <c r="A550" s="166"/>
      <c r="B550" s="166"/>
      <c r="C550" s="166"/>
      <c r="D550" s="166"/>
      <c r="E550" s="166"/>
      <c r="F550" s="166"/>
      <c r="G550" s="166"/>
      <c r="H550" s="166"/>
      <c r="I550" s="166"/>
      <c r="J550" s="166"/>
      <c r="K550" s="166"/>
      <c r="L550" s="166"/>
      <c r="M550" s="166"/>
      <c r="N550" s="166"/>
      <c r="O550" s="166"/>
      <c r="P550" s="166"/>
      <c r="Q550" s="166"/>
      <c r="R550" s="166"/>
      <c r="S550" s="166"/>
      <c r="T550" s="166"/>
      <c r="U550" s="166"/>
      <c r="V550" s="166"/>
      <c r="W550" s="166"/>
      <c r="X550" s="166"/>
      <c r="Y550" s="166"/>
      <c r="Z550" s="166"/>
    </row>
    <row r="551" spans="1:26" ht="12.75" customHeight="1">
      <c r="A551" s="166"/>
      <c r="B551" s="166"/>
      <c r="C551" s="166"/>
      <c r="D551" s="166"/>
      <c r="E551" s="166"/>
      <c r="F551" s="166"/>
      <c r="G551" s="166"/>
      <c r="H551" s="166"/>
      <c r="I551" s="166"/>
      <c r="J551" s="166"/>
      <c r="K551" s="166"/>
      <c r="L551" s="166"/>
      <c r="M551" s="166"/>
      <c r="N551" s="166"/>
      <c r="O551" s="166"/>
      <c r="P551" s="166"/>
      <c r="Q551" s="166"/>
      <c r="R551" s="166"/>
      <c r="S551" s="166"/>
      <c r="T551" s="166"/>
      <c r="U551" s="166"/>
      <c r="V551" s="166"/>
      <c r="W551" s="166"/>
      <c r="X551" s="166"/>
      <c r="Y551" s="166"/>
      <c r="Z551" s="166"/>
    </row>
    <row r="552" spans="1:26" ht="12.75" customHeight="1">
      <c r="A552" s="166"/>
      <c r="B552" s="166"/>
      <c r="C552" s="166"/>
      <c r="D552" s="166"/>
      <c r="E552" s="166"/>
      <c r="F552" s="166"/>
      <c r="G552" s="166"/>
      <c r="H552" s="166"/>
      <c r="I552" s="166"/>
      <c r="J552" s="166"/>
      <c r="K552" s="166"/>
      <c r="L552" s="166"/>
      <c r="M552" s="166"/>
      <c r="N552" s="166"/>
      <c r="O552" s="166"/>
      <c r="P552" s="166"/>
      <c r="Q552" s="166"/>
      <c r="R552" s="166"/>
      <c r="S552" s="166"/>
      <c r="T552" s="166"/>
      <c r="U552" s="166"/>
      <c r="V552" s="166"/>
      <c r="W552" s="166"/>
      <c r="X552" s="166"/>
      <c r="Y552" s="166"/>
      <c r="Z552" s="166"/>
    </row>
    <row r="553" spans="1:26" ht="12.75" customHeight="1">
      <c r="A553" s="166"/>
      <c r="B553" s="166"/>
      <c r="C553" s="166"/>
      <c r="D553" s="166"/>
      <c r="E553" s="166"/>
      <c r="F553" s="166"/>
      <c r="G553" s="166"/>
      <c r="H553" s="166"/>
      <c r="I553" s="166"/>
      <c r="J553" s="166"/>
      <c r="K553" s="166"/>
      <c r="L553" s="166"/>
      <c r="M553" s="166"/>
      <c r="N553" s="166"/>
      <c r="O553" s="166"/>
      <c r="P553" s="166"/>
      <c r="Q553" s="166"/>
      <c r="R553" s="166"/>
      <c r="S553" s="166"/>
      <c r="T553" s="166"/>
      <c r="U553" s="166"/>
      <c r="V553" s="166"/>
      <c r="W553" s="166"/>
      <c r="X553" s="166"/>
      <c r="Y553" s="166"/>
      <c r="Z553" s="166"/>
    </row>
    <row r="554" spans="1:26" ht="12.75" customHeight="1">
      <c r="A554" s="166"/>
      <c r="B554" s="166"/>
      <c r="C554" s="166"/>
      <c r="D554" s="166"/>
      <c r="E554" s="166"/>
      <c r="F554" s="166"/>
      <c r="G554" s="166"/>
      <c r="H554" s="166"/>
      <c r="I554" s="166"/>
      <c r="J554" s="166"/>
      <c r="K554" s="166"/>
      <c r="L554" s="166"/>
      <c r="M554" s="166"/>
      <c r="N554" s="166"/>
      <c r="O554" s="166"/>
      <c r="P554" s="166"/>
      <c r="Q554" s="166"/>
      <c r="R554" s="166"/>
      <c r="S554" s="166"/>
      <c r="T554" s="166"/>
      <c r="U554" s="166"/>
      <c r="V554" s="166"/>
      <c r="W554" s="166"/>
      <c r="X554" s="166"/>
      <c r="Y554" s="166"/>
      <c r="Z554" s="166"/>
    </row>
    <row r="555" spans="1:26" ht="12.75" customHeight="1">
      <c r="A555" s="166"/>
      <c r="B555" s="166"/>
      <c r="C555" s="166"/>
      <c r="D555" s="166"/>
      <c r="E555" s="166"/>
      <c r="F555" s="166"/>
      <c r="G555" s="166"/>
      <c r="H555" s="166"/>
      <c r="I555" s="166"/>
      <c r="J555" s="166"/>
      <c r="K555" s="166"/>
      <c r="L555" s="166"/>
      <c r="M555" s="166"/>
      <c r="N555" s="166"/>
      <c r="O555" s="166"/>
      <c r="P555" s="166"/>
      <c r="Q555" s="166"/>
      <c r="R555" s="166"/>
      <c r="S555" s="166"/>
      <c r="T555" s="166"/>
      <c r="U555" s="166"/>
      <c r="V555" s="166"/>
      <c r="W555" s="166"/>
      <c r="X555" s="166"/>
      <c r="Y555" s="166"/>
      <c r="Z555" s="166"/>
    </row>
    <row r="556" spans="1:26" ht="12.75" customHeight="1">
      <c r="A556" s="166"/>
      <c r="B556" s="166"/>
      <c r="C556" s="166"/>
      <c r="D556" s="166"/>
      <c r="E556" s="166"/>
      <c r="F556" s="166"/>
      <c r="G556" s="166"/>
      <c r="H556" s="166"/>
      <c r="I556" s="166"/>
      <c r="J556" s="166"/>
      <c r="K556" s="166"/>
      <c r="L556" s="166"/>
      <c r="M556" s="166"/>
      <c r="N556" s="166"/>
      <c r="O556" s="166"/>
      <c r="P556" s="166"/>
      <c r="Q556" s="166"/>
      <c r="R556" s="166"/>
      <c r="S556" s="166"/>
      <c r="T556" s="166"/>
      <c r="U556" s="166"/>
      <c r="V556" s="166"/>
      <c r="W556" s="166"/>
      <c r="X556" s="166"/>
      <c r="Y556" s="166"/>
      <c r="Z556" s="166"/>
    </row>
    <row r="557" spans="1:26" ht="12.75" customHeight="1">
      <c r="A557" s="166"/>
      <c r="B557" s="166"/>
      <c r="C557" s="166"/>
      <c r="D557" s="166"/>
      <c r="E557" s="166"/>
      <c r="F557" s="166"/>
      <c r="G557" s="166"/>
      <c r="H557" s="166"/>
      <c r="I557" s="166"/>
      <c r="J557" s="166"/>
      <c r="K557" s="166"/>
      <c r="L557" s="166"/>
      <c r="M557" s="166"/>
      <c r="N557" s="166"/>
      <c r="O557" s="166"/>
      <c r="P557" s="166"/>
      <c r="Q557" s="166"/>
      <c r="R557" s="166"/>
      <c r="S557" s="166"/>
      <c r="T557" s="166"/>
      <c r="U557" s="166"/>
      <c r="V557" s="166"/>
      <c r="W557" s="166"/>
      <c r="X557" s="166"/>
      <c r="Y557" s="166"/>
      <c r="Z557" s="166"/>
    </row>
    <row r="558" spans="1:26" ht="12.75" customHeight="1">
      <c r="A558" s="166"/>
      <c r="B558" s="166"/>
      <c r="C558" s="166"/>
      <c r="D558" s="166"/>
      <c r="E558" s="166"/>
      <c r="F558" s="166"/>
      <c r="G558" s="166"/>
      <c r="H558" s="166"/>
      <c r="I558" s="166"/>
      <c r="J558" s="166"/>
      <c r="K558" s="166"/>
      <c r="L558" s="166"/>
      <c r="M558" s="166"/>
      <c r="N558" s="166"/>
      <c r="O558" s="166"/>
      <c r="P558" s="166"/>
      <c r="Q558" s="166"/>
      <c r="R558" s="166"/>
      <c r="S558" s="166"/>
      <c r="T558" s="166"/>
      <c r="U558" s="166"/>
      <c r="V558" s="166"/>
      <c r="W558" s="166"/>
      <c r="X558" s="166"/>
      <c r="Y558" s="166"/>
      <c r="Z558" s="166"/>
    </row>
    <row r="559" spans="1:26" ht="12.75" customHeight="1">
      <c r="A559" s="166"/>
      <c r="B559" s="166"/>
      <c r="C559" s="166"/>
      <c r="D559" s="166"/>
      <c r="E559" s="166"/>
      <c r="F559" s="166"/>
      <c r="G559" s="166"/>
      <c r="H559" s="166"/>
      <c r="I559" s="166"/>
      <c r="J559" s="166"/>
      <c r="K559" s="166"/>
      <c r="L559" s="166"/>
      <c r="M559" s="166"/>
      <c r="N559" s="166"/>
      <c r="O559" s="166"/>
      <c r="P559" s="166"/>
      <c r="Q559" s="166"/>
      <c r="R559" s="166"/>
      <c r="S559" s="166"/>
      <c r="T559" s="166"/>
      <c r="U559" s="166"/>
      <c r="V559" s="166"/>
      <c r="W559" s="166"/>
      <c r="X559" s="166"/>
      <c r="Y559" s="166"/>
      <c r="Z559" s="166"/>
    </row>
    <row r="560" spans="1:26" ht="12.75" customHeight="1">
      <c r="A560" s="166"/>
      <c r="B560" s="166"/>
      <c r="C560" s="166"/>
      <c r="D560" s="166"/>
      <c r="E560" s="166"/>
      <c r="F560" s="166"/>
      <c r="G560" s="166"/>
      <c r="H560" s="166"/>
      <c r="I560" s="166"/>
      <c r="J560" s="166"/>
      <c r="K560" s="166"/>
      <c r="L560" s="166"/>
      <c r="M560" s="166"/>
      <c r="N560" s="166"/>
      <c r="O560" s="166"/>
      <c r="P560" s="166"/>
      <c r="Q560" s="166"/>
      <c r="R560" s="166"/>
      <c r="S560" s="166"/>
      <c r="T560" s="166"/>
      <c r="U560" s="166"/>
      <c r="V560" s="166"/>
      <c r="W560" s="166"/>
      <c r="X560" s="166"/>
      <c r="Y560" s="166"/>
      <c r="Z560" s="166"/>
    </row>
    <row r="561" spans="1:26" ht="12.75" customHeight="1">
      <c r="A561" s="166"/>
      <c r="B561" s="166"/>
      <c r="C561" s="166"/>
      <c r="D561" s="166"/>
      <c r="E561" s="166"/>
      <c r="F561" s="166"/>
      <c r="G561" s="166"/>
      <c r="H561" s="166"/>
      <c r="I561" s="166"/>
      <c r="J561" s="166"/>
      <c r="K561" s="166"/>
      <c r="L561" s="166"/>
      <c r="M561" s="166"/>
      <c r="N561" s="166"/>
      <c r="O561" s="166"/>
      <c r="P561" s="166"/>
      <c r="Q561" s="166"/>
      <c r="R561" s="166"/>
      <c r="S561" s="166"/>
      <c r="T561" s="166"/>
      <c r="U561" s="166"/>
      <c r="V561" s="166"/>
      <c r="W561" s="166"/>
      <c r="X561" s="166"/>
      <c r="Y561" s="166"/>
      <c r="Z561" s="166"/>
    </row>
    <row r="562" spans="1:26" ht="12.75" customHeight="1">
      <c r="A562" s="166"/>
      <c r="B562" s="166"/>
      <c r="C562" s="166"/>
      <c r="D562" s="166"/>
      <c r="E562" s="166"/>
      <c r="F562" s="166"/>
      <c r="G562" s="166"/>
      <c r="H562" s="166"/>
      <c r="I562" s="166"/>
      <c r="J562" s="166"/>
      <c r="K562" s="166"/>
      <c r="L562" s="166"/>
      <c r="M562" s="166"/>
      <c r="N562" s="166"/>
      <c r="O562" s="166"/>
      <c r="P562" s="166"/>
      <c r="Q562" s="166"/>
      <c r="R562" s="166"/>
      <c r="S562" s="166"/>
      <c r="T562" s="166"/>
      <c r="U562" s="166"/>
      <c r="V562" s="166"/>
      <c r="W562" s="166"/>
      <c r="X562" s="166"/>
      <c r="Y562" s="166"/>
      <c r="Z562" s="166"/>
    </row>
    <row r="563" spans="1:26" ht="12.75" customHeight="1">
      <c r="A563" s="166"/>
      <c r="B563" s="166"/>
      <c r="C563" s="166"/>
      <c r="D563" s="166"/>
      <c r="E563" s="166"/>
      <c r="F563" s="166"/>
      <c r="G563" s="166"/>
      <c r="H563" s="166"/>
      <c r="I563" s="166"/>
      <c r="J563" s="166"/>
      <c r="K563" s="166"/>
      <c r="L563" s="166"/>
      <c r="M563" s="166"/>
      <c r="N563" s="166"/>
      <c r="O563" s="166"/>
      <c r="P563" s="166"/>
      <c r="Q563" s="166"/>
      <c r="R563" s="166"/>
      <c r="S563" s="166"/>
      <c r="T563" s="166"/>
      <c r="U563" s="166"/>
      <c r="V563" s="166"/>
      <c r="W563" s="166"/>
      <c r="X563" s="166"/>
      <c r="Y563" s="166"/>
      <c r="Z563" s="166"/>
    </row>
    <row r="564" spans="1:26" ht="12.75" customHeight="1">
      <c r="A564" s="166"/>
      <c r="B564" s="166"/>
      <c r="C564" s="166"/>
      <c r="D564" s="166"/>
      <c r="E564" s="166"/>
      <c r="F564" s="166"/>
      <c r="G564" s="166"/>
      <c r="H564" s="166"/>
      <c r="I564" s="166"/>
      <c r="J564" s="166"/>
      <c r="K564" s="166"/>
      <c r="L564" s="166"/>
      <c r="M564" s="166"/>
      <c r="N564" s="166"/>
      <c r="O564" s="166"/>
      <c r="P564" s="166"/>
      <c r="Q564" s="166"/>
      <c r="R564" s="166"/>
      <c r="S564" s="166"/>
      <c r="T564" s="166"/>
      <c r="U564" s="166"/>
      <c r="V564" s="166"/>
      <c r="W564" s="166"/>
      <c r="X564" s="166"/>
      <c r="Y564" s="166"/>
      <c r="Z564" s="166"/>
    </row>
    <row r="565" spans="1:26" ht="12.75" customHeight="1">
      <c r="A565" s="166"/>
      <c r="B565" s="166"/>
      <c r="C565" s="166"/>
      <c r="D565" s="166"/>
      <c r="E565" s="166"/>
      <c r="F565" s="166"/>
      <c r="G565" s="166"/>
      <c r="H565" s="166"/>
      <c r="I565" s="166"/>
      <c r="J565" s="166"/>
      <c r="K565" s="166"/>
      <c r="L565" s="166"/>
      <c r="M565" s="166"/>
      <c r="N565" s="166"/>
      <c r="O565" s="166"/>
      <c r="P565" s="166"/>
      <c r="Q565" s="166"/>
      <c r="R565" s="166"/>
      <c r="S565" s="166"/>
      <c r="T565" s="166"/>
      <c r="U565" s="166"/>
      <c r="V565" s="166"/>
      <c r="W565" s="166"/>
      <c r="X565" s="166"/>
      <c r="Y565" s="166"/>
      <c r="Z565" s="166"/>
    </row>
    <row r="566" spans="1:26" ht="12.75" customHeight="1">
      <c r="A566" s="166"/>
      <c r="B566" s="166"/>
      <c r="C566" s="166"/>
      <c r="D566" s="166"/>
      <c r="E566" s="166"/>
      <c r="F566" s="166"/>
      <c r="G566" s="166"/>
      <c r="H566" s="166"/>
      <c r="I566" s="166"/>
      <c r="J566" s="166"/>
      <c r="K566" s="166"/>
      <c r="L566" s="166"/>
      <c r="M566" s="166"/>
      <c r="N566" s="166"/>
      <c r="O566" s="166"/>
      <c r="P566" s="166"/>
      <c r="Q566" s="166"/>
      <c r="R566" s="166"/>
      <c r="S566" s="166"/>
      <c r="T566" s="166"/>
      <c r="U566" s="166"/>
      <c r="V566" s="166"/>
      <c r="W566" s="166"/>
      <c r="X566" s="166"/>
      <c r="Y566" s="166"/>
      <c r="Z566" s="166"/>
    </row>
    <row r="567" spans="1:26" ht="12.75" customHeight="1">
      <c r="A567" s="166"/>
      <c r="B567" s="166"/>
      <c r="C567" s="166"/>
      <c r="D567" s="166"/>
      <c r="E567" s="166"/>
      <c r="F567" s="166"/>
      <c r="G567" s="166"/>
      <c r="H567" s="166"/>
      <c r="I567" s="166"/>
      <c r="J567" s="166"/>
      <c r="K567" s="166"/>
      <c r="L567" s="166"/>
      <c r="M567" s="166"/>
      <c r="N567" s="166"/>
      <c r="O567" s="166"/>
      <c r="P567" s="166"/>
      <c r="Q567" s="166"/>
      <c r="R567" s="166"/>
      <c r="S567" s="166"/>
      <c r="T567" s="166"/>
      <c r="U567" s="166"/>
      <c r="V567" s="166"/>
      <c r="W567" s="166"/>
      <c r="X567" s="166"/>
      <c r="Y567" s="166"/>
      <c r="Z567" s="166"/>
    </row>
    <row r="568" spans="1:26" ht="12.75" customHeight="1">
      <c r="A568" s="166"/>
      <c r="B568" s="166"/>
      <c r="C568" s="166"/>
      <c r="D568" s="166"/>
      <c r="E568" s="166"/>
      <c r="F568" s="166"/>
      <c r="G568" s="166"/>
      <c r="H568" s="166"/>
      <c r="I568" s="166"/>
      <c r="J568" s="166"/>
      <c r="K568" s="166"/>
      <c r="L568" s="166"/>
      <c r="M568" s="166"/>
      <c r="N568" s="166"/>
      <c r="O568" s="166"/>
      <c r="P568" s="166"/>
      <c r="Q568" s="166"/>
      <c r="R568" s="166"/>
      <c r="S568" s="166"/>
      <c r="T568" s="166"/>
      <c r="U568" s="166"/>
      <c r="V568" s="166"/>
      <c r="W568" s="166"/>
      <c r="X568" s="166"/>
      <c r="Y568" s="166"/>
      <c r="Z568" s="166"/>
    </row>
    <row r="569" spans="1:26" ht="12.75" customHeight="1">
      <c r="A569" s="166"/>
      <c r="B569" s="166"/>
      <c r="C569" s="166"/>
      <c r="D569" s="166"/>
      <c r="E569" s="166"/>
      <c r="F569" s="166"/>
      <c r="G569" s="166"/>
      <c r="H569" s="166"/>
      <c r="I569" s="166"/>
      <c r="J569" s="166"/>
      <c r="K569" s="166"/>
      <c r="L569" s="166"/>
      <c r="M569" s="166"/>
      <c r="N569" s="166"/>
      <c r="O569" s="166"/>
      <c r="P569" s="166"/>
      <c r="Q569" s="166"/>
      <c r="R569" s="166"/>
      <c r="S569" s="166"/>
      <c r="T569" s="166"/>
      <c r="U569" s="166"/>
      <c r="V569" s="166"/>
      <c r="W569" s="166"/>
      <c r="X569" s="166"/>
      <c r="Y569" s="166"/>
      <c r="Z569" s="166"/>
    </row>
    <row r="570" spans="1:26" ht="12.75" customHeight="1">
      <c r="A570" s="166"/>
      <c r="B570" s="166"/>
      <c r="C570" s="166"/>
      <c r="D570" s="166"/>
      <c r="E570" s="166"/>
      <c r="F570" s="166"/>
      <c r="G570" s="166"/>
      <c r="H570" s="166"/>
      <c r="I570" s="166"/>
      <c r="J570" s="166"/>
      <c r="K570" s="166"/>
      <c r="L570" s="166"/>
      <c r="M570" s="166"/>
      <c r="N570" s="166"/>
      <c r="O570" s="166"/>
      <c r="P570" s="166"/>
      <c r="Q570" s="166"/>
      <c r="R570" s="166"/>
      <c r="S570" s="166"/>
      <c r="T570" s="166"/>
      <c r="U570" s="166"/>
      <c r="V570" s="166"/>
      <c r="W570" s="166"/>
      <c r="X570" s="166"/>
      <c r="Y570" s="166"/>
      <c r="Z570" s="166"/>
    </row>
    <row r="571" spans="1:26" ht="12.75" customHeight="1">
      <c r="A571" s="166"/>
      <c r="B571" s="166"/>
      <c r="C571" s="166"/>
      <c r="D571" s="166"/>
      <c r="E571" s="166"/>
      <c r="F571" s="166"/>
      <c r="G571" s="166"/>
      <c r="H571" s="166"/>
      <c r="I571" s="166"/>
      <c r="J571" s="166"/>
      <c r="K571" s="166"/>
      <c r="L571" s="166"/>
      <c r="M571" s="166"/>
      <c r="N571" s="166"/>
      <c r="O571" s="166"/>
      <c r="P571" s="166"/>
      <c r="Q571" s="166"/>
      <c r="R571" s="166"/>
      <c r="S571" s="166"/>
      <c r="T571" s="166"/>
      <c r="U571" s="166"/>
      <c r="V571" s="166"/>
      <c r="W571" s="166"/>
      <c r="X571" s="166"/>
      <c r="Y571" s="166"/>
      <c r="Z571" s="166"/>
    </row>
    <row r="572" spans="1:26" ht="12.75" customHeight="1">
      <c r="A572" s="166"/>
      <c r="B572" s="166"/>
      <c r="C572" s="166"/>
      <c r="D572" s="166"/>
      <c r="E572" s="166"/>
      <c r="F572" s="166"/>
      <c r="G572" s="166"/>
      <c r="H572" s="166"/>
      <c r="I572" s="166"/>
      <c r="J572" s="166"/>
      <c r="K572" s="166"/>
      <c r="L572" s="166"/>
      <c r="M572" s="166"/>
      <c r="N572" s="166"/>
      <c r="O572" s="166"/>
      <c r="P572" s="166"/>
      <c r="Q572" s="166"/>
      <c r="R572" s="166"/>
      <c r="S572" s="166"/>
      <c r="T572" s="166"/>
      <c r="U572" s="166"/>
      <c r="V572" s="166"/>
      <c r="W572" s="166"/>
      <c r="X572" s="166"/>
      <c r="Y572" s="166"/>
      <c r="Z572" s="166"/>
    </row>
    <row r="573" spans="1:26" ht="12.75" customHeight="1">
      <c r="A573" s="166"/>
      <c r="B573" s="166"/>
      <c r="C573" s="166"/>
      <c r="D573" s="166"/>
      <c r="E573" s="166"/>
      <c r="F573" s="166"/>
      <c r="G573" s="166"/>
      <c r="H573" s="166"/>
      <c r="I573" s="166"/>
      <c r="J573" s="166"/>
      <c r="K573" s="166"/>
      <c r="L573" s="166"/>
      <c r="M573" s="166"/>
      <c r="N573" s="166"/>
      <c r="O573" s="166"/>
      <c r="P573" s="166"/>
      <c r="Q573" s="166"/>
      <c r="R573" s="166"/>
      <c r="S573" s="166"/>
      <c r="T573" s="166"/>
      <c r="U573" s="166"/>
      <c r="V573" s="166"/>
      <c r="W573" s="166"/>
      <c r="X573" s="166"/>
      <c r="Y573" s="166"/>
      <c r="Z573" s="166"/>
    </row>
    <row r="574" spans="1:26" ht="12.75" customHeight="1">
      <c r="A574" s="166"/>
      <c r="B574" s="166"/>
      <c r="C574" s="166"/>
      <c r="D574" s="166"/>
      <c r="E574" s="166"/>
      <c r="F574" s="166"/>
      <c r="G574" s="166"/>
      <c r="H574" s="166"/>
      <c r="I574" s="166"/>
      <c r="J574" s="166"/>
      <c r="K574" s="166"/>
      <c r="L574" s="166"/>
      <c r="M574" s="166"/>
      <c r="N574" s="166"/>
      <c r="O574" s="166"/>
      <c r="P574" s="166"/>
      <c r="Q574" s="166"/>
      <c r="R574" s="166"/>
      <c r="S574" s="166"/>
      <c r="T574" s="166"/>
      <c r="U574" s="166"/>
      <c r="V574" s="166"/>
      <c r="W574" s="166"/>
      <c r="X574" s="166"/>
      <c r="Y574" s="166"/>
      <c r="Z574" s="166"/>
    </row>
    <row r="575" spans="1:26" ht="12.75" customHeight="1">
      <c r="A575" s="166"/>
      <c r="B575" s="166"/>
      <c r="C575" s="166"/>
      <c r="D575" s="166"/>
      <c r="E575" s="166"/>
      <c r="F575" s="166"/>
      <c r="G575" s="166"/>
      <c r="H575" s="166"/>
      <c r="I575" s="166"/>
      <c r="J575" s="166"/>
      <c r="K575" s="166"/>
      <c r="L575" s="166"/>
      <c r="M575" s="166"/>
      <c r="N575" s="166"/>
      <c r="O575" s="166"/>
      <c r="P575" s="166"/>
      <c r="Q575" s="166"/>
      <c r="R575" s="166"/>
      <c r="S575" s="166"/>
      <c r="T575" s="166"/>
      <c r="U575" s="166"/>
      <c r="V575" s="166"/>
      <c r="W575" s="166"/>
      <c r="X575" s="166"/>
      <c r="Y575" s="166"/>
      <c r="Z575" s="166"/>
    </row>
    <row r="576" spans="1:26" ht="12.75" customHeight="1">
      <c r="A576" s="166"/>
      <c r="B576" s="166"/>
      <c r="C576" s="166"/>
      <c r="D576" s="166"/>
      <c r="E576" s="166"/>
      <c r="F576" s="166"/>
      <c r="G576" s="166"/>
      <c r="H576" s="166"/>
      <c r="I576" s="166"/>
      <c r="J576" s="166"/>
      <c r="K576" s="166"/>
      <c r="L576" s="166"/>
      <c r="M576" s="166"/>
      <c r="N576" s="166"/>
      <c r="O576" s="166"/>
      <c r="P576" s="166"/>
      <c r="Q576" s="166"/>
      <c r="R576" s="166"/>
      <c r="S576" s="166"/>
      <c r="T576" s="166"/>
      <c r="U576" s="166"/>
      <c r="V576" s="166"/>
      <c r="W576" s="166"/>
      <c r="X576" s="166"/>
      <c r="Y576" s="166"/>
      <c r="Z576" s="166"/>
    </row>
    <row r="577" spans="1:26" ht="12.75" customHeight="1">
      <c r="A577" s="166"/>
      <c r="B577" s="166"/>
      <c r="C577" s="166"/>
      <c r="D577" s="166"/>
      <c r="E577" s="166"/>
      <c r="F577" s="166"/>
      <c r="G577" s="166"/>
      <c r="H577" s="166"/>
      <c r="I577" s="166"/>
      <c r="J577" s="166"/>
      <c r="K577" s="166"/>
      <c r="L577" s="166"/>
      <c r="M577" s="166"/>
      <c r="N577" s="166"/>
      <c r="O577" s="166"/>
      <c r="P577" s="166"/>
      <c r="Q577" s="166"/>
      <c r="R577" s="166"/>
      <c r="S577" s="166"/>
      <c r="T577" s="166"/>
      <c r="U577" s="166"/>
      <c r="V577" s="166"/>
      <c r="W577" s="166"/>
      <c r="X577" s="166"/>
      <c r="Y577" s="166"/>
      <c r="Z577" s="166"/>
    </row>
    <row r="578" spans="1:26" ht="12.75" customHeight="1">
      <c r="A578" s="166"/>
      <c r="B578" s="166"/>
      <c r="C578" s="166"/>
      <c r="D578" s="166"/>
      <c r="E578" s="166"/>
      <c r="F578" s="166"/>
      <c r="G578" s="166"/>
      <c r="H578" s="166"/>
      <c r="I578" s="166"/>
      <c r="J578" s="166"/>
      <c r="K578" s="166"/>
      <c r="L578" s="166"/>
      <c r="M578" s="166"/>
      <c r="N578" s="166"/>
      <c r="O578" s="166"/>
      <c r="P578" s="166"/>
      <c r="Q578" s="166"/>
      <c r="R578" s="166"/>
      <c r="S578" s="166"/>
      <c r="T578" s="166"/>
      <c r="U578" s="166"/>
      <c r="V578" s="166"/>
      <c r="W578" s="166"/>
      <c r="X578" s="166"/>
      <c r="Y578" s="166"/>
      <c r="Z578" s="166"/>
    </row>
    <row r="579" spans="1:26" ht="12.75" customHeight="1">
      <c r="A579" s="166"/>
      <c r="B579" s="166"/>
      <c r="C579" s="166"/>
      <c r="D579" s="166"/>
      <c r="E579" s="166"/>
      <c r="F579" s="166"/>
      <c r="G579" s="166"/>
      <c r="H579" s="166"/>
      <c r="I579" s="166"/>
      <c r="J579" s="166"/>
      <c r="K579" s="166"/>
      <c r="L579" s="166"/>
      <c r="M579" s="166"/>
      <c r="N579" s="166"/>
      <c r="O579" s="166"/>
      <c r="P579" s="166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</row>
    <row r="580" spans="1:26" ht="12.75" customHeight="1">
      <c r="A580" s="166"/>
      <c r="B580" s="166"/>
      <c r="C580" s="166"/>
      <c r="D580" s="166"/>
      <c r="E580" s="166"/>
      <c r="F580" s="166"/>
      <c r="G580" s="166"/>
      <c r="H580" s="166"/>
      <c r="I580" s="166"/>
      <c r="J580" s="166"/>
      <c r="K580" s="166"/>
      <c r="L580" s="166"/>
      <c r="M580" s="166"/>
      <c r="N580" s="166"/>
      <c r="O580" s="166"/>
      <c r="P580" s="166"/>
      <c r="Q580" s="166"/>
      <c r="R580" s="166"/>
      <c r="S580" s="166"/>
      <c r="T580" s="166"/>
      <c r="U580" s="166"/>
      <c r="V580" s="166"/>
      <c r="W580" s="166"/>
      <c r="X580" s="166"/>
      <c r="Y580" s="166"/>
      <c r="Z580" s="166"/>
    </row>
    <row r="581" spans="1:26" ht="12.75" customHeight="1">
      <c r="A581" s="166"/>
      <c r="B581" s="166"/>
      <c r="C581" s="166"/>
      <c r="D581" s="166"/>
      <c r="E581" s="166"/>
      <c r="F581" s="166"/>
      <c r="G581" s="166"/>
      <c r="H581" s="166"/>
      <c r="I581" s="166"/>
      <c r="J581" s="166"/>
      <c r="K581" s="166"/>
      <c r="L581" s="166"/>
      <c r="M581" s="166"/>
      <c r="N581" s="166"/>
      <c r="O581" s="166"/>
      <c r="P581" s="166"/>
      <c r="Q581" s="166"/>
      <c r="R581" s="166"/>
      <c r="S581" s="166"/>
      <c r="T581" s="166"/>
      <c r="U581" s="166"/>
      <c r="V581" s="166"/>
      <c r="W581" s="166"/>
      <c r="X581" s="166"/>
      <c r="Y581" s="166"/>
      <c r="Z581" s="166"/>
    </row>
    <row r="582" spans="1:26" ht="12.75" customHeight="1">
      <c r="A582" s="166"/>
      <c r="B582" s="166"/>
      <c r="C582" s="166"/>
      <c r="D582" s="166"/>
      <c r="E582" s="166"/>
      <c r="F582" s="166"/>
      <c r="G582" s="166"/>
      <c r="H582" s="166"/>
      <c r="I582" s="166"/>
      <c r="J582" s="166"/>
      <c r="K582" s="166"/>
      <c r="L582" s="166"/>
      <c r="M582" s="166"/>
      <c r="N582" s="166"/>
      <c r="O582" s="166"/>
      <c r="P582" s="166"/>
      <c r="Q582" s="166"/>
      <c r="R582" s="166"/>
      <c r="S582" s="166"/>
      <c r="T582" s="166"/>
      <c r="U582" s="166"/>
      <c r="V582" s="166"/>
      <c r="W582" s="166"/>
      <c r="X582" s="166"/>
      <c r="Y582" s="166"/>
      <c r="Z582" s="166"/>
    </row>
    <row r="583" spans="1:26" ht="12.75" customHeight="1">
      <c r="A583" s="166"/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</row>
    <row r="584" spans="1:26" ht="12.75" customHeight="1">
      <c r="A584" s="166"/>
      <c r="B584" s="166"/>
      <c r="C584" s="166"/>
      <c r="D584" s="166"/>
      <c r="E584" s="166"/>
      <c r="F584" s="166"/>
      <c r="G584" s="166"/>
      <c r="H584" s="166"/>
      <c r="I584" s="166"/>
      <c r="J584" s="166"/>
      <c r="K584" s="166"/>
      <c r="L584" s="166"/>
      <c r="M584" s="166"/>
      <c r="N584" s="166"/>
      <c r="O584" s="166"/>
      <c r="P584" s="166"/>
      <c r="Q584" s="166"/>
      <c r="R584" s="166"/>
      <c r="S584" s="166"/>
      <c r="T584" s="166"/>
      <c r="U584" s="166"/>
      <c r="V584" s="166"/>
      <c r="W584" s="166"/>
      <c r="X584" s="166"/>
      <c r="Y584" s="166"/>
      <c r="Z584" s="166"/>
    </row>
    <row r="585" spans="1:26" ht="12.75" customHeight="1">
      <c r="A585" s="166"/>
      <c r="B585" s="166"/>
      <c r="C585" s="166"/>
      <c r="D585" s="166"/>
      <c r="E585" s="166"/>
      <c r="F585" s="166"/>
      <c r="G585" s="166"/>
      <c r="H585" s="166"/>
      <c r="I585" s="166"/>
      <c r="J585" s="166"/>
      <c r="K585" s="166"/>
      <c r="L585" s="166"/>
      <c r="M585" s="166"/>
      <c r="N585" s="166"/>
      <c r="O585" s="166"/>
      <c r="P585" s="166"/>
      <c r="Q585" s="166"/>
      <c r="R585" s="166"/>
      <c r="S585" s="166"/>
      <c r="T585" s="166"/>
      <c r="U585" s="166"/>
      <c r="V585" s="166"/>
      <c r="W585" s="166"/>
      <c r="X585" s="166"/>
      <c r="Y585" s="166"/>
      <c r="Z585" s="166"/>
    </row>
    <row r="586" spans="1:26" ht="12.75" customHeight="1">
      <c r="A586" s="166"/>
      <c r="B586" s="166"/>
      <c r="C586" s="166"/>
      <c r="D586" s="166"/>
      <c r="E586" s="166"/>
      <c r="F586" s="166"/>
      <c r="G586" s="166"/>
      <c r="H586" s="166"/>
      <c r="I586" s="166"/>
      <c r="J586" s="166"/>
      <c r="K586" s="166"/>
      <c r="L586" s="166"/>
      <c r="M586" s="166"/>
      <c r="N586" s="166"/>
      <c r="O586" s="166"/>
      <c r="P586" s="166"/>
      <c r="Q586" s="166"/>
      <c r="R586" s="166"/>
      <c r="S586" s="166"/>
      <c r="T586" s="166"/>
      <c r="U586" s="166"/>
      <c r="V586" s="166"/>
      <c r="W586" s="166"/>
      <c r="X586" s="166"/>
      <c r="Y586" s="166"/>
      <c r="Z586" s="166"/>
    </row>
    <row r="587" spans="1:26" ht="12.75" customHeight="1">
      <c r="A587" s="166"/>
      <c r="B587" s="166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</row>
    <row r="588" spans="1:26" ht="12.75" customHeight="1">
      <c r="A588" s="166"/>
      <c r="B588" s="166"/>
      <c r="C588" s="166"/>
      <c r="D588" s="166"/>
      <c r="E588" s="166"/>
      <c r="F588" s="166"/>
      <c r="G588" s="166"/>
      <c r="H588" s="166"/>
      <c r="I588" s="166"/>
      <c r="J588" s="166"/>
      <c r="K588" s="166"/>
      <c r="L588" s="166"/>
      <c r="M588" s="166"/>
      <c r="N588" s="166"/>
      <c r="O588" s="166"/>
      <c r="P588" s="166"/>
      <c r="Q588" s="166"/>
      <c r="R588" s="166"/>
      <c r="S588" s="166"/>
      <c r="T588" s="166"/>
      <c r="U588" s="166"/>
      <c r="V588" s="166"/>
      <c r="W588" s="166"/>
      <c r="X588" s="166"/>
      <c r="Y588" s="166"/>
      <c r="Z588" s="166"/>
    </row>
    <row r="589" spans="1:26" ht="12.75" customHeight="1">
      <c r="A589" s="166"/>
      <c r="B589" s="166"/>
      <c r="C589" s="166"/>
      <c r="D589" s="166"/>
      <c r="E589" s="166"/>
      <c r="F589" s="166"/>
      <c r="G589" s="166"/>
      <c r="H589" s="166"/>
      <c r="I589" s="166"/>
      <c r="J589" s="166"/>
      <c r="K589" s="166"/>
      <c r="L589" s="166"/>
      <c r="M589" s="166"/>
      <c r="N589" s="166"/>
      <c r="O589" s="166"/>
      <c r="P589" s="166"/>
      <c r="Q589" s="166"/>
      <c r="R589" s="166"/>
      <c r="S589" s="166"/>
      <c r="T589" s="166"/>
      <c r="U589" s="166"/>
      <c r="V589" s="166"/>
      <c r="W589" s="166"/>
      <c r="X589" s="166"/>
      <c r="Y589" s="166"/>
      <c r="Z589" s="166"/>
    </row>
    <row r="590" spans="1:26" ht="12.75" customHeight="1">
      <c r="A590" s="166"/>
      <c r="B590" s="166"/>
      <c r="C590" s="166"/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66"/>
      <c r="O590" s="166"/>
      <c r="P590" s="166"/>
      <c r="Q590" s="166"/>
      <c r="R590" s="166"/>
      <c r="S590" s="166"/>
      <c r="T590" s="166"/>
      <c r="U590" s="166"/>
      <c r="V590" s="166"/>
      <c r="W590" s="166"/>
      <c r="X590" s="166"/>
      <c r="Y590" s="166"/>
      <c r="Z590" s="166"/>
    </row>
    <row r="591" spans="1:26" ht="12.75" customHeight="1">
      <c r="A591" s="166"/>
      <c r="B591" s="166"/>
      <c r="C591" s="166"/>
      <c r="D591" s="166"/>
      <c r="E591" s="166"/>
      <c r="F591" s="166"/>
      <c r="G591" s="166"/>
      <c r="H591" s="166"/>
      <c r="I591" s="166"/>
      <c r="J591" s="166"/>
      <c r="K591" s="166"/>
      <c r="L591" s="166"/>
      <c r="M591" s="166"/>
      <c r="N591" s="166"/>
      <c r="O591" s="166"/>
      <c r="P591" s="166"/>
      <c r="Q591" s="166"/>
      <c r="R591" s="166"/>
      <c r="S591" s="166"/>
      <c r="T591" s="166"/>
      <c r="U591" s="166"/>
      <c r="V591" s="166"/>
      <c r="W591" s="166"/>
      <c r="X591" s="166"/>
      <c r="Y591" s="166"/>
      <c r="Z591" s="166"/>
    </row>
    <row r="592" spans="1:26" ht="12.75" customHeight="1">
      <c r="A592" s="166"/>
      <c r="B592" s="166"/>
      <c r="C592" s="166"/>
      <c r="D592" s="166"/>
      <c r="E592" s="166"/>
      <c r="F592" s="166"/>
      <c r="G592" s="166"/>
      <c r="H592" s="166"/>
      <c r="I592" s="166"/>
      <c r="J592" s="166"/>
      <c r="K592" s="166"/>
      <c r="L592" s="166"/>
      <c r="M592" s="166"/>
      <c r="N592" s="166"/>
      <c r="O592" s="166"/>
      <c r="P592" s="166"/>
      <c r="Q592" s="166"/>
      <c r="R592" s="166"/>
      <c r="S592" s="166"/>
      <c r="T592" s="166"/>
      <c r="U592" s="166"/>
      <c r="V592" s="166"/>
      <c r="W592" s="166"/>
      <c r="X592" s="166"/>
      <c r="Y592" s="166"/>
      <c r="Z592" s="166"/>
    </row>
    <row r="593" spans="1:26" ht="12.75" customHeight="1">
      <c r="A593" s="166"/>
      <c r="B593" s="166"/>
      <c r="C593" s="166"/>
      <c r="D593" s="166"/>
      <c r="E593" s="166"/>
      <c r="F593" s="166"/>
      <c r="G593" s="166"/>
      <c r="H593" s="166"/>
      <c r="I593" s="166"/>
      <c r="J593" s="166"/>
      <c r="K593" s="166"/>
      <c r="L593" s="166"/>
      <c r="M593" s="166"/>
      <c r="N593" s="166"/>
      <c r="O593" s="166"/>
      <c r="P593" s="166"/>
      <c r="Q593" s="166"/>
      <c r="R593" s="166"/>
      <c r="S593" s="166"/>
      <c r="T593" s="166"/>
      <c r="U593" s="166"/>
      <c r="V593" s="166"/>
      <c r="W593" s="166"/>
      <c r="X593" s="166"/>
      <c r="Y593" s="166"/>
      <c r="Z593" s="166"/>
    </row>
    <row r="594" spans="1:26" ht="12.75" customHeight="1">
      <c r="A594" s="166"/>
      <c r="B594" s="166"/>
      <c r="C594" s="166"/>
      <c r="D594" s="166"/>
      <c r="E594" s="166"/>
      <c r="F594" s="166"/>
      <c r="G594" s="166"/>
      <c r="H594" s="166"/>
      <c r="I594" s="166"/>
      <c r="J594" s="166"/>
      <c r="K594" s="166"/>
      <c r="L594" s="166"/>
      <c r="M594" s="166"/>
      <c r="N594" s="166"/>
      <c r="O594" s="166"/>
      <c r="P594" s="166"/>
      <c r="Q594" s="166"/>
      <c r="R594" s="166"/>
      <c r="S594" s="166"/>
      <c r="T594" s="166"/>
      <c r="U594" s="166"/>
      <c r="V594" s="166"/>
      <c r="W594" s="166"/>
      <c r="X594" s="166"/>
      <c r="Y594" s="166"/>
      <c r="Z594" s="166"/>
    </row>
    <row r="595" spans="1:26" ht="12.75" customHeight="1">
      <c r="A595" s="166"/>
      <c r="B595" s="166"/>
      <c r="C595" s="166"/>
      <c r="D595" s="166"/>
      <c r="E595" s="166"/>
      <c r="F595" s="166"/>
      <c r="G595" s="166"/>
      <c r="H595" s="166"/>
      <c r="I595" s="166"/>
      <c r="J595" s="166"/>
      <c r="K595" s="166"/>
      <c r="L595" s="166"/>
      <c r="M595" s="166"/>
      <c r="N595" s="166"/>
      <c r="O595" s="166"/>
      <c r="P595" s="166"/>
      <c r="Q595" s="166"/>
      <c r="R595" s="166"/>
      <c r="S595" s="166"/>
      <c r="T595" s="166"/>
      <c r="U595" s="166"/>
      <c r="V595" s="166"/>
      <c r="W595" s="166"/>
      <c r="X595" s="166"/>
      <c r="Y595" s="166"/>
      <c r="Z595" s="166"/>
    </row>
    <row r="596" spans="1:26" ht="12.75" customHeight="1">
      <c r="A596" s="166"/>
      <c r="B596" s="166"/>
      <c r="C596" s="166"/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66"/>
      <c r="O596" s="166"/>
      <c r="P596" s="166"/>
      <c r="Q596" s="166"/>
      <c r="R596" s="166"/>
      <c r="S596" s="166"/>
      <c r="T596" s="166"/>
      <c r="U596" s="166"/>
      <c r="V596" s="166"/>
      <c r="W596" s="166"/>
      <c r="X596" s="166"/>
      <c r="Y596" s="166"/>
      <c r="Z596" s="166"/>
    </row>
    <row r="597" spans="1:26" ht="12.75" customHeight="1">
      <c r="A597" s="166"/>
      <c r="B597" s="166"/>
      <c r="C597" s="166"/>
      <c r="D597" s="166"/>
      <c r="E597" s="166"/>
      <c r="F597" s="166"/>
      <c r="G597" s="166"/>
      <c r="H597" s="166"/>
      <c r="I597" s="166"/>
      <c r="J597" s="166"/>
      <c r="K597" s="166"/>
      <c r="L597" s="166"/>
      <c r="M597" s="166"/>
      <c r="N597" s="166"/>
      <c r="O597" s="166"/>
      <c r="P597" s="166"/>
      <c r="Q597" s="166"/>
      <c r="R597" s="166"/>
      <c r="S597" s="166"/>
      <c r="T597" s="166"/>
      <c r="U597" s="166"/>
      <c r="V597" s="166"/>
      <c r="W597" s="166"/>
      <c r="X597" s="166"/>
      <c r="Y597" s="166"/>
      <c r="Z597" s="166"/>
    </row>
    <row r="598" spans="1:26" ht="12.75" customHeight="1">
      <c r="A598" s="166"/>
      <c r="B598" s="166"/>
      <c r="C598" s="166"/>
      <c r="D598" s="166"/>
      <c r="E598" s="166"/>
      <c r="F598" s="166"/>
      <c r="G598" s="166"/>
      <c r="H598" s="166"/>
      <c r="I598" s="166"/>
      <c r="J598" s="166"/>
      <c r="K598" s="166"/>
      <c r="L598" s="166"/>
      <c r="M598" s="166"/>
      <c r="N598" s="166"/>
      <c r="O598" s="166"/>
      <c r="P598" s="166"/>
      <c r="Q598" s="166"/>
      <c r="R598" s="166"/>
      <c r="S598" s="166"/>
      <c r="T598" s="166"/>
      <c r="U598" s="166"/>
      <c r="V598" s="166"/>
      <c r="W598" s="166"/>
      <c r="X598" s="166"/>
      <c r="Y598" s="166"/>
      <c r="Z598" s="166"/>
    </row>
    <row r="599" spans="1:26" ht="12.75" customHeight="1">
      <c r="A599" s="166"/>
      <c r="B599" s="166"/>
      <c r="C599" s="166"/>
      <c r="D599" s="166"/>
      <c r="E599" s="166"/>
      <c r="F599" s="166"/>
      <c r="G599" s="166"/>
      <c r="H599" s="166"/>
      <c r="I599" s="166"/>
      <c r="J599" s="166"/>
      <c r="K599" s="166"/>
      <c r="L599" s="166"/>
      <c r="M599" s="166"/>
      <c r="N599" s="166"/>
      <c r="O599" s="166"/>
      <c r="P599" s="166"/>
      <c r="Q599" s="166"/>
      <c r="R599" s="166"/>
      <c r="S599" s="166"/>
      <c r="T599" s="166"/>
      <c r="U599" s="166"/>
      <c r="V599" s="166"/>
      <c r="W599" s="166"/>
      <c r="X599" s="166"/>
      <c r="Y599" s="166"/>
      <c r="Z599" s="166"/>
    </row>
    <row r="600" spans="1:26" ht="12.75" customHeight="1">
      <c r="A600" s="166"/>
      <c r="B600" s="166"/>
      <c r="C600" s="166"/>
      <c r="D600" s="166"/>
      <c r="E600" s="166"/>
      <c r="F600" s="166"/>
      <c r="G600" s="166"/>
      <c r="H600" s="166"/>
      <c r="I600" s="166"/>
      <c r="J600" s="166"/>
      <c r="K600" s="166"/>
      <c r="L600" s="166"/>
      <c r="M600" s="166"/>
      <c r="N600" s="166"/>
      <c r="O600" s="166"/>
      <c r="P600" s="166"/>
      <c r="Q600" s="166"/>
      <c r="R600" s="166"/>
      <c r="S600" s="166"/>
      <c r="T600" s="166"/>
      <c r="U600" s="166"/>
      <c r="V600" s="166"/>
      <c r="W600" s="166"/>
      <c r="X600" s="166"/>
      <c r="Y600" s="166"/>
      <c r="Z600" s="166"/>
    </row>
    <row r="601" spans="1:26" ht="12.75" customHeight="1">
      <c r="A601" s="166"/>
      <c r="B601" s="166"/>
      <c r="C601" s="166"/>
      <c r="D601" s="166"/>
      <c r="E601" s="166"/>
      <c r="F601" s="166"/>
      <c r="G601" s="166"/>
      <c r="H601" s="166"/>
      <c r="I601" s="166"/>
      <c r="J601" s="166"/>
      <c r="K601" s="166"/>
      <c r="L601" s="166"/>
      <c r="M601" s="166"/>
      <c r="N601" s="166"/>
      <c r="O601" s="166"/>
      <c r="P601" s="166"/>
      <c r="Q601" s="166"/>
      <c r="R601" s="166"/>
      <c r="S601" s="166"/>
      <c r="T601" s="166"/>
      <c r="U601" s="166"/>
      <c r="V601" s="166"/>
      <c r="W601" s="166"/>
      <c r="X601" s="166"/>
      <c r="Y601" s="166"/>
      <c r="Z601" s="166"/>
    </row>
    <row r="602" spans="1:26" ht="12.75" customHeight="1">
      <c r="A602" s="166"/>
      <c r="B602" s="166"/>
      <c r="C602" s="166"/>
      <c r="D602" s="166"/>
      <c r="E602" s="166"/>
      <c r="F602" s="166"/>
      <c r="G602" s="166"/>
      <c r="H602" s="166"/>
      <c r="I602" s="166"/>
      <c r="J602" s="166"/>
      <c r="K602" s="166"/>
      <c r="L602" s="166"/>
      <c r="M602" s="166"/>
      <c r="N602" s="166"/>
      <c r="O602" s="166"/>
      <c r="P602" s="166"/>
      <c r="Q602" s="166"/>
      <c r="R602" s="166"/>
      <c r="S602" s="166"/>
      <c r="T602" s="166"/>
      <c r="U602" s="166"/>
      <c r="V602" s="166"/>
      <c r="W602" s="166"/>
      <c r="X602" s="166"/>
      <c r="Y602" s="166"/>
      <c r="Z602" s="166"/>
    </row>
    <row r="603" spans="1:26" ht="12.75" customHeight="1">
      <c r="A603" s="166"/>
      <c r="B603" s="166"/>
      <c r="C603" s="166"/>
      <c r="D603" s="166"/>
      <c r="E603" s="166"/>
      <c r="F603" s="166"/>
      <c r="G603" s="166"/>
      <c r="H603" s="166"/>
      <c r="I603" s="166"/>
      <c r="J603" s="166"/>
      <c r="K603" s="166"/>
      <c r="L603" s="166"/>
      <c r="M603" s="166"/>
      <c r="N603" s="166"/>
      <c r="O603" s="166"/>
      <c r="P603" s="166"/>
      <c r="Q603" s="166"/>
      <c r="R603" s="166"/>
      <c r="S603" s="166"/>
      <c r="T603" s="166"/>
      <c r="U603" s="166"/>
      <c r="V603" s="166"/>
      <c r="W603" s="166"/>
      <c r="X603" s="166"/>
      <c r="Y603" s="166"/>
      <c r="Z603" s="166"/>
    </row>
    <row r="604" spans="1:26" ht="12.75" customHeight="1">
      <c r="A604" s="166"/>
      <c r="B604" s="166"/>
      <c r="C604" s="166"/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66"/>
      <c r="Q604" s="166"/>
      <c r="R604" s="166"/>
      <c r="S604" s="166"/>
      <c r="T604" s="166"/>
      <c r="U604" s="166"/>
      <c r="V604" s="166"/>
      <c r="W604" s="166"/>
      <c r="X604" s="166"/>
      <c r="Y604" s="166"/>
      <c r="Z604" s="166"/>
    </row>
    <row r="605" spans="1:26" ht="12.75" customHeight="1">
      <c r="A605" s="166"/>
      <c r="B605" s="166"/>
      <c r="C605" s="166"/>
      <c r="D605" s="166"/>
      <c r="E605" s="166"/>
      <c r="F605" s="166"/>
      <c r="G605" s="166"/>
      <c r="H605" s="166"/>
      <c r="I605" s="166"/>
      <c r="J605" s="166"/>
      <c r="K605" s="166"/>
      <c r="L605" s="166"/>
      <c r="M605" s="166"/>
      <c r="N605" s="166"/>
      <c r="O605" s="166"/>
      <c r="P605" s="166"/>
      <c r="Q605" s="166"/>
      <c r="R605" s="166"/>
      <c r="S605" s="166"/>
      <c r="T605" s="166"/>
      <c r="U605" s="166"/>
      <c r="V605" s="166"/>
      <c r="W605" s="166"/>
      <c r="X605" s="166"/>
      <c r="Y605" s="166"/>
      <c r="Z605" s="166"/>
    </row>
    <row r="606" spans="1:26" ht="12.75" customHeight="1">
      <c r="A606" s="166"/>
      <c r="B606" s="166"/>
      <c r="C606" s="166"/>
      <c r="D606" s="166"/>
      <c r="E606" s="166"/>
      <c r="F606" s="166"/>
      <c r="G606" s="166"/>
      <c r="H606" s="166"/>
      <c r="I606" s="166"/>
      <c r="J606" s="166"/>
      <c r="K606" s="166"/>
      <c r="L606" s="166"/>
      <c r="M606" s="166"/>
      <c r="N606" s="166"/>
      <c r="O606" s="166"/>
      <c r="P606" s="166"/>
      <c r="Q606" s="166"/>
      <c r="R606" s="166"/>
      <c r="S606" s="166"/>
      <c r="T606" s="166"/>
      <c r="U606" s="166"/>
      <c r="V606" s="166"/>
      <c r="W606" s="166"/>
      <c r="X606" s="166"/>
      <c r="Y606" s="166"/>
      <c r="Z606" s="166"/>
    </row>
    <row r="607" spans="1:26" ht="12.75" customHeight="1">
      <c r="A607" s="166"/>
      <c r="B607" s="166"/>
      <c r="C607" s="166"/>
      <c r="D607" s="166"/>
      <c r="E607" s="166"/>
      <c r="F607" s="166"/>
      <c r="G607" s="166"/>
      <c r="H607" s="166"/>
      <c r="I607" s="166"/>
      <c r="J607" s="166"/>
      <c r="K607" s="166"/>
      <c r="L607" s="166"/>
      <c r="M607" s="166"/>
      <c r="N607" s="166"/>
      <c r="O607" s="166"/>
      <c r="P607" s="166"/>
      <c r="Q607" s="166"/>
      <c r="R607" s="166"/>
      <c r="S607" s="166"/>
      <c r="T607" s="166"/>
      <c r="U607" s="166"/>
      <c r="V607" s="166"/>
      <c r="W607" s="166"/>
      <c r="X607" s="166"/>
      <c r="Y607" s="166"/>
      <c r="Z607" s="166"/>
    </row>
    <row r="608" spans="1:26" ht="12.75" customHeight="1">
      <c r="A608" s="166"/>
      <c r="B608" s="166"/>
      <c r="C608" s="166"/>
      <c r="D608" s="166"/>
      <c r="E608" s="166"/>
      <c r="F608" s="166"/>
      <c r="G608" s="166"/>
      <c r="H608" s="166"/>
      <c r="I608" s="166"/>
      <c r="J608" s="166"/>
      <c r="K608" s="166"/>
      <c r="L608" s="166"/>
      <c r="M608" s="166"/>
      <c r="N608" s="166"/>
      <c r="O608" s="166"/>
      <c r="P608" s="166"/>
      <c r="Q608" s="166"/>
      <c r="R608" s="166"/>
      <c r="S608" s="166"/>
      <c r="T608" s="166"/>
      <c r="U608" s="166"/>
      <c r="V608" s="166"/>
      <c r="W608" s="166"/>
      <c r="X608" s="166"/>
      <c r="Y608" s="166"/>
      <c r="Z608" s="166"/>
    </row>
    <row r="609" spans="1:26" ht="12.75" customHeight="1">
      <c r="A609" s="166"/>
      <c r="B609" s="166"/>
      <c r="C609" s="166"/>
      <c r="D609" s="166"/>
      <c r="E609" s="166"/>
      <c r="F609" s="166"/>
      <c r="G609" s="166"/>
      <c r="H609" s="166"/>
      <c r="I609" s="166"/>
      <c r="J609" s="166"/>
      <c r="K609" s="166"/>
      <c r="L609" s="166"/>
      <c r="M609" s="166"/>
      <c r="N609" s="166"/>
      <c r="O609" s="166"/>
      <c r="P609" s="166"/>
      <c r="Q609" s="166"/>
      <c r="R609" s="166"/>
      <c r="S609" s="166"/>
      <c r="T609" s="166"/>
      <c r="U609" s="166"/>
      <c r="V609" s="166"/>
      <c r="W609" s="166"/>
      <c r="X609" s="166"/>
      <c r="Y609" s="166"/>
      <c r="Z609" s="166"/>
    </row>
    <row r="610" spans="1:26" ht="12.75" customHeight="1">
      <c r="A610" s="166"/>
      <c r="B610" s="166"/>
      <c r="C610" s="166"/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66"/>
      <c r="Q610" s="166"/>
      <c r="R610" s="166"/>
      <c r="S610" s="166"/>
      <c r="T610" s="166"/>
      <c r="U610" s="166"/>
      <c r="V610" s="166"/>
      <c r="W610" s="166"/>
      <c r="X610" s="166"/>
      <c r="Y610" s="166"/>
      <c r="Z610" s="166"/>
    </row>
    <row r="611" spans="1:26" ht="12.75" customHeight="1">
      <c r="A611" s="166"/>
      <c r="B611" s="166"/>
      <c r="C611" s="166"/>
      <c r="D611" s="166"/>
      <c r="E611" s="166"/>
      <c r="F611" s="166"/>
      <c r="G611" s="166"/>
      <c r="H611" s="166"/>
      <c r="I611" s="166"/>
      <c r="J611" s="166"/>
      <c r="K611" s="166"/>
      <c r="L611" s="166"/>
      <c r="M611" s="166"/>
      <c r="N611" s="166"/>
      <c r="O611" s="166"/>
      <c r="P611" s="166"/>
      <c r="Q611" s="166"/>
      <c r="R611" s="166"/>
      <c r="S611" s="166"/>
      <c r="T611" s="166"/>
      <c r="U611" s="166"/>
      <c r="V611" s="166"/>
      <c r="W611" s="166"/>
      <c r="X611" s="166"/>
      <c r="Y611" s="166"/>
      <c r="Z611" s="166"/>
    </row>
    <row r="612" spans="1:26" ht="12.75" customHeight="1">
      <c r="A612" s="166"/>
      <c r="B612" s="166"/>
      <c r="C612" s="166"/>
      <c r="D612" s="166"/>
      <c r="E612" s="166"/>
      <c r="F612" s="166"/>
      <c r="G612" s="166"/>
      <c r="H612" s="166"/>
      <c r="I612" s="166"/>
      <c r="J612" s="166"/>
      <c r="K612" s="166"/>
      <c r="L612" s="166"/>
      <c r="M612" s="166"/>
      <c r="N612" s="166"/>
      <c r="O612" s="166"/>
      <c r="P612" s="166"/>
      <c r="Q612" s="166"/>
      <c r="R612" s="166"/>
      <c r="S612" s="166"/>
      <c r="T612" s="166"/>
      <c r="U612" s="166"/>
      <c r="V612" s="166"/>
      <c r="W612" s="166"/>
      <c r="X612" s="166"/>
      <c r="Y612" s="166"/>
      <c r="Z612" s="166"/>
    </row>
    <row r="613" spans="1:26" ht="12.75" customHeight="1">
      <c r="A613" s="166"/>
      <c r="B613" s="166"/>
      <c r="C613" s="166"/>
      <c r="D613" s="166"/>
      <c r="E613" s="166"/>
      <c r="F613" s="166"/>
      <c r="G613" s="166"/>
      <c r="H613" s="166"/>
      <c r="I613" s="166"/>
      <c r="J613" s="166"/>
      <c r="K613" s="166"/>
      <c r="L613" s="166"/>
      <c r="M613" s="166"/>
      <c r="N613" s="166"/>
      <c r="O613" s="166"/>
      <c r="P613" s="166"/>
      <c r="Q613" s="166"/>
      <c r="R613" s="166"/>
      <c r="S613" s="166"/>
      <c r="T613" s="166"/>
      <c r="U613" s="166"/>
      <c r="V613" s="166"/>
      <c r="W613" s="166"/>
      <c r="X613" s="166"/>
      <c r="Y613" s="166"/>
      <c r="Z613" s="166"/>
    </row>
    <row r="614" spans="1:26" ht="12.75" customHeight="1">
      <c r="A614" s="166"/>
      <c r="B614" s="166"/>
      <c r="C614" s="166"/>
      <c r="D614" s="166"/>
      <c r="E614" s="166"/>
      <c r="F614" s="166"/>
      <c r="G614" s="166"/>
      <c r="H614" s="166"/>
      <c r="I614" s="166"/>
      <c r="J614" s="166"/>
      <c r="K614" s="166"/>
      <c r="L614" s="166"/>
      <c r="M614" s="166"/>
      <c r="N614" s="166"/>
      <c r="O614" s="166"/>
      <c r="P614" s="166"/>
      <c r="Q614" s="166"/>
      <c r="R614" s="166"/>
      <c r="S614" s="166"/>
      <c r="T614" s="166"/>
      <c r="U614" s="166"/>
      <c r="V614" s="166"/>
      <c r="W614" s="166"/>
      <c r="X614" s="166"/>
      <c r="Y614" s="166"/>
      <c r="Z614" s="166"/>
    </row>
    <row r="615" spans="1:26" ht="12.75" customHeight="1">
      <c r="A615" s="166"/>
      <c r="B615" s="166"/>
      <c r="C615" s="166"/>
      <c r="D615" s="166"/>
      <c r="E615" s="166"/>
      <c r="F615" s="166"/>
      <c r="G615" s="166"/>
      <c r="H615" s="166"/>
      <c r="I615" s="166"/>
      <c r="J615" s="166"/>
      <c r="K615" s="166"/>
      <c r="L615" s="166"/>
      <c r="M615" s="166"/>
      <c r="N615" s="166"/>
      <c r="O615" s="166"/>
      <c r="P615" s="166"/>
      <c r="Q615" s="166"/>
      <c r="R615" s="166"/>
      <c r="S615" s="166"/>
      <c r="T615" s="166"/>
      <c r="U615" s="166"/>
      <c r="V615" s="166"/>
      <c r="W615" s="166"/>
      <c r="X615" s="166"/>
      <c r="Y615" s="166"/>
      <c r="Z615" s="166"/>
    </row>
    <row r="616" spans="1:26" ht="12.75" customHeight="1">
      <c r="A616" s="166"/>
      <c r="B616" s="166"/>
      <c r="C616" s="166"/>
      <c r="D616" s="166"/>
      <c r="E616" s="166"/>
      <c r="F616" s="166"/>
      <c r="G616" s="166"/>
      <c r="H616" s="166"/>
      <c r="I616" s="166"/>
      <c r="J616" s="166"/>
      <c r="K616" s="166"/>
      <c r="L616" s="166"/>
      <c r="M616" s="166"/>
      <c r="N616" s="166"/>
      <c r="O616" s="166"/>
      <c r="P616" s="166"/>
      <c r="Q616" s="166"/>
      <c r="R616" s="166"/>
      <c r="S616" s="166"/>
      <c r="T616" s="166"/>
      <c r="U616" s="166"/>
      <c r="V616" s="166"/>
      <c r="W616" s="166"/>
      <c r="X616" s="166"/>
      <c r="Y616" s="166"/>
      <c r="Z616" s="166"/>
    </row>
    <row r="617" spans="1:26" ht="12.75" customHeight="1">
      <c r="A617" s="166"/>
      <c r="B617" s="166"/>
      <c r="C617" s="166"/>
      <c r="D617" s="166"/>
      <c r="E617" s="166"/>
      <c r="F617" s="166"/>
      <c r="G617" s="166"/>
      <c r="H617" s="166"/>
      <c r="I617" s="166"/>
      <c r="J617" s="166"/>
      <c r="K617" s="166"/>
      <c r="L617" s="166"/>
      <c r="M617" s="166"/>
      <c r="N617" s="166"/>
      <c r="O617" s="166"/>
      <c r="P617" s="166"/>
      <c r="Q617" s="166"/>
      <c r="R617" s="166"/>
      <c r="S617" s="166"/>
      <c r="T617" s="166"/>
      <c r="U617" s="166"/>
      <c r="V617" s="166"/>
      <c r="W617" s="166"/>
      <c r="X617" s="166"/>
      <c r="Y617" s="166"/>
      <c r="Z617" s="166"/>
    </row>
    <row r="618" spans="1:26" ht="12.75" customHeight="1">
      <c r="A618" s="166"/>
      <c r="B618" s="166"/>
      <c r="C618" s="166"/>
      <c r="D618" s="166"/>
      <c r="E618" s="166"/>
      <c r="F618" s="166"/>
      <c r="G618" s="166"/>
      <c r="H618" s="166"/>
      <c r="I618" s="166"/>
      <c r="J618" s="166"/>
      <c r="K618" s="166"/>
      <c r="L618" s="166"/>
      <c r="M618" s="166"/>
      <c r="N618" s="166"/>
      <c r="O618" s="166"/>
      <c r="P618" s="166"/>
      <c r="Q618" s="166"/>
      <c r="R618" s="166"/>
      <c r="S618" s="166"/>
      <c r="T618" s="166"/>
      <c r="U618" s="166"/>
      <c r="V618" s="166"/>
      <c r="W618" s="166"/>
      <c r="X618" s="166"/>
      <c r="Y618" s="166"/>
      <c r="Z618" s="166"/>
    </row>
    <row r="619" spans="1:26" ht="12.75" customHeight="1">
      <c r="A619" s="166"/>
      <c r="B619" s="166"/>
      <c r="C619" s="166"/>
      <c r="D619" s="166"/>
      <c r="E619" s="166"/>
      <c r="F619" s="166"/>
      <c r="G619" s="166"/>
      <c r="H619" s="166"/>
      <c r="I619" s="166"/>
      <c r="J619" s="166"/>
      <c r="K619" s="166"/>
      <c r="L619" s="166"/>
      <c r="M619" s="166"/>
      <c r="N619" s="166"/>
      <c r="O619" s="166"/>
      <c r="P619" s="166"/>
      <c r="Q619" s="166"/>
      <c r="R619" s="166"/>
      <c r="S619" s="166"/>
      <c r="T619" s="166"/>
      <c r="U619" s="166"/>
      <c r="V619" s="166"/>
      <c r="W619" s="166"/>
      <c r="X619" s="166"/>
      <c r="Y619" s="166"/>
      <c r="Z619" s="166"/>
    </row>
    <row r="620" spans="1:26" ht="12.75" customHeight="1">
      <c r="A620" s="166"/>
      <c r="B620" s="166"/>
      <c r="C620" s="166"/>
      <c r="D620" s="166"/>
      <c r="E620" s="166"/>
      <c r="F620" s="166"/>
      <c r="G620" s="166"/>
      <c r="H620" s="166"/>
      <c r="I620" s="166"/>
      <c r="J620" s="166"/>
      <c r="K620" s="166"/>
      <c r="L620" s="166"/>
      <c r="M620" s="166"/>
      <c r="N620" s="166"/>
      <c r="O620" s="166"/>
      <c r="P620" s="166"/>
      <c r="Q620" s="166"/>
      <c r="R620" s="166"/>
      <c r="S620" s="166"/>
      <c r="T620" s="166"/>
      <c r="U620" s="166"/>
      <c r="V620" s="166"/>
      <c r="W620" s="166"/>
      <c r="X620" s="166"/>
      <c r="Y620" s="166"/>
      <c r="Z620" s="166"/>
    </row>
    <row r="621" spans="1:26" ht="12.75" customHeight="1">
      <c r="A621" s="166"/>
      <c r="B621" s="166"/>
      <c r="C621" s="166"/>
      <c r="D621" s="166"/>
      <c r="E621" s="166"/>
      <c r="F621" s="166"/>
      <c r="G621" s="166"/>
      <c r="H621" s="166"/>
      <c r="I621" s="166"/>
      <c r="J621" s="166"/>
      <c r="K621" s="166"/>
      <c r="L621" s="166"/>
      <c r="M621" s="166"/>
      <c r="N621" s="166"/>
      <c r="O621" s="166"/>
      <c r="P621" s="166"/>
      <c r="Q621" s="166"/>
      <c r="R621" s="166"/>
      <c r="S621" s="166"/>
      <c r="T621" s="166"/>
      <c r="U621" s="166"/>
      <c r="V621" s="166"/>
      <c r="W621" s="166"/>
      <c r="X621" s="166"/>
      <c r="Y621" s="166"/>
      <c r="Z621" s="166"/>
    </row>
    <row r="622" spans="1:26" ht="12.75" customHeight="1">
      <c r="A622" s="166"/>
      <c r="B622" s="166"/>
      <c r="C622" s="166"/>
      <c r="D622" s="166"/>
      <c r="E622" s="166"/>
      <c r="F622" s="166"/>
      <c r="G622" s="166"/>
      <c r="H622" s="166"/>
      <c r="I622" s="166"/>
      <c r="J622" s="166"/>
      <c r="K622" s="166"/>
      <c r="L622" s="166"/>
      <c r="M622" s="166"/>
      <c r="N622" s="166"/>
      <c r="O622" s="166"/>
      <c r="P622" s="166"/>
      <c r="Q622" s="166"/>
      <c r="R622" s="166"/>
      <c r="S622" s="166"/>
      <c r="T622" s="166"/>
      <c r="U622" s="166"/>
      <c r="V622" s="166"/>
      <c r="W622" s="166"/>
      <c r="X622" s="166"/>
      <c r="Y622" s="166"/>
      <c r="Z622" s="166"/>
    </row>
    <row r="623" spans="1:26" ht="12.75" customHeight="1">
      <c r="A623" s="166"/>
      <c r="B623" s="166"/>
      <c r="C623" s="166"/>
      <c r="D623" s="166"/>
      <c r="E623" s="166"/>
      <c r="F623" s="166"/>
      <c r="G623" s="166"/>
      <c r="H623" s="166"/>
      <c r="I623" s="166"/>
      <c r="J623" s="166"/>
      <c r="K623" s="166"/>
      <c r="L623" s="166"/>
      <c r="M623" s="166"/>
      <c r="N623" s="166"/>
      <c r="O623" s="166"/>
      <c r="P623" s="166"/>
      <c r="Q623" s="166"/>
      <c r="R623" s="166"/>
      <c r="S623" s="166"/>
      <c r="T623" s="166"/>
      <c r="U623" s="166"/>
      <c r="V623" s="166"/>
      <c r="W623" s="166"/>
      <c r="X623" s="166"/>
      <c r="Y623" s="166"/>
      <c r="Z623" s="166"/>
    </row>
    <row r="624" spans="1:26" ht="12.75" customHeight="1">
      <c r="A624" s="166"/>
      <c r="B624" s="166"/>
      <c r="C624" s="166"/>
      <c r="D624" s="166"/>
      <c r="E624" s="166"/>
      <c r="F624" s="166"/>
      <c r="G624" s="166"/>
      <c r="H624" s="166"/>
      <c r="I624" s="166"/>
      <c r="J624" s="166"/>
      <c r="K624" s="166"/>
      <c r="L624" s="166"/>
      <c r="M624" s="166"/>
      <c r="N624" s="166"/>
      <c r="O624" s="166"/>
      <c r="P624" s="166"/>
      <c r="Q624" s="166"/>
      <c r="R624" s="166"/>
      <c r="S624" s="166"/>
      <c r="T624" s="166"/>
      <c r="U624" s="166"/>
      <c r="V624" s="166"/>
      <c r="W624" s="166"/>
      <c r="X624" s="166"/>
      <c r="Y624" s="166"/>
      <c r="Z624" s="166"/>
    </row>
    <row r="625" spans="1:26" ht="12.75" customHeight="1">
      <c r="A625" s="166"/>
      <c r="B625" s="166"/>
      <c r="C625" s="166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66"/>
      <c r="O625" s="166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</row>
    <row r="626" spans="1:26" ht="12.75" customHeight="1">
      <c r="A626" s="166"/>
      <c r="B626" s="166"/>
      <c r="C626" s="166"/>
      <c r="D626" s="166"/>
      <c r="E626" s="166"/>
      <c r="F626" s="166"/>
      <c r="G626" s="166"/>
      <c r="H626" s="166"/>
      <c r="I626" s="166"/>
      <c r="J626" s="166"/>
      <c r="K626" s="166"/>
      <c r="L626" s="166"/>
      <c r="M626" s="166"/>
      <c r="N626" s="166"/>
      <c r="O626" s="166"/>
      <c r="P626" s="166"/>
      <c r="Q626" s="166"/>
      <c r="R626" s="166"/>
      <c r="S626" s="166"/>
      <c r="T626" s="166"/>
      <c r="U626" s="166"/>
      <c r="V626" s="166"/>
      <c r="W626" s="166"/>
      <c r="X626" s="166"/>
      <c r="Y626" s="166"/>
      <c r="Z626" s="166"/>
    </row>
    <row r="627" spans="1:26" ht="12.75" customHeight="1">
      <c r="A627" s="166"/>
      <c r="B627" s="166"/>
      <c r="C627" s="166"/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66"/>
      <c r="O627" s="166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</row>
    <row r="628" spans="1:26" ht="12.75" customHeight="1">
      <c r="A628" s="166"/>
      <c r="B628" s="166"/>
      <c r="C628" s="166"/>
      <c r="D628" s="166"/>
      <c r="E628" s="166"/>
      <c r="F628" s="166"/>
      <c r="G628" s="166"/>
      <c r="H628" s="166"/>
      <c r="I628" s="166"/>
      <c r="J628" s="166"/>
      <c r="K628" s="166"/>
      <c r="L628" s="166"/>
      <c r="M628" s="166"/>
      <c r="N628" s="166"/>
      <c r="O628" s="166"/>
      <c r="P628" s="166"/>
      <c r="Q628" s="166"/>
      <c r="R628" s="166"/>
      <c r="S628" s="166"/>
      <c r="T628" s="166"/>
      <c r="U628" s="166"/>
      <c r="V628" s="166"/>
      <c r="W628" s="166"/>
      <c r="X628" s="166"/>
      <c r="Y628" s="166"/>
      <c r="Z628" s="166"/>
    </row>
    <row r="629" spans="1:26" ht="12.75" customHeight="1">
      <c r="A629" s="166"/>
      <c r="B629" s="166"/>
      <c r="C629" s="166"/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66"/>
      <c r="O629" s="166"/>
      <c r="P629" s="166"/>
      <c r="Q629" s="166"/>
      <c r="R629" s="166"/>
      <c r="S629" s="166"/>
      <c r="T629" s="166"/>
      <c r="U629" s="166"/>
      <c r="V629" s="166"/>
      <c r="W629" s="166"/>
      <c r="X629" s="166"/>
      <c r="Y629" s="166"/>
      <c r="Z629" s="166"/>
    </row>
    <row r="630" spans="1:26" ht="12.75" customHeight="1">
      <c r="A630" s="166"/>
      <c r="B630" s="166"/>
      <c r="C630" s="166"/>
      <c r="D630" s="166"/>
      <c r="E630" s="166"/>
      <c r="F630" s="166"/>
      <c r="G630" s="166"/>
      <c r="H630" s="166"/>
      <c r="I630" s="166"/>
      <c r="J630" s="166"/>
      <c r="K630" s="166"/>
      <c r="L630" s="166"/>
      <c r="M630" s="166"/>
      <c r="N630" s="166"/>
      <c r="O630" s="166"/>
      <c r="P630" s="166"/>
      <c r="Q630" s="166"/>
      <c r="R630" s="166"/>
      <c r="S630" s="166"/>
      <c r="T630" s="166"/>
      <c r="U630" s="166"/>
      <c r="V630" s="166"/>
      <c r="W630" s="166"/>
      <c r="X630" s="166"/>
      <c r="Y630" s="166"/>
      <c r="Z630" s="166"/>
    </row>
    <row r="631" spans="1:26" ht="12.75" customHeight="1">
      <c r="A631" s="166"/>
      <c r="B631" s="166"/>
      <c r="C631" s="166"/>
      <c r="D631" s="166"/>
      <c r="E631" s="166"/>
      <c r="F631" s="166"/>
      <c r="G631" s="166"/>
      <c r="H631" s="166"/>
      <c r="I631" s="166"/>
      <c r="J631" s="166"/>
      <c r="K631" s="166"/>
      <c r="L631" s="166"/>
      <c r="M631" s="166"/>
      <c r="N631" s="166"/>
      <c r="O631" s="166"/>
      <c r="P631" s="166"/>
      <c r="Q631" s="166"/>
      <c r="R631" s="166"/>
      <c r="S631" s="166"/>
      <c r="T631" s="166"/>
      <c r="U631" s="166"/>
      <c r="V631" s="166"/>
      <c r="W631" s="166"/>
      <c r="X631" s="166"/>
      <c r="Y631" s="166"/>
      <c r="Z631" s="166"/>
    </row>
    <row r="632" spans="1:26" ht="12.75" customHeight="1">
      <c r="A632" s="166"/>
      <c r="B632" s="166"/>
      <c r="C632" s="166"/>
      <c r="D632" s="166"/>
      <c r="E632" s="166"/>
      <c r="F632" s="166"/>
      <c r="G632" s="166"/>
      <c r="H632" s="166"/>
      <c r="I632" s="166"/>
      <c r="J632" s="166"/>
      <c r="K632" s="166"/>
      <c r="L632" s="166"/>
      <c r="M632" s="166"/>
      <c r="N632" s="166"/>
      <c r="O632" s="166"/>
      <c r="P632" s="166"/>
      <c r="Q632" s="166"/>
      <c r="R632" s="166"/>
      <c r="S632" s="166"/>
      <c r="T632" s="166"/>
      <c r="U632" s="166"/>
      <c r="V632" s="166"/>
      <c r="W632" s="166"/>
      <c r="X632" s="166"/>
      <c r="Y632" s="166"/>
      <c r="Z632" s="166"/>
    </row>
    <row r="633" spans="1:26" ht="12.75" customHeight="1">
      <c r="A633" s="166"/>
      <c r="B633" s="166"/>
      <c r="C633" s="166"/>
      <c r="D633" s="166"/>
      <c r="E633" s="166"/>
      <c r="F633" s="166"/>
      <c r="G633" s="166"/>
      <c r="H633" s="166"/>
      <c r="I633" s="166"/>
      <c r="J633" s="166"/>
      <c r="K633" s="166"/>
      <c r="L633" s="166"/>
      <c r="M633" s="166"/>
      <c r="N633" s="166"/>
      <c r="O633" s="166"/>
      <c r="P633" s="166"/>
      <c r="Q633" s="166"/>
      <c r="R633" s="166"/>
      <c r="S633" s="166"/>
      <c r="T633" s="166"/>
      <c r="U633" s="166"/>
      <c r="V633" s="166"/>
      <c r="W633" s="166"/>
      <c r="X633" s="166"/>
      <c r="Y633" s="166"/>
      <c r="Z633" s="166"/>
    </row>
    <row r="634" spans="1:26" ht="12.75" customHeight="1">
      <c r="A634" s="166"/>
      <c r="B634" s="166"/>
      <c r="C634" s="166"/>
      <c r="D634" s="166"/>
      <c r="E634" s="166"/>
      <c r="F634" s="166"/>
      <c r="G634" s="166"/>
      <c r="H634" s="166"/>
      <c r="I634" s="166"/>
      <c r="J634" s="166"/>
      <c r="K634" s="166"/>
      <c r="L634" s="166"/>
      <c r="M634" s="166"/>
      <c r="N634" s="166"/>
      <c r="O634" s="166"/>
      <c r="P634" s="166"/>
      <c r="Q634" s="166"/>
      <c r="R634" s="166"/>
      <c r="S634" s="166"/>
      <c r="T634" s="166"/>
      <c r="U634" s="166"/>
      <c r="V634" s="166"/>
      <c r="W634" s="166"/>
      <c r="X634" s="166"/>
      <c r="Y634" s="166"/>
      <c r="Z634" s="166"/>
    </row>
    <row r="635" spans="1:26" ht="12.75" customHeight="1">
      <c r="A635" s="166"/>
      <c r="B635" s="166"/>
      <c r="C635" s="166"/>
      <c r="D635" s="166"/>
      <c r="E635" s="166"/>
      <c r="F635" s="166"/>
      <c r="G635" s="166"/>
      <c r="H635" s="166"/>
      <c r="I635" s="166"/>
      <c r="J635" s="166"/>
      <c r="K635" s="166"/>
      <c r="L635" s="166"/>
      <c r="M635" s="166"/>
      <c r="N635" s="166"/>
      <c r="O635" s="166"/>
      <c r="P635" s="166"/>
      <c r="Q635" s="166"/>
      <c r="R635" s="166"/>
      <c r="S635" s="166"/>
      <c r="T635" s="166"/>
      <c r="U635" s="166"/>
      <c r="V635" s="166"/>
      <c r="W635" s="166"/>
      <c r="X635" s="166"/>
      <c r="Y635" s="166"/>
      <c r="Z635" s="166"/>
    </row>
    <row r="636" spans="1:26" ht="12.75" customHeight="1">
      <c r="A636" s="166"/>
      <c r="B636" s="166"/>
      <c r="C636" s="166"/>
      <c r="D636" s="166"/>
      <c r="E636" s="166"/>
      <c r="F636" s="166"/>
      <c r="G636" s="166"/>
      <c r="H636" s="166"/>
      <c r="I636" s="166"/>
      <c r="J636" s="166"/>
      <c r="K636" s="166"/>
      <c r="L636" s="166"/>
      <c r="M636" s="166"/>
      <c r="N636" s="166"/>
      <c r="O636" s="166"/>
      <c r="P636" s="166"/>
      <c r="Q636" s="166"/>
      <c r="R636" s="166"/>
      <c r="S636" s="166"/>
      <c r="T636" s="166"/>
      <c r="U636" s="166"/>
      <c r="V636" s="166"/>
      <c r="W636" s="166"/>
      <c r="X636" s="166"/>
      <c r="Y636" s="166"/>
      <c r="Z636" s="166"/>
    </row>
    <row r="637" spans="1:26" ht="12.75" customHeight="1">
      <c r="A637" s="166"/>
      <c r="B637" s="166"/>
      <c r="C637" s="166"/>
      <c r="D637" s="166"/>
      <c r="E637" s="166"/>
      <c r="F637" s="166"/>
      <c r="G637" s="166"/>
      <c r="H637" s="166"/>
      <c r="I637" s="166"/>
      <c r="J637" s="166"/>
      <c r="K637" s="166"/>
      <c r="L637" s="166"/>
      <c r="M637" s="166"/>
      <c r="N637" s="166"/>
      <c r="O637" s="166"/>
      <c r="P637" s="166"/>
      <c r="Q637" s="166"/>
      <c r="R637" s="166"/>
      <c r="S637" s="166"/>
      <c r="T637" s="166"/>
      <c r="U637" s="166"/>
      <c r="V637" s="166"/>
      <c r="W637" s="166"/>
      <c r="X637" s="166"/>
      <c r="Y637" s="166"/>
      <c r="Z637" s="166"/>
    </row>
    <row r="638" spans="1:26" ht="12.75" customHeight="1">
      <c r="A638" s="166"/>
      <c r="B638" s="166"/>
      <c r="C638" s="166"/>
      <c r="D638" s="166"/>
      <c r="E638" s="166"/>
      <c r="F638" s="166"/>
      <c r="G638" s="166"/>
      <c r="H638" s="166"/>
      <c r="I638" s="166"/>
      <c r="J638" s="166"/>
      <c r="K638" s="166"/>
      <c r="L638" s="166"/>
      <c r="M638" s="166"/>
      <c r="N638" s="166"/>
      <c r="O638" s="166"/>
      <c r="P638" s="166"/>
      <c r="Q638" s="166"/>
      <c r="R638" s="166"/>
      <c r="S638" s="166"/>
      <c r="T638" s="166"/>
      <c r="U638" s="166"/>
      <c r="V638" s="166"/>
      <c r="W638" s="166"/>
      <c r="X638" s="166"/>
      <c r="Y638" s="166"/>
      <c r="Z638" s="166"/>
    </row>
    <row r="639" spans="1:26" ht="12.75" customHeight="1">
      <c r="A639" s="166"/>
      <c r="B639" s="166"/>
      <c r="C639" s="166"/>
      <c r="D639" s="166"/>
      <c r="E639" s="166"/>
      <c r="F639" s="166"/>
      <c r="G639" s="166"/>
      <c r="H639" s="166"/>
      <c r="I639" s="166"/>
      <c r="J639" s="166"/>
      <c r="K639" s="166"/>
      <c r="L639" s="166"/>
      <c r="M639" s="166"/>
      <c r="N639" s="166"/>
      <c r="O639" s="166"/>
      <c r="P639" s="166"/>
      <c r="Q639" s="166"/>
      <c r="R639" s="166"/>
      <c r="S639" s="166"/>
      <c r="T639" s="166"/>
      <c r="U639" s="166"/>
      <c r="V639" s="166"/>
      <c r="W639" s="166"/>
      <c r="X639" s="166"/>
      <c r="Y639" s="166"/>
      <c r="Z639" s="166"/>
    </row>
    <row r="640" spans="1:26" ht="12.75" customHeight="1">
      <c r="A640" s="166"/>
      <c r="B640" s="166"/>
      <c r="C640" s="166"/>
      <c r="D640" s="166"/>
      <c r="E640" s="166"/>
      <c r="F640" s="166"/>
      <c r="G640" s="166"/>
      <c r="H640" s="166"/>
      <c r="I640" s="166"/>
      <c r="J640" s="166"/>
      <c r="K640" s="166"/>
      <c r="L640" s="166"/>
      <c r="M640" s="166"/>
      <c r="N640" s="166"/>
      <c r="O640" s="166"/>
      <c r="P640" s="166"/>
      <c r="Q640" s="166"/>
      <c r="R640" s="166"/>
      <c r="S640" s="166"/>
      <c r="T640" s="166"/>
      <c r="U640" s="166"/>
      <c r="V640" s="166"/>
      <c r="W640" s="166"/>
      <c r="X640" s="166"/>
      <c r="Y640" s="166"/>
      <c r="Z640" s="166"/>
    </row>
    <row r="641" spans="1:26" ht="12.75" customHeight="1">
      <c r="A641" s="166"/>
      <c r="B641" s="166"/>
      <c r="C641" s="166"/>
      <c r="D641" s="166"/>
      <c r="E641" s="166"/>
      <c r="F641" s="166"/>
      <c r="G641" s="166"/>
      <c r="H641" s="166"/>
      <c r="I641" s="166"/>
      <c r="J641" s="166"/>
      <c r="K641" s="166"/>
      <c r="L641" s="166"/>
      <c r="M641" s="166"/>
      <c r="N641" s="166"/>
      <c r="O641" s="166"/>
      <c r="P641" s="166"/>
      <c r="Q641" s="166"/>
      <c r="R641" s="166"/>
      <c r="S641" s="166"/>
      <c r="T641" s="166"/>
      <c r="U641" s="166"/>
      <c r="V641" s="166"/>
      <c r="W641" s="166"/>
      <c r="X641" s="166"/>
      <c r="Y641" s="166"/>
      <c r="Z641" s="166"/>
    </row>
    <row r="642" spans="1:26" ht="12.75" customHeight="1">
      <c r="A642" s="166"/>
      <c r="B642" s="166"/>
      <c r="C642" s="166"/>
      <c r="D642" s="166"/>
      <c r="E642" s="166"/>
      <c r="F642" s="166"/>
      <c r="G642" s="166"/>
      <c r="H642" s="166"/>
      <c r="I642" s="166"/>
      <c r="J642" s="166"/>
      <c r="K642" s="166"/>
      <c r="L642" s="166"/>
      <c r="M642" s="166"/>
      <c r="N642" s="166"/>
      <c r="O642" s="166"/>
      <c r="P642" s="166"/>
      <c r="Q642" s="166"/>
      <c r="R642" s="166"/>
      <c r="S642" s="166"/>
      <c r="T642" s="166"/>
      <c r="U642" s="166"/>
      <c r="V642" s="166"/>
      <c r="W642" s="166"/>
      <c r="X642" s="166"/>
      <c r="Y642" s="166"/>
      <c r="Z642" s="166"/>
    </row>
    <row r="643" spans="1:26" ht="12.75" customHeight="1">
      <c r="A643" s="166"/>
      <c r="B643" s="166"/>
      <c r="C643" s="166"/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66"/>
      <c r="Q643" s="166"/>
      <c r="R643" s="166"/>
      <c r="S643" s="166"/>
      <c r="T643" s="166"/>
      <c r="U643" s="166"/>
      <c r="V643" s="166"/>
      <c r="W643" s="166"/>
      <c r="X643" s="166"/>
      <c r="Y643" s="166"/>
      <c r="Z643" s="166"/>
    </row>
    <row r="644" spans="1:26" ht="12.75" customHeight="1">
      <c r="A644" s="166"/>
      <c r="B644" s="166"/>
      <c r="C644" s="166"/>
      <c r="D644" s="166"/>
      <c r="E644" s="166"/>
      <c r="F644" s="166"/>
      <c r="G644" s="166"/>
      <c r="H644" s="166"/>
      <c r="I644" s="166"/>
      <c r="J644" s="166"/>
      <c r="K644" s="166"/>
      <c r="L644" s="166"/>
      <c r="M644" s="166"/>
      <c r="N644" s="166"/>
      <c r="O644" s="166"/>
      <c r="P644" s="166"/>
      <c r="Q644" s="166"/>
      <c r="R644" s="166"/>
      <c r="S644" s="166"/>
      <c r="T644" s="166"/>
      <c r="U644" s="166"/>
      <c r="V644" s="166"/>
      <c r="W644" s="166"/>
      <c r="X644" s="166"/>
      <c r="Y644" s="166"/>
      <c r="Z644" s="166"/>
    </row>
    <row r="645" spans="1:26" ht="12.75" customHeight="1">
      <c r="A645" s="166"/>
      <c r="B645" s="166"/>
      <c r="C645" s="166"/>
      <c r="D645" s="166"/>
      <c r="E645" s="166"/>
      <c r="F645" s="166"/>
      <c r="G645" s="166"/>
      <c r="H645" s="166"/>
      <c r="I645" s="166"/>
      <c r="J645" s="166"/>
      <c r="K645" s="166"/>
      <c r="L645" s="166"/>
      <c r="M645" s="166"/>
      <c r="N645" s="166"/>
      <c r="O645" s="166"/>
      <c r="P645" s="166"/>
      <c r="Q645" s="166"/>
      <c r="R645" s="166"/>
      <c r="S645" s="166"/>
      <c r="T645" s="166"/>
      <c r="U645" s="166"/>
      <c r="V645" s="166"/>
      <c r="W645" s="166"/>
      <c r="X645" s="166"/>
      <c r="Y645" s="166"/>
      <c r="Z645" s="166"/>
    </row>
    <row r="646" spans="1:26" ht="12.75" customHeight="1">
      <c r="A646" s="166"/>
      <c r="B646" s="166"/>
      <c r="C646" s="166"/>
      <c r="D646" s="166"/>
      <c r="E646" s="166"/>
      <c r="F646" s="166"/>
      <c r="G646" s="166"/>
      <c r="H646" s="166"/>
      <c r="I646" s="166"/>
      <c r="J646" s="166"/>
      <c r="K646" s="166"/>
      <c r="L646" s="166"/>
      <c r="M646" s="166"/>
      <c r="N646" s="166"/>
      <c r="O646" s="166"/>
      <c r="P646" s="166"/>
      <c r="Q646" s="166"/>
      <c r="R646" s="166"/>
      <c r="S646" s="166"/>
      <c r="T646" s="166"/>
      <c r="U646" s="166"/>
      <c r="V646" s="166"/>
      <c r="W646" s="166"/>
      <c r="X646" s="166"/>
      <c r="Y646" s="166"/>
      <c r="Z646" s="166"/>
    </row>
    <row r="647" spans="1:26" ht="12.75" customHeight="1">
      <c r="A647" s="166"/>
      <c r="B647" s="166"/>
      <c r="C647" s="166"/>
      <c r="D647" s="166"/>
      <c r="E647" s="166"/>
      <c r="F647" s="166"/>
      <c r="G647" s="166"/>
      <c r="H647" s="166"/>
      <c r="I647" s="166"/>
      <c r="J647" s="166"/>
      <c r="K647" s="166"/>
      <c r="L647" s="166"/>
      <c r="M647" s="166"/>
      <c r="N647" s="166"/>
      <c r="O647" s="166"/>
      <c r="P647" s="166"/>
      <c r="Q647" s="166"/>
      <c r="R647" s="166"/>
      <c r="S647" s="166"/>
      <c r="T647" s="166"/>
      <c r="U647" s="166"/>
      <c r="V647" s="166"/>
      <c r="W647" s="166"/>
      <c r="X647" s="166"/>
      <c r="Y647" s="166"/>
      <c r="Z647" s="166"/>
    </row>
    <row r="648" spans="1:26" ht="12.75" customHeight="1">
      <c r="A648" s="166"/>
      <c r="B648" s="166"/>
      <c r="C648" s="166"/>
      <c r="D648" s="166"/>
      <c r="E648" s="166"/>
      <c r="F648" s="166"/>
      <c r="G648" s="166"/>
      <c r="H648" s="166"/>
      <c r="I648" s="166"/>
      <c r="J648" s="166"/>
      <c r="K648" s="166"/>
      <c r="L648" s="166"/>
      <c r="M648" s="166"/>
      <c r="N648" s="166"/>
      <c r="O648" s="166"/>
      <c r="P648" s="166"/>
      <c r="Q648" s="166"/>
      <c r="R648" s="166"/>
      <c r="S648" s="166"/>
      <c r="T648" s="166"/>
      <c r="U648" s="166"/>
      <c r="V648" s="166"/>
      <c r="W648" s="166"/>
      <c r="X648" s="166"/>
      <c r="Y648" s="166"/>
      <c r="Z648" s="166"/>
    </row>
    <row r="649" spans="1:26" ht="12.75" customHeight="1">
      <c r="A649" s="166"/>
      <c r="B649" s="166"/>
      <c r="C649" s="166"/>
      <c r="D649" s="166"/>
      <c r="E649" s="166"/>
      <c r="F649" s="166"/>
      <c r="G649" s="166"/>
      <c r="H649" s="166"/>
      <c r="I649" s="166"/>
      <c r="J649" s="166"/>
      <c r="K649" s="166"/>
      <c r="L649" s="166"/>
      <c r="M649" s="166"/>
      <c r="N649" s="166"/>
      <c r="O649" s="166"/>
      <c r="P649" s="166"/>
      <c r="Q649" s="166"/>
      <c r="R649" s="166"/>
      <c r="S649" s="166"/>
      <c r="T649" s="166"/>
      <c r="U649" s="166"/>
      <c r="V649" s="166"/>
      <c r="W649" s="166"/>
      <c r="X649" s="166"/>
      <c r="Y649" s="166"/>
      <c r="Z649" s="166"/>
    </row>
    <row r="650" spans="1:26" ht="12.75" customHeight="1">
      <c r="A650" s="166"/>
      <c r="B650" s="166"/>
      <c r="C650" s="166"/>
      <c r="D650" s="166"/>
      <c r="E650" s="166"/>
      <c r="F650" s="166"/>
      <c r="G650" s="166"/>
      <c r="H650" s="166"/>
      <c r="I650" s="166"/>
      <c r="J650" s="166"/>
      <c r="K650" s="166"/>
      <c r="L650" s="166"/>
      <c r="M650" s="166"/>
      <c r="N650" s="166"/>
      <c r="O650" s="166"/>
      <c r="P650" s="166"/>
      <c r="Q650" s="166"/>
      <c r="R650" s="166"/>
      <c r="S650" s="166"/>
      <c r="T650" s="166"/>
      <c r="U650" s="166"/>
      <c r="V650" s="166"/>
      <c r="W650" s="166"/>
      <c r="X650" s="166"/>
      <c r="Y650" s="166"/>
      <c r="Z650" s="166"/>
    </row>
    <row r="651" spans="1:26" ht="12.75" customHeight="1">
      <c r="A651" s="166"/>
      <c r="B651" s="166"/>
      <c r="C651" s="166"/>
      <c r="D651" s="166"/>
      <c r="E651" s="166"/>
      <c r="F651" s="166"/>
      <c r="G651" s="166"/>
      <c r="H651" s="166"/>
      <c r="I651" s="166"/>
      <c r="J651" s="166"/>
      <c r="K651" s="166"/>
      <c r="L651" s="166"/>
      <c r="M651" s="166"/>
      <c r="N651" s="166"/>
      <c r="O651" s="166"/>
      <c r="P651" s="166"/>
      <c r="Q651" s="166"/>
      <c r="R651" s="166"/>
      <c r="S651" s="166"/>
      <c r="T651" s="166"/>
      <c r="U651" s="166"/>
      <c r="V651" s="166"/>
      <c r="W651" s="166"/>
      <c r="X651" s="166"/>
      <c r="Y651" s="166"/>
      <c r="Z651" s="166"/>
    </row>
    <row r="652" spans="1:26" ht="12.75" customHeight="1">
      <c r="A652" s="166"/>
      <c r="B652" s="166"/>
      <c r="C652" s="166"/>
      <c r="D652" s="166"/>
      <c r="E652" s="166"/>
      <c r="F652" s="166"/>
      <c r="G652" s="166"/>
      <c r="H652" s="166"/>
      <c r="I652" s="166"/>
      <c r="J652" s="166"/>
      <c r="K652" s="166"/>
      <c r="L652" s="166"/>
      <c r="M652" s="166"/>
      <c r="N652" s="166"/>
      <c r="O652" s="166"/>
      <c r="P652" s="166"/>
      <c r="Q652" s="166"/>
      <c r="R652" s="166"/>
      <c r="S652" s="166"/>
      <c r="T652" s="166"/>
      <c r="U652" s="166"/>
      <c r="V652" s="166"/>
      <c r="W652" s="166"/>
      <c r="X652" s="166"/>
      <c r="Y652" s="166"/>
      <c r="Z652" s="166"/>
    </row>
    <row r="653" spans="1:26" ht="12.75" customHeight="1">
      <c r="A653" s="166"/>
      <c r="B653" s="166"/>
      <c r="C653" s="166"/>
      <c r="D653" s="166"/>
      <c r="E653" s="166"/>
      <c r="F653" s="166"/>
      <c r="G653" s="166"/>
      <c r="H653" s="166"/>
      <c r="I653" s="166"/>
      <c r="J653" s="166"/>
      <c r="K653" s="166"/>
      <c r="L653" s="166"/>
      <c r="M653" s="166"/>
      <c r="N653" s="166"/>
      <c r="O653" s="166"/>
      <c r="P653" s="166"/>
      <c r="Q653" s="166"/>
      <c r="R653" s="166"/>
      <c r="S653" s="166"/>
      <c r="T653" s="166"/>
      <c r="U653" s="166"/>
      <c r="V653" s="166"/>
      <c r="W653" s="166"/>
      <c r="X653" s="166"/>
      <c r="Y653" s="166"/>
      <c r="Z653" s="166"/>
    </row>
    <row r="654" spans="1:26" ht="12.75" customHeight="1">
      <c r="A654" s="166"/>
      <c r="B654" s="166"/>
      <c r="C654" s="166"/>
      <c r="D654" s="166"/>
      <c r="E654" s="166"/>
      <c r="F654" s="166"/>
      <c r="G654" s="166"/>
      <c r="H654" s="166"/>
      <c r="I654" s="166"/>
      <c r="J654" s="166"/>
      <c r="K654" s="166"/>
      <c r="L654" s="166"/>
      <c r="M654" s="166"/>
      <c r="N654" s="166"/>
      <c r="O654" s="166"/>
      <c r="P654" s="166"/>
      <c r="Q654" s="166"/>
      <c r="R654" s="166"/>
      <c r="S654" s="166"/>
      <c r="T654" s="166"/>
      <c r="U654" s="166"/>
      <c r="V654" s="166"/>
      <c r="W654" s="166"/>
      <c r="X654" s="166"/>
      <c r="Y654" s="166"/>
      <c r="Z654" s="166"/>
    </row>
    <row r="655" spans="1:26" ht="12.75" customHeight="1">
      <c r="A655" s="166"/>
      <c r="B655" s="166"/>
      <c r="C655" s="166"/>
      <c r="D655" s="166"/>
      <c r="E655" s="166"/>
      <c r="F655" s="166"/>
      <c r="G655" s="166"/>
      <c r="H655" s="166"/>
      <c r="I655" s="166"/>
      <c r="J655" s="166"/>
      <c r="K655" s="166"/>
      <c r="L655" s="166"/>
      <c r="M655" s="166"/>
      <c r="N655" s="166"/>
      <c r="O655" s="166"/>
      <c r="P655" s="166"/>
      <c r="Q655" s="166"/>
      <c r="R655" s="166"/>
      <c r="S655" s="166"/>
      <c r="T655" s="166"/>
      <c r="U655" s="166"/>
      <c r="V655" s="166"/>
      <c r="W655" s="166"/>
      <c r="X655" s="166"/>
      <c r="Y655" s="166"/>
      <c r="Z655" s="166"/>
    </row>
    <row r="656" spans="1:26" ht="12.75" customHeight="1">
      <c r="A656" s="166"/>
      <c r="B656" s="166"/>
      <c r="C656" s="166"/>
      <c r="D656" s="166"/>
      <c r="E656" s="166"/>
      <c r="F656" s="166"/>
      <c r="G656" s="166"/>
      <c r="H656" s="166"/>
      <c r="I656" s="166"/>
      <c r="J656" s="166"/>
      <c r="K656" s="166"/>
      <c r="L656" s="166"/>
      <c r="M656" s="166"/>
      <c r="N656" s="166"/>
      <c r="O656" s="166"/>
      <c r="P656" s="166"/>
      <c r="Q656" s="166"/>
      <c r="R656" s="166"/>
      <c r="S656" s="166"/>
      <c r="T656" s="166"/>
      <c r="U656" s="166"/>
      <c r="V656" s="166"/>
      <c r="W656" s="166"/>
      <c r="X656" s="166"/>
      <c r="Y656" s="166"/>
      <c r="Z656" s="166"/>
    </row>
    <row r="657" spans="1:26" ht="12.75" customHeight="1">
      <c r="A657" s="166"/>
      <c r="B657" s="166"/>
      <c r="C657" s="166"/>
      <c r="D657" s="166"/>
      <c r="E657" s="166"/>
      <c r="F657" s="166"/>
      <c r="G657" s="166"/>
      <c r="H657" s="166"/>
      <c r="I657" s="166"/>
      <c r="J657" s="166"/>
      <c r="K657" s="166"/>
      <c r="L657" s="166"/>
      <c r="M657" s="166"/>
      <c r="N657" s="166"/>
      <c r="O657" s="166"/>
      <c r="P657" s="166"/>
      <c r="Q657" s="166"/>
      <c r="R657" s="166"/>
      <c r="S657" s="166"/>
      <c r="T657" s="166"/>
      <c r="U657" s="166"/>
      <c r="V657" s="166"/>
      <c r="W657" s="166"/>
      <c r="X657" s="166"/>
      <c r="Y657" s="166"/>
      <c r="Z657" s="166"/>
    </row>
    <row r="658" spans="1:26" ht="12.75" customHeight="1">
      <c r="A658" s="166"/>
      <c r="B658" s="166"/>
      <c r="C658" s="166"/>
      <c r="D658" s="166"/>
      <c r="E658" s="166"/>
      <c r="F658" s="166"/>
      <c r="G658" s="166"/>
      <c r="H658" s="166"/>
      <c r="I658" s="166"/>
      <c r="J658" s="166"/>
      <c r="K658" s="166"/>
      <c r="L658" s="166"/>
      <c r="M658" s="166"/>
      <c r="N658" s="166"/>
      <c r="O658" s="166"/>
      <c r="P658" s="166"/>
      <c r="Q658" s="166"/>
      <c r="R658" s="166"/>
      <c r="S658" s="166"/>
      <c r="T658" s="166"/>
      <c r="U658" s="166"/>
      <c r="V658" s="166"/>
      <c r="W658" s="166"/>
      <c r="X658" s="166"/>
      <c r="Y658" s="166"/>
      <c r="Z658" s="166"/>
    </row>
    <row r="659" spans="1:26" ht="12.75" customHeight="1">
      <c r="A659" s="166"/>
      <c r="B659" s="166"/>
      <c r="C659" s="166"/>
      <c r="D659" s="166"/>
      <c r="E659" s="166"/>
      <c r="F659" s="166"/>
      <c r="G659" s="166"/>
      <c r="H659" s="166"/>
      <c r="I659" s="166"/>
      <c r="J659" s="166"/>
      <c r="K659" s="166"/>
      <c r="L659" s="166"/>
      <c r="M659" s="166"/>
      <c r="N659" s="166"/>
      <c r="O659" s="166"/>
      <c r="P659" s="166"/>
      <c r="Q659" s="166"/>
      <c r="R659" s="166"/>
      <c r="S659" s="166"/>
      <c r="T659" s="166"/>
      <c r="U659" s="166"/>
      <c r="V659" s="166"/>
      <c r="W659" s="166"/>
      <c r="X659" s="166"/>
      <c r="Y659" s="166"/>
      <c r="Z659" s="166"/>
    </row>
    <row r="660" spans="1:26" ht="12.75" customHeight="1">
      <c r="A660" s="166"/>
      <c r="B660" s="166"/>
      <c r="C660" s="166"/>
      <c r="D660" s="166"/>
      <c r="E660" s="166"/>
      <c r="F660" s="166"/>
      <c r="G660" s="166"/>
      <c r="H660" s="166"/>
      <c r="I660" s="166"/>
      <c r="J660" s="166"/>
      <c r="K660" s="166"/>
      <c r="L660" s="166"/>
      <c r="M660" s="166"/>
      <c r="N660" s="166"/>
      <c r="O660" s="166"/>
      <c r="P660" s="166"/>
      <c r="Q660" s="166"/>
      <c r="R660" s="166"/>
      <c r="S660" s="166"/>
      <c r="T660" s="166"/>
      <c r="U660" s="166"/>
      <c r="V660" s="166"/>
      <c r="W660" s="166"/>
      <c r="X660" s="166"/>
      <c r="Y660" s="166"/>
      <c r="Z660" s="166"/>
    </row>
    <row r="661" spans="1:26" ht="12.75" customHeight="1">
      <c r="A661" s="166"/>
      <c r="B661" s="166"/>
      <c r="C661" s="166"/>
      <c r="D661" s="166"/>
      <c r="E661" s="166"/>
      <c r="F661" s="166"/>
      <c r="G661" s="166"/>
      <c r="H661" s="166"/>
      <c r="I661" s="166"/>
      <c r="J661" s="166"/>
      <c r="K661" s="166"/>
      <c r="L661" s="166"/>
      <c r="M661" s="166"/>
      <c r="N661" s="166"/>
      <c r="O661" s="166"/>
      <c r="P661" s="166"/>
      <c r="Q661" s="166"/>
      <c r="R661" s="166"/>
      <c r="S661" s="166"/>
      <c r="T661" s="166"/>
      <c r="U661" s="166"/>
      <c r="V661" s="166"/>
      <c r="W661" s="166"/>
      <c r="X661" s="166"/>
      <c r="Y661" s="166"/>
      <c r="Z661" s="166"/>
    </row>
    <row r="662" spans="1:26" ht="12.75" customHeight="1">
      <c r="A662" s="166"/>
      <c r="B662" s="166"/>
      <c r="C662" s="166"/>
      <c r="D662" s="166"/>
      <c r="E662" s="166"/>
      <c r="F662" s="166"/>
      <c r="G662" s="166"/>
      <c r="H662" s="166"/>
      <c r="I662" s="166"/>
      <c r="J662" s="166"/>
      <c r="K662" s="166"/>
      <c r="L662" s="166"/>
      <c r="M662" s="166"/>
      <c r="N662" s="166"/>
      <c r="O662" s="166"/>
      <c r="P662" s="166"/>
      <c r="Q662" s="166"/>
      <c r="R662" s="166"/>
      <c r="S662" s="166"/>
      <c r="T662" s="166"/>
      <c r="U662" s="166"/>
      <c r="V662" s="166"/>
      <c r="W662" s="166"/>
      <c r="X662" s="166"/>
      <c r="Y662" s="166"/>
      <c r="Z662" s="166"/>
    </row>
    <row r="663" spans="1:26" ht="12.75" customHeight="1">
      <c r="A663" s="166"/>
      <c r="B663" s="166"/>
      <c r="C663" s="166"/>
      <c r="D663" s="166"/>
      <c r="E663" s="166"/>
      <c r="F663" s="166"/>
      <c r="G663" s="166"/>
      <c r="H663" s="166"/>
      <c r="I663" s="166"/>
      <c r="J663" s="166"/>
      <c r="K663" s="166"/>
      <c r="L663" s="166"/>
      <c r="M663" s="166"/>
      <c r="N663" s="166"/>
      <c r="O663" s="166"/>
      <c r="P663" s="166"/>
      <c r="Q663" s="166"/>
      <c r="R663" s="166"/>
      <c r="S663" s="166"/>
      <c r="T663" s="166"/>
      <c r="U663" s="166"/>
      <c r="V663" s="166"/>
      <c r="W663" s="166"/>
      <c r="X663" s="166"/>
      <c r="Y663" s="166"/>
      <c r="Z663" s="166"/>
    </row>
    <row r="664" spans="1:26" ht="12.75" customHeight="1">
      <c r="A664" s="166"/>
      <c r="B664" s="166"/>
      <c r="C664" s="166"/>
      <c r="D664" s="166"/>
      <c r="E664" s="166"/>
      <c r="F664" s="166"/>
      <c r="G664" s="166"/>
      <c r="H664" s="166"/>
      <c r="I664" s="166"/>
      <c r="J664" s="166"/>
      <c r="K664" s="166"/>
      <c r="L664" s="166"/>
      <c r="M664" s="166"/>
      <c r="N664" s="166"/>
      <c r="O664" s="166"/>
      <c r="P664" s="166"/>
      <c r="Q664" s="166"/>
      <c r="R664" s="166"/>
      <c r="S664" s="166"/>
      <c r="T664" s="166"/>
      <c r="U664" s="166"/>
      <c r="V664" s="166"/>
      <c r="W664" s="166"/>
      <c r="X664" s="166"/>
      <c r="Y664" s="166"/>
      <c r="Z664" s="166"/>
    </row>
    <row r="665" spans="1:26" ht="12.75" customHeight="1">
      <c r="A665" s="166"/>
      <c r="B665" s="166"/>
      <c r="C665" s="166"/>
      <c r="D665" s="166"/>
      <c r="E665" s="166"/>
      <c r="F665" s="166"/>
      <c r="G665" s="166"/>
      <c r="H665" s="166"/>
      <c r="I665" s="166"/>
      <c r="J665" s="166"/>
      <c r="K665" s="166"/>
      <c r="L665" s="166"/>
      <c r="M665" s="166"/>
      <c r="N665" s="166"/>
      <c r="O665" s="166"/>
      <c r="P665" s="166"/>
      <c r="Q665" s="166"/>
      <c r="R665" s="166"/>
      <c r="S665" s="166"/>
      <c r="T665" s="166"/>
      <c r="U665" s="166"/>
      <c r="V665" s="166"/>
      <c r="W665" s="166"/>
      <c r="X665" s="166"/>
      <c r="Y665" s="166"/>
      <c r="Z665" s="166"/>
    </row>
    <row r="666" spans="1:26" ht="12.75" customHeight="1">
      <c r="A666" s="166"/>
      <c r="B666" s="166"/>
      <c r="C666" s="166"/>
      <c r="D666" s="166"/>
      <c r="E666" s="166"/>
      <c r="F666" s="166"/>
      <c r="G666" s="166"/>
      <c r="H666" s="166"/>
      <c r="I666" s="166"/>
      <c r="J666" s="166"/>
      <c r="K666" s="166"/>
      <c r="L666" s="166"/>
      <c r="M666" s="166"/>
      <c r="N666" s="166"/>
      <c r="O666" s="166"/>
      <c r="P666" s="166"/>
      <c r="Q666" s="166"/>
      <c r="R666" s="166"/>
      <c r="S666" s="166"/>
      <c r="T666" s="166"/>
      <c r="U666" s="166"/>
      <c r="V666" s="166"/>
      <c r="W666" s="166"/>
      <c r="X666" s="166"/>
      <c r="Y666" s="166"/>
      <c r="Z666" s="166"/>
    </row>
    <row r="667" spans="1:26" ht="12.75" customHeight="1">
      <c r="A667" s="166"/>
      <c r="B667" s="166"/>
      <c r="C667" s="166"/>
      <c r="D667" s="166"/>
      <c r="E667" s="166"/>
      <c r="F667" s="166"/>
      <c r="G667" s="166"/>
      <c r="H667" s="166"/>
      <c r="I667" s="166"/>
      <c r="J667" s="166"/>
      <c r="K667" s="166"/>
      <c r="L667" s="166"/>
      <c r="M667" s="166"/>
      <c r="N667" s="166"/>
      <c r="O667" s="166"/>
      <c r="P667" s="166"/>
      <c r="Q667" s="166"/>
      <c r="R667" s="166"/>
      <c r="S667" s="166"/>
      <c r="T667" s="166"/>
      <c r="U667" s="166"/>
      <c r="V667" s="166"/>
      <c r="W667" s="166"/>
      <c r="X667" s="166"/>
      <c r="Y667" s="166"/>
      <c r="Z667" s="166"/>
    </row>
    <row r="668" spans="1:26" ht="12.75" customHeight="1">
      <c r="A668" s="166"/>
      <c r="B668" s="166"/>
      <c r="C668" s="166"/>
      <c r="D668" s="166"/>
      <c r="E668" s="166"/>
      <c r="F668" s="166"/>
      <c r="G668" s="166"/>
      <c r="H668" s="166"/>
      <c r="I668" s="166"/>
      <c r="J668" s="166"/>
      <c r="K668" s="166"/>
      <c r="L668" s="166"/>
      <c r="M668" s="166"/>
      <c r="N668" s="166"/>
      <c r="O668" s="166"/>
      <c r="P668" s="166"/>
      <c r="Q668" s="166"/>
      <c r="R668" s="166"/>
      <c r="S668" s="166"/>
      <c r="T668" s="166"/>
      <c r="U668" s="166"/>
      <c r="V668" s="166"/>
      <c r="W668" s="166"/>
      <c r="X668" s="166"/>
      <c r="Y668" s="166"/>
      <c r="Z668" s="166"/>
    </row>
    <row r="669" spans="1:26" ht="12.75" customHeight="1">
      <c r="A669" s="166"/>
      <c r="B669" s="166"/>
      <c r="C669" s="166"/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66"/>
      <c r="O669" s="166"/>
      <c r="P669" s="166"/>
      <c r="Q669" s="166"/>
      <c r="R669" s="166"/>
      <c r="S669" s="166"/>
      <c r="T669" s="166"/>
      <c r="U669" s="166"/>
      <c r="V669" s="166"/>
      <c r="W669" s="166"/>
      <c r="X669" s="166"/>
      <c r="Y669" s="166"/>
      <c r="Z669" s="166"/>
    </row>
    <row r="670" spans="1:26" ht="12.75" customHeight="1">
      <c r="A670" s="166"/>
      <c r="B670" s="166"/>
      <c r="C670" s="166"/>
      <c r="D670" s="166"/>
      <c r="E670" s="166"/>
      <c r="F670" s="166"/>
      <c r="G670" s="166"/>
      <c r="H670" s="166"/>
      <c r="I670" s="166"/>
      <c r="J670" s="166"/>
      <c r="K670" s="166"/>
      <c r="L670" s="166"/>
      <c r="M670" s="166"/>
      <c r="N670" s="166"/>
      <c r="O670" s="166"/>
      <c r="P670" s="166"/>
      <c r="Q670" s="166"/>
      <c r="R670" s="166"/>
      <c r="S670" s="166"/>
      <c r="T670" s="166"/>
      <c r="U670" s="166"/>
      <c r="V670" s="166"/>
      <c r="W670" s="166"/>
      <c r="X670" s="166"/>
      <c r="Y670" s="166"/>
      <c r="Z670" s="166"/>
    </row>
    <row r="671" spans="1:26" ht="12.75" customHeight="1">
      <c r="A671" s="166"/>
      <c r="B671" s="166"/>
      <c r="C671" s="166"/>
      <c r="D671" s="166"/>
      <c r="E671" s="166"/>
      <c r="F671" s="166"/>
      <c r="G671" s="166"/>
      <c r="H671" s="166"/>
      <c r="I671" s="166"/>
      <c r="J671" s="166"/>
      <c r="K671" s="166"/>
      <c r="L671" s="166"/>
      <c r="M671" s="166"/>
      <c r="N671" s="166"/>
      <c r="O671" s="166"/>
      <c r="P671" s="166"/>
      <c r="Q671" s="166"/>
      <c r="R671" s="166"/>
      <c r="S671" s="166"/>
      <c r="T671" s="166"/>
      <c r="U671" s="166"/>
      <c r="V671" s="166"/>
      <c r="W671" s="166"/>
      <c r="X671" s="166"/>
      <c r="Y671" s="166"/>
      <c r="Z671" s="166"/>
    </row>
    <row r="672" spans="1:26" ht="12.75" customHeight="1">
      <c r="A672" s="166"/>
      <c r="B672" s="166"/>
      <c r="C672" s="166"/>
      <c r="D672" s="166"/>
      <c r="E672" s="166"/>
      <c r="F672" s="166"/>
      <c r="G672" s="166"/>
      <c r="H672" s="166"/>
      <c r="I672" s="166"/>
      <c r="J672" s="166"/>
      <c r="K672" s="166"/>
      <c r="L672" s="166"/>
      <c r="M672" s="166"/>
      <c r="N672" s="166"/>
      <c r="O672" s="166"/>
      <c r="P672" s="166"/>
      <c r="Q672" s="166"/>
      <c r="R672" s="166"/>
      <c r="S672" s="166"/>
      <c r="T672" s="166"/>
      <c r="U672" s="166"/>
      <c r="V672" s="166"/>
      <c r="W672" s="166"/>
      <c r="X672" s="166"/>
      <c r="Y672" s="166"/>
      <c r="Z672" s="166"/>
    </row>
    <row r="673" spans="1:26" ht="12.75" customHeight="1">
      <c r="A673" s="166"/>
      <c r="B673" s="166"/>
      <c r="C673" s="166"/>
      <c r="D673" s="166"/>
      <c r="E673" s="166"/>
      <c r="F673" s="166"/>
      <c r="G673" s="166"/>
      <c r="H673" s="166"/>
      <c r="I673" s="166"/>
      <c r="J673" s="166"/>
      <c r="K673" s="166"/>
      <c r="L673" s="166"/>
      <c r="M673" s="166"/>
      <c r="N673" s="166"/>
      <c r="O673" s="166"/>
      <c r="P673" s="166"/>
      <c r="Q673" s="166"/>
      <c r="R673" s="166"/>
      <c r="S673" s="166"/>
      <c r="T673" s="166"/>
      <c r="U673" s="166"/>
      <c r="V673" s="166"/>
      <c r="W673" s="166"/>
      <c r="X673" s="166"/>
      <c r="Y673" s="166"/>
      <c r="Z673" s="166"/>
    </row>
    <row r="674" spans="1:26" ht="12.75" customHeight="1">
      <c r="A674" s="166"/>
      <c r="B674" s="166"/>
      <c r="C674" s="166"/>
      <c r="D674" s="166"/>
      <c r="E674" s="166"/>
      <c r="F674" s="166"/>
      <c r="G674" s="166"/>
      <c r="H674" s="166"/>
      <c r="I674" s="166"/>
      <c r="J674" s="166"/>
      <c r="K674" s="166"/>
      <c r="L674" s="166"/>
      <c r="M674" s="166"/>
      <c r="N674" s="166"/>
      <c r="O674" s="166"/>
      <c r="P674" s="166"/>
      <c r="Q674" s="166"/>
      <c r="R674" s="166"/>
      <c r="S674" s="166"/>
      <c r="T674" s="166"/>
      <c r="U674" s="166"/>
      <c r="V674" s="166"/>
      <c r="W674" s="166"/>
      <c r="X674" s="166"/>
      <c r="Y674" s="166"/>
      <c r="Z674" s="166"/>
    </row>
    <row r="675" spans="1:26" ht="12.75" customHeight="1">
      <c r="A675" s="166"/>
      <c r="B675" s="166"/>
      <c r="C675" s="166"/>
      <c r="D675" s="166"/>
      <c r="E675" s="166"/>
      <c r="F675" s="166"/>
      <c r="G675" s="166"/>
      <c r="H675" s="166"/>
      <c r="I675" s="166"/>
      <c r="J675" s="166"/>
      <c r="K675" s="166"/>
      <c r="L675" s="166"/>
      <c r="M675" s="166"/>
      <c r="N675" s="166"/>
      <c r="O675" s="166"/>
      <c r="P675" s="166"/>
      <c r="Q675" s="166"/>
      <c r="R675" s="166"/>
      <c r="S675" s="166"/>
      <c r="T675" s="166"/>
      <c r="U675" s="166"/>
      <c r="V675" s="166"/>
      <c r="W675" s="166"/>
      <c r="X675" s="166"/>
      <c r="Y675" s="166"/>
      <c r="Z675" s="166"/>
    </row>
    <row r="676" spans="1:26" ht="12.75" customHeight="1">
      <c r="A676" s="166"/>
      <c r="B676" s="166"/>
      <c r="C676" s="166"/>
      <c r="D676" s="166"/>
      <c r="E676" s="166"/>
      <c r="F676" s="166"/>
      <c r="G676" s="166"/>
      <c r="H676" s="166"/>
      <c r="I676" s="166"/>
      <c r="J676" s="166"/>
      <c r="K676" s="166"/>
      <c r="L676" s="166"/>
      <c r="M676" s="166"/>
      <c r="N676" s="166"/>
      <c r="O676" s="166"/>
      <c r="P676" s="166"/>
      <c r="Q676" s="166"/>
      <c r="R676" s="166"/>
      <c r="S676" s="166"/>
      <c r="T676" s="166"/>
      <c r="U676" s="166"/>
      <c r="V676" s="166"/>
      <c r="W676" s="166"/>
      <c r="X676" s="166"/>
      <c r="Y676" s="166"/>
      <c r="Z676" s="166"/>
    </row>
    <row r="677" spans="1:26" ht="12.75" customHeight="1">
      <c r="A677" s="166"/>
      <c r="B677" s="166"/>
      <c r="C677" s="166"/>
      <c r="D677" s="166"/>
      <c r="E677" s="166"/>
      <c r="F677" s="166"/>
      <c r="G677" s="166"/>
      <c r="H677" s="166"/>
      <c r="I677" s="166"/>
      <c r="J677" s="166"/>
      <c r="K677" s="166"/>
      <c r="L677" s="166"/>
      <c r="M677" s="166"/>
      <c r="N677" s="166"/>
      <c r="O677" s="166"/>
      <c r="P677" s="166"/>
      <c r="Q677" s="166"/>
      <c r="R677" s="166"/>
      <c r="S677" s="166"/>
      <c r="T677" s="166"/>
      <c r="U677" s="166"/>
      <c r="V677" s="166"/>
      <c r="W677" s="166"/>
      <c r="X677" s="166"/>
      <c r="Y677" s="166"/>
      <c r="Z677" s="166"/>
    </row>
    <row r="678" spans="1:26" ht="12.75" customHeight="1">
      <c r="A678" s="166"/>
      <c r="B678" s="166"/>
      <c r="C678" s="166"/>
      <c r="D678" s="166"/>
      <c r="E678" s="166"/>
      <c r="F678" s="166"/>
      <c r="G678" s="166"/>
      <c r="H678" s="166"/>
      <c r="I678" s="166"/>
      <c r="J678" s="166"/>
      <c r="K678" s="166"/>
      <c r="L678" s="166"/>
      <c r="M678" s="166"/>
      <c r="N678" s="166"/>
      <c r="O678" s="166"/>
      <c r="P678" s="166"/>
      <c r="Q678" s="166"/>
      <c r="R678" s="166"/>
      <c r="S678" s="166"/>
      <c r="T678" s="166"/>
      <c r="U678" s="166"/>
      <c r="V678" s="166"/>
      <c r="W678" s="166"/>
      <c r="X678" s="166"/>
      <c r="Y678" s="166"/>
      <c r="Z678" s="166"/>
    </row>
    <row r="679" spans="1:26" ht="12.75" customHeight="1">
      <c r="A679" s="166"/>
      <c r="B679" s="166"/>
      <c r="C679" s="166"/>
      <c r="D679" s="166"/>
      <c r="E679" s="166"/>
      <c r="F679" s="166"/>
      <c r="G679" s="166"/>
      <c r="H679" s="166"/>
      <c r="I679" s="166"/>
      <c r="J679" s="166"/>
      <c r="K679" s="166"/>
      <c r="L679" s="166"/>
      <c r="M679" s="166"/>
      <c r="N679" s="166"/>
      <c r="O679" s="166"/>
      <c r="P679" s="166"/>
      <c r="Q679" s="166"/>
      <c r="R679" s="166"/>
      <c r="S679" s="166"/>
      <c r="T679" s="166"/>
      <c r="U679" s="166"/>
      <c r="V679" s="166"/>
      <c r="W679" s="166"/>
      <c r="X679" s="166"/>
      <c r="Y679" s="166"/>
      <c r="Z679" s="166"/>
    </row>
    <row r="680" spans="1:26" ht="12.75" customHeight="1">
      <c r="A680" s="166"/>
      <c r="B680" s="166"/>
      <c r="C680" s="166"/>
      <c r="D680" s="166"/>
      <c r="E680" s="166"/>
      <c r="F680" s="166"/>
      <c r="G680" s="166"/>
      <c r="H680" s="166"/>
      <c r="I680" s="166"/>
      <c r="J680" s="166"/>
      <c r="K680" s="166"/>
      <c r="L680" s="166"/>
      <c r="M680" s="166"/>
      <c r="N680" s="166"/>
      <c r="O680" s="166"/>
      <c r="P680" s="166"/>
      <c r="Q680" s="166"/>
      <c r="R680" s="166"/>
      <c r="S680" s="166"/>
      <c r="T680" s="166"/>
      <c r="U680" s="166"/>
      <c r="V680" s="166"/>
      <c r="W680" s="166"/>
      <c r="X680" s="166"/>
      <c r="Y680" s="166"/>
      <c r="Z680" s="166"/>
    </row>
    <row r="681" spans="1:26" ht="12.75" customHeight="1">
      <c r="A681" s="166"/>
      <c r="B681" s="166"/>
      <c r="C681" s="166"/>
      <c r="D681" s="166"/>
      <c r="E681" s="166"/>
      <c r="F681" s="166"/>
      <c r="G681" s="166"/>
      <c r="H681" s="166"/>
      <c r="I681" s="166"/>
      <c r="J681" s="166"/>
      <c r="K681" s="166"/>
      <c r="L681" s="166"/>
      <c r="M681" s="166"/>
      <c r="N681" s="166"/>
      <c r="O681" s="166"/>
      <c r="P681" s="166"/>
      <c r="Q681" s="166"/>
      <c r="R681" s="166"/>
      <c r="S681" s="166"/>
      <c r="T681" s="166"/>
      <c r="U681" s="166"/>
      <c r="V681" s="166"/>
      <c r="W681" s="166"/>
      <c r="X681" s="166"/>
      <c r="Y681" s="166"/>
      <c r="Z681" s="166"/>
    </row>
    <row r="682" spans="1:26" ht="12.75" customHeight="1">
      <c r="A682" s="166"/>
      <c r="B682" s="166"/>
      <c r="C682" s="166"/>
      <c r="D682" s="166"/>
      <c r="E682" s="166"/>
      <c r="F682" s="166"/>
      <c r="G682" s="166"/>
      <c r="H682" s="166"/>
      <c r="I682" s="166"/>
      <c r="J682" s="166"/>
      <c r="K682" s="166"/>
      <c r="L682" s="166"/>
      <c r="M682" s="166"/>
      <c r="N682" s="166"/>
      <c r="O682" s="166"/>
      <c r="P682" s="166"/>
      <c r="Q682" s="166"/>
      <c r="R682" s="166"/>
      <c r="S682" s="166"/>
      <c r="T682" s="166"/>
      <c r="U682" s="166"/>
      <c r="V682" s="166"/>
      <c r="W682" s="166"/>
      <c r="X682" s="166"/>
      <c r="Y682" s="166"/>
      <c r="Z682" s="166"/>
    </row>
    <row r="683" spans="1:26" ht="12.75" customHeight="1">
      <c r="A683" s="166"/>
      <c r="B683" s="166"/>
      <c r="C683" s="166"/>
      <c r="D683" s="166"/>
      <c r="E683" s="166"/>
      <c r="F683" s="166"/>
      <c r="G683" s="166"/>
      <c r="H683" s="166"/>
      <c r="I683" s="166"/>
      <c r="J683" s="166"/>
      <c r="K683" s="166"/>
      <c r="L683" s="166"/>
      <c r="M683" s="166"/>
      <c r="N683" s="166"/>
      <c r="O683" s="166"/>
      <c r="P683" s="166"/>
      <c r="Q683" s="166"/>
      <c r="R683" s="166"/>
      <c r="S683" s="166"/>
      <c r="T683" s="166"/>
      <c r="U683" s="166"/>
      <c r="V683" s="166"/>
      <c r="W683" s="166"/>
      <c r="X683" s="166"/>
      <c r="Y683" s="166"/>
      <c r="Z683" s="166"/>
    </row>
    <row r="684" spans="1:26" ht="12.75" customHeight="1">
      <c r="A684" s="166"/>
      <c r="B684" s="166"/>
      <c r="C684" s="166"/>
      <c r="D684" s="166"/>
      <c r="E684" s="166"/>
      <c r="F684" s="166"/>
      <c r="G684" s="166"/>
      <c r="H684" s="166"/>
      <c r="I684" s="166"/>
      <c r="J684" s="166"/>
      <c r="K684" s="166"/>
      <c r="L684" s="166"/>
      <c r="M684" s="166"/>
      <c r="N684" s="166"/>
      <c r="O684" s="166"/>
      <c r="P684" s="166"/>
      <c r="Q684" s="166"/>
      <c r="R684" s="166"/>
      <c r="S684" s="166"/>
      <c r="T684" s="166"/>
      <c r="U684" s="166"/>
      <c r="V684" s="166"/>
      <c r="W684" s="166"/>
      <c r="X684" s="166"/>
      <c r="Y684" s="166"/>
      <c r="Z684" s="166"/>
    </row>
    <row r="685" spans="1:26" ht="12.75" customHeight="1">
      <c r="A685" s="166"/>
      <c r="B685" s="166"/>
      <c r="C685" s="166"/>
      <c r="D685" s="166"/>
      <c r="E685" s="166"/>
      <c r="F685" s="166"/>
      <c r="G685" s="166"/>
      <c r="H685" s="166"/>
      <c r="I685" s="166"/>
      <c r="J685" s="166"/>
      <c r="K685" s="166"/>
      <c r="L685" s="166"/>
      <c r="M685" s="166"/>
      <c r="N685" s="166"/>
      <c r="O685" s="166"/>
      <c r="P685" s="166"/>
      <c r="Q685" s="166"/>
      <c r="R685" s="166"/>
      <c r="S685" s="166"/>
      <c r="T685" s="166"/>
      <c r="U685" s="166"/>
      <c r="V685" s="166"/>
      <c r="W685" s="166"/>
      <c r="X685" s="166"/>
      <c r="Y685" s="166"/>
      <c r="Z685" s="166"/>
    </row>
    <row r="686" spans="1:26" ht="12.75" customHeight="1">
      <c r="A686" s="166"/>
      <c r="B686" s="166"/>
      <c r="C686" s="166"/>
      <c r="D686" s="166"/>
      <c r="E686" s="166"/>
      <c r="F686" s="166"/>
      <c r="G686" s="166"/>
      <c r="H686" s="166"/>
      <c r="I686" s="166"/>
      <c r="J686" s="166"/>
      <c r="K686" s="166"/>
      <c r="L686" s="166"/>
      <c r="M686" s="166"/>
      <c r="N686" s="166"/>
      <c r="O686" s="166"/>
      <c r="P686" s="166"/>
      <c r="Q686" s="166"/>
      <c r="R686" s="166"/>
      <c r="S686" s="166"/>
      <c r="T686" s="166"/>
      <c r="U686" s="166"/>
      <c r="V686" s="166"/>
      <c r="W686" s="166"/>
      <c r="X686" s="166"/>
      <c r="Y686" s="166"/>
      <c r="Z686" s="166"/>
    </row>
    <row r="687" spans="1:26" ht="12.75" customHeight="1">
      <c r="A687" s="166"/>
      <c r="B687" s="166"/>
      <c r="C687" s="166"/>
      <c r="D687" s="166"/>
      <c r="E687" s="166"/>
      <c r="F687" s="166"/>
      <c r="G687" s="166"/>
      <c r="H687" s="166"/>
      <c r="I687" s="166"/>
      <c r="J687" s="166"/>
      <c r="K687" s="166"/>
      <c r="L687" s="166"/>
      <c r="M687" s="166"/>
      <c r="N687" s="166"/>
      <c r="O687" s="166"/>
      <c r="P687" s="166"/>
      <c r="Q687" s="166"/>
      <c r="R687" s="166"/>
      <c r="S687" s="166"/>
      <c r="T687" s="166"/>
      <c r="U687" s="166"/>
      <c r="V687" s="166"/>
      <c r="W687" s="166"/>
      <c r="X687" s="166"/>
      <c r="Y687" s="166"/>
      <c r="Z687" s="166"/>
    </row>
    <row r="688" spans="1:26" ht="12.75" customHeight="1">
      <c r="A688" s="166"/>
      <c r="B688" s="166"/>
      <c r="C688" s="166"/>
      <c r="D688" s="166"/>
      <c r="E688" s="166"/>
      <c r="F688" s="166"/>
      <c r="G688" s="166"/>
      <c r="H688" s="166"/>
      <c r="I688" s="166"/>
      <c r="J688" s="166"/>
      <c r="K688" s="166"/>
      <c r="L688" s="166"/>
      <c r="M688" s="166"/>
      <c r="N688" s="166"/>
      <c r="O688" s="166"/>
      <c r="P688" s="166"/>
      <c r="Q688" s="166"/>
      <c r="R688" s="166"/>
      <c r="S688" s="166"/>
      <c r="T688" s="166"/>
      <c r="U688" s="166"/>
      <c r="V688" s="166"/>
      <c r="W688" s="166"/>
      <c r="X688" s="166"/>
      <c r="Y688" s="166"/>
      <c r="Z688" s="166"/>
    </row>
    <row r="689" spans="1:26" ht="12.75" customHeight="1">
      <c r="A689" s="166"/>
      <c r="B689" s="166"/>
      <c r="C689" s="166"/>
      <c r="D689" s="166"/>
      <c r="E689" s="166"/>
      <c r="F689" s="166"/>
      <c r="G689" s="166"/>
      <c r="H689" s="166"/>
      <c r="I689" s="166"/>
      <c r="J689" s="166"/>
      <c r="K689" s="166"/>
      <c r="L689" s="166"/>
      <c r="M689" s="166"/>
      <c r="N689" s="166"/>
      <c r="O689" s="166"/>
      <c r="P689" s="166"/>
      <c r="Q689" s="166"/>
      <c r="R689" s="166"/>
      <c r="S689" s="166"/>
      <c r="T689" s="166"/>
      <c r="U689" s="166"/>
      <c r="V689" s="166"/>
      <c r="W689" s="166"/>
      <c r="X689" s="166"/>
      <c r="Y689" s="166"/>
      <c r="Z689" s="166"/>
    </row>
    <row r="690" spans="1:26" ht="12.75" customHeight="1">
      <c r="A690" s="166"/>
      <c r="B690" s="166"/>
      <c r="C690" s="166"/>
      <c r="D690" s="166"/>
      <c r="E690" s="166"/>
      <c r="F690" s="166"/>
      <c r="G690" s="166"/>
      <c r="H690" s="166"/>
      <c r="I690" s="166"/>
      <c r="J690" s="166"/>
      <c r="K690" s="166"/>
      <c r="L690" s="166"/>
      <c r="M690" s="166"/>
      <c r="N690" s="166"/>
      <c r="O690" s="166"/>
      <c r="P690" s="166"/>
      <c r="Q690" s="166"/>
      <c r="R690" s="166"/>
      <c r="S690" s="166"/>
      <c r="T690" s="166"/>
      <c r="U690" s="166"/>
      <c r="V690" s="166"/>
      <c r="W690" s="166"/>
      <c r="X690" s="166"/>
      <c r="Y690" s="166"/>
      <c r="Z690" s="166"/>
    </row>
    <row r="691" spans="1:26" ht="12.75" customHeight="1">
      <c r="A691" s="166"/>
      <c r="B691" s="166"/>
      <c r="C691" s="166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66"/>
      <c r="O691" s="166"/>
      <c r="P691" s="166"/>
      <c r="Q691" s="166"/>
      <c r="R691" s="166"/>
      <c r="S691" s="166"/>
      <c r="T691" s="166"/>
      <c r="U691" s="166"/>
      <c r="V691" s="166"/>
      <c r="W691" s="166"/>
      <c r="X691" s="166"/>
      <c r="Y691" s="166"/>
      <c r="Z691" s="166"/>
    </row>
    <row r="692" spans="1:26" ht="12.75" customHeight="1">
      <c r="A692" s="166"/>
      <c r="B692" s="166"/>
      <c r="C692" s="166"/>
      <c r="D692" s="166"/>
      <c r="E692" s="166"/>
      <c r="F692" s="166"/>
      <c r="G692" s="166"/>
      <c r="H692" s="166"/>
      <c r="I692" s="166"/>
      <c r="J692" s="166"/>
      <c r="K692" s="166"/>
      <c r="L692" s="166"/>
      <c r="M692" s="166"/>
      <c r="N692" s="166"/>
      <c r="O692" s="166"/>
      <c r="P692" s="166"/>
      <c r="Q692" s="166"/>
      <c r="R692" s="166"/>
      <c r="S692" s="166"/>
      <c r="T692" s="166"/>
      <c r="U692" s="166"/>
      <c r="V692" s="166"/>
      <c r="W692" s="166"/>
      <c r="X692" s="166"/>
      <c r="Y692" s="166"/>
      <c r="Z692" s="166"/>
    </row>
    <row r="693" spans="1:26" ht="12.75" customHeight="1">
      <c r="A693" s="166"/>
      <c r="B693" s="166"/>
      <c r="C693" s="166"/>
      <c r="D693" s="166"/>
      <c r="E693" s="166"/>
      <c r="F693" s="166"/>
      <c r="G693" s="166"/>
      <c r="H693" s="166"/>
      <c r="I693" s="166"/>
      <c r="J693" s="166"/>
      <c r="K693" s="166"/>
      <c r="L693" s="166"/>
      <c r="M693" s="166"/>
      <c r="N693" s="166"/>
      <c r="O693" s="166"/>
      <c r="P693" s="166"/>
      <c r="Q693" s="166"/>
      <c r="R693" s="166"/>
      <c r="S693" s="166"/>
      <c r="T693" s="166"/>
      <c r="U693" s="166"/>
      <c r="V693" s="166"/>
      <c r="W693" s="166"/>
      <c r="X693" s="166"/>
      <c r="Y693" s="166"/>
      <c r="Z693" s="166"/>
    </row>
    <row r="694" spans="1:26" ht="12.75" customHeight="1">
      <c r="A694" s="166"/>
      <c r="B694" s="166"/>
      <c r="C694" s="166"/>
      <c r="D694" s="166"/>
      <c r="E694" s="166"/>
      <c r="F694" s="166"/>
      <c r="G694" s="166"/>
      <c r="H694" s="166"/>
      <c r="I694" s="166"/>
      <c r="J694" s="166"/>
      <c r="K694" s="166"/>
      <c r="L694" s="166"/>
      <c r="M694" s="166"/>
      <c r="N694" s="166"/>
      <c r="O694" s="166"/>
      <c r="P694" s="166"/>
      <c r="Q694" s="166"/>
      <c r="R694" s="166"/>
      <c r="S694" s="166"/>
      <c r="T694" s="166"/>
      <c r="U694" s="166"/>
      <c r="V694" s="166"/>
      <c r="W694" s="166"/>
      <c r="X694" s="166"/>
      <c r="Y694" s="166"/>
      <c r="Z694" s="166"/>
    </row>
    <row r="695" spans="1:26" ht="12.75" customHeight="1">
      <c r="A695" s="166"/>
      <c r="B695" s="166"/>
      <c r="C695" s="166"/>
      <c r="D695" s="166"/>
      <c r="E695" s="166"/>
      <c r="F695" s="166"/>
      <c r="G695" s="166"/>
      <c r="H695" s="166"/>
      <c r="I695" s="166"/>
      <c r="J695" s="166"/>
      <c r="K695" s="166"/>
      <c r="L695" s="166"/>
      <c r="M695" s="166"/>
      <c r="N695" s="166"/>
      <c r="O695" s="166"/>
      <c r="P695" s="166"/>
      <c r="Q695" s="166"/>
      <c r="R695" s="166"/>
      <c r="S695" s="166"/>
      <c r="T695" s="166"/>
      <c r="U695" s="166"/>
      <c r="V695" s="166"/>
      <c r="W695" s="166"/>
      <c r="X695" s="166"/>
      <c r="Y695" s="166"/>
      <c r="Z695" s="166"/>
    </row>
    <row r="696" spans="1:26" ht="12.75" customHeight="1">
      <c r="A696" s="166"/>
      <c r="B696" s="166"/>
      <c r="C696" s="166"/>
      <c r="D696" s="166"/>
      <c r="E696" s="166"/>
      <c r="F696" s="166"/>
      <c r="G696" s="166"/>
      <c r="H696" s="166"/>
      <c r="I696" s="166"/>
      <c r="J696" s="166"/>
      <c r="K696" s="166"/>
      <c r="L696" s="166"/>
      <c r="M696" s="166"/>
      <c r="N696" s="166"/>
      <c r="O696" s="166"/>
      <c r="P696" s="166"/>
      <c r="Q696" s="166"/>
      <c r="R696" s="166"/>
      <c r="S696" s="166"/>
      <c r="T696" s="166"/>
      <c r="U696" s="166"/>
      <c r="V696" s="166"/>
      <c r="W696" s="166"/>
      <c r="X696" s="166"/>
      <c r="Y696" s="166"/>
      <c r="Z696" s="166"/>
    </row>
    <row r="697" spans="1:26" ht="12.75" customHeight="1">
      <c r="A697" s="166"/>
      <c r="B697" s="166"/>
      <c r="C697" s="166"/>
      <c r="D697" s="166"/>
      <c r="E697" s="166"/>
      <c r="F697" s="166"/>
      <c r="G697" s="166"/>
      <c r="H697" s="166"/>
      <c r="I697" s="166"/>
      <c r="J697" s="166"/>
      <c r="K697" s="166"/>
      <c r="L697" s="166"/>
      <c r="M697" s="166"/>
      <c r="N697" s="166"/>
      <c r="O697" s="166"/>
      <c r="P697" s="166"/>
      <c r="Q697" s="166"/>
      <c r="R697" s="166"/>
      <c r="S697" s="166"/>
      <c r="T697" s="166"/>
      <c r="U697" s="166"/>
      <c r="V697" s="166"/>
      <c r="W697" s="166"/>
      <c r="X697" s="166"/>
      <c r="Y697" s="166"/>
      <c r="Z697" s="166"/>
    </row>
    <row r="698" spans="1:26" ht="12.75" customHeight="1">
      <c r="A698" s="166"/>
      <c r="B698" s="166"/>
      <c r="C698" s="166"/>
      <c r="D698" s="166"/>
      <c r="E698" s="166"/>
      <c r="F698" s="166"/>
      <c r="G698" s="166"/>
      <c r="H698" s="166"/>
      <c r="I698" s="166"/>
      <c r="J698" s="166"/>
      <c r="K698" s="166"/>
      <c r="L698" s="166"/>
      <c r="M698" s="166"/>
      <c r="N698" s="166"/>
      <c r="O698" s="166"/>
      <c r="P698" s="166"/>
      <c r="Q698" s="166"/>
      <c r="R698" s="166"/>
      <c r="S698" s="166"/>
      <c r="T698" s="166"/>
      <c r="U698" s="166"/>
      <c r="V698" s="166"/>
      <c r="W698" s="166"/>
      <c r="X698" s="166"/>
      <c r="Y698" s="166"/>
      <c r="Z698" s="166"/>
    </row>
    <row r="699" spans="1:26" ht="12.75" customHeight="1">
      <c r="A699" s="166"/>
      <c r="B699" s="166"/>
      <c r="C699" s="166"/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66"/>
      <c r="O699" s="166"/>
      <c r="P699" s="166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</row>
    <row r="700" spans="1:26" ht="12.75" customHeight="1">
      <c r="A700" s="166"/>
      <c r="B700" s="166"/>
      <c r="C700" s="166"/>
      <c r="D700" s="166"/>
      <c r="E700" s="166"/>
      <c r="F700" s="166"/>
      <c r="G700" s="166"/>
      <c r="H700" s="166"/>
      <c r="I700" s="166"/>
      <c r="J700" s="166"/>
      <c r="K700" s="166"/>
      <c r="L700" s="166"/>
      <c r="M700" s="166"/>
      <c r="N700" s="166"/>
      <c r="O700" s="166"/>
      <c r="P700" s="166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</row>
    <row r="701" spans="1:26" ht="12.75" customHeight="1">
      <c r="A701" s="166"/>
      <c r="B701" s="166"/>
      <c r="C701" s="166"/>
      <c r="D701" s="166"/>
      <c r="E701" s="166"/>
      <c r="F701" s="166"/>
      <c r="G701" s="166"/>
      <c r="H701" s="166"/>
      <c r="I701" s="166"/>
      <c r="J701" s="166"/>
      <c r="K701" s="166"/>
      <c r="L701" s="166"/>
      <c r="M701" s="166"/>
      <c r="N701" s="166"/>
      <c r="O701" s="166"/>
      <c r="P701" s="166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</row>
    <row r="702" spans="1:26" ht="12.75" customHeight="1">
      <c r="A702" s="166"/>
      <c r="B702" s="166"/>
      <c r="C702" s="166"/>
      <c r="D702" s="166"/>
      <c r="E702" s="166"/>
      <c r="F702" s="166"/>
      <c r="G702" s="166"/>
      <c r="H702" s="166"/>
      <c r="I702" s="166"/>
      <c r="J702" s="166"/>
      <c r="K702" s="166"/>
      <c r="L702" s="166"/>
      <c r="M702" s="166"/>
      <c r="N702" s="166"/>
      <c r="O702" s="166"/>
      <c r="P702" s="166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</row>
    <row r="703" spans="1:26" ht="12.75" customHeight="1">
      <c r="A703" s="166"/>
      <c r="B703" s="166"/>
      <c r="C703" s="166"/>
      <c r="D703" s="166"/>
      <c r="E703" s="166"/>
      <c r="F703" s="166"/>
      <c r="G703" s="166"/>
      <c r="H703" s="166"/>
      <c r="I703" s="166"/>
      <c r="J703" s="166"/>
      <c r="K703" s="166"/>
      <c r="L703" s="166"/>
      <c r="M703" s="166"/>
      <c r="N703" s="166"/>
      <c r="O703" s="166"/>
      <c r="P703" s="166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</row>
    <row r="704" spans="1:26" ht="12.75" customHeight="1">
      <c r="A704" s="166"/>
      <c r="B704" s="166"/>
      <c r="C704" s="166"/>
      <c r="D704" s="166"/>
      <c r="E704" s="166"/>
      <c r="F704" s="166"/>
      <c r="G704" s="166"/>
      <c r="H704" s="166"/>
      <c r="I704" s="166"/>
      <c r="J704" s="166"/>
      <c r="K704" s="166"/>
      <c r="L704" s="166"/>
      <c r="M704" s="166"/>
      <c r="N704" s="166"/>
      <c r="O704" s="166"/>
      <c r="P704" s="166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</row>
    <row r="705" spans="1:26" ht="12.75" customHeight="1">
      <c r="A705" s="166"/>
      <c r="B705" s="166"/>
      <c r="C705" s="166"/>
      <c r="D705" s="166"/>
      <c r="E705" s="166"/>
      <c r="F705" s="166"/>
      <c r="G705" s="166"/>
      <c r="H705" s="166"/>
      <c r="I705" s="166"/>
      <c r="J705" s="166"/>
      <c r="K705" s="166"/>
      <c r="L705" s="166"/>
      <c r="M705" s="166"/>
      <c r="N705" s="166"/>
      <c r="O705" s="166"/>
      <c r="P705" s="166"/>
      <c r="Q705" s="166"/>
      <c r="R705" s="166"/>
      <c r="S705" s="166"/>
      <c r="T705" s="166"/>
      <c r="U705" s="166"/>
      <c r="V705" s="166"/>
      <c r="W705" s="166"/>
      <c r="X705" s="166"/>
      <c r="Y705" s="166"/>
      <c r="Z705" s="166"/>
    </row>
    <row r="706" spans="1:26" ht="12.75" customHeight="1">
      <c r="A706" s="166"/>
      <c r="B706" s="166"/>
      <c r="C706" s="166"/>
      <c r="D706" s="166"/>
      <c r="E706" s="166"/>
      <c r="F706" s="166"/>
      <c r="G706" s="166"/>
      <c r="H706" s="166"/>
      <c r="I706" s="166"/>
      <c r="J706" s="166"/>
      <c r="K706" s="166"/>
      <c r="L706" s="166"/>
      <c r="M706" s="166"/>
      <c r="N706" s="166"/>
      <c r="O706" s="166"/>
      <c r="P706" s="166"/>
      <c r="Q706" s="166"/>
      <c r="R706" s="166"/>
      <c r="S706" s="166"/>
      <c r="T706" s="166"/>
      <c r="U706" s="166"/>
      <c r="V706" s="166"/>
      <c r="W706" s="166"/>
      <c r="X706" s="166"/>
      <c r="Y706" s="166"/>
      <c r="Z706" s="166"/>
    </row>
    <row r="707" spans="1:26" ht="12.75" customHeight="1">
      <c r="A707" s="166"/>
      <c r="B707" s="166"/>
      <c r="C707" s="166"/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66"/>
      <c r="O707" s="166"/>
      <c r="P707" s="166"/>
      <c r="Q707" s="166"/>
      <c r="R707" s="166"/>
      <c r="S707" s="166"/>
      <c r="T707" s="166"/>
      <c r="U707" s="166"/>
      <c r="V707" s="166"/>
      <c r="W707" s="166"/>
      <c r="X707" s="166"/>
      <c r="Y707" s="166"/>
      <c r="Z707" s="166"/>
    </row>
    <row r="708" spans="1:26" ht="12.75" customHeight="1">
      <c r="A708" s="166"/>
      <c r="B708" s="166"/>
      <c r="C708" s="166"/>
      <c r="D708" s="166"/>
      <c r="E708" s="166"/>
      <c r="F708" s="166"/>
      <c r="G708" s="166"/>
      <c r="H708" s="166"/>
      <c r="I708" s="166"/>
      <c r="J708" s="166"/>
      <c r="K708" s="166"/>
      <c r="L708" s="166"/>
      <c r="M708" s="166"/>
      <c r="N708" s="166"/>
      <c r="O708" s="166"/>
      <c r="P708" s="166"/>
      <c r="Q708" s="166"/>
      <c r="R708" s="166"/>
      <c r="S708" s="166"/>
      <c r="T708" s="166"/>
      <c r="U708" s="166"/>
      <c r="V708" s="166"/>
      <c r="W708" s="166"/>
      <c r="X708" s="166"/>
      <c r="Y708" s="166"/>
      <c r="Z708" s="166"/>
    </row>
    <row r="709" spans="1:26" ht="12.75" customHeight="1">
      <c r="A709" s="166"/>
      <c r="B709" s="166"/>
      <c r="C709" s="166"/>
      <c r="D709" s="166"/>
      <c r="E709" s="166"/>
      <c r="F709" s="166"/>
      <c r="G709" s="166"/>
      <c r="H709" s="166"/>
      <c r="I709" s="166"/>
      <c r="J709" s="166"/>
      <c r="K709" s="166"/>
      <c r="L709" s="166"/>
      <c r="M709" s="166"/>
      <c r="N709" s="166"/>
      <c r="O709" s="166"/>
      <c r="P709" s="166"/>
      <c r="Q709" s="166"/>
      <c r="R709" s="166"/>
      <c r="S709" s="166"/>
      <c r="T709" s="166"/>
      <c r="U709" s="166"/>
      <c r="V709" s="166"/>
      <c r="W709" s="166"/>
      <c r="X709" s="166"/>
      <c r="Y709" s="166"/>
      <c r="Z709" s="166"/>
    </row>
    <row r="710" spans="1:26" ht="12.75" customHeight="1">
      <c r="A710" s="166"/>
      <c r="B710" s="166"/>
      <c r="C710" s="166"/>
      <c r="D710" s="166"/>
      <c r="E710" s="166"/>
      <c r="F710" s="166"/>
      <c r="G710" s="166"/>
      <c r="H710" s="166"/>
      <c r="I710" s="166"/>
      <c r="J710" s="166"/>
      <c r="K710" s="166"/>
      <c r="L710" s="166"/>
      <c r="M710" s="166"/>
      <c r="N710" s="166"/>
      <c r="O710" s="166"/>
      <c r="P710" s="166"/>
      <c r="Q710" s="166"/>
      <c r="R710" s="166"/>
      <c r="S710" s="166"/>
      <c r="T710" s="166"/>
      <c r="U710" s="166"/>
      <c r="V710" s="166"/>
      <c r="W710" s="166"/>
      <c r="X710" s="166"/>
      <c r="Y710" s="166"/>
      <c r="Z710" s="166"/>
    </row>
    <row r="711" spans="1:26" ht="12.75" customHeight="1">
      <c r="A711" s="166"/>
      <c r="B711" s="166"/>
      <c r="C711" s="166"/>
      <c r="D711" s="166"/>
      <c r="E711" s="166"/>
      <c r="F711" s="166"/>
      <c r="G711" s="166"/>
      <c r="H711" s="166"/>
      <c r="I711" s="166"/>
      <c r="J711" s="166"/>
      <c r="K711" s="166"/>
      <c r="L711" s="166"/>
      <c r="M711" s="166"/>
      <c r="N711" s="166"/>
      <c r="O711" s="166"/>
      <c r="P711" s="166"/>
      <c r="Q711" s="166"/>
      <c r="R711" s="166"/>
      <c r="S711" s="166"/>
      <c r="T711" s="166"/>
      <c r="U711" s="166"/>
      <c r="V711" s="166"/>
      <c r="W711" s="166"/>
      <c r="X711" s="166"/>
      <c r="Y711" s="166"/>
      <c r="Z711" s="166"/>
    </row>
    <row r="712" spans="1:26" ht="12.75" customHeight="1">
      <c r="A712" s="166"/>
      <c r="B712" s="166"/>
      <c r="C712" s="166"/>
      <c r="D712" s="166"/>
      <c r="E712" s="166"/>
      <c r="F712" s="166"/>
      <c r="G712" s="166"/>
      <c r="H712" s="166"/>
      <c r="I712" s="166"/>
      <c r="J712" s="166"/>
      <c r="K712" s="166"/>
      <c r="L712" s="166"/>
      <c r="M712" s="166"/>
      <c r="N712" s="166"/>
      <c r="O712" s="166"/>
      <c r="P712" s="166"/>
      <c r="Q712" s="166"/>
      <c r="R712" s="166"/>
      <c r="S712" s="166"/>
      <c r="T712" s="166"/>
      <c r="U712" s="166"/>
      <c r="V712" s="166"/>
      <c r="W712" s="166"/>
      <c r="X712" s="166"/>
      <c r="Y712" s="166"/>
      <c r="Z712" s="166"/>
    </row>
    <row r="713" spans="1:26" ht="12.75" customHeight="1">
      <c r="A713" s="166"/>
      <c r="B713" s="166"/>
      <c r="C713" s="166"/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P713" s="166"/>
      <c r="Q713" s="166"/>
      <c r="R713" s="166"/>
      <c r="S713" s="166"/>
      <c r="T713" s="166"/>
      <c r="U713" s="166"/>
      <c r="V713" s="166"/>
      <c r="W713" s="166"/>
      <c r="X713" s="166"/>
      <c r="Y713" s="166"/>
      <c r="Z713" s="166"/>
    </row>
    <row r="714" spans="1:26" ht="12.75" customHeight="1">
      <c r="A714" s="166"/>
      <c r="B714" s="166"/>
      <c r="C714" s="166"/>
      <c r="D714" s="166"/>
      <c r="E714" s="166"/>
      <c r="F714" s="166"/>
      <c r="G714" s="166"/>
      <c r="H714" s="166"/>
      <c r="I714" s="166"/>
      <c r="J714" s="166"/>
      <c r="K714" s="166"/>
      <c r="L714" s="166"/>
      <c r="M714" s="166"/>
      <c r="N714" s="166"/>
      <c r="O714" s="166"/>
      <c r="P714" s="166"/>
      <c r="Q714" s="166"/>
      <c r="R714" s="166"/>
      <c r="S714" s="166"/>
      <c r="T714" s="166"/>
      <c r="U714" s="166"/>
      <c r="V714" s="166"/>
      <c r="W714" s="166"/>
      <c r="X714" s="166"/>
      <c r="Y714" s="166"/>
      <c r="Z714" s="166"/>
    </row>
    <row r="715" spans="1:26" ht="12.75" customHeight="1">
      <c r="A715" s="166"/>
      <c r="B715" s="166"/>
      <c r="C715" s="166"/>
      <c r="D715" s="166"/>
      <c r="E715" s="166"/>
      <c r="F715" s="166"/>
      <c r="G715" s="166"/>
      <c r="H715" s="166"/>
      <c r="I715" s="166"/>
      <c r="J715" s="166"/>
      <c r="K715" s="166"/>
      <c r="L715" s="166"/>
      <c r="M715" s="166"/>
      <c r="N715" s="166"/>
      <c r="O715" s="166"/>
      <c r="P715" s="166"/>
      <c r="Q715" s="166"/>
      <c r="R715" s="166"/>
      <c r="S715" s="166"/>
      <c r="T715" s="166"/>
      <c r="U715" s="166"/>
      <c r="V715" s="166"/>
      <c r="W715" s="166"/>
      <c r="X715" s="166"/>
      <c r="Y715" s="166"/>
      <c r="Z715" s="166"/>
    </row>
    <row r="716" spans="1:26" ht="12.75" customHeight="1">
      <c r="A716" s="166"/>
      <c r="B716" s="166"/>
      <c r="C716" s="166"/>
      <c r="D716" s="166"/>
      <c r="E716" s="166"/>
      <c r="F716" s="166"/>
      <c r="G716" s="166"/>
      <c r="H716" s="166"/>
      <c r="I716" s="166"/>
      <c r="J716" s="166"/>
      <c r="K716" s="166"/>
      <c r="L716" s="166"/>
      <c r="M716" s="166"/>
      <c r="N716" s="166"/>
      <c r="O716" s="166"/>
      <c r="P716" s="166"/>
      <c r="Q716" s="166"/>
      <c r="R716" s="166"/>
      <c r="S716" s="166"/>
      <c r="T716" s="166"/>
      <c r="U716" s="166"/>
      <c r="V716" s="166"/>
      <c r="W716" s="166"/>
      <c r="X716" s="166"/>
      <c r="Y716" s="166"/>
      <c r="Z716" s="166"/>
    </row>
    <row r="717" spans="1:26" ht="12.75" customHeight="1">
      <c r="A717" s="166"/>
      <c r="B717" s="166"/>
      <c r="C717" s="166"/>
      <c r="D717" s="166"/>
      <c r="E717" s="166"/>
      <c r="F717" s="166"/>
      <c r="G717" s="166"/>
      <c r="H717" s="166"/>
      <c r="I717" s="166"/>
      <c r="J717" s="166"/>
      <c r="K717" s="166"/>
      <c r="L717" s="166"/>
      <c r="M717" s="166"/>
      <c r="N717" s="166"/>
      <c r="O717" s="166"/>
      <c r="P717" s="166"/>
      <c r="Q717" s="166"/>
      <c r="R717" s="166"/>
      <c r="S717" s="166"/>
      <c r="T717" s="166"/>
      <c r="U717" s="166"/>
      <c r="V717" s="166"/>
      <c r="W717" s="166"/>
      <c r="X717" s="166"/>
      <c r="Y717" s="166"/>
      <c r="Z717" s="166"/>
    </row>
    <row r="718" spans="1:26" ht="12.75" customHeight="1">
      <c r="A718" s="166"/>
      <c r="B718" s="166"/>
      <c r="C718" s="166"/>
      <c r="D718" s="166"/>
      <c r="E718" s="166"/>
      <c r="F718" s="166"/>
      <c r="G718" s="166"/>
      <c r="H718" s="166"/>
      <c r="I718" s="166"/>
      <c r="J718" s="166"/>
      <c r="K718" s="166"/>
      <c r="L718" s="166"/>
      <c r="M718" s="166"/>
      <c r="N718" s="166"/>
      <c r="O718" s="166"/>
      <c r="P718" s="166"/>
      <c r="Q718" s="166"/>
      <c r="R718" s="166"/>
      <c r="S718" s="166"/>
      <c r="T718" s="166"/>
      <c r="U718" s="166"/>
      <c r="V718" s="166"/>
      <c r="W718" s="166"/>
      <c r="X718" s="166"/>
      <c r="Y718" s="166"/>
      <c r="Z718" s="166"/>
    </row>
    <row r="719" spans="1:26" ht="12.75" customHeight="1">
      <c r="A719" s="166"/>
      <c r="B719" s="166"/>
      <c r="C719" s="166"/>
      <c r="D719" s="166"/>
      <c r="E719" s="166"/>
      <c r="F719" s="166"/>
      <c r="G719" s="166"/>
      <c r="H719" s="166"/>
      <c r="I719" s="166"/>
      <c r="J719" s="166"/>
      <c r="K719" s="166"/>
      <c r="L719" s="166"/>
      <c r="M719" s="166"/>
      <c r="N719" s="166"/>
      <c r="O719" s="166"/>
      <c r="P719" s="166"/>
      <c r="Q719" s="166"/>
      <c r="R719" s="166"/>
      <c r="S719" s="166"/>
      <c r="T719" s="166"/>
      <c r="U719" s="166"/>
      <c r="V719" s="166"/>
      <c r="W719" s="166"/>
      <c r="X719" s="166"/>
      <c r="Y719" s="166"/>
      <c r="Z719" s="166"/>
    </row>
    <row r="720" spans="1:26" ht="12.75" customHeight="1">
      <c r="A720" s="166"/>
      <c r="B720" s="166"/>
      <c r="C720" s="166"/>
      <c r="D720" s="166"/>
      <c r="E720" s="166"/>
      <c r="F720" s="166"/>
      <c r="G720" s="166"/>
      <c r="H720" s="166"/>
      <c r="I720" s="166"/>
      <c r="J720" s="166"/>
      <c r="K720" s="166"/>
      <c r="L720" s="166"/>
      <c r="M720" s="166"/>
      <c r="N720" s="166"/>
      <c r="O720" s="166"/>
      <c r="P720" s="166"/>
      <c r="Q720" s="166"/>
      <c r="R720" s="166"/>
      <c r="S720" s="166"/>
      <c r="T720" s="166"/>
      <c r="U720" s="166"/>
      <c r="V720" s="166"/>
      <c r="W720" s="166"/>
      <c r="X720" s="166"/>
      <c r="Y720" s="166"/>
      <c r="Z720" s="166"/>
    </row>
    <row r="721" spans="1:26" ht="12.75" customHeight="1">
      <c r="A721" s="166"/>
      <c r="B721" s="166"/>
      <c r="C721" s="166"/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P721" s="166"/>
      <c r="Q721" s="166"/>
      <c r="R721" s="166"/>
      <c r="S721" s="166"/>
      <c r="T721" s="166"/>
      <c r="U721" s="166"/>
      <c r="V721" s="166"/>
      <c r="W721" s="166"/>
      <c r="X721" s="166"/>
      <c r="Y721" s="166"/>
      <c r="Z721" s="166"/>
    </row>
    <row r="722" spans="1:26" ht="12.75" customHeight="1">
      <c r="A722" s="166"/>
      <c r="B722" s="166"/>
      <c r="C722" s="166"/>
      <c r="D722" s="166"/>
      <c r="E722" s="166"/>
      <c r="F722" s="166"/>
      <c r="G722" s="166"/>
      <c r="H722" s="166"/>
      <c r="I722" s="166"/>
      <c r="J722" s="166"/>
      <c r="K722" s="166"/>
      <c r="L722" s="166"/>
      <c r="M722" s="166"/>
      <c r="N722" s="166"/>
      <c r="O722" s="166"/>
      <c r="P722" s="166"/>
      <c r="Q722" s="166"/>
      <c r="R722" s="166"/>
      <c r="S722" s="166"/>
      <c r="T722" s="166"/>
      <c r="U722" s="166"/>
      <c r="V722" s="166"/>
      <c r="W722" s="166"/>
      <c r="X722" s="166"/>
      <c r="Y722" s="166"/>
      <c r="Z722" s="166"/>
    </row>
    <row r="723" spans="1:26" ht="12.75" customHeight="1">
      <c r="A723" s="166"/>
      <c r="B723" s="166"/>
      <c r="C723" s="166"/>
      <c r="D723" s="166"/>
      <c r="E723" s="166"/>
      <c r="F723" s="166"/>
      <c r="G723" s="166"/>
      <c r="H723" s="166"/>
      <c r="I723" s="166"/>
      <c r="J723" s="166"/>
      <c r="K723" s="166"/>
      <c r="L723" s="166"/>
      <c r="M723" s="166"/>
      <c r="N723" s="166"/>
      <c r="O723" s="166"/>
      <c r="P723" s="166"/>
      <c r="Q723" s="166"/>
      <c r="R723" s="166"/>
      <c r="S723" s="166"/>
      <c r="T723" s="166"/>
      <c r="U723" s="166"/>
      <c r="V723" s="166"/>
      <c r="W723" s="166"/>
      <c r="X723" s="166"/>
      <c r="Y723" s="166"/>
      <c r="Z723" s="166"/>
    </row>
    <row r="724" spans="1:26" ht="12.75" customHeight="1">
      <c r="A724" s="166"/>
      <c r="B724" s="166"/>
      <c r="C724" s="166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66"/>
      <c r="O724" s="166"/>
      <c r="P724" s="166"/>
      <c r="Q724" s="166"/>
      <c r="R724" s="166"/>
      <c r="S724" s="166"/>
      <c r="T724" s="166"/>
      <c r="U724" s="166"/>
      <c r="V724" s="166"/>
      <c r="W724" s="166"/>
      <c r="X724" s="166"/>
      <c r="Y724" s="166"/>
      <c r="Z724" s="166"/>
    </row>
    <row r="725" spans="1:26" ht="12.75" customHeight="1">
      <c r="A725" s="166"/>
      <c r="B725" s="166"/>
      <c r="C725" s="166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66"/>
      <c r="O725" s="166"/>
      <c r="P725" s="166"/>
      <c r="Q725" s="166"/>
      <c r="R725" s="166"/>
      <c r="S725" s="166"/>
      <c r="T725" s="166"/>
      <c r="U725" s="166"/>
      <c r="V725" s="166"/>
      <c r="W725" s="166"/>
      <c r="X725" s="166"/>
      <c r="Y725" s="166"/>
      <c r="Z725" s="166"/>
    </row>
    <row r="726" spans="1:26" ht="12.75" customHeight="1">
      <c r="A726" s="166"/>
      <c r="B726" s="166"/>
      <c r="C726" s="166"/>
      <c r="D726" s="166"/>
      <c r="E726" s="166"/>
      <c r="F726" s="166"/>
      <c r="G726" s="166"/>
      <c r="H726" s="166"/>
      <c r="I726" s="166"/>
      <c r="J726" s="166"/>
      <c r="K726" s="166"/>
      <c r="L726" s="166"/>
      <c r="M726" s="166"/>
      <c r="N726" s="166"/>
      <c r="O726" s="166"/>
      <c r="P726" s="166"/>
      <c r="Q726" s="166"/>
      <c r="R726" s="166"/>
      <c r="S726" s="166"/>
      <c r="T726" s="166"/>
      <c r="U726" s="166"/>
      <c r="V726" s="166"/>
      <c r="W726" s="166"/>
      <c r="X726" s="166"/>
      <c r="Y726" s="166"/>
      <c r="Z726" s="166"/>
    </row>
    <row r="727" spans="1:26" ht="12.75" customHeight="1">
      <c r="A727" s="166"/>
      <c r="B727" s="166"/>
      <c r="C727" s="166"/>
      <c r="D727" s="166"/>
      <c r="E727" s="166"/>
      <c r="F727" s="166"/>
      <c r="G727" s="166"/>
      <c r="H727" s="166"/>
      <c r="I727" s="166"/>
      <c r="J727" s="166"/>
      <c r="K727" s="166"/>
      <c r="L727" s="166"/>
      <c r="M727" s="166"/>
      <c r="N727" s="166"/>
      <c r="O727" s="166"/>
      <c r="P727" s="166"/>
      <c r="Q727" s="166"/>
      <c r="R727" s="166"/>
      <c r="S727" s="166"/>
      <c r="T727" s="166"/>
      <c r="U727" s="166"/>
      <c r="V727" s="166"/>
      <c r="W727" s="166"/>
      <c r="X727" s="166"/>
      <c r="Y727" s="166"/>
      <c r="Z727" s="166"/>
    </row>
    <row r="728" spans="1:26" ht="12.75" customHeight="1">
      <c r="A728" s="166"/>
      <c r="B728" s="166"/>
      <c r="C728" s="166"/>
      <c r="D728" s="166"/>
      <c r="E728" s="166"/>
      <c r="F728" s="166"/>
      <c r="G728" s="166"/>
      <c r="H728" s="166"/>
      <c r="I728" s="166"/>
      <c r="J728" s="166"/>
      <c r="K728" s="166"/>
      <c r="L728" s="166"/>
      <c r="M728" s="166"/>
      <c r="N728" s="166"/>
      <c r="O728" s="166"/>
      <c r="P728" s="166"/>
      <c r="Q728" s="166"/>
      <c r="R728" s="166"/>
      <c r="S728" s="166"/>
      <c r="T728" s="166"/>
      <c r="U728" s="166"/>
      <c r="V728" s="166"/>
      <c r="W728" s="166"/>
      <c r="X728" s="166"/>
      <c r="Y728" s="166"/>
      <c r="Z728" s="166"/>
    </row>
    <row r="729" spans="1:26" ht="12.75" customHeight="1">
      <c r="A729" s="166"/>
      <c r="B729" s="166"/>
      <c r="C729" s="166"/>
      <c r="D729" s="166"/>
      <c r="E729" s="166"/>
      <c r="F729" s="166"/>
      <c r="G729" s="166"/>
      <c r="H729" s="166"/>
      <c r="I729" s="166"/>
      <c r="J729" s="166"/>
      <c r="K729" s="166"/>
      <c r="L729" s="166"/>
      <c r="M729" s="166"/>
      <c r="N729" s="166"/>
      <c r="O729" s="166"/>
      <c r="P729" s="166"/>
      <c r="Q729" s="166"/>
      <c r="R729" s="166"/>
      <c r="S729" s="166"/>
      <c r="T729" s="166"/>
      <c r="U729" s="166"/>
      <c r="V729" s="166"/>
      <c r="W729" s="166"/>
      <c r="X729" s="166"/>
      <c r="Y729" s="166"/>
      <c r="Z729" s="166"/>
    </row>
    <row r="730" spans="1:26" ht="12.75" customHeight="1">
      <c r="A730" s="166"/>
      <c r="B730" s="166"/>
      <c r="C730" s="166"/>
      <c r="D730" s="166"/>
      <c r="E730" s="166"/>
      <c r="F730" s="166"/>
      <c r="G730" s="166"/>
      <c r="H730" s="166"/>
      <c r="I730" s="166"/>
      <c r="J730" s="166"/>
      <c r="K730" s="166"/>
      <c r="L730" s="166"/>
      <c r="M730" s="166"/>
      <c r="N730" s="166"/>
      <c r="O730" s="166"/>
      <c r="P730" s="166"/>
      <c r="Q730" s="166"/>
      <c r="R730" s="166"/>
      <c r="S730" s="166"/>
      <c r="T730" s="166"/>
      <c r="U730" s="166"/>
      <c r="V730" s="166"/>
      <c r="W730" s="166"/>
      <c r="X730" s="166"/>
      <c r="Y730" s="166"/>
      <c r="Z730" s="166"/>
    </row>
    <row r="731" spans="1:26" ht="12.75" customHeight="1">
      <c r="A731" s="166"/>
      <c r="B731" s="166"/>
      <c r="C731" s="166"/>
      <c r="D731" s="166"/>
      <c r="E731" s="166"/>
      <c r="F731" s="166"/>
      <c r="G731" s="166"/>
      <c r="H731" s="166"/>
      <c r="I731" s="166"/>
      <c r="J731" s="166"/>
      <c r="K731" s="166"/>
      <c r="L731" s="166"/>
      <c r="M731" s="166"/>
      <c r="N731" s="166"/>
      <c r="O731" s="166"/>
      <c r="P731" s="166"/>
      <c r="Q731" s="166"/>
      <c r="R731" s="166"/>
      <c r="S731" s="166"/>
      <c r="T731" s="166"/>
      <c r="U731" s="166"/>
      <c r="V731" s="166"/>
      <c r="W731" s="166"/>
      <c r="X731" s="166"/>
      <c r="Y731" s="166"/>
      <c r="Z731" s="166"/>
    </row>
    <row r="732" spans="1:26" ht="12.75" customHeight="1">
      <c r="A732" s="166"/>
      <c r="B732" s="166"/>
      <c r="C732" s="166"/>
      <c r="D732" s="166"/>
      <c r="E732" s="166"/>
      <c r="F732" s="166"/>
      <c r="G732" s="166"/>
      <c r="H732" s="166"/>
      <c r="I732" s="166"/>
      <c r="J732" s="166"/>
      <c r="K732" s="166"/>
      <c r="L732" s="166"/>
      <c r="M732" s="166"/>
      <c r="N732" s="166"/>
      <c r="O732" s="166"/>
      <c r="P732" s="166"/>
      <c r="Q732" s="166"/>
      <c r="R732" s="166"/>
      <c r="S732" s="166"/>
      <c r="T732" s="166"/>
      <c r="U732" s="166"/>
      <c r="V732" s="166"/>
      <c r="W732" s="166"/>
      <c r="X732" s="166"/>
      <c r="Y732" s="166"/>
      <c r="Z732" s="166"/>
    </row>
    <row r="733" spans="1:26" ht="12.75" customHeight="1">
      <c r="A733" s="166"/>
      <c r="B733" s="166"/>
      <c r="C733" s="166"/>
      <c r="D733" s="166"/>
      <c r="E733" s="166"/>
      <c r="F733" s="166"/>
      <c r="G733" s="166"/>
      <c r="H733" s="166"/>
      <c r="I733" s="166"/>
      <c r="J733" s="166"/>
      <c r="K733" s="166"/>
      <c r="L733" s="166"/>
      <c r="M733" s="166"/>
      <c r="N733" s="166"/>
      <c r="O733" s="166"/>
      <c r="P733" s="166"/>
      <c r="Q733" s="166"/>
      <c r="R733" s="166"/>
      <c r="S733" s="166"/>
      <c r="T733" s="166"/>
      <c r="U733" s="166"/>
      <c r="V733" s="166"/>
      <c r="W733" s="166"/>
      <c r="X733" s="166"/>
      <c r="Y733" s="166"/>
      <c r="Z733" s="166"/>
    </row>
    <row r="734" spans="1:26" ht="12.75" customHeight="1">
      <c r="A734" s="166"/>
      <c r="B734" s="166"/>
      <c r="C734" s="166"/>
      <c r="D734" s="166"/>
      <c r="E734" s="166"/>
      <c r="F734" s="166"/>
      <c r="G734" s="166"/>
      <c r="H734" s="166"/>
      <c r="I734" s="166"/>
      <c r="J734" s="166"/>
      <c r="K734" s="166"/>
      <c r="L734" s="166"/>
      <c r="M734" s="166"/>
      <c r="N734" s="166"/>
      <c r="O734" s="166"/>
      <c r="P734" s="166"/>
      <c r="Q734" s="166"/>
      <c r="R734" s="166"/>
      <c r="S734" s="166"/>
      <c r="T734" s="166"/>
      <c r="U734" s="166"/>
      <c r="V734" s="166"/>
      <c r="W734" s="166"/>
      <c r="X734" s="166"/>
      <c r="Y734" s="166"/>
      <c r="Z734" s="166"/>
    </row>
    <row r="735" spans="1:26" ht="12.75" customHeight="1">
      <c r="A735" s="166"/>
      <c r="B735" s="166"/>
      <c r="C735" s="166"/>
      <c r="D735" s="166"/>
      <c r="E735" s="166"/>
      <c r="F735" s="166"/>
      <c r="G735" s="166"/>
      <c r="H735" s="166"/>
      <c r="I735" s="166"/>
      <c r="J735" s="166"/>
      <c r="K735" s="166"/>
      <c r="L735" s="166"/>
      <c r="M735" s="166"/>
      <c r="N735" s="166"/>
      <c r="O735" s="166"/>
      <c r="P735" s="166"/>
      <c r="Q735" s="166"/>
      <c r="R735" s="166"/>
      <c r="S735" s="166"/>
      <c r="T735" s="166"/>
      <c r="U735" s="166"/>
      <c r="V735" s="166"/>
      <c r="W735" s="166"/>
      <c r="X735" s="166"/>
      <c r="Y735" s="166"/>
      <c r="Z735" s="166"/>
    </row>
    <row r="736" spans="1:26" ht="12.75" customHeight="1">
      <c r="A736" s="166"/>
      <c r="B736" s="166"/>
      <c r="C736" s="166"/>
      <c r="D736" s="166"/>
      <c r="E736" s="166"/>
      <c r="F736" s="166"/>
      <c r="G736" s="166"/>
      <c r="H736" s="166"/>
      <c r="I736" s="166"/>
      <c r="J736" s="166"/>
      <c r="K736" s="166"/>
      <c r="L736" s="166"/>
      <c r="M736" s="166"/>
      <c r="N736" s="166"/>
      <c r="O736" s="166"/>
      <c r="P736" s="166"/>
      <c r="Q736" s="166"/>
      <c r="R736" s="166"/>
      <c r="S736" s="166"/>
      <c r="T736" s="166"/>
      <c r="U736" s="166"/>
      <c r="V736" s="166"/>
      <c r="W736" s="166"/>
      <c r="X736" s="166"/>
      <c r="Y736" s="166"/>
      <c r="Z736" s="166"/>
    </row>
    <row r="737" spans="1:26" ht="12.75" customHeight="1">
      <c r="A737" s="166"/>
      <c r="B737" s="166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</row>
    <row r="738" spans="1:26" ht="12.75" customHeight="1">
      <c r="A738" s="166"/>
      <c r="B738" s="166"/>
      <c r="C738" s="166"/>
      <c r="D738" s="166"/>
      <c r="E738" s="166"/>
      <c r="F738" s="166"/>
      <c r="G738" s="166"/>
      <c r="H738" s="166"/>
      <c r="I738" s="166"/>
      <c r="J738" s="166"/>
      <c r="K738" s="166"/>
      <c r="L738" s="166"/>
      <c r="M738" s="166"/>
      <c r="N738" s="166"/>
      <c r="O738" s="166"/>
      <c r="P738" s="166"/>
      <c r="Q738" s="166"/>
      <c r="R738" s="166"/>
      <c r="S738" s="166"/>
      <c r="T738" s="166"/>
      <c r="U738" s="166"/>
      <c r="V738" s="166"/>
      <c r="W738" s="166"/>
      <c r="X738" s="166"/>
      <c r="Y738" s="166"/>
      <c r="Z738" s="166"/>
    </row>
    <row r="739" spans="1:26" ht="12.75" customHeight="1">
      <c r="A739" s="166"/>
      <c r="B739" s="166"/>
      <c r="C739" s="166"/>
      <c r="D739" s="166"/>
      <c r="E739" s="166"/>
      <c r="F739" s="166"/>
      <c r="G739" s="166"/>
      <c r="H739" s="166"/>
      <c r="I739" s="166"/>
      <c r="J739" s="166"/>
      <c r="K739" s="166"/>
      <c r="L739" s="166"/>
      <c r="M739" s="166"/>
      <c r="N739" s="166"/>
      <c r="O739" s="166"/>
      <c r="P739" s="166"/>
      <c r="Q739" s="166"/>
      <c r="R739" s="166"/>
      <c r="S739" s="166"/>
      <c r="T739" s="166"/>
      <c r="U739" s="166"/>
      <c r="V739" s="166"/>
      <c r="W739" s="166"/>
      <c r="X739" s="166"/>
      <c r="Y739" s="166"/>
      <c r="Z739" s="166"/>
    </row>
    <row r="740" spans="1:26" ht="12.75" customHeight="1">
      <c r="A740" s="166"/>
      <c r="B740" s="166"/>
      <c r="C740" s="166"/>
      <c r="D740" s="166"/>
      <c r="E740" s="166"/>
      <c r="F740" s="166"/>
      <c r="G740" s="166"/>
      <c r="H740" s="166"/>
      <c r="I740" s="166"/>
      <c r="J740" s="166"/>
      <c r="K740" s="166"/>
      <c r="L740" s="166"/>
      <c r="M740" s="166"/>
      <c r="N740" s="166"/>
      <c r="O740" s="166"/>
      <c r="P740" s="166"/>
      <c r="Q740" s="166"/>
      <c r="R740" s="166"/>
      <c r="S740" s="166"/>
      <c r="T740" s="166"/>
      <c r="U740" s="166"/>
      <c r="V740" s="166"/>
      <c r="W740" s="166"/>
      <c r="X740" s="166"/>
      <c r="Y740" s="166"/>
      <c r="Z740" s="166"/>
    </row>
    <row r="741" spans="1:26" ht="12.75" customHeight="1">
      <c r="A741" s="166"/>
      <c r="B741" s="166"/>
      <c r="C741" s="166"/>
      <c r="D741" s="166"/>
      <c r="E741" s="166"/>
      <c r="F741" s="166"/>
      <c r="G741" s="166"/>
      <c r="H741" s="166"/>
      <c r="I741" s="166"/>
      <c r="J741" s="166"/>
      <c r="K741" s="166"/>
      <c r="L741" s="166"/>
      <c r="M741" s="166"/>
      <c r="N741" s="166"/>
      <c r="O741" s="166"/>
      <c r="P741" s="166"/>
      <c r="Q741" s="166"/>
      <c r="R741" s="166"/>
      <c r="S741" s="166"/>
      <c r="T741" s="166"/>
      <c r="U741" s="166"/>
      <c r="V741" s="166"/>
      <c r="W741" s="166"/>
      <c r="X741" s="166"/>
      <c r="Y741" s="166"/>
      <c r="Z741" s="166"/>
    </row>
    <row r="742" spans="1:26" ht="12.75" customHeight="1">
      <c r="A742" s="166"/>
      <c r="B742" s="166"/>
      <c r="C742" s="166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66"/>
      <c r="O742" s="166"/>
      <c r="P742" s="166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</row>
    <row r="743" spans="1:26" ht="12.75" customHeight="1">
      <c r="A743" s="166"/>
      <c r="B743" s="166"/>
      <c r="C743" s="166"/>
      <c r="D743" s="166"/>
      <c r="E743" s="166"/>
      <c r="F743" s="166"/>
      <c r="G743" s="166"/>
      <c r="H743" s="166"/>
      <c r="I743" s="166"/>
      <c r="J743" s="166"/>
      <c r="K743" s="166"/>
      <c r="L743" s="166"/>
      <c r="M743" s="166"/>
      <c r="N743" s="166"/>
      <c r="O743" s="166"/>
      <c r="P743" s="166"/>
      <c r="Q743" s="166"/>
      <c r="R743" s="166"/>
      <c r="S743" s="166"/>
      <c r="T743" s="166"/>
      <c r="U743" s="166"/>
      <c r="V743" s="166"/>
      <c r="W743" s="166"/>
      <c r="X743" s="166"/>
      <c r="Y743" s="166"/>
      <c r="Z743" s="166"/>
    </row>
    <row r="744" spans="1:26" ht="12.75" customHeight="1">
      <c r="A744" s="166"/>
      <c r="B744" s="166"/>
      <c r="C744" s="166"/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66"/>
      <c r="O744" s="166"/>
      <c r="P744" s="166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</row>
    <row r="745" spans="1:26" ht="12.75" customHeight="1">
      <c r="A745" s="166"/>
      <c r="B745" s="166"/>
      <c r="C745" s="166"/>
      <c r="D745" s="166"/>
      <c r="E745" s="166"/>
      <c r="F745" s="166"/>
      <c r="G745" s="166"/>
      <c r="H745" s="166"/>
      <c r="I745" s="166"/>
      <c r="J745" s="166"/>
      <c r="K745" s="166"/>
      <c r="L745" s="166"/>
      <c r="M745" s="166"/>
      <c r="N745" s="166"/>
      <c r="O745" s="166"/>
      <c r="P745" s="166"/>
      <c r="Q745" s="166"/>
      <c r="R745" s="166"/>
      <c r="S745" s="166"/>
      <c r="T745" s="166"/>
      <c r="U745" s="166"/>
      <c r="V745" s="166"/>
      <c r="W745" s="166"/>
      <c r="X745" s="166"/>
      <c r="Y745" s="166"/>
      <c r="Z745" s="166"/>
    </row>
    <row r="746" spans="1:26" ht="12.75" customHeight="1">
      <c r="A746" s="166"/>
      <c r="B746" s="166"/>
      <c r="C746" s="166"/>
      <c r="D746" s="166"/>
      <c r="E746" s="166"/>
      <c r="F746" s="166"/>
      <c r="G746" s="166"/>
      <c r="H746" s="166"/>
      <c r="I746" s="166"/>
      <c r="J746" s="166"/>
      <c r="K746" s="166"/>
      <c r="L746" s="166"/>
      <c r="M746" s="166"/>
      <c r="N746" s="166"/>
      <c r="O746" s="166"/>
      <c r="P746" s="166"/>
      <c r="Q746" s="166"/>
      <c r="R746" s="166"/>
      <c r="S746" s="166"/>
      <c r="T746" s="166"/>
      <c r="U746" s="166"/>
      <c r="V746" s="166"/>
      <c r="W746" s="166"/>
      <c r="X746" s="166"/>
      <c r="Y746" s="166"/>
      <c r="Z746" s="166"/>
    </row>
    <row r="747" spans="1:26" ht="12.75" customHeight="1">
      <c r="A747" s="166"/>
      <c r="B747" s="166"/>
      <c r="C747" s="166"/>
      <c r="D747" s="166"/>
      <c r="E747" s="166"/>
      <c r="F747" s="166"/>
      <c r="G747" s="166"/>
      <c r="H747" s="166"/>
      <c r="I747" s="166"/>
      <c r="J747" s="166"/>
      <c r="K747" s="166"/>
      <c r="L747" s="166"/>
      <c r="M747" s="166"/>
      <c r="N747" s="166"/>
      <c r="O747" s="166"/>
      <c r="P747" s="166"/>
      <c r="Q747" s="166"/>
      <c r="R747" s="166"/>
      <c r="S747" s="166"/>
      <c r="T747" s="166"/>
      <c r="U747" s="166"/>
      <c r="V747" s="166"/>
      <c r="W747" s="166"/>
      <c r="X747" s="166"/>
      <c r="Y747" s="166"/>
      <c r="Z747" s="166"/>
    </row>
    <row r="748" spans="1:26" ht="12.75" customHeight="1">
      <c r="A748" s="166"/>
      <c r="B748" s="166"/>
      <c r="C748" s="166"/>
      <c r="D748" s="166"/>
      <c r="E748" s="166"/>
      <c r="F748" s="166"/>
      <c r="G748" s="166"/>
      <c r="H748" s="166"/>
      <c r="I748" s="166"/>
      <c r="J748" s="166"/>
      <c r="K748" s="166"/>
      <c r="L748" s="166"/>
      <c r="M748" s="166"/>
      <c r="N748" s="166"/>
      <c r="O748" s="166"/>
      <c r="P748" s="166"/>
      <c r="Q748" s="166"/>
      <c r="R748" s="166"/>
      <c r="S748" s="166"/>
      <c r="T748" s="166"/>
      <c r="U748" s="166"/>
      <c r="V748" s="166"/>
      <c r="W748" s="166"/>
      <c r="X748" s="166"/>
      <c r="Y748" s="166"/>
      <c r="Z748" s="166"/>
    </row>
    <row r="749" spans="1:26" ht="12.75" customHeight="1">
      <c r="A749" s="166"/>
      <c r="B749" s="166"/>
      <c r="C749" s="166"/>
      <c r="D749" s="166"/>
      <c r="E749" s="166"/>
      <c r="F749" s="166"/>
      <c r="G749" s="166"/>
      <c r="H749" s="166"/>
      <c r="I749" s="166"/>
      <c r="J749" s="166"/>
      <c r="K749" s="166"/>
      <c r="L749" s="166"/>
      <c r="M749" s="166"/>
      <c r="N749" s="166"/>
      <c r="O749" s="166"/>
      <c r="P749" s="166"/>
      <c r="Q749" s="166"/>
      <c r="R749" s="166"/>
      <c r="S749" s="166"/>
      <c r="T749" s="166"/>
      <c r="U749" s="166"/>
      <c r="V749" s="166"/>
      <c r="W749" s="166"/>
      <c r="X749" s="166"/>
      <c r="Y749" s="166"/>
      <c r="Z749" s="166"/>
    </row>
    <row r="750" spans="1:26" ht="12.75" customHeight="1">
      <c r="A750" s="166"/>
      <c r="B750" s="166"/>
      <c r="C750" s="166"/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66"/>
      <c r="O750" s="166"/>
      <c r="P750" s="166"/>
      <c r="Q750" s="166"/>
      <c r="R750" s="166"/>
      <c r="S750" s="166"/>
      <c r="T750" s="166"/>
      <c r="U750" s="166"/>
      <c r="V750" s="166"/>
      <c r="W750" s="166"/>
      <c r="X750" s="166"/>
      <c r="Y750" s="166"/>
      <c r="Z750" s="166"/>
    </row>
    <row r="751" spans="1:26" ht="12.75" customHeight="1">
      <c r="A751" s="166"/>
      <c r="B751" s="166"/>
      <c r="C751" s="166"/>
      <c r="D751" s="166"/>
      <c r="E751" s="166"/>
      <c r="F751" s="166"/>
      <c r="G751" s="166"/>
      <c r="H751" s="166"/>
      <c r="I751" s="166"/>
      <c r="J751" s="166"/>
      <c r="K751" s="166"/>
      <c r="L751" s="166"/>
      <c r="M751" s="166"/>
      <c r="N751" s="166"/>
      <c r="O751" s="166"/>
      <c r="P751" s="166"/>
      <c r="Q751" s="166"/>
      <c r="R751" s="166"/>
      <c r="S751" s="166"/>
      <c r="T751" s="166"/>
      <c r="U751" s="166"/>
      <c r="V751" s="166"/>
      <c r="W751" s="166"/>
      <c r="X751" s="166"/>
      <c r="Y751" s="166"/>
      <c r="Z751" s="166"/>
    </row>
    <row r="752" spans="1:26" ht="12.75" customHeight="1">
      <c r="A752" s="166"/>
      <c r="B752" s="166"/>
      <c r="C752" s="166"/>
      <c r="D752" s="166"/>
      <c r="E752" s="166"/>
      <c r="F752" s="166"/>
      <c r="G752" s="166"/>
      <c r="H752" s="166"/>
      <c r="I752" s="166"/>
      <c r="J752" s="166"/>
      <c r="K752" s="166"/>
      <c r="L752" s="166"/>
      <c r="M752" s="166"/>
      <c r="N752" s="166"/>
      <c r="O752" s="166"/>
      <c r="P752" s="166"/>
      <c r="Q752" s="166"/>
      <c r="R752" s="166"/>
      <c r="S752" s="166"/>
      <c r="T752" s="166"/>
      <c r="U752" s="166"/>
      <c r="V752" s="166"/>
      <c r="W752" s="166"/>
      <c r="X752" s="166"/>
      <c r="Y752" s="166"/>
      <c r="Z752" s="166"/>
    </row>
    <row r="753" spans="1:26" ht="12.75" customHeight="1">
      <c r="A753" s="166"/>
      <c r="B753" s="166"/>
      <c r="C753" s="166"/>
      <c r="D753" s="166"/>
      <c r="E753" s="166"/>
      <c r="F753" s="166"/>
      <c r="G753" s="166"/>
      <c r="H753" s="166"/>
      <c r="I753" s="166"/>
      <c r="J753" s="166"/>
      <c r="K753" s="166"/>
      <c r="L753" s="166"/>
      <c r="M753" s="166"/>
      <c r="N753" s="166"/>
      <c r="O753" s="166"/>
      <c r="P753" s="166"/>
      <c r="Q753" s="166"/>
      <c r="R753" s="166"/>
      <c r="S753" s="166"/>
      <c r="T753" s="166"/>
      <c r="U753" s="166"/>
      <c r="V753" s="166"/>
      <c r="W753" s="166"/>
      <c r="X753" s="166"/>
      <c r="Y753" s="166"/>
      <c r="Z753" s="166"/>
    </row>
    <row r="754" spans="1:26" ht="12.75" customHeight="1">
      <c r="A754" s="166"/>
      <c r="B754" s="166"/>
      <c r="C754" s="166"/>
      <c r="D754" s="166"/>
      <c r="E754" s="166"/>
      <c r="F754" s="166"/>
      <c r="G754" s="166"/>
      <c r="H754" s="166"/>
      <c r="I754" s="166"/>
      <c r="J754" s="166"/>
      <c r="K754" s="166"/>
      <c r="L754" s="166"/>
      <c r="M754" s="166"/>
      <c r="N754" s="166"/>
      <c r="O754" s="166"/>
      <c r="P754" s="166"/>
      <c r="Q754" s="166"/>
      <c r="R754" s="166"/>
      <c r="S754" s="166"/>
      <c r="T754" s="166"/>
      <c r="U754" s="166"/>
      <c r="V754" s="166"/>
      <c r="W754" s="166"/>
      <c r="X754" s="166"/>
      <c r="Y754" s="166"/>
      <c r="Z754" s="166"/>
    </row>
    <row r="755" spans="1:26" ht="12.75" customHeight="1">
      <c r="A755" s="166"/>
      <c r="B755" s="166"/>
      <c r="C755" s="166"/>
      <c r="D755" s="166"/>
      <c r="E755" s="166"/>
      <c r="F755" s="166"/>
      <c r="G755" s="166"/>
      <c r="H755" s="166"/>
      <c r="I755" s="166"/>
      <c r="J755" s="166"/>
      <c r="K755" s="166"/>
      <c r="L755" s="166"/>
      <c r="M755" s="166"/>
      <c r="N755" s="166"/>
      <c r="O755" s="166"/>
      <c r="P755" s="166"/>
      <c r="Q755" s="166"/>
      <c r="R755" s="166"/>
      <c r="S755" s="166"/>
      <c r="T755" s="166"/>
      <c r="U755" s="166"/>
      <c r="V755" s="166"/>
      <c r="W755" s="166"/>
      <c r="X755" s="166"/>
      <c r="Y755" s="166"/>
      <c r="Z755" s="166"/>
    </row>
    <row r="756" spans="1:26" ht="12.75" customHeight="1">
      <c r="A756" s="166"/>
      <c r="B756" s="166"/>
      <c r="C756" s="166"/>
      <c r="D756" s="166"/>
      <c r="E756" s="166"/>
      <c r="F756" s="166"/>
      <c r="G756" s="166"/>
      <c r="H756" s="166"/>
      <c r="I756" s="166"/>
      <c r="J756" s="166"/>
      <c r="K756" s="166"/>
      <c r="L756" s="166"/>
      <c r="M756" s="166"/>
      <c r="N756" s="166"/>
      <c r="O756" s="166"/>
      <c r="P756" s="166"/>
      <c r="Q756" s="166"/>
      <c r="R756" s="166"/>
      <c r="S756" s="166"/>
      <c r="T756" s="166"/>
      <c r="U756" s="166"/>
      <c r="V756" s="166"/>
      <c r="W756" s="166"/>
      <c r="X756" s="166"/>
      <c r="Y756" s="166"/>
      <c r="Z756" s="166"/>
    </row>
    <row r="757" spans="1:26" ht="12.75" customHeight="1">
      <c r="A757" s="166"/>
      <c r="B757" s="166"/>
      <c r="C757" s="166"/>
      <c r="D757" s="166"/>
      <c r="E757" s="166"/>
      <c r="F757" s="166"/>
      <c r="G757" s="166"/>
      <c r="H757" s="166"/>
      <c r="I757" s="166"/>
      <c r="J757" s="166"/>
      <c r="K757" s="166"/>
      <c r="L757" s="166"/>
      <c r="M757" s="166"/>
      <c r="N757" s="166"/>
      <c r="O757" s="166"/>
      <c r="P757" s="166"/>
      <c r="Q757" s="166"/>
      <c r="R757" s="166"/>
      <c r="S757" s="166"/>
      <c r="T757" s="166"/>
      <c r="U757" s="166"/>
      <c r="V757" s="166"/>
      <c r="W757" s="166"/>
      <c r="X757" s="166"/>
      <c r="Y757" s="166"/>
      <c r="Z757" s="166"/>
    </row>
    <row r="758" spans="1:26" ht="12.75" customHeight="1">
      <c r="A758" s="166"/>
      <c r="B758" s="166"/>
      <c r="C758" s="166"/>
      <c r="D758" s="166"/>
      <c r="E758" s="166"/>
      <c r="F758" s="166"/>
      <c r="G758" s="166"/>
      <c r="H758" s="166"/>
      <c r="I758" s="166"/>
      <c r="J758" s="166"/>
      <c r="K758" s="166"/>
      <c r="L758" s="166"/>
      <c r="M758" s="166"/>
      <c r="N758" s="166"/>
      <c r="O758" s="166"/>
      <c r="P758" s="166"/>
      <c r="Q758" s="166"/>
      <c r="R758" s="166"/>
      <c r="S758" s="166"/>
      <c r="T758" s="166"/>
      <c r="U758" s="166"/>
      <c r="V758" s="166"/>
      <c r="W758" s="166"/>
      <c r="X758" s="166"/>
      <c r="Y758" s="166"/>
      <c r="Z758" s="166"/>
    </row>
    <row r="759" spans="1:26" ht="12.75" customHeight="1">
      <c r="A759" s="166"/>
      <c r="B759" s="166"/>
      <c r="C759" s="166"/>
      <c r="D759" s="166"/>
      <c r="E759" s="166"/>
      <c r="F759" s="166"/>
      <c r="G759" s="166"/>
      <c r="H759" s="166"/>
      <c r="I759" s="166"/>
      <c r="J759" s="166"/>
      <c r="K759" s="166"/>
      <c r="L759" s="166"/>
      <c r="M759" s="166"/>
      <c r="N759" s="166"/>
      <c r="O759" s="166"/>
      <c r="P759" s="166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</row>
    <row r="760" spans="1:26" ht="12.75" customHeight="1">
      <c r="A760" s="166"/>
      <c r="B760" s="166"/>
      <c r="C760" s="166"/>
      <c r="D760" s="166"/>
      <c r="E760" s="166"/>
      <c r="F760" s="166"/>
      <c r="G760" s="166"/>
      <c r="H760" s="166"/>
      <c r="I760" s="166"/>
      <c r="J760" s="166"/>
      <c r="K760" s="166"/>
      <c r="L760" s="166"/>
      <c r="M760" s="166"/>
      <c r="N760" s="166"/>
      <c r="O760" s="166"/>
      <c r="P760" s="166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</row>
    <row r="761" spans="1:26" ht="12.75" customHeight="1">
      <c r="A761" s="166"/>
      <c r="B761" s="166"/>
      <c r="C761" s="166"/>
      <c r="D761" s="166"/>
      <c r="E761" s="166"/>
      <c r="F761" s="166"/>
      <c r="G761" s="166"/>
      <c r="H761" s="166"/>
      <c r="I761" s="166"/>
      <c r="J761" s="166"/>
      <c r="K761" s="166"/>
      <c r="L761" s="166"/>
      <c r="M761" s="166"/>
      <c r="N761" s="166"/>
      <c r="O761" s="166"/>
      <c r="P761" s="166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</row>
    <row r="762" spans="1:26" ht="12.75" customHeight="1">
      <c r="A762" s="166"/>
      <c r="B762" s="166"/>
      <c r="C762" s="166"/>
      <c r="D762" s="166"/>
      <c r="E762" s="166"/>
      <c r="F762" s="166"/>
      <c r="G762" s="166"/>
      <c r="H762" s="166"/>
      <c r="I762" s="166"/>
      <c r="J762" s="166"/>
      <c r="K762" s="166"/>
      <c r="L762" s="166"/>
      <c r="M762" s="166"/>
      <c r="N762" s="166"/>
      <c r="O762" s="166"/>
      <c r="P762" s="166"/>
      <c r="Q762" s="166"/>
      <c r="R762" s="166"/>
      <c r="S762" s="166"/>
      <c r="T762" s="166"/>
      <c r="U762" s="166"/>
      <c r="V762" s="166"/>
      <c r="W762" s="166"/>
      <c r="X762" s="166"/>
      <c r="Y762" s="166"/>
      <c r="Z762" s="166"/>
    </row>
    <row r="763" spans="1:26" ht="12.75" customHeight="1">
      <c r="A763" s="166"/>
      <c r="B763" s="166"/>
      <c r="C763" s="166"/>
      <c r="D763" s="166"/>
      <c r="E763" s="166"/>
      <c r="F763" s="166"/>
      <c r="G763" s="166"/>
      <c r="H763" s="166"/>
      <c r="I763" s="166"/>
      <c r="J763" s="166"/>
      <c r="K763" s="166"/>
      <c r="L763" s="166"/>
      <c r="M763" s="166"/>
      <c r="N763" s="166"/>
      <c r="O763" s="166"/>
      <c r="P763" s="166"/>
      <c r="Q763" s="166"/>
      <c r="R763" s="166"/>
      <c r="S763" s="166"/>
      <c r="T763" s="166"/>
      <c r="U763" s="166"/>
      <c r="V763" s="166"/>
      <c r="W763" s="166"/>
      <c r="X763" s="166"/>
      <c r="Y763" s="166"/>
      <c r="Z763" s="166"/>
    </row>
    <row r="764" spans="1:26" ht="12.75" customHeight="1">
      <c r="A764" s="166"/>
      <c r="B764" s="166"/>
      <c r="C764" s="166"/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P764" s="166"/>
      <c r="Q764" s="166"/>
      <c r="R764" s="166"/>
      <c r="S764" s="166"/>
      <c r="T764" s="166"/>
      <c r="U764" s="166"/>
      <c r="V764" s="166"/>
      <c r="W764" s="166"/>
      <c r="X764" s="166"/>
      <c r="Y764" s="166"/>
      <c r="Z764" s="166"/>
    </row>
    <row r="765" spans="1:26" ht="12.75" customHeight="1">
      <c r="A765" s="166"/>
      <c r="B765" s="166"/>
      <c r="C765" s="166"/>
      <c r="D765" s="166"/>
      <c r="E765" s="166"/>
      <c r="F765" s="166"/>
      <c r="G765" s="166"/>
      <c r="H765" s="166"/>
      <c r="I765" s="166"/>
      <c r="J765" s="166"/>
      <c r="K765" s="166"/>
      <c r="L765" s="166"/>
      <c r="M765" s="166"/>
      <c r="N765" s="166"/>
      <c r="O765" s="166"/>
      <c r="P765" s="166"/>
      <c r="Q765" s="166"/>
      <c r="R765" s="166"/>
      <c r="S765" s="166"/>
      <c r="T765" s="166"/>
      <c r="U765" s="166"/>
      <c r="V765" s="166"/>
      <c r="W765" s="166"/>
      <c r="X765" s="166"/>
      <c r="Y765" s="166"/>
      <c r="Z765" s="166"/>
    </row>
    <row r="766" spans="1:26" ht="12.75" customHeight="1">
      <c r="A766" s="166"/>
      <c r="B766" s="166"/>
      <c r="C766" s="166"/>
      <c r="D766" s="166"/>
      <c r="E766" s="166"/>
      <c r="F766" s="166"/>
      <c r="G766" s="166"/>
      <c r="H766" s="166"/>
      <c r="I766" s="166"/>
      <c r="J766" s="166"/>
      <c r="K766" s="166"/>
      <c r="L766" s="166"/>
      <c r="M766" s="166"/>
      <c r="N766" s="166"/>
      <c r="O766" s="166"/>
      <c r="P766" s="166"/>
      <c r="Q766" s="166"/>
      <c r="R766" s="166"/>
      <c r="S766" s="166"/>
      <c r="T766" s="166"/>
      <c r="U766" s="166"/>
      <c r="V766" s="166"/>
      <c r="W766" s="166"/>
      <c r="X766" s="166"/>
      <c r="Y766" s="166"/>
      <c r="Z766" s="166"/>
    </row>
    <row r="767" spans="1:26" ht="12.75" customHeight="1">
      <c r="A767" s="166"/>
      <c r="B767" s="166"/>
      <c r="C767" s="166"/>
      <c r="D767" s="166"/>
      <c r="E767" s="166"/>
      <c r="F767" s="166"/>
      <c r="G767" s="166"/>
      <c r="H767" s="166"/>
      <c r="I767" s="166"/>
      <c r="J767" s="166"/>
      <c r="K767" s="166"/>
      <c r="L767" s="166"/>
      <c r="M767" s="166"/>
      <c r="N767" s="166"/>
      <c r="O767" s="166"/>
      <c r="P767" s="166"/>
      <c r="Q767" s="166"/>
      <c r="R767" s="166"/>
      <c r="S767" s="166"/>
      <c r="T767" s="166"/>
      <c r="U767" s="166"/>
      <c r="V767" s="166"/>
      <c r="W767" s="166"/>
      <c r="X767" s="166"/>
      <c r="Y767" s="166"/>
      <c r="Z767" s="166"/>
    </row>
    <row r="768" spans="1:26" ht="12.75" customHeight="1">
      <c r="A768" s="166"/>
      <c r="B768" s="166"/>
      <c r="C768" s="166"/>
      <c r="D768" s="166"/>
      <c r="E768" s="166"/>
      <c r="F768" s="166"/>
      <c r="G768" s="166"/>
      <c r="H768" s="166"/>
      <c r="I768" s="166"/>
      <c r="J768" s="166"/>
      <c r="K768" s="166"/>
      <c r="L768" s="166"/>
      <c r="M768" s="166"/>
      <c r="N768" s="166"/>
      <c r="O768" s="166"/>
      <c r="P768" s="166"/>
      <c r="Q768" s="166"/>
      <c r="R768" s="166"/>
      <c r="S768" s="166"/>
      <c r="T768" s="166"/>
      <c r="U768" s="166"/>
      <c r="V768" s="166"/>
      <c r="W768" s="166"/>
      <c r="X768" s="166"/>
      <c r="Y768" s="166"/>
      <c r="Z768" s="166"/>
    </row>
    <row r="769" spans="1:26" ht="12.75" customHeight="1">
      <c r="A769" s="166"/>
      <c r="B769" s="166"/>
      <c r="C769" s="166"/>
      <c r="D769" s="166"/>
      <c r="E769" s="166"/>
      <c r="F769" s="166"/>
      <c r="G769" s="166"/>
      <c r="H769" s="166"/>
      <c r="I769" s="166"/>
      <c r="J769" s="166"/>
      <c r="K769" s="166"/>
      <c r="L769" s="166"/>
      <c r="M769" s="166"/>
      <c r="N769" s="166"/>
      <c r="O769" s="166"/>
      <c r="P769" s="166"/>
      <c r="Q769" s="166"/>
      <c r="R769" s="166"/>
      <c r="S769" s="166"/>
      <c r="T769" s="166"/>
      <c r="U769" s="166"/>
      <c r="V769" s="166"/>
      <c r="W769" s="166"/>
      <c r="X769" s="166"/>
      <c r="Y769" s="166"/>
      <c r="Z769" s="166"/>
    </row>
    <row r="770" spans="1:26" ht="12.75" customHeight="1">
      <c r="A770" s="166"/>
      <c r="B770" s="166"/>
      <c r="C770" s="166"/>
      <c r="D770" s="166"/>
      <c r="E770" s="166"/>
      <c r="F770" s="166"/>
      <c r="G770" s="166"/>
      <c r="H770" s="166"/>
      <c r="I770" s="166"/>
      <c r="J770" s="166"/>
      <c r="K770" s="166"/>
      <c r="L770" s="166"/>
      <c r="M770" s="166"/>
      <c r="N770" s="166"/>
      <c r="O770" s="166"/>
      <c r="P770" s="166"/>
      <c r="Q770" s="166"/>
      <c r="R770" s="166"/>
      <c r="S770" s="166"/>
      <c r="T770" s="166"/>
      <c r="U770" s="166"/>
      <c r="V770" s="166"/>
      <c r="W770" s="166"/>
      <c r="X770" s="166"/>
      <c r="Y770" s="166"/>
      <c r="Z770" s="166"/>
    </row>
    <row r="771" spans="1:26" ht="12.75" customHeight="1">
      <c r="A771" s="166"/>
      <c r="B771" s="166"/>
      <c r="C771" s="166"/>
      <c r="D771" s="166"/>
      <c r="E771" s="166"/>
      <c r="F771" s="166"/>
      <c r="G771" s="166"/>
      <c r="H771" s="166"/>
      <c r="I771" s="166"/>
      <c r="J771" s="166"/>
      <c r="K771" s="166"/>
      <c r="L771" s="166"/>
      <c r="M771" s="166"/>
      <c r="N771" s="166"/>
      <c r="O771" s="166"/>
      <c r="P771" s="166"/>
      <c r="Q771" s="166"/>
      <c r="R771" s="166"/>
      <c r="S771" s="166"/>
      <c r="T771" s="166"/>
      <c r="U771" s="166"/>
      <c r="V771" s="166"/>
      <c r="W771" s="166"/>
      <c r="X771" s="166"/>
      <c r="Y771" s="166"/>
      <c r="Z771" s="166"/>
    </row>
    <row r="772" spans="1:26" ht="12.75" customHeight="1">
      <c r="A772" s="166"/>
      <c r="B772" s="166"/>
      <c r="C772" s="166"/>
      <c r="D772" s="166"/>
      <c r="E772" s="166"/>
      <c r="F772" s="166"/>
      <c r="G772" s="166"/>
      <c r="H772" s="166"/>
      <c r="I772" s="166"/>
      <c r="J772" s="166"/>
      <c r="K772" s="166"/>
      <c r="L772" s="166"/>
      <c r="M772" s="166"/>
      <c r="N772" s="166"/>
      <c r="O772" s="166"/>
      <c r="P772" s="166"/>
      <c r="Q772" s="166"/>
      <c r="R772" s="166"/>
      <c r="S772" s="166"/>
      <c r="T772" s="166"/>
      <c r="U772" s="166"/>
      <c r="V772" s="166"/>
      <c r="W772" s="166"/>
      <c r="X772" s="166"/>
      <c r="Y772" s="166"/>
      <c r="Z772" s="166"/>
    </row>
    <row r="773" spans="1:26" ht="12.75" customHeight="1">
      <c r="A773" s="166"/>
      <c r="B773" s="166"/>
      <c r="C773" s="166"/>
      <c r="D773" s="166"/>
      <c r="E773" s="166"/>
      <c r="F773" s="166"/>
      <c r="G773" s="166"/>
      <c r="H773" s="166"/>
      <c r="I773" s="166"/>
      <c r="J773" s="166"/>
      <c r="K773" s="166"/>
      <c r="L773" s="166"/>
      <c r="M773" s="166"/>
      <c r="N773" s="166"/>
      <c r="O773" s="166"/>
      <c r="P773" s="166"/>
      <c r="Q773" s="166"/>
      <c r="R773" s="166"/>
      <c r="S773" s="166"/>
      <c r="T773" s="166"/>
      <c r="U773" s="166"/>
      <c r="V773" s="166"/>
      <c r="W773" s="166"/>
      <c r="X773" s="166"/>
      <c r="Y773" s="166"/>
      <c r="Z773" s="166"/>
    </row>
    <row r="774" spans="1:26" ht="12.75" customHeight="1">
      <c r="A774" s="166"/>
      <c r="B774" s="166"/>
      <c r="C774" s="166"/>
      <c r="D774" s="166"/>
      <c r="E774" s="166"/>
      <c r="F774" s="166"/>
      <c r="G774" s="166"/>
      <c r="H774" s="166"/>
      <c r="I774" s="166"/>
      <c r="J774" s="166"/>
      <c r="K774" s="166"/>
      <c r="L774" s="166"/>
      <c r="M774" s="166"/>
      <c r="N774" s="166"/>
      <c r="O774" s="166"/>
      <c r="P774" s="166"/>
      <c r="Q774" s="166"/>
      <c r="R774" s="166"/>
      <c r="S774" s="166"/>
      <c r="T774" s="166"/>
      <c r="U774" s="166"/>
      <c r="V774" s="166"/>
      <c r="W774" s="166"/>
      <c r="X774" s="166"/>
      <c r="Y774" s="166"/>
      <c r="Z774" s="166"/>
    </row>
    <row r="775" spans="1:26" ht="12.75" customHeight="1">
      <c r="A775" s="166"/>
      <c r="B775" s="166"/>
      <c r="C775" s="166"/>
      <c r="D775" s="166"/>
      <c r="E775" s="166"/>
      <c r="F775" s="166"/>
      <c r="G775" s="166"/>
      <c r="H775" s="166"/>
      <c r="I775" s="166"/>
      <c r="J775" s="166"/>
      <c r="K775" s="166"/>
      <c r="L775" s="166"/>
      <c r="M775" s="166"/>
      <c r="N775" s="166"/>
      <c r="O775" s="166"/>
      <c r="P775" s="166"/>
      <c r="Q775" s="166"/>
      <c r="R775" s="166"/>
      <c r="S775" s="166"/>
      <c r="T775" s="166"/>
      <c r="U775" s="166"/>
      <c r="V775" s="166"/>
      <c r="W775" s="166"/>
      <c r="X775" s="166"/>
      <c r="Y775" s="166"/>
      <c r="Z775" s="166"/>
    </row>
    <row r="776" spans="1:26" ht="12.75" customHeight="1">
      <c r="A776" s="166"/>
      <c r="B776" s="166"/>
      <c r="C776" s="166"/>
      <c r="D776" s="166"/>
      <c r="E776" s="166"/>
      <c r="F776" s="166"/>
      <c r="G776" s="166"/>
      <c r="H776" s="166"/>
      <c r="I776" s="166"/>
      <c r="J776" s="166"/>
      <c r="K776" s="166"/>
      <c r="L776" s="166"/>
      <c r="M776" s="166"/>
      <c r="N776" s="166"/>
      <c r="O776" s="166"/>
      <c r="P776" s="166"/>
      <c r="Q776" s="166"/>
      <c r="R776" s="166"/>
      <c r="S776" s="166"/>
      <c r="T776" s="166"/>
      <c r="U776" s="166"/>
      <c r="V776" s="166"/>
      <c r="W776" s="166"/>
      <c r="X776" s="166"/>
      <c r="Y776" s="166"/>
      <c r="Z776" s="166"/>
    </row>
    <row r="777" spans="1:26" ht="12.75" customHeight="1">
      <c r="A777" s="166"/>
      <c r="B777" s="166"/>
      <c r="C777" s="166"/>
      <c r="D777" s="166"/>
      <c r="E777" s="166"/>
      <c r="F777" s="166"/>
      <c r="G777" s="166"/>
      <c r="H777" s="166"/>
      <c r="I777" s="166"/>
      <c r="J777" s="166"/>
      <c r="K777" s="166"/>
      <c r="L777" s="166"/>
      <c r="M777" s="166"/>
      <c r="N777" s="166"/>
      <c r="O777" s="166"/>
      <c r="P777" s="166"/>
      <c r="Q777" s="166"/>
      <c r="R777" s="166"/>
      <c r="S777" s="166"/>
      <c r="T777" s="166"/>
      <c r="U777" s="166"/>
      <c r="V777" s="166"/>
      <c r="W777" s="166"/>
      <c r="X777" s="166"/>
      <c r="Y777" s="166"/>
      <c r="Z777" s="166"/>
    </row>
    <row r="778" spans="1:26" ht="12.75" customHeight="1">
      <c r="A778" s="166"/>
      <c r="B778" s="166"/>
      <c r="C778" s="166"/>
      <c r="D778" s="166"/>
      <c r="E778" s="166"/>
      <c r="F778" s="166"/>
      <c r="G778" s="166"/>
      <c r="H778" s="166"/>
      <c r="I778" s="166"/>
      <c r="J778" s="166"/>
      <c r="K778" s="166"/>
      <c r="L778" s="166"/>
      <c r="M778" s="166"/>
      <c r="N778" s="166"/>
      <c r="O778" s="166"/>
      <c r="P778" s="166"/>
      <c r="Q778" s="166"/>
      <c r="R778" s="166"/>
      <c r="S778" s="166"/>
      <c r="T778" s="166"/>
      <c r="U778" s="166"/>
      <c r="V778" s="166"/>
      <c r="W778" s="166"/>
      <c r="X778" s="166"/>
      <c r="Y778" s="166"/>
      <c r="Z778" s="166"/>
    </row>
    <row r="779" spans="1:26" ht="12.75" customHeight="1">
      <c r="A779" s="166"/>
      <c r="B779" s="166"/>
      <c r="C779" s="166"/>
      <c r="D779" s="166"/>
      <c r="E779" s="166"/>
      <c r="F779" s="166"/>
      <c r="G779" s="166"/>
      <c r="H779" s="166"/>
      <c r="I779" s="166"/>
      <c r="J779" s="166"/>
      <c r="K779" s="166"/>
      <c r="L779" s="166"/>
      <c r="M779" s="166"/>
      <c r="N779" s="166"/>
      <c r="O779" s="166"/>
      <c r="P779" s="166"/>
      <c r="Q779" s="166"/>
      <c r="R779" s="166"/>
      <c r="S779" s="166"/>
      <c r="T779" s="166"/>
      <c r="U779" s="166"/>
      <c r="V779" s="166"/>
      <c r="W779" s="166"/>
      <c r="X779" s="166"/>
      <c r="Y779" s="166"/>
      <c r="Z779" s="166"/>
    </row>
    <row r="780" spans="1:26" ht="12.75" customHeight="1">
      <c r="A780" s="166"/>
      <c r="B780" s="166"/>
      <c r="C780" s="166"/>
      <c r="D780" s="166"/>
      <c r="E780" s="166"/>
      <c r="F780" s="166"/>
      <c r="G780" s="166"/>
      <c r="H780" s="166"/>
      <c r="I780" s="166"/>
      <c r="J780" s="166"/>
      <c r="K780" s="166"/>
      <c r="L780" s="166"/>
      <c r="M780" s="166"/>
      <c r="N780" s="166"/>
      <c r="O780" s="166"/>
      <c r="P780" s="166"/>
      <c r="Q780" s="166"/>
      <c r="R780" s="166"/>
      <c r="S780" s="166"/>
      <c r="T780" s="166"/>
      <c r="U780" s="166"/>
      <c r="V780" s="166"/>
      <c r="W780" s="166"/>
      <c r="X780" s="166"/>
      <c r="Y780" s="166"/>
      <c r="Z780" s="166"/>
    </row>
    <row r="781" spans="1:26" ht="12.75" customHeight="1">
      <c r="A781" s="166"/>
      <c r="B781" s="166"/>
      <c r="C781" s="166"/>
      <c r="D781" s="166"/>
      <c r="E781" s="166"/>
      <c r="F781" s="166"/>
      <c r="G781" s="166"/>
      <c r="H781" s="166"/>
      <c r="I781" s="166"/>
      <c r="J781" s="166"/>
      <c r="K781" s="166"/>
      <c r="L781" s="166"/>
      <c r="M781" s="166"/>
      <c r="N781" s="166"/>
      <c r="O781" s="166"/>
      <c r="P781" s="166"/>
      <c r="Q781" s="166"/>
      <c r="R781" s="166"/>
      <c r="S781" s="166"/>
      <c r="T781" s="166"/>
      <c r="U781" s="166"/>
      <c r="V781" s="166"/>
      <c r="W781" s="166"/>
      <c r="X781" s="166"/>
      <c r="Y781" s="166"/>
      <c r="Z781" s="166"/>
    </row>
    <row r="782" spans="1:26" ht="12.75" customHeight="1">
      <c r="A782" s="166"/>
      <c r="B782" s="166"/>
      <c r="C782" s="166"/>
      <c r="D782" s="166"/>
      <c r="E782" s="166"/>
      <c r="F782" s="166"/>
      <c r="G782" s="166"/>
      <c r="H782" s="166"/>
      <c r="I782" s="166"/>
      <c r="J782" s="166"/>
      <c r="K782" s="166"/>
      <c r="L782" s="166"/>
      <c r="M782" s="166"/>
      <c r="N782" s="166"/>
      <c r="O782" s="166"/>
      <c r="P782" s="166"/>
      <c r="Q782" s="166"/>
      <c r="R782" s="166"/>
      <c r="S782" s="166"/>
      <c r="T782" s="166"/>
      <c r="U782" s="166"/>
      <c r="V782" s="166"/>
      <c r="W782" s="166"/>
      <c r="X782" s="166"/>
      <c r="Y782" s="166"/>
      <c r="Z782" s="166"/>
    </row>
    <row r="783" spans="1:26" ht="12.75" customHeight="1">
      <c r="A783" s="166"/>
      <c r="B783" s="166"/>
      <c r="C783" s="166"/>
      <c r="D783" s="166"/>
      <c r="E783" s="166"/>
      <c r="F783" s="166"/>
      <c r="G783" s="166"/>
      <c r="H783" s="166"/>
      <c r="I783" s="166"/>
      <c r="J783" s="166"/>
      <c r="K783" s="166"/>
      <c r="L783" s="166"/>
      <c r="M783" s="166"/>
      <c r="N783" s="166"/>
      <c r="O783" s="166"/>
      <c r="P783" s="166"/>
      <c r="Q783" s="166"/>
      <c r="R783" s="166"/>
      <c r="S783" s="166"/>
      <c r="T783" s="166"/>
      <c r="U783" s="166"/>
      <c r="V783" s="166"/>
      <c r="W783" s="166"/>
      <c r="X783" s="166"/>
      <c r="Y783" s="166"/>
      <c r="Z783" s="166"/>
    </row>
    <row r="784" spans="1:26" ht="12.75" customHeight="1">
      <c r="A784" s="166"/>
      <c r="B784" s="166"/>
      <c r="C784" s="166"/>
      <c r="D784" s="166"/>
      <c r="E784" s="166"/>
      <c r="F784" s="166"/>
      <c r="G784" s="166"/>
      <c r="H784" s="166"/>
      <c r="I784" s="166"/>
      <c r="J784" s="166"/>
      <c r="K784" s="166"/>
      <c r="L784" s="166"/>
      <c r="M784" s="166"/>
      <c r="N784" s="166"/>
      <c r="O784" s="166"/>
      <c r="P784" s="166"/>
      <c r="Q784" s="166"/>
      <c r="R784" s="166"/>
      <c r="S784" s="166"/>
      <c r="T784" s="166"/>
      <c r="U784" s="166"/>
      <c r="V784" s="166"/>
      <c r="W784" s="166"/>
      <c r="X784" s="166"/>
      <c r="Y784" s="166"/>
      <c r="Z784" s="166"/>
    </row>
    <row r="785" spans="1:26" ht="12.75" customHeight="1">
      <c r="A785" s="166"/>
      <c r="B785" s="166"/>
      <c r="C785" s="166"/>
      <c r="D785" s="166"/>
      <c r="E785" s="166"/>
      <c r="F785" s="166"/>
      <c r="G785" s="166"/>
      <c r="H785" s="166"/>
      <c r="I785" s="166"/>
      <c r="J785" s="166"/>
      <c r="K785" s="166"/>
      <c r="L785" s="166"/>
      <c r="M785" s="166"/>
      <c r="N785" s="166"/>
      <c r="O785" s="166"/>
      <c r="P785" s="166"/>
      <c r="Q785" s="166"/>
      <c r="R785" s="166"/>
      <c r="S785" s="166"/>
      <c r="T785" s="166"/>
      <c r="U785" s="166"/>
      <c r="V785" s="166"/>
      <c r="W785" s="166"/>
      <c r="X785" s="166"/>
      <c r="Y785" s="166"/>
      <c r="Z785" s="166"/>
    </row>
    <row r="786" spans="1:26" ht="12.75" customHeight="1">
      <c r="A786" s="166"/>
      <c r="B786" s="166"/>
      <c r="C786" s="166"/>
      <c r="D786" s="166"/>
      <c r="E786" s="166"/>
      <c r="F786" s="166"/>
      <c r="G786" s="166"/>
      <c r="H786" s="166"/>
      <c r="I786" s="166"/>
      <c r="J786" s="166"/>
      <c r="K786" s="166"/>
      <c r="L786" s="166"/>
      <c r="M786" s="166"/>
      <c r="N786" s="166"/>
      <c r="O786" s="166"/>
      <c r="P786" s="166"/>
      <c r="Q786" s="166"/>
      <c r="R786" s="166"/>
      <c r="S786" s="166"/>
      <c r="T786" s="166"/>
      <c r="U786" s="166"/>
      <c r="V786" s="166"/>
      <c r="W786" s="166"/>
      <c r="X786" s="166"/>
      <c r="Y786" s="166"/>
      <c r="Z786" s="166"/>
    </row>
    <row r="787" spans="1:26" ht="12.75" customHeight="1">
      <c r="A787" s="166"/>
      <c r="B787" s="166"/>
      <c r="C787" s="166"/>
      <c r="D787" s="166"/>
      <c r="E787" s="166"/>
      <c r="F787" s="166"/>
      <c r="G787" s="166"/>
      <c r="H787" s="166"/>
      <c r="I787" s="166"/>
      <c r="J787" s="166"/>
      <c r="K787" s="166"/>
      <c r="L787" s="166"/>
      <c r="M787" s="166"/>
      <c r="N787" s="166"/>
      <c r="O787" s="166"/>
      <c r="P787" s="166"/>
      <c r="Q787" s="166"/>
      <c r="R787" s="166"/>
      <c r="S787" s="166"/>
      <c r="T787" s="166"/>
      <c r="U787" s="166"/>
      <c r="V787" s="166"/>
      <c r="W787" s="166"/>
      <c r="X787" s="166"/>
      <c r="Y787" s="166"/>
      <c r="Z787" s="166"/>
    </row>
    <row r="788" spans="1:26" ht="12.75" customHeight="1">
      <c r="A788" s="166"/>
      <c r="B788" s="166"/>
      <c r="C788" s="166"/>
      <c r="D788" s="166"/>
      <c r="E788" s="166"/>
      <c r="F788" s="166"/>
      <c r="G788" s="166"/>
      <c r="H788" s="166"/>
      <c r="I788" s="166"/>
      <c r="J788" s="166"/>
      <c r="K788" s="166"/>
      <c r="L788" s="166"/>
      <c r="M788" s="166"/>
      <c r="N788" s="166"/>
      <c r="O788" s="166"/>
      <c r="P788" s="166"/>
      <c r="Q788" s="166"/>
      <c r="R788" s="166"/>
      <c r="S788" s="166"/>
      <c r="T788" s="166"/>
      <c r="U788" s="166"/>
      <c r="V788" s="166"/>
      <c r="W788" s="166"/>
      <c r="X788" s="166"/>
      <c r="Y788" s="166"/>
      <c r="Z788" s="166"/>
    </row>
    <row r="789" spans="1:26" ht="12.75" customHeight="1">
      <c r="A789" s="166"/>
      <c r="B789" s="166"/>
      <c r="C789" s="166"/>
      <c r="D789" s="166"/>
      <c r="E789" s="166"/>
      <c r="F789" s="166"/>
      <c r="G789" s="166"/>
      <c r="H789" s="166"/>
      <c r="I789" s="166"/>
      <c r="J789" s="166"/>
      <c r="K789" s="166"/>
      <c r="L789" s="166"/>
      <c r="M789" s="166"/>
      <c r="N789" s="166"/>
      <c r="O789" s="166"/>
      <c r="P789" s="166"/>
      <c r="Q789" s="166"/>
      <c r="R789" s="166"/>
      <c r="S789" s="166"/>
      <c r="T789" s="166"/>
      <c r="U789" s="166"/>
      <c r="V789" s="166"/>
      <c r="W789" s="166"/>
      <c r="X789" s="166"/>
      <c r="Y789" s="166"/>
      <c r="Z789" s="166"/>
    </row>
    <row r="790" spans="1:26" ht="12.75" customHeight="1">
      <c r="A790" s="166"/>
      <c r="B790" s="166"/>
      <c r="C790" s="166"/>
      <c r="D790" s="166"/>
      <c r="E790" s="166"/>
      <c r="F790" s="166"/>
      <c r="G790" s="166"/>
      <c r="H790" s="166"/>
      <c r="I790" s="166"/>
      <c r="J790" s="166"/>
      <c r="K790" s="166"/>
      <c r="L790" s="166"/>
      <c r="M790" s="166"/>
      <c r="N790" s="166"/>
      <c r="O790" s="166"/>
      <c r="P790" s="166"/>
      <c r="Q790" s="166"/>
      <c r="R790" s="166"/>
      <c r="S790" s="166"/>
      <c r="T790" s="166"/>
      <c r="U790" s="166"/>
      <c r="V790" s="166"/>
      <c r="W790" s="166"/>
      <c r="X790" s="166"/>
      <c r="Y790" s="166"/>
      <c r="Z790" s="166"/>
    </row>
    <row r="791" spans="1:26" ht="12.75" customHeight="1">
      <c r="A791" s="166"/>
      <c r="B791" s="166"/>
      <c r="C791" s="166"/>
      <c r="D791" s="166"/>
      <c r="E791" s="166"/>
      <c r="F791" s="166"/>
      <c r="G791" s="166"/>
      <c r="H791" s="166"/>
      <c r="I791" s="166"/>
      <c r="J791" s="166"/>
      <c r="K791" s="166"/>
      <c r="L791" s="166"/>
      <c r="M791" s="166"/>
      <c r="N791" s="166"/>
      <c r="O791" s="166"/>
      <c r="P791" s="166"/>
      <c r="Q791" s="166"/>
      <c r="R791" s="166"/>
      <c r="S791" s="166"/>
      <c r="T791" s="166"/>
      <c r="U791" s="166"/>
      <c r="V791" s="166"/>
      <c r="W791" s="166"/>
      <c r="X791" s="166"/>
      <c r="Y791" s="166"/>
      <c r="Z791" s="166"/>
    </row>
    <row r="792" spans="1:26" ht="12.75" customHeight="1">
      <c r="A792" s="166"/>
      <c r="B792" s="166"/>
      <c r="C792" s="166"/>
      <c r="D792" s="166"/>
      <c r="E792" s="166"/>
      <c r="F792" s="166"/>
      <c r="G792" s="166"/>
      <c r="H792" s="166"/>
      <c r="I792" s="166"/>
      <c r="J792" s="166"/>
      <c r="K792" s="166"/>
      <c r="L792" s="166"/>
      <c r="M792" s="166"/>
      <c r="N792" s="166"/>
      <c r="O792" s="166"/>
      <c r="P792" s="166"/>
      <c r="Q792" s="166"/>
      <c r="R792" s="166"/>
      <c r="S792" s="166"/>
      <c r="T792" s="166"/>
      <c r="U792" s="166"/>
      <c r="V792" s="166"/>
      <c r="W792" s="166"/>
      <c r="X792" s="166"/>
      <c r="Y792" s="166"/>
      <c r="Z792" s="166"/>
    </row>
    <row r="793" spans="1:26" ht="12.75" customHeight="1">
      <c r="A793" s="166"/>
      <c r="B793" s="166"/>
      <c r="C793" s="166"/>
      <c r="D793" s="166"/>
      <c r="E793" s="166"/>
      <c r="F793" s="166"/>
      <c r="G793" s="166"/>
      <c r="H793" s="166"/>
      <c r="I793" s="166"/>
      <c r="J793" s="166"/>
      <c r="K793" s="166"/>
      <c r="L793" s="166"/>
      <c r="M793" s="166"/>
      <c r="N793" s="166"/>
      <c r="O793" s="166"/>
      <c r="P793" s="166"/>
      <c r="Q793" s="166"/>
      <c r="R793" s="166"/>
      <c r="S793" s="166"/>
      <c r="T793" s="166"/>
      <c r="U793" s="166"/>
      <c r="V793" s="166"/>
      <c r="W793" s="166"/>
      <c r="X793" s="166"/>
      <c r="Y793" s="166"/>
      <c r="Z793" s="166"/>
    </row>
    <row r="794" spans="1:26" ht="12.75" customHeight="1">
      <c r="A794" s="166"/>
      <c r="B794" s="166"/>
      <c r="C794" s="166"/>
      <c r="D794" s="166"/>
      <c r="E794" s="166"/>
      <c r="F794" s="166"/>
      <c r="G794" s="166"/>
      <c r="H794" s="166"/>
      <c r="I794" s="166"/>
      <c r="J794" s="166"/>
      <c r="K794" s="166"/>
      <c r="L794" s="166"/>
      <c r="M794" s="166"/>
      <c r="N794" s="166"/>
      <c r="O794" s="166"/>
      <c r="P794" s="166"/>
      <c r="Q794" s="166"/>
      <c r="R794" s="166"/>
      <c r="S794" s="166"/>
      <c r="T794" s="166"/>
      <c r="U794" s="166"/>
      <c r="V794" s="166"/>
      <c r="W794" s="166"/>
      <c r="X794" s="166"/>
      <c r="Y794" s="166"/>
      <c r="Z794" s="166"/>
    </row>
    <row r="795" spans="1:26" ht="12.75" customHeight="1">
      <c r="A795" s="166"/>
      <c r="B795" s="166"/>
      <c r="C795" s="166"/>
      <c r="D795" s="166"/>
      <c r="E795" s="166"/>
      <c r="F795" s="166"/>
      <c r="G795" s="166"/>
      <c r="H795" s="166"/>
      <c r="I795" s="166"/>
      <c r="J795" s="166"/>
      <c r="K795" s="166"/>
      <c r="L795" s="166"/>
      <c r="M795" s="166"/>
      <c r="N795" s="166"/>
      <c r="O795" s="166"/>
      <c r="P795" s="166"/>
      <c r="Q795" s="166"/>
      <c r="R795" s="166"/>
      <c r="S795" s="166"/>
      <c r="T795" s="166"/>
      <c r="U795" s="166"/>
      <c r="V795" s="166"/>
      <c r="W795" s="166"/>
      <c r="X795" s="166"/>
      <c r="Y795" s="166"/>
      <c r="Z795" s="166"/>
    </row>
    <row r="796" spans="1:26" ht="12.75" customHeight="1">
      <c r="A796" s="166"/>
      <c r="B796" s="166"/>
      <c r="C796" s="166"/>
      <c r="D796" s="166"/>
      <c r="E796" s="166"/>
      <c r="F796" s="166"/>
      <c r="G796" s="166"/>
      <c r="H796" s="166"/>
      <c r="I796" s="166"/>
      <c r="J796" s="166"/>
      <c r="K796" s="166"/>
      <c r="L796" s="166"/>
      <c r="M796" s="166"/>
      <c r="N796" s="166"/>
      <c r="O796" s="166"/>
      <c r="P796" s="166"/>
      <c r="Q796" s="166"/>
      <c r="R796" s="166"/>
      <c r="S796" s="166"/>
      <c r="T796" s="166"/>
      <c r="U796" s="166"/>
      <c r="V796" s="166"/>
      <c r="W796" s="166"/>
      <c r="X796" s="166"/>
      <c r="Y796" s="166"/>
      <c r="Z796" s="166"/>
    </row>
    <row r="797" spans="1:26" ht="12.75" customHeight="1">
      <c r="A797" s="166"/>
      <c r="B797" s="166"/>
      <c r="C797" s="166"/>
      <c r="D797" s="166"/>
      <c r="E797" s="166"/>
      <c r="F797" s="166"/>
      <c r="G797" s="166"/>
      <c r="H797" s="166"/>
      <c r="I797" s="166"/>
      <c r="J797" s="166"/>
      <c r="K797" s="166"/>
      <c r="L797" s="166"/>
      <c r="M797" s="166"/>
      <c r="N797" s="166"/>
      <c r="O797" s="166"/>
      <c r="P797" s="166"/>
      <c r="Q797" s="166"/>
      <c r="R797" s="166"/>
      <c r="S797" s="166"/>
      <c r="T797" s="166"/>
      <c r="U797" s="166"/>
      <c r="V797" s="166"/>
      <c r="W797" s="166"/>
      <c r="X797" s="166"/>
      <c r="Y797" s="166"/>
      <c r="Z797" s="166"/>
    </row>
    <row r="798" spans="1:26" ht="12.75" customHeight="1">
      <c r="A798" s="166"/>
      <c r="B798" s="166"/>
      <c r="C798" s="166"/>
      <c r="D798" s="166"/>
      <c r="E798" s="166"/>
      <c r="F798" s="166"/>
      <c r="G798" s="166"/>
      <c r="H798" s="166"/>
      <c r="I798" s="166"/>
      <c r="J798" s="166"/>
      <c r="K798" s="166"/>
      <c r="L798" s="166"/>
      <c r="M798" s="166"/>
      <c r="N798" s="166"/>
      <c r="O798" s="166"/>
      <c r="P798" s="166"/>
      <c r="Q798" s="166"/>
      <c r="R798" s="166"/>
      <c r="S798" s="166"/>
      <c r="T798" s="166"/>
      <c r="U798" s="166"/>
      <c r="V798" s="166"/>
      <c r="W798" s="166"/>
      <c r="X798" s="166"/>
      <c r="Y798" s="166"/>
      <c r="Z798" s="166"/>
    </row>
    <row r="799" spans="1:26" ht="12.75" customHeight="1">
      <c r="A799" s="166"/>
      <c r="B799" s="166"/>
      <c r="C799" s="166"/>
      <c r="D799" s="166"/>
      <c r="E799" s="166"/>
      <c r="F799" s="166"/>
      <c r="G799" s="166"/>
      <c r="H799" s="166"/>
      <c r="I799" s="166"/>
      <c r="J799" s="166"/>
      <c r="K799" s="166"/>
      <c r="L799" s="166"/>
      <c r="M799" s="166"/>
      <c r="N799" s="166"/>
      <c r="O799" s="166"/>
      <c r="P799" s="166"/>
      <c r="Q799" s="166"/>
      <c r="R799" s="166"/>
      <c r="S799" s="166"/>
      <c r="T799" s="166"/>
      <c r="U799" s="166"/>
      <c r="V799" s="166"/>
      <c r="W799" s="166"/>
      <c r="X799" s="166"/>
      <c r="Y799" s="166"/>
      <c r="Z799" s="166"/>
    </row>
    <row r="800" spans="1:26" ht="12.75" customHeight="1">
      <c r="A800" s="166"/>
      <c r="B800" s="166"/>
      <c r="C800" s="166"/>
      <c r="D800" s="166"/>
      <c r="E800" s="166"/>
      <c r="F800" s="166"/>
      <c r="G800" s="166"/>
      <c r="H800" s="166"/>
      <c r="I800" s="166"/>
      <c r="J800" s="166"/>
      <c r="K800" s="166"/>
      <c r="L800" s="166"/>
      <c r="M800" s="166"/>
      <c r="N800" s="166"/>
      <c r="O800" s="166"/>
      <c r="P800" s="166"/>
      <c r="Q800" s="166"/>
      <c r="R800" s="166"/>
      <c r="S800" s="166"/>
      <c r="T800" s="166"/>
      <c r="U800" s="166"/>
      <c r="V800" s="166"/>
      <c r="W800" s="166"/>
      <c r="X800" s="166"/>
      <c r="Y800" s="166"/>
      <c r="Z800" s="166"/>
    </row>
    <row r="801" spans="1:26" ht="12.75" customHeight="1">
      <c r="A801" s="166"/>
      <c r="B801" s="166"/>
      <c r="C801" s="166"/>
      <c r="D801" s="166"/>
      <c r="E801" s="166"/>
      <c r="F801" s="166"/>
      <c r="G801" s="166"/>
      <c r="H801" s="166"/>
      <c r="I801" s="166"/>
      <c r="J801" s="166"/>
      <c r="K801" s="166"/>
      <c r="L801" s="166"/>
      <c r="M801" s="166"/>
      <c r="N801" s="166"/>
      <c r="O801" s="166"/>
      <c r="P801" s="166"/>
      <c r="Q801" s="166"/>
      <c r="R801" s="166"/>
      <c r="S801" s="166"/>
      <c r="T801" s="166"/>
      <c r="U801" s="166"/>
      <c r="V801" s="166"/>
      <c r="W801" s="166"/>
      <c r="X801" s="166"/>
      <c r="Y801" s="166"/>
      <c r="Z801" s="166"/>
    </row>
    <row r="802" spans="1:26" ht="12.75" customHeight="1">
      <c r="A802" s="166"/>
      <c r="B802" s="166"/>
      <c r="C802" s="166"/>
      <c r="D802" s="166"/>
      <c r="E802" s="166"/>
      <c r="F802" s="166"/>
      <c r="G802" s="166"/>
      <c r="H802" s="166"/>
      <c r="I802" s="166"/>
      <c r="J802" s="166"/>
      <c r="K802" s="166"/>
      <c r="L802" s="166"/>
      <c r="M802" s="166"/>
      <c r="N802" s="166"/>
      <c r="O802" s="166"/>
      <c r="P802" s="166"/>
      <c r="Q802" s="166"/>
      <c r="R802" s="166"/>
      <c r="S802" s="166"/>
      <c r="T802" s="166"/>
      <c r="U802" s="166"/>
      <c r="V802" s="166"/>
      <c r="W802" s="166"/>
      <c r="X802" s="166"/>
      <c r="Y802" s="166"/>
      <c r="Z802" s="166"/>
    </row>
    <row r="803" spans="1:26" ht="12.75" customHeight="1">
      <c r="A803" s="166"/>
      <c r="B803" s="166"/>
      <c r="C803" s="166"/>
      <c r="D803" s="166"/>
      <c r="E803" s="166"/>
      <c r="F803" s="166"/>
      <c r="G803" s="166"/>
      <c r="H803" s="166"/>
      <c r="I803" s="166"/>
      <c r="J803" s="166"/>
      <c r="K803" s="166"/>
      <c r="L803" s="166"/>
      <c r="M803" s="166"/>
      <c r="N803" s="166"/>
      <c r="O803" s="166"/>
      <c r="P803" s="166"/>
      <c r="Q803" s="166"/>
      <c r="R803" s="166"/>
      <c r="S803" s="166"/>
      <c r="T803" s="166"/>
      <c r="U803" s="166"/>
      <c r="V803" s="166"/>
      <c r="W803" s="166"/>
      <c r="X803" s="166"/>
      <c r="Y803" s="166"/>
      <c r="Z803" s="166"/>
    </row>
    <row r="804" spans="1:26" ht="12.75" customHeight="1">
      <c r="A804" s="166"/>
      <c r="B804" s="166"/>
      <c r="C804" s="166"/>
      <c r="D804" s="166"/>
      <c r="E804" s="166"/>
      <c r="F804" s="166"/>
      <c r="G804" s="166"/>
      <c r="H804" s="166"/>
      <c r="I804" s="166"/>
      <c r="J804" s="166"/>
      <c r="K804" s="166"/>
      <c r="L804" s="166"/>
      <c r="M804" s="166"/>
      <c r="N804" s="166"/>
      <c r="O804" s="166"/>
      <c r="P804" s="166"/>
      <c r="Q804" s="166"/>
      <c r="R804" s="166"/>
      <c r="S804" s="166"/>
      <c r="T804" s="166"/>
      <c r="U804" s="166"/>
      <c r="V804" s="166"/>
      <c r="W804" s="166"/>
      <c r="X804" s="166"/>
      <c r="Y804" s="166"/>
      <c r="Z804" s="166"/>
    </row>
    <row r="805" spans="1:26" ht="12.75" customHeight="1">
      <c r="A805" s="166"/>
      <c r="B805" s="166"/>
      <c r="C805" s="166"/>
      <c r="D805" s="166"/>
      <c r="E805" s="166"/>
      <c r="F805" s="166"/>
      <c r="G805" s="166"/>
      <c r="H805" s="166"/>
      <c r="I805" s="166"/>
      <c r="J805" s="166"/>
      <c r="K805" s="166"/>
      <c r="L805" s="166"/>
      <c r="M805" s="166"/>
      <c r="N805" s="166"/>
      <c r="O805" s="166"/>
      <c r="P805" s="166"/>
      <c r="Q805" s="166"/>
      <c r="R805" s="166"/>
      <c r="S805" s="166"/>
      <c r="T805" s="166"/>
      <c r="U805" s="166"/>
      <c r="V805" s="166"/>
      <c r="W805" s="166"/>
      <c r="X805" s="166"/>
      <c r="Y805" s="166"/>
      <c r="Z805" s="166"/>
    </row>
    <row r="806" spans="1:26" ht="12.75" customHeight="1">
      <c r="A806" s="166"/>
      <c r="B806" s="166"/>
      <c r="C806" s="166"/>
      <c r="D806" s="166"/>
      <c r="E806" s="166"/>
      <c r="F806" s="166"/>
      <c r="G806" s="166"/>
      <c r="H806" s="166"/>
      <c r="I806" s="166"/>
      <c r="J806" s="166"/>
      <c r="K806" s="166"/>
      <c r="L806" s="166"/>
      <c r="M806" s="166"/>
      <c r="N806" s="166"/>
      <c r="O806" s="166"/>
      <c r="P806" s="166"/>
      <c r="Q806" s="166"/>
      <c r="R806" s="166"/>
      <c r="S806" s="166"/>
      <c r="T806" s="166"/>
      <c r="U806" s="166"/>
      <c r="V806" s="166"/>
      <c r="W806" s="166"/>
      <c r="X806" s="166"/>
      <c r="Y806" s="166"/>
      <c r="Z806" s="166"/>
    </row>
    <row r="807" spans="1:26" ht="12.75" customHeight="1">
      <c r="A807" s="166"/>
      <c r="B807" s="166"/>
      <c r="C807" s="166"/>
      <c r="D807" s="166"/>
      <c r="E807" s="166"/>
      <c r="F807" s="166"/>
      <c r="G807" s="166"/>
      <c r="H807" s="166"/>
      <c r="I807" s="166"/>
      <c r="J807" s="166"/>
      <c r="K807" s="166"/>
      <c r="L807" s="166"/>
      <c r="M807" s="166"/>
      <c r="N807" s="166"/>
      <c r="O807" s="166"/>
      <c r="P807" s="166"/>
      <c r="Q807" s="166"/>
      <c r="R807" s="166"/>
      <c r="S807" s="166"/>
      <c r="T807" s="166"/>
      <c r="U807" s="166"/>
      <c r="V807" s="166"/>
      <c r="W807" s="166"/>
      <c r="X807" s="166"/>
      <c r="Y807" s="166"/>
      <c r="Z807" s="166"/>
    </row>
    <row r="808" spans="1:26" ht="12.75" customHeight="1">
      <c r="A808" s="166"/>
      <c r="B808" s="166"/>
      <c r="C808" s="166"/>
      <c r="D808" s="166"/>
      <c r="E808" s="166"/>
      <c r="F808" s="166"/>
      <c r="G808" s="166"/>
      <c r="H808" s="166"/>
      <c r="I808" s="166"/>
      <c r="J808" s="166"/>
      <c r="K808" s="166"/>
      <c r="L808" s="166"/>
      <c r="M808" s="166"/>
      <c r="N808" s="166"/>
      <c r="O808" s="166"/>
      <c r="P808" s="166"/>
      <c r="Q808" s="166"/>
      <c r="R808" s="166"/>
      <c r="S808" s="166"/>
      <c r="T808" s="166"/>
      <c r="U808" s="166"/>
      <c r="V808" s="166"/>
      <c r="W808" s="166"/>
      <c r="X808" s="166"/>
      <c r="Y808" s="166"/>
      <c r="Z808" s="166"/>
    </row>
    <row r="809" spans="1:26" ht="12.75" customHeight="1">
      <c r="A809" s="166"/>
      <c r="B809" s="166"/>
      <c r="C809" s="166"/>
      <c r="D809" s="166"/>
      <c r="E809" s="166"/>
      <c r="F809" s="166"/>
      <c r="G809" s="166"/>
      <c r="H809" s="166"/>
      <c r="I809" s="166"/>
      <c r="J809" s="166"/>
      <c r="K809" s="166"/>
      <c r="L809" s="166"/>
      <c r="M809" s="166"/>
      <c r="N809" s="166"/>
      <c r="O809" s="166"/>
      <c r="P809" s="166"/>
      <c r="Q809" s="166"/>
      <c r="R809" s="166"/>
      <c r="S809" s="166"/>
      <c r="T809" s="166"/>
      <c r="U809" s="166"/>
      <c r="V809" s="166"/>
      <c r="W809" s="166"/>
      <c r="X809" s="166"/>
      <c r="Y809" s="166"/>
      <c r="Z809" s="166"/>
    </row>
    <row r="810" spans="1:26" ht="12.75" customHeight="1">
      <c r="A810" s="166"/>
      <c r="B810" s="166"/>
      <c r="C810" s="166"/>
      <c r="D810" s="166"/>
      <c r="E810" s="166"/>
      <c r="F810" s="166"/>
      <c r="G810" s="166"/>
      <c r="H810" s="166"/>
      <c r="I810" s="166"/>
      <c r="J810" s="166"/>
      <c r="K810" s="166"/>
      <c r="L810" s="166"/>
      <c r="M810" s="166"/>
      <c r="N810" s="166"/>
      <c r="O810" s="166"/>
      <c r="P810" s="166"/>
      <c r="Q810" s="166"/>
      <c r="R810" s="166"/>
      <c r="S810" s="166"/>
      <c r="T810" s="166"/>
      <c r="U810" s="166"/>
      <c r="V810" s="166"/>
      <c r="W810" s="166"/>
      <c r="X810" s="166"/>
      <c r="Y810" s="166"/>
      <c r="Z810" s="166"/>
    </row>
    <row r="811" spans="1:26" ht="12.75" customHeight="1">
      <c r="A811" s="166"/>
      <c r="B811" s="166"/>
      <c r="C811" s="166"/>
      <c r="D811" s="166"/>
      <c r="E811" s="166"/>
      <c r="F811" s="166"/>
      <c r="G811" s="166"/>
      <c r="H811" s="166"/>
      <c r="I811" s="166"/>
      <c r="J811" s="166"/>
      <c r="K811" s="166"/>
      <c r="L811" s="166"/>
      <c r="M811" s="166"/>
      <c r="N811" s="166"/>
      <c r="O811" s="166"/>
      <c r="P811" s="166"/>
      <c r="Q811" s="166"/>
      <c r="R811" s="166"/>
      <c r="S811" s="166"/>
      <c r="T811" s="166"/>
      <c r="U811" s="166"/>
      <c r="V811" s="166"/>
      <c r="W811" s="166"/>
      <c r="X811" s="166"/>
      <c r="Y811" s="166"/>
      <c r="Z811" s="166"/>
    </row>
    <row r="812" spans="1:26" ht="12.75" customHeight="1">
      <c r="A812" s="166"/>
      <c r="B812" s="166"/>
      <c r="C812" s="166"/>
      <c r="D812" s="166"/>
      <c r="E812" s="166"/>
      <c r="F812" s="166"/>
      <c r="G812" s="166"/>
      <c r="H812" s="166"/>
      <c r="I812" s="166"/>
      <c r="J812" s="166"/>
      <c r="K812" s="166"/>
      <c r="L812" s="166"/>
      <c r="M812" s="166"/>
      <c r="N812" s="166"/>
      <c r="O812" s="166"/>
      <c r="P812" s="166"/>
      <c r="Q812" s="166"/>
      <c r="R812" s="166"/>
      <c r="S812" s="166"/>
      <c r="T812" s="166"/>
      <c r="U812" s="166"/>
      <c r="V812" s="166"/>
      <c r="W812" s="166"/>
      <c r="X812" s="166"/>
      <c r="Y812" s="166"/>
      <c r="Z812" s="166"/>
    </row>
    <row r="813" spans="1:26" ht="12.75" customHeight="1">
      <c r="A813" s="166"/>
      <c r="B813" s="166"/>
      <c r="C813" s="166"/>
      <c r="D813" s="166"/>
      <c r="E813" s="166"/>
      <c r="F813" s="166"/>
      <c r="G813" s="166"/>
      <c r="H813" s="166"/>
      <c r="I813" s="166"/>
      <c r="J813" s="166"/>
      <c r="K813" s="166"/>
      <c r="L813" s="166"/>
      <c r="M813" s="166"/>
      <c r="N813" s="166"/>
      <c r="O813" s="166"/>
      <c r="P813" s="166"/>
      <c r="Q813" s="166"/>
      <c r="R813" s="166"/>
      <c r="S813" s="166"/>
      <c r="T813" s="166"/>
      <c r="U813" s="166"/>
      <c r="V813" s="166"/>
      <c r="W813" s="166"/>
      <c r="X813" s="166"/>
      <c r="Y813" s="166"/>
      <c r="Z813" s="166"/>
    </row>
    <row r="814" spans="1:26" ht="12.75" customHeight="1">
      <c r="A814" s="166"/>
      <c r="B814" s="166"/>
      <c r="C814" s="166"/>
      <c r="D814" s="166"/>
      <c r="E814" s="166"/>
      <c r="F814" s="166"/>
      <c r="G814" s="166"/>
      <c r="H814" s="166"/>
      <c r="I814" s="166"/>
      <c r="J814" s="166"/>
      <c r="K814" s="166"/>
      <c r="L814" s="166"/>
      <c r="M814" s="166"/>
      <c r="N814" s="166"/>
      <c r="O814" s="166"/>
      <c r="P814" s="166"/>
      <c r="Q814" s="166"/>
      <c r="R814" s="166"/>
      <c r="S814" s="166"/>
      <c r="T814" s="166"/>
      <c r="U814" s="166"/>
      <c r="V814" s="166"/>
      <c r="W814" s="166"/>
      <c r="X814" s="166"/>
      <c r="Y814" s="166"/>
      <c r="Z814" s="166"/>
    </row>
    <row r="815" spans="1:26" ht="12.75" customHeight="1">
      <c r="A815" s="166"/>
      <c r="B815" s="166"/>
      <c r="C815" s="166"/>
      <c r="D815" s="166"/>
      <c r="E815" s="166"/>
      <c r="F815" s="166"/>
      <c r="G815" s="166"/>
      <c r="H815" s="166"/>
      <c r="I815" s="166"/>
      <c r="J815" s="166"/>
      <c r="K815" s="166"/>
      <c r="L815" s="166"/>
      <c r="M815" s="166"/>
      <c r="N815" s="166"/>
      <c r="O815" s="166"/>
      <c r="P815" s="166"/>
      <c r="Q815" s="166"/>
      <c r="R815" s="166"/>
      <c r="S815" s="166"/>
      <c r="T815" s="166"/>
      <c r="U815" s="166"/>
      <c r="V815" s="166"/>
      <c r="W815" s="166"/>
      <c r="X815" s="166"/>
      <c r="Y815" s="166"/>
      <c r="Z815" s="166"/>
    </row>
    <row r="816" spans="1:26" ht="12.75" customHeight="1">
      <c r="A816" s="166"/>
      <c r="B816" s="166"/>
      <c r="C816" s="166"/>
      <c r="D816" s="166"/>
      <c r="E816" s="166"/>
      <c r="F816" s="166"/>
      <c r="G816" s="166"/>
      <c r="H816" s="166"/>
      <c r="I816" s="166"/>
      <c r="J816" s="166"/>
      <c r="K816" s="166"/>
      <c r="L816" s="166"/>
      <c r="M816" s="166"/>
      <c r="N816" s="166"/>
      <c r="O816" s="166"/>
      <c r="P816" s="166"/>
      <c r="Q816" s="166"/>
      <c r="R816" s="166"/>
      <c r="S816" s="166"/>
      <c r="T816" s="166"/>
      <c r="U816" s="166"/>
      <c r="V816" s="166"/>
      <c r="W816" s="166"/>
      <c r="X816" s="166"/>
      <c r="Y816" s="166"/>
      <c r="Z816" s="166"/>
    </row>
    <row r="817" spans="1:26" ht="12.75" customHeight="1">
      <c r="A817" s="166"/>
      <c r="B817" s="166"/>
      <c r="C817" s="166"/>
      <c r="D817" s="166"/>
      <c r="E817" s="166"/>
      <c r="F817" s="166"/>
      <c r="G817" s="166"/>
      <c r="H817" s="166"/>
      <c r="I817" s="166"/>
      <c r="J817" s="166"/>
      <c r="K817" s="166"/>
      <c r="L817" s="166"/>
      <c r="M817" s="166"/>
      <c r="N817" s="166"/>
      <c r="O817" s="166"/>
      <c r="P817" s="166"/>
      <c r="Q817" s="166"/>
      <c r="R817" s="166"/>
      <c r="S817" s="166"/>
      <c r="T817" s="166"/>
      <c r="U817" s="166"/>
      <c r="V817" s="166"/>
      <c r="W817" s="166"/>
      <c r="X817" s="166"/>
      <c r="Y817" s="166"/>
      <c r="Z817" s="166"/>
    </row>
    <row r="818" spans="1:26" ht="12.75" customHeight="1">
      <c r="A818" s="166"/>
      <c r="B818" s="166"/>
      <c r="C818" s="166"/>
      <c r="D818" s="166"/>
      <c r="E818" s="166"/>
      <c r="F818" s="166"/>
      <c r="G818" s="166"/>
      <c r="H818" s="166"/>
      <c r="I818" s="166"/>
      <c r="J818" s="166"/>
      <c r="K818" s="166"/>
      <c r="L818" s="166"/>
      <c r="M818" s="166"/>
      <c r="N818" s="166"/>
      <c r="O818" s="166"/>
      <c r="P818" s="166"/>
      <c r="Q818" s="166"/>
      <c r="R818" s="166"/>
      <c r="S818" s="166"/>
      <c r="T818" s="166"/>
      <c r="U818" s="166"/>
      <c r="V818" s="166"/>
      <c r="W818" s="166"/>
      <c r="X818" s="166"/>
      <c r="Y818" s="166"/>
      <c r="Z818" s="166"/>
    </row>
    <row r="819" spans="1:26" ht="12.75" customHeight="1">
      <c r="A819" s="166"/>
      <c r="B819" s="166"/>
      <c r="C819" s="166"/>
      <c r="D819" s="166"/>
      <c r="E819" s="166"/>
      <c r="F819" s="166"/>
      <c r="G819" s="166"/>
      <c r="H819" s="166"/>
      <c r="I819" s="166"/>
      <c r="J819" s="166"/>
      <c r="K819" s="166"/>
      <c r="L819" s="166"/>
      <c r="M819" s="166"/>
      <c r="N819" s="166"/>
      <c r="O819" s="166"/>
      <c r="P819" s="166"/>
      <c r="Q819" s="166"/>
      <c r="R819" s="166"/>
      <c r="S819" s="166"/>
      <c r="T819" s="166"/>
      <c r="U819" s="166"/>
      <c r="V819" s="166"/>
      <c r="W819" s="166"/>
      <c r="X819" s="166"/>
      <c r="Y819" s="166"/>
      <c r="Z819" s="166"/>
    </row>
    <row r="820" spans="1:26" ht="12.75" customHeight="1">
      <c r="A820" s="166"/>
      <c r="B820" s="166"/>
      <c r="C820" s="166"/>
      <c r="D820" s="166"/>
      <c r="E820" s="166"/>
      <c r="F820" s="166"/>
      <c r="G820" s="166"/>
      <c r="H820" s="166"/>
      <c r="I820" s="166"/>
      <c r="J820" s="166"/>
      <c r="K820" s="166"/>
      <c r="L820" s="166"/>
      <c r="M820" s="166"/>
      <c r="N820" s="166"/>
      <c r="O820" s="166"/>
      <c r="P820" s="166"/>
      <c r="Q820" s="166"/>
      <c r="R820" s="166"/>
      <c r="S820" s="166"/>
      <c r="T820" s="166"/>
      <c r="U820" s="166"/>
      <c r="V820" s="166"/>
      <c r="W820" s="166"/>
      <c r="X820" s="166"/>
      <c r="Y820" s="166"/>
      <c r="Z820" s="166"/>
    </row>
    <row r="821" spans="1:26" ht="12.75" customHeight="1">
      <c r="A821" s="166"/>
      <c r="B821" s="166"/>
      <c r="C821" s="166"/>
      <c r="D821" s="166"/>
      <c r="E821" s="166"/>
      <c r="F821" s="166"/>
      <c r="G821" s="166"/>
      <c r="H821" s="166"/>
      <c r="I821" s="166"/>
      <c r="J821" s="166"/>
      <c r="K821" s="166"/>
      <c r="L821" s="166"/>
      <c r="M821" s="166"/>
      <c r="N821" s="166"/>
      <c r="O821" s="166"/>
      <c r="P821" s="166"/>
      <c r="Q821" s="166"/>
      <c r="R821" s="166"/>
      <c r="S821" s="166"/>
      <c r="T821" s="166"/>
      <c r="U821" s="166"/>
      <c r="V821" s="166"/>
      <c r="W821" s="166"/>
      <c r="X821" s="166"/>
      <c r="Y821" s="166"/>
      <c r="Z821" s="166"/>
    </row>
    <row r="822" spans="1:26" ht="12.75" customHeight="1">
      <c r="A822" s="166"/>
      <c r="B822" s="166"/>
      <c r="C822" s="166"/>
      <c r="D822" s="166"/>
      <c r="E822" s="166"/>
      <c r="F822" s="166"/>
      <c r="G822" s="166"/>
      <c r="H822" s="166"/>
      <c r="I822" s="166"/>
      <c r="J822" s="166"/>
      <c r="K822" s="166"/>
      <c r="L822" s="166"/>
      <c r="M822" s="166"/>
      <c r="N822" s="166"/>
      <c r="O822" s="166"/>
      <c r="P822" s="166"/>
      <c r="Q822" s="166"/>
      <c r="R822" s="166"/>
      <c r="S822" s="166"/>
      <c r="T822" s="166"/>
      <c r="U822" s="166"/>
      <c r="V822" s="166"/>
      <c r="W822" s="166"/>
      <c r="X822" s="166"/>
      <c r="Y822" s="166"/>
      <c r="Z822" s="166"/>
    </row>
    <row r="823" spans="1:26" ht="12.75" customHeight="1">
      <c r="A823" s="166"/>
      <c r="B823" s="166"/>
      <c r="C823" s="166"/>
      <c r="D823" s="166"/>
      <c r="E823" s="166"/>
      <c r="F823" s="166"/>
      <c r="G823" s="166"/>
      <c r="H823" s="166"/>
      <c r="I823" s="166"/>
      <c r="J823" s="166"/>
      <c r="K823" s="166"/>
      <c r="L823" s="166"/>
      <c r="M823" s="166"/>
      <c r="N823" s="166"/>
      <c r="O823" s="166"/>
      <c r="P823" s="166"/>
      <c r="Q823" s="166"/>
      <c r="R823" s="166"/>
      <c r="S823" s="166"/>
      <c r="T823" s="166"/>
      <c r="U823" s="166"/>
      <c r="V823" s="166"/>
      <c r="W823" s="166"/>
      <c r="X823" s="166"/>
      <c r="Y823" s="166"/>
      <c r="Z823" s="166"/>
    </row>
    <row r="824" spans="1:26" ht="12.75" customHeight="1">
      <c r="A824" s="166"/>
      <c r="B824" s="166"/>
      <c r="C824" s="166"/>
      <c r="D824" s="166"/>
      <c r="E824" s="166"/>
      <c r="F824" s="166"/>
      <c r="G824" s="166"/>
      <c r="H824" s="166"/>
      <c r="I824" s="166"/>
      <c r="J824" s="166"/>
      <c r="K824" s="166"/>
      <c r="L824" s="166"/>
      <c r="M824" s="166"/>
      <c r="N824" s="166"/>
      <c r="O824" s="166"/>
      <c r="P824" s="166"/>
      <c r="Q824" s="166"/>
      <c r="R824" s="166"/>
      <c r="S824" s="166"/>
      <c r="T824" s="166"/>
      <c r="U824" s="166"/>
      <c r="V824" s="166"/>
      <c r="W824" s="166"/>
      <c r="X824" s="166"/>
      <c r="Y824" s="166"/>
      <c r="Z824" s="166"/>
    </row>
    <row r="825" spans="1:26" ht="12.75" customHeight="1">
      <c r="A825" s="166"/>
      <c r="B825" s="166"/>
      <c r="C825" s="166"/>
      <c r="D825" s="166"/>
      <c r="E825" s="166"/>
      <c r="F825" s="166"/>
      <c r="G825" s="166"/>
      <c r="H825" s="166"/>
      <c r="I825" s="166"/>
      <c r="J825" s="166"/>
      <c r="K825" s="166"/>
      <c r="L825" s="166"/>
      <c r="M825" s="166"/>
      <c r="N825" s="166"/>
      <c r="O825" s="166"/>
      <c r="P825" s="166"/>
      <c r="Q825" s="166"/>
      <c r="R825" s="166"/>
      <c r="S825" s="166"/>
      <c r="T825" s="166"/>
      <c r="U825" s="166"/>
      <c r="V825" s="166"/>
      <c r="W825" s="166"/>
      <c r="X825" s="166"/>
      <c r="Y825" s="166"/>
      <c r="Z825" s="166"/>
    </row>
    <row r="826" spans="1:26" ht="12.75" customHeight="1">
      <c r="A826" s="166"/>
      <c r="B826" s="166"/>
      <c r="C826" s="166"/>
      <c r="D826" s="166"/>
      <c r="E826" s="166"/>
      <c r="F826" s="166"/>
      <c r="G826" s="166"/>
      <c r="H826" s="166"/>
      <c r="I826" s="166"/>
      <c r="J826" s="166"/>
      <c r="K826" s="166"/>
      <c r="L826" s="166"/>
      <c r="M826" s="166"/>
      <c r="N826" s="166"/>
      <c r="O826" s="166"/>
      <c r="P826" s="166"/>
      <c r="Q826" s="166"/>
      <c r="R826" s="166"/>
      <c r="S826" s="166"/>
      <c r="T826" s="166"/>
      <c r="U826" s="166"/>
      <c r="V826" s="166"/>
      <c r="W826" s="166"/>
      <c r="X826" s="166"/>
      <c r="Y826" s="166"/>
      <c r="Z826" s="166"/>
    </row>
    <row r="827" spans="1:26" ht="12.75" customHeight="1">
      <c r="A827" s="166"/>
      <c r="B827" s="166"/>
      <c r="C827" s="166"/>
      <c r="D827" s="166"/>
      <c r="E827" s="166"/>
      <c r="F827" s="166"/>
      <c r="G827" s="166"/>
      <c r="H827" s="166"/>
      <c r="I827" s="166"/>
      <c r="J827" s="166"/>
      <c r="K827" s="166"/>
      <c r="L827" s="166"/>
      <c r="M827" s="166"/>
      <c r="N827" s="166"/>
      <c r="O827" s="166"/>
      <c r="P827" s="166"/>
      <c r="Q827" s="166"/>
      <c r="R827" s="166"/>
      <c r="S827" s="166"/>
      <c r="T827" s="166"/>
      <c r="U827" s="166"/>
      <c r="V827" s="166"/>
      <c r="W827" s="166"/>
      <c r="X827" s="166"/>
      <c r="Y827" s="166"/>
      <c r="Z827" s="166"/>
    </row>
    <row r="828" spans="1:26" ht="12.75" customHeight="1">
      <c r="A828" s="166"/>
      <c r="B828" s="166"/>
      <c r="C828" s="166"/>
      <c r="D828" s="166"/>
      <c r="E828" s="166"/>
      <c r="F828" s="166"/>
      <c r="G828" s="166"/>
      <c r="H828" s="166"/>
      <c r="I828" s="166"/>
      <c r="J828" s="166"/>
      <c r="K828" s="166"/>
      <c r="L828" s="166"/>
      <c r="M828" s="166"/>
      <c r="N828" s="166"/>
      <c r="O828" s="166"/>
      <c r="P828" s="166"/>
      <c r="Q828" s="166"/>
      <c r="R828" s="166"/>
      <c r="S828" s="166"/>
      <c r="T828" s="166"/>
      <c r="U828" s="166"/>
      <c r="V828" s="166"/>
      <c r="W828" s="166"/>
      <c r="X828" s="166"/>
      <c r="Y828" s="166"/>
      <c r="Z828" s="166"/>
    </row>
    <row r="829" spans="1:26" ht="12.75" customHeight="1">
      <c r="A829" s="166"/>
      <c r="B829" s="166"/>
      <c r="C829" s="166"/>
      <c r="D829" s="166"/>
      <c r="E829" s="166"/>
      <c r="F829" s="166"/>
      <c r="G829" s="166"/>
      <c r="H829" s="166"/>
      <c r="I829" s="166"/>
      <c r="J829" s="166"/>
      <c r="K829" s="166"/>
      <c r="L829" s="166"/>
      <c r="M829" s="166"/>
      <c r="N829" s="166"/>
      <c r="O829" s="166"/>
      <c r="P829" s="166"/>
      <c r="Q829" s="166"/>
      <c r="R829" s="166"/>
      <c r="S829" s="166"/>
      <c r="T829" s="166"/>
      <c r="U829" s="166"/>
      <c r="V829" s="166"/>
      <c r="W829" s="166"/>
      <c r="X829" s="166"/>
      <c r="Y829" s="166"/>
      <c r="Z829" s="166"/>
    </row>
    <row r="830" spans="1:26" ht="12.75" customHeight="1">
      <c r="A830" s="166"/>
      <c r="B830" s="166"/>
      <c r="C830" s="166"/>
      <c r="D830" s="166"/>
      <c r="E830" s="166"/>
      <c r="F830" s="166"/>
      <c r="G830" s="166"/>
      <c r="H830" s="166"/>
      <c r="I830" s="166"/>
      <c r="J830" s="166"/>
      <c r="K830" s="166"/>
      <c r="L830" s="166"/>
      <c r="M830" s="166"/>
      <c r="N830" s="166"/>
      <c r="O830" s="166"/>
      <c r="P830" s="166"/>
      <c r="Q830" s="166"/>
      <c r="R830" s="166"/>
      <c r="S830" s="166"/>
      <c r="T830" s="166"/>
      <c r="U830" s="166"/>
      <c r="V830" s="166"/>
      <c r="W830" s="166"/>
      <c r="X830" s="166"/>
      <c r="Y830" s="166"/>
      <c r="Z830" s="166"/>
    </row>
    <row r="831" spans="1:26" ht="12.75" customHeight="1">
      <c r="A831" s="166"/>
      <c r="B831" s="166"/>
      <c r="C831" s="166"/>
      <c r="D831" s="166"/>
      <c r="E831" s="166"/>
      <c r="F831" s="166"/>
      <c r="G831" s="166"/>
      <c r="H831" s="166"/>
      <c r="I831" s="166"/>
      <c r="J831" s="166"/>
      <c r="K831" s="166"/>
      <c r="L831" s="166"/>
      <c r="M831" s="166"/>
      <c r="N831" s="166"/>
      <c r="O831" s="166"/>
      <c r="P831" s="166"/>
      <c r="Q831" s="166"/>
      <c r="R831" s="166"/>
      <c r="S831" s="166"/>
      <c r="T831" s="166"/>
      <c r="U831" s="166"/>
      <c r="V831" s="166"/>
      <c r="W831" s="166"/>
      <c r="X831" s="166"/>
      <c r="Y831" s="166"/>
      <c r="Z831" s="166"/>
    </row>
    <row r="832" spans="1:26" ht="12.75" customHeight="1">
      <c r="A832" s="166"/>
      <c r="B832" s="166"/>
      <c r="C832" s="166"/>
      <c r="D832" s="166"/>
      <c r="E832" s="166"/>
      <c r="F832" s="166"/>
      <c r="G832" s="166"/>
      <c r="H832" s="166"/>
      <c r="I832" s="166"/>
      <c r="J832" s="166"/>
      <c r="K832" s="166"/>
      <c r="L832" s="166"/>
      <c r="M832" s="166"/>
      <c r="N832" s="166"/>
      <c r="O832" s="166"/>
      <c r="P832" s="166"/>
      <c r="Q832" s="166"/>
      <c r="R832" s="166"/>
      <c r="S832" s="166"/>
      <c r="T832" s="166"/>
      <c r="U832" s="166"/>
      <c r="V832" s="166"/>
      <c r="W832" s="166"/>
      <c r="X832" s="166"/>
      <c r="Y832" s="166"/>
      <c r="Z832" s="166"/>
    </row>
    <row r="833" spans="1:26" ht="12.75" customHeight="1">
      <c r="A833" s="166"/>
      <c r="B833" s="166"/>
      <c r="C833" s="166"/>
      <c r="D833" s="166"/>
      <c r="E833" s="166"/>
      <c r="F833" s="166"/>
      <c r="G833" s="166"/>
      <c r="H833" s="166"/>
      <c r="I833" s="166"/>
      <c r="J833" s="166"/>
      <c r="K833" s="166"/>
      <c r="L833" s="166"/>
      <c r="M833" s="166"/>
      <c r="N833" s="166"/>
      <c r="O833" s="166"/>
      <c r="P833" s="166"/>
      <c r="Q833" s="166"/>
      <c r="R833" s="166"/>
      <c r="S833" s="166"/>
      <c r="T833" s="166"/>
      <c r="U833" s="166"/>
      <c r="V833" s="166"/>
      <c r="W833" s="166"/>
      <c r="X833" s="166"/>
      <c r="Y833" s="166"/>
      <c r="Z833" s="166"/>
    </row>
    <row r="834" spans="1:26" ht="12.75" customHeight="1">
      <c r="A834" s="166"/>
      <c r="B834" s="166"/>
      <c r="C834" s="166"/>
      <c r="D834" s="166"/>
      <c r="E834" s="166"/>
      <c r="F834" s="166"/>
      <c r="G834" s="166"/>
      <c r="H834" s="166"/>
      <c r="I834" s="166"/>
      <c r="J834" s="166"/>
      <c r="K834" s="166"/>
      <c r="L834" s="166"/>
      <c r="M834" s="166"/>
      <c r="N834" s="166"/>
      <c r="O834" s="166"/>
      <c r="P834" s="166"/>
      <c r="Q834" s="166"/>
      <c r="R834" s="166"/>
      <c r="S834" s="166"/>
      <c r="T834" s="166"/>
      <c r="U834" s="166"/>
      <c r="V834" s="166"/>
      <c r="W834" s="166"/>
      <c r="X834" s="166"/>
      <c r="Y834" s="166"/>
      <c r="Z834" s="166"/>
    </row>
    <row r="835" spans="1:26" ht="12.75" customHeight="1">
      <c r="A835" s="166"/>
      <c r="B835" s="166"/>
      <c r="C835" s="166"/>
      <c r="D835" s="166"/>
      <c r="E835" s="166"/>
      <c r="F835" s="166"/>
      <c r="G835" s="166"/>
      <c r="H835" s="166"/>
      <c r="I835" s="166"/>
      <c r="J835" s="166"/>
      <c r="K835" s="166"/>
      <c r="L835" s="166"/>
      <c r="M835" s="166"/>
      <c r="N835" s="166"/>
      <c r="O835" s="166"/>
      <c r="P835" s="166"/>
      <c r="Q835" s="166"/>
      <c r="R835" s="166"/>
      <c r="S835" s="166"/>
      <c r="T835" s="166"/>
      <c r="U835" s="166"/>
      <c r="V835" s="166"/>
      <c r="W835" s="166"/>
      <c r="X835" s="166"/>
      <c r="Y835" s="166"/>
      <c r="Z835" s="166"/>
    </row>
    <row r="836" spans="1:26" ht="12.75" customHeight="1">
      <c r="A836" s="166"/>
      <c r="B836" s="166"/>
      <c r="C836" s="166"/>
      <c r="D836" s="166"/>
      <c r="E836" s="166"/>
      <c r="F836" s="166"/>
      <c r="G836" s="166"/>
      <c r="H836" s="166"/>
      <c r="I836" s="166"/>
      <c r="J836" s="166"/>
      <c r="K836" s="166"/>
      <c r="L836" s="166"/>
      <c r="M836" s="166"/>
      <c r="N836" s="166"/>
      <c r="O836" s="166"/>
      <c r="P836" s="166"/>
      <c r="Q836" s="166"/>
      <c r="R836" s="166"/>
      <c r="S836" s="166"/>
      <c r="T836" s="166"/>
      <c r="U836" s="166"/>
      <c r="V836" s="166"/>
      <c r="W836" s="166"/>
      <c r="X836" s="166"/>
      <c r="Y836" s="166"/>
      <c r="Z836" s="166"/>
    </row>
    <row r="837" spans="1:26" ht="12.75" customHeight="1">
      <c r="A837" s="166"/>
      <c r="B837" s="166"/>
      <c r="C837" s="166"/>
      <c r="D837" s="166"/>
      <c r="E837" s="166"/>
      <c r="F837" s="166"/>
      <c r="G837" s="166"/>
      <c r="H837" s="166"/>
      <c r="I837" s="166"/>
      <c r="J837" s="166"/>
      <c r="K837" s="166"/>
      <c r="L837" s="166"/>
      <c r="M837" s="166"/>
      <c r="N837" s="166"/>
      <c r="O837" s="166"/>
      <c r="P837" s="166"/>
      <c r="Q837" s="166"/>
      <c r="R837" s="166"/>
      <c r="S837" s="166"/>
      <c r="T837" s="166"/>
      <c r="U837" s="166"/>
      <c r="V837" s="166"/>
      <c r="W837" s="166"/>
      <c r="X837" s="166"/>
      <c r="Y837" s="166"/>
      <c r="Z837" s="166"/>
    </row>
    <row r="838" spans="1:26" ht="12.75" customHeight="1">
      <c r="A838" s="166"/>
      <c r="B838" s="166"/>
      <c r="C838" s="166"/>
      <c r="D838" s="166"/>
      <c r="E838" s="166"/>
      <c r="F838" s="166"/>
      <c r="G838" s="166"/>
      <c r="H838" s="166"/>
      <c r="I838" s="166"/>
      <c r="J838" s="166"/>
      <c r="K838" s="166"/>
      <c r="L838" s="166"/>
      <c r="M838" s="166"/>
      <c r="N838" s="166"/>
      <c r="O838" s="166"/>
      <c r="P838" s="166"/>
      <c r="Q838" s="166"/>
      <c r="R838" s="166"/>
      <c r="S838" s="166"/>
      <c r="T838" s="166"/>
      <c r="U838" s="166"/>
      <c r="V838" s="166"/>
      <c r="W838" s="166"/>
      <c r="X838" s="166"/>
      <c r="Y838" s="166"/>
      <c r="Z838" s="166"/>
    </row>
    <row r="839" spans="1:26" ht="12.75" customHeight="1">
      <c r="A839" s="166"/>
      <c r="B839" s="166"/>
      <c r="C839" s="166"/>
      <c r="D839" s="166"/>
      <c r="E839" s="166"/>
      <c r="F839" s="166"/>
      <c r="G839" s="166"/>
      <c r="H839" s="166"/>
      <c r="I839" s="166"/>
      <c r="J839" s="166"/>
      <c r="K839" s="166"/>
      <c r="L839" s="166"/>
      <c r="M839" s="166"/>
      <c r="N839" s="166"/>
      <c r="O839" s="166"/>
      <c r="P839" s="166"/>
      <c r="Q839" s="166"/>
      <c r="R839" s="166"/>
      <c r="S839" s="166"/>
      <c r="T839" s="166"/>
      <c r="U839" s="166"/>
      <c r="V839" s="166"/>
      <c r="W839" s="166"/>
      <c r="X839" s="166"/>
      <c r="Y839" s="166"/>
      <c r="Z839" s="166"/>
    </row>
    <row r="840" spans="1:26" ht="12.75" customHeight="1">
      <c r="A840" s="166"/>
      <c r="B840" s="166"/>
      <c r="C840" s="166"/>
      <c r="D840" s="166"/>
      <c r="E840" s="166"/>
      <c r="F840" s="166"/>
      <c r="G840" s="166"/>
      <c r="H840" s="166"/>
      <c r="I840" s="166"/>
      <c r="J840" s="166"/>
      <c r="K840" s="166"/>
      <c r="L840" s="166"/>
      <c r="M840" s="166"/>
      <c r="N840" s="166"/>
      <c r="O840" s="166"/>
      <c r="P840" s="166"/>
      <c r="Q840" s="166"/>
      <c r="R840" s="166"/>
      <c r="S840" s="166"/>
      <c r="T840" s="166"/>
      <c r="U840" s="166"/>
      <c r="V840" s="166"/>
      <c r="W840" s="166"/>
      <c r="X840" s="166"/>
      <c r="Y840" s="166"/>
      <c r="Z840" s="166"/>
    </row>
    <row r="841" spans="1:26" ht="12.75" customHeight="1">
      <c r="A841" s="166"/>
      <c r="B841" s="166"/>
      <c r="C841" s="166"/>
      <c r="D841" s="166"/>
      <c r="E841" s="166"/>
      <c r="F841" s="166"/>
      <c r="G841" s="166"/>
      <c r="H841" s="166"/>
      <c r="I841" s="166"/>
      <c r="J841" s="166"/>
      <c r="K841" s="166"/>
      <c r="L841" s="166"/>
      <c r="M841" s="166"/>
      <c r="N841" s="166"/>
      <c r="O841" s="166"/>
      <c r="P841" s="166"/>
      <c r="Q841" s="166"/>
      <c r="R841" s="166"/>
      <c r="S841" s="166"/>
      <c r="T841" s="166"/>
      <c r="U841" s="166"/>
      <c r="V841" s="166"/>
      <c r="W841" s="166"/>
      <c r="X841" s="166"/>
      <c r="Y841" s="166"/>
      <c r="Z841" s="166"/>
    </row>
    <row r="842" spans="1:26" ht="12.75" customHeight="1">
      <c r="A842" s="166"/>
      <c r="B842" s="166"/>
      <c r="C842" s="166"/>
      <c r="D842" s="166"/>
      <c r="E842" s="166"/>
      <c r="F842" s="166"/>
      <c r="G842" s="166"/>
      <c r="H842" s="166"/>
      <c r="I842" s="166"/>
      <c r="J842" s="166"/>
      <c r="K842" s="166"/>
      <c r="L842" s="166"/>
      <c r="M842" s="166"/>
      <c r="N842" s="166"/>
      <c r="O842" s="166"/>
      <c r="P842" s="166"/>
      <c r="Q842" s="166"/>
      <c r="R842" s="166"/>
      <c r="S842" s="166"/>
      <c r="T842" s="166"/>
      <c r="U842" s="166"/>
      <c r="V842" s="166"/>
      <c r="W842" s="166"/>
      <c r="X842" s="166"/>
      <c r="Y842" s="166"/>
      <c r="Z842" s="166"/>
    </row>
    <row r="843" spans="1:26" ht="12.75" customHeight="1">
      <c r="A843" s="166"/>
      <c r="B843" s="166"/>
      <c r="C843" s="166"/>
      <c r="D843" s="166"/>
      <c r="E843" s="166"/>
      <c r="F843" s="166"/>
      <c r="G843" s="166"/>
      <c r="H843" s="166"/>
      <c r="I843" s="166"/>
      <c r="J843" s="166"/>
      <c r="K843" s="166"/>
      <c r="L843" s="166"/>
      <c r="M843" s="166"/>
      <c r="N843" s="166"/>
      <c r="O843" s="166"/>
      <c r="P843" s="166"/>
      <c r="Q843" s="166"/>
      <c r="R843" s="166"/>
      <c r="S843" s="166"/>
      <c r="T843" s="166"/>
      <c r="U843" s="166"/>
      <c r="V843" s="166"/>
      <c r="W843" s="166"/>
      <c r="X843" s="166"/>
      <c r="Y843" s="166"/>
      <c r="Z843" s="166"/>
    </row>
    <row r="844" spans="1:26" ht="12.75" customHeight="1">
      <c r="A844" s="166"/>
      <c r="B844" s="166"/>
      <c r="C844" s="166"/>
      <c r="D844" s="166"/>
      <c r="E844" s="166"/>
      <c r="F844" s="166"/>
      <c r="G844" s="166"/>
      <c r="H844" s="166"/>
      <c r="I844" s="166"/>
      <c r="J844" s="166"/>
      <c r="K844" s="166"/>
      <c r="L844" s="166"/>
      <c r="M844" s="166"/>
      <c r="N844" s="166"/>
      <c r="O844" s="166"/>
      <c r="P844" s="166"/>
      <c r="Q844" s="166"/>
      <c r="R844" s="166"/>
      <c r="S844" s="166"/>
      <c r="T844" s="166"/>
      <c r="U844" s="166"/>
      <c r="V844" s="166"/>
      <c r="W844" s="166"/>
      <c r="X844" s="166"/>
      <c r="Y844" s="166"/>
      <c r="Z844" s="166"/>
    </row>
    <row r="845" spans="1:26" ht="12.75" customHeight="1">
      <c r="A845" s="166"/>
      <c r="B845" s="166"/>
      <c r="C845" s="166"/>
      <c r="D845" s="166"/>
      <c r="E845" s="166"/>
      <c r="F845" s="166"/>
      <c r="G845" s="166"/>
      <c r="H845" s="166"/>
      <c r="I845" s="166"/>
      <c r="J845" s="166"/>
      <c r="K845" s="166"/>
      <c r="L845" s="166"/>
      <c r="M845" s="166"/>
      <c r="N845" s="166"/>
      <c r="O845" s="166"/>
      <c r="P845" s="166"/>
      <c r="Q845" s="166"/>
      <c r="R845" s="166"/>
      <c r="S845" s="166"/>
      <c r="T845" s="166"/>
      <c r="U845" s="166"/>
      <c r="V845" s="166"/>
      <c r="W845" s="166"/>
      <c r="X845" s="166"/>
      <c r="Y845" s="166"/>
      <c r="Z845" s="166"/>
    </row>
    <row r="846" spans="1:26" ht="12.75" customHeight="1">
      <c r="A846" s="166"/>
      <c r="B846" s="166"/>
      <c r="C846" s="166"/>
      <c r="D846" s="166"/>
      <c r="E846" s="166"/>
      <c r="F846" s="166"/>
      <c r="G846" s="166"/>
      <c r="H846" s="166"/>
      <c r="I846" s="166"/>
      <c r="J846" s="166"/>
      <c r="K846" s="166"/>
      <c r="L846" s="166"/>
      <c r="M846" s="166"/>
      <c r="N846" s="166"/>
      <c r="O846" s="166"/>
      <c r="P846" s="166"/>
      <c r="Q846" s="166"/>
      <c r="R846" s="166"/>
      <c r="S846" s="166"/>
      <c r="T846" s="166"/>
      <c r="U846" s="166"/>
      <c r="V846" s="166"/>
      <c r="W846" s="166"/>
      <c r="X846" s="166"/>
      <c r="Y846" s="166"/>
      <c r="Z846" s="166"/>
    </row>
    <row r="847" spans="1:26" ht="12.75" customHeight="1">
      <c r="A847" s="166"/>
      <c r="B847" s="166"/>
      <c r="C847" s="166"/>
      <c r="D847" s="166"/>
      <c r="E847" s="166"/>
      <c r="F847" s="166"/>
      <c r="G847" s="166"/>
      <c r="H847" s="166"/>
      <c r="I847" s="166"/>
      <c r="J847" s="166"/>
      <c r="K847" s="166"/>
      <c r="L847" s="166"/>
      <c r="M847" s="166"/>
      <c r="N847" s="166"/>
      <c r="O847" s="166"/>
      <c r="P847" s="166"/>
      <c r="Q847" s="166"/>
      <c r="R847" s="166"/>
      <c r="S847" s="166"/>
      <c r="T847" s="166"/>
      <c r="U847" s="166"/>
      <c r="V847" s="166"/>
      <c r="W847" s="166"/>
      <c r="X847" s="166"/>
      <c r="Y847" s="166"/>
      <c r="Z847" s="166"/>
    </row>
    <row r="848" spans="1:26" ht="12.75" customHeight="1">
      <c r="A848" s="166"/>
      <c r="B848" s="166"/>
      <c r="C848" s="166"/>
      <c r="D848" s="166"/>
      <c r="E848" s="166"/>
      <c r="F848" s="166"/>
      <c r="G848" s="166"/>
      <c r="H848" s="166"/>
      <c r="I848" s="166"/>
      <c r="J848" s="166"/>
      <c r="K848" s="166"/>
      <c r="L848" s="166"/>
      <c r="M848" s="166"/>
      <c r="N848" s="166"/>
      <c r="O848" s="166"/>
      <c r="P848" s="166"/>
      <c r="Q848" s="166"/>
      <c r="R848" s="166"/>
      <c r="S848" s="166"/>
      <c r="T848" s="166"/>
      <c r="U848" s="166"/>
      <c r="V848" s="166"/>
      <c r="W848" s="166"/>
      <c r="X848" s="166"/>
      <c r="Y848" s="166"/>
      <c r="Z848" s="166"/>
    </row>
    <row r="849" spans="1:26" ht="12.75" customHeight="1">
      <c r="A849" s="166"/>
      <c r="B849" s="166"/>
      <c r="C849" s="166"/>
      <c r="D849" s="166"/>
      <c r="E849" s="166"/>
      <c r="F849" s="166"/>
      <c r="G849" s="166"/>
      <c r="H849" s="166"/>
      <c r="I849" s="166"/>
      <c r="J849" s="166"/>
      <c r="K849" s="166"/>
      <c r="L849" s="166"/>
      <c r="M849" s="166"/>
      <c r="N849" s="166"/>
      <c r="O849" s="166"/>
      <c r="P849" s="166"/>
      <c r="Q849" s="166"/>
      <c r="R849" s="166"/>
      <c r="S849" s="166"/>
      <c r="T849" s="166"/>
      <c r="U849" s="166"/>
      <c r="V849" s="166"/>
      <c r="W849" s="166"/>
      <c r="X849" s="166"/>
      <c r="Y849" s="166"/>
      <c r="Z849" s="166"/>
    </row>
    <row r="850" spans="1:26" ht="12.75" customHeight="1">
      <c r="A850" s="166"/>
      <c r="B850" s="166"/>
      <c r="C850" s="166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66"/>
      <c r="O850" s="166"/>
      <c r="P850" s="166"/>
      <c r="Q850" s="166"/>
      <c r="R850" s="166"/>
      <c r="S850" s="166"/>
      <c r="T850" s="166"/>
      <c r="U850" s="166"/>
      <c r="V850" s="166"/>
      <c r="W850" s="166"/>
      <c r="X850" s="166"/>
      <c r="Y850" s="166"/>
      <c r="Z850" s="166"/>
    </row>
    <row r="851" spans="1:26" ht="12.75" customHeight="1">
      <c r="A851" s="166"/>
      <c r="B851" s="166"/>
      <c r="C851" s="166"/>
      <c r="D851" s="166"/>
      <c r="E851" s="166"/>
      <c r="F851" s="166"/>
      <c r="G851" s="166"/>
      <c r="H851" s="166"/>
      <c r="I851" s="166"/>
      <c r="J851" s="166"/>
      <c r="K851" s="166"/>
      <c r="L851" s="166"/>
      <c r="M851" s="166"/>
      <c r="N851" s="166"/>
      <c r="O851" s="166"/>
      <c r="P851" s="166"/>
      <c r="Q851" s="166"/>
      <c r="R851" s="166"/>
      <c r="S851" s="166"/>
      <c r="T851" s="166"/>
      <c r="U851" s="166"/>
      <c r="V851" s="166"/>
      <c r="W851" s="166"/>
      <c r="X851" s="166"/>
      <c r="Y851" s="166"/>
      <c r="Z851" s="166"/>
    </row>
    <row r="852" spans="1:26" ht="12.75" customHeight="1">
      <c r="A852" s="166"/>
      <c r="B852" s="166"/>
      <c r="C852" s="166"/>
      <c r="D852" s="166"/>
      <c r="E852" s="166"/>
      <c r="F852" s="166"/>
      <c r="G852" s="166"/>
      <c r="H852" s="166"/>
      <c r="I852" s="166"/>
      <c r="J852" s="166"/>
      <c r="K852" s="166"/>
      <c r="L852" s="166"/>
      <c r="M852" s="166"/>
      <c r="N852" s="166"/>
      <c r="O852" s="166"/>
      <c r="P852" s="166"/>
      <c r="Q852" s="166"/>
      <c r="R852" s="166"/>
      <c r="S852" s="166"/>
      <c r="T852" s="166"/>
      <c r="U852" s="166"/>
      <c r="V852" s="166"/>
      <c r="W852" s="166"/>
      <c r="X852" s="166"/>
      <c r="Y852" s="166"/>
      <c r="Z852" s="166"/>
    </row>
    <row r="853" spans="1:26" ht="12.75" customHeight="1">
      <c r="A853" s="166"/>
      <c r="B853" s="166"/>
      <c r="C853" s="166"/>
      <c r="D853" s="166"/>
      <c r="E853" s="166"/>
      <c r="F853" s="166"/>
      <c r="G853" s="166"/>
      <c r="H853" s="166"/>
      <c r="I853" s="166"/>
      <c r="J853" s="166"/>
      <c r="K853" s="166"/>
      <c r="L853" s="166"/>
      <c r="M853" s="166"/>
      <c r="N853" s="166"/>
      <c r="O853" s="166"/>
      <c r="P853" s="166"/>
      <c r="Q853" s="166"/>
      <c r="R853" s="166"/>
      <c r="S853" s="166"/>
      <c r="T853" s="166"/>
      <c r="U853" s="166"/>
      <c r="V853" s="166"/>
      <c r="W853" s="166"/>
      <c r="X853" s="166"/>
      <c r="Y853" s="166"/>
      <c r="Z853" s="166"/>
    </row>
    <row r="854" spans="1:26" ht="12.75" customHeight="1">
      <c r="A854" s="166"/>
      <c r="B854" s="166"/>
      <c r="C854" s="166"/>
      <c r="D854" s="166"/>
      <c r="E854" s="166"/>
      <c r="F854" s="166"/>
      <c r="G854" s="166"/>
      <c r="H854" s="166"/>
      <c r="I854" s="166"/>
      <c r="J854" s="166"/>
      <c r="K854" s="166"/>
      <c r="L854" s="166"/>
      <c r="M854" s="166"/>
      <c r="N854" s="166"/>
      <c r="O854" s="166"/>
      <c r="P854" s="166"/>
      <c r="Q854" s="166"/>
      <c r="R854" s="166"/>
      <c r="S854" s="166"/>
      <c r="T854" s="166"/>
      <c r="U854" s="166"/>
      <c r="V854" s="166"/>
      <c r="W854" s="166"/>
      <c r="X854" s="166"/>
      <c r="Y854" s="166"/>
      <c r="Z854" s="166"/>
    </row>
    <row r="855" spans="1:26" ht="12.75" customHeight="1">
      <c r="A855" s="166"/>
      <c r="B855" s="166"/>
      <c r="C855" s="166"/>
      <c r="D855" s="166"/>
      <c r="E855" s="166"/>
      <c r="F855" s="166"/>
      <c r="G855" s="166"/>
      <c r="H855" s="166"/>
      <c r="I855" s="166"/>
      <c r="J855" s="166"/>
      <c r="K855" s="166"/>
      <c r="L855" s="166"/>
      <c r="M855" s="166"/>
      <c r="N855" s="166"/>
      <c r="O855" s="166"/>
      <c r="P855" s="166"/>
      <c r="Q855" s="166"/>
      <c r="R855" s="166"/>
      <c r="S855" s="166"/>
      <c r="T855" s="166"/>
      <c r="U855" s="166"/>
      <c r="V855" s="166"/>
      <c r="W855" s="166"/>
      <c r="X855" s="166"/>
      <c r="Y855" s="166"/>
      <c r="Z855" s="166"/>
    </row>
    <row r="856" spans="1:26" ht="12.75" customHeight="1">
      <c r="A856" s="166"/>
      <c r="B856" s="166"/>
      <c r="C856" s="166"/>
      <c r="D856" s="166"/>
      <c r="E856" s="166"/>
      <c r="F856" s="166"/>
      <c r="G856" s="166"/>
      <c r="H856" s="166"/>
      <c r="I856" s="166"/>
      <c r="J856" s="166"/>
      <c r="K856" s="166"/>
      <c r="L856" s="166"/>
      <c r="M856" s="166"/>
      <c r="N856" s="166"/>
      <c r="O856" s="166"/>
      <c r="P856" s="166"/>
      <c r="Q856" s="166"/>
      <c r="R856" s="166"/>
      <c r="S856" s="166"/>
      <c r="T856" s="166"/>
      <c r="U856" s="166"/>
      <c r="V856" s="166"/>
      <c r="W856" s="166"/>
      <c r="X856" s="166"/>
      <c r="Y856" s="166"/>
      <c r="Z856" s="166"/>
    </row>
    <row r="857" spans="1:26" ht="12.75" customHeight="1">
      <c r="A857" s="166"/>
      <c r="B857" s="166"/>
      <c r="C857" s="166"/>
      <c r="D857" s="166"/>
      <c r="E857" s="166"/>
      <c r="F857" s="166"/>
      <c r="G857" s="166"/>
      <c r="H857" s="166"/>
      <c r="I857" s="166"/>
      <c r="J857" s="166"/>
      <c r="K857" s="166"/>
      <c r="L857" s="166"/>
      <c r="M857" s="166"/>
      <c r="N857" s="166"/>
      <c r="O857" s="166"/>
      <c r="P857" s="166"/>
      <c r="Q857" s="166"/>
      <c r="R857" s="166"/>
      <c r="S857" s="166"/>
      <c r="T857" s="166"/>
      <c r="U857" s="166"/>
      <c r="V857" s="166"/>
      <c r="W857" s="166"/>
      <c r="X857" s="166"/>
      <c r="Y857" s="166"/>
      <c r="Z857" s="166"/>
    </row>
    <row r="858" spans="1:26" ht="12.75" customHeight="1">
      <c r="A858" s="166"/>
      <c r="B858" s="166"/>
      <c r="C858" s="166"/>
      <c r="D858" s="166"/>
      <c r="E858" s="166"/>
      <c r="F858" s="166"/>
      <c r="G858" s="166"/>
      <c r="H858" s="166"/>
      <c r="I858" s="166"/>
      <c r="J858" s="166"/>
      <c r="K858" s="166"/>
      <c r="L858" s="166"/>
      <c r="M858" s="166"/>
      <c r="N858" s="166"/>
      <c r="O858" s="166"/>
      <c r="P858" s="166"/>
      <c r="Q858" s="166"/>
      <c r="R858" s="166"/>
      <c r="S858" s="166"/>
      <c r="T858" s="166"/>
      <c r="U858" s="166"/>
      <c r="V858" s="166"/>
      <c r="W858" s="166"/>
      <c r="X858" s="166"/>
      <c r="Y858" s="166"/>
      <c r="Z858" s="166"/>
    </row>
    <row r="859" spans="1:26" ht="12.75" customHeight="1">
      <c r="A859" s="166"/>
      <c r="B859" s="166"/>
      <c r="C859" s="166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66"/>
      <c r="O859" s="166"/>
      <c r="P859" s="166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</row>
    <row r="860" spans="1:26" ht="12.75" customHeight="1">
      <c r="A860" s="166"/>
      <c r="B860" s="166"/>
      <c r="C860" s="166"/>
      <c r="D860" s="166"/>
      <c r="E860" s="166"/>
      <c r="F860" s="166"/>
      <c r="G860" s="166"/>
      <c r="H860" s="166"/>
      <c r="I860" s="166"/>
      <c r="J860" s="166"/>
      <c r="K860" s="166"/>
      <c r="L860" s="166"/>
      <c r="M860" s="166"/>
      <c r="N860" s="166"/>
      <c r="O860" s="166"/>
      <c r="P860" s="166"/>
      <c r="Q860" s="166"/>
      <c r="R860" s="166"/>
      <c r="S860" s="166"/>
      <c r="T860" s="166"/>
      <c r="U860" s="166"/>
      <c r="V860" s="166"/>
      <c r="W860" s="166"/>
      <c r="X860" s="166"/>
      <c r="Y860" s="166"/>
      <c r="Z860" s="166"/>
    </row>
    <row r="861" spans="1:26" ht="12.75" customHeight="1">
      <c r="A861" s="166"/>
      <c r="B861" s="166"/>
      <c r="C861" s="166"/>
      <c r="D861" s="166"/>
      <c r="E861" s="166"/>
      <c r="F861" s="166"/>
      <c r="G861" s="166"/>
      <c r="H861" s="166"/>
      <c r="I861" s="166"/>
      <c r="J861" s="166"/>
      <c r="K861" s="166"/>
      <c r="L861" s="166"/>
      <c r="M861" s="166"/>
      <c r="N861" s="166"/>
      <c r="O861" s="166"/>
      <c r="P861" s="166"/>
      <c r="Q861" s="166"/>
      <c r="R861" s="166"/>
      <c r="S861" s="166"/>
      <c r="T861" s="166"/>
      <c r="U861" s="166"/>
      <c r="V861" s="166"/>
      <c r="W861" s="166"/>
      <c r="X861" s="166"/>
      <c r="Y861" s="166"/>
      <c r="Z861" s="166"/>
    </row>
    <row r="862" spans="1:26" ht="12.75" customHeight="1">
      <c r="A862" s="166"/>
      <c r="B862" s="166"/>
      <c r="C862" s="166"/>
      <c r="D862" s="166"/>
      <c r="E862" s="166"/>
      <c r="F862" s="166"/>
      <c r="G862" s="166"/>
      <c r="H862" s="166"/>
      <c r="I862" s="166"/>
      <c r="J862" s="166"/>
      <c r="K862" s="166"/>
      <c r="L862" s="166"/>
      <c r="M862" s="166"/>
      <c r="N862" s="166"/>
      <c r="O862" s="166"/>
      <c r="P862" s="166"/>
      <c r="Q862" s="166"/>
      <c r="R862" s="166"/>
      <c r="S862" s="166"/>
      <c r="T862" s="166"/>
      <c r="U862" s="166"/>
      <c r="V862" s="166"/>
      <c r="W862" s="166"/>
      <c r="X862" s="166"/>
      <c r="Y862" s="166"/>
      <c r="Z862" s="166"/>
    </row>
    <row r="863" spans="1:26" ht="12.75" customHeight="1">
      <c r="A863" s="166"/>
      <c r="B863" s="166"/>
      <c r="C863" s="166"/>
      <c r="D863" s="166"/>
      <c r="E863" s="166"/>
      <c r="F863" s="166"/>
      <c r="G863" s="166"/>
      <c r="H863" s="166"/>
      <c r="I863" s="166"/>
      <c r="J863" s="166"/>
      <c r="K863" s="166"/>
      <c r="L863" s="166"/>
      <c r="M863" s="166"/>
      <c r="N863" s="166"/>
      <c r="O863" s="166"/>
      <c r="P863" s="166"/>
      <c r="Q863" s="166"/>
      <c r="R863" s="166"/>
      <c r="S863" s="166"/>
      <c r="T863" s="166"/>
      <c r="U863" s="166"/>
      <c r="V863" s="166"/>
      <c r="W863" s="166"/>
      <c r="X863" s="166"/>
      <c r="Y863" s="166"/>
      <c r="Z863" s="166"/>
    </row>
    <row r="864" spans="1:26" ht="12.75" customHeight="1">
      <c r="A864" s="166"/>
      <c r="B864" s="166"/>
      <c r="C864" s="166"/>
      <c r="D864" s="166"/>
      <c r="E864" s="166"/>
      <c r="F864" s="166"/>
      <c r="G864" s="166"/>
      <c r="H864" s="166"/>
      <c r="I864" s="166"/>
      <c r="J864" s="166"/>
      <c r="K864" s="166"/>
      <c r="L864" s="166"/>
      <c r="M864" s="166"/>
      <c r="N864" s="166"/>
      <c r="O864" s="166"/>
      <c r="P864" s="166"/>
      <c r="Q864" s="166"/>
      <c r="R864" s="166"/>
      <c r="S864" s="166"/>
      <c r="T864" s="166"/>
      <c r="U864" s="166"/>
      <c r="V864" s="166"/>
      <c r="W864" s="166"/>
      <c r="X864" s="166"/>
      <c r="Y864" s="166"/>
      <c r="Z864" s="166"/>
    </row>
    <row r="865" spans="1:26" ht="12.75" customHeight="1">
      <c r="A865" s="166"/>
      <c r="B865" s="166"/>
      <c r="C865" s="166"/>
      <c r="D865" s="166"/>
      <c r="E865" s="166"/>
      <c r="F865" s="166"/>
      <c r="G865" s="166"/>
      <c r="H865" s="166"/>
      <c r="I865" s="166"/>
      <c r="J865" s="166"/>
      <c r="K865" s="166"/>
      <c r="L865" s="166"/>
      <c r="M865" s="166"/>
      <c r="N865" s="166"/>
      <c r="O865" s="166"/>
      <c r="P865" s="166"/>
      <c r="Q865" s="166"/>
      <c r="R865" s="166"/>
      <c r="S865" s="166"/>
      <c r="T865" s="166"/>
      <c r="U865" s="166"/>
      <c r="V865" s="166"/>
      <c r="W865" s="166"/>
      <c r="X865" s="166"/>
      <c r="Y865" s="166"/>
      <c r="Z865" s="166"/>
    </row>
    <row r="866" spans="1:26" ht="12.75" customHeight="1">
      <c r="A866" s="166"/>
      <c r="B866" s="166"/>
      <c r="C866" s="166"/>
      <c r="D866" s="166"/>
      <c r="E866" s="166"/>
      <c r="F866" s="166"/>
      <c r="G866" s="166"/>
      <c r="H866" s="166"/>
      <c r="I866" s="166"/>
      <c r="J866" s="166"/>
      <c r="K866" s="166"/>
      <c r="L866" s="166"/>
      <c r="M866" s="166"/>
      <c r="N866" s="166"/>
      <c r="O866" s="166"/>
      <c r="P866" s="166"/>
      <c r="Q866" s="166"/>
      <c r="R866" s="166"/>
      <c r="S866" s="166"/>
      <c r="T866" s="166"/>
      <c r="U866" s="166"/>
      <c r="V866" s="166"/>
      <c r="W866" s="166"/>
      <c r="X866" s="166"/>
      <c r="Y866" s="166"/>
      <c r="Z866" s="166"/>
    </row>
    <row r="867" spans="1:26" ht="12.75" customHeight="1">
      <c r="A867" s="166"/>
      <c r="B867" s="166"/>
      <c r="C867" s="166"/>
      <c r="D867" s="166"/>
      <c r="E867" s="166"/>
      <c r="F867" s="166"/>
      <c r="G867" s="166"/>
      <c r="H867" s="166"/>
      <c r="I867" s="166"/>
      <c r="J867" s="166"/>
      <c r="K867" s="166"/>
      <c r="L867" s="166"/>
      <c r="M867" s="166"/>
      <c r="N867" s="166"/>
      <c r="O867" s="166"/>
      <c r="P867" s="166"/>
      <c r="Q867" s="166"/>
      <c r="R867" s="166"/>
      <c r="S867" s="166"/>
      <c r="T867" s="166"/>
      <c r="U867" s="166"/>
      <c r="V867" s="166"/>
      <c r="W867" s="166"/>
      <c r="X867" s="166"/>
      <c r="Y867" s="166"/>
      <c r="Z867" s="166"/>
    </row>
    <row r="868" spans="1:26" ht="12.75" customHeight="1">
      <c r="A868" s="166"/>
      <c r="B868" s="166"/>
      <c r="C868" s="166"/>
      <c r="D868" s="166"/>
      <c r="E868" s="166"/>
      <c r="F868" s="166"/>
      <c r="G868" s="166"/>
      <c r="H868" s="166"/>
      <c r="I868" s="166"/>
      <c r="J868" s="166"/>
      <c r="K868" s="166"/>
      <c r="L868" s="166"/>
      <c r="M868" s="166"/>
      <c r="N868" s="166"/>
      <c r="O868" s="166"/>
      <c r="P868" s="166"/>
      <c r="Q868" s="166"/>
      <c r="R868" s="166"/>
      <c r="S868" s="166"/>
      <c r="T868" s="166"/>
      <c r="U868" s="166"/>
      <c r="V868" s="166"/>
      <c r="W868" s="166"/>
      <c r="X868" s="166"/>
      <c r="Y868" s="166"/>
      <c r="Z868" s="166"/>
    </row>
    <row r="869" spans="1:26" ht="12.75" customHeight="1">
      <c r="A869" s="166"/>
      <c r="B869" s="166"/>
      <c r="C869" s="166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66"/>
      <c r="O869" s="166"/>
      <c r="P869" s="166"/>
      <c r="Q869" s="166"/>
      <c r="R869" s="166"/>
      <c r="S869" s="166"/>
      <c r="T869" s="166"/>
      <c r="U869" s="166"/>
      <c r="V869" s="166"/>
      <c r="W869" s="166"/>
      <c r="X869" s="166"/>
      <c r="Y869" s="166"/>
      <c r="Z869" s="166"/>
    </row>
    <row r="870" spans="1:26" ht="12.75" customHeight="1">
      <c r="A870" s="166"/>
      <c r="B870" s="166"/>
      <c r="C870" s="166"/>
      <c r="D870" s="166"/>
      <c r="E870" s="166"/>
      <c r="F870" s="166"/>
      <c r="G870" s="166"/>
      <c r="H870" s="166"/>
      <c r="I870" s="166"/>
      <c r="J870" s="166"/>
      <c r="K870" s="166"/>
      <c r="L870" s="166"/>
      <c r="M870" s="166"/>
      <c r="N870" s="166"/>
      <c r="O870" s="166"/>
      <c r="P870" s="166"/>
      <c r="Q870" s="166"/>
      <c r="R870" s="166"/>
      <c r="S870" s="166"/>
      <c r="T870" s="166"/>
      <c r="U870" s="166"/>
      <c r="V870" s="166"/>
      <c r="W870" s="166"/>
      <c r="X870" s="166"/>
      <c r="Y870" s="166"/>
      <c r="Z870" s="166"/>
    </row>
    <row r="871" spans="1:26" ht="12.75" customHeight="1">
      <c r="A871" s="166"/>
      <c r="B871" s="166"/>
      <c r="C871" s="166"/>
      <c r="D871" s="166"/>
      <c r="E871" s="166"/>
      <c r="F871" s="166"/>
      <c r="G871" s="166"/>
      <c r="H871" s="166"/>
      <c r="I871" s="166"/>
      <c r="J871" s="166"/>
      <c r="K871" s="166"/>
      <c r="L871" s="166"/>
      <c r="M871" s="166"/>
      <c r="N871" s="166"/>
      <c r="O871" s="166"/>
      <c r="P871" s="166"/>
      <c r="Q871" s="166"/>
      <c r="R871" s="166"/>
      <c r="S871" s="166"/>
      <c r="T871" s="166"/>
      <c r="U871" s="166"/>
      <c r="V871" s="166"/>
      <c r="W871" s="166"/>
      <c r="X871" s="166"/>
      <c r="Y871" s="166"/>
      <c r="Z871" s="166"/>
    </row>
    <row r="872" spans="1:26" ht="12.75" customHeight="1">
      <c r="A872" s="166"/>
      <c r="B872" s="166"/>
      <c r="C872" s="166"/>
      <c r="D872" s="166"/>
      <c r="E872" s="166"/>
      <c r="F872" s="166"/>
      <c r="G872" s="166"/>
      <c r="H872" s="166"/>
      <c r="I872" s="166"/>
      <c r="J872" s="166"/>
      <c r="K872" s="166"/>
      <c r="L872" s="166"/>
      <c r="M872" s="166"/>
      <c r="N872" s="166"/>
      <c r="O872" s="166"/>
      <c r="P872" s="166"/>
      <c r="Q872" s="166"/>
      <c r="R872" s="166"/>
      <c r="S872" s="166"/>
      <c r="T872" s="166"/>
      <c r="U872" s="166"/>
      <c r="V872" s="166"/>
      <c r="W872" s="166"/>
      <c r="X872" s="166"/>
      <c r="Y872" s="166"/>
      <c r="Z872" s="166"/>
    </row>
    <row r="873" spans="1:26" ht="12.75" customHeight="1">
      <c r="A873" s="166"/>
      <c r="B873" s="166"/>
      <c r="C873" s="166"/>
      <c r="D873" s="166"/>
      <c r="E873" s="166"/>
      <c r="F873" s="166"/>
      <c r="G873" s="166"/>
      <c r="H873" s="166"/>
      <c r="I873" s="166"/>
      <c r="J873" s="166"/>
      <c r="K873" s="166"/>
      <c r="L873" s="166"/>
      <c r="M873" s="166"/>
      <c r="N873" s="166"/>
      <c r="O873" s="166"/>
      <c r="P873" s="166"/>
      <c r="Q873" s="166"/>
      <c r="R873" s="166"/>
      <c r="S873" s="166"/>
      <c r="T873" s="166"/>
      <c r="U873" s="166"/>
      <c r="V873" s="166"/>
      <c r="W873" s="166"/>
      <c r="X873" s="166"/>
      <c r="Y873" s="166"/>
      <c r="Z873" s="166"/>
    </row>
    <row r="874" spans="1:26" ht="12.75" customHeight="1">
      <c r="A874" s="166"/>
      <c r="B874" s="166"/>
      <c r="C874" s="166"/>
      <c r="D874" s="166"/>
      <c r="E874" s="166"/>
      <c r="F874" s="166"/>
      <c r="G874" s="166"/>
      <c r="H874" s="166"/>
      <c r="I874" s="166"/>
      <c r="J874" s="166"/>
      <c r="K874" s="166"/>
      <c r="L874" s="166"/>
      <c r="M874" s="166"/>
      <c r="N874" s="166"/>
      <c r="O874" s="166"/>
      <c r="P874" s="166"/>
      <c r="Q874" s="166"/>
      <c r="R874" s="166"/>
      <c r="S874" s="166"/>
      <c r="T874" s="166"/>
      <c r="U874" s="166"/>
      <c r="V874" s="166"/>
      <c r="W874" s="166"/>
      <c r="X874" s="166"/>
      <c r="Y874" s="166"/>
      <c r="Z874" s="166"/>
    </row>
    <row r="875" spans="1:26" ht="12.75" customHeight="1">
      <c r="A875" s="166"/>
      <c r="B875" s="166"/>
      <c r="C875" s="166"/>
      <c r="D875" s="166"/>
      <c r="E875" s="166"/>
      <c r="F875" s="166"/>
      <c r="G875" s="166"/>
      <c r="H875" s="166"/>
      <c r="I875" s="166"/>
      <c r="J875" s="166"/>
      <c r="K875" s="166"/>
      <c r="L875" s="166"/>
      <c r="M875" s="166"/>
      <c r="N875" s="166"/>
      <c r="O875" s="166"/>
      <c r="P875" s="166"/>
      <c r="Q875" s="166"/>
      <c r="R875" s="166"/>
      <c r="S875" s="166"/>
      <c r="T875" s="166"/>
      <c r="U875" s="166"/>
      <c r="V875" s="166"/>
      <c r="W875" s="166"/>
      <c r="X875" s="166"/>
      <c r="Y875" s="166"/>
      <c r="Z875" s="166"/>
    </row>
    <row r="876" spans="1:26" ht="12.75" customHeight="1">
      <c r="A876" s="166"/>
      <c r="B876" s="166"/>
      <c r="C876" s="166"/>
      <c r="D876" s="166"/>
      <c r="E876" s="166"/>
      <c r="F876" s="166"/>
      <c r="G876" s="166"/>
      <c r="H876" s="166"/>
      <c r="I876" s="166"/>
      <c r="J876" s="166"/>
      <c r="K876" s="166"/>
      <c r="L876" s="166"/>
      <c r="M876" s="166"/>
      <c r="N876" s="166"/>
      <c r="O876" s="166"/>
      <c r="P876" s="166"/>
      <c r="Q876" s="166"/>
      <c r="R876" s="166"/>
      <c r="S876" s="166"/>
      <c r="T876" s="166"/>
      <c r="U876" s="166"/>
      <c r="V876" s="166"/>
      <c r="W876" s="166"/>
      <c r="X876" s="166"/>
      <c r="Y876" s="166"/>
      <c r="Z876" s="166"/>
    </row>
    <row r="877" spans="1:26" ht="12.75" customHeight="1">
      <c r="A877" s="166"/>
      <c r="B877" s="166"/>
      <c r="C877" s="166"/>
      <c r="D877" s="166"/>
      <c r="E877" s="166"/>
      <c r="F877" s="166"/>
      <c r="G877" s="166"/>
      <c r="H877" s="166"/>
      <c r="I877" s="166"/>
      <c r="J877" s="166"/>
      <c r="K877" s="166"/>
      <c r="L877" s="166"/>
      <c r="M877" s="166"/>
      <c r="N877" s="166"/>
      <c r="O877" s="166"/>
      <c r="P877" s="166"/>
      <c r="Q877" s="166"/>
      <c r="R877" s="166"/>
      <c r="S877" s="166"/>
      <c r="T877" s="166"/>
      <c r="U877" s="166"/>
      <c r="V877" s="166"/>
      <c r="W877" s="166"/>
      <c r="X877" s="166"/>
      <c r="Y877" s="166"/>
      <c r="Z877" s="166"/>
    </row>
    <row r="878" spans="1:26" ht="12.75" customHeight="1">
      <c r="A878" s="166"/>
      <c r="B878" s="166"/>
      <c r="C878" s="166"/>
      <c r="D878" s="166"/>
      <c r="E878" s="166"/>
      <c r="F878" s="166"/>
      <c r="G878" s="166"/>
      <c r="H878" s="166"/>
      <c r="I878" s="166"/>
      <c r="J878" s="166"/>
      <c r="K878" s="166"/>
      <c r="L878" s="166"/>
      <c r="M878" s="166"/>
      <c r="N878" s="166"/>
      <c r="O878" s="166"/>
      <c r="P878" s="166"/>
      <c r="Q878" s="166"/>
      <c r="R878" s="166"/>
      <c r="S878" s="166"/>
      <c r="T878" s="166"/>
      <c r="U878" s="166"/>
      <c r="V878" s="166"/>
      <c r="W878" s="166"/>
      <c r="X878" s="166"/>
      <c r="Y878" s="166"/>
      <c r="Z878" s="166"/>
    </row>
    <row r="879" spans="1:26" ht="12.75" customHeight="1">
      <c r="A879" s="166"/>
      <c r="B879" s="166"/>
      <c r="C879" s="166"/>
      <c r="D879" s="166"/>
      <c r="E879" s="166"/>
      <c r="F879" s="166"/>
      <c r="G879" s="166"/>
      <c r="H879" s="166"/>
      <c r="I879" s="166"/>
      <c r="J879" s="166"/>
      <c r="K879" s="166"/>
      <c r="L879" s="166"/>
      <c r="M879" s="166"/>
      <c r="N879" s="166"/>
      <c r="O879" s="166"/>
      <c r="P879" s="166"/>
      <c r="Q879" s="166"/>
      <c r="R879" s="166"/>
      <c r="S879" s="166"/>
      <c r="T879" s="166"/>
      <c r="U879" s="166"/>
      <c r="V879" s="166"/>
      <c r="W879" s="166"/>
      <c r="X879" s="166"/>
      <c r="Y879" s="166"/>
      <c r="Z879" s="166"/>
    </row>
    <row r="880" spans="1:26" ht="12.75" customHeight="1">
      <c r="A880" s="166"/>
      <c r="B880" s="166"/>
      <c r="C880" s="166"/>
      <c r="D880" s="166"/>
      <c r="E880" s="166"/>
      <c r="F880" s="166"/>
      <c r="G880" s="166"/>
      <c r="H880" s="166"/>
      <c r="I880" s="166"/>
      <c r="J880" s="166"/>
      <c r="K880" s="166"/>
      <c r="L880" s="166"/>
      <c r="M880" s="166"/>
      <c r="N880" s="166"/>
      <c r="O880" s="166"/>
      <c r="P880" s="166"/>
      <c r="Q880" s="166"/>
      <c r="R880" s="166"/>
      <c r="S880" s="166"/>
      <c r="T880" s="166"/>
      <c r="U880" s="166"/>
      <c r="V880" s="166"/>
      <c r="W880" s="166"/>
      <c r="X880" s="166"/>
      <c r="Y880" s="166"/>
      <c r="Z880" s="166"/>
    </row>
    <row r="881" spans="1:26" ht="12.75" customHeight="1">
      <c r="A881" s="166"/>
      <c r="B881" s="166"/>
      <c r="C881" s="166"/>
      <c r="D881" s="166"/>
      <c r="E881" s="166"/>
      <c r="F881" s="166"/>
      <c r="G881" s="166"/>
      <c r="H881" s="166"/>
      <c r="I881" s="166"/>
      <c r="J881" s="166"/>
      <c r="K881" s="166"/>
      <c r="L881" s="166"/>
      <c r="M881" s="166"/>
      <c r="N881" s="166"/>
      <c r="O881" s="166"/>
      <c r="P881" s="166"/>
      <c r="Q881" s="166"/>
      <c r="R881" s="166"/>
      <c r="S881" s="166"/>
      <c r="T881" s="166"/>
      <c r="U881" s="166"/>
      <c r="V881" s="166"/>
      <c r="W881" s="166"/>
      <c r="X881" s="166"/>
      <c r="Y881" s="166"/>
      <c r="Z881" s="166"/>
    </row>
    <row r="882" spans="1:26" ht="12.75" customHeight="1">
      <c r="A882" s="166"/>
      <c r="B882" s="166"/>
      <c r="C882" s="166"/>
      <c r="D882" s="166"/>
      <c r="E882" s="166"/>
      <c r="F882" s="166"/>
      <c r="G882" s="166"/>
      <c r="H882" s="166"/>
      <c r="I882" s="166"/>
      <c r="J882" s="166"/>
      <c r="K882" s="166"/>
      <c r="L882" s="166"/>
      <c r="M882" s="166"/>
      <c r="N882" s="166"/>
      <c r="O882" s="166"/>
      <c r="P882" s="166"/>
      <c r="Q882" s="166"/>
      <c r="R882" s="166"/>
      <c r="S882" s="166"/>
      <c r="T882" s="166"/>
      <c r="U882" s="166"/>
      <c r="V882" s="166"/>
      <c r="W882" s="166"/>
      <c r="X882" s="166"/>
      <c r="Y882" s="166"/>
      <c r="Z882" s="166"/>
    </row>
    <row r="883" spans="1:26" ht="12.75" customHeight="1">
      <c r="A883" s="166"/>
      <c r="B883" s="166"/>
      <c r="C883" s="166"/>
      <c r="D883" s="166"/>
      <c r="E883" s="166"/>
      <c r="F883" s="166"/>
      <c r="G883" s="166"/>
      <c r="H883" s="166"/>
      <c r="I883" s="166"/>
      <c r="J883" s="166"/>
      <c r="K883" s="166"/>
      <c r="L883" s="166"/>
      <c r="M883" s="166"/>
      <c r="N883" s="166"/>
      <c r="O883" s="166"/>
      <c r="P883" s="166"/>
      <c r="Q883" s="166"/>
      <c r="R883" s="166"/>
      <c r="S883" s="166"/>
      <c r="T883" s="166"/>
      <c r="U883" s="166"/>
      <c r="V883" s="166"/>
      <c r="W883" s="166"/>
      <c r="X883" s="166"/>
      <c r="Y883" s="166"/>
      <c r="Z883" s="166"/>
    </row>
    <row r="884" spans="1:26" ht="12.75" customHeight="1">
      <c r="A884" s="166"/>
      <c r="B884" s="166"/>
      <c r="C884" s="166"/>
      <c r="D884" s="166"/>
      <c r="E884" s="166"/>
      <c r="F884" s="166"/>
      <c r="G884" s="166"/>
      <c r="H884" s="166"/>
      <c r="I884" s="166"/>
      <c r="J884" s="166"/>
      <c r="K884" s="166"/>
      <c r="L884" s="166"/>
      <c r="M884" s="166"/>
      <c r="N884" s="166"/>
      <c r="O884" s="166"/>
      <c r="P884" s="166"/>
      <c r="Q884" s="166"/>
      <c r="R884" s="166"/>
      <c r="S884" s="166"/>
      <c r="T884" s="166"/>
      <c r="U884" s="166"/>
      <c r="V884" s="166"/>
      <c r="W884" s="166"/>
      <c r="X884" s="166"/>
      <c r="Y884" s="166"/>
      <c r="Z884" s="166"/>
    </row>
    <row r="885" spans="1:26" ht="12.75" customHeight="1">
      <c r="A885" s="166"/>
      <c r="B885" s="166"/>
      <c r="C885" s="166"/>
      <c r="D885" s="166"/>
      <c r="E885" s="166"/>
      <c r="F885" s="166"/>
      <c r="G885" s="166"/>
      <c r="H885" s="166"/>
      <c r="I885" s="166"/>
      <c r="J885" s="166"/>
      <c r="K885" s="166"/>
      <c r="L885" s="166"/>
      <c r="M885" s="166"/>
      <c r="N885" s="166"/>
      <c r="O885" s="166"/>
      <c r="P885" s="166"/>
      <c r="Q885" s="166"/>
      <c r="R885" s="166"/>
      <c r="S885" s="166"/>
      <c r="T885" s="166"/>
      <c r="U885" s="166"/>
      <c r="V885" s="166"/>
      <c r="W885" s="166"/>
      <c r="X885" s="166"/>
      <c r="Y885" s="166"/>
      <c r="Z885" s="166"/>
    </row>
    <row r="886" spans="1:26" ht="12.75" customHeight="1">
      <c r="A886" s="166"/>
      <c r="B886" s="166"/>
      <c r="C886" s="166"/>
      <c r="D886" s="166"/>
      <c r="E886" s="166"/>
      <c r="F886" s="166"/>
      <c r="G886" s="166"/>
      <c r="H886" s="166"/>
      <c r="I886" s="166"/>
      <c r="J886" s="166"/>
      <c r="K886" s="166"/>
      <c r="L886" s="166"/>
      <c r="M886" s="166"/>
      <c r="N886" s="166"/>
      <c r="O886" s="166"/>
      <c r="P886" s="166"/>
      <c r="Q886" s="166"/>
      <c r="R886" s="166"/>
      <c r="S886" s="166"/>
      <c r="T886" s="166"/>
      <c r="U886" s="166"/>
      <c r="V886" s="166"/>
      <c r="W886" s="166"/>
      <c r="X886" s="166"/>
      <c r="Y886" s="166"/>
      <c r="Z886" s="166"/>
    </row>
    <row r="887" spans="1:26" ht="12.75" customHeight="1">
      <c r="A887" s="166"/>
      <c r="B887" s="166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</row>
    <row r="888" spans="1:26" ht="12.75" customHeight="1">
      <c r="A888" s="166"/>
      <c r="B888" s="166"/>
      <c r="C888" s="166"/>
      <c r="D888" s="166"/>
      <c r="E888" s="166"/>
      <c r="F888" s="166"/>
      <c r="G888" s="166"/>
      <c r="H888" s="166"/>
      <c r="I888" s="166"/>
      <c r="J888" s="166"/>
      <c r="K888" s="166"/>
      <c r="L888" s="166"/>
      <c r="M888" s="166"/>
      <c r="N888" s="166"/>
      <c r="O888" s="166"/>
      <c r="P888" s="166"/>
      <c r="Q888" s="166"/>
      <c r="R888" s="166"/>
      <c r="S888" s="166"/>
      <c r="T888" s="166"/>
      <c r="U888" s="166"/>
      <c r="V888" s="166"/>
      <c r="W888" s="166"/>
      <c r="X888" s="166"/>
      <c r="Y888" s="166"/>
      <c r="Z888" s="166"/>
    </row>
    <row r="889" spans="1:26" ht="12.75" customHeight="1">
      <c r="A889" s="166"/>
      <c r="B889" s="166"/>
      <c r="C889" s="166"/>
      <c r="D889" s="166"/>
      <c r="E889" s="166"/>
      <c r="F889" s="166"/>
      <c r="G889" s="166"/>
      <c r="H889" s="166"/>
      <c r="I889" s="166"/>
      <c r="J889" s="166"/>
      <c r="K889" s="166"/>
      <c r="L889" s="166"/>
      <c r="M889" s="166"/>
      <c r="N889" s="166"/>
      <c r="O889" s="166"/>
      <c r="P889" s="166"/>
      <c r="Q889" s="166"/>
      <c r="R889" s="166"/>
      <c r="S889" s="166"/>
      <c r="T889" s="166"/>
      <c r="U889" s="166"/>
      <c r="V889" s="166"/>
      <c r="W889" s="166"/>
      <c r="X889" s="166"/>
      <c r="Y889" s="166"/>
      <c r="Z889" s="166"/>
    </row>
    <row r="890" spans="1:26" ht="12.75" customHeight="1">
      <c r="A890" s="166"/>
      <c r="B890" s="166"/>
      <c r="C890" s="166"/>
      <c r="D890" s="166"/>
      <c r="E890" s="166"/>
      <c r="F890" s="166"/>
      <c r="G890" s="166"/>
      <c r="H890" s="166"/>
      <c r="I890" s="166"/>
      <c r="J890" s="166"/>
      <c r="K890" s="166"/>
      <c r="L890" s="166"/>
      <c r="M890" s="166"/>
      <c r="N890" s="166"/>
      <c r="O890" s="166"/>
      <c r="P890" s="166"/>
      <c r="Q890" s="166"/>
      <c r="R890" s="166"/>
      <c r="S890" s="166"/>
      <c r="T890" s="166"/>
      <c r="U890" s="166"/>
      <c r="V890" s="166"/>
      <c r="W890" s="166"/>
      <c r="X890" s="166"/>
      <c r="Y890" s="166"/>
      <c r="Z890" s="166"/>
    </row>
    <row r="891" spans="1:26" ht="12.75" customHeight="1">
      <c r="A891" s="166"/>
      <c r="B891" s="166"/>
      <c r="C891" s="166"/>
      <c r="D891" s="166"/>
      <c r="E891" s="166"/>
      <c r="F891" s="166"/>
      <c r="G891" s="166"/>
      <c r="H891" s="166"/>
      <c r="I891" s="166"/>
      <c r="J891" s="166"/>
      <c r="K891" s="166"/>
      <c r="L891" s="166"/>
      <c r="M891" s="166"/>
      <c r="N891" s="166"/>
      <c r="O891" s="166"/>
      <c r="P891" s="166"/>
      <c r="Q891" s="166"/>
      <c r="R891" s="166"/>
      <c r="S891" s="166"/>
      <c r="T891" s="166"/>
      <c r="U891" s="166"/>
      <c r="V891" s="166"/>
      <c r="W891" s="166"/>
      <c r="X891" s="166"/>
      <c r="Y891" s="166"/>
      <c r="Z891" s="166"/>
    </row>
    <row r="892" spans="1:26" ht="12.75" customHeight="1">
      <c r="A892" s="166"/>
      <c r="B892" s="166"/>
      <c r="C892" s="166"/>
      <c r="D892" s="166"/>
      <c r="E892" s="166"/>
      <c r="F892" s="166"/>
      <c r="G892" s="166"/>
      <c r="H892" s="166"/>
      <c r="I892" s="166"/>
      <c r="J892" s="166"/>
      <c r="K892" s="166"/>
      <c r="L892" s="166"/>
      <c r="M892" s="166"/>
      <c r="N892" s="166"/>
      <c r="O892" s="166"/>
      <c r="P892" s="166"/>
      <c r="Q892" s="166"/>
      <c r="R892" s="166"/>
      <c r="S892" s="166"/>
      <c r="T892" s="166"/>
      <c r="U892" s="166"/>
      <c r="V892" s="166"/>
      <c r="W892" s="166"/>
      <c r="X892" s="166"/>
      <c r="Y892" s="166"/>
      <c r="Z892" s="166"/>
    </row>
    <row r="893" spans="1:26" ht="12.75" customHeight="1">
      <c r="A893" s="166"/>
      <c r="B893" s="166"/>
      <c r="C893" s="166"/>
      <c r="D893" s="166"/>
      <c r="E893" s="166"/>
      <c r="F893" s="166"/>
      <c r="G893" s="166"/>
      <c r="H893" s="166"/>
      <c r="I893" s="166"/>
      <c r="J893" s="166"/>
      <c r="K893" s="166"/>
      <c r="L893" s="166"/>
      <c r="M893" s="166"/>
      <c r="N893" s="166"/>
      <c r="O893" s="166"/>
      <c r="P893" s="166"/>
      <c r="Q893" s="166"/>
      <c r="R893" s="166"/>
      <c r="S893" s="166"/>
      <c r="T893" s="166"/>
      <c r="U893" s="166"/>
      <c r="V893" s="166"/>
      <c r="W893" s="166"/>
      <c r="X893" s="166"/>
      <c r="Y893" s="166"/>
      <c r="Z893" s="166"/>
    </row>
    <row r="894" spans="1:26" ht="12.75" customHeight="1">
      <c r="A894" s="166"/>
      <c r="B894" s="166"/>
      <c r="C894" s="166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66"/>
      <c r="O894" s="166"/>
      <c r="P894" s="166"/>
      <c r="Q894" s="166"/>
      <c r="R894" s="166"/>
      <c r="S894" s="166"/>
      <c r="T894" s="166"/>
      <c r="U894" s="166"/>
      <c r="V894" s="166"/>
      <c r="W894" s="166"/>
      <c r="X894" s="166"/>
      <c r="Y894" s="166"/>
      <c r="Z894" s="166"/>
    </row>
    <row r="895" spans="1:26" ht="12.75" customHeight="1">
      <c r="A895" s="166"/>
      <c r="B895" s="166"/>
      <c r="C895" s="166"/>
      <c r="D895" s="166"/>
      <c r="E895" s="166"/>
      <c r="F895" s="166"/>
      <c r="G895" s="166"/>
      <c r="H895" s="166"/>
      <c r="I895" s="166"/>
      <c r="J895" s="166"/>
      <c r="K895" s="166"/>
      <c r="L895" s="166"/>
      <c r="M895" s="166"/>
      <c r="N895" s="166"/>
      <c r="O895" s="166"/>
      <c r="P895" s="166"/>
      <c r="Q895" s="166"/>
      <c r="R895" s="166"/>
      <c r="S895" s="166"/>
      <c r="T895" s="166"/>
      <c r="U895" s="166"/>
      <c r="V895" s="166"/>
      <c r="W895" s="166"/>
      <c r="X895" s="166"/>
      <c r="Y895" s="166"/>
      <c r="Z895" s="166"/>
    </row>
    <row r="896" spans="1:26" ht="12.75" customHeight="1">
      <c r="A896" s="166"/>
      <c r="B896" s="166"/>
      <c r="C896" s="166"/>
      <c r="D896" s="166"/>
      <c r="E896" s="166"/>
      <c r="F896" s="166"/>
      <c r="G896" s="166"/>
      <c r="H896" s="166"/>
      <c r="I896" s="166"/>
      <c r="J896" s="166"/>
      <c r="K896" s="166"/>
      <c r="L896" s="166"/>
      <c r="M896" s="166"/>
      <c r="N896" s="166"/>
      <c r="O896" s="166"/>
      <c r="P896" s="166"/>
      <c r="Q896" s="166"/>
      <c r="R896" s="166"/>
      <c r="S896" s="166"/>
      <c r="T896" s="166"/>
      <c r="U896" s="166"/>
      <c r="V896" s="166"/>
      <c r="W896" s="166"/>
      <c r="X896" s="166"/>
      <c r="Y896" s="166"/>
      <c r="Z896" s="166"/>
    </row>
    <row r="897" spans="1:26" ht="12.75" customHeight="1">
      <c r="A897" s="166"/>
      <c r="B897" s="166"/>
      <c r="C897" s="166"/>
      <c r="D897" s="166"/>
      <c r="E897" s="166"/>
      <c r="F897" s="166"/>
      <c r="G897" s="166"/>
      <c r="H897" s="166"/>
      <c r="I897" s="166"/>
      <c r="J897" s="166"/>
      <c r="K897" s="166"/>
      <c r="L897" s="166"/>
      <c r="M897" s="166"/>
      <c r="N897" s="166"/>
      <c r="O897" s="166"/>
      <c r="P897" s="166"/>
      <c r="Q897" s="166"/>
      <c r="R897" s="166"/>
      <c r="S897" s="166"/>
      <c r="T897" s="166"/>
      <c r="U897" s="166"/>
      <c r="V897" s="166"/>
      <c r="W897" s="166"/>
      <c r="X897" s="166"/>
      <c r="Y897" s="166"/>
      <c r="Z897" s="166"/>
    </row>
    <row r="898" spans="1:26" ht="12.75" customHeight="1">
      <c r="A898" s="166"/>
      <c r="B898" s="166"/>
      <c r="C898" s="166"/>
      <c r="D898" s="166"/>
      <c r="E898" s="166"/>
      <c r="F898" s="166"/>
      <c r="G898" s="166"/>
      <c r="H898" s="166"/>
      <c r="I898" s="166"/>
      <c r="J898" s="166"/>
      <c r="K898" s="166"/>
      <c r="L898" s="166"/>
      <c r="M898" s="166"/>
      <c r="N898" s="166"/>
      <c r="O898" s="166"/>
      <c r="P898" s="166"/>
      <c r="Q898" s="166"/>
      <c r="R898" s="166"/>
      <c r="S898" s="166"/>
      <c r="T898" s="166"/>
      <c r="U898" s="166"/>
      <c r="V898" s="166"/>
      <c r="W898" s="166"/>
      <c r="X898" s="166"/>
      <c r="Y898" s="166"/>
      <c r="Z898" s="166"/>
    </row>
    <row r="899" spans="1:26" ht="12.75" customHeight="1">
      <c r="A899" s="166"/>
      <c r="B899" s="166"/>
      <c r="C899" s="166"/>
      <c r="D899" s="166"/>
      <c r="E899" s="166"/>
      <c r="F899" s="166"/>
      <c r="G899" s="166"/>
      <c r="H899" s="166"/>
      <c r="I899" s="166"/>
      <c r="J899" s="166"/>
      <c r="K899" s="166"/>
      <c r="L899" s="166"/>
      <c r="M899" s="166"/>
      <c r="N899" s="166"/>
      <c r="O899" s="166"/>
      <c r="P899" s="166"/>
      <c r="Q899" s="166"/>
      <c r="R899" s="166"/>
      <c r="S899" s="166"/>
      <c r="T899" s="166"/>
      <c r="U899" s="166"/>
      <c r="V899" s="166"/>
      <c r="W899" s="166"/>
      <c r="X899" s="166"/>
      <c r="Y899" s="166"/>
      <c r="Z899" s="166"/>
    </row>
    <row r="900" spans="1:26" ht="12.75" customHeight="1">
      <c r="A900" s="166"/>
      <c r="B900" s="166"/>
      <c r="C900" s="166"/>
      <c r="D900" s="166"/>
      <c r="E900" s="166"/>
      <c r="F900" s="166"/>
      <c r="G900" s="166"/>
      <c r="H900" s="166"/>
      <c r="I900" s="166"/>
      <c r="J900" s="166"/>
      <c r="K900" s="166"/>
      <c r="L900" s="166"/>
      <c r="M900" s="166"/>
      <c r="N900" s="166"/>
      <c r="O900" s="166"/>
      <c r="P900" s="166"/>
      <c r="Q900" s="166"/>
      <c r="R900" s="166"/>
      <c r="S900" s="166"/>
      <c r="T900" s="166"/>
      <c r="U900" s="166"/>
      <c r="V900" s="166"/>
      <c r="W900" s="166"/>
      <c r="X900" s="166"/>
      <c r="Y900" s="166"/>
      <c r="Z900" s="166"/>
    </row>
    <row r="901" spans="1:26" ht="12.75" customHeight="1">
      <c r="A901" s="166"/>
      <c r="B901" s="166"/>
      <c r="C901" s="166"/>
      <c r="D901" s="166"/>
      <c r="E901" s="166"/>
      <c r="F901" s="166"/>
      <c r="G901" s="166"/>
      <c r="H901" s="166"/>
      <c r="I901" s="166"/>
      <c r="J901" s="166"/>
      <c r="K901" s="166"/>
      <c r="L901" s="166"/>
      <c r="M901" s="166"/>
      <c r="N901" s="166"/>
      <c r="O901" s="166"/>
      <c r="P901" s="166"/>
      <c r="Q901" s="166"/>
      <c r="R901" s="166"/>
      <c r="S901" s="166"/>
      <c r="T901" s="166"/>
      <c r="U901" s="166"/>
      <c r="V901" s="166"/>
      <c r="W901" s="166"/>
      <c r="X901" s="166"/>
      <c r="Y901" s="166"/>
      <c r="Z901" s="166"/>
    </row>
    <row r="902" spans="1:26" ht="12.75" customHeight="1">
      <c r="A902" s="166"/>
      <c r="B902" s="166"/>
      <c r="C902" s="166"/>
      <c r="D902" s="166"/>
      <c r="E902" s="166"/>
      <c r="F902" s="166"/>
      <c r="G902" s="166"/>
      <c r="H902" s="166"/>
      <c r="I902" s="166"/>
      <c r="J902" s="166"/>
      <c r="K902" s="166"/>
      <c r="L902" s="166"/>
      <c r="M902" s="166"/>
      <c r="N902" s="166"/>
      <c r="O902" s="166"/>
      <c r="P902" s="166"/>
      <c r="Q902" s="166"/>
      <c r="R902" s="166"/>
      <c r="S902" s="166"/>
      <c r="T902" s="166"/>
      <c r="U902" s="166"/>
      <c r="V902" s="166"/>
      <c r="W902" s="166"/>
      <c r="X902" s="166"/>
      <c r="Y902" s="166"/>
      <c r="Z902" s="166"/>
    </row>
    <row r="903" spans="1:26" ht="12.75" customHeight="1">
      <c r="A903" s="166"/>
      <c r="B903" s="166"/>
      <c r="C903" s="166"/>
      <c r="D903" s="166"/>
      <c r="E903" s="166"/>
      <c r="F903" s="166"/>
      <c r="G903" s="166"/>
      <c r="H903" s="166"/>
      <c r="I903" s="166"/>
      <c r="J903" s="166"/>
      <c r="K903" s="166"/>
      <c r="L903" s="166"/>
      <c r="M903" s="166"/>
      <c r="N903" s="166"/>
      <c r="O903" s="166"/>
      <c r="P903" s="166"/>
      <c r="Q903" s="166"/>
      <c r="R903" s="166"/>
      <c r="S903" s="166"/>
      <c r="T903" s="166"/>
      <c r="U903" s="166"/>
      <c r="V903" s="166"/>
      <c r="W903" s="166"/>
      <c r="X903" s="166"/>
      <c r="Y903" s="166"/>
      <c r="Z903" s="166"/>
    </row>
    <row r="904" spans="1:26" ht="12.75" customHeight="1">
      <c r="A904" s="166"/>
      <c r="B904" s="166"/>
      <c r="C904" s="166"/>
      <c r="D904" s="166"/>
      <c r="E904" s="166"/>
      <c r="F904" s="166"/>
      <c r="G904" s="166"/>
      <c r="H904" s="166"/>
      <c r="I904" s="166"/>
      <c r="J904" s="166"/>
      <c r="K904" s="166"/>
      <c r="L904" s="166"/>
      <c r="M904" s="166"/>
      <c r="N904" s="166"/>
      <c r="O904" s="166"/>
      <c r="P904" s="166"/>
      <c r="Q904" s="166"/>
      <c r="R904" s="166"/>
      <c r="S904" s="166"/>
      <c r="T904" s="166"/>
      <c r="U904" s="166"/>
      <c r="V904" s="166"/>
      <c r="W904" s="166"/>
      <c r="X904" s="166"/>
      <c r="Y904" s="166"/>
      <c r="Z904" s="166"/>
    </row>
    <row r="905" spans="1:26" ht="12.75" customHeight="1">
      <c r="A905" s="166"/>
      <c r="B905" s="166"/>
      <c r="C905" s="166"/>
      <c r="D905" s="166"/>
      <c r="E905" s="166"/>
      <c r="F905" s="166"/>
      <c r="G905" s="166"/>
      <c r="H905" s="166"/>
      <c r="I905" s="166"/>
      <c r="J905" s="166"/>
      <c r="K905" s="166"/>
      <c r="L905" s="166"/>
      <c r="M905" s="166"/>
      <c r="N905" s="166"/>
      <c r="O905" s="166"/>
      <c r="P905" s="166"/>
      <c r="Q905" s="166"/>
      <c r="R905" s="166"/>
      <c r="S905" s="166"/>
      <c r="T905" s="166"/>
      <c r="U905" s="166"/>
      <c r="V905" s="166"/>
      <c r="W905" s="166"/>
      <c r="X905" s="166"/>
      <c r="Y905" s="166"/>
      <c r="Z905" s="166"/>
    </row>
    <row r="906" spans="1:26" ht="12.75" customHeight="1">
      <c r="A906" s="166"/>
      <c r="B906" s="166"/>
      <c r="C906" s="166"/>
      <c r="D906" s="166"/>
      <c r="E906" s="166"/>
      <c r="F906" s="166"/>
      <c r="G906" s="166"/>
      <c r="H906" s="166"/>
      <c r="I906" s="166"/>
      <c r="J906" s="166"/>
      <c r="K906" s="166"/>
      <c r="L906" s="166"/>
      <c r="M906" s="166"/>
      <c r="N906" s="166"/>
      <c r="O906" s="166"/>
      <c r="P906" s="166"/>
      <c r="Q906" s="166"/>
      <c r="R906" s="166"/>
      <c r="S906" s="166"/>
      <c r="T906" s="166"/>
      <c r="U906" s="166"/>
      <c r="V906" s="166"/>
      <c r="W906" s="166"/>
      <c r="X906" s="166"/>
      <c r="Y906" s="166"/>
      <c r="Z906" s="166"/>
    </row>
    <row r="907" spans="1:26" ht="12.75" customHeight="1">
      <c r="A907" s="166"/>
      <c r="B907" s="166"/>
      <c r="C907" s="166"/>
      <c r="D907" s="166"/>
      <c r="E907" s="166"/>
      <c r="F907" s="166"/>
      <c r="G907" s="166"/>
      <c r="H907" s="166"/>
      <c r="I907" s="166"/>
      <c r="J907" s="166"/>
      <c r="K907" s="166"/>
      <c r="L907" s="166"/>
      <c r="M907" s="166"/>
      <c r="N907" s="166"/>
      <c r="O907" s="166"/>
      <c r="P907" s="166"/>
      <c r="Q907" s="166"/>
      <c r="R907" s="166"/>
      <c r="S907" s="166"/>
      <c r="T907" s="166"/>
      <c r="U907" s="166"/>
      <c r="V907" s="166"/>
      <c r="W907" s="166"/>
      <c r="X907" s="166"/>
      <c r="Y907" s="166"/>
      <c r="Z907" s="166"/>
    </row>
    <row r="908" spans="1:26" ht="12.75" customHeight="1">
      <c r="A908" s="166"/>
      <c r="B908" s="166"/>
      <c r="C908" s="166"/>
      <c r="D908" s="166"/>
      <c r="E908" s="166"/>
      <c r="F908" s="166"/>
      <c r="G908" s="166"/>
      <c r="H908" s="166"/>
      <c r="I908" s="166"/>
      <c r="J908" s="166"/>
      <c r="K908" s="166"/>
      <c r="L908" s="166"/>
      <c r="M908" s="166"/>
      <c r="N908" s="166"/>
      <c r="O908" s="166"/>
      <c r="P908" s="166"/>
      <c r="Q908" s="166"/>
      <c r="R908" s="166"/>
      <c r="S908" s="166"/>
      <c r="T908" s="166"/>
      <c r="U908" s="166"/>
      <c r="V908" s="166"/>
      <c r="W908" s="166"/>
      <c r="X908" s="166"/>
      <c r="Y908" s="166"/>
      <c r="Z908" s="166"/>
    </row>
    <row r="909" spans="1:26" ht="12.75" customHeight="1">
      <c r="A909" s="166"/>
      <c r="B909" s="166"/>
      <c r="C909" s="166"/>
      <c r="D909" s="166"/>
      <c r="E909" s="166"/>
      <c r="F909" s="166"/>
      <c r="G909" s="166"/>
      <c r="H909" s="166"/>
      <c r="I909" s="166"/>
      <c r="J909" s="166"/>
      <c r="K909" s="166"/>
      <c r="L909" s="166"/>
      <c r="M909" s="166"/>
      <c r="N909" s="166"/>
      <c r="O909" s="166"/>
      <c r="P909" s="166"/>
      <c r="Q909" s="166"/>
      <c r="R909" s="166"/>
      <c r="S909" s="166"/>
      <c r="T909" s="166"/>
      <c r="U909" s="166"/>
      <c r="V909" s="166"/>
      <c r="W909" s="166"/>
      <c r="X909" s="166"/>
      <c r="Y909" s="166"/>
      <c r="Z909" s="166"/>
    </row>
    <row r="910" spans="1:26" ht="12.75" customHeight="1">
      <c r="A910" s="166"/>
      <c r="B910" s="166"/>
      <c r="C910" s="166"/>
      <c r="D910" s="166"/>
      <c r="E910" s="166"/>
      <c r="F910" s="166"/>
      <c r="G910" s="166"/>
      <c r="H910" s="166"/>
      <c r="I910" s="166"/>
      <c r="J910" s="166"/>
      <c r="K910" s="166"/>
      <c r="L910" s="166"/>
      <c r="M910" s="166"/>
      <c r="N910" s="166"/>
      <c r="O910" s="166"/>
      <c r="P910" s="166"/>
      <c r="Q910" s="166"/>
      <c r="R910" s="166"/>
      <c r="S910" s="166"/>
      <c r="T910" s="166"/>
      <c r="U910" s="166"/>
      <c r="V910" s="166"/>
      <c r="W910" s="166"/>
      <c r="X910" s="166"/>
      <c r="Y910" s="166"/>
      <c r="Z910" s="166"/>
    </row>
    <row r="911" spans="1:26" ht="12.75" customHeight="1">
      <c r="A911" s="166"/>
      <c r="B911" s="166"/>
      <c r="C911" s="166"/>
      <c r="D911" s="166"/>
      <c r="E911" s="166"/>
      <c r="F911" s="166"/>
      <c r="G911" s="166"/>
      <c r="H911" s="166"/>
      <c r="I911" s="166"/>
      <c r="J911" s="166"/>
      <c r="K911" s="166"/>
      <c r="L911" s="166"/>
      <c r="M911" s="166"/>
      <c r="N911" s="166"/>
      <c r="O911" s="166"/>
      <c r="P911" s="166"/>
      <c r="Q911" s="166"/>
      <c r="R911" s="166"/>
      <c r="S911" s="166"/>
      <c r="T911" s="166"/>
      <c r="U911" s="166"/>
      <c r="V911" s="166"/>
      <c r="W911" s="166"/>
      <c r="X911" s="166"/>
      <c r="Y911" s="166"/>
      <c r="Z911" s="166"/>
    </row>
    <row r="912" spans="1:26" ht="12.75" customHeight="1">
      <c r="A912" s="166"/>
      <c r="B912" s="166"/>
      <c r="C912" s="166"/>
      <c r="D912" s="166"/>
      <c r="E912" s="166"/>
      <c r="F912" s="166"/>
      <c r="G912" s="166"/>
      <c r="H912" s="166"/>
      <c r="I912" s="166"/>
      <c r="J912" s="166"/>
      <c r="K912" s="166"/>
      <c r="L912" s="166"/>
      <c r="M912" s="166"/>
      <c r="N912" s="166"/>
      <c r="O912" s="166"/>
      <c r="P912" s="166"/>
      <c r="Q912" s="166"/>
      <c r="R912" s="166"/>
      <c r="S912" s="166"/>
      <c r="T912" s="166"/>
      <c r="U912" s="166"/>
      <c r="V912" s="166"/>
      <c r="W912" s="166"/>
      <c r="X912" s="166"/>
      <c r="Y912" s="166"/>
      <c r="Z912" s="166"/>
    </row>
    <row r="913" spans="1:26" ht="12.75" customHeight="1">
      <c r="A913" s="166"/>
      <c r="B913" s="166"/>
      <c r="C913" s="166"/>
      <c r="D913" s="166"/>
      <c r="E913" s="166"/>
      <c r="F913" s="166"/>
      <c r="G913" s="166"/>
      <c r="H913" s="166"/>
      <c r="I913" s="166"/>
      <c r="J913" s="166"/>
      <c r="K913" s="166"/>
      <c r="L913" s="166"/>
      <c r="M913" s="166"/>
      <c r="N913" s="166"/>
      <c r="O913" s="166"/>
      <c r="P913" s="166"/>
      <c r="Q913" s="166"/>
      <c r="R913" s="166"/>
      <c r="S913" s="166"/>
      <c r="T913" s="166"/>
      <c r="U913" s="166"/>
      <c r="V913" s="166"/>
      <c r="W913" s="166"/>
      <c r="X913" s="166"/>
      <c r="Y913" s="166"/>
      <c r="Z913" s="166"/>
    </row>
    <row r="914" spans="1:26" ht="12.75" customHeight="1">
      <c r="A914" s="166"/>
      <c r="B914" s="166"/>
      <c r="C914" s="166"/>
      <c r="D914" s="166"/>
      <c r="E914" s="166"/>
      <c r="F914" s="166"/>
      <c r="G914" s="166"/>
      <c r="H914" s="166"/>
      <c r="I914" s="166"/>
      <c r="J914" s="166"/>
      <c r="K914" s="166"/>
      <c r="L914" s="166"/>
      <c r="M914" s="166"/>
      <c r="N914" s="166"/>
      <c r="O914" s="166"/>
      <c r="P914" s="166"/>
      <c r="Q914" s="166"/>
      <c r="R914" s="166"/>
      <c r="S914" s="166"/>
      <c r="T914" s="166"/>
      <c r="U914" s="166"/>
      <c r="V914" s="166"/>
      <c r="W914" s="166"/>
      <c r="X914" s="166"/>
      <c r="Y914" s="166"/>
      <c r="Z914" s="166"/>
    </row>
    <row r="915" spans="1:26" ht="12.75" customHeight="1">
      <c r="A915" s="166"/>
      <c r="B915" s="166"/>
      <c r="C915" s="166"/>
      <c r="D915" s="166"/>
      <c r="E915" s="166"/>
      <c r="F915" s="166"/>
      <c r="G915" s="166"/>
      <c r="H915" s="166"/>
      <c r="I915" s="166"/>
      <c r="J915" s="166"/>
      <c r="K915" s="166"/>
      <c r="L915" s="166"/>
      <c r="M915" s="166"/>
      <c r="N915" s="166"/>
      <c r="O915" s="166"/>
      <c r="P915" s="166"/>
      <c r="Q915" s="166"/>
      <c r="R915" s="166"/>
      <c r="S915" s="166"/>
      <c r="T915" s="166"/>
      <c r="U915" s="166"/>
      <c r="V915" s="166"/>
      <c r="W915" s="166"/>
      <c r="X915" s="166"/>
      <c r="Y915" s="166"/>
      <c r="Z915" s="166"/>
    </row>
    <row r="916" spans="1:26" ht="12.75" customHeight="1">
      <c r="A916" s="166"/>
      <c r="B916" s="166"/>
      <c r="C916" s="166"/>
      <c r="D916" s="166"/>
      <c r="E916" s="166"/>
      <c r="F916" s="166"/>
      <c r="G916" s="166"/>
      <c r="H916" s="166"/>
      <c r="I916" s="166"/>
      <c r="J916" s="166"/>
      <c r="K916" s="166"/>
      <c r="L916" s="166"/>
      <c r="M916" s="166"/>
      <c r="N916" s="166"/>
      <c r="O916" s="166"/>
      <c r="P916" s="166"/>
      <c r="Q916" s="166"/>
      <c r="R916" s="166"/>
      <c r="S916" s="166"/>
      <c r="T916" s="166"/>
      <c r="U916" s="166"/>
      <c r="V916" s="166"/>
      <c r="W916" s="166"/>
      <c r="X916" s="166"/>
      <c r="Y916" s="166"/>
      <c r="Z916" s="166"/>
    </row>
    <row r="917" spans="1:26" ht="12.75" customHeight="1">
      <c r="A917" s="166"/>
      <c r="B917" s="166"/>
      <c r="C917" s="166"/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66"/>
      <c r="O917" s="166"/>
      <c r="P917" s="166"/>
      <c r="Q917" s="166"/>
      <c r="R917" s="166"/>
      <c r="S917" s="166"/>
      <c r="T917" s="166"/>
      <c r="U917" s="166"/>
      <c r="V917" s="166"/>
      <c r="W917" s="166"/>
      <c r="X917" s="166"/>
      <c r="Y917" s="166"/>
      <c r="Z917" s="166"/>
    </row>
    <row r="918" spans="1:26" ht="12.75" customHeight="1">
      <c r="A918" s="166"/>
      <c r="B918" s="166"/>
      <c r="C918" s="166"/>
      <c r="D918" s="166"/>
      <c r="E918" s="166"/>
      <c r="F918" s="166"/>
      <c r="G918" s="166"/>
      <c r="H918" s="166"/>
      <c r="I918" s="166"/>
      <c r="J918" s="166"/>
      <c r="K918" s="166"/>
      <c r="L918" s="166"/>
      <c r="M918" s="166"/>
      <c r="N918" s="166"/>
      <c r="O918" s="166"/>
      <c r="P918" s="166"/>
      <c r="Q918" s="166"/>
      <c r="R918" s="166"/>
      <c r="S918" s="166"/>
      <c r="T918" s="166"/>
      <c r="U918" s="166"/>
      <c r="V918" s="166"/>
      <c r="W918" s="166"/>
      <c r="X918" s="166"/>
      <c r="Y918" s="166"/>
      <c r="Z918" s="166"/>
    </row>
    <row r="919" spans="1:26" ht="12.75" customHeight="1">
      <c r="A919" s="166"/>
      <c r="B919" s="166"/>
      <c r="C919" s="166"/>
      <c r="D919" s="166"/>
      <c r="E919" s="166"/>
      <c r="F919" s="166"/>
      <c r="G919" s="166"/>
      <c r="H919" s="166"/>
      <c r="I919" s="166"/>
      <c r="J919" s="166"/>
      <c r="K919" s="166"/>
      <c r="L919" s="166"/>
      <c r="M919" s="166"/>
      <c r="N919" s="166"/>
      <c r="O919" s="166"/>
      <c r="P919" s="166"/>
      <c r="Q919" s="166"/>
      <c r="R919" s="166"/>
      <c r="S919" s="166"/>
      <c r="T919" s="166"/>
      <c r="U919" s="166"/>
      <c r="V919" s="166"/>
      <c r="W919" s="166"/>
      <c r="X919" s="166"/>
      <c r="Y919" s="166"/>
      <c r="Z919" s="166"/>
    </row>
    <row r="920" spans="1:26" ht="12.75" customHeight="1">
      <c r="A920" s="166"/>
      <c r="B920" s="166"/>
      <c r="C920" s="166"/>
      <c r="D920" s="166"/>
      <c r="E920" s="166"/>
      <c r="F920" s="166"/>
      <c r="G920" s="166"/>
      <c r="H920" s="166"/>
      <c r="I920" s="166"/>
      <c r="J920" s="166"/>
      <c r="K920" s="166"/>
      <c r="L920" s="166"/>
      <c r="M920" s="166"/>
      <c r="N920" s="166"/>
      <c r="O920" s="166"/>
      <c r="P920" s="166"/>
      <c r="Q920" s="166"/>
      <c r="R920" s="166"/>
      <c r="S920" s="166"/>
      <c r="T920" s="166"/>
      <c r="U920" s="166"/>
      <c r="V920" s="166"/>
      <c r="W920" s="166"/>
      <c r="X920" s="166"/>
      <c r="Y920" s="166"/>
      <c r="Z920" s="166"/>
    </row>
    <row r="921" spans="1:26" ht="12.75" customHeight="1">
      <c r="A921" s="166"/>
      <c r="B921" s="166"/>
      <c r="C921" s="166"/>
      <c r="D921" s="166"/>
      <c r="E921" s="166"/>
      <c r="F921" s="166"/>
      <c r="G921" s="166"/>
      <c r="H921" s="166"/>
      <c r="I921" s="166"/>
      <c r="J921" s="166"/>
      <c r="K921" s="166"/>
      <c r="L921" s="166"/>
      <c r="M921" s="166"/>
      <c r="N921" s="166"/>
      <c r="O921" s="166"/>
      <c r="P921" s="166"/>
      <c r="Q921" s="166"/>
      <c r="R921" s="166"/>
      <c r="S921" s="166"/>
      <c r="T921" s="166"/>
      <c r="U921" s="166"/>
      <c r="V921" s="166"/>
      <c r="W921" s="166"/>
      <c r="X921" s="166"/>
      <c r="Y921" s="166"/>
      <c r="Z921" s="166"/>
    </row>
    <row r="922" spans="1:26" ht="12.75" customHeight="1">
      <c r="A922" s="166"/>
      <c r="B922" s="166"/>
      <c r="C922" s="166"/>
      <c r="D922" s="166"/>
      <c r="E922" s="166"/>
      <c r="F922" s="166"/>
      <c r="G922" s="166"/>
      <c r="H922" s="166"/>
      <c r="I922" s="166"/>
      <c r="J922" s="166"/>
      <c r="K922" s="166"/>
      <c r="L922" s="166"/>
      <c r="M922" s="166"/>
      <c r="N922" s="166"/>
      <c r="O922" s="166"/>
      <c r="P922" s="166"/>
      <c r="Q922" s="166"/>
      <c r="R922" s="166"/>
      <c r="S922" s="166"/>
      <c r="T922" s="166"/>
      <c r="U922" s="166"/>
      <c r="V922" s="166"/>
      <c r="W922" s="166"/>
      <c r="X922" s="166"/>
      <c r="Y922" s="166"/>
      <c r="Z922" s="166"/>
    </row>
    <row r="923" spans="1:26" ht="12.75" customHeight="1">
      <c r="A923" s="166"/>
      <c r="B923" s="166"/>
      <c r="C923" s="166"/>
      <c r="D923" s="166"/>
      <c r="E923" s="166"/>
      <c r="F923" s="166"/>
      <c r="G923" s="166"/>
      <c r="H923" s="166"/>
      <c r="I923" s="166"/>
      <c r="J923" s="166"/>
      <c r="K923" s="166"/>
      <c r="L923" s="166"/>
      <c r="M923" s="166"/>
      <c r="N923" s="166"/>
      <c r="O923" s="166"/>
      <c r="P923" s="166"/>
      <c r="Q923" s="166"/>
      <c r="R923" s="166"/>
      <c r="S923" s="166"/>
      <c r="T923" s="166"/>
      <c r="U923" s="166"/>
      <c r="V923" s="166"/>
      <c r="W923" s="166"/>
      <c r="X923" s="166"/>
      <c r="Y923" s="166"/>
      <c r="Z923" s="166"/>
    </row>
    <row r="924" spans="1:26" ht="12.75" customHeight="1">
      <c r="A924" s="166"/>
      <c r="B924" s="166"/>
      <c r="C924" s="166"/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66"/>
      <c r="O924" s="166"/>
      <c r="P924" s="166"/>
      <c r="Q924" s="166"/>
      <c r="R924" s="166"/>
      <c r="S924" s="166"/>
      <c r="T924" s="166"/>
      <c r="U924" s="166"/>
      <c r="V924" s="166"/>
      <c r="W924" s="166"/>
      <c r="X924" s="166"/>
      <c r="Y924" s="166"/>
      <c r="Z924" s="166"/>
    </row>
    <row r="925" spans="1:26" ht="12.75" customHeight="1">
      <c r="A925" s="166"/>
      <c r="B925" s="166"/>
      <c r="C925" s="166"/>
      <c r="D925" s="166"/>
      <c r="E925" s="166"/>
      <c r="F925" s="166"/>
      <c r="G925" s="166"/>
      <c r="H925" s="166"/>
      <c r="I925" s="166"/>
      <c r="J925" s="166"/>
      <c r="K925" s="166"/>
      <c r="L925" s="166"/>
      <c r="M925" s="166"/>
      <c r="N925" s="166"/>
      <c r="O925" s="166"/>
      <c r="P925" s="166"/>
      <c r="Q925" s="166"/>
      <c r="R925" s="166"/>
      <c r="S925" s="166"/>
      <c r="T925" s="166"/>
      <c r="U925" s="166"/>
      <c r="V925" s="166"/>
      <c r="W925" s="166"/>
      <c r="X925" s="166"/>
      <c r="Y925" s="166"/>
      <c r="Z925" s="166"/>
    </row>
    <row r="926" spans="1:26" ht="12.75" customHeight="1">
      <c r="A926" s="166"/>
      <c r="B926" s="166"/>
      <c r="C926" s="166"/>
      <c r="D926" s="166"/>
      <c r="E926" s="166"/>
      <c r="F926" s="166"/>
      <c r="G926" s="166"/>
      <c r="H926" s="166"/>
      <c r="I926" s="166"/>
      <c r="J926" s="166"/>
      <c r="K926" s="166"/>
      <c r="L926" s="166"/>
      <c r="M926" s="166"/>
      <c r="N926" s="166"/>
      <c r="O926" s="166"/>
      <c r="P926" s="166"/>
      <c r="Q926" s="166"/>
      <c r="R926" s="166"/>
      <c r="S926" s="166"/>
      <c r="T926" s="166"/>
      <c r="U926" s="166"/>
      <c r="V926" s="166"/>
      <c r="W926" s="166"/>
      <c r="X926" s="166"/>
      <c r="Y926" s="166"/>
      <c r="Z926" s="166"/>
    </row>
    <row r="927" spans="1:26" ht="12.75" customHeight="1">
      <c r="A927" s="166"/>
      <c r="B927" s="166"/>
      <c r="C927" s="166"/>
      <c r="D927" s="166"/>
      <c r="E927" s="166"/>
      <c r="F927" s="166"/>
      <c r="G927" s="166"/>
      <c r="H927" s="166"/>
      <c r="I927" s="166"/>
      <c r="J927" s="166"/>
      <c r="K927" s="166"/>
      <c r="L927" s="166"/>
      <c r="M927" s="166"/>
      <c r="N927" s="166"/>
      <c r="O927" s="166"/>
      <c r="P927" s="166"/>
      <c r="Q927" s="166"/>
      <c r="R927" s="166"/>
      <c r="S927" s="166"/>
      <c r="T927" s="166"/>
      <c r="U927" s="166"/>
      <c r="V927" s="166"/>
      <c r="W927" s="166"/>
      <c r="X927" s="166"/>
      <c r="Y927" s="166"/>
      <c r="Z927" s="166"/>
    </row>
    <row r="928" spans="1:26" ht="12.75" customHeight="1">
      <c r="A928" s="166"/>
      <c r="B928" s="166"/>
      <c r="C928" s="166"/>
      <c r="D928" s="166"/>
      <c r="E928" s="166"/>
      <c r="F928" s="166"/>
      <c r="G928" s="166"/>
      <c r="H928" s="166"/>
      <c r="I928" s="166"/>
      <c r="J928" s="166"/>
      <c r="K928" s="166"/>
      <c r="L928" s="166"/>
      <c r="M928" s="166"/>
      <c r="N928" s="166"/>
      <c r="O928" s="166"/>
      <c r="P928" s="166"/>
      <c r="Q928" s="166"/>
      <c r="R928" s="166"/>
      <c r="S928" s="166"/>
      <c r="T928" s="166"/>
      <c r="U928" s="166"/>
      <c r="V928" s="166"/>
      <c r="W928" s="166"/>
      <c r="X928" s="166"/>
      <c r="Y928" s="166"/>
      <c r="Z928" s="166"/>
    </row>
    <row r="929" spans="1:26" ht="12.75" customHeight="1">
      <c r="A929" s="166"/>
      <c r="B929" s="166"/>
      <c r="C929" s="166"/>
      <c r="D929" s="166"/>
      <c r="E929" s="166"/>
      <c r="F929" s="166"/>
      <c r="G929" s="166"/>
      <c r="H929" s="166"/>
      <c r="I929" s="166"/>
      <c r="J929" s="166"/>
      <c r="K929" s="166"/>
      <c r="L929" s="166"/>
      <c r="M929" s="166"/>
      <c r="N929" s="166"/>
      <c r="O929" s="166"/>
      <c r="P929" s="166"/>
      <c r="Q929" s="166"/>
      <c r="R929" s="166"/>
      <c r="S929" s="166"/>
      <c r="T929" s="166"/>
      <c r="U929" s="166"/>
      <c r="V929" s="166"/>
      <c r="W929" s="166"/>
      <c r="X929" s="166"/>
      <c r="Y929" s="166"/>
      <c r="Z929" s="166"/>
    </row>
    <row r="930" spans="1:26" ht="12.75" customHeight="1">
      <c r="A930" s="166"/>
      <c r="B930" s="166"/>
      <c r="C930" s="166"/>
      <c r="D930" s="166"/>
      <c r="E930" s="166"/>
      <c r="F930" s="166"/>
      <c r="G930" s="166"/>
      <c r="H930" s="166"/>
      <c r="I930" s="166"/>
      <c r="J930" s="166"/>
      <c r="K930" s="166"/>
      <c r="L930" s="166"/>
      <c r="M930" s="166"/>
      <c r="N930" s="166"/>
      <c r="O930" s="166"/>
      <c r="P930" s="166"/>
      <c r="Q930" s="166"/>
      <c r="R930" s="166"/>
      <c r="S930" s="166"/>
      <c r="T930" s="166"/>
      <c r="U930" s="166"/>
      <c r="V930" s="166"/>
      <c r="W930" s="166"/>
      <c r="X930" s="166"/>
      <c r="Y930" s="166"/>
      <c r="Z930" s="166"/>
    </row>
    <row r="931" spans="1:26" ht="12.75" customHeight="1">
      <c r="A931" s="166"/>
      <c r="B931" s="166"/>
      <c r="C931" s="166"/>
      <c r="D931" s="166"/>
      <c r="E931" s="166"/>
      <c r="F931" s="166"/>
      <c r="G931" s="166"/>
      <c r="H931" s="166"/>
      <c r="I931" s="166"/>
      <c r="J931" s="166"/>
      <c r="K931" s="166"/>
      <c r="L931" s="166"/>
      <c r="M931" s="166"/>
      <c r="N931" s="166"/>
      <c r="O931" s="166"/>
      <c r="P931" s="166"/>
      <c r="Q931" s="166"/>
      <c r="R931" s="166"/>
      <c r="S931" s="166"/>
      <c r="T931" s="166"/>
      <c r="U931" s="166"/>
      <c r="V931" s="166"/>
      <c r="W931" s="166"/>
      <c r="X931" s="166"/>
      <c r="Y931" s="166"/>
      <c r="Z931" s="166"/>
    </row>
    <row r="932" spans="1:26" ht="12.75" customHeight="1">
      <c r="A932" s="166"/>
      <c r="B932" s="166"/>
      <c r="C932" s="166"/>
      <c r="D932" s="166"/>
      <c r="E932" s="166"/>
      <c r="F932" s="166"/>
      <c r="G932" s="166"/>
      <c r="H932" s="166"/>
      <c r="I932" s="166"/>
      <c r="J932" s="166"/>
      <c r="K932" s="166"/>
      <c r="L932" s="166"/>
      <c r="M932" s="166"/>
      <c r="N932" s="166"/>
      <c r="O932" s="166"/>
      <c r="P932" s="166"/>
      <c r="Q932" s="166"/>
      <c r="R932" s="166"/>
      <c r="S932" s="166"/>
      <c r="T932" s="166"/>
      <c r="U932" s="166"/>
      <c r="V932" s="166"/>
      <c r="W932" s="166"/>
      <c r="X932" s="166"/>
      <c r="Y932" s="166"/>
      <c r="Z932" s="166"/>
    </row>
    <row r="933" spans="1:26" ht="12.75" customHeight="1">
      <c r="A933" s="166"/>
      <c r="B933" s="166"/>
      <c r="C933" s="166"/>
      <c r="D933" s="166"/>
      <c r="E933" s="166"/>
      <c r="F933" s="166"/>
      <c r="G933" s="166"/>
      <c r="H933" s="166"/>
      <c r="I933" s="166"/>
      <c r="J933" s="166"/>
      <c r="K933" s="166"/>
      <c r="L933" s="166"/>
      <c r="M933" s="166"/>
      <c r="N933" s="166"/>
      <c r="O933" s="166"/>
      <c r="P933" s="166"/>
      <c r="Q933" s="166"/>
      <c r="R933" s="166"/>
      <c r="S933" s="166"/>
      <c r="T933" s="166"/>
      <c r="U933" s="166"/>
      <c r="V933" s="166"/>
      <c r="W933" s="166"/>
      <c r="X933" s="166"/>
      <c r="Y933" s="166"/>
      <c r="Z933" s="166"/>
    </row>
    <row r="934" spans="1:26" ht="12.75" customHeight="1">
      <c r="A934" s="166"/>
      <c r="B934" s="166"/>
      <c r="C934" s="166"/>
      <c r="D934" s="166"/>
      <c r="E934" s="166"/>
      <c r="F934" s="166"/>
      <c r="G934" s="166"/>
      <c r="H934" s="166"/>
      <c r="I934" s="166"/>
      <c r="J934" s="166"/>
      <c r="K934" s="166"/>
      <c r="L934" s="166"/>
      <c r="M934" s="166"/>
      <c r="N934" s="166"/>
      <c r="O934" s="166"/>
      <c r="P934" s="166"/>
      <c r="Q934" s="166"/>
      <c r="R934" s="166"/>
      <c r="S934" s="166"/>
      <c r="T934" s="166"/>
      <c r="U934" s="166"/>
      <c r="V934" s="166"/>
      <c r="W934" s="166"/>
      <c r="X934" s="166"/>
      <c r="Y934" s="166"/>
      <c r="Z934" s="166"/>
    </row>
    <row r="935" spans="1:26" ht="12.75" customHeight="1">
      <c r="A935" s="166"/>
      <c r="B935" s="166"/>
      <c r="C935" s="166"/>
      <c r="D935" s="166"/>
      <c r="E935" s="166"/>
      <c r="F935" s="166"/>
      <c r="G935" s="166"/>
      <c r="H935" s="166"/>
      <c r="I935" s="166"/>
      <c r="J935" s="166"/>
      <c r="K935" s="166"/>
      <c r="L935" s="166"/>
      <c r="M935" s="166"/>
      <c r="N935" s="166"/>
      <c r="O935" s="166"/>
      <c r="P935" s="166"/>
      <c r="Q935" s="166"/>
      <c r="R935" s="166"/>
      <c r="S935" s="166"/>
      <c r="T935" s="166"/>
      <c r="U935" s="166"/>
      <c r="V935" s="166"/>
      <c r="W935" s="166"/>
      <c r="X935" s="166"/>
      <c r="Y935" s="166"/>
      <c r="Z935" s="166"/>
    </row>
    <row r="936" spans="1:26" ht="12.75" customHeight="1">
      <c r="A936" s="166"/>
      <c r="B936" s="166"/>
      <c r="C936" s="166"/>
      <c r="D936" s="166"/>
      <c r="E936" s="166"/>
      <c r="F936" s="166"/>
      <c r="G936" s="166"/>
      <c r="H936" s="166"/>
      <c r="I936" s="166"/>
      <c r="J936" s="166"/>
      <c r="K936" s="166"/>
      <c r="L936" s="166"/>
      <c r="M936" s="166"/>
      <c r="N936" s="166"/>
      <c r="O936" s="166"/>
      <c r="P936" s="166"/>
      <c r="Q936" s="166"/>
      <c r="R936" s="166"/>
      <c r="S936" s="166"/>
      <c r="T936" s="166"/>
      <c r="U936" s="166"/>
      <c r="V936" s="166"/>
      <c r="W936" s="166"/>
      <c r="X936" s="166"/>
      <c r="Y936" s="166"/>
      <c r="Z936" s="166"/>
    </row>
    <row r="937" spans="1:26" ht="12.75" customHeight="1">
      <c r="A937" s="166"/>
      <c r="B937" s="166"/>
      <c r="C937" s="166"/>
      <c r="D937" s="166"/>
      <c r="E937" s="166"/>
      <c r="F937" s="166"/>
      <c r="G937" s="166"/>
      <c r="H937" s="166"/>
      <c r="I937" s="166"/>
      <c r="J937" s="166"/>
      <c r="K937" s="166"/>
      <c r="L937" s="166"/>
      <c r="M937" s="166"/>
      <c r="N937" s="166"/>
      <c r="O937" s="166"/>
      <c r="P937" s="166"/>
      <c r="Q937" s="166"/>
      <c r="R937" s="166"/>
      <c r="S937" s="166"/>
      <c r="T937" s="166"/>
      <c r="U937" s="166"/>
      <c r="V937" s="166"/>
      <c r="W937" s="166"/>
      <c r="X937" s="166"/>
      <c r="Y937" s="166"/>
      <c r="Z937" s="166"/>
    </row>
    <row r="938" spans="1:26" ht="12.75" customHeight="1">
      <c r="A938" s="166"/>
      <c r="B938" s="166"/>
      <c r="C938" s="166"/>
      <c r="D938" s="166"/>
      <c r="E938" s="166"/>
      <c r="F938" s="166"/>
      <c r="G938" s="166"/>
      <c r="H938" s="166"/>
      <c r="I938" s="166"/>
      <c r="J938" s="166"/>
      <c r="K938" s="166"/>
      <c r="L938" s="166"/>
      <c r="M938" s="166"/>
      <c r="N938" s="166"/>
      <c r="O938" s="166"/>
      <c r="P938" s="166"/>
      <c r="Q938" s="166"/>
      <c r="R938" s="166"/>
      <c r="S938" s="166"/>
      <c r="T938" s="166"/>
      <c r="U938" s="166"/>
      <c r="V938" s="166"/>
      <c r="W938" s="166"/>
      <c r="X938" s="166"/>
      <c r="Y938" s="166"/>
      <c r="Z938" s="166"/>
    </row>
    <row r="939" spans="1:26" ht="12.75" customHeight="1">
      <c r="A939" s="166"/>
      <c r="B939" s="166"/>
      <c r="C939" s="166"/>
      <c r="D939" s="166"/>
      <c r="E939" s="166"/>
      <c r="F939" s="166"/>
      <c r="G939" s="166"/>
      <c r="H939" s="166"/>
      <c r="I939" s="166"/>
      <c r="J939" s="166"/>
      <c r="K939" s="166"/>
      <c r="L939" s="166"/>
      <c r="M939" s="166"/>
      <c r="N939" s="166"/>
      <c r="O939" s="166"/>
      <c r="P939" s="166"/>
      <c r="Q939" s="166"/>
      <c r="R939" s="166"/>
      <c r="S939" s="166"/>
      <c r="T939" s="166"/>
      <c r="U939" s="166"/>
      <c r="V939" s="166"/>
      <c r="W939" s="166"/>
      <c r="X939" s="166"/>
      <c r="Y939" s="166"/>
      <c r="Z939" s="166"/>
    </row>
    <row r="940" spans="1:26" ht="12.75" customHeight="1">
      <c r="A940" s="166"/>
      <c r="B940" s="166"/>
      <c r="C940" s="166"/>
      <c r="D940" s="166"/>
      <c r="E940" s="166"/>
      <c r="F940" s="166"/>
      <c r="G940" s="166"/>
      <c r="H940" s="166"/>
      <c r="I940" s="166"/>
      <c r="J940" s="166"/>
      <c r="K940" s="166"/>
      <c r="L940" s="166"/>
      <c r="M940" s="166"/>
      <c r="N940" s="166"/>
      <c r="O940" s="166"/>
      <c r="P940" s="166"/>
      <c r="Q940" s="166"/>
      <c r="R940" s="166"/>
      <c r="S940" s="166"/>
      <c r="T940" s="166"/>
      <c r="U940" s="166"/>
      <c r="V940" s="166"/>
      <c r="W940" s="166"/>
      <c r="X940" s="166"/>
      <c r="Y940" s="166"/>
      <c r="Z940" s="166"/>
    </row>
    <row r="941" spans="1:26" ht="12.75" customHeight="1">
      <c r="A941" s="166"/>
      <c r="B941" s="166"/>
      <c r="C941" s="166"/>
      <c r="D941" s="166"/>
      <c r="E941" s="166"/>
      <c r="F941" s="166"/>
      <c r="G941" s="166"/>
      <c r="H941" s="166"/>
      <c r="I941" s="166"/>
      <c r="J941" s="166"/>
      <c r="K941" s="166"/>
      <c r="L941" s="166"/>
      <c r="M941" s="166"/>
      <c r="N941" s="166"/>
      <c r="O941" s="166"/>
      <c r="P941" s="166"/>
      <c r="Q941" s="166"/>
      <c r="R941" s="166"/>
      <c r="S941" s="166"/>
      <c r="T941" s="166"/>
      <c r="U941" s="166"/>
      <c r="V941" s="166"/>
      <c r="W941" s="166"/>
      <c r="X941" s="166"/>
      <c r="Y941" s="166"/>
      <c r="Z941" s="166"/>
    </row>
    <row r="942" spans="1:26" ht="12.75" customHeight="1">
      <c r="A942" s="166"/>
      <c r="B942" s="166"/>
      <c r="C942" s="166"/>
      <c r="D942" s="166"/>
      <c r="E942" s="166"/>
      <c r="F942" s="166"/>
      <c r="G942" s="166"/>
      <c r="H942" s="166"/>
      <c r="I942" s="166"/>
      <c r="J942" s="166"/>
      <c r="K942" s="166"/>
      <c r="L942" s="166"/>
      <c r="M942" s="166"/>
      <c r="N942" s="166"/>
      <c r="O942" s="166"/>
      <c r="P942" s="166"/>
      <c r="Q942" s="166"/>
      <c r="R942" s="166"/>
      <c r="S942" s="166"/>
      <c r="T942" s="166"/>
      <c r="U942" s="166"/>
      <c r="V942" s="166"/>
      <c r="W942" s="166"/>
      <c r="X942" s="166"/>
      <c r="Y942" s="166"/>
      <c r="Z942" s="166"/>
    </row>
    <row r="943" spans="1:26" ht="12.75" customHeight="1">
      <c r="A943" s="166"/>
      <c r="B943" s="166"/>
      <c r="C943" s="166"/>
      <c r="D943" s="166"/>
      <c r="E943" s="166"/>
      <c r="F943" s="166"/>
      <c r="G943" s="166"/>
      <c r="H943" s="166"/>
      <c r="I943" s="166"/>
      <c r="J943" s="166"/>
      <c r="K943" s="166"/>
      <c r="L943" s="166"/>
      <c r="M943" s="166"/>
      <c r="N943" s="166"/>
      <c r="O943" s="166"/>
      <c r="P943" s="166"/>
      <c r="Q943" s="166"/>
      <c r="R943" s="166"/>
      <c r="S943" s="166"/>
      <c r="T943" s="166"/>
      <c r="U943" s="166"/>
      <c r="V943" s="166"/>
      <c r="W943" s="166"/>
      <c r="X943" s="166"/>
      <c r="Y943" s="166"/>
      <c r="Z943" s="166"/>
    </row>
    <row r="944" spans="1:26" ht="12.75" customHeight="1">
      <c r="A944" s="166"/>
      <c r="B944" s="166"/>
      <c r="C944" s="166"/>
      <c r="D944" s="166"/>
      <c r="E944" s="166"/>
      <c r="F944" s="166"/>
      <c r="G944" s="166"/>
      <c r="H944" s="166"/>
      <c r="I944" s="166"/>
      <c r="J944" s="166"/>
      <c r="K944" s="166"/>
      <c r="L944" s="166"/>
      <c r="M944" s="166"/>
      <c r="N944" s="166"/>
      <c r="O944" s="166"/>
      <c r="P944" s="166"/>
      <c r="Q944" s="166"/>
      <c r="R944" s="166"/>
      <c r="S944" s="166"/>
      <c r="T944" s="166"/>
      <c r="U944" s="166"/>
      <c r="V944" s="166"/>
      <c r="W944" s="166"/>
      <c r="X944" s="166"/>
      <c r="Y944" s="166"/>
      <c r="Z944" s="166"/>
    </row>
    <row r="945" spans="1:26" ht="12.75" customHeight="1">
      <c r="A945" s="166"/>
      <c r="B945" s="166"/>
      <c r="C945" s="166"/>
      <c r="D945" s="166"/>
      <c r="E945" s="166"/>
      <c r="F945" s="166"/>
      <c r="G945" s="166"/>
      <c r="H945" s="166"/>
      <c r="I945" s="166"/>
      <c r="J945" s="166"/>
      <c r="K945" s="166"/>
      <c r="L945" s="166"/>
      <c r="M945" s="166"/>
      <c r="N945" s="166"/>
      <c r="O945" s="166"/>
      <c r="P945" s="166"/>
      <c r="Q945" s="166"/>
      <c r="R945" s="166"/>
      <c r="S945" s="166"/>
      <c r="T945" s="166"/>
      <c r="U945" s="166"/>
      <c r="V945" s="166"/>
      <c r="W945" s="166"/>
      <c r="X945" s="166"/>
      <c r="Y945" s="166"/>
      <c r="Z945" s="166"/>
    </row>
    <row r="946" spans="1:26" ht="12.75" customHeight="1">
      <c r="A946" s="166"/>
      <c r="B946" s="166"/>
      <c r="C946" s="166"/>
      <c r="D946" s="166"/>
      <c r="E946" s="166"/>
      <c r="F946" s="166"/>
      <c r="G946" s="166"/>
      <c r="H946" s="166"/>
      <c r="I946" s="166"/>
      <c r="J946" s="166"/>
      <c r="K946" s="166"/>
      <c r="L946" s="166"/>
      <c r="M946" s="166"/>
      <c r="N946" s="166"/>
      <c r="O946" s="166"/>
      <c r="P946" s="166"/>
      <c r="Q946" s="166"/>
      <c r="R946" s="166"/>
      <c r="S946" s="166"/>
      <c r="T946" s="166"/>
      <c r="U946" s="166"/>
      <c r="V946" s="166"/>
      <c r="W946" s="166"/>
      <c r="X946" s="166"/>
      <c r="Y946" s="166"/>
      <c r="Z946" s="166"/>
    </row>
    <row r="947" spans="1:26" ht="12.75" customHeight="1">
      <c r="A947" s="166"/>
      <c r="B947" s="166"/>
      <c r="C947" s="166"/>
      <c r="D947" s="166"/>
      <c r="E947" s="166"/>
      <c r="F947" s="166"/>
      <c r="G947" s="166"/>
      <c r="H947" s="166"/>
      <c r="I947" s="166"/>
      <c r="J947" s="166"/>
      <c r="K947" s="166"/>
      <c r="L947" s="166"/>
      <c r="M947" s="166"/>
      <c r="N947" s="166"/>
      <c r="O947" s="166"/>
      <c r="P947" s="166"/>
      <c r="Q947" s="166"/>
      <c r="R947" s="166"/>
      <c r="S947" s="166"/>
      <c r="T947" s="166"/>
      <c r="U947" s="166"/>
      <c r="V947" s="166"/>
      <c r="W947" s="166"/>
      <c r="X947" s="166"/>
      <c r="Y947" s="166"/>
      <c r="Z947" s="166"/>
    </row>
    <row r="948" spans="1:26" ht="12.75" customHeight="1">
      <c r="A948" s="166"/>
      <c r="B948" s="166"/>
      <c r="C948" s="166"/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66"/>
      <c r="O948" s="166"/>
      <c r="P948" s="166"/>
      <c r="Q948" s="166"/>
      <c r="R948" s="166"/>
      <c r="S948" s="166"/>
      <c r="T948" s="166"/>
      <c r="U948" s="166"/>
      <c r="V948" s="166"/>
      <c r="W948" s="166"/>
      <c r="X948" s="166"/>
      <c r="Y948" s="166"/>
      <c r="Z948" s="166"/>
    </row>
    <row r="949" spans="1:26" ht="12.75" customHeight="1">
      <c r="A949" s="166"/>
      <c r="B949" s="166"/>
      <c r="C949" s="166"/>
      <c r="D949" s="166"/>
      <c r="E949" s="166"/>
      <c r="F949" s="166"/>
      <c r="G949" s="166"/>
      <c r="H949" s="166"/>
      <c r="I949" s="166"/>
      <c r="J949" s="166"/>
      <c r="K949" s="166"/>
      <c r="L949" s="166"/>
      <c r="M949" s="166"/>
      <c r="N949" s="166"/>
      <c r="O949" s="166"/>
      <c r="P949" s="166"/>
      <c r="Q949" s="166"/>
      <c r="R949" s="166"/>
      <c r="S949" s="166"/>
      <c r="T949" s="166"/>
      <c r="U949" s="166"/>
      <c r="V949" s="166"/>
      <c r="W949" s="166"/>
      <c r="X949" s="166"/>
      <c r="Y949" s="166"/>
      <c r="Z949" s="166"/>
    </row>
    <row r="950" spans="1:26" ht="12.75" customHeight="1">
      <c r="A950" s="166"/>
      <c r="B950" s="166"/>
      <c r="C950" s="166"/>
      <c r="D950" s="166"/>
      <c r="E950" s="166"/>
      <c r="F950" s="166"/>
      <c r="G950" s="166"/>
      <c r="H950" s="166"/>
      <c r="I950" s="166"/>
      <c r="J950" s="166"/>
      <c r="K950" s="166"/>
      <c r="L950" s="166"/>
      <c r="M950" s="166"/>
      <c r="N950" s="166"/>
      <c r="O950" s="166"/>
      <c r="P950" s="166"/>
      <c r="Q950" s="166"/>
      <c r="R950" s="166"/>
      <c r="S950" s="166"/>
      <c r="T950" s="166"/>
      <c r="U950" s="166"/>
      <c r="V950" s="166"/>
      <c r="W950" s="166"/>
      <c r="X950" s="166"/>
      <c r="Y950" s="166"/>
      <c r="Z950" s="166"/>
    </row>
    <row r="951" spans="1:26" ht="12.75" customHeight="1">
      <c r="A951" s="166"/>
      <c r="B951" s="166"/>
      <c r="C951" s="166"/>
      <c r="D951" s="166"/>
      <c r="E951" s="166"/>
      <c r="F951" s="166"/>
      <c r="G951" s="166"/>
      <c r="H951" s="166"/>
      <c r="I951" s="166"/>
      <c r="J951" s="166"/>
      <c r="K951" s="166"/>
      <c r="L951" s="166"/>
      <c r="M951" s="166"/>
      <c r="N951" s="166"/>
      <c r="O951" s="166"/>
      <c r="P951" s="166"/>
      <c r="Q951" s="166"/>
      <c r="R951" s="166"/>
      <c r="S951" s="166"/>
      <c r="T951" s="166"/>
      <c r="U951" s="166"/>
      <c r="V951" s="166"/>
      <c r="W951" s="166"/>
      <c r="X951" s="166"/>
      <c r="Y951" s="166"/>
      <c r="Z951" s="166"/>
    </row>
    <row r="952" spans="1:26" ht="12.75" customHeight="1">
      <c r="A952" s="166"/>
      <c r="B952" s="166"/>
      <c r="C952" s="166"/>
      <c r="D952" s="166"/>
      <c r="E952" s="166"/>
      <c r="F952" s="166"/>
      <c r="G952" s="166"/>
      <c r="H952" s="166"/>
      <c r="I952" s="166"/>
      <c r="J952" s="166"/>
      <c r="K952" s="166"/>
      <c r="L952" s="166"/>
      <c r="M952" s="166"/>
      <c r="N952" s="166"/>
      <c r="O952" s="166"/>
      <c r="P952" s="166"/>
      <c r="Q952" s="166"/>
      <c r="R952" s="166"/>
      <c r="S952" s="166"/>
      <c r="T952" s="166"/>
      <c r="U952" s="166"/>
      <c r="V952" s="166"/>
      <c r="W952" s="166"/>
      <c r="X952" s="166"/>
      <c r="Y952" s="166"/>
      <c r="Z952" s="166"/>
    </row>
    <row r="953" spans="1:26" ht="12.75" customHeight="1">
      <c r="A953" s="166"/>
      <c r="B953" s="166"/>
      <c r="C953" s="166"/>
      <c r="D953" s="166"/>
      <c r="E953" s="166"/>
      <c r="F953" s="166"/>
      <c r="G953" s="166"/>
      <c r="H953" s="166"/>
      <c r="I953" s="166"/>
      <c r="J953" s="166"/>
      <c r="K953" s="166"/>
      <c r="L953" s="166"/>
      <c r="M953" s="166"/>
      <c r="N953" s="166"/>
      <c r="O953" s="166"/>
      <c r="P953" s="166"/>
      <c r="Q953" s="166"/>
      <c r="R953" s="166"/>
      <c r="S953" s="166"/>
      <c r="T953" s="166"/>
      <c r="U953" s="166"/>
      <c r="V953" s="166"/>
      <c r="W953" s="166"/>
      <c r="X953" s="166"/>
      <c r="Y953" s="166"/>
      <c r="Z953" s="166"/>
    </row>
    <row r="954" spans="1:26" ht="12.75" customHeight="1">
      <c r="A954" s="166"/>
      <c r="B954" s="166"/>
      <c r="C954" s="166"/>
      <c r="D954" s="166"/>
      <c r="E954" s="166"/>
      <c r="F954" s="166"/>
      <c r="G954" s="166"/>
      <c r="H954" s="166"/>
      <c r="I954" s="166"/>
      <c r="J954" s="166"/>
      <c r="K954" s="166"/>
      <c r="L954" s="166"/>
      <c r="M954" s="166"/>
      <c r="N954" s="166"/>
      <c r="O954" s="166"/>
      <c r="P954" s="166"/>
      <c r="Q954" s="166"/>
      <c r="R954" s="166"/>
      <c r="S954" s="166"/>
      <c r="T954" s="166"/>
      <c r="U954" s="166"/>
      <c r="V954" s="166"/>
      <c r="W954" s="166"/>
      <c r="X954" s="166"/>
      <c r="Y954" s="166"/>
      <c r="Z954" s="166"/>
    </row>
    <row r="955" spans="1:26" ht="12.75" customHeight="1">
      <c r="A955" s="166"/>
      <c r="B955" s="166"/>
      <c r="C955" s="166"/>
      <c r="D955" s="166"/>
      <c r="E955" s="166"/>
      <c r="F955" s="166"/>
      <c r="G955" s="166"/>
      <c r="H955" s="166"/>
      <c r="I955" s="166"/>
      <c r="J955" s="166"/>
      <c r="K955" s="166"/>
      <c r="L955" s="166"/>
      <c r="M955" s="166"/>
      <c r="N955" s="166"/>
      <c r="O955" s="166"/>
      <c r="P955" s="166"/>
      <c r="Q955" s="166"/>
      <c r="R955" s="166"/>
      <c r="S955" s="166"/>
      <c r="T955" s="166"/>
      <c r="U955" s="166"/>
      <c r="V955" s="166"/>
      <c r="W955" s="166"/>
      <c r="X955" s="166"/>
      <c r="Y955" s="166"/>
      <c r="Z955" s="166"/>
    </row>
    <row r="956" spans="1:26" ht="12.75" customHeight="1">
      <c r="A956" s="166"/>
      <c r="B956" s="166"/>
      <c r="C956" s="166"/>
      <c r="D956" s="166"/>
      <c r="E956" s="166"/>
      <c r="F956" s="166"/>
      <c r="G956" s="166"/>
      <c r="H956" s="166"/>
      <c r="I956" s="166"/>
      <c r="J956" s="166"/>
      <c r="K956" s="166"/>
      <c r="L956" s="166"/>
      <c r="M956" s="166"/>
      <c r="N956" s="166"/>
      <c r="O956" s="166"/>
      <c r="P956" s="166"/>
      <c r="Q956" s="166"/>
      <c r="R956" s="166"/>
      <c r="S956" s="166"/>
      <c r="T956" s="166"/>
      <c r="U956" s="166"/>
      <c r="V956" s="166"/>
      <c r="W956" s="166"/>
      <c r="X956" s="166"/>
      <c r="Y956" s="166"/>
      <c r="Z956" s="166"/>
    </row>
    <row r="957" spans="1:26" ht="12.75" customHeight="1">
      <c r="A957" s="166"/>
      <c r="B957" s="166"/>
      <c r="C957" s="166"/>
      <c r="D957" s="166"/>
      <c r="E957" s="166"/>
      <c r="F957" s="166"/>
      <c r="G957" s="166"/>
      <c r="H957" s="166"/>
      <c r="I957" s="166"/>
      <c r="J957" s="166"/>
      <c r="K957" s="166"/>
      <c r="L957" s="166"/>
      <c r="M957" s="166"/>
      <c r="N957" s="166"/>
      <c r="O957" s="166"/>
      <c r="P957" s="166"/>
      <c r="Q957" s="166"/>
      <c r="R957" s="166"/>
      <c r="S957" s="166"/>
      <c r="T957" s="166"/>
      <c r="U957" s="166"/>
      <c r="V957" s="166"/>
      <c r="W957" s="166"/>
      <c r="X957" s="166"/>
      <c r="Y957" s="166"/>
      <c r="Z957" s="166"/>
    </row>
    <row r="958" spans="1:26" ht="12.75" customHeight="1">
      <c r="A958" s="166"/>
      <c r="B958" s="166"/>
      <c r="C958" s="166"/>
      <c r="D958" s="166"/>
      <c r="E958" s="166"/>
      <c r="F958" s="166"/>
      <c r="G958" s="166"/>
      <c r="H958" s="166"/>
      <c r="I958" s="166"/>
      <c r="J958" s="166"/>
      <c r="K958" s="166"/>
      <c r="L958" s="166"/>
      <c r="M958" s="166"/>
      <c r="N958" s="166"/>
      <c r="O958" s="166"/>
      <c r="P958" s="166"/>
      <c r="Q958" s="166"/>
      <c r="R958" s="166"/>
      <c r="S958" s="166"/>
      <c r="T958" s="166"/>
      <c r="U958" s="166"/>
      <c r="V958" s="166"/>
      <c r="W958" s="166"/>
      <c r="X958" s="166"/>
      <c r="Y958" s="166"/>
      <c r="Z958" s="166"/>
    </row>
    <row r="959" spans="1:26" ht="12.75" customHeight="1">
      <c r="A959" s="166"/>
      <c r="B959" s="166"/>
      <c r="C959" s="166"/>
      <c r="D959" s="166"/>
      <c r="E959" s="166"/>
      <c r="F959" s="166"/>
      <c r="G959" s="166"/>
      <c r="H959" s="166"/>
      <c r="I959" s="166"/>
      <c r="J959" s="166"/>
      <c r="K959" s="166"/>
      <c r="L959" s="166"/>
      <c r="M959" s="166"/>
      <c r="N959" s="166"/>
      <c r="O959" s="166"/>
      <c r="P959" s="166"/>
      <c r="Q959" s="166"/>
      <c r="R959" s="166"/>
      <c r="S959" s="166"/>
      <c r="T959" s="166"/>
      <c r="U959" s="166"/>
      <c r="V959" s="166"/>
      <c r="W959" s="166"/>
      <c r="X959" s="166"/>
      <c r="Y959" s="166"/>
      <c r="Z959" s="166"/>
    </row>
    <row r="960" spans="1:26" ht="12.75" customHeight="1">
      <c r="A960" s="166"/>
      <c r="B960" s="166"/>
      <c r="C960" s="166"/>
      <c r="D960" s="166"/>
      <c r="E960" s="166"/>
      <c r="F960" s="166"/>
      <c r="G960" s="166"/>
      <c r="H960" s="166"/>
      <c r="I960" s="166"/>
      <c r="J960" s="166"/>
      <c r="K960" s="166"/>
      <c r="L960" s="166"/>
      <c r="M960" s="166"/>
      <c r="N960" s="166"/>
      <c r="O960" s="166"/>
      <c r="P960" s="166"/>
      <c r="Q960" s="166"/>
      <c r="R960" s="166"/>
      <c r="S960" s="166"/>
      <c r="T960" s="166"/>
      <c r="U960" s="166"/>
      <c r="V960" s="166"/>
      <c r="W960" s="166"/>
      <c r="X960" s="166"/>
      <c r="Y960" s="166"/>
      <c r="Z960" s="166"/>
    </row>
    <row r="961" spans="1:26" ht="12.75" customHeight="1">
      <c r="A961" s="166"/>
      <c r="B961" s="166"/>
      <c r="C961" s="166"/>
      <c r="D961" s="166"/>
      <c r="E961" s="166"/>
      <c r="F961" s="166"/>
      <c r="G961" s="166"/>
      <c r="H961" s="166"/>
      <c r="I961" s="166"/>
      <c r="J961" s="166"/>
      <c r="K961" s="166"/>
      <c r="L961" s="166"/>
      <c r="M961" s="166"/>
      <c r="N961" s="166"/>
      <c r="O961" s="166"/>
      <c r="P961" s="166"/>
      <c r="Q961" s="166"/>
      <c r="R961" s="166"/>
      <c r="S961" s="166"/>
      <c r="T961" s="166"/>
      <c r="U961" s="166"/>
      <c r="V961" s="166"/>
      <c r="W961" s="166"/>
      <c r="X961" s="166"/>
      <c r="Y961" s="166"/>
      <c r="Z961" s="166"/>
    </row>
    <row r="962" spans="1:26" ht="12.75" customHeight="1">
      <c r="A962" s="166"/>
      <c r="B962" s="166"/>
      <c r="C962" s="166"/>
      <c r="D962" s="166"/>
      <c r="E962" s="166"/>
      <c r="F962" s="166"/>
      <c r="G962" s="166"/>
      <c r="H962" s="166"/>
      <c r="I962" s="166"/>
      <c r="J962" s="166"/>
      <c r="K962" s="166"/>
      <c r="L962" s="166"/>
      <c r="M962" s="166"/>
      <c r="N962" s="166"/>
      <c r="O962" s="166"/>
      <c r="P962" s="166"/>
      <c r="Q962" s="166"/>
      <c r="R962" s="166"/>
      <c r="S962" s="166"/>
      <c r="T962" s="166"/>
      <c r="U962" s="166"/>
      <c r="V962" s="166"/>
      <c r="W962" s="166"/>
      <c r="X962" s="166"/>
      <c r="Y962" s="166"/>
      <c r="Z962" s="166"/>
    </row>
    <row r="963" spans="1:26" ht="12.75" customHeight="1">
      <c r="A963" s="166"/>
      <c r="B963" s="166"/>
      <c r="C963" s="166"/>
      <c r="D963" s="166"/>
      <c r="E963" s="166"/>
      <c r="F963" s="166"/>
      <c r="G963" s="166"/>
      <c r="H963" s="166"/>
      <c r="I963" s="166"/>
      <c r="J963" s="166"/>
      <c r="K963" s="166"/>
      <c r="L963" s="166"/>
      <c r="M963" s="166"/>
      <c r="N963" s="166"/>
      <c r="O963" s="166"/>
      <c r="P963" s="166"/>
      <c r="Q963" s="166"/>
      <c r="R963" s="166"/>
      <c r="S963" s="166"/>
      <c r="T963" s="166"/>
      <c r="U963" s="166"/>
      <c r="V963" s="166"/>
      <c r="W963" s="166"/>
      <c r="X963" s="166"/>
      <c r="Y963" s="166"/>
      <c r="Z963" s="166"/>
    </row>
    <row r="964" spans="1:26" ht="12.75" customHeight="1">
      <c r="A964" s="166"/>
      <c r="B964" s="166"/>
      <c r="C964" s="166"/>
      <c r="D964" s="166"/>
      <c r="E964" s="166"/>
      <c r="F964" s="166"/>
      <c r="G964" s="166"/>
      <c r="H964" s="166"/>
      <c r="I964" s="166"/>
      <c r="J964" s="166"/>
      <c r="K964" s="166"/>
      <c r="L964" s="166"/>
      <c r="M964" s="166"/>
      <c r="N964" s="166"/>
      <c r="O964" s="166"/>
      <c r="P964" s="166"/>
      <c r="Q964" s="166"/>
      <c r="R964" s="166"/>
      <c r="S964" s="166"/>
      <c r="T964" s="166"/>
      <c r="U964" s="166"/>
      <c r="V964" s="166"/>
      <c r="W964" s="166"/>
      <c r="X964" s="166"/>
      <c r="Y964" s="166"/>
      <c r="Z964" s="166"/>
    </row>
    <row r="965" spans="1:26" ht="12.75" customHeight="1">
      <c r="A965" s="166"/>
      <c r="B965" s="166"/>
      <c r="C965" s="166"/>
      <c r="D965" s="166"/>
      <c r="E965" s="166"/>
      <c r="F965" s="166"/>
      <c r="G965" s="166"/>
      <c r="H965" s="166"/>
      <c r="I965" s="166"/>
      <c r="J965" s="166"/>
      <c r="K965" s="166"/>
      <c r="L965" s="166"/>
      <c r="M965" s="166"/>
      <c r="N965" s="166"/>
      <c r="O965" s="166"/>
      <c r="P965" s="166"/>
      <c r="Q965" s="166"/>
      <c r="R965" s="166"/>
      <c r="S965" s="166"/>
      <c r="T965" s="166"/>
      <c r="U965" s="166"/>
      <c r="V965" s="166"/>
      <c r="W965" s="166"/>
      <c r="X965" s="166"/>
      <c r="Y965" s="166"/>
      <c r="Z965" s="166"/>
    </row>
    <row r="966" spans="1:26" ht="12.75" customHeight="1">
      <c r="A966" s="166"/>
      <c r="B966" s="166"/>
      <c r="C966" s="166"/>
      <c r="D966" s="166"/>
      <c r="E966" s="166"/>
      <c r="F966" s="166"/>
      <c r="G966" s="166"/>
      <c r="H966" s="166"/>
      <c r="I966" s="166"/>
      <c r="J966" s="166"/>
      <c r="K966" s="166"/>
      <c r="L966" s="166"/>
      <c r="M966" s="166"/>
      <c r="N966" s="166"/>
      <c r="O966" s="166"/>
      <c r="P966" s="166"/>
      <c r="Q966" s="166"/>
      <c r="R966" s="166"/>
      <c r="S966" s="166"/>
      <c r="T966" s="166"/>
      <c r="U966" s="166"/>
      <c r="V966" s="166"/>
      <c r="W966" s="166"/>
      <c r="X966" s="166"/>
      <c r="Y966" s="166"/>
      <c r="Z966" s="166"/>
    </row>
    <row r="967" spans="1:26" ht="12.75" customHeight="1">
      <c r="A967" s="166"/>
      <c r="B967" s="166"/>
      <c r="C967" s="166"/>
      <c r="D967" s="166"/>
      <c r="E967" s="166"/>
      <c r="F967" s="166"/>
      <c r="G967" s="166"/>
      <c r="H967" s="166"/>
      <c r="I967" s="166"/>
      <c r="J967" s="166"/>
      <c r="K967" s="166"/>
      <c r="L967" s="166"/>
      <c r="M967" s="166"/>
      <c r="N967" s="166"/>
      <c r="O967" s="166"/>
      <c r="P967" s="166"/>
      <c r="Q967" s="166"/>
      <c r="R967" s="166"/>
      <c r="S967" s="166"/>
      <c r="T967" s="166"/>
      <c r="U967" s="166"/>
      <c r="V967" s="166"/>
      <c r="W967" s="166"/>
      <c r="X967" s="166"/>
      <c r="Y967" s="166"/>
      <c r="Z967" s="166"/>
    </row>
    <row r="968" spans="1:26" ht="12.75" customHeight="1">
      <c r="A968" s="166"/>
      <c r="B968" s="166"/>
      <c r="C968" s="166"/>
      <c r="D968" s="166"/>
      <c r="E968" s="166"/>
      <c r="F968" s="166"/>
      <c r="G968" s="166"/>
      <c r="H968" s="166"/>
      <c r="I968" s="166"/>
      <c r="J968" s="166"/>
      <c r="K968" s="166"/>
      <c r="L968" s="166"/>
      <c r="M968" s="166"/>
      <c r="N968" s="166"/>
      <c r="O968" s="166"/>
      <c r="P968" s="166"/>
      <c r="Q968" s="166"/>
      <c r="R968" s="166"/>
      <c r="S968" s="166"/>
      <c r="T968" s="166"/>
      <c r="U968" s="166"/>
      <c r="V968" s="166"/>
      <c r="W968" s="166"/>
      <c r="X968" s="166"/>
      <c r="Y968" s="166"/>
      <c r="Z968" s="166"/>
    </row>
    <row r="969" spans="1:26" ht="12.75" customHeight="1">
      <c r="A969" s="166"/>
      <c r="B969" s="166"/>
      <c r="C969" s="166"/>
      <c r="D969" s="166"/>
      <c r="E969" s="166"/>
      <c r="F969" s="166"/>
      <c r="G969" s="166"/>
      <c r="H969" s="166"/>
      <c r="I969" s="166"/>
      <c r="J969" s="166"/>
      <c r="K969" s="166"/>
      <c r="L969" s="166"/>
      <c r="M969" s="166"/>
      <c r="N969" s="166"/>
      <c r="O969" s="166"/>
      <c r="P969" s="166"/>
      <c r="Q969" s="166"/>
      <c r="R969" s="166"/>
      <c r="S969" s="166"/>
      <c r="T969" s="166"/>
      <c r="U969" s="166"/>
      <c r="V969" s="166"/>
      <c r="W969" s="166"/>
      <c r="X969" s="166"/>
      <c r="Y969" s="166"/>
      <c r="Z969" s="166"/>
    </row>
    <row r="970" spans="1:26" ht="12.75" customHeight="1">
      <c r="A970" s="166"/>
      <c r="B970" s="166"/>
      <c r="C970" s="166"/>
      <c r="D970" s="166"/>
      <c r="E970" s="166"/>
      <c r="F970" s="166"/>
      <c r="G970" s="166"/>
      <c r="H970" s="166"/>
      <c r="I970" s="166"/>
      <c r="J970" s="166"/>
      <c r="K970" s="166"/>
      <c r="L970" s="166"/>
      <c r="M970" s="166"/>
      <c r="N970" s="166"/>
      <c r="O970" s="166"/>
      <c r="P970" s="166"/>
      <c r="Q970" s="166"/>
      <c r="R970" s="166"/>
      <c r="S970" s="166"/>
      <c r="T970" s="166"/>
      <c r="U970" s="166"/>
      <c r="V970" s="166"/>
      <c r="W970" s="166"/>
      <c r="X970" s="166"/>
      <c r="Y970" s="166"/>
      <c r="Z970" s="166"/>
    </row>
    <row r="971" spans="1:26" ht="12.75" customHeight="1">
      <c r="A971" s="166"/>
      <c r="B971" s="166"/>
      <c r="C971" s="166"/>
      <c r="D971" s="166"/>
      <c r="E971" s="166"/>
      <c r="F971" s="166"/>
      <c r="G971" s="166"/>
      <c r="H971" s="166"/>
      <c r="I971" s="166"/>
      <c r="J971" s="166"/>
      <c r="K971" s="166"/>
      <c r="L971" s="166"/>
      <c r="M971" s="166"/>
      <c r="N971" s="166"/>
      <c r="O971" s="166"/>
      <c r="P971" s="166"/>
      <c r="Q971" s="166"/>
      <c r="R971" s="166"/>
      <c r="S971" s="166"/>
      <c r="T971" s="166"/>
      <c r="U971" s="166"/>
      <c r="V971" s="166"/>
      <c r="W971" s="166"/>
      <c r="X971" s="166"/>
      <c r="Y971" s="166"/>
      <c r="Z971" s="166"/>
    </row>
    <row r="972" spans="1:26" ht="12.75" customHeight="1">
      <c r="A972" s="166"/>
      <c r="B972" s="166"/>
      <c r="C972" s="166"/>
      <c r="D972" s="166"/>
      <c r="E972" s="166"/>
      <c r="F972" s="166"/>
      <c r="G972" s="166"/>
      <c r="H972" s="166"/>
      <c r="I972" s="166"/>
      <c r="J972" s="166"/>
      <c r="K972" s="166"/>
      <c r="L972" s="166"/>
      <c r="M972" s="166"/>
      <c r="N972" s="166"/>
      <c r="O972" s="166"/>
      <c r="P972" s="166"/>
      <c r="Q972" s="166"/>
      <c r="R972" s="166"/>
      <c r="S972" s="166"/>
      <c r="T972" s="166"/>
      <c r="U972" s="166"/>
      <c r="V972" s="166"/>
      <c r="W972" s="166"/>
      <c r="X972" s="166"/>
      <c r="Y972" s="166"/>
      <c r="Z972" s="166"/>
    </row>
    <row r="973" spans="1:26" ht="12.75" customHeight="1">
      <c r="A973" s="166"/>
      <c r="B973" s="166"/>
      <c r="C973" s="166"/>
      <c r="D973" s="166"/>
      <c r="E973" s="166"/>
      <c r="F973" s="166"/>
      <c r="G973" s="166"/>
      <c r="H973" s="166"/>
      <c r="I973" s="166"/>
      <c r="J973" s="166"/>
      <c r="K973" s="166"/>
      <c r="L973" s="166"/>
      <c r="M973" s="166"/>
      <c r="N973" s="166"/>
      <c r="O973" s="166"/>
      <c r="P973" s="166"/>
      <c r="Q973" s="166"/>
      <c r="R973" s="166"/>
      <c r="S973" s="166"/>
      <c r="T973" s="166"/>
      <c r="U973" s="166"/>
      <c r="V973" s="166"/>
      <c r="W973" s="166"/>
      <c r="X973" s="166"/>
      <c r="Y973" s="166"/>
      <c r="Z973" s="166"/>
    </row>
    <row r="974" spans="1:26" ht="12.75" customHeight="1">
      <c r="A974" s="166"/>
      <c r="B974" s="166"/>
      <c r="C974" s="166"/>
      <c r="D974" s="166"/>
      <c r="E974" s="166"/>
      <c r="F974" s="166"/>
      <c r="G974" s="166"/>
      <c r="H974" s="166"/>
      <c r="I974" s="166"/>
      <c r="J974" s="166"/>
      <c r="K974" s="166"/>
      <c r="L974" s="166"/>
      <c r="M974" s="166"/>
      <c r="N974" s="166"/>
      <c r="O974" s="166"/>
      <c r="P974" s="166"/>
      <c r="Q974" s="166"/>
      <c r="R974" s="166"/>
      <c r="S974" s="166"/>
      <c r="T974" s="166"/>
      <c r="U974" s="166"/>
      <c r="V974" s="166"/>
      <c r="W974" s="166"/>
      <c r="X974" s="166"/>
      <c r="Y974" s="166"/>
      <c r="Z974" s="166"/>
    </row>
    <row r="975" spans="1:26" ht="12.75" customHeight="1">
      <c r="A975" s="166"/>
      <c r="B975" s="166"/>
      <c r="C975" s="166"/>
      <c r="D975" s="166"/>
      <c r="E975" s="166"/>
      <c r="F975" s="166"/>
      <c r="G975" s="166"/>
      <c r="H975" s="166"/>
      <c r="I975" s="166"/>
      <c r="J975" s="166"/>
      <c r="K975" s="166"/>
      <c r="L975" s="166"/>
      <c r="M975" s="166"/>
      <c r="N975" s="166"/>
      <c r="O975" s="166"/>
      <c r="P975" s="166"/>
      <c r="Q975" s="166"/>
      <c r="R975" s="166"/>
      <c r="S975" s="166"/>
      <c r="T975" s="166"/>
      <c r="U975" s="166"/>
      <c r="V975" s="166"/>
      <c r="W975" s="166"/>
      <c r="X975" s="166"/>
      <c r="Y975" s="166"/>
      <c r="Z975" s="166"/>
    </row>
    <row r="976" spans="1:26" ht="12.75" customHeight="1">
      <c r="A976" s="166"/>
      <c r="B976" s="166"/>
      <c r="C976" s="166"/>
      <c r="D976" s="166"/>
      <c r="E976" s="166"/>
      <c r="F976" s="166"/>
      <c r="G976" s="166"/>
      <c r="H976" s="166"/>
      <c r="I976" s="166"/>
      <c r="J976" s="166"/>
      <c r="K976" s="166"/>
      <c r="L976" s="166"/>
      <c r="M976" s="166"/>
      <c r="N976" s="166"/>
      <c r="O976" s="166"/>
      <c r="P976" s="166"/>
      <c r="Q976" s="166"/>
      <c r="R976" s="166"/>
      <c r="S976" s="166"/>
      <c r="T976" s="166"/>
      <c r="U976" s="166"/>
      <c r="V976" s="166"/>
      <c r="W976" s="166"/>
      <c r="X976" s="166"/>
      <c r="Y976" s="166"/>
      <c r="Z976" s="166"/>
    </row>
    <row r="977" spans="1:26" ht="12.75" customHeight="1">
      <c r="A977" s="166"/>
      <c r="B977" s="166"/>
      <c r="C977" s="166"/>
      <c r="D977" s="166"/>
      <c r="E977" s="166"/>
      <c r="F977" s="166"/>
      <c r="G977" s="166"/>
      <c r="H977" s="166"/>
      <c r="I977" s="166"/>
      <c r="J977" s="166"/>
      <c r="K977" s="166"/>
      <c r="L977" s="166"/>
      <c r="M977" s="166"/>
      <c r="N977" s="166"/>
      <c r="O977" s="166"/>
      <c r="P977" s="166"/>
      <c r="Q977" s="166"/>
      <c r="R977" s="166"/>
      <c r="S977" s="166"/>
      <c r="T977" s="166"/>
      <c r="U977" s="166"/>
      <c r="V977" s="166"/>
      <c r="W977" s="166"/>
      <c r="X977" s="166"/>
      <c r="Y977" s="166"/>
      <c r="Z977" s="166"/>
    </row>
    <row r="978" spans="1:26" ht="12.75" customHeight="1">
      <c r="A978" s="166"/>
      <c r="B978" s="166"/>
      <c r="C978" s="166"/>
      <c r="D978" s="166"/>
      <c r="E978" s="166"/>
      <c r="F978" s="166"/>
      <c r="G978" s="166"/>
      <c r="H978" s="166"/>
      <c r="I978" s="166"/>
      <c r="J978" s="166"/>
      <c r="K978" s="166"/>
      <c r="L978" s="166"/>
      <c r="M978" s="166"/>
      <c r="N978" s="166"/>
      <c r="O978" s="166"/>
      <c r="P978" s="166"/>
      <c r="Q978" s="166"/>
      <c r="R978" s="166"/>
      <c r="S978" s="166"/>
      <c r="T978" s="166"/>
      <c r="U978" s="166"/>
      <c r="V978" s="166"/>
      <c r="W978" s="166"/>
      <c r="X978" s="166"/>
      <c r="Y978" s="166"/>
      <c r="Z978" s="166"/>
    </row>
    <row r="979" spans="1:26" ht="12.75" customHeight="1">
      <c r="A979" s="166"/>
      <c r="B979" s="166"/>
      <c r="C979" s="166"/>
      <c r="D979" s="166"/>
      <c r="E979" s="166"/>
      <c r="F979" s="166"/>
      <c r="G979" s="166"/>
      <c r="H979" s="166"/>
      <c r="I979" s="166"/>
      <c r="J979" s="166"/>
      <c r="K979" s="166"/>
      <c r="L979" s="166"/>
      <c r="M979" s="166"/>
      <c r="N979" s="166"/>
      <c r="O979" s="166"/>
      <c r="P979" s="166"/>
      <c r="Q979" s="166"/>
      <c r="R979" s="166"/>
      <c r="S979" s="166"/>
      <c r="T979" s="166"/>
      <c r="U979" s="166"/>
      <c r="V979" s="166"/>
      <c r="W979" s="166"/>
      <c r="X979" s="166"/>
      <c r="Y979" s="166"/>
      <c r="Z979" s="166"/>
    </row>
    <row r="980" spans="1:26" ht="12.75" customHeight="1">
      <c r="A980" s="166"/>
      <c r="B980" s="166"/>
      <c r="C980" s="166"/>
      <c r="D980" s="166"/>
      <c r="E980" s="166"/>
      <c r="F980" s="166"/>
      <c r="G980" s="166"/>
      <c r="H980" s="166"/>
      <c r="I980" s="166"/>
      <c r="J980" s="166"/>
      <c r="K980" s="166"/>
      <c r="L980" s="166"/>
      <c r="M980" s="166"/>
      <c r="N980" s="166"/>
      <c r="O980" s="166"/>
      <c r="P980" s="166"/>
      <c r="Q980" s="166"/>
      <c r="R980" s="166"/>
      <c r="S980" s="166"/>
      <c r="T980" s="166"/>
      <c r="U980" s="166"/>
      <c r="V980" s="166"/>
      <c r="W980" s="166"/>
      <c r="X980" s="166"/>
      <c r="Y980" s="166"/>
      <c r="Z980" s="166"/>
    </row>
    <row r="981" spans="1:26" ht="12.75" customHeight="1">
      <c r="A981" s="166"/>
      <c r="B981" s="166"/>
      <c r="C981" s="166"/>
      <c r="D981" s="166"/>
      <c r="E981" s="166"/>
      <c r="F981" s="166"/>
      <c r="G981" s="166"/>
      <c r="H981" s="166"/>
      <c r="I981" s="166"/>
      <c r="J981" s="166"/>
      <c r="K981" s="166"/>
      <c r="L981" s="166"/>
      <c r="M981" s="166"/>
      <c r="N981" s="166"/>
      <c r="O981" s="166"/>
      <c r="P981" s="166"/>
      <c r="Q981" s="166"/>
      <c r="R981" s="166"/>
      <c r="S981" s="166"/>
      <c r="T981" s="166"/>
      <c r="U981" s="166"/>
      <c r="V981" s="166"/>
      <c r="W981" s="166"/>
      <c r="X981" s="166"/>
      <c r="Y981" s="166"/>
      <c r="Z981" s="166"/>
    </row>
    <row r="982" spans="1:26" ht="12.75" customHeight="1">
      <c r="A982" s="166"/>
      <c r="B982" s="166"/>
      <c r="C982" s="166"/>
      <c r="D982" s="166"/>
      <c r="E982" s="166"/>
      <c r="F982" s="166"/>
      <c r="G982" s="166"/>
      <c r="H982" s="166"/>
      <c r="I982" s="166"/>
      <c r="J982" s="166"/>
      <c r="K982" s="166"/>
      <c r="L982" s="166"/>
      <c r="M982" s="166"/>
      <c r="N982" s="166"/>
      <c r="O982" s="166"/>
      <c r="P982" s="166"/>
      <c r="Q982" s="166"/>
      <c r="R982" s="166"/>
      <c r="S982" s="166"/>
      <c r="T982" s="166"/>
      <c r="U982" s="166"/>
      <c r="V982" s="166"/>
      <c r="W982" s="166"/>
      <c r="X982" s="166"/>
      <c r="Y982" s="166"/>
      <c r="Z982" s="166"/>
    </row>
    <row r="983" spans="1:26" ht="12.75" customHeight="1">
      <c r="A983" s="166"/>
      <c r="B983" s="166"/>
      <c r="C983" s="166"/>
      <c r="D983" s="166"/>
      <c r="E983" s="166"/>
      <c r="F983" s="166"/>
      <c r="G983" s="166"/>
      <c r="H983" s="166"/>
      <c r="I983" s="166"/>
      <c r="J983" s="166"/>
      <c r="K983" s="166"/>
      <c r="L983" s="166"/>
      <c r="M983" s="166"/>
      <c r="N983" s="166"/>
      <c r="O983" s="166"/>
      <c r="P983" s="166"/>
      <c r="Q983" s="166"/>
      <c r="R983" s="166"/>
      <c r="S983" s="166"/>
      <c r="T983" s="166"/>
      <c r="U983" s="166"/>
      <c r="V983" s="166"/>
      <c r="W983" s="166"/>
      <c r="X983" s="166"/>
      <c r="Y983" s="166"/>
      <c r="Z983" s="166"/>
    </row>
    <row r="984" spans="1:26" ht="12.75" customHeight="1">
      <c r="A984" s="166"/>
      <c r="B984" s="166"/>
      <c r="C984" s="166"/>
      <c r="D984" s="166"/>
      <c r="E984" s="166"/>
      <c r="F984" s="166"/>
      <c r="G984" s="166"/>
      <c r="H984" s="166"/>
      <c r="I984" s="166"/>
      <c r="J984" s="166"/>
      <c r="K984" s="166"/>
      <c r="L984" s="166"/>
      <c r="M984" s="166"/>
      <c r="N984" s="166"/>
      <c r="O984" s="166"/>
      <c r="P984" s="166"/>
      <c r="Q984" s="166"/>
      <c r="R984" s="166"/>
      <c r="S984" s="166"/>
      <c r="T984" s="166"/>
      <c r="U984" s="166"/>
      <c r="V984" s="166"/>
      <c r="W984" s="166"/>
      <c r="X984" s="166"/>
      <c r="Y984" s="166"/>
      <c r="Z984" s="166"/>
    </row>
    <row r="985" spans="1:26" ht="12.75" customHeight="1">
      <c r="A985" s="166"/>
      <c r="B985" s="166"/>
      <c r="C985" s="166"/>
      <c r="D985" s="166"/>
      <c r="E985" s="166"/>
      <c r="F985" s="166"/>
      <c r="G985" s="166"/>
      <c r="H985" s="166"/>
      <c r="I985" s="166"/>
      <c r="J985" s="166"/>
      <c r="K985" s="166"/>
      <c r="L985" s="166"/>
      <c r="M985" s="166"/>
      <c r="N985" s="166"/>
      <c r="O985" s="166"/>
      <c r="P985" s="166"/>
      <c r="Q985" s="166"/>
      <c r="R985" s="166"/>
      <c r="S985" s="166"/>
      <c r="T985" s="166"/>
      <c r="U985" s="166"/>
      <c r="V985" s="166"/>
      <c r="W985" s="166"/>
      <c r="X985" s="166"/>
      <c r="Y985" s="166"/>
      <c r="Z985" s="166"/>
    </row>
    <row r="986" spans="1:26" ht="12.75" customHeight="1">
      <c r="A986" s="166"/>
      <c r="B986" s="166"/>
      <c r="C986" s="166"/>
      <c r="D986" s="166"/>
      <c r="E986" s="166"/>
      <c r="F986" s="166"/>
      <c r="G986" s="166"/>
      <c r="H986" s="166"/>
      <c r="I986" s="166"/>
      <c r="J986" s="166"/>
      <c r="K986" s="166"/>
      <c r="L986" s="166"/>
      <c r="M986" s="166"/>
      <c r="N986" s="166"/>
      <c r="O986" s="166"/>
      <c r="P986" s="166"/>
      <c r="Q986" s="166"/>
      <c r="R986" s="166"/>
      <c r="S986" s="166"/>
      <c r="T986" s="166"/>
      <c r="U986" s="166"/>
      <c r="V986" s="166"/>
      <c r="W986" s="166"/>
      <c r="X986" s="166"/>
      <c r="Y986" s="166"/>
      <c r="Z986" s="166"/>
    </row>
    <row r="987" spans="1:26" ht="12.75" customHeight="1">
      <c r="A987" s="166"/>
      <c r="B987" s="166"/>
      <c r="C987" s="166"/>
      <c r="D987" s="166"/>
      <c r="E987" s="166"/>
      <c r="F987" s="166"/>
      <c r="G987" s="166"/>
      <c r="H987" s="166"/>
      <c r="I987" s="166"/>
      <c r="J987" s="166"/>
      <c r="K987" s="166"/>
      <c r="L987" s="166"/>
      <c r="M987" s="166"/>
      <c r="N987" s="166"/>
      <c r="O987" s="166"/>
      <c r="P987" s="166"/>
      <c r="Q987" s="166"/>
      <c r="R987" s="166"/>
      <c r="S987" s="166"/>
      <c r="T987" s="166"/>
      <c r="U987" s="166"/>
      <c r="V987" s="166"/>
      <c r="W987" s="166"/>
      <c r="X987" s="166"/>
      <c r="Y987" s="166"/>
      <c r="Z987" s="166"/>
    </row>
    <row r="988" spans="1:26" ht="12.75" customHeight="1">
      <c r="A988" s="166"/>
      <c r="B988" s="166"/>
      <c r="C988" s="166"/>
      <c r="D988" s="166"/>
      <c r="E988" s="166"/>
      <c r="F988" s="166"/>
      <c r="G988" s="166"/>
      <c r="H988" s="166"/>
      <c r="I988" s="166"/>
      <c r="J988" s="166"/>
      <c r="K988" s="166"/>
      <c r="L988" s="166"/>
      <c r="M988" s="166"/>
      <c r="N988" s="166"/>
      <c r="O988" s="166"/>
      <c r="P988" s="166"/>
      <c r="Q988" s="166"/>
      <c r="R988" s="166"/>
      <c r="S988" s="166"/>
      <c r="T988" s="166"/>
      <c r="U988" s="166"/>
      <c r="V988" s="166"/>
      <c r="W988" s="166"/>
      <c r="X988" s="166"/>
      <c r="Y988" s="166"/>
      <c r="Z988" s="166"/>
    </row>
    <row r="989" spans="1:26" ht="12.75" customHeight="1">
      <c r="A989" s="166"/>
      <c r="B989" s="166"/>
      <c r="C989" s="166"/>
      <c r="D989" s="166"/>
      <c r="E989" s="166"/>
      <c r="F989" s="166"/>
      <c r="G989" s="166"/>
      <c r="H989" s="166"/>
      <c r="I989" s="166"/>
      <c r="J989" s="166"/>
      <c r="K989" s="166"/>
      <c r="L989" s="166"/>
      <c r="M989" s="166"/>
      <c r="N989" s="166"/>
      <c r="O989" s="166"/>
      <c r="P989" s="166"/>
      <c r="Q989" s="166"/>
      <c r="R989" s="166"/>
      <c r="S989" s="166"/>
      <c r="T989" s="166"/>
      <c r="U989" s="166"/>
      <c r="V989" s="166"/>
      <c r="W989" s="166"/>
      <c r="X989" s="166"/>
      <c r="Y989" s="166"/>
      <c r="Z989" s="166"/>
    </row>
    <row r="990" spans="1:26" ht="12.75" customHeight="1">
      <c r="A990" s="166"/>
      <c r="B990" s="166"/>
      <c r="C990" s="166"/>
      <c r="D990" s="166"/>
      <c r="E990" s="166"/>
      <c r="F990" s="166"/>
      <c r="G990" s="166"/>
      <c r="H990" s="166"/>
      <c r="I990" s="166"/>
      <c r="J990" s="166"/>
      <c r="K990" s="166"/>
      <c r="L990" s="166"/>
      <c r="M990" s="166"/>
      <c r="N990" s="166"/>
      <c r="O990" s="166"/>
      <c r="P990" s="166"/>
      <c r="Q990" s="166"/>
      <c r="R990" s="166"/>
      <c r="S990" s="166"/>
      <c r="T990" s="166"/>
      <c r="U990" s="166"/>
      <c r="V990" s="166"/>
      <c r="W990" s="166"/>
      <c r="X990" s="166"/>
      <c r="Y990" s="166"/>
      <c r="Z990" s="166"/>
    </row>
    <row r="991" spans="1:26" ht="12.75" customHeight="1">
      <c r="A991" s="166"/>
      <c r="B991" s="166"/>
      <c r="C991" s="166"/>
      <c r="D991" s="166"/>
      <c r="E991" s="166"/>
      <c r="F991" s="166"/>
      <c r="G991" s="166"/>
      <c r="H991" s="166"/>
      <c r="I991" s="166"/>
      <c r="J991" s="166"/>
      <c r="K991" s="166"/>
      <c r="L991" s="166"/>
      <c r="M991" s="166"/>
      <c r="N991" s="166"/>
      <c r="O991" s="166"/>
      <c r="P991" s="166"/>
      <c r="Q991" s="166"/>
      <c r="R991" s="166"/>
      <c r="S991" s="166"/>
      <c r="T991" s="166"/>
      <c r="U991" s="166"/>
      <c r="V991" s="166"/>
      <c r="W991" s="166"/>
      <c r="X991" s="166"/>
      <c r="Y991" s="166"/>
      <c r="Z991" s="166"/>
    </row>
    <row r="992" spans="1:26" ht="12.75" customHeight="1">
      <c r="A992" s="166"/>
      <c r="B992" s="166"/>
      <c r="C992" s="166"/>
      <c r="D992" s="166"/>
      <c r="E992" s="166"/>
      <c r="F992" s="166"/>
      <c r="G992" s="166"/>
      <c r="H992" s="166"/>
      <c r="I992" s="166"/>
      <c r="J992" s="166"/>
      <c r="K992" s="166"/>
      <c r="L992" s="166"/>
      <c r="M992" s="166"/>
      <c r="N992" s="166"/>
      <c r="O992" s="166"/>
      <c r="P992" s="166"/>
      <c r="Q992" s="166"/>
      <c r="R992" s="166"/>
      <c r="S992" s="166"/>
      <c r="T992" s="166"/>
      <c r="U992" s="166"/>
      <c r="V992" s="166"/>
      <c r="W992" s="166"/>
      <c r="X992" s="166"/>
      <c r="Y992" s="166"/>
      <c r="Z992" s="166"/>
    </row>
    <row r="993" spans="1:26" ht="12.75" customHeight="1">
      <c r="A993" s="166"/>
      <c r="B993" s="166"/>
      <c r="C993" s="166"/>
      <c r="D993" s="166"/>
      <c r="E993" s="166"/>
      <c r="F993" s="166"/>
      <c r="G993" s="166"/>
      <c r="H993" s="166"/>
      <c r="I993" s="166"/>
      <c r="J993" s="166"/>
      <c r="K993" s="166"/>
      <c r="L993" s="166"/>
      <c r="M993" s="166"/>
      <c r="N993" s="166"/>
      <c r="O993" s="166"/>
      <c r="P993" s="166"/>
      <c r="Q993" s="166"/>
      <c r="R993" s="166"/>
      <c r="S993" s="166"/>
      <c r="T993" s="166"/>
      <c r="U993" s="166"/>
      <c r="V993" s="166"/>
      <c r="W993" s="166"/>
      <c r="X993" s="166"/>
      <c r="Y993" s="166"/>
      <c r="Z993" s="166"/>
    </row>
    <row r="994" spans="1:26" ht="12.75" customHeight="1">
      <c r="A994" s="166"/>
      <c r="B994" s="166"/>
      <c r="C994" s="166"/>
      <c r="D994" s="166"/>
      <c r="E994" s="166"/>
      <c r="F994" s="166"/>
      <c r="G994" s="166"/>
      <c r="H994" s="166"/>
      <c r="I994" s="166"/>
      <c r="J994" s="166"/>
      <c r="K994" s="166"/>
      <c r="L994" s="166"/>
      <c r="M994" s="166"/>
      <c r="N994" s="166"/>
      <c r="O994" s="166"/>
      <c r="P994" s="166"/>
      <c r="Q994" s="166"/>
      <c r="R994" s="166"/>
      <c r="S994" s="166"/>
      <c r="T994" s="166"/>
      <c r="U994" s="166"/>
      <c r="V994" s="166"/>
      <c r="W994" s="166"/>
      <c r="X994" s="166"/>
      <c r="Y994" s="166"/>
      <c r="Z994" s="166"/>
    </row>
    <row r="995" spans="1:26" ht="12.75" customHeight="1">
      <c r="A995" s="166"/>
      <c r="B995" s="166"/>
      <c r="C995" s="166"/>
      <c r="D995" s="166"/>
      <c r="E995" s="166"/>
      <c r="F995" s="166"/>
      <c r="G995" s="166"/>
      <c r="H995" s="166"/>
      <c r="I995" s="166"/>
      <c r="J995" s="166"/>
      <c r="K995" s="166"/>
      <c r="L995" s="166"/>
      <c r="M995" s="166"/>
      <c r="N995" s="166"/>
      <c r="O995" s="166"/>
      <c r="P995" s="166"/>
      <c r="Q995" s="166"/>
      <c r="R995" s="166"/>
      <c r="S995" s="166"/>
      <c r="T995" s="166"/>
      <c r="U995" s="166"/>
      <c r="V995" s="166"/>
      <c r="W995" s="166"/>
      <c r="X995" s="166"/>
      <c r="Y995" s="166"/>
      <c r="Z995" s="166"/>
    </row>
    <row r="996" spans="1:26" ht="12.75" customHeight="1">
      <c r="A996" s="166"/>
      <c r="B996" s="166"/>
      <c r="C996" s="166"/>
      <c r="D996" s="166"/>
      <c r="E996" s="166"/>
      <c r="F996" s="166"/>
      <c r="G996" s="166"/>
      <c r="H996" s="166"/>
      <c r="I996" s="166"/>
      <c r="J996" s="166"/>
      <c r="K996" s="166"/>
      <c r="L996" s="166"/>
      <c r="M996" s="166"/>
      <c r="N996" s="166"/>
      <c r="O996" s="166"/>
      <c r="P996" s="166"/>
      <c r="Q996" s="166"/>
      <c r="R996" s="166"/>
      <c r="S996" s="166"/>
      <c r="T996" s="166"/>
      <c r="U996" s="166"/>
      <c r="V996" s="166"/>
      <c r="W996" s="166"/>
      <c r="X996" s="166"/>
      <c r="Y996" s="166"/>
      <c r="Z996" s="166"/>
    </row>
    <row r="997" spans="1:26" ht="12.75" customHeight="1">
      <c r="A997" s="166"/>
      <c r="B997" s="166"/>
      <c r="C997" s="166"/>
      <c r="D997" s="166"/>
      <c r="E997" s="166"/>
      <c r="F997" s="166"/>
      <c r="G997" s="166"/>
      <c r="H997" s="166"/>
      <c r="I997" s="166"/>
      <c r="J997" s="166"/>
      <c r="K997" s="166"/>
      <c r="L997" s="166"/>
      <c r="M997" s="166"/>
      <c r="N997" s="166"/>
      <c r="O997" s="166"/>
      <c r="P997" s="166"/>
      <c r="Q997" s="166"/>
      <c r="R997" s="166"/>
      <c r="S997" s="166"/>
      <c r="T997" s="166"/>
      <c r="U997" s="166"/>
      <c r="V997" s="166"/>
      <c r="W997" s="166"/>
      <c r="X997" s="166"/>
      <c r="Y997" s="166"/>
      <c r="Z997" s="166"/>
    </row>
    <row r="998" spans="1:26" ht="12.75" customHeight="1">
      <c r="A998" s="166"/>
      <c r="B998" s="166"/>
      <c r="C998" s="166"/>
      <c r="D998" s="166"/>
      <c r="E998" s="166"/>
      <c r="F998" s="166"/>
      <c r="G998" s="166"/>
      <c r="H998" s="166"/>
      <c r="I998" s="166"/>
      <c r="J998" s="166"/>
      <c r="K998" s="166"/>
      <c r="L998" s="166"/>
      <c r="M998" s="166"/>
      <c r="N998" s="166"/>
      <c r="O998" s="166"/>
      <c r="P998" s="166"/>
      <c r="Q998" s="166"/>
      <c r="R998" s="166"/>
      <c r="S998" s="166"/>
      <c r="T998" s="166"/>
      <c r="U998" s="166"/>
      <c r="V998" s="166"/>
      <c r="W998" s="166"/>
      <c r="X998" s="166"/>
      <c r="Y998" s="166"/>
      <c r="Z998" s="166"/>
    </row>
    <row r="999" spans="1:26" ht="12.75" customHeight="1">
      <c r="A999" s="166"/>
      <c r="B999" s="166"/>
      <c r="C999" s="166"/>
      <c r="D999" s="166"/>
      <c r="E999" s="166"/>
      <c r="F999" s="166"/>
      <c r="G999" s="166"/>
      <c r="H999" s="166"/>
      <c r="I999" s="166"/>
      <c r="J999" s="166"/>
      <c r="K999" s="166"/>
      <c r="L999" s="166"/>
      <c r="M999" s="166"/>
      <c r="N999" s="166"/>
      <c r="O999" s="166"/>
      <c r="P999" s="166"/>
      <c r="Q999" s="166"/>
      <c r="R999" s="166"/>
      <c r="S999" s="166"/>
      <c r="T999" s="166"/>
      <c r="U999" s="166"/>
      <c r="V999" s="166"/>
      <c r="W999" s="166"/>
      <c r="X999" s="166"/>
      <c r="Y999" s="166"/>
      <c r="Z999" s="166"/>
    </row>
    <row r="1000" spans="1:26" ht="12.75" customHeight="1">
      <c r="A1000" s="166"/>
      <c r="B1000" s="166"/>
      <c r="C1000" s="166"/>
      <c r="D1000" s="166"/>
      <c r="E1000" s="166"/>
      <c r="F1000" s="166"/>
      <c r="G1000" s="166"/>
      <c r="H1000" s="166"/>
      <c r="I1000" s="166"/>
      <c r="J1000" s="166"/>
      <c r="K1000" s="166"/>
      <c r="L1000" s="166"/>
      <c r="M1000" s="166"/>
      <c r="N1000" s="166"/>
      <c r="O1000" s="166"/>
      <c r="P1000" s="166"/>
      <c r="Q1000" s="166"/>
      <c r="R1000" s="166"/>
      <c r="S1000" s="166"/>
      <c r="T1000" s="166"/>
      <c r="U1000" s="166"/>
      <c r="V1000" s="166"/>
      <c r="W1000" s="166"/>
      <c r="X1000" s="166"/>
      <c r="Y1000" s="166"/>
      <c r="Z1000" s="166"/>
    </row>
  </sheetData>
  <autoFilter ref="K2:N35" xr:uid="{00000000-0009-0000-0000-00000E000000}"/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000"/>
  <sheetViews>
    <sheetView workbookViewId="0">
      <pane ySplit="2" topLeftCell="B4" activePane="bottomLeft" state="frozen"/>
      <selection pane="bottomLeft" activeCell="N6" sqref="N6"/>
    </sheetView>
  </sheetViews>
  <sheetFormatPr defaultColWidth="12.5703125" defaultRowHeight="15" customHeight="1"/>
  <cols>
    <col min="1" max="1" width="10.5703125" customWidth="1"/>
    <col min="2" max="2" width="5.7109375" customWidth="1"/>
    <col min="3" max="3" width="20.7109375" customWidth="1"/>
    <col min="4" max="10" width="4.7109375" customWidth="1"/>
    <col min="11" max="12" width="8.7109375" customWidth="1"/>
    <col min="13" max="15" width="20.7109375" customWidth="1"/>
    <col min="16" max="16" width="10.7109375" customWidth="1"/>
    <col min="17" max="17" width="21.5703125" customWidth="1"/>
    <col min="18" max="18" width="18" customWidth="1"/>
    <col min="19" max="27" width="14.42578125" customWidth="1"/>
  </cols>
  <sheetData>
    <row r="1" spans="1:27" ht="12.75" customHeight="1">
      <c r="A1" s="161">
        <f ca="1">RANDBETWEEN(1, MAX(Pokedex!A2:A1000))</f>
        <v>29</v>
      </c>
      <c r="B1" s="149">
        <v>0</v>
      </c>
      <c r="C1" s="150">
        <v>2</v>
      </c>
      <c r="D1" s="149">
        <v>31</v>
      </c>
      <c r="E1" s="149">
        <v>32</v>
      </c>
      <c r="F1" s="149">
        <v>33</v>
      </c>
      <c r="G1" s="149">
        <v>34</v>
      </c>
      <c r="H1" s="149">
        <v>35</v>
      </c>
      <c r="I1" s="149">
        <v>36</v>
      </c>
      <c r="J1" s="149">
        <v>37</v>
      </c>
      <c r="K1" s="149">
        <v>38</v>
      </c>
      <c r="L1" s="149">
        <v>39</v>
      </c>
      <c r="M1" s="149">
        <v>40</v>
      </c>
      <c r="N1" s="149">
        <v>41</v>
      </c>
      <c r="O1" s="149">
        <v>42</v>
      </c>
      <c r="P1" s="149">
        <v>55</v>
      </c>
      <c r="Q1" s="149">
        <v>62</v>
      </c>
      <c r="R1" s="151"/>
      <c r="S1" s="151"/>
      <c r="T1" s="151"/>
      <c r="U1" s="151"/>
      <c r="V1" s="151"/>
      <c r="W1" s="151"/>
      <c r="X1" s="151"/>
      <c r="Y1" s="151"/>
      <c r="Z1" s="151"/>
      <c r="AA1" s="151"/>
    </row>
    <row r="2" spans="1:27" ht="12.75" customHeight="1">
      <c r="A2" s="152" t="s">
        <v>2319</v>
      </c>
      <c r="B2" s="29" t="s">
        <v>1888</v>
      </c>
      <c r="C2" s="29" t="s">
        <v>1889</v>
      </c>
      <c r="D2" s="153" t="s">
        <v>31</v>
      </c>
      <c r="E2" s="153" t="s">
        <v>1890</v>
      </c>
      <c r="F2" s="153" t="s">
        <v>1891</v>
      </c>
      <c r="G2" s="153" t="s">
        <v>1892</v>
      </c>
      <c r="H2" s="153" t="s">
        <v>1893</v>
      </c>
      <c r="I2" s="153" t="s">
        <v>1894</v>
      </c>
      <c r="J2" s="153" t="s">
        <v>1895</v>
      </c>
      <c r="K2" s="29" t="s">
        <v>38</v>
      </c>
      <c r="L2" s="29" t="s">
        <v>39</v>
      </c>
      <c r="M2" s="29" t="s">
        <v>40</v>
      </c>
      <c r="N2" s="29" t="s">
        <v>41</v>
      </c>
      <c r="O2" s="29" t="s">
        <v>42</v>
      </c>
      <c r="P2" s="29" t="s">
        <v>1896</v>
      </c>
      <c r="Q2" s="34" t="s">
        <v>1897</v>
      </c>
      <c r="R2" s="151" t="s">
        <v>1898</v>
      </c>
      <c r="S2" s="151"/>
      <c r="T2" s="151"/>
      <c r="U2" s="151"/>
      <c r="V2" s="151"/>
      <c r="W2" s="151"/>
      <c r="X2" s="151"/>
      <c r="Y2" s="151"/>
      <c r="Z2" s="151"/>
      <c r="AA2" s="151"/>
    </row>
    <row r="3" spans="1:27" ht="12.75" customHeight="1">
      <c r="A3" s="154">
        <v>69</v>
      </c>
      <c r="B3" s="26" t="str">
        <f ca="1">IFERROR(IF($R3 = "","", OFFSET(Pokedex!$A$1, $R3, B$1, 1, 2)), "")</f>
        <v>Bellsprout</v>
      </c>
      <c r="C3" s="155" t="s">
        <v>325</v>
      </c>
      <c r="D3" s="31" t="str">
        <f ca="1">IFERROR(IF($R3 = "","", OFFSET(Pokedex!$A$1, $R3, D$1, 1, 12)), "")</f>
        <v/>
      </c>
      <c r="E3" s="26">
        <v>75</v>
      </c>
      <c r="F3" s="26">
        <v>35</v>
      </c>
      <c r="G3" s="26">
        <v>70</v>
      </c>
      <c r="H3" s="26">
        <v>30</v>
      </c>
      <c r="I3" s="26">
        <v>40</v>
      </c>
      <c r="J3" s="26">
        <v>300</v>
      </c>
      <c r="K3" s="26" t="s">
        <v>74</v>
      </c>
      <c r="L3" s="26" t="s">
        <v>75</v>
      </c>
      <c r="M3" s="26" t="s">
        <v>77</v>
      </c>
      <c r="N3" s="26"/>
      <c r="O3" s="26" t="s">
        <v>170</v>
      </c>
      <c r="P3" s="26" t="str">
        <f>IFERROR(VLOOKUP($A3, Pokedex!$B$2:$BK1000, P$1, FALSE), "")</f>
        <v/>
      </c>
      <c r="Q3" s="26" t="str">
        <f>IFERROR(VLOOKUP($A3, Pokedex!$B$2:$BK1000, Q$1, FALSE), "")</f>
        <v/>
      </c>
      <c r="R3" s="156">
        <f>IFERROR(MATCH($A3,Pokedex!$A$2:$A1000,0), "")</f>
        <v>90</v>
      </c>
      <c r="S3" s="151"/>
      <c r="T3" s="151"/>
      <c r="U3" s="151"/>
      <c r="V3" s="151"/>
      <c r="W3" s="151"/>
      <c r="X3" s="151"/>
      <c r="Y3" s="151"/>
      <c r="Z3" s="151"/>
      <c r="AA3" s="151"/>
    </row>
    <row r="4" spans="1:27" ht="12.75" customHeight="1">
      <c r="A4" s="154">
        <v>169</v>
      </c>
      <c r="B4" s="26" t="str">
        <f ca="1">IFERROR(IF($R4 = "","", OFFSET(Pokedex!$A$1, $R4, B$1, 1, 2)), "")</f>
        <v>Crobat</v>
      </c>
      <c r="C4" s="31" t="s">
        <v>568</v>
      </c>
      <c r="D4" s="31" t="str">
        <f ca="1">IFERROR(IF($R4 = "","", OFFSET(Pokedex!$A$1, $R4, D$1, 1, 12)), "")</f>
        <v/>
      </c>
      <c r="E4" s="31">
        <v>90</v>
      </c>
      <c r="F4" s="31">
        <v>80</v>
      </c>
      <c r="G4" s="31">
        <v>70</v>
      </c>
      <c r="H4" s="31">
        <v>80</v>
      </c>
      <c r="I4" s="31">
        <v>130</v>
      </c>
      <c r="J4" s="31">
        <v>535</v>
      </c>
      <c r="K4" s="31" t="s">
        <v>75</v>
      </c>
      <c r="L4" s="31" t="s">
        <v>104</v>
      </c>
      <c r="M4" s="31" t="s">
        <v>243</v>
      </c>
      <c r="N4" s="31"/>
      <c r="O4" s="31" t="s">
        <v>244</v>
      </c>
      <c r="P4" s="26">
        <f t="array" ref="P4">IF(IFERROR(INDEX(Pokedex!$A$2:$BK$2133,MATCH($C4,Pokedex!$B$2:$B$2133,0),P$1),1)=0,"",IFERROR(INDEX(Pokedex!$A$2:$BK$2133,MATCH($C4,Pokedex!$B$2:$B$2133,0),P$1),""))</f>
        <v>90</v>
      </c>
      <c r="Q4" s="26" t="str">
        <f t="array" ref="Q4">IF(IFERROR(INDEX(Pokedex!$A$2:$BK$2133,MATCH($C4,Pokedex!$B$2:$B$2133,0),Q$1),1)=0,"",IFERROR(INDEX(Pokedex!$A$2:$BK$2133,MATCH($C4,Pokedex!$B$2:$B$2133,0),Q$1),""))</f>
        <v/>
      </c>
      <c r="R4" s="156">
        <f>IFERROR(MATCH($A4,Pokedex!$A$2:$A1000,0), "")</f>
        <v>221</v>
      </c>
      <c r="S4" s="151"/>
      <c r="T4" s="151"/>
      <c r="U4" s="151"/>
      <c r="V4" s="151"/>
      <c r="W4" s="151"/>
      <c r="X4" s="151"/>
      <c r="Y4" s="151"/>
      <c r="Z4" s="151"/>
      <c r="AA4" s="151"/>
    </row>
    <row r="5" spans="1:27" ht="12.75" customHeight="1">
      <c r="A5" s="154">
        <v>420</v>
      </c>
      <c r="B5" s="26" t="str">
        <f ca="1">IFERROR(IF($R5 = "","", OFFSET(Pokedex!$A$1, $R5, B$1, 1, 2)), "")</f>
        <v>Cherubi</v>
      </c>
      <c r="C5" s="31" t="s">
        <v>948</v>
      </c>
      <c r="D5" s="31" t="str">
        <f ca="1">IFERROR(IF($R5 = "","", OFFSET(Pokedex!$A$1, $R5, D$1, 1, 12)), "")</f>
        <v/>
      </c>
      <c r="E5" s="26">
        <v>35</v>
      </c>
      <c r="F5" s="26">
        <v>45</v>
      </c>
      <c r="G5" s="26">
        <v>62</v>
      </c>
      <c r="H5" s="26">
        <v>53</v>
      </c>
      <c r="I5" s="26">
        <v>35</v>
      </c>
      <c r="J5" s="26">
        <v>275</v>
      </c>
      <c r="K5" s="26" t="s">
        <v>74</v>
      </c>
      <c r="L5" s="26"/>
      <c r="M5" s="26" t="s">
        <v>77</v>
      </c>
      <c r="N5" s="26"/>
      <c r="O5" s="26"/>
      <c r="P5" s="26">
        <f t="array" ref="P5">IF(IFERROR(INDEX(Pokedex!$A$2:$BK$2133,MATCH($C5,Pokedex!$B$2:$B$2133,0),P$1),1)=0,"",IFERROR(INDEX(Pokedex!$A$2:$BK$2133,MATCH($C5,Pokedex!$B$2:$B$2133,0),P$1),""))</f>
        <v>190</v>
      </c>
      <c r="Q5" s="26" t="str">
        <f t="array" ref="Q5">IF(IFERROR(INDEX(Pokedex!$A$2:$BK$2133,MATCH($C5,Pokedex!$B$2:$B$2133,0),Q$1),1)=0,"",IFERROR(INDEX(Pokedex!$A$2:$BK$2133,MATCH($C5,Pokedex!$B$2:$B$2133,0),Q$1),""))</f>
        <v>Grass</v>
      </c>
      <c r="R5" s="156">
        <f>IFERROR(MATCH($A5,Pokedex!$A$2:$A1000,0), "")</f>
        <v>517</v>
      </c>
      <c r="S5" s="151"/>
      <c r="T5" s="151"/>
      <c r="U5" s="151"/>
      <c r="V5" s="151"/>
      <c r="W5" s="151"/>
      <c r="X5" s="151"/>
      <c r="Y5" s="151"/>
      <c r="Z5" s="151"/>
      <c r="AA5" s="151"/>
    </row>
    <row r="6" spans="1:27" ht="12.75" customHeight="1">
      <c r="A6" s="154">
        <v>690</v>
      </c>
      <c r="B6" s="26" t="str">
        <f ca="1">IFERROR(IF($R6 = "","", OFFSET(Pokedex!$A$1, $R6, B$1, 1, 2)), "")</f>
        <v>Skrelp</v>
      </c>
      <c r="C6" s="31" t="s">
        <v>1343</v>
      </c>
      <c r="D6" s="31" t="str">
        <f ca="1">IFERROR(IF($R6 = "","", OFFSET(Pokedex!$A$1, $R6, D$1, 1, 12)), "")</f>
        <v/>
      </c>
      <c r="E6" s="26">
        <v>60</v>
      </c>
      <c r="F6" s="26">
        <v>60</v>
      </c>
      <c r="G6" s="26">
        <v>60</v>
      </c>
      <c r="H6" s="26">
        <v>60</v>
      </c>
      <c r="I6" s="26">
        <v>30</v>
      </c>
      <c r="J6" s="26">
        <v>320</v>
      </c>
      <c r="K6" s="26" t="s">
        <v>75</v>
      </c>
      <c r="L6" s="26" t="s">
        <v>112</v>
      </c>
      <c r="M6" s="26" t="s">
        <v>208</v>
      </c>
      <c r="N6" s="26" t="s">
        <v>385</v>
      </c>
      <c r="O6" s="26" t="s">
        <v>147</v>
      </c>
      <c r="P6" s="26">
        <f t="array" ref="P6">IF(IFERROR(INDEX(Pokedex!$A$2:$BK$2133,MATCH($C6,Pokedex!$B$2:$B$2133,0),P$1),1)=0,"",IFERROR(INDEX(Pokedex!$A$2:$BK$2133,MATCH($C6,Pokedex!$B$2:$B$2133,0),P$1),""))</f>
        <v>225</v>
      </c>
      <c r="Q6" s="26" t="str">
        <f t="array" ref="Q6">IF(IFERROR(INDEX(Pokedex!$A$2:$BK$2133,MATCH($C6,Pokedex!$B$2:$B$2133,0),Q$1),1)=0,"",IFERROR(INDEX(Pokedex!$A$2:$BK$2133,MATCH($C6,Pokedex!$B$2:$B$2133,0),Q$1),""))</f>
        <v>Dragon</v>
      </c>
      <c r="R6" s="156">
        <f>IFERROR(MATCH($A6,Pokedex!$A$2:$A1000,0), "")</f>
        <v>838</v>
      </c>
      <c r="S6" s="151"/>
      <c r="T6" s="151"/>
      <c r="U6" s="151"/>
      <c r="V6" s="151"/>
      <c r="W6" s="151"/>
      <c r="X6" s="151"/>
      <c r="Y6" s="151"/>
      <c r="Z6" s="151"/>
      <c r="AA6" s="151"/>
    </row>
    <row r="7" spans="1:27" ht="12.75" customHeight="1">
      <c r="A7" s="154"/>
      <c r="B7" s="26" t="str">
        <f ca="1">IFERROR(IF($R7 = "","", OFFSET(Pokedex!$A$1, $R7, B$1, 1, 2)), "")</f>
        <v/>
      </c>
      <c r="C7" s="31"/>
      <c r="D7" s="31" t="str">
        <f ca="1">IFERROR(IF($R7 = "","", OFFSET(Pokedex!$A$1, $R7, D$1, 1, 12)), "")</f>
        <v/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 t="str">
        <f t="array" ref="P7">IF(IFERROR(INDEX(Pokedex!$A$2:$BK$2133,MATCH($C7,Pokedex!$B$2:$B$2133,0),P$1),1)=0,"",IFERROR(INDEX(Pokedex!$A$2:$BK$2133,MATCH($C7,Pokedex!$B$2:$B$2133,0),P$1),""))</f>
        <v/>
      </c>
      <c r="Q7" s="26" t="str">
        <f t="array" ref="Q7">IF(IFERROR(INDEX(Pokedex!$A$2:$BK$2133,MATCH($C7,Pokedex!$B$2:$B$2133,0),Q$1),1)=0,"",IFERROR(INDEX(Pokedex!$A$2:$BK$2133,MATCH($C7,Pokedex!$B$2:$B$2133,0),Q$1),""))</f>
        <v/>
      </c>
      <c r="R7" s="156" t="str">
        <f>IFERROR(MATCH($A7,Pokedex!$A$2:$A1000,0), "")</f>
        <v/>
      </c>
      <c r="S7" s="151"/>
      <c r="T7" s="151"/>
      <c r="U7" s="151"/>
      <c r="V7" s="151"/>
      <c r="W7" s="151"/>
      <c r="X7" s="151"/>
      <c r="Y7" s="151"/>
      <c r="Z7" s="151"/>
      <c r="AA7" s="151"/>
    </row>
    <row r="8" spans="1:27" ht="12.75" customHeight="1">
      <c r="A8" s="154"/>
      <c r="B8" s="26" t="str">
        <f ca="1">IFERROR(IF($R8 = "","", OFFSET(Pokedex!$A$1, $R8, B$1, 1, 2)), "")</f>
        <v/>
      </c>
      <c r="C8" s="31"/>
      <c r="D8" s="31" t="str">
        <f ca="1">IFERROR(IF($R8 = "","", OFFSET(Pokedex!$A$1, $R8, D$1, 1, 12)), "")</f>
        <v/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 t="str">
        <f t="array" ref="P8">IF(IFERROR(INDEX(Pokedex!$A$2:$BK$2133,MATCH($C8,Pokedex!$B$2:$B$2133,0),P$1),1)=0,"",IFERROR(INDEX(Pokedex!$A$2:$BK$2133,MATCH($C8,Pokedex!$B$2:$B$2133,0),P$1),""))</f>
        <v/>
      </c>
      <c r="Q8" s="26" t="str">
        <f t="array" ref="Q8">IF(IFERROR(INDEX(Pokedex!$A$2:$BK$2133,MATCH($C8,Pokedex!$B$2:$B$2133,0),Q$1),1)=0,"",IFERROR(INDEX(Pokedex!$A$2:$BK$2133,MATCH($C8,Pokedex!$B$2:$B$2133,0),Q$1),""))</f>
        <v/>
      </c>
      <c r="R8" s="156" t="str">
        <f>IFERROR(MATCH($A8,Pokedex!$A$2:$A1000,0), "")</f>
        <v/>
      </c>
      <c r="S8" s="151"/>
      <c r="T8" s="151"/>
      <c r="U8" s="151"/>
      <c r="V8" s="151"/>
      <c r="W8" s="151"/>
      <c r="X8" s="151"/>
      <c r="Y8" s="151"/>
      <c r="Z8" s="151"/>
      <c r="AA8" s="151"/>
    </row>
    <row r="9" spans="1:27" ht="12.75" customHeight="1">
      <c r="A9" s="154"/>
      <c r="B9" s="26" t="str">
        <f ca="1">IFERROR(IF($R9 = "","", OFFSET(Pokedex!$A$1, $R9, B$1, 1, 2)), "")</f>
        <v/>
      </c>
      <c r="C9" s="31"/>
      <c r="D9" s="31" t="str">
        <f ca="1">IFERROR(IF($R9 = "","", OFFSET(Pokedex!$A$1, $R9, D$1, 1, 12)), "")</f>
        <v/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 t="str">
        <f t="array" ref="P9">IF(IFERROR(INDEX(Pokedex!$A$2:$BK$2133,MATCH($C9,Pokedex!$B$2:$B$2133,0),P$1),1)=0,"",IFERROR(INDEX(Pokedex!$A$2:$BK$2133,MATCH($C9,Pokedex!$B$2:$B$2133,0),P$1),""))</f>
        <v/>
      </c>
      <c r="Q9" s="26" t="str">
        <f t="array" ref="Q9">IF(IFERROR(INDEX(Pokedex!$A$2:$BK$2133,MATCH($C9,Pokedex!$B$2:$B$2133,0),Q$1),1)=0,"",IFERROR(INDEX(Pokedex!$A$2:$BK$2133,MATCH($C9,Pokedex!$B$2:$B$2133,0),Q$1),""))</f>
        <v/>
      </c>
      <c r="R9" s="156" t="str">
        <f>IFERROR(MATCH($A9,Pokedex!$A$2:$A1000,0), "")</f>
        <v/>
      </c>
      <c r="S9" s="151"/>
      <c r="T9" s="151"/>
      <c r="U9" s="151"/>
      <c r="V9" s="151"/>
      <c r="W9" s="151"/>
      <c r="X9" s="151"/>
      <c r="Y9" s="151"/>
      <c r="Z9" s="151"/>
      <c r="AA9" s="151"/>
    </row>
    <row r="10" spans="1:27" ht="12.75" customHeight="1">
      <c r="A10" s="154"/>
      <c r="B10" s="26" t="str">
        <f ca="1">IFERROR(IF($R10 = "","", OFFSET(Pokedex!$A$1, $R10, B$1, 1, 2)), "")</f>
        <v/>
      </c>
      <c r="C10" s="31"/>
      <c r="D10" s="31" t="str">
        <f ca="1">IFERROR(IF($R10 = "","", OFFSET(Pokedex!$A$1, $R10, D$1, 1, 12)), "")</f>
        <v/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 t="str">
        <f t="array" ref="P10">IF(IFERROR(INDEX(Pokedex!$A$2:$BK$2133,MATCH($C10,Pokedex!$B$2:$B$2133,0),P$1),1)=0,"",IFERROR(INDEX(Pokedex!$A$2:$BK$2133,MATCH($C10,Pokedex!$B$2:$B$2133,0),P$1),""))</f>
        <v/>
      </c>
      <c r="Q10" s="26" t="str">
        <f t="array" ref="Q10">IF(IFERROR(INDEX(Pokedex!$A$2:$BK$2133,MATCH($C10,Pokedex!$B$2:$B$2133,0),Q$1),1)=0,"",IFERROR(INDEX(Pokedex!$A$2:$BK$2133,MATCH($C10,Pokedex!$B$2:$B$2133,0),Q$1),""))</f>
        <v/>
      </c>
      <c r="R10" s="156" t="str">
        <f>IFERROR(MATCH($A10,Pokedex!$A$2:$A1000,0), "")</f>
        <v/>
      </c>
      <c r="S10" s="151"/>
      <c r="T10" s="151"/>
      <c r="U10" s="151"/>
      <c r="V10" s="151"/>
      <c r="W10" s="151"/>
      <c r="X10" s="151"/>
      <c r="Y10" s="151"/>
      <c r="Z10" s="151"/>
      <c r="AA10" s="151"/>
    </row>
    <row r="11" spans="1:27" ht="12.75" customHeight="1">
      <c r="A11" s="154"/>
      <c r="B11" s="26" t="str">
        <f ca="1">IFERROR(IF($R11 = "","", OFFSET(Pokedex!$A$1, $R11, B$1, 1, 2)), "")</f>
        <v/>
      </c>
      <c r="C11" s="31"/>
      <c r="D11" s="31" t="str">
        <f ca="1">IFERROR(IF($R11 = "","", OFFSET(Pokedex!$A$1, $R11, D$1, 1, 12)), "")</f>
        <v/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 t="str">
        <f t="array" ref="P11">IF(IFERROR(INDEX(Pokedex!$A$2:$BK$2133,MATCH($C11,Pokedex!$B$2:$B$2133,0),P$1),1)=0,"",IFERROR(INDEX(Pokedex!$A$2:$BK$2133,MATCH($C11,Pokedex!$B$2:$B$2133,0),P$1),""))</f>
        <v/>
      </c>
      <c r="Q11" s="26" t="str">
        <f t="array" ref="Q11">IF(IFERROR(INDEX(Pokedex!$A$2:$BK$2133,MATCH($C11,Pokedex!$B$2:$B$2133,0),Q$1),1)=0,"",IFERROR(INDEX(Pokedex!$A$2:$BK$2133,MATCH($C11,Pokedex!$B$2:$B$2133,0),Q$1),""))</f>
        <v/>
      </c>
      <c r="R11" s="156" t="str">
        <f>IFERROR(MATCH($A11,Pokedex!$A$2:$A1000,0), "")</f>
        <v/>
      </c>
      <c r="S11" s="151"/>
      <c r="T11" s="151"/>
      <c r="U11" s="151"/>
      <c r="V11" s="151"/>
      <c r="W11" s="151"/>
      <c r="X11" s="151"/>
      <c r="Y11" s="151"/>
      <c r="Z11" s="151"/>
      <c r="AA11" s="151"/>
    </row>
    <row r="12" spans="1:27" ht="12.75" customHeight="1">
      <c r="A12" s="158"/>
      <c r="B12" s="26" t="str">
        <f ca="1">IFERROR(IF($R12 = "","", OFFSET(Pokedex!$A$1, $R12, B$1, 1, 2)), "")</f>
        <v/>
      </c>
      <c r="C12" s="31"/>
      <c r="D12" s="31" t="str">
        <f ca="1">IFERROR(IF($R12 = "","", OFFSET(Pokedex!$A$1, $R12, D$1, 1, 12)), "")</f>
        <v/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 t="str">
        <f t="array" ref="P12">IF(IFERROR(INDEX(Pokedex!$A$2:$BK$2133,MATCH($C12,Pokedex!$B$2:$B$2133,0),P$1),1)=0,"",IFERROR(INDEX(Pokedex!$A$2:$BK$2133,MATCH($C12,Pokedex!$B$2:$B$2133,0),P$1),""))</f>
        <v/>
      </c>
      <c r="Q12" s="26" t="str">
        <f t="array" ref="Q12">IF(IFERROR(INDEX(Pokedex!$A$2:$BK$2133,MATCH($C12,Pokedex!$B$2:$B$2133,0),Q$1),1)=0,"",IFERROR(INDEX(Pokedex!$A$2:$BK$2133,MATCH($C12,Pokedex!$B$2:$B$2133,0),Q$1),""))</f>
        <v/>
      </c>
      <c r="R12" s="156" t="str">
        <f>IFERROR(MATCH($A12,Pokedex!$A$2:$A1000,0), "")</f>
        <v/>
      </c>
      <c r="S12" s="151"/>
      <c r="T12" s="151"/>
      <c r="U12" s="151"/>
      <c r="V12" s="151"/>
      <c r="W12" s="151"/>
      <c r="X12" s="151"/>
      <c r="Y12" s="151"/>
      <c r="Z12" s="151"/>
      <c r="AA12" s="151"/>
    </row>
    <row r="13" spans="1:27" ht="12.75" customHeight="1">
      <c r="A13" s="158"/>
      <c r="B13" s="26" t="str">
        <f ca="1">IFERROR(IF($R13 = "","", OFFSET(Pokedex!$A$1, $R13, B$1, 1, 2)), "")</f>
        <v/>
      </c>
      <c r="C13" s="31"/>
      <c r="D13" s="31" t="str">
        <f ca="1">IFERROR(IF($R13 = "","", OFFSET(Pokedex!$A$1, $R13, D$1, 1, 12)), "")</f>
        <v/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 t="str">
        <f t="array" ref="P13">IF(IFERROR(INDEX(Pokedex!$A$2:$BK$2133,MATCH($C13,Pokedex!$B$2:$B$2133,0),P$1),1)=0,"",IFERROR(INDEX(Pokedex!$A$2:$BK$2133,MATCH($C13,Pokedex!$B$2:$B$2133,0),P$1),""))</f>
        <v/>
      </c>
      <c r="Q13" s="26" t="str">
        <f t="array" ref="Q13">IF(IFERROR(INDEX(Pokedex!$A$2:$BK$2133,MATCH($C13,Pokedex!$B$2:$B$2133,0),Q$1),1)=0,"",IFERROR(INDEX(Pokedex!$A$2:$BK$2133,MATCH($C13,Pokedex!$B$2:$B$2133,0),Q$1),""))</f>
        <v/>
      </c>
      <c r="R13" s="156" t="str">
        <f>IFERROR(MATCH($A13,Pokedex!$A$2:$A1000,0), "")</f>
        <v/>
      </c>
      <c r="S13" s="151"/>
      <c r="T13" s="151"/>
      <c r="U13" s="151"/>
      <c r="V13" s="151"/>
      <c r="W13" s="151"/>
      <c r="X13" s="151"/>
      <c r="Y13" s="151"/>
      <c r="Z13" s="151"/>
      <c r="AA13" s="151"/>
    </row>
    <row r="14" spans="1:27" ht="12.75" customHeight="1">
      <c r="A14" s="158"/>
      <c r="B14" s="26" t="str">
        <f ca="1">IFERROR(IF($R14 = "","", OFFSET(Pokedex!$A$1, $R14, B$1, 1, 2)), "")</f>
        <v/>
      </c>
      <c r="C14" s="31"/>
      <c r="D14" s="31" t="str">
        <f ca="1">IFERROR(IF($R14 = "","", OFFSET(Pokedex!$A$1, $R14, D$1, 1, 12)), "")</f>
        <v/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 t="str">
        <f t="array" ref="P14">IF(IFERROR(INDEX(Pokedex!$A$2:$BK$2133,MATCH($C14,Pokedex!$B$2:$B$2133,0),P$1),1)=0,"",IFERROR(INDEX(Pokedex!$A$2:$BK$2133,MATCH($C14,Pokedex!$B$2:$B$2133,0),P$1),""))</f>
        <v/>
      </c>
      <c r="Q14" s="26" t="str">
        <f t="array" ref="Q14">IF(IFERROR(INDEX(Pokedex!$A$2:$BK$2133,MATCH($C14,Pokedex!$B$2:$B$2133,0),Q$1),1)=0,"",IFERROR(INDEX(Pokedex!$A$2:$BK$2133,MATCH($C14,Pokedex!$B$2:$B$2133,0),Q$1),""))</f>
        <v/>
      </c>
      <c r="R14" s="156" t="str">
        <f>IFERROR(MATCH($A14,Pokedex!$A$2:$A1000,0), "")</f>
        <v/>
      </c>
      <c r="S14" s="151"/>
      <c r="T14" s="151"/>
      <c r="U14" s="151"/>
      <c r="V14" s="151"/>
      <c r="W14" s="151"/>
      <c r="X14" s="151"/>
      <c r="Y14" s="151"/>
      <c r="Z14" s="151"/>
      <c r="AA14" s="151"/>
    </row>
    <row r="15" spans="1:27" ht="12.75" customHeight="1">
      <c r="A15" s="158"/>
      <c r="B15" s="26" t="str">
        <f ca="1">IFERROR(IF($R15 = "","", OFFSET(Pokedex!$A$1, $R15, B$1, 1, 2)), "")</f>
        <v/>
      </c>
      <c r="C15" s="31"/>
      <c r="D15" s="31" t="str">
        <f ca="1">IFERROR(IF($R15 = "","", OFFSET(Pokedex!$A$1, $R15, D$1, 1, 12)), "")</f>
        <v/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 t="str">
        <f t="array" ref="P15">IF(IFERROR(INDEX(Pokedex!$A$2:$BK$2133,MATCH($C15,Pokedex!$B$2:$B$2133,0),P$1),1)=0,"",IFERROR(INDEX(Pokedex!$A$2:$BK$2133,MATCH($C15,Pokedex!$B$2:$B$2133,0),P$1),""))</f>
        <v/>
      </c>
      <c r="Q15" s="26" t="str">
        <f t="array" ref="Q15">IF(IFERROR(INDEX(Pokedex!$A$2:$BK$2133,MATCH($C15,Pokedex!$B$2:$B$2133,0),Q$1),1)=0,"",IFERROR(INDEX(Pokedex!$A$2:$BK$2133,MATCH($C15,Pokedex!$B$2:$B$2133,0),Q$1),""))</f>
        <v/>
      </c>
      <c r="R15" s="156" t="str">
        <f>IFERROR(MATCH($A15,Pokedex!$A$2:$A1000,0), "")</f>
        <v/>
      </c>
      <c r="S15" s="151"/>
      <c r="T15" s="151"/>
      <c r="U15" s="151"/>
      <c r="V15" s="151"/>
      <c r="W15" s="151"/>
      <c r="X15" s="151"/>
      <c r="Y15" s="151"/>
      <c r="Z15" s="151"/>
      <c r="AA15" s="151"/>
    </row>
    <row r="16" spans="1:27" ht="12.75" customHeight="1">
      <c r="A16" s="158"/>
      <c r="B16" s="26" t="str">
        <f ca="1">IFERROR(IF($R16 = "","", OFFSET(Pokedex!$A$1, $R16, B$1, 1, 2)), "")</f>
        <v/>
      </c>
      <c r="C16" s="31"/>
      <c r="D16" s="31" t="str">
        <f ca="1">IFERROR(IF($R16 = "","", OFFSET(Pokedex!$A$1, $R16, D$1, 1, 12)), "")</f>
        <v/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 t="str">
        <f t="array" ref="P16">IF(IFERROR(INDEX(Pokedex!$A$2:$BK$2133,MATCH($C16,Pokedex!$B$2:$B$2133,0),P$1),1)=0,"",IFERROR(INDEX(Pokedex!$A$2:$BK$2133,MATCH($C16,Pokedex!$B$2:$B$2133,0),P$1),""))</f>
        <v/>
      </c>
      <c r="Q16" s="26" t="str">
        <f t="array" ref="Q16">IF(IFERROR(INDEX(Pokedex!$A$2:$BK$2133,MATCH($C16,Pokedex!$B$2:$B$2133,0),Q$1),1)=0,"",IFERROR(INDEX(Pokedex!$A$2:$BK$2133,MATCH($C16,Pokedex!$B$2:$B$2133,0),Q$1),""))</f>
        <v/>
      </c>
      <c r="R16" s="156" t="str">
        <f>IFERROR(MATCH($A16,Pokedex!$A$2:$A1000,0), "")</f>
        <v/>
      </c>
      <c r="S16" s="151"/>
      <c r="T16" s="151"/>
      <c r="U16" s="151"/>
      <c r="V16" s="151"/>
      <c r="W16" s="151"/>
      <c r="X16" s="151"/>
      <c r="Y16" s="151"/>
      <c r="Z16" s="151"/>
      <c r="AA16" s="151"/>
    </row>
    <row r="17" spans="1:27" ht="12.75" customHeight="1">
      <c r="A17" s="158"/>
      <c r="B17" s="26" t="str">
        <f ca="1">IFERROR(IF($R17 = "","", OFFSET(Pokedex!$A$1, $R17, B$1, 1, 2)), "")</f>
        <v/>
      </c>
      <c r="C17" s="31"/>
      <c r="D17" s="31" t="str">
        <f ca="1">IFERROR(IF($R17 = "","", OFFSET(Pokedex!$A$1, $R17, D$1, 1, 12)), "")</f>
        <v/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 t="str">
        <f t="array" ref="P17">IF(IFERROR(INDEX(Pokedex!$A$2:$BK$2133,MATCH($C17,Pokedex!$B$2:$B$2133,0),P$1),1)=0,"",IFERROR(INDEX(Pokedex!$A$2:$BK$2133,MATCH($C17,Pokedex!$B$2:$B$2133,0),P$1),""))</f>
        <v/>
      </c>
      <c r="Q17" s="26" t="str">
        <f t="array" ref="Q17">IF(IFERROR(INDEX(Pokedex!$A$2:$BK$2133,MATCH($C17,Pokedex!$B$2:$B$2133,0),Q$1),1)=0,"",IFERROR(INDEX(Pokedex!$A$2:$BK$2133,MATCH($C17,Pokedex!$B$2:$B$2133,0),Q$1),""))</f>
        <v/>
      </c>
      <c r="R17" s="156" t="str">
        <f>IFERROR(MATCH($A17,Pokedex!$A$2:$A1000,0), "")</f>
        <v/>
      </c>
      <c r="S17" s="151"/>
      <c r="T17" s="151"/>
      <c r="U17" s="151"/>
      <c r="V17" s="151"/>
      <c r="W17" s="151"/>
      <c r="X17" s="151"/>
      <c r="Y17" s="151"/>
      <c r="Z17" s="151"/>
      <c r="AA17" s="151"/>
    </row>
    <row r="18" spans="1:27" ht="12.75" customHeight="1">
      <c r="A18" s="158"/>
      <c r="B18" s="26" t="str">
        <f ca="1">IFERROR(IF($R18 = "","", OFFSET(Pokedex!$A$1, $R18, B$1, 1, 2)), "")</f>
        <v/>
      </c>
      <c r="C18" s="31"/>
      <c r="D18" s="31" t="str">
        <f ca="1">IFERROR(IF($R18 = "","", OFFSET(Pokedex!$A$1, $R18, D$1, 1, 12)), "")</f>
        <v/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 t="str">
        <f t="array" ref="P18">IF(IFERROR(INDEX(Pokedex!$A$2:$BK$2133,MATCH($C18,Pokedex!$B$2:$B$2133,0),P$1),1)=0,"",IFERROR(INDEX(Pokedex!$A$2:$BK$2133,MATCH($C18,Pokedex!$B$2:$B$2133,0),P$1),""))</f>
        <v/>
      </c>
      <c r="Q18" s="26" t="str">
        <f t="array" ref="Q18">IF(IFERROR(INDEX(Pokedex!$A$2:$BK$2133,MATCH($C18,Pokedex!$B$2:$B$2133,0),Q$1),1)=0,"",IFERROR(INDEX(Pokedex!$A$2:$BK$2133,MATCH($C18,Pokedex!$B$2:$B$2133,0),Q$1),""))</f>
        <v/>
      </c>
      <c r="R18" s="156" t="str">
        <f>IFERROR(MATCH($A18,Pokedex!$A$2:$A1000,0), "")</f>
        <v/>
      </c>
      <c r="S18" s="151"/>
      <c r="T18" s="151"/>
      <c r="U18" s="151"/>
      <c r="V18" s="151"/>
      <c r="W18" s="151"/>
      <c r="X18" s="151"/>
      <c r="Y18" s="151"/>
      <c r="Z18" s="151"/>
      <c r="AA18" s="151"/>
    </row>
    <row r="19" spans="1:27" ht="12.75" customHeight="1">
      <c r="A19" s="158"/>
      <c r="B19" s="26" t="str">
        <f ca="1">IFERROR(IF($R19 = "","", OFFSET(Pokedex!$A$1, $R19, B$1, 1, 2)), "")</f>
        <v/>
      </c>
      <c r="C19" s="31"/>
      <c r="D19" s="31" t="str">
        <f ca="1">IFERROR(IF($R19 = "","", OFFSET(Pokedex!$A$1, $R19, D$1, 1, 12)), "")</f>
        <v/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 t="str">
        <f t="array" ref="P19">IF(IFERROR(INDEX(Pokedex!$A$2:$BK$2133,MATCH($C19,Pokedex!$B$2:$B$2133,0),P$1),1)=0,"",IFERROR(INDEX(Pokedex!$A$2:$BK$2133,MATCH($C19,Pokedex!$B$2:$B$2133,0),P$1),""))</f>
        <v/>
      </c>
      <c r="Q19" s="26" t="str">
        <f t="array" ref="Q19">IF(IFERROR(INDEX(Pokedex!$A$2:$BK$2133,MATCH($C19,Pokedex!$B$2:$B$2133,0),Q$1),1)=0,"",IFERROR(INDEX(Pokedex!$A$2:$BK$2133,MATCH($C19,Pokedex!$B$2:$B$2133,0),Q$1),""))</f>
        <v/>
      </c>
      <c r="R19" s="156" t="str">
        <f>IFERROR(MATCH($A19,Pokedex!$A$2:$A1000,0), "")</f>
        <v/>
      </c>
      <c r="S19" s="151"/>
      <c r="T19" s="151"/>
      <c r="U19" s="151"/>
      <c r="V19" s="151"/>
      <c r="W19" s="151"/>
      <c r="X19" s="151"/>
      <c r="Y19" s="151"/>
      <c r="Z19" s="151"/>
      <c r="AA19" s="151"/>
    </row>
    <row r="20" spans="1:27" ht="12.75" customHeight="1">
      <c r="A20" s="158"/>
      <c r="B20" s="26" t="str">
        <f ca="1">IFERROR(IF($R20 = "","", OFFSET(Pokedex!$A$1, $R20, B$1, 1, 2)), "")</f>
        <v/>
      </c>
      <c r="C20" s="31"/>
      <c r="D20" s="31" t="str">
        <f ca="1">IFERROR(IF($R20 = "","", OFFSET(Pokedex!$A$1, $R20, D$1, 1, 12)), "")</f>
        <v/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 t="str">
        <f t="array" ref="P20">IF(IFERROR(INDEX(Pokedex!$A$2:$BK$2133,MATCH($C20,Pokedex!$B$2:$B$2133,0),P$1),1)=0,"",IFERROR(INDEX(Pokedex!$A$2:$BK$2133,MATCH($C20,Pokedex!$B$2:$B$2133,0),P$1),""))</f>
        <v/>
      </c>
      <c r="Q20" s="26" t="str">
        <f t="array" ref="Q20">IF(IFERROR(INDEX(Pokedex!$A$2:$BK$2133,MATCH($C20,Pokedex!$B$2:$B$2133,0),Q$1),1)=0,"",IFERROR(INDEX(Pokedex!$A$2:$BK$2133,MATCH($C20,Pokedex!$B$2:$B$2133,0),Q$1),""))</f>
        <v/>
      </c>
      <c r="R20" s="156" t="str">
        <f>IFERROR(MATCH($A20,Pokedex!$A$2:$A1000,0), "")</f>
        <v/>
      </c>
      <c r="S20" s="151"/>
      <c r="T20" s="151"/>
      <c r="U20" s="151"/>
      <c r="V20" s="151"/>
      <c r="W20" s="151"/>
      <c r="X20" s="151"/>
      <c r="Y20" s="151"/>
      <c r="Z20" s="151"/>
      <c r="AA20" s="151"/>
    </row>
    <row r="21" spans="1:27" ht="12.75" customHeight="1">
      <c r="A21" s="158"/>
      <c r="B21" s="26" t="str">
        <f ca="1">IFERROR(IF($R21 = "","", OFFSET(Pokedex!$A$1, $R21, B$1, 1, 2)), "")</f>
        <v/>
      </c>
      <c r="C21" s="31"/>
      <c r="D21" s="31" t="str">
        <f ca="1">IFERROR(IF($R21 = "","", OFFSET(Pokedex!$A$1, $R21, D$1, 1, 12)), "")</f>
        <v/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 t="str">
        <f t="array" ref="P21">IF(IFERROR(INDEX(Pokedex!$A$2:$BK$2133,MATCH($C21,Pokedex!$B$2:$B$2133,0),P$1),1)=0,"",IFERROR(INDEX(Pokedex!$A$2:$BK$2133,MATCH($C21,Pokedex!$B$2:$B$2133,0),P$1),""))</f>
        <v/>
      </c>
      <c r="Q21" s="26" t="str">
        <f t="array" ref="Q21">IF(IFERROR(INDEX(Pokedex!$A$2:$BK$2133,MATCH($C21,Pokedex!$B$2:$B$2133,0),Q$1),1)=0,"",IFERROR(INDEX(Pokedex!$A$2:$BK$2133,MATCH($C21,Pokedex!$B$2:$B$2133,0),Q$1),""))</f>
        <v/>
      </c>
      <c r="R21" s="156" t="str">
        <f>IFERROR(MATCH($A21,Pokedex!$A$2:$A1000,0), "")</f>
        <v/>
      </c>
      <c r="S21" s="151"/>
      <c r="T21" s="151"/>
      <c r="U21" s="151"/>
      <c r="V21" s="151"/>
      <c r="W21" s="151"/>
      <c r="X21" s="151"/>
      <c r="Y21" s="151"/>
      <c r="Z21" s="151"/>
      <c r="AA21" s="151"/>
    </row>
    <row r="22" spans="1:27" ht="12.75" customHeight="1">
      <c r="A22" s="158"/>
      <c r="B22" s="26" t="str">
        <f ca="1">IFERROR(IF($R22 = "","", OFFSET(Pokedex!$A$1, $R22, B$1, 1, 2)), "")</f>
        <v/>
      </c>
      <c r="C22" s="31"/>
      <c r="D22" s="31" t="str">
        <f ca="1">IFERROR(IF($R22 = "","", OFFSET(Pokedex!$A$1, $R22, D$1, 1, 12)), "")</f>
        <v/>
      </c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 t="str">
        <f t="array" ref="P22">IF(IFERROR(INDEX(Pokedex!$A$2:$BK$2133,MATCH($C22,Pokedex!$B$2:$B$2133,0),P$1),1)=0,"",IFERROR(INDEX(Pokedex!$A$2:$BK$2133,MATCH($C22,Pokedex!$B$2:$B$2133,0),P$1),""))</f>
        <v/>
      </c>
      <c r="Q22" s="26" t="str">
        <f t="array" ref="Q22">IF(IFERROR(INDEX(Pokedex!$A$2:$BK$2133,MATCH($C22,Pokedex!$B$2:$B$2133,0),Q$1),1)=0,"",IFERROR(INDEX(Pokedex!$A$2:$BK$2133,MATCH($C22,Pokedex!$B$2:$B$2133,0),Q$1),""))</f>
        <v/>
      </c>
      <c r="R22" s="156" t="str">
        <f>IFERROR(MATCH($A22,Pokedex!$A$2:$A1000,0), "")</f>
        <v/>
      </c>
      <c r="S22" s="151"/>
      <c r="T22" s="151"/>
      <c r="U22" s="151"/>
      <c r="V22" s="151"/>
      <c r="W22" s="151"/>
      <c r="X22" s="151"/>
      <c r="Y22" s="151"/>
      <c r="Z22" s="151"/>
      <c r="AA22" s="151"/>
    </row>
    <row r="23" spans="1:27" ht="12.75" customHeight="1">
      <c r="A23" s="158"/>
      <c r="B23" s="26" t="str">
        <f ca="1">IFERROR(IF($R23 = "","", OFFSET(Pokedex!$A$1, $R23, B$1, 1, 2)), "")</f>
        <v/>
      </c>
      <c r="C23" s="31"/>
      <c r="D23" s="31" t="str">
        <f ca="1">IFERROR(IF($R23 = "","", OFFSET(Pokedex!$A$1, $R23, D$1, 1, 12)), "")</f>
        <v/>
      </c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 t="str">
        <f t="array" ref="P23">IF(IFERROR(INDEX(Pokedex!$A$2:$BK$2133,MATCH($C23,Pokedex!$B$2:$B$2133,0),P$1),1)=0,"",IFERROR(INDEX(Pokedex!$A$2:$BK$2133,MATCH($C23,Pokedex!$B$2:$B$2133,0),P$1),""))</f>
        <v/>
      </c>
      <c r="Q23" s="26" t="str">
        <f t="array" ref="Q23">IF(IFERROR(INDEX(Pokedex!$A$2:$BK$2133,MATCH($C23,Pokedex!$B$2:$B$2133,0),Q$1),1)=0,"",IFERROR(INDEX(Pokedex!$A$2:$BK$2133,MATCH($C23,Pokedex!$B$2:$B$2133,0),Q$1),""))</f>
        <v/>
      </c>
      <c r="R23" s="156" t="str">
        <f>IFERROR(MATCH($A23,Pokedex!$A$2:$A1000,0), "")</f>
        <v/>
      </c>
      <c r="S23" s="151"/>
      <c r="T23" s="151"/>
      <c r="U23" s="151"/>
      <c r="V23" s="151"/>
      <c r="W23" s="151"/>
      <c r="X23" s="151"/>
      <c r="Y23" s="151"/>
      <c r="Z23" s="151"/>
      <c r="AA23" s="151"/>
    </row>
    <row r="24" spans="1:27" ht="12.75" customHeight="1">
      <c r="A24" s="158"/>
      <c r="B24" s="26" t="str">
        <f ca="1">IFERROR(IF($R24 = "","", OFFSET(Pokedex!$A$1, $R24, B$1, 1, 2)), "")</f>
        <v/>
      </c>
      <c r="C24" s="31"/>
      <c r="D24" s="31" t="str">
        <f ca="1">IFERROR(IF($R24 = "","", OFFSET(Pokedex!$A$1, $R24, D$1, 1, 12)), "")</f>
        <v/>
      </c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 t="str">
        <f t="array" ref="P24">IF(IFERROR(INDEX(Pokedex!$A$2:$BK$2133,MATCH($C24,Pokedex!$B$2:$B$2133,0),P$1),1)=0,"",IFERROR(INDEX(Pokedex!$A$2:$BK$2133,MATCH($C24,Pokedex!$B$2:$B$2133,0),P$1),""))</f>
        <v/>
      </c>
      <c r="Q24" s="26" t="str">
        <f t="array" ref="Q24">IF(IFERROR(INDEX(Pokedex!$A$2:$BK$2133,MATCH($C24,Pokedex!$B$2:$B$2133,0),Q$1),1)=0,"",IFERROR(INDEX(Pokedex!$A$2:$BK$2133,MATCH($C24,Pokedex!$B$2:$B$2133,0),Q$1),""))</f>
        <v/>
      </c>
      <c r="R24" s="156" t="str">
        <f>IFERROR(MATCH($A24,Pokedex!$A$2:$A1000,0), "")</f>
        <v/>
      </c>
      <c r="S24" s="151"/>
      <c r="T24" s="151"/>
      <c r="U24" s="151"/>
      <c r="V24" s="151"/>
      <c r="W24" s="151"/>
      <c r="X24" s="151"/>
      <c r="Y24" s="151"/>
      <c r="Z24" s="151"/>
      <c r="AA24" s="151"/>
    </row>
    <row r="25" spans="1:27" ht="12.75" customHeight="1">
      <c r="A25" s="158"/>
      <c r="B25" s="26" t="str">
        <f ca="1">IFERROR(IF($R25 = "","", OFFSET(Pokedex!$A$1, $R25, B$1, 1, 2)), "")</f>
        <v/>
      </c>
      <c r="C25" s="31"/>
      <c r="D25" s="31" t="str">
        <f ca="1">IFERROR(IF($R25 = "","", OFFSET(Pokedex!$A$1, $R25, D$1, 1, 12)), "")</f>
        <v/>
      </c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 t="str">
        <f t="array" ref="P25">IF(IFERROR(INDEX(Pokedex!$A$2:$BK$2133,MATCH($C25,Pokedex!$B$2:$B$2133,0),P$1),1)=0,"",IFERROR(INDEX(Pokedex!$A$2:$BK$2133,MATCH($C25,Pokedex!$B$2:$B$2133,0),P$1),""))</f>
        <v/>
      </c>
      <c r="Q25" s="26" t="str">
        <f t="array" ref="Q25">IF(IFERROR(INDEX(Pokedex!$A$2:$BK$2133,MATCH($C25,Pokedex!$B$2:$B$2133,0),Q$1),1)=0,"",IFERROR(INDEX(Pokedex!$A$2:$BK$2133,MATCH($C25,Pokedex!$B$2:$B$2133,0),Q$1),""))</f>
        <v/>
      </c>
      <c r="R25" s="156" t="str">
        <f>IFERROR(MATCH($A25,Pokedex!$A$2:$A1000,0), "")</f>
        <v/>
      </c>
      <c r="S25" s="151"/>
      <c r="T25" s="151"/>
      <c r="U25" s="151"/>
      <c r="V25" s="151"/>
      <c r="W25" s="151"/>
      <c r="X25" s="151"/>
      <c r="Y25" s="151"/>
      <c r="Z25" s="151"/>
      <c r="AA25" s="151"/>
    </row>
    <row r="26" spans="1:27" ht="12.75" customHeight="1">
      <c r="A26" s="158"/>
      <c r="B26" s="26" t="str">
        <f ca="1">IFERROR(IF($R26 = "","", OFFSET(Pokedex!$A$1, $R26, B$1, 1, 2)), "")</f>
        <v/>
      </c>
      <c r="C26" s="31"/>
      <c r="D26" s="31" t="str">
        <f ca="1">IFERROR(IF($R26 = "","", OFFSET(Pokedex!$A$1, $R26, D$1, 1, 12)), "")</f>
        <v/>
      </c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 t="str">
        <f t="array" ref="P26">IF(IFERROR(INDEX(Pokedex!$A$2:$BK$2133,MATCH($C26,Pokedex!$B$2:$B$2133,0),P$1),1)=0,"",IFERROR(INDEX(Pokedex!$A$2:$BK$2133,MATCH($C26,Pokedex!$B$2:$B$2133,0),P$1),""))</f>
        <v/>
      </c>
      <c r="Q26" s="26" t="str">
        <f t="array" ref="Q26">IF(IFERROR(INDEX(Pokedex!$A$2:$BK$2133,MATCH($C26,Pokedex!$B$2:$B$2133,0),Q$1),1)=0,"",IFERROR(INDEX(Pokedex!$A$2:$BK$2133,MATCH($C26,Pokedex!$B$2:$B$2133,0),Q$1),""))</f>
        <v/>
      </c>
      <c r="R26" s="156" t="str">
        <f>IFERROR(MATCH($A26,Pokedex!$A$2:$A1000,0), "")</f>
        <v/>
      </c>
      <c r="S26" s="151"/>
      <c r="T26" s="151"/>
      <c r="U26" s="151"/>
      <c r="V26" s="151"/>
      <c r="W26" s="151"/>
      <c r="X26" s="151"/>
      <c r="Y26" s="151"/>
      <c r="Z26" s="151"/>
      <c r="AA26" s="151"/>
    </row>
    <row r="27" spans="1:27" ht="12.75" customHeight="1">
      <c r="A27" s="158"/>
      <c r="B27" s="26" t="str">
        <f ca="1">IFERROR(IF($R27 = "","", OFFSET(Pokedex!$A$1, $R27, B$1, 1, 2)), "")</f>
        <v/>
      </c>
      <c r="C27" s="31"/>
      <c r="D27" s="31" t="str">
        <f ca="1">IFERROR(IF($R27 = "","", OFFSET(Pokedex!$A$1, $R27, D$1, 1, 12)), "")</f>
        <v/>
      </c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 t="str">
        <f t="array" ref="P27">IF(IFERROR(INDEX(Pokedex!$A$2:$BK$2133,MATCH($C27,Pokedex!$B$2:$B$2133,0),P$1),1)=0,"",IFERROR(INDEX(Pokedex!$A$2:$BK$2133,MATCH($C27,Pokedex!$B$2:$B$2133,0),P$1),""))</f>
        <v/>
      </c>
      <c r="Q27" s="26" t="str">
        <f t="array" ref="Q27">IF(IFERROR(INDEX(Pokedex!$A$2:$BK$2133,MATCH($C27,Pokedex!$B$2:$B$2133,0),Q$1),1)=0,"",IFERROR(INDEX(Pokedex!$A$2:$BK$2133,MATCH($C27,Pokedex!$B$2:$B$2133,0),Q$1),""))</f>
        <v/>
      </c>
      <c r="R27" s="156" t="str">
        <f>IFERROR(MATCH($A27,Pokedex!$A$2:$A1000,0), "")</f>
        <v/>
      </c>
      <c r="S27" s="151"/>
      <c r="T27" s="151"/>
      <c r="U27" s="151"/>
      <c r="V27" s="151"/>
      <c r="W27" s="151"/>
      <c r="X27" s="151"/>
      <c r="Y27" s="151"/>
      <c r="Z27" s="151"/>
      <c r="AA27" s="151"/>
    </row>
    <row r="28" spans="1:27" ht="12.75" customHeight="1">
      <c r="A28" s="158"/>
      <c r="B28" s="26" t="str">
        <f ca="1">IFERROR(IF($R28 = "","", OFFSET(Pokedex!$A$1, $R28, B$1, 1, 2)), "")</f>
        <v/>
      </c>
      <c r="C28" s="31"/>
      <c r="D28" s="31" t="str">
        <f ca="1">IFERROR(IF($R28 = "","", OFFSET(Pokedex!$A$1, $R28, D$1, 1, 12)), "")</f>
        <v/>
      </c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 t="str">
        <f t="array" ref="P28">IF(IFERROR(INDEX(Pokedex!$A$2:$BK$2133,MATCH($C28,Pokedex!$B$2:$B$2133,0),P$1),1)=0,"",IFERROR(INDEX(Pokedex!$A$2:$BK$2133,MATCH($C28,Pokedex!$B$2:$B$2133,0),P$1),""))</f>
        <v/>
      </c>
      <c r="Q28" s="26" t="str">
        <f t="array" ref="Q28">IF(IFERROR(INDEX(Pokedex!$A$2:$BK$2133,MATCH($C28,Pokedex!$B$2:$B$2133,0),Q$1),1)=0,"",IFERROR(INDEX(Pokedex!$A$2:$BK$2133,MATCH($C28,Pokedex!$B$2:$B$2133,0),Q$1),""))</f>
        <v/>
      </c>
      <c r="R28" s="156" t="str">
        <f>IFERROR(MATCH($A28,Pokedex!$A$2:$A1000,0), "")</f>
        <v/>
      </c>
      <c r="S28" s="151"/>
      <c r="T28" s="151"/>
      <c r="U28" s="151"/>
      <c r="V28" s="151"/>
      <c r="W28" s="151"/>
      <c r="X28" s="151"/>
      <c r="Y28" s="151"/>
      <c r="Z28" s="151"/>
      <c r="AA28" s="151"/>
    </row>
    <row r="29" spans="1:27" ht="12.75" customHeight="1">
      <c r="A29" s="158"/>
      <c r="B29" s="26" t="str">
        <f ca="1">IFERROR(IF($R29 = "","", OFFSET(Pokedex!$A$1, $R29, B$1, 1, 2)), "")</f>
        <v/>
      </c>
      <c r="C29" s="31"/>
      <c r="D29" s="31" t="str">
        <f ca="1">IFERROR(IF($R29 = "","", OFFSET(Pokedex!$A$1, $R29, D$1, 1, 12)), "")</f>
        <v/>
      </c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 t="str">
        <f t="array" ref="P29">IF(IFERROR(INDEX(Pokedex!$A$2:$BK$2133,MATCH($C29,Pokedex!$B$2:$B$2133,0),P$1),1)=0,"",IFERROR(INDEX(Pokedex!$A$2:$BK$2133,MATCH($C29,Pokedex!$B$2:$B$2133,0),P$1),""))</f>
        <v/>
      </c>
      <c r="Q29" s="26" t="str">
        <f t="array" ref="Q29">IF(IFERROR(INDEX(Pokedex!$A$2:$BK$2133,MATCH($C29,Pokedex!$B$2:$B$2133,0),Q$1),1)=0,"",IFERROR(INDEX(Pokedex!$A$2:$BK$2133,MATCH($C29,Pokedex!$B$2:$B$2133,0),Q$1),""))</f>
        <v/>
      </c>
      <c r="R29" s="156" t="str">
        <f>IFERROR(MATCH($A29,Pokedex!$A$2:$A1000,0), "")</f>
        <v/>
      </c>
      <c r="S29" s="151"/>
      <c r="T29" s="151"/>
      <c r="U29" s="151"/>
      <c r="V29" s="151"/>
      <c r="W29" s="151"/>
      <c r="X29" s="151"/>
      <c r="Y29" s="151"/>
      <c r="Z29" s="151"/>
      <c r="AA29" s="151"/>
    </row>
    <row r="30" spans="1:27" ht="12.75" customHeight="1">
      <c r="A30" s="158"/>
      <c r="B30" s="26" t="str">
        <f ca="1">IFERROR(IF($R30 = "","", OFFSET(Pokedex!$A$1, $R30, B$1, 1, 2)), "")</f>
        <v/>
      </c>
      <c r="C30" s="31"/>
      <c r="D30" s="31" t="str">
        <f ca="1">IFERROR(IF($R30 = "","", OFFSET(Pokedex!$A$1, $R30, D$1, 1, 12)), "")</f>
        <v/>
      </c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 t="str">
        <f t="array" ref="P30">IF(IFERROR(INDEX(Pokedex!$A$2:$BK$2133,MATCH($C30,Pokedex!$B$2:$B$2133,0),P$1),1)=0,"",IFERROR(INDEX(Pokedex!$A$2:$BK$2133,MATCH($C30,Pokedex!$B$2:$B$2133,0),P$1),""))</f>
        <v/>
      </c>
      <c r="Q30" s="26" t="str">
        <f t="array" ref="Q30">IF(IFERROR(INDEX(Pokedex!$A$2:$BK$2133,MATCH($C30,Pokedex!$B$2:$B$2133,0),Q$1),1)=0,"",IFERROR(INDEX(Pokedex!$A$2:$BK$2133,MATCH($C30,Pokedex!$B$2:$B$2133,0),Q$1),""))</f>
        <v/>
      </c>
      <c r="R30" s="156" t="str">
        <f>IFERROR(MATCH($A30,Pokedex!$A$2:$A1000,0), "")</f>
        <v/>
      </c>
      <c r="S30" s="151"/>
      <c r="T30" s="151"/>
      <c r="U30" s="151"/>
      <c r="V30" s="151"/>
      <c r="W30" s="151"/>
      <c r="X30" s="151"/>
      <c r="Y30" s="151"/>
      <c r="Z30" s="151"/>
      <c r="AA30" s="151"/>
    </row>
    <row r="31" spans="1:27" ht="12.75" customHeight="1">
      <c r="A31" s="158"/>
      <c r="B31" s="26" t="str">
        <f ca="1">IFERROR(IF($R31 = "","", OFFSET(Pokedex!$A$1, $R31, B$1, 1, 2)), "")</f>
        <v/>
      </c>
      <c r="C31" s="31"/>
      <c r="D31" s="31" t="str">
        <f ca="1">IFERROR(IF($R31 = "","", OFFSET(Pokedex!$A$1, $R31, D$1, 1, 12)), "")</f>
        <v/>
      </c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 t="str">
        <f t="array" ref="P31">IF(IFERROR(INDEX(Pokedex!$A$2:$BK$2133,MATCH($C31,Pokedex!$B$2:$B$2133,0),P$1),1)=0,"",IFERROR(INDEX(Pokedex!$A$2:$BK$2133,MATCH($C31,Pokedex!$B$2:$B$2133,0),P$1),""))</f>
        <v/>
      </c>
      <c r="Q31" s="26" t="str">
        <f t="array" ref="Q31">IF(IFERROR(INDEX(Pokedex!$A$2:$BK$2133,MATCH($C31,Pokedex!$B$2:$B$2133,0),Q$1),1)=0,"",IFERROR(INDEX(Pokedex!$A$2:$BK$2133,MATCH($C31,Pokedex!$B$2:$B$2133,0),Q$1),""))</f>
        <v/>
      </c>
      <c r="R31" s="156" t="str">
        <f>IFERROR(MATCH($A31,Pokedex!$A$2:$A1000,0), "")</f>
        <v/>
      </c>
      <c r="S31" s="151"/>
      <c r="T31" s="151"/>
      <c r="U31" s="151"/>
      <c r="V31" s="151"/>
      <c r="W31" s="151"/>
      <c r="X31" s="151"/>
      <c r="Y31" s="151"/>
      <c r="Z31" s="151"/>
      <c r="AA31" s="151"/>
    </row>
    <row r="32" spans="1:27" ht="12.75" customHeight="1">
      <c r="A32" s="158"/>
      <c r="B32" s="26" t="str">
        <f ca="1">IFERROR(IF($R32 = "","", OFFSET(Pokedex!$A$1, $R32, B$1, 1, 2)), "")</f>
        <v/>
      </c>
      <c r="C32" s="31"/>
      <c r="D32" s="31" t="str">
        <f ca="1">IFERROR(IF($R32 = "","", OFFSET(Pokedex!$A$1, $R32, D$1, 1, 12)), "")</f>
        <v/>
      </c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 t="str">
        <f t="array" ref="P32">IF(IFERROR(INDEX(Pokedex!$A$2:$BK$2133,MATCH($C32,Pokedex!$B$2:$B$2133,0),P$1),1)=0,"",IFERROR(INDEX(Pokedex!$A$2:$BK$2133,MATCH($C32,Pokedex!$B$2:$B$2133,0),P$1),""))</f>
        <v/>
      </c>
      <c r="Q32" s="26" t="str">
        <f t="array" ref="Q32">IF(IFERROR(INDEX(Pokedex!$A$2:$BK$2133,MATCH($C32,Pokedex!$B$2:$B$2133,0),Q$1),1)=0,"",IFERROR(INDEX(Pokedex!$A$2:$BK$2133,MATCH($C32,Pokedex!$B$2:$B$2133,0),Q$1),""))</f>
        <v/>
      </c>
      <c r="R32" s="156" t="str">
        <f>IFERROR(MATCH($A32,Pokedex!$A$2:$A1000,0), "")</f>
        <v/>
      </c>
      <c r="S32" s="151"/>
      <c r="T32" s="151"/>
      <c r="U32" s="151"/>
      <c r="V32" s="151"/>
      <c r="W32" s="151"/>
      <c r="X32" s="151"/>
      <c r="Y32" s="151"/>
      <c r="Z32" s="151"/>
      <c r="AA32" s="151"/>
    </row>
    <row r="33" spans="1:27" ht="12.75" customHeight="1">
      <c r="A33" s="158"/>
      <c r="B33" s="26" t="str">
        <f ca="1">IFERROR(IF($R33 = "","", OFFSET(Pokedex!$A$1, $R33, B$1, 1, 2)), "")</f>
        <v/>
      </c>
      <c r="C33" s="31"/>
      <c r="D33" s="31" t="str">
        <f ca="1">IFERROR(IF($R33 = "","", OFFSET(Pokedex!$A$1, $R33, D$1, 1, 12)), "")</f>
        <v/>
      </c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 t="str">
        <f t="array" ref="P33">IF(IFERROR(INDEX(Pokedex!$A$2:$BK$2133,MATCH($C33,Pokedex!$B$2:$B$2133,0),P$1),1)=0,"",IFERROR(INDEX(Pokedex!$A$2:$BK$2133,MATCH($C33,Pokedex!$B$2:$B$2133,0),P$1),""))</f>
        <v/>
      </c>
      <c r="Q33" s="26" t="str">
        <f t="array" ref="Q33">IF(IFERROR(INDEX(Pokedex!$A$2:$BK$2133,MATCH($C33,Pokedex!$B$2:$B$2133,0),Q$1),1)=0,"",IFERROR(INDEX(Pokedex!$A$2:$BK$2133,MATCH($C33,Pokedex!$B$2:$B$2133,0),Q$1),""))</f>
        <v/>
      </c>
      <c r="R33" s="156" t="str">
        <f>IFERROR(MATCH($A33,Pokedex!$A$2:$A1000,0), "")</f>
        <v/>
      </c>
      <c r="S33" s="151"/>
      <c r="T33" s="151"/>
      <c r="U33" s="151"/>
      <c r="V33" s="151"/>
      <c r="W33" s="151"/>
      <c r="X33" s="151"/>
      <c r="Y33" s="151"/>
      <c r="Z33" s="151"/>
      <c r="AA33" s="151"/>
    </row>
    <row r="34" spans="1:27" ht="12.75" customHeight="1">
      <c r="A34" s="158"/>
      <c r="B34" s="26" t="str">
        <f ca="1">IFERROR(IF($R34 = "","", OFFSET(Pokedex!$A$1, $R34, B$1, 1, 2)), "")</f>
        <v/>
      </c>
      <c r="C34" s="31"/>
      <c r="D34" s="31" t="str">
        <f ca="1">IFERROR(IF($R34 = "","", OFFSET(Pokedex!$A$1, $R34, D$1, 1, 12)), "")</f>
        <v/>
      </c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 t="str">
        <f t="array" ref="P34">IF(IFERROR(INDEX(Pokedex!$A$2:$BK$2133,MATCH($C34,Pokedex!$B$2:$B$2133,0),P$1),1)=0,"",IFERROR(INDEX(Pokedex!$A$2:$BK$2133,MATCH($C34,Pokedex!$B$2:$B$2133,0),P$1),""))</f>
        <v/>
      </c>
      <c r="Q34" s="26" t="str">
        <f t="array" ref="Q34">IF(IFERROR(INDEX(Pokedex!$A$2:$BK$2133,MATCH($C34,Pokedex!$B$2:$B$2133,0),Q$1),1)=0,"",IFERROR(INDEX(Pokedex!$A$2:$BK$2133,MATCH($C34,Pokedex!$B$2:$B$2133,0),Q$1),""))</f>
        <v/>
      </c>
      <c r="R34" s="156" t="str">
        <f>IFERROR(MATCH($A34,Pokedex!$A$2:$A1000,0), "")</f>
        <v/>
      </c>
      <c r="S34" s="151"/>
      <c r="T34" s="151"/>
      <c r="U34" s="151"/>
      <c r="V34" s="151"/>
      <c r="W34" s="151"/>
      <c r="X34" s="151"/>
      <c r="Y34" s="151"/>
      <c r="Z34" s="151"/>
      <c r="AA34" s="151"/>
    </row>
    <row r="35" spans="1:27" ht="12.75" customHeight="1">
      <c r="A35" s="158"/>
      <c r="B35" s="26" t="str">
        <f ca="1">IFERROR(IF($R35 = "","", OFFSET(Pokedex!$A$1, $R35, B$1, 1, 2)), "")</f>
        <v/>
      </c>
      <c r="C35" s="31"/>
      <c r="D35" s="31" t="str">
        <f ca="1">IFERROR(IF($R35 = "","", OFFSET(Pokedex!$A$1, $R35, D$1, 1, 12)), "")</f>
        <v/>
      </c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 t="str">
        <f t="array" ref="P35">IF(IFERROR(INDEX(Pokedex!$A$2:$BK$2133,MATCH($C35,Pokedex!$B$2:$B$2133,0),P$1),1)=0,"",IFERROR(INDEX(Pokedex!$A$2:$BK$2133,MATCH($C35,Pokedex!$B$2:$B$2133,0),P$1),""))</f>
        <v/>
      </c>
      <c r="Q35" s="26" t="str">
        <f t="array" ref="Q35">IF(IFERROR(INDEX(Pokedex!$A$2:$BK$2133,MATCH($C35,Pokedex!$B$2:$B$2133,0),Q$1),1)=0,"",IFERROR(INDEX(Pokedex!$A$2:$BK$2133,MATCH($C35,Pokedex!$B$2:$B$2133,0),Q$1),""))</f>
        <v/>
      </c>
      <c r="R35" s="156" t="str">
        <f>IFERROR(MATCH($A35,Pokedex!$A$2:$A1000,0), "")</f>
        <v/>
      </c>
      <c r="S35" s="151"/>
      <c r="T35" s="151"/>
      <c r="U35" s="151"/>
      <c r="V35" s="151"/>
      <c r="W35" s="151"/>
      <c r="X35" s="151"/>
      <c r="Y35" s="151"/>
      <c r="Z35" s="151"/>
      <c r="AA35" s="151"/>
    </row>
    <row r="36" spans="1:27" ht="12.75" customHeight="1">
      <c r="A36" s="158"/>
      <c r="B36" s="26" t="str">
        <f ca="1">IFERROR(IF($R36 = "","", OFFSET(Pokedex!$A$1, $R36, B$1, 1, 2)), "")</f>
        <v/>
      </c>
      <c r="C36" s="31"/>
      <c r="D36" s="31" t="str">
        <f ca="1">IFERROR(IF($R36 = "","", OFFSET(Pokedex!$A$1, $R36, D$1, 1, 12)), "")</f>
        <v/>
      </c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 t="str">
        <f t="array" ref="P36">IF(IFERROR(INDEX(Pokedex!$A$2:$BK$2133,MATCH($C36,Pokedex!$B$2:$B$2133,0),P$1),1)=0,"",IFERROR(INDEX(Pokedex!$A$2:$BK$2133,MATCH($C36,Pokedex!$B$2:$B$2133,0),P$1),""))</f>
        <v/>
      </c>
      <c r="Q36" s="26" t="str">
        <f t="array" ref="Q36">IF(IFERROR(INDEX(Pokedex!$A$2:$BK$2133,MATCH($C36,Pokedex!$B$2:$B$2133,0),Q$1),1)=0,"",IFERROR(INDEX(Pokedex!$A$2:$BK$2133,MATCH($C36,Pokedex!$B$2:$B$2133,0),Q$1),""))</f>
        <v/>
      </c>
      <c r="R36" s="156" t="str">
        <f>IFERROR(MATCH($A36,Pokedex!$A$2:$A1000,0), "")</f>
        <v/>
      </c>
      <c r="S36" s="151"/>
      <c r="T36" s="151"/>
      <c r="U36" s="151"/>
      <c r="V36" s="151"/>
      <c r="W36" s="151"/>
      <c r="X36" s="151"/>
      <c r="Y36" s="151"/>
      <c r="Z36" s="151"/>
      <c r="AA36" s="151"/>
    </row>
    <row r="37" spans="1:27" ht="12.75" customHeight="1">
      <c r="A37" s="158"/>
      <c r="B37" s="26" t="str">
        <f ca="1">IFERROR(IF($R37 = "","", OFFSET(Pokedex!$A$1, $R37, B$1, 1, 2)), "")</f>
        <v/>
      </c>
      <c r="C37" s="31"/>
      <c r="D37" s="31" t="str">
        <f ca="1">IFERROR(IF($R37 = "","", OFFSET(Pokedex!$A$1, $R37, D$1, 1, 12)), "")</f>
        <v/>
      </c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 t="str">
        <f t="array" ref="P37">IF(IFERROR(INDEX(Pokedex!$A$2:$BK$2133,MATCH($C37,Pokedex!$B$2:$B$2133,0),P$1),1)=0,"",IFERROR(INDEX(Pokedex!$A$2:$BK$2133,MATCH($C37,Pokedex!$B$2:$B$2133,0),P$1),""))</f>
        <v/>
      </c>
      <c r="Q37" s="26" t="str">
        <f t="array" ref="Q37">IF(IFERROR(INDEX(Pokedex!$A$2:$BK$2133,MATCH($C37,Pokedex!$B$2:$B$2133,0),Q$1),1)=0,"",IFERROR(INDEX(Pokedex!$A$2:$BK$2133,MATCH($C37,Pokedex!$B$2:$B$2133,0),Q$1),""))</f>
        <v/>
      </c>
      <c r="R37" s="156" t="str">
        <f>IFERROR(MATCH($A37,Pokedex!$A$2:$A1000,0), "")</f>
        <v/>
      </c>
      <c r="S37" s="151"/>
      <c r="T37" s="151"/>
      <c r="U37" s="151"/>
      <c r="V37" s="151"/>
      <c r="W37" s="151"/>
      <c r="X37" s="151"/>
      <c r="Y37" s="151"/>
      <c r="Z37" s="151"/>
      <c r="AA37" s="151"/>
    </row>
    <row r="38" spans="1:27" ht="12.75" customHeight="1">
      <c r="A38" s="158"/>
      <c r="B38" s="26" t="str">
        <f ca="1">IFERROR(IF($R38 = "","", OFFSET(Pokedex!$A$1, $R38, B$1, 1, 2)), "")</f>
        <v/>
      </c>
      <c r="C38" s="31"/>
      <c r="D38" s="31" t="str">
        <f ca="1">IFERROR(IF($R38 = "","", OFFSET(Pokedex!$A$1, $R38, D$1, 1, 12)), "")</f>
        <v/>
      </c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 t="str">
        <f t="array" ref="P38">IF(IFERROR(INDEX(Pokedex!$A$2:$BK$2133,MATCH($C38,Pokedex!$B$2:$B$2133,0),P$1),1)=0,"",IFERROR(INDEX(Pokedex!$A$2:$BK$2133,MATCH($C38,Pokedex!$B$2:$B$2133,0),P$1),""))</f>
        <v/>
      </c>
      <c r="Q38" s="26" t="str">
        <f t="array" ref="Q38">IF(IFERROR(INDEX(Pokedex!$A$2:$BK$2133,MATCH($C38,Pokedex!$B$2:$B$2133,0),Q$1),1)=0,"",IFERROR(INDEX(Pokedex!$A$2:$BK$2133,MATCH($C38,Pokedex!$B$2:$B$2133,0),Q$1),""))</f>
        <v/>
      </c>
      <c r="R38" s="156" t="str">
        <f>IFERROR(MATCH($A38,Pokedex!$A$2:$A1000,0), "")</f>
        <v/>
      </c>
      <c r="S38" s="151"/>
      <c r="T38" s="151"/>
      <c r="U38" s="151"/>
      <c r="V38" s="151"/>
      <c r="W38" s="151"/>
      <c r="X38" s="151"/>
      <c r="Y38" s="151"/>
      <c r="Z38" s="151"/>
      <c r="AA38" s="151"/>
    </row>
    <row r="39" spans="1:27" ht="12.75" customHeight="1">
      <c r="A39" s="158"/>
      <c r="B39" s="26" t="str">
        <f ca="1">IFERROR(IF($R39 = "","", OFFSET(Pokedex!$A$1, $R39, B$1, 1, 2)), "")</f>
        <v/>
      </c>
      <c r="C39" s="31"/>
      <c r="D39" s="31" t="str">
        <f ca="1">IFERROR(IF($R39 = "","", OFFSET(Pokedex!$A$1, $R39, D$1, 1, 12)), "")</f>
        <v/>
      </c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 t="str">
        <f t="array" ref="P39">IF(IFERROR(INDEX(Pokedex!$A$2:$BK$2133,MATCH($C39,Pokedex!$B$2:$B$2133,0),P$1),1)=0,"",IFERROR(INDEX(Pokedex!$A$2:$BK$2133,MATCH($C39,Pokedex!$B$2:$B$2133,0),P$1),""))</f>
        <v/>
      </c>
      <c r="Q39" s="26" t="str">
        <f t="array" ref="Q39">IF(IFERROR(INDEX(Pokedex!$A$2:$BK$2133,MATCH($C39,Pokedex!$B$2:$B$2133,0),Q$1),1)=0,"",IFERROR(INDEX(Pokedex!$A$2:$BK$2133,MATCH($C39,Pokedex!$B$2:$B$2133,0),Q$1),""))</f>
        <v/>
      </c>
      <c r="R39" s="156" t="str">
        <f>IFERROR(MATCH($A39,Pokedex!$A$2:$A1000,0), "")</f>
        <v/>
      </c>
      <c r="S39" s="151"/>
      <c r="T39" s="151"/>
      <c r="U39" s="151"/>
      <c r="V39" s="151"/>
      <c r="W39" s="151"/>
      <c r="X39" s="151"/>
      <c r="Y39" s="151"/>
      <c r="Z39" s="151"/>
      <c r="AA39" s="151"/>
    </row>
    <row r="40" spans="1:27" ht="12.75" customHeight="1">
      <c r="A40" s="158"/>
      <c r="B40" s="26" t="str">
        <f ca="1">IFERROR(IF($R40 = "","", OFFSET(Pokedex!$A$1, $R40, B$1, 1, 2)), "")</f>
        <v/>
      </c>
      <c r="C40" s="31"/>
      <c r="D40" s="31" t="str">
        <f ca="1">IFERROR(IF($R40 = "","", OFFSET(Pokedex!$A$1, $R40, D$1, 1, 12)), "")</f>
        <v/>
      </c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 t="str">
        <f t="array" ref="P40">IF(IFERROR(INDEX(Pokedex!$A$2:$BK$2133,MATCH($C40,Pokedex!$B$2:$B$2133,0),P$1),1)=0,"",IFERROR(INDEX(Pokedex!$A$2:$BK$2133,MATCH($C40,Pokedex!$B$2:$B$2133,0),P$1),""))</f>
        <v/>
      </c>
      <c r="Q40" s="26" t="str">
        <f t="array" ref="Q40">IF(IFERROR(INDEX(Pokedex!$A$2:$BK$2133,MATCH($C40,Pokedex!$B$2:$B$2133,0),Q$1),1)=0,"",IFERROR(INDEX(Pokedex!$A$2:$BK$2133,MATCH($C40,Pokedex!$B$2:$B$2133,0),Q$1),""))</f>
        <v/>
      </c>
      <c r="R40" s="156" t="str">
        <f>IFERROR(MATCH($A40,Pokedex!$A$2:$A1000,0), "")</f>
        <v/>
      </c>
      <c r="S40" s="151"/>
      <c r="T40" s="151"/>
      <c r="U40" s="151"/>
      <c r="V40" s="151"/>
      <c r="W40" s="151"/>
      <c r="X40" s="151"/>
      <c r="Y40" s="151"/>
      <c r="Z40" s="151"/>
      <c r="AA40" s="151"/>
    </row>
    <row r="41" spans="1:27" ht="12.75" customHeight="1">
      <c r="A41" s="158"/>
      <c r="B41" s="26" t="str">
        <f ca="1">IFERROR(IF($R41 = "","", OFFSET(Pokedex!$A$1, $R41, B$1, 1, 2)), "")</f>
        <v/>
      </c>
      <c r="C41" s="31"/>
      <c r="D41" s="31" t="str">
        <f ca="1">IFERROR(IF($R41 = "","", OFFSET(Pokedex!$A$1, $R41, D$1, 1, 12)), "")</f>
        <v/>
      </c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 t="str">
        <f t="array" ref="P41">IF(IFERROR(INDEX(Pokedex!$A$2:$BK$2133,MATCH($C41,Pokedex!$B$2:$B$2133,0),P$1),1)=0,"",IFERROR(INDEX(Pokedex!$A$2:$BK$2133,MATCH($C41,Pokedex!$B$2:$B$2133,0),P$1),""))</f>
        <v/>
      </c>
      <c r="Q41" s="26" t="str">
        <f t="array" ref="Q41">IF(IFERROR(INDEX(Pokedex!$A$2:$BK$2133,MATCH($C41,Pokedex!$B$2:$B$2133,0),Q$1),1)=0,"",IFERROR(INDEX(Pokedex!$A$2:$BK$2133,MATCH($C41,Pokedex!$B$2:$B$2133,0),Q$1),""))</f>
        <v/>
      </c>
      <c r="R41" s="156" t="str">
        <f>IFERROR(MATCH($A41,Pokedex!$A$2:$A1000,0), "")</f>
        <v/>
      </c>
      <c r="S41" s="151"/>
      <c r="T41" s="151"/>
      <c r="U41" s="151"/>
      <c r="V41" s="151"/>
      <c r="W41" s="151"/>
      <c r="X41" s="151"/>
      <c r="Y41" s="151"/>
      <c r="Z41" s="151"/>
      <c r="AA41" s="151"/>
    </row>
    <row r="42" spans="1:27" ht="12.75" customHeight="1">
      <c r="A42" s="158"/>
      <c r="B42" s="26" t="str">
        <f ca="1">IFERROR(IF($R42 = "","", OFFSET(Pokedex!$A$1, $R42, B$1, 1, 2)), "")</f>
        <v/>
      </c>
      <c r="C42" s="31"/>
      <c r="D42" s="31" t="str">
        <f ca="1">IFERROR(IF($R42 = "","", OFFSET(Pokedex!$A$1, $R42, D$1, 1, 12)), "")</f>
        <v/>
      </c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 t="str">
        <f t="array" ref="P42">IF(IFERROR(INDEX(Pokedex!$A$2:$BK$2133,MATCH($C42,Pokedex!$B$2:$B$2133,0),P$1),1)=0,"",IFERROR(INDEX(Pokedex!$A$2:$BK$2133,MATCH($C42,Pokedex!$B$2:$B$2133,0),P$1),""))</f>
        <v/>
      </c>
      <c r="Q42" s="26" t="str">
        <f t="array" ref="Q42">IF(IFERROR(INDEX(Pokedex!$A$2:$BK$2133,MATCH($C42,Pokedex!$B$2:$B$2133,0),Q$1),1)=0,"",IFERROR(INDEX(Pokedex!$A$2:$BK$2133,MATCH($C42,Pokedex!$B$2:$B$2133,0),Q$1),""))</f>
        <v/>
      </c>
      <c r="R42" s="156" t="str">
        <f>IFERROR(MATCH($A42,Pokedex!$A$2:$A1000,0), "")</f>
        <v/>
      </c>
      <c r="S42" s="151"/>
      <c r="T42" s="151"/>
      <c r="U42" s="151"/>
      <c r="V42" s="151"/>
      <c r="W42" s="151"/>
      <c r="X42" s="151"/>
      <c r="Y42" s="151"/>
      <c r="Z42" s="151"/>
      <c r="AA42" s="151"/>
    </row>
    <row r="43" spans="1:27" ht="12.75" customHeight="1">
      <c r="A43" s="158"/>
      <c r="B43" s="26" t="str">
        <f ca="1">IFERROR(IF($R43 = "","", OFFSET(Pokedex!$A$1, $R43, B$1, 1, 2)), "")</f>
        <v/>
      </c>
      <c r="C43" s="31"/>
      <c r="D43" s="31" t="str">
        <f ca="1">IFERROR(IF($R43 = "","", OFFSET(Pokedex!$A$1, $R43, D$1, 1, 12)), "")</f>
        <v/>
      </c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 t="str">
        <f t="array" ref="P43">IF(IFERROR(INDEX(Pokedex!$A$2:$BK$2133,MATCH($C43,Pokedex!$B$2:$B$2133,0),P$1),1)=0,"",IFERROR(INDEX(Pokedex!$A$2:$BK$2133,MATCH($C43,Pokedex!$B$2:$B$2133,0),P$1),""))</f>
        <v/>
      </c>
      <c r="Q43" s="26" t="str">
        <f t="array" ref="Q43">IF(IFERROR(INDEX(Pokedex!$A$2:$BK$2133,MATCH($C43,Pokedex!$B$2:$B$2133,0),Q$1),1)=0,"",IFERROR(INDEX(Pokedex!$A$2:$BK$2133,MATCH($C43,Pokedex!$B$2:$B$2133,0),Q$1),""))</f>
        <v/>
      </c>
      <c r="R43" s="156" t="str">
        <f>IFERROR(MATCH($A43,Pokedex!$A$2:$A1000,0), "")</f>
        <v/>
      </c>
      <c r="S43" s="151"/>
      <c r="T43" s="151"/>
      <c r="U43" s="151"/>
      <c r="V43" s="151"/>
      <c r="W43" s="151"/>
      <c r="X43" s="151"/>
      <c r="Y43" s="151"/>
      <c r="Z43" s="151"/>
      <c r="AA43" s="151"/>
    </row>
    <row r="44" spans="1:27" ht="12.75" customHeight="1">
      <c r="A44" s="158"/>
      <c r="B44" s="26" t="str">
        <f ca="1">IFERROR(IF($R44 = "","", OFFSET(Pokedex!$A$1, $R44, B$1, 1, 2)), "")</f>
        <v/>
      </c>
      <c r="C44" s="31"/>
      <c r="D44" s="31" t="str">
        <f ca="1">IFERROR(IF($R44 = "","", OFFSET(Pokedex!$A$1, $R44, D$1, 1, 12)), "")</f>
        <v/>
      </c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 t="str">
        <f t="array" ref="P44">IF(IFERROR(INDEX(Pokedex!$A$2:$BK$2133,MATCH($C44,Pokedex!$B$2:$B$2133,0),P$1),1)=0,"",IFERROR(INDEX(Pokedex!$A$2:$BK$2133,MATCH($C44,Pokedex!$B$2:$B$2133,0),P$1),""))</f>
        <v/>
      </c>
      <c r="Q44" s="26" t="str">
        <f t="array" ref="Q44">IF(IFERROR(INDEX(Pokedex!$A$2:$BK$2133,MATCH($C44,Pokedex!$B$2:$B$2133,0),Q$1),1)=0,"",IFERROR(INDEX(Pokedex!$A$2:$BK$2133,MATCH($C44,Pokedex!$B$2:$B$2133,0),Q$1),""))</f>
        <v/>
      </c>
      <c r="R44" s="156" t="str">
        <f>IFERROR(MATCH($A44,Pokedex!$A$2:$A1000,0), "")</f>
        <v/>
      </c>
      <c r="S44" s="151"/>
      <c r="T44" s="151"/>
      <c r="U44" s="151"/>
      <c r="V44" s="151"/>
      <c r="W44" s="151"/>
      <c r="X44" s="151"/>
      <c r="Y44" s="151"/>
      <c r="Z44" s="151"/>
      <c r="AA44" s="151"/>
    </row>
    <row r="45" spans="1:27" ht="12.75" customHeight="1">
      <c r="A45" s="158"/>
      <c r="B45" s="26" t="str">
        <f ca="1">IFERROR(IF($R45 = "","", OFFSET(Pokedex!$A$1, $R45, B$1, 1, 2)), "")</f>
        <v/>
      </c>
      <c r="C45" s="31"/>
      <c r="D45" s="31" t="str">
        <f ca="1">IFERROR(IF($R45 = "","", OFFSET(Pokedex!$A$1, $R45, D$1, 1, 12)), "")</f>
        <v/>
      </c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 t="str">
        <f t="array" ref="P45">IF(IFERROR(INDEX(Pokedex!$A$2:$BK$2133,MATCH($C45,Pokedex!$B$2:$B$2133,0),P$1),1)=0,"",IFERROR(INDEX(Pokedex!$A$2:$BK$2133,MATCH($C45,Pokedex!$B$2:$B$2133,0),P$1),""))</f>
        <v/>
      </c>
      <c r="Q45" s="26" t="str">
        <f t="array" ref="Q45">IF(IFERROR(INDEX(Pokedex!$A$2:$BK$2133,MATCH($C45,Pokedex!$B$2:$B$2133,0),Q$1),1)=0,"",IFERROR(INDEX(Pokedex!$A$2:$BK$2133,MATCH($C45,Pokedex!$B$2:$B$2133,0),Q$1),""))</f>
        <v/>
      </c>
      <c r="R45" s="156" t="str">
        <f>IFERROR(MATCH($A45,Pokedex!$A$2:$A1000,0), "")</f>
        <v/>
      </c>
      <c r="S45" s="151"/>
      <c r="T45" s="151"/>
      <c r="U45" s="151"/>
      <c r="V45" s="151"/>
      <c r="W45" s="151"/>
      <c r="X45" s="151"/>
      <c r="Y45" s="151"/>
      <c r="Z45" s="151"/>
      <c r="AA45" s="151"/>
    </row>
    <row r="46" spans="1:27" ht="12.75" customHeight="1">
      <c r="A46" s="158"/>
      <c r="B46" s="26" t="str">
        <f ca="1">IFERROR(IF($R46 = "","", OFFSET(Pokedex!$A$1, $R46, B$1, 1, 2)), "")</f>
        <v/>
      </c>
      <c r="C46" s="31"/>
      <c r="D46" s="31" t="str">
        <f ca="1">IFERROR(IF($R46 = "","", OFFSET(Pokedex!$A$1, $R46, D$1, 1, 12)), "")</f>
        <v/>
      </c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 t="str">
        <f t="array" ref="P46">IF(IFERROR(INDEX(Pokedex!$A$2:$BK$2133,MATCH($C46,Pokedex!$B$2:$B$2133,0),P$1),1)=0,"",IFERROR(INDEX(Pokedex!$A$2:$BK$2133,MATCH($C46,Pokedex!$B$2:$B$2133,0),P$1),""))</f>
        <v/>
      </c>
      <c r="Q46" s="26" t="str">
        <f t="array" ref="Q46">IF(IFERROR(INDEX(Pokedex!$A$2:$BK$2133,MATCH($C46,Pokedex!$B$2:$B$2133,0),Q$1),1)=0,"",IFERROR(INDEX(Pokedex!$A$2:$BK$2133,MATCH($C46,Pokedex!$B$2:$B$2133,0),Q$1),""))</f>
        <v/>
      </c>
      <c r="R46" s="156" t="str">
        <f>IFERROR(MATCH($A46,Pokedex!$A$2:$A1000,0), "")</f>
        <v/>
      </c>
      <c r="S46" s="151"/>
      <c r="T46" s="151"/>
      <c r="U46" s="151"/>
      <c r="V46" s="151"/>
      <c r="W46" s="151"/>
      <c r="X46" s="151"/>
      <c r="Y46" s="151"/>
      <c r="Z46" s="151"/>
      <c r="AA46" s="151"/>
    </row>
    <row r="47" spans="1:27" ht="12.75" customHeight="1">
      <c r="A47" s="158"/>
      <c r="B47" s="26" t="str">
        <f ca="1">IFERROR(IF($R47 = "","", OFFSET(Pokedex!$A$1, $R47, B$1, 1, 2)), "")</f>
        <v/>
      </c>
      <c r="C47" s="31"/>
      <c r="D47" s="31" t="str">
        <f ca="1">IFERROR(IF($R47 = "","", OFFSET(Pokedex!$A$1, $R47, D$1, 1, 12)), "")</f>
        <v/>
      </c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 t="str">
        <f t="array" ref="P47">IF(IFERROR(INDEX(Pokedex!$A$2:$BK$2133,MATCH($C47,Pokedex!$B$2:$B$2133,0),P$1),1)=0,"",IFERROR(INDEX(Pokedex!$A$2:$BK$2133,MATCH($C47,Pokedex!$B$2:$B$2133,0),P$1),""))</f>
        <v/>
      </c>
      <c r="Q47" s="26" t="str">
        <f t="array" ref="Q47">IF(IFERROR(INDEX(Pokedex!$A$2:$BK$2133,MATCH($C47,Pokedex!$B$2:$B$2133,0),Q$1),1)=0,"",IFERROR(INDEX(Pokedex!$A$2:$BK$2133,MATCH($C47,Pokedex!$B$2:$B$2133,0),Q$1),""))</f>
        <v/>
      </c>
      <c r="R47" s="156" t="str">
        <f>IFERROR(MATCH($A47,Pokedex!$A$2:$A1000,0), "")</f>
        <v/>
      </c>
      <c r="S47" s="151"/>
      <c r="T47" s="151"/>
      <c r="U47" s="151"/>
      <c r="V47" s="151"/>
      <c r="W47" s="151"/>
      <c r="X47" s="151"/>
      <c r="Y47" s="151"/>
      <c r="Z47" s="151"/>
      <c r="AA47" s="151"/>
    </row>
    <row r="48" spans="1:27" ht="12.75" customHeight="1">
      <c r="A48" s="158"/>
      <c r="B48" s="26" t="str">
        <f ca="1">IFERROR(IF($R48 = "","", OFFSET(Pokedex!$A$1, $R48, B$1, 1, 2)), "")</f>
        <v/>
      </c>
      <c r="C48" s="31"/>
      <c r="D48" s="31" t="str">
        <f ca="1">IFERROR(IF($R48 = "","", OFFSET(Pokedex!$A$1, $R48, D$1, 1, 12)), "")</f>
        <v/>
      </c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 t="str">
        <f t="array" ref="P48">IF(IFERROR(INDEX(Pokedex!$A$2:$BK$2133,MATCH($C48,Pokedex!$B$2:$B$2133,0),P$1),1)=0,"",IFERROR(INDEX(Pokedex!$A$2:$BK$2133,MATCH($C48,Pokedex!$B$2:$B$2133,0),P$1),""))</f>
        <v/>
      </c>
      <c r="Q48" s="26" t="str">
        <f t="array" ref="Q48">IF(IFERROR(INDEX(Pokedex!$A$2:$BK$2133,MATCH($C48,Pokedex!$B$2:$B$2133,0),Q$1),1)=0,"",IFERROR(INDEX(Pokedex!$A$2:$BK$2133,MATCH($C48,Pokedex!$B$2:$B$2133,0),Q$1),""))</f>
        <v/>
      </c>
      <c r="R48" s="156" t="str">
        <f>IFERROR(MATCH($A48,Pokedex!$A$2:$A1000,0), "")</f>
        <v/>
      </c>
      <c r="S48" s="151"/>
      <c r="T48" s="151"/>
      <c r="U48" s="151"/>
      <c r="V48" s="151"/>
      <c r="W48" s="151"/>
      <c r="X48" s="151"/>
      <c r="Y48" s="151"/>
      <c r="Z48" s="151"/>
      <c r="AA48" s="151"/>
    </row>
    <row r="49" spans="1:27" ht="12.75" customHeight="1">
      <c r="A49" s="158"/>
      <c r="B49" s="26" t="str">
        <f ca="1">IFERROR(IF($R49 = "","", OFFSET(Pokedex!$A$1, $R49, B$1, 1, 2)), "")</f>
        <v/>
      </c>
      <c r="C49" s="31"/>
      <c r="D49" s="31" t="str">
        <f ca="1">IFERROR(IF($R49 = "","", OFFSET(Pokedex!$A$1, $R49, D$1, 1, 12)), "")</f>
        <v/>
      </c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 t="str">
        <f t="array" ref="P49">IF(IFERROR(INDEX(Pokedex!$A$2:$BK$2133,MATCH($C49,Pokedex!$B$2:$B$2133,0),P$1),1)=0,"",IFERROR(INDEX(Pokedex!$A$2:$BK$2133,MATCH($C49,Pokedex!$B$2:$B$2133,0),P$1),""))</f>
        <v/>
      </c>
      <c r="Q49" s="26" t="str">
        <f t="array" ref="Q49">IF(IFERROR(INDEX(Pokedex!$A$2:$BK$2133,MATCH($C49,Pokedex!$B$2:$B$2133,0),Q$1),1)=0,"",IFERROR(INDEX(Pokedex!$A$2:$BK$2133,MATCH($C49,Pokedex!$B$2:$B$2133,0),Q$1),""))</f>
        <v/>
      </c>
      <c r="R49" s="156" t="str">
        <f>IFERROR(MATCH($A49,Pokedex!$A$2:$A1000,0), "")</f>
        <v/>
      </c>
      <c r="S49" s="151"/>
      <c r="T49" s="151"/>
      <c r="U49" s="151"/>
      <c r="V49" s="151"/>
      <c r="W49" s="151"/>
      <c r="X49" s="151"/>
      <c r="Y49" s="151"/>
      <c r="Z49" s="151"/>
      <c r="AA49" s="151"/>
    </row>
    <row r="50" spans="1:27" ht="12.75" customHeight="1">
      <c r="A50" s="158"/>
      <c r="B50" s="26" t="str">
        <f ca="1">IFERROR(IF($R50 = "","", OFFSET(Pokedex!$A$1, $R50, B$1, 1, 2)), "")</f>
        <v/>
      </c>
      <c r="C50" s="31"/>
      <c r="D50" s="31" t="str">
        <f ca="1">IFERROR(IF($R50 = "","", OFFSET(Pokedex!$A$1, $R50, D$1, 1, 12)), "")</f>
        <v/>
      </c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 t="str">
        <f t="array" ref="P50">IF(IFERROR(INDEX(Pokedex!$A$2:$BK$2133,MATCH($C50,Pokedex!$B$2:$B$2133,0),P$1),1)=0,"",IFERROR(INDEX(Pokedex!$A$2:$BK$2133,MATCH($C50,Pokedex!$B$2:$B$2133,0),P$1),""))</f>
        <v/>
      </c>
      <c r="Q50" s="26" t="str">
        <f t="array" ref="Q50">IF(IFERROR(INDEX(Pokedex!$A$2:$BK$2133,MATCH($C50,Pokedex!$B$2:$B$2133,0),Q$1),1)=0,"",IFERROR(INDEX(Pokedex!$A$2:$BK$2133,MATCH($C50,Pokedex!$B$2:$B$2133,0),Q$1),""))</f>
        <v/>
      </c>
      <c r="R50" s="156" t="str">
        <f>IFERROR(MATCH($A50,Pokedex!$A$2:$A1000,0), "")</f>
        <v/>
      </c>
      <c r="S50" s="151"/>
      <c r="T50" s="151"/>
      <c r="U50" s="151"/>
      <c r="V50" s="151"/>
      <c r="W50" s="151"/>
      <c r="X50" s="151"/>
      <c r="Y50" s="151"/>
      <c r="Z50" s="151"/>
      <c r="AA50" s="151"/>
    </row>
    <row r="51" spans="1:27" ht="12.75" customHeight="1">
      <c r="A51" s="158"/>
      <c r="B51" s="26" t="str">
        <f ca="1">IFERROR(IF($R51 = "","", OFFSET(Pokedex!$A$1, $R51, B$1, 1, 2)), "")</f>
        <v/>
      </c>
      <c r="C51" s="31"/>
      <c r="D51" s="31" t="str">
        <f ca="1">IFERROR(IF($R51 = "","", OFFSET(Pokedex!$A$1, $R51, D$1, 1, 12)), "")</f>
        <v/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 t="str">
        <f t="array" ref="P51">IF(IFERROR(INDEX(Pokedex!$A$2:$BK$2133,MATCH($C51,Pokedex!$B$2:$B$2133,0),P$1),1)=0,"",IFERROR(INDEX(Pokedex!$A$2:$BK$2133,MATCH($C51,Pokedex!$B$2:$B$2133,0),P$1),""))</f>
        <v/>
      </c>
      <c r="Q51" s="26" t="str">
        <f t="array" ref="Q51">IF(IFERROR(INDEX(Pokedex!$A$2:$BK$2133,MATCH($C51,Pokedex!$B$2:$B$2133,0),Q$1),1)=0,"",IFERROR(INDEX(Pokedex!$A$2:$BK$2133,MATCH($C51,Pokedex!$B$2:$B$2133,0),Q$1),""))</f>
        <v/>
      </c>
      <c r="R51" s="156" t="str">
        <f>IFERROR(MATCH($A51,Pokedex!$A$2:$A1000,0), "")</f>
        <v/>
      </c>
      <c r="S51" s="151"/>
      <c r="T51" s="151"/>
      <c r="U51" s="151"/>
      <c r="V51" s="151"/>
      <c r="W51" s="151"/>
      <c r="X51" s="151"/>
      <c r="Y51" s="151"/>
      <c r="Z51" s="151"/>
      <c r="AA51" s="151"/>
    </row>
    <row r="52" spans="1:27" ht="12.75" customHeight="1">
      <c r="A52" s="158"/>
      <c r="B52" s="26" t="str">
        <f ca="1">IFERROR(IF($R52 = "","", OFFSET(Pokedex!$A$1, $R52, B$1, 1, 2)), "")</f>
        <v/>
      </c>
      <c r="C52" s="31"/>
      <c r="D52" s="31" t="str">
        <f ca="1">IFERROR(IF($R52 = "","", OFFSET(Pokedex!$A$1, $R52, D$1, 1, 12)), "")</f>
        <v/>
      </c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 t="str">
        <f t="array" ref="P52">IF(IFERROR(INDEX(Pokedex!$A$2:$BK$2133,MATCH($C52,Pokedex!$B$2:$B$2133,0),P$1),1)=0,"",IFERROR(INDEX(Pokedex!$A$2:$BK$2133,MATCH($C52,Pokedex!$B$2:$B$2133,0),P$1),""))</f>
        <v/>
      </c>
      <c r="Q52" s="26" t="str">
        <f t="array" ref="Q52">IF(IFERROR(INDEX(Pokedex!$A$2:$BK$2133,MATCH($C52,Pokedex!$B$2:$B$2133,0),Q$1),1)=0,"",IFERROR(INDEX(Pokedex!$A$2:$BK$2133,MATCH($C52,Pokedex!$B$2:$B$2133,0),Q$1),""))</f>
        <v/>
      </c>
      <c r="R52" s="156" t="str">
        <f>IFERROR(MATCH($A52,Pokedex!$A$2:$A1000,0), "")</f>
        <v/>
      </c>
      <c r="S52" s="151"/>
      <c r="T52" s="151"/>
      <c r="U52" s="151"/>
      <c r="V52" s="151"/>
      <c r="W52" s="151"/>
      <c r="X52" s="151"/>
      <c r="Y52" s="151"/>
      <c r="Z52" s="151"/>
      <c r="AA52" s="151"/>
    </row>
    <row r="53" spans="1:27" ht="12.75" customHeight="1">
      <c r="A53" s="158"/>
      <c r="B53" s="26" t="str">
        <f ca="1">IFERROR(IF($R53 = "","", OFFSET(Pokedex!$A$1, $R53, B$1, 1, 2)), "")</f>
        <v/>
      </c>
      <c r="C53" s="31"/>
      <c r="D53" s="31" t="str">
        <f ca="1">IFERROR(IF($R53 = "","", OFFSET(Pokedex!$A$1, $R53, D$1, 1, 12)), "")</f>
        <v/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 t="str">
        <f t="array" ref="P53">IF(IFERROR(INDEX(Pokedex!$A$2:$BK$2133,MATCH($C53,Pokedex!$B$2:$B$2133,0),P$1),1)=0,"",IFERROR(INDEX(Pokedex!$A$2:$BK$2133,MATCH($C53,Pokedex!$B$2:$B$2133,0),P$1),""))</f>
        <v/>
      </c>
      <c r="Q53" s="26" t="str">
        <f t="array" ref="Q53">IF(IFERROR(INDEX(Pokedex!$A$2:$BK$2133,MATCH($C53,Pokedex!$B$2:$B$2133,0),Q$1),1)=0,"",IFERROR(INDEX(Pokedex!$A$2:$BK$2133,MATCH($C53,Pokedex!$B$2:$B$2133,0),Q$1),""))</f>
        <v/>
      </c>
      <c r="R53" s="156" t="str">
        <f>IFERROR(MATCH($A53,Pokedex!$A$2:$A1000,0), "")</f>
        <v/>
      </c>
      <c r="S53" s="151"/>
      <c r="T53" s="151"/>
      <c r="U53" s="151"/>
      <c r="V53" s="151"/>
      <c r="W53" s="151"/>
      <c r="X53" s="151"/>
      <c r="Y53" s="151"/>
      <c r="Z53" s="151"/>
      <c r="AA53" s="151"/>
    </row>
    <row r="54" spans="1:27" ht="12.75" customHeight="1">
      <c r="A54" s="158"/>
      <c r="B54" s="26" t="str">
        <f ca="1">IFERROR(IF($R54 = "","", OFFSET(Pokedex!$A$1, $R54, B$1, 1, 2)), "")</f>
        <v/>
      </c>
      <c r="C54" s="31"/>
      <c r="D54" s="31" t="str">
        <f ca="1">IFERROR(IF($R54 = "","", OFFSET(Pokedex!$A$1, $R54, D$1, 1, 12)), "")</f>
        <v/>
      </c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 t="str">
        <f t="array" ref="P54">IF(IFERROR(INDEX(Pokedex!$A$2:$BK$2133,MATCH($C54,Pokedex!$B$2:$B$2133,0),P$1),1)=0,"",IFERROR(INDEX(Pokedex!$A$2:$BK$2133,MATCH($C54,Pokedex!$B$2:$B$2133,0),P$1),""))</f>
        <v/>
      </c>
      <c r="Q54" s="26" t="str">
        <f t="array" ref="Q54">IF(IFERROR(INDEX(Pokedex!$A$2:$BK$2133,MATCH($C54,Pokedex!$B$2:$B$2133,0),Q$1),1)=0,"",IFERROR(INDEX(Pokedex!$A$2:$BK$2133,MATCH($C54,Pokedex!$B$2:$B$2133,0),Q$1),""))</f>
        <v/>
      </c>
      <c r="R54" s="156" t="str">
        <f>IFERROR(MATCH($A54,Pokedex!$A$2:$A1000,0), "")</f>
        <v/>
      </c>
      <c r="S54" s="151"/>
      <c r="T54" s="151"/>
      <c r="U54" s="151"/>
      <c r="V54" s="151"/>
      <c r="W54" s="151"/>
      <c r="X54" s="151"/>
      <c r="Y54" s="151"/>
      <c r="Z54" s="151"/>
      <c r="AA54" s="151"/>
    </row>
    <row r="55" spans="1:27" ht="12.75" customHeight="1">
      <c r="A55" s="158"/>
      <c r="B55" s="26" t="str">
        <f ca="1">IFERROR(IF($R55 = "","", OFFSET(Pokedex!$A$1, $R55, B$1, 1, 2)), "")</f>
        <v/>
      </c>
      <c r="C55" s="31"/>
      <c r="D55" s="31" t="str">
        <f ca="1">IFERROR(IF($R55 = "","", OFFSET(Pokedex!$A$1, $R55, D$1, 1, 12)), "")</f>
        <v/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 t="str">
        <f t="array" ref="P55">IF(IFERROR(INDEX(Pokedex!$A$2:$BK$2133,MATCH($C55,Pokedex!$B$2:$B$2133,0),P$1),1)=0,"",IFERROR(INDEX(Pokedex!$A$2:$BK$2133,MATCH($C55,Pokedex!$B$2:$B$2133,0),P$1),""))</f>
        <v/>
      </c>
      <c r="Q55" s="26" t="str">
        <f t="array" ref="Q55">IF(IFERROR(INDEX(Pokedex!$A$2:$BK$2133,MATCH($C55,Pokedex!$B$2:$B$2133,0),Q$1),1)=0,"",IFERROR(INDEX(Pokedex!$A$2:$BK$2133,MATCH($C55,Pokedex!$B$2:$B$2133,0),Q$1),""))</f>
        <v/>
      </c>
      <c r="R55" s="156" t="str">
        <f>IFERROR(MATCH($A55,Pokedex!$A$2:$A1000,0), "")</f>
        <v/>
      </c>
      <c r="S55" s="151"/>
      <c r="T55" s="151"/>
      <c r="U55" s="151"/>
      <c r="V55" s="151"/>
      <c r="W55" s="151"/>
      <c r="X55" s="151"/>
      <c r="Y55" s="151"/>
      <c r="Z55" s="151"/>
      <c r="AA55" s="151"/>
    </row>
    <row r="56" spans="1:27" ht="12.75" customHeight="1">
      <c r="A56" s="158"/>
      <c r="B56" s="26" t="str">
        <f ca="1">IFERROR(IF($R56 = "","", OFFSET(Pokedex!$A$1, $R56, B$1, 1, 2)), "")</f>
        <v/>
      </c>
      <c r="C56" s="31"/>
      <c r="D56" s="31" t="str">
        <f ca="1">IFERROR(IF($R56 = "","", OFFSET(Pokedex!$A$1, $R56, D$1, 1, 12)), "")</f>
        <v/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 t="str">
        <f t="array" ref="P56">IF(IFERROR(INDEX(Pokedex!$A$2:$BK$2133,MATCH($C56,Pokedex!$B$2:$B$2133,0),P$1),1)=0,"",IFERROR(INDEX(Pokedex!$A$2:$BK$2133,MATCH($C56,Pokedex!$B$2:$B$2133,0),P$1),""))</f>
        <v/>
      </c>
      <c r="Q56" s="26" t="str">
        <f t="array" ref="Q56">IF(IFERROR(INDEX(Pokedex!$A$2:$BK$2133,MATCH($C56,Pokedex!$B$2:$B$2133,0),Q$1),1)=0,"",IFERROR(INDEX(Pokedex!$A$2:$BK$2133,MATCH($C56,Pokedex!$B$2:$B$2133,0),Q$1),""))</f>
        <v/>
      </c>
      <c r="R56" s="156" t="str">
        <f>IFERROR(MATCH($A56,Pokedex!$A$2:$A1000,0), "")</f>
        <v/>
      </c>
      <c r="S56" s="151"/>
      <c r="T56" s="151"/>
      <c r="U56" s="151"/>
      <c r="V56" s="151"/>
      <c r="W56" s="151"/>
      <c r="X56" s="151"/>
      <c r="Y56" s="151"/>
      <c r="Z56" s="151"/>
      <c r="AA56" s="151"/>
    </row>
    <row r="57" spans="1:27" ht="12.75" customHeight="1">
      <c r="A57" s="158"/>
      <c r="B57" s="26" t="str">
        <f ca="1">IFERROR(IF($R57 = "","", OFFSET(Pokedex!$A$1, $R57, B$1, 1, 2)), "")</f>
        <v/>
      </c>
      <c r="C57" s="31"/>
      <c r="D57" s="31" t="str">
        <f ca="1">IFERROR(IF($R57 = "","", OFFSET(Pokedex!$A$1, $R57, D$1, 1, 12)), "")</f>
        <v/>
      </c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 t="str">
        <f t="array" ref="P57">IF(IFERROR(INDEX(Pokedex!$A$2:$BK$2133,MATCH($C57,Pokedex!$B$2:$B$2133,0),P$1),1)=0,"",IFERROR(INDEX(Pokedex!$A$2:$BK$2133,MATCH($C57,Pokedex!$B$2:$B$2133,0),P$1),""))</f>
        <v/>
      </c>
      <c r="Q57" s="26" t="str">
        <f t="array" ref="Q57">IF(IFERROR(INDEX(Pokedex!$A$2:$BK$2133,MATCH($C57,Pokedex!$B$2:$B$2133,0),Q$1),1)=0,"",IFERROR(INDEX(Pokedex!$A$2:$BK$2133,MATCH($C57,Pokedex!$B$2:$B$2133,0),Q$1),""))</f>
        <v/>
      </c>
      <c r="R57" s="156" t="str">
        <f>IFERROR(MATCH($A57,Pokedex!$A$2:$A1000,0), "")</f>
        <v/>
      </c>
      <c r="S57" s="151"/>
      <c r="T57" s="151"/>
      <c r="U57" s="151"/>
      <c r="V57" s="151"/>
      <c r="W57" s="151"/>
      <c r="X57" s="151"/>
      <c r="Y57" s="151"/>
      <c r="Z57" s="151"/>
      <c r="AA57" s="151"/>
    </row>
    <row r="58" spans="1:27" ht="12.75" customHeight="1">
      <c r="A58" s="158"/>
      <c r="B58" s="26" t="str">
        <f ca="1">IFERROR(IF($R58 = "","", OFFSET(Pokedex!$A$1, $R58, B$1, 1, 2)), "")</f>
        <v/>
      </c>
      <c r="C58" s="31"/>
      <c r="D58" s="31" t="str">
        <f ca="1">IFERROR(IF($R58 = "","", OFFSET(Pokedex!$A$1, $R58, D$1, 1, 12)), "")</f>
        <v/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 t="str">
        <f t="array" ref="P58">IF(IFERROR(INDEX(Pokedex!$A$2:$BK$2133,MATCH($C58,Pokedex!$B$2:$B$2133,0),P$1),1)=0,"",IFERROR(INDEX(Pokedex!$A$2:$BK$2133,MATCH($C58,Pokedex!$B$2:$B$2133,0),P$1),""))</f>
        <v/>
      </c>
      <c r="Q58" s="26" t="str">
        <f t="array" ref="Q58">IF(IFERROR(INDEX(Pokedex!$A$2:$BK$2133,MATCH($C58,Pokedex!$B$2:$B$2133,0),Q$1),1)=0,"",IFERROR(INDEX(Pokedex!$A$2:$BK$2133,MATCH($C58,Pokedex!$B$2:$B$2133,0),Q$1),""))</f>
        <v/>
      </c>
      <c r="R58" s="156" t="str">
        <f>IFERROR(MATCH($A58,Pokedex!$A$2:$A1000,0), "")</f>
        <v/>
      </c>
      <c r="S58" s="151"/>
      <c r="T58" s="151"/>
      <c r="U58" s="151"/>
      <c r="V58" s="151"/>
      <c r="W58" s="151"/>
      <c r="X58" s="151"/>
      <c r="Y58" s="151"/>
      <c r="Z58" s="151"/>
      <c r="AA58" s="151"/>
    </row>
    <row r="59" spans="1:27" ht="12.75" customHeight="1">
      <c r="A59" s="158"/>
      <c r="B59" s="26" t="str">
        <f ca="1">IFERROR(IF($R59 = "","", OFFSET(Pokedex!$A$1, $R59, B$1, 1, 2)), "")</f>
        <v/>
      </c>
      <c r="C59" s="31"/>
      <c r="D59" s="31" t="str">
        <f ca="1">IFERROR(IF($R59 = "","", OFFSET(Pokedex!$A$1, $R59, D$1, 1, 12)), "")</f>
        <v/>
      </c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 t="str">
        <f t="array" ref="P59">IF(IFERROR(INDEX(Pokedex!$A$2:$BK$2133,MATCH($C59,Pokedex!$B$2:$B$2133,0),P$1),1)=0,"",IFERROR(INDEX(Pokedex!$A$2:$BK$2133,MATCH($C59,Pokedex!$B$2:$B$2133,0),P$1),""))</f>
        <v/>
      </c>
      <c r="Q59" s="26" t="str">
        <f t="array" ref="Q59">IF(IFERROR(INDEX(Pokedex!$A$2:$BK$2133,MATCH($C59,Pokedex!$B$2:$B$2133,0),Q$1),1)=0,"",IFERROR(INDEX(Pokedex!$A$2:$BK$2133,MATCH($C59,Pokedex!$B$2:$B$2133,0),Q$1),""))</f>
        <v/>
      </c>
      <c r="R59" s="156" t="str">
        <f>IFERROR(MATCH($A59,Pokedex!$A$2:$A1000,0), "")</f>
        <v/>
      </c>
      <c r="S59" s="151"/>
      <c r="T59" s="151"/>
      <c r="U59" s="151"/>
      <c r="V59" s="151"/>
      <c r="W59" s="151"/>
      <c r="X59" s="151"/>
      <c r="Y59" s="151"/>
      <c r="Z59" s="151"/>
      <c r="AA59" s="151"/>
    </row>
    <row r="60" spans="1:27" ht="12.75" customHeight="1">
      <c r="A60" s="158"/>
      <c r="B60" s="26" t="str">
        <f ca="1">IFERROR(IF($R60 = "","", OFFSET(Pokedex!$A$1, $R60, B$1, 1, 2)), "")</f>
        <v/>
      </c>
      <c r="C60" s="31"/>
      <c r="D60" s="31" t="str">
        <f ca="1">IFERROR(IF($R60 = "","", OFFSET(Pokedex!$A$1, $R60, D$1, 1, 12)), "")</f>
        <v/>
      </c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 t="str">
        <f t="array" ref="P60">IF(IFERROR(INDEX(Pokedex!$A$2:$BK$2133,MATCH($C60,Pokedex!$B$2:$B$2133,0),P$1),1)=0,"",IFERROR(INDEX(Pokedex!$A$2:$BK$2133,MATCH($C60,Pokedex!$B$2:$B$2133,0),P$1),""))</f>
        <v/>
      </c>
      <c r="Q60" s="26" t="str">
        <f t="array" ref="Q60">IF(IFERROR(INDEX(Pokedex!$A$2:$BK$2133,MATCH($C60,Pokedex!$B$2:$B$2133,0),Q$1),1)=0,"",IFERROR(INDEX(Pokedex!$A$2:$BK$2133,MATCH($C60,Pokedex!$B$2:$B$2133,0),Q$1),""))</f>
        <v/>
      </c>
      <c r="R60" s="156" t="str">
        <f>IFERROR(MATCH($A60,Pokedex!$A$2:$A1000,0), "")</f>
        <v/>
      </c>
      <c r="S60" s="151"/>
      <c r="T60" s="151"/>
      <c r="U60" s="151"/>
      <c r="V60" s="151"/>
      <c r="W60" s="151"/>
      <c r="X60" s="151"/>
      <c r="Y60" s="151"/>
      <c r="Z60" s="151"/>
      <c r="AA60" s="151"/>
    </row>
    <row r="61" spans="1:27" ht="12.75" customHeight="1">
      <c r="A61" s="158"/>
      <c r="B61" s="26" t="str">
        <f ca="1">IFERROR(IF($R61 = "","", OFFSET(Pokedex!$A$1, $R61, B$1, 1, 2)), "")</f>
        <v/>
      </c>
      <c r="C61" s="31"/>
      <c r="D61" s="31" t="str">
        <f ca="1">IFERROR(IF($R61 = "","", OFFSET(Pokedex!$A$1, $R61, D$1, 1, 12)), "")</f>
        <v/>
      </c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 t="str">
        <f t="array" ref="P61">IF(IFERROR(INDEX(Pokedex!$A$2:$BK$2133,MATCH($C61,Pokedex!$B$2:$B$2133,0),P$1),1)=0,"",IFERROR(INDEX(Pokedex!$A$2:$BK$2133,MATCH($C61,Pokedex!$B$2:$B$2133,0),P$1),""))</f>
        <v/>
      </c>
      <c r="Q61" s="26" t="str">
        <f t="array" ref="Q61">IF(IFERROR(INDEX(Pokedex!$A$2:$BK$2133,MATCH($C61,Pokedex!$B$2:$B$2133,0),Q$1),1)=0,"",IFERROR(INDEX(Pokedex!$A$2:$BK$2133,MATCH($C61,Pokedex!$B$2:$B$2133,0),Q$1),""))</f>
        <v/>
      </c>
      <c r="R61" s="156" t="str">
        <f>IFERROR(MATCH($A61,Pokedex!$A$2:$A1000,0), "")</f>
        <v/>
      </c>
      <c r="S61" s="151"/>
      <c r="T61" s="151"/>
      <c r="U61" s="151"/>
      <c r="V61" s="151"/>
      <c r="W61" s="151"/>
      <c r="X61" s="151"/>
      <c r="Y61" s="151"/>
      <c r="Z61" s="151"/>
      <c r="AA61" s="151"/>
    </row>
    <row r="62" spans="1:27" ht="12.75" customHeight="1">
      <c r="A62" s="158"/>
      <c r="B62" s="26" t="str">
        <f ca="1">IFERROR(IF($R62 = "","", OFFSET(Pokedex!$A$1, $R62, B$1, 1, 2)), "")</f>
        <v/>
      </c>
      <c r="C62" s="31"/>
      <c r="D62" s="31" t="str">
        <f ca="1">IFERROR(IF($R62 = "","", OFFSET(Pokedex!$A$1, $R62, D$1, 1, 12)), "")</f>
        <v/>
      </c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 t="str">
        <f t="array" ref="P62">IF(IFERROR(INDEX(Pokedex!$A$2:$BK$2133,MATCH($C62,Pokedex!$B$2:$B$2133,0),P$1),1)=0,"",IFERROR(INDEX(Pokedex!$A$2:$BK$2133,MATCH($C62,Pokedex!$B$2:$B$2133,0),P$1),""))</f>
        <v/>
      </c>
      <c r="Q62" s="26" t="str">
        <f t="array" ref="Q62">IF(IFERROR(INDEX(Pokedex!$A$2:$BK$2133,MATCH($C62,Pokedex!$B$2:$B$2133,0),Q$1),1)=0,"",IFERROR(INDEX(Pokedex!$A$2:$BK$2133,MATCH($C62,Pokedex!$B$2:$B$2133,0),Q$1),""))</f>
        <v/>
      </c>
      <c r="R62" s="156" t="str">
        <f>IFERROR(MATCH($A62,Pokedex!$A$2:$A1000,0), "")</f>
        <v/>
      </c>
      <c r="S62" s="151"/>
      <c r="T62" s="151"/>
      <c r="U62" s="151"/>
      <c r="V62" s="151"/>
      <c r="W62" s="151"/>
      <c r="X62" s="151"/>
      <c r="Y62" s="151"/>
      <c r="Z62" s="151"/>
      <c r="AA62" s="151"/>
    </row>
    <row r="63" spans="1:27" ht="12.75" customHeight="1">
      <c r="A63" s="158"/>
      <c r="B63" s="26" t="str">
        <f ca="1">IFERROR(IF($R63 = "","", OFFSET(Pokedex!$A$1, $R63, B$1, 1, 2)), "")</f>
        <v/>
      </c>
      <c r="C63" s="31"/>
      <c r="D63" s="31" t="str">
        <f ca="1">IFERROR(IF($R63 = "","", OFFSET(Pokedex!$A$1, $R63, D$1, 1, 12)), "")</f>
        <v/>
      </c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 t="str">
        <f t="array" ref="P63">IF(IFERROR(INDEX(Pokedex!$A$2:$BK$2133,MATCH($C63,Pokedex!$B$2:$B$2133,0),P$1),1)=0,"",IFERROR(INDEX(Pokedex!$A$2:$BK$2133,MATCH($C63,Pokedex!$B$2:$B$2133,0),P$1),""))</f>
        <v/>
      </c>
      <c r="Q63" s="26" t="str">
        <f t="array" ref="Q63">IF(IFERROR(INDEX(Pokedex!$A$2:$BK$2133,MATCH($C63,Pokedex!$B$2:$B$2133,0),Q$1),1)=0,"",IFERROR(INDEX(Pokedex!$A$2:$BK$2133,MATCH($C63,Pokedex!$B$2:$B$2133,0),Q$1),""))</f>
        <v/>
      </c>
      <c r="R63" s="156" t="str">
        <f>IFERROR(MATCH($A63,Pokedex!$A$2:$A1000,0), "")</f>
        <v/>
      </c>
      <c r="S63" s="151"/>
      <c r="T63" s="151"/>
      <c r="U63" s="151"/>
      <c r="V63" s="151"/>
      <c r="W63" s="151"/>
      <c r="X63" s="151"/>
      <c r="Y63" s="151"/>
      <c r="Z63" s="151"/>
      <c r="AA63" s="151"/>
    </row>
    <row r="64" spans="1:27" ht="12.75" customHeight="1">
      <c r="A64" s="158"/>
      <c r="B64" s="26" t="str">
        <f ca="1">IFERROR(IF($R64 = "","", OFFSET(Pokedex!$A$1, $R64, B$1, 1, 2)), "")</f>
        <v/>
      </c>
      <c r="C64" s="31"/>
      <c r="D64" s="31" t="str">
        <f ca="1">IFERROR(IF($R64 = "","", OFFSET(Pokedex!$A$1, $R64, D$1, 1, 12)), "")</f>
        <v/>
      </c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 t="str">
        <f t="array" ref="P64">IF(IFERROR(INDEX(Pokedex!$A$2:$BK$2133,MATCH($C64,Pokedex!$B$2:$B$2133,0),P$1),1)=0,"",IFERROR(INDEX(Pokedex!$A$2:$BK$2133,MATCH($C64,Pokedex!$B$2:$B$2133,0),P$1),""))</f>
        <v/>
      </c>
      <c r="Q64" s="26" t="str">
        <f t="array" ref="Q64">IF(IFERROR(INDEX(Pokedex!$A$2:$BK$2133,MATCH($C64,Pokedex!$B$2:$B$2133,0),Q$1),1)=0,"",IFERROR(INDEX(Pokedex!$A$2:$BK$2133,MATCH($C64,Pokedex!$B$2:$B$2133,0),Q$1),""))</f>
        <v/>
      </c>
      <c r="R64" s="156" t="str">
        <f>IFERROR(MATCH($A64,Pokedex!$A$2:$A1000,0), "")</f>
        <v/>
      </c>
      <c r="S64" s="151"/>
      <c r="T64" s="151"/>
      <c r="U64" s="151"/>
      <c r="V64" s="151"/>
      <c r="W64" s="151"/>
      <c r="X64" s="151"/>
      <c r="Y64" s="151"/>
      <c r="Z64" s="151"/>
      <c r="AA64" s="151"/>
    </row>
    <row r="65" spans="1:27" ht="12.75" customHeight="1">
      <c r="A65" s="158"/>
      <c r="B65" s="26" t="str">
        <f ca="1">IFERROR(IF($R65 = "","", OFFSET(Pokedex!$A$1, $R65, B$1, 1, 2)), "")</f>
        <v/>
      </c>
      <c r="C65" s="31"/>
      <c r="D65" s="31" t="str">
        <f ca="1">IFERROR(IF($R65 = "","", OFFSET(Pokedex!$A$1, $R65, D$1, 1, 12)), "")</f>
        <v/>
      </c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 t="str">
        <f t="array" ref="P65">IF(IFERROR(INDEX(Pokedex!$A$2:$BK$2133,MATCH($C65,Pokedex!$B$2:$B$2133,0),P$1),1)=0,"",IFERROR(INDEX(Pokedex!$A$2:$BK$2133,MATCH($C65,Pokedex!$B$2:$B$2133,0),P$1),""))</f>
        <v/>
      </c>
      <c r="Q65" s="26" t="str">
        <f t="array" ref="Q65">IF(IFERROR(INDEX(Pokedex!$A$2:$BK$2133,MATCH($C65,Pokedex!$B$2:$B$2133,0),Q$1),1)=0,"",IFERROR(INDEX(Pokedex!$A$2:$BK$2133,MATCH($C65,Pokedex!$B$2:$B$2133,0),Q$1),""))</f>
        <v/>
      </c>
      <c r="R65" s="156" t="str">
        <f>IFERROR(MATCH($A65,Pokedex!$A$2:$A1000,0), "")</f>
        <v/>
      </c>
      <c r="S65" s="151"/>
      <c r="T65" s="151"/>
      <c r="U65" s="151"/>
      <c r="V65" s="151"/>
      <c r="W65" s="151"/>
      <c r="X65" s="151"/>
      <c r="Y65" s="151"/>
      <c r="Z65" s="151"/>
      <c r="AA65" s="151"/>
    </row>
    <row r="66" spans="1:27" ht="12.75" customHeight="1">
      <c r="A66" s="158"/>
      <c r="B66" s="26" t="str">
        <f ca="1">IFERROR(IF($R66 = "","", OFFSET(Pokedex!$A$1, $R66, B$1, 1, 2)), "")</f>
        <v/>
      </c>
      <c r="C66" s="31"/>
      <c r="D66" s="31" t="str">
        <f ca="1">IFERROR(IF($R66 = "","", OFFSET(Pokedex!$A$1, $R66, D$1, 1, 12)), "")</f>
        <v/>
      </c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 t="str">
        <f t="array" ref="P66">IF(IFERROR(INDEX(Pokedex!$A$2:$BK$2133,MATCH($C66,Pokedex!$B$2:$B$2133,0),P$1),1)=0,"",IFERROR(INDEX(Pokedex!$A$2:$BK$2133,MATCH($C66,Pokedex!$B$2:$B$2133,0),P$1),""))</f>
        <v/>
      </c>
      <c r="Q66" s="26" t="str">
        <f t="array" ref="Q66">IF(IFERROR(INDEX(Pokedex!$A$2:$BK$2133,MATCH($C66,Pokedex!$B$2:$B$2133,0),Q$1),1)=0,"",IFERROR(INDEX(Pokedex!$A$2:$BK$2133,MATCH($C66,Pokedex!$B$2:$B$2133,0),Q$1),""))</f>
        <v/>
      </c>
      <c r="R66" s="156" t="str">
        <f>IFERROR(MATCH($A66,Pokedex!$A$2:$A1000,0), "")</f>
        <v/>
      </c>
      <c r="S66" s="151"/>
      <c r="T66" s="151"/>
      <c r="U66" s="151"/>
      <c r="V66" s="151"/>
      <c r="W66" s="151"/>
      <c r="X66" s="151"/>
      <c r="Y66" s="151"/>
      <c r="Z66" s="151"/>
      <c r="AA66" s="151"/>
    </row>
    <row r="67" spans="1:27" ht="12.75" customHeight="1">
      <c r="A67" s="158"/>
      <c r="B67" s="26" t="str">
        <f ca="1">IFERROR(IF($R67 = "","", OFFSET(Pokedex!$A$1, $R67, B$1, 1, 2)), "")</f>
        <v/>
      </c>
      <c r="C67" s="31"/>
      <c r="D67" s="31" t="str">
        <f ca="1">IFERROR(IF($R67 = "","", OFFSET(Pokedex!$A$1, $R67, D$1, 1, 12)), "")</f>
        <v/>
      </c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 t="str">
        <f t="array" ref="P67">IF(IFERROR(INDEX(Pokedex!$A$2:$BK$2133,MATCH($C67,Pokedex!$B$2:$B$2133,0),P$1),1)=0,"",IFERROR(INDEX(Pokedex!$A$2:$BK$2133,MATCH($C67,Pokedex!$B$2:$B$2133,0),P$1),""))</f>
        <v/>
      </c>
      <c r="Q67" s="26" t="str">
        <f t="array" ref="Q67">IF(IFERROR(INDEX(Pokedex!$A$2:$BK$2133,MATCH($C67,Pokedex!$B$2:$B$2133,0),Q$1),1)=0,"",IFERROR(INDEX(Pokedex!$A$2:$BK$2133,MATCH($C67,Pokedex!$B$2:$B$2133,0),Q$1),""))</f>
        <v/>
      </c>
      <c r="R67" s="156" t="str">
        <f>IFERROR(MATCH($A67,Pokedex!$A$2:$A1000,0), "")</f>
        <v/>
      </c>
      <c r="S67" s="151"/>
      <c r="T67" s="151"/>
      <c r="U67" s="151"/>
      <c r="V67" s="151"/>
      <c r="W67" s="151"/>
      <c r="X67" s="151"/>
      <c r="Y67" s="151"/>
      <c r="Z67" s="151"/>
      <c r="AA67" s="151"/>
    </row>
    <row r="68" spans="1:27" ht="12.75" customHeight="1">
      <c r="A68" s="158"/>
      <c r="B68" s="26" t="str">
        <f ca="1">IFERROR(IF($R68 = "","", OFFSET(Pokedex!$A$1, $R68, B$1, 1, 2)), "")</f>
        <v/>
      </c>
      <c r="C68" s="31"/>
      <c r="D68" s="31" t="str">
        <f ca="1">IFERROR(IF($R68 = "","", OFFSET(Pokedex!$A$1, $R68, D$1, 1, 12)), "")</f>
        <v/>
      </c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 t="str">
        <f t="array" ref="P68">IF(IFERROR(INDEX(Pokedex!$A$2:$BK$2133,MATCH($C68,Pokedex!$B$2:$B$2133,0),P$1),1)=0,"",IFERROR(INDEX(Pokedex!$A$2:$BK$2133,MATCH($C68,Pokedex!$B$2:$B$2133,0),P$1),""))</f>
        <v/>
      </c>
      <c r="Q68" s="26" t="str">
        <f t="array" ref="Q68">IF(IFERROR(INDEX(Pokedex!$A$2:$BK$2133,MATCH($C68,Pokedex!$B$2:$B$2133,0),Q$1),1)=0,"",IFERROR(INDEX(Pokedex!$A$2:$BK$2133,MATCH($C68,Pokedex!$B$2:$B$2133,0),Q$1),""))</f>
        <v/>
      </c>
      <c r="R68" s="156" t="str">
        <f>IFERROR(MATCH($A68,Pokedex!$A$2:$A1000,0), "")</f>
        <v/>
      </c>
      <c r="S68" s="151"/>
      <c r="T68" s="151"/>
      <c r="U68" s="151"/>
      <c r="V68" s="151"/>
      <c r="W68" s="151"/>
      <c r="X68" s="151"/>
      <c r="Y68" s="151"/>
      <c r="Z68" s="151"/>
      <c r="AA68" s="151"/>
    </row>
    <row r="69" spans="1:27" ht="12.75" customHeight="1">
      <c r="A69" s="158"/>
      <c r="B69" s="26" t="str">
        <f ca="1">IFERROR(IF($R69 = "","", OFFSET(Pokedex!$A$1, $R69, B$1, 1, 2)), "")</f>
        <v/>
      </c>
      <c r="C69" s="31"/>
      <c r="D69" s="31" t="str">
        <f ca="1">IFERROR(IF($R69 = "","", OFFSET(Pokedex!$A$1, $R69, D$1, 1, 12)), "")</f>
        <v/>
      </c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 t="str">
        <f t="array" ref="P69">IF(IFERROR(INDEX(Pokedex!$A$2:$BK$2133,MATCH($C69,Pokedex!$B$2:$B$2133,0),P$1),1)=0,"",IFERROR(INDEX(Pokedex!$A$2:$BK$2133,MATCH($C69,Pokedex!$B$2:$B$2133,0),P$1),""))</f>
        <v/>
      </c>
      <c r="Q69" s="26" t="str">
        <f t="array" ref="Q69">IF(IFERROR(INDEX(Pokedex!$A$2:$BK$2133,MATCH($C69,Pokedex!$B$2:$B$2133,0),Q$1),1)=0,"",IFERROR(INDEX(Pokedex!$A$2:$BK$2133,MATCH($C69,Pokedex!$B$2:$B$2133,0),Q$1),""))</f>
        <v/>
      </c>
      <c r="R69" s="156" t="str">
        <f>IFERROR(MATCH($A69,Pokedex!$A$2:$A1000,0), "")</f>
        <v/>
      </c>
      <c r="S69" s="151"/>
      <c r="T69" s="151"/>
      <c r="U69" s="151"/>
      <c r="V69" s="151"/>
      <c r="W69" s="151"/>
      <c r="X69" s="151"/>
      <c r="Y69" s="151"/>
      <c r="Z69" s="151"/>
      <c r="AA69" s="151"/>
    </row>
    <row r="70" spans="1:27" ht="12.75" customHeight="1">
      <c r="A70" s="158"/>
      <c r="B70" s="26" t="str">
        <f ca="1">IFERROR(IF($R70 = "","", OFFSET(Pokedex!$A$1, $R70, B$1, 1, 2)), "")</f>
        <v/>
      </c>
      <c r="C70" s="31"/>
      <c r="D70" s="31" t="str">
        <f ca="1">IFERROR(IF($R70 = "","", OFFSET(Pokedex!$A$1, $R70, D$1, 1, 12)), "")</f>
        <v/>
      </c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 t="str">
        <f t="array" ref="P70">IF(IFERROR(INDEX(Pokedex!$A$2:$BK$2133,MATCH($C70,Pokedex!$B$2:$B$2133,0),P$1),1)=0,"",IFERROR(INDEX(Pokedex!$A$2:$BK$2133,MATCH($C70,Pokedex!$B$2:$B$2133,0),P$1),""))</f>
        <v/>
      </c>
      <c r="Q70" s="26" t="str">
        <f t="array" ref="Q70">IF(IFERROR(INDEX(Pokedex!$A$2:$BK$2133,MATCH($C70,Pokedex!$B$2:$B$2133,0),Q$1),1)=0,"",IFERROR(INDEX(Pokedex!$A$2:$BK$2133,MATCH($C70,Pokedex!$B$2:$B$2133,0),Q$1),""))</f>
        <v/>
      </c>
      <c r="R70" s="156" t="str">
        <f>IFERROR(MATCH($A70,Pokedex!$A$2:$A1000,0), "")</f>
        <v/>
      </c>
      <c r="S70" s="151"/>
      <c r="T70" s="151"/>
      <c r="U70" s="151"/>
      <c r="V70" s="151"/>
      <c r="W70" s="151"/>
      <c r="X70" s="151"/>
      <c r="Y70" s="151"/>
      <c r="Z70" s="151"/>
      <c r="AA70" s="151"/>
    </row>
    <row r="71" spans="1:27" ht="12.75" customHeight="1">
      <c r="A71" s="158"/>
      <c r="B71" s="26" t="str">
        <f ca="1">IFERROR(IF($R71 = "","", OFFSET(Pokedex!$A$1, $R71, B$1, 1, 2)), "")</f>
        <v/>
      </c>
      <c r="C71" s="31"/>
      <c r="D71" s="31" t="str">
        <f ca="1">IFERROR(IF($R71 = "","", OFFSET(Pokedex!$A$1, $R71, D$1, 1, 12)), "")</f>
        <v/>
      </c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 t="str">
        <f t="array" ref="P71">IF(IFERROR(INDEX(Pokedex!$A$2:$BK$2133,MATCH($C71,Pokedex!$B$2:$B$2133,0),P$1),1)=0,"",IFERROR(INDEX(Pokedex!$A$2:$BK$2133,MATCH($C71,Pokedex!$B$2:$B$2133,0),P$1),""))</f>
        <v/>
      </c>
      <c r="Q71" s="26" t="str">
        <f t="array" ref="Q71">IF(IFERROR(INDEX(Pokedex!$A$2:$BK$2133,MATCH($C71,Pokedex!$B$2:$B$2133,0),Q$1),1)=0,"",IFERROR(INDEX(Pokedex!$A$2:$BK$2133,MATCH($C71,Pokedex!$B$2:$B$2133,0),Q$1),""))</f>
        <v/>
      </c>
      <c r="R71" s="156" t="str">
        <f>IFERROR(MATCH($A71,Pokedex!$A$2:$A1000,0), "")</f>
        <v/>
      </c>
      <c r="S71" s="151"/>
      <c r="T71" s="151"/>
      <c r="U71" s="151"/>
      <c r="V71" s="151"/>
      <c r="W71" s="151"/>
      <c r="X71" s="151"/>
      <c r="Y71" s="151"/>
      <c r="Z71" s="151"/>
      <c r="AA71" s="151"/>
    </row>
    <row r="72" spans="1:27" ht="12.75" customHeight="1">
      <c r="A72" s="158"/>
      <c r="B72" s="26" t="str">
        <f ca="1">IFERROR(IF($R72 = "","", OFFSET(Pokedex!$A$1, $R72, B$1, 1, 2)), "")</f>
        <v/>
      </c>
      <c r="C72" s="31"/>
      <c r="D72" s="31" t="str">
        <f ca="1">IFERROR(IF($R72 = "","", OFFSET(Pokedex!$A$1, $R72, D$1, 1, 12)), "")</f>
        <v/>
      </c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 t="str">
        <f t="array" ref="P72">IF(IFERROR(INDEX(Pokedex!$A$2:$BK$2133,MATCH($C72,Pokedex!$B$2:$B$2133,0),P$1),1)=0,"",IFERROR(INDEX(Pokedex!$A$2:$BK$2133,MATCH($C72,Pokedex!$B$2:$B$2133,0),P$1),""))</f>
        <v/>
      </c>
      <c r="Q72" s="26" t="str">
        <f t="array" ref="Q72">IF(IFERROR(INDEX(Pokedex!$A$2:$BK$2133,MATCH($C72,Pokedex!$B$2:$B$2133,0),Q$1),1)=0,"",IFERROR(INDEX(Pokedex!$A$2:$BK$2133,MATCH($C72,Pokedex!$B$2:$B$2133,0),Q$1),""))</f>
        <v/>
      </c>
      <c r="R72" s="156" t="str">
        <f>IFERROR(MATCH($A72,Pokedex!$A$2:$A1000,0), "")</f>
        <v/>
      </c>
      <c r="S72" s="151"/>
      <c r="T72" s="151"/>
      <c r="U72" s="151"/>
      <c r="V72" s="151"/>
      <c r="W72" s="151"/>
      <c r="X72" s="151"/>
      <c r="Y72" s="151"/>
      <c r="Z72" s="151"/>
      <c r="AA72" s="151"/>
    </row>
    <row r="73" spans="1:27" ht="12.75" customHeight="1">
      <c r="A73" s="158"/>
      <c r="B73" s="26" t="str">
        <f ca="1">IFERROR(IF($R73 = "","", OFFSET(Pokedex!$A$1, $R73, B$1, 1, 2)), "")</f>
        <v/>
      </c>
      <c r="C73" s="31"/>
      <c r="D73" s="31" t="str">
        <f ca="1">IFERROR(IF($R73 = "","", OFFSET(Pokedex!$A$1, $R73, D$1, 1, 12)), "")</f>
        <v/>
      </c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 t="str">
        <f t="array" ref="P73">IF(IFERROR(INDEX(Pokedex!$A$2:$BK$2133,MATCH($C73,Pokedex!$B$2:$B$2133,0),P$1),1)=0,"",IFERROR(INDEX(Pokedex!$A$2:$BK$2133,MATCH($C73,Pokedex!$B$2:$B$2133,0),P$1),""))</f>
        <v/>
      </c>
      <c r="Q73" s="26" t="str">
        <f t="array" ref="Q73">IF(IFERROR(INDEX(Pokedex!$A$2:$BK$2133,MATCH($C73,Pokedex!$B$2:$B$2133,0),Q$1),1)=0,"",IFERROR(INDEX(Pokedex!$A$2:$BK$2133,MATCH($C73,Pokedex!$B$2:$B$2133,0),Q$1),""))</f>
        <v/>
      </c>
      <c r="R73" s="156" t="str">
        <f>IFERROR(MATCH($A73,Pokedex!$A$2:$A1000,0), "")</f>
        <v/>
      </c>
      <c r="S73" s="151"/>
      <c r="T73" s="151"/>
      <c r="U73" s="151"/>
      <c r="V73" s="151"/>
      <c r="W73" s="151"/>
      <c r="X73" s="151"/>
      <c r="Y73" s="151"/>
      <c r="Z73" s="151"/>
      <c r="AA73" s="151"/>
    </row>
    <row r="74" spans="1:27" ht="12.75" customHeight="1">
      <c r="A74" s="158"/>
      <c r="B74" s="26" t="str">
        <f ca="1">IFERROR(IF($R74 = "","", OFFSET(Pokedex!$A$1, $R74, B$1, 1, 2)), "")</f>
        <v/>
      </c>
      <c r="C74" s="31"/>
      <c r="D74" s="31" t="str">
        <f ca="1">IFERROR(IF($R74 = "","", OFFSET(Pokedex!$A$1, $R74, D$1, 1, 12)), "")</f>
        <v/>
      </c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 t="str">
        <f t="array" ref="P74">IF(IFERROR(INDEX(Pokedex!$A$2:$BK$2133,MATCH($C74,Pokedex!$B$2:$B$2133,0),P$1),1)=0,"",IFERROR(INDEX(Pokedex!$A$2:$BK$2133,MATCH($C74,Pokedex!$B$2:$B$2133,0),P$1),""))</f>
        <v/>
      </c>
      <c r="Q74" s="26" t="str">
        <f t="array" ref="Q74">IF(IFERROR(INDEX(Pokedex!$A$2:$BK$2133,MATCH($C74,Pokedex!$B$2:$B$2133,0),Q$1),1)=0,"",IFERROR(INDEX(Pokedex!$A$2:$BK$2133,MATCH($C74,Pokedex!$B$2:$B$2133,0),Q$1),""))</f>
        <v/>
      </c>
      <c r="R74" s="156" t="str">
        <f>IFERROR(MATCH($A74,Pokedex!$A$2:$A1000,0), "")</f>
        <v/>
      </c>
      <c r="S74" s="151"/>
      <c r="T74" s="151"/>
      <c r="U74" s="151"/>
      <c r="V74" s="151"/>
      <c r="W74" s="151"/>
      <c r="X74" s="151"/>
      <c r="Y74" s="151"/>
      <c r="Z74" s="151"/>
      <c r="AA74" s="151"/>
    </row>
    <row r="75" spans="1:27" ht="12.75" customHeight="1">
      <c r="A75" s="158"/>
      <c r="B75" s="26" t="str">
        <f ca="1">IFERROR(IF($R75 = "","", OFFSET(Pokedex!$A$1, $R75, B$1, 1, 2)), "")</f>
        <v/>
      </c>
      <c r="C75" s="31"/>
      <c r="D75" s="31" t="str">
        <f ca="1">IFERROR(IF($R75 = "","", OFFSET(Pokedex!$A$1, $R75, D$1, 1, 12)), "")</f>
        <v/>
      </c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 t="str">
        <f t="array" ref="P75">IF(IFERROR(INDEX(Pokedex!$A$2:$BK$2133,MATCH($C75,Pokedex!$B$2:$B$2133,0),P$1),1)=0,"",IFERROR(INDEX(Pokedex!$A$2:$BK$2133,MATCH($C75,Pokedex!$B$2:$B$2133,0),P$1),""))</f>
        <v/>
      </c>
      <c r="Q75" s="26" t="str">
        <f t="array" ref="Q75">IF(IFERROR(INDEX(Pokedex!$A$2:$BK$2133,MATCH($C75,Pokedex!$B$2:$B$2133,0),Q$1),1)=0,"",IFERROR(INDEX(Pokedex!$A$2:$BK$2133,MATCH($C75,Pokedex!$B$2:$B$2133,0),Q$1),""))</f>
        <v/>
      </c>
      <c r="R75" s="156" t="str">
        <f>IFERROR(MATCH($A75,Pokedex!$A$2:$A1000,0), "")</f>
        <v/>
      </c>
      <c r="S75" s="151"/>
      <c r="T75" s="151"/>
      <c r="U75" s="151"/>
      <c r="V75" s="151"/>
      <c r="W75" s="151"/>
      <c r="X75" s="151"/>
      <c r="Y75" s="151"/>
      <c r="Z75" s="151"/>
      <c r="AA75" s="151"/>
    </row>
    <row r="76" spans="1:27" ht="12.75" customHeight="1">
      <c r="A76" s="158"/>
      <c r="B76" s="26" t="str">
        <f ca="1">IFERROR(IF($R76 = "","", OFFSET(Pokedex!$A$1, $R76, B$1, 1, 2)), "")</f>
        <v/>
      </c>
      <c r="C76" s="31"/>
      <c r="D76" s="31" t="str">
        <f ca="1">IFERROR(IF($R76 = "","", OFFSET(Pokedex!$A$1, $R76, D$1, 1, 12)), "")</f>
        <v/>
      </c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 t="str">
        <f t="array" ref="P76">IF(IFERROR(INDEX(Pokedex!$A$2:$BK$2133,MATCH($C76,Pokedex!$B$2:$B$2133,0),P$1),1)=0,"",IFERROR(INDEX(Pokedex!$A$2:$BK$2133,MATCH($C76,Pokedex!$B$2:$B$2133,0),P$1),""))</f>
        <v/>
      </c>
      <c r="Q76" s="26" t="str">
        <f t="array" ref="Q76">IF(IFERROR(INDEX(Pokedex!$A$2:$BK$2133,MATCH($C76,Pokedex!$B$2:$B$2133,0),Q$1),1)=0,"",IFERROR(INDEX(Pokedex!$A$2:$BK$2133,MATCH($C76,Pokedex!$B$2:$B$2133,0),Q$1),""))</f>
        <v/>
      </c>
      <c r="R76" s="156" t="str">
        <f>IFERROR(MATCH($A76,Pokedex!$A$2:$A1000,0), "")</f>
        <v/>
      </c>
      <c r="S76" s="151"/>
      <c r="T76" s="151"/>
      <c r="U76" s="151"/>
      <c r="V76" s="151"/>
      <c r="W76" s="151"/>
      <c r="X76" s="151"/>
      <c r="Y76" s="151"/>
      <c r="Z76" s="151"/>
      <c r="AA76" s="151"/>
    </row>
    <row r="77" spans="1:27" ht="12.75" customHeight="1">
      <c r="A77" s="158"/>
      <c r="B77" s="26" t="str">
        <f ca="1">IFERROR(IF($R77 = "","", OFFSET(Pokedex!$A$1, $R77, B$1, 1, 2)), "")</f>
        <v/>
      </c>
      <c r="C77" s="31"/>
      <c r="D77" s="31" t="str">
        <f ca="1">IFERROR(IF($R77 = "","", OFFSET(Pokedex!$A$1, $R77, D$1, 1, 12)), "")</f>
        <v/>
      </c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 t="str">
        <f t="array" ref="P77">IF(IFERROR(INDEX(Pokedex!$A$2:$BK$2133,MATCH($C77,Pokedex!$B$2:$B$2133,0),P$1),1)=0,"",IFERROR(INDEX(Pokedex!$A$2:$BK$2133,MATCH($C77,Pokedex!$B$2:$B$2133,0),P$1),""))</f>
        <v/>
      </c>
      <c r="Q77" s="26" t="str">
        <f t="array" ref="Q77">IF(IFERROR(INDEX(Pokedex!$A$2:$BK$2133,MATCH($C77,Pokedex!$B$2:$B$2133,0),Q$1),1)=0,"",IFERROR(INDEX(Pokedex!$A$2:$BK$2133,MATCH($C77,Pokedex!$B$2:$B$2133,0),Q$1),""))</f>
        <v/>
      </c>
      <c r="R77" s="156" t="str">
        <f>IFERROR(MATCH($A77,Pokedex!$A$2:$A1000,0), "")</f>
        <v/>
      </c>
      <c r="S77" s="151"/>
      <c r="T77" s="151"/>
      <c r="U77" s="151"/>
      <c r="V77" s="151"/>
      <c r="W77" s="151"/>
      <c r="X77" s="151"/>
      <c r="Y77" s="151"/>
      <c r="Z77" s="151"/>
      <c r="AA77" s="151"/>
    </row>
    <row r="78" spans="1:27" ht="12.75" customHeight="1">
      <c r="A78" s="158"/>
      <c r="B78" s="26" t="str">
        <f ca="1">IFERROR(IF($R78 = "","", OFFSET(Pokedex!$A$1, $R78, B$1, 1, 2)), "")</f>
        <v/>
      </c>
      <c r="C78" s="31"/>
      <c r="D78" s="31" t="str">
        <f ca="1">IFERROR(IF($R78 = "","", OFFSET(Pokedex!$A$1, $R78, D$1, 1, 12)), "")</f>
        <v/>
      </c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 t="str">
        <f t="array" ref="P78">IF(IFERROR(INDEX(Pokedex!$A$2:$BK$2133,MATCH($C78,Pokedex!$B$2:$B$2133,0),P$1),1)=0,"",IFERROR(INDEX(Pokedex!$A$2:$BK$2133,MATCH($C78,Pokedex!$B$2:$B$2133,0),P$1),""))</f>
        <v/>
      </c>
      <c r="Q78" s="26" t="str">
        <f t="array" ref="Q78">IF(IFERROR(INDEX(Pokedex!$A$2:$BK$2133,MATCH($C78,Pokedex!$B$2:$B$2133,0),Q$1),1)=0,"",IFERROR(INDEX(Pokedex!$A$2:$BK$2133,MATCH($C78,Pokedex!$B$2:$B$2133,0),Q$1),""))</f>
        <v/>
      </c>
      <c r="R78" s="156" t="str">
        <f>IFERROR(MATCH($A78,Pokedex!$A$2:$A1000,0), "")</f>
        <v/>
      </c>
      <c r="S78" s="151"/>
      <c r="T78" s="151"/>
      <c r="U78" s="151"/>
      <c r="V78" s="151"/>
      <c r="W78" s="151"/>
      <c r="X78" s="151"/>
      <c r="Y78" s="151"/>
      <c r="Z78" s="151"/>
      <c r="AA78" s="151"/>
    </row>
    <row r="79" spans="1:27" ht="12.75" customHeight="1">
      <c r="A79" s="158"/>
      <c r="B79" s="26" t="str">
        <f ca="1">IFERROR(IF($R79 = "","", OFFSET(Pokedex!$A$1, $R79, B$1, 1, 2)), "")</f>
        <v/>
      </c>
      <c r="C79" s="31"/>
      <c r="D79" s="31" t="str">
        <f ca="1">IFERROR(IF($R79 = "","", OFFSET(Pokedex!$A$1, $R79, D$1, 1, 12)), "")</f>
        <v/>
      </c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 t="str">
        <f t="array" ref="P79">IF(IFERROR(INDEX(Pokedex!$A$2:$BK$2133,MATCH($C79,Pokedex!$B$2:$B$2133,0),P$1),1)=0,"",IFERROR(INDEX(Pokedex!$A$2:$BK$2133,MATCH($C79,Pokedex!$B$2:$B$2133,0),P$1),""))</f>
        <v/>
      </c>
      <c r="Q79" s="26" t="str">
        <f t="array" ref="Q79">IF(IFERROR(INDEX(Pokedex!$A$2:$BK$2133,MATCH($C79,Pokedex!$B$2:$B$2133,0),Q$1),1)=0,"",IFERROR(INDEX(Pokedex!$A$2:$BK$2133,MATCH($C79,Pokedex!$B$2:$B$2133,0),Q$1),""))</f>
        <v/>
      </c>
      <c r="R79" s="156" t="str">
        <f>IFERROR(MATCH($A79,Pokedex!$A$2:$A1000,0), "")</f>
        <v/>
      </c>
      <c r="S79" s="151"/>
      <c r="T79" s="151"/>
      <c r="U79" s="151"/>
      <c r="V79" s="151"/>
      <c r="W79" s="151"/>
      <c r="X79" s="151"/>
      <c r="Y79" s="151"/>
      <c r="Z79" s="151"/>
      <c r="AA79" s="151"/>
    </row>
    <row r="80" spans="1:27" ht="12.75" customHeight="1">
      <c r="A80" s="158"/>
      <c r="B80" s="26" t="str">
        <f ca="1">IFERROR(IF($R80 = "","", OFFSET(Pokedex!$A$1, $R80, B$1, 1, 2)), "")</f>
        <v/>
      </c>
      <c r="C80" s="31"/>
      <c r="D80" s="31" t="str">
        <f ca="1">IFERROR(IF($R80 = "","", OFFSET(Pokedex!$A$1, $R80, D$1, 1, 12)), "")</f>
        <v/>
      </c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 t="str">
        <f t="array" ref="P80">IF(IFERROR(INDEX(Pokedex!$A$2:$BK$2133,MATCH($C80,Pokedex!$B$2:$B$2133,0),P$1),1)=0,"",IFERROR(INDEX(Pokedex!$A$2:$BK$2133,MATCH($C80,Pokedex!$B$2:$B$2133,0),P$1),""))</f>
        <v/>
      </c>
      <c r="Q80" s="26" t="str">
        <f t="array" ref="Q80">IF(IFERROR(INDEX(Pokedex!$A$2:$BK$2133,MATCH($C80,Pokedex!$B$2:$B$2133,0),Q$1),1)=0,"",IFERROR(INDEX(Pokedex!$A$2:$BK$2133,MATCH($C80,Pokedex!$B$2:$B$2133,0),Q$1),""))</f>
        <v/>
      </c>
      <c r="R80" s="156" t="str">
        <f>IFERROR(MATCH($A80,Pokedex!$A$2:$A1000,0), "")</f>
        <v/>
      </c>
      <c r="S80" s="151"/>
      <c r="T80" s="151"/>
      <c r="U80" s="151"/>
      <c r="V80" s="151"/>
      <c r="W80" s="151"/>
      <c r="X80" s="151"/>
      <c r="Y80" s="151"/>
      <c r="Z80" s="151"/>
      <c r="AA80" s="151"/>
    </row>
    <row r="81" spans="1:27" ht="12.75" customHeight="1">
      <c r="A81" s="158"/>
      <c r="B81" s="26" t="str">
        <f ca="1">IFERROR(IF($R81 = "","", OFFSET(Pokedex!$A$1, $R81, B$1, 1, 2)), "")</f>
        <v/>
      </c>
      <c r="C81" s="31"/>
      <c r="D81" s="31" t="str">
        <f ca="1">IFERROR(IF($R81 = "","", OFFSET(Pokedex!$A$1, $R81, D$1, 1, 12)), "")</f>
        <v/>
      </c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 t="str">
        <f t="array" ref="P81">IF(IFERROR(INDEX(Pokedex!$A$2:$BK$2133,MATCH($C81,Pokedex!$B$2:$B$2133,0),P$1),1)=0,"",IFERROR(INDEX(Pokedex!$A$2:$BK$2133,MATCH($C81,Pokedex!$B$2:$B$2133,0),P$1),""))</f>
        <v/>
      </c>
      <c r="Q81" s="26" t="str">
        <f t="array" ref="Q81">IF(IFERROR(INDEX(Pokedex!$A$2:$BK$2133,MATCH($C81,Pokedex!$B$2:$B$2133,0),Q$1),1)=0,"",IFERROR(INDEX(Pokedex!$A$2:$BK$2133,MATCH($C81,Pokedex!$B$2:$B$2133,0),Q$1),""))</f>
        <v/>
      </c>
      <c r="R81" s="156" t="str">
        <f>IFERROR(MATCH($A81,Pokedex!$A$2:$A1000,0), "")</f>
        <v/>
      </c>
      <c r="S81" s="151"/>
      <c r="T81" s="151"/>
      <c r="U81" s="151"/>
      <c r="V81" s="151"/>
      <c r="W81" s="151"/>
      <c r="X81" s="151"/>
      <c r="Y81" s="151"/>
      <c r="Z81" s="151"/>
      <c r="AA81" s="151"/>
    </row>
    <row r="82" spans="1:27" ht="12.75" customHeight="1">
      <c r="A82" s="158"/>
      <c r="B82" s="26" t="str">
        <f ca="1">IFERROR(IF($R82 = "","", OFFSET(Pokedex!$A$1, $R82, B$1, 1, 2)), "")</f>
        <v/>
      </c>
      <c r="C82" s="31"/>
      <c r="D82" s="31" t="str">
        <f ca="1">IFERROR(IF($R82 = "","", OFFSET(Pokedex!$A$1, $R82, D$1, 1, 12)), "")</f>
        <v/>
      </c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 t="str">
        <f t="array" ref="P82">IF(IFERROR(INDEX(Pokedex!$A$2:$BK$2133,MATCH($C82,Pokedex!$B$2:$B$2133,0),P$1),1)=0,"",IFERROR(INDEX(Pokedex!$A$2:$BK$2133,MATCH($C82,Pokedex!$B$2:$B$2133,0),P$1),""))</f>
        <v/>
      </c>
      <c r="Q82" s="26" t="str">
        <f t="array" ref="Q82">IF(IFERROR(INDEX(Pokedex!$A$2:$BK$2133,MATCH($C82,Pokedex!$B$2:$B$2133,0),Q$1),1)=0,"",IFERROR(INDEX(Pokedex!$A$2:$BK$2133,MATCH($C82,Pokedex!$B$2:$B$2133,0),Q$1),""))</f>
        <v/>
      </c>
      <c r="R82" s="156" t="str">
        <f>IFERROR(MATCH($A82,Pokedex!$A$2:$A1000,0), "")</f>
        <v/>
      </c>
      <c r="S82" s="151"/>
      <c r="T82" s="151"/>
      <c r="U82" s="151"/>
      <c r="V82" s="151"/>
      <c r="W82" s="151"/>
      <c r="X82" s="151"/>
      <c r="Y82" s="151"/>
      <c r="Z82" s="151"/>
      <c r="AA82" s="151"/>
    </row>
    <row r="83" spans="1:27" ht="12.75" customHeight="1">
      <c r="A83" s="158"/>
      <c r="B83" s="26" t="str">
        <f ca="1">IFERROR(IF($R83 = "","", OFFSET(Pokedex!$A$1, $R83, B$1, 1, 2)), "")</f>
        <v/>
      </c>
      <c r="C83" s="31"/>
      <c r="D83" s="31" t="str">
        <f ca="1">IFERROR(IF($R83 = "","", OFFSET(Pokedex!$A$1, $R83, D$1, 1, 12)), "")</f>
        <v/>
      </c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 t="str">
        <f t="array" ref="P83">IF(IFERROR(INDEX(Pokedex!$A$2:$BK$2133,MATCH($C83,Pokedex!$B$2:$B$2133,0),P$1),1)=0,"",IFERROR(INDEX(Pokedex!$A$2:$BK$2133,MATCH($C83,Pokedex!$B$2:$B$2133,0),P$1),""))</f>
        <v/>
      </c>
      <c r="Q83" s="26" t="str">
        <f t="array" ref="Q83">IF(IFERROR(INDEX(Pokedex!$A$2:$BK$2133,MATCH($C83,Pokedex!$B$2:$B$2133,0),Q$1),1)=0,"",IFERROR(INDEX(Pokedex!$A$2:$BK$2133,MATCH($C83,Pokedex!$B$2:$B$2133,0),Q$1),""))</f>
        <v/>
      </c>
      <c r="R83" s="156" t="str">
        <f>IFERROR(MATCH($A83,Pokedex!$A$2:$A1000,0), "")</f>
        <v/>
      </c>
      <c r="S83" s="151"/>
      <c r="T83" s="151"/>
      <c r="U83" s="151"/>
      <c r="V83" s="151"/>
      <c r="W83" s="151"/>
      <c r="X83" s="151"/>
      <c r="Y83" s="151"/>
      <c r="Z83" s="151"/>
      <c r="AA83" s="151"/>
    </row>
    <row r="84" spans="1:27" ht="12.75" customHeight="1">
      <c r="A84" s="158"/>
      <c r="B84" s="26" t="str">
        <f ca="1">IFERROR(IF($R84 = "","", OFFSET(Pokedex!$A$1, $R84, B$1, 1, 2)), "")</f>
        <v/>
      </c>
      <c r="C84" s="31"/>
      <c r="D84" s="31" t="str">
        <f ca="1">IFERROR(IF($R84 = "","", OFFSET(Pokedex!$A$1, $R84, D$1, 1, 12)), "")</f>
        <v/>
      </c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 t="str">
        <f t="array" ref="P84">IF(IFERROR(INDEX(Pokedex!$A$2:$BK$2133,MATCH($C84,Pokedex!$B$2:$B$2133,0),P$1),1)=0,"",IFERROR(INDEX(Pokedex!$A$2:$BK$2133,MATCH($C84,Pokedex!$B$2:$B$2133,0),P$1),""))</f>
        <v/>
      </c>
      <c r="Q84" s="26" t="str">
        <f t="array" ref="Q84">IF(IFERROR(INDEX(Pokedex!$A$2:$BK$2133,MATCH($C84,Pokedex!$B$2:$B$2133,0),Q$1),1)=0,"",IFERROR(INDEX(Pokedex!$A$2:$BK$2133,MATCH($C84,Pokedex!$B$2:$B$2133,0),Q$1),""))</f>
        <v/>
      </c>
      <c r="R84" s="156" t="str">
        <f>IFERROR(MATCH($A84,Pokedex!$A$2:$A1000,0), "")</f>
        <v/>
      </c>
      <c r="S84" s="151"/>
      <c r="T84" s="151"/>
      <c r="U84" s="151"/>
      <c r="V84" s="151"/>
      <c r="W84" s="151"/>
      <c r="X84" s="151"/>
      <c r="Y84" s="151"/>
      <c r="Z84" s="151"/>
      <c r="AA84" s="151"/>
    </row>
    <row r="85" spans="1:27" ht="12.75" customHeight="1">
      <c r="A85" s="158"/>
      <c r="B85" s="26" t="str">
        <f ca="1">IFERROR(IF($R85 = "","", OFFSET(Pokedex!$A$1, $R85, B$1, 1, 2)), "")</f>
        <v/>
      </c>
      <c r="C85" s="31"/>
      <c r="D85" s="31" t="str">
        <f ca="1">IFERROR(IF($R85 = "","", OFFSET(Pokedex!$A$1, $R85, D$1, 1, 12)), "")</f>
        <v/>
      </c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 t="str">
        <f t="array" ref="P85">IF(IFERROR(INDEX(Pokedex!$A$2:$BK$2133,MATCH($C85,Pokedex!$B$2:$B$2133,0),P$1),1)=0,"",IFERROR(INDEX(Pokedex!$A$2:$BK$2133,MATCH($C85,Pokedex!$B$2:$B$2133,0),P$1),""))</f>
        <v/>
      </c>
      <c r="Q85" s="26" t="str">
        <f t="array" ref="Q85">IF(IFERROR(INDEX(Pokedex!$A$2:$BK$2133,MATCH($C85,Pokedex!$B$2:$B$2133,0),Q$1),1)=0,"",IFERROR(INDEX(Pokedex!$A$2:$BK$2133,MATCH($C85,Pokedex!$B$2:$B$2133,0),Q$1),""))</f>
        <v/>
      </c>
      <c r="R85" s="156" t="str">
        <f>IFERROR(MATCH($A85,Pokedex!$A$2:$A1000,0), "")</f>
        <v/>
      </c>
      <c r="S85" s="151"/>
      <c r="T85" s="151"/>
      <c r="U85" s="151"/>
      <c r="V85" s="151"/>
      <c r="W85" s="151"/>
      <c r="X85" s="151"/>
      <c r="Y85" s="151"/>
      <c r="Z85" s="151"/>
      <c r="AA85" s="151"/>
    </row>
    <row r="86" spans="1:27" ht="12.75" customHeight="1">
      <c r="A86" s="158"/>
      <c r="B86" s="26" t="str">
        <f ca="1">IFERROR(IF($R86 = "","", OFFSET(Pokedex!$A$1, $R86, B$1, 1, 2)), "")</f>
        <v/>
      </c>
      <c r="C86" s="31"/>
      <c r="D86" s="31" t="str">
        <f ca="1">IFERROR(IF($R86 = "","", OFFSET(Pokedex!$A$1, $R86, D$1, 1, 12)), "")</f>
        <v/>
      </c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 t="str">
        <f t="array" ref="P86">IF(IFERROR(INDEX(Pokedex!$A$2:$BK$2133,MATCH($C86,Pokedex!$B$2:$B$2133,0),P$1),1)=0,"",IFERROR(INDEX(Pokedex!$A$2:$BK$2133,MATCH($C86,Pokedex!$B$2:$B$2133,0),P$1),""))</f>
        <v/>
      </c>
      <c r="Q86" s="26" t="str">
        <f t="array" ref="Q86">IF(IFERROR(INDEX(Pokedex!$A$2:$BK$2133,MATCH($C86,Pokedex!$B$2:$B$2133,0),Q$1),1)=0,"",IFERROR(INDEX(Pokedex!$A$2:$BK$2133,MATCH($C86,Pokedex!$B$2:$B$2133,0),Q$1),""))</f>
        <v/>
      </c>
      <c r="R86" s="156" t="str">
        <f>IFERROR(MATCH($A86,Pokedex!$A$2:$A1000,0), "")</f>
        <v/>
      </c>
      <c r="S86" s="151"/>
      <c r="T86" s="151"/>
      <c r="U86" s="151"/>
      <c r="V86" s="151"/>
      <c r="W86" s="151"/>
      <c r="X86" s="151"/>
      <c r="Y86" s="151"/>
      <c r="Z86" s="151"/>
      <c r="AA86" s="151"/>
    </row>
    <row r="87" spans="1:27" ht="12.75" customHeight="1">
      <c r="A87" s="158"/>
      <c r="B87" s="26" t="str">
        <f ca="1">IFERROR(IF($R87 = "","", OFFSET(Pokedex!$A$1, $R87, B$1, 1, 2)), "")</f>
        <v/>
      </c>
      <c r="C87" s="31"/>
      <c r="D87" s="31" t="str">
        <f ca="1">IFERROR(IF($R87 = "","", OFFSET(Pokedex!$A$1, $R87, D$1, 1, 12)), "")</f>
        <v/>
      </c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 t="str">
        <f t="array" ref="P87">IF(IFERROR(INDEX(Pokedex!$A$2:$BK$2133,MATCH($C87,Pokedex!$B$2:$B$2133,0),P$1),1)=0,"",IFERROR(INDEX(Pokedex!$A$2:$BK$2133,MATCH($C87,Pokedex!$B$2:$B$2133,0),P$1),""))</f>
        <v/>
      </c>
      <c r="Q87" s="26" t="str">
        <f t="array" ref="Q87">IF(IFERROR(INDEX(Pokedex!$A$2:$BK$2133,MATCH($C87,Pokedex!$B$2:$B$2133,0),Q$1),1)=0,"",IFERROR(INDEX(Pokedex!$A$2:$BK$2133,MATCH($C87,Pokedex!$B$2:$B$2133,0),Q$1),""))</f>
        <v/>
      </c>
      <c r="R87" s="156" t="str">
        <f>IFERROR(MATCH($A87,Pokedex!$A$2:$A1000,0), "")</f>
        <v/>
      </c>
      <c r="S87" s="151"/>
      <c r="T87" s="151"/>
      <c r="U87" s="151"/>
      <c r="V87" s="151"/>
      <c r="W87" s="151"/>
      <c r="X87" s="151"/>
      <c r="Y87" s="151"/>
      <c r="Z87" s="151"/>
      <c r="AA87" s="151"/>
    </row>
    <row r="88" spans="1:27" ht="12.75" customHeight="1">
      <c r="A88" s="158"/>
      <c r="B88" s="26" t="str">
        <f ca="1">IFERROR(IF($R88 = "","", OFFSET(Pokedex!$A$1, $R88, B$1, 1, 2)), "")</f>
        <v/>
      </c>
      <c r="C88" s="31"/>
      <c r="D88" s="31" t="str">
        <f ca="1">IFERROR(IF($R88 = "","", OFFSET(Pokedex!$A$1, $R88, D$1, 1, 12)), "")</f>
        <v/>
      </c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 t="str">
        <f t="array" ref="P88">IF(IFERROR(INDEX(Pokedex!$A$2:$BK$2133,MATCH($C88,Pokedex!$B$2:$B$2133,0),P$1),1)=0,"",IFERROR(INDEX(Pokedex!$A$2:$BK$2133,MATCH($C88,Pokedex!$B$2:$B$2133,0),P$1),""))</f>
        <v/>
      </c>
      <c r="Q88" s="26" t="str">
        <f t="array" ref="Q88">IF(IFERROR(INDEX(Pokedex!$A$2:$BK$2133,MATCH($C88,Pokedex!$B$2:$B$2133,0),Q$1),1)=0,"",IFERROR(INDEX(Pokedex!$A$2:$BK$2133,MATCH($C88,Pokedex!$B$2:$B$2133,0),Q$1),""))</f>
        <v/>
      </c>
      <c r="R88" s="156" t="str">
        <f>IFERROR(MATCH($A88,Pokedex!$A$2:$A1000,0), "")</f>
        <v/>
      </c>
      <c r="S88" s="151"/>
      <c r="T88" s="151"/>
      <c r="U88" s="151"/>
      <c r="V88" s="151"/>
      <c r="W88" s="151"/>
      <c r="X88" s="151"/>
      <c r="Y88" s="151"/>
      <c r="Z88" s="151"/>
      <c r="AA88" s="151"/>
    </row>
    <row r="89" spans="1:27" ht="12.75" customHeight="1">
      <c r="A89" s="158"/>
      <c r="B89" s="26" t="str">
        <f ca="1">IFERROR(IF($R89 = "","", OFFSET(Pokedex!$A$1, $R89, B$1, 1, 2)), "")</f>
        <v/>
      </c>
      <c r="C89" s="31"/>
      <c r="D89" s="31" t="str">
        <f ca="1">IFERROR(IF($R89 = "","", OFFSET(Pokedex!$A$1, $R89, D$1, 1, 12)), "")</f>
        <v/>
      </c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 t="str">
        <f t="array" ref="P89">IF(IFERROR(INDEX(Pokedex!$A$2:$BK$2133,MATCH($C89,Pokedex!$B$2:$B$2133,0),P$1),1)=0,"",IFERROR(INDEX(Pokedex!$A$2:$BK$2133,MATCH($C89,Pokedex!$B$2:$B$2133,0),P$1),""))</f>
        <v/>
      </c>
      <c r="Q89" s="26" t="str">
        <f t="array" ref="Q89">IF(IFERROR(INDEX(Pokedex!$A$2:$BK$2133,MATCH($C89,Pokedex!$B$2:$B$2133,0),Q$1),1)=0,"",IFERROR(INDEX(Pokedex!$A$2:$BK$2133,MATCH($C89,Pokedex!$B$2:$B$2133,0),Q$1),""))</f>
        <v/>
      </c>
      <c r="R89" s="156" t="str">
        <f>IFERROR(MATCH($A89,Pokedex!$A$2:$A1000,0), "")</f>
        <v/>
      </c>
      <c r="S89" s="151"/>
      <c r="T89" s="151"/>
      <c r="U89" s="151"/>
      <c r="V89" s="151"/>
      <c r="W89" s="151"/>
      <c r="X89" s="151"/>
      <c r="Y89" s="151"/>
      <c r="Z89" s="151"/>
      <c r="AA89" s="151"/>
    </row>
    <row r="90" spans="1:27" ht="12.75" customHeight="1">
      <c r="A90" s="158"/>
      <c r="B90" s="26" t="str">
        <f ca="1">IFERROR(IF($R90 = "","", OFFSET(Pokedex!$A$1, $R90, B$1, 1, 2)), "")</f>
        <v/>
      </c>
      <c r="C90" s="31"/>
      <c r="D90" s="31" t="str">
        <f ca="1">IFERROR(IF($R90 = "","", OFFSET(Pokedex!$A$1, $R90, D$1, 1, 12)), "")</f>
        <v/>
      </c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 t="str">
        <f t="array" ref="P90">IF(IFERROR(INDEX(Pokedex!$A$2:$BK$2133,MATCH($C90,Pokedex!$B$2:$B$2133,0),P$1),1)=0,"",IFERROR(INDEX(Pokedex!$A$2:$BK$2133,MATCH($C90,Pokedex!$B$2:$B$2133,0),P$1),""))</f>
        <v/>
      </c>
      <c r="Q90" s="26" t="str">
        <f t="array" ref="Q90">IF(IFERROR(INDEX(Pokedex!$A$2:$BK$2133,MATCH($C90,Pokedex!$B$2:$B$2133,0),Q$1),1)=0,"",IFERROR(INDEX(Pokedex!$A$2:$BK$2133,MATCH($C90,Pokedex!$B$2:$B$2133,0),Q$1),""))</f>
        <v/>
      </c>
      <c r="R90" s="156" t="str">
        <f>IFERROR(MATCH($A90,Pokedex!$A$2:$A1000,0), "")</f>
        <v/>
      </c>
      <c r="S90" s="151"/>
      <c r="T90" s="151"/>
      <c r="U90" s="151"/>
      <c r="V90" s="151"/>
      <c r="W90" s="151"/>
      <c r="X90" s="151"/>
      <c r="Y90" s="151"/>
      <c r="Z90" s="151"/>
      <c r="AA90" s="151"/>
    </row>
    <row r="91" spans="1:27" ht="12.75" customHeight="1">
      <c r="A91" s="158"/>
      <c r="B91" s="26" t="str">
        <f ca="1">IFERROR(IF($R91 = "","", OFFSET(Pokedex!$A$1, $R91, B$1, 1, 2)), "")</f>
        <v/>
      </c>
      <c r="C91" s="31"/>
      <c r="D91" s="31" t="str">
        <f ca="1">IFERROR(IF($R91 = "","", OFFSET(Pokedex!$A$1, $R91, D$1, 1, 12)), "")</f>
        <v/>
      </c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 t="str">
        <f t="array" ref="P91">IF(IFERROR(INDEX(Pokedex!$A$2:$BK$2133,MATCH($C91,Pokedex!$B$2:$B$2133,0),P$1),1)=0,"",IFERROR(INDEX(Pokedex!$A$2:$BK$2133,MATCH($C91,Pokedex!$B$2:$B$2133,0),P$1),""))</f>
        <v/>
      </c>
      <c r="Q91" s="26" t="str">
        <f t="array" ref="Q91">IF(IFERROR(INDEX(Pokedex!$A$2:$BK$2133,MATCH($C91,Pokedex!$B$2:$B$2133,0),Q$1),1)=0,"",IFERROR(INDEX(Pokedex!$A$2:$BK$2133,MATCH($C91,Pokedex!$B$2:$B$2133,0),Q$1),""))</f>
        <v/>
      </c>
      <c r="R91" s="156" t="str">
        <f>IFERROR(MATCH($A91,Pokedex!$A$2:$A1000,0), "")</f>
        <v/>
      </c>
      <c r="S91" s="151"/>
      <c r="T91" s="151"/>
      <c r="U91" s="151"/>
      <c r="V91" s="151"/>
      <c r="W91" s="151"/>
      <c r="X91" s="151"/>
      <c r="Y91" s="151"/>
      <c r="Z91" s="151"/>
      <c r="AA91" s="151"/>
    </row>
    <row r="92" spans="1:27" ht="12.75" customHeight="1">
      <c r="A92" s="158"/>
      <c r="B92" s="26" t="str">
        <f ca="1">IFERROR(IF($R92 = "","", OFFSET(Pokedex!$A$1, $R92, B$1, 1, 2)), "")</f>
        <v/>
      </c>
      <c r="C92" s="31"/>
      <c r="D92" s="31" t="str">
        <f ca="1">IFERROR(IF($R92 = "","", OFFSET(Pokedex!$A$1, $R92, D$1, 1, 12)), "")</f>
        <v/>
      </c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 t="str">
        <f t="array" ref="P92">IF(IFERROR(INDEX(Pokedex!$A$2:$BK$2133,MATCH($C92,Pokedex!$B$2:$B$2133,0),P$1),1)=0,"",IFERROR(INDEX(Pokedex!$A$2:$BK$2133,MATCH($C92,Pokedex!$B$2:$B$2133,0),P$1),""))</f>
        <v/>
      </c>
      <c r="Q92" s="26" t="str">
        <f t="array" ref="Q92">IF(IFERROR(INDEX(Pokedex!$A$2:$BK$2133,MATCH($C92,Pokedex!$B$2:$B$2133,0),Q$1),1)=0,"",IFERROR(INDEX(Pokedex!$A$2:$BK$2133,MATCH($C92,Pokedex!$B$2:$B$2133,0),Q$1),""))</f>
        <v/>
      </c>
      <c r="R92" s="156" t="str">
        <f>IFERROR(MATCH($A92,Pokedex!$A$2:$A1000,0), "")</f>
        <v/>
      </c>
      <c r="S92" s="151"/>
      <c r="T92" s="151"/>
      <c r="U92" s="151"/>
      <c r="V92" s="151"/>
      <c r="W92" s="151"/>
      <c r="X92" s="151"/>
      <c r="Y92" s="151"/>
      <c r="Z92" s="151"/>
      <c r="AA92" s="151"/>
    </row>
    <row r="93" spans="1:27" ht="12.75" customHeight="1">
      <c r="A93" s="158"/>
      <c r="B93" s="26" t="str">
        <f ca="1">IFERROR(IF($R93 = "","", OFFSET(Pokedex!$A$1, $R93, B$1, 1, 2)), "")</f>
        <v/>
      </c>
      <c r="C93" s="31"/>
      <c r="D93" s="31" t="str">
        <f ca="1">IFERROR(IF($R93 = "","", OFFSET(Pokedex!$A$1, $R93, D$1, 1, 12)), "")</f>
        <v/>
      </c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 t="str">
        <f t="array" ref="P93">IF(IFERROR(INDEX(Pokedex!$A$2:$BK$2133,MATCH($C93,Pokedex!$B$2:$B$2133,0),P$1),1)=0,"",IFERROR(INDEX(Pokedex!$A$2:$BK$2133,MATCH($C93,Pokedex!$B$2:$B$2133,0),P$1),""))</f>
        <v/>
      </c>
      <c r="Q93" s="26" t="str">
        <f t="array" ref="Q93">IF(IFERROR(INDEX(Pokedex!$A$2:$BK$2133,MATCH($C93,Pokedex!$B$2:$B$2133,0),Q$1),1)=0,"",IFERROR(INDEX(Pokedex!$A$2:$BK$2133,MATCH($C93,Pokedex!$B$2:$B$2133,0),Q$1),""))</f>
        <v/>
      </c>
      <c r="R93" s="156" t="str">
        <f>IFERROR(MATCH($A93,Pokedex!$A$2:$A1000,0), "")</f>
        <v/>
      </c>
      <c r="S93" s="151"/>
      <c r="T93" s="151"/>
      <c r="U93" s="151"/>
      <c r="V93" s="151"/>
      <c r="W93" s="151"/>
      <c r="X93" s="151"/>
      <c r="Y93" s="151"/>
      <c r="Z93" s="151"/>
      <c r="AA93" s="151"/>
    </row>
    <row r="94" spans="1:27" ht="12.75" customHeight="1">
      <c r="A94" s="158"/>
      <c r="B94" s="26" t="str">
        <f ca="1">IFERROR(IF($R94 = "","", OFFSET(Pokedex!$A$1, $R94, B$1, 1, 2)), "")</f>
        <v/>
      </c>
      <c r="C94" s="31"/>
      <c r="D94" s="31" t="str">
        <f ca="1">IFERROR(IF($R94 = "","", OFFSET(Pokedex!$A$1, $R94, D$1, 1, 12)), "")</f>
        <v/>
      </c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 t="str">
        <f t="array" ref="P94">IF(IFERROR(INDEX(Pokedex!$A$2:$BK$2133,MATCH($C94,Pokedex!$B$2:$B$2133,0),P$1),1)=0,"",IFERROR(INDEX(Pokedex!$A$2:$BK$2133,MATCH($C94,Pokedex!$B$2:$B$2133,0),P$1),""))</f>
        <v/>
      </c>
      <c r="Q94" s="26" t="str">
        <f t="array" ref="Q94">IF(IFERROR(INDEX(Pokedex!$A$2:$BK$2133,MATCH($C94,Pokedex!$B$2:$B$2133,0),Q$1),1)=0,"",IFERROR(INDEX(Pokedex!$A$2:$BK$2133,MATCH($C94,Pokedex!$B$2:$B$2133,0),Q$1),""))</f>
        <v/>
      </c>
      <c r="R94" s="156" t="str">
        <f>IFERROR(MATCH($A94,Pokedex!$A$2:$A1000,0), "")</f>
        <v/>
      </c>
      <c r="S94" s="151"/>
      <c r="T94" s="151"/>
      <c r="U94" s="151"/>
      <c r="V94" s="151"/>
      <c r="W94" s="151"/>
      <c r="X94" s="151"/>
      <c r="Y94" s="151"/>
      <c r="Z94" s="151"/>
      <c r="AA94" s="151"/>
    </row>
    <row r="95" spans="1:27" ht="12.75" customHeight="1">
      <c r="A95" s="158"/>
      <c r="B95" s="26" t="str">
        <f ca="1">IFERROR(IF($R95 = "","", OFFSET(Pokedex!$A$1, $R95, B$1, 1, 2)), "")</f>
        <v/>
      </c>
      <c r="C95" s="31"/>
      <c r="D95" s="31" t="str">
        <f ca="1">IFERROR(IF($R95 = "","", OFFSET(Pokedex!$A$1, $R95, D$1, 1, 12)), "")</f>
        <v/>
      </c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 t="str">
        <f t="array" ref="P95">IF(IFERROR(INDEX(Pokedex!$A$2:$BK$2133,MATCH($C95,Pokedex!$B$2:$B$2133,0),P$1),1)=0,"",IFERROR(INDEX(Pokedex!$A$2:$BK$2133,MATCH($C95,Pokedex!$B$2:$B$2133,0),P$1),""))</f>
        <v/>
      </c>
      <c r="Q95" s="26" t="str">
        <f t="array" ref="Q95">IF(IFERROR(INDEX(Pokedex!$A$2:$BK$2133,MATCH($C95,Pokedex!$B$2:$B$2133,0),Q$1),1)=0,"",IFERROR(INDEX(Pokedex!$A$2:$BK$2133,MATCH($C95,Pokedex!$B$2:$B$2133,0),Q$1),""))</f>
        <v/>
      </c>
      <c r="R95" s="156" t="str">
        <f>IFERROR(MATCH($A95,Pokedex!$A$2:$A1000,0), "")</f>
        <v/>
      </c>
      <c r="S95" s="151"/>
      <c r="T95" s="151"/>
      <c r="U95" s="151"/>
      <c r="V95" s="151"/>
      <c r="W95" s="151"/>
      <c r="X95" s="151"/>
      <c r="Y95" s="151"/>
      <c r="Z95" s="151"/>
      <c r="AA95" s="151"/>
    </row>
    <row r="96" spans="1:27" ht="12.75" customHeight="1">
      <c r="A96" s="158"/>
      <c r="B96" s="26" t="str">
        <f ca="1">IFERROR(IF($R96 = "","", OFFSET(Pokedex!$A$1, $R96, B$1, 1, 2)), "")</f>
        <v/>
      </c>
      <c r="C96" s="31"/>
      <c r="D96" s="31" t="str">
        <f ca="1">IFERROR(IF($R96 = "","", OFFSET(Pokedex!$A$1, $R96, D$1, 1, 12)), "")</f>
        <v/>
      </c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 t="str">
        <f t="array" ref="P96">IF(IFERROR(INDEX(Pokedex!$A$2:$BK$2133,MATCH($C96,Pokedex!$B$2:$B$2133,0),P$1),1)=0,"",IFERROR(INDEX(Pokedex!$A$2:$BK$2133,MATCH($C96,Pokedex!$B$2:$B$2133,0),P$1),""))</f>
        <v/>
      </c>
      <c r="Q96" s="26" t="str">
        <f t="array" ref="Q96">IF(IFERROR(INDEX(Pokedex!$A$2:$BK$2133,MATCH($C96,Pokedex!$B$2:$B$2133,0),Q$1),1)=0,"",IFERROR(INDEX(Pokedex!$A$2:$BK$2133,MATCH($C96,Pokedex!$B$2:$B$2133,0),Q$1),""))</f>
        <v/>
      </c>
      <c r="R96" s="156" t="str">
        <f>IFERROR(MATCH($A96,Pokedex!$A$2:$A1000,0), "")</f>
        <v/>
      </c>
      <c r="S96" s="151"/>
      <c r="T96" s="151"/>
      <c r="U96" s="151"/>
      <c r="V96" s="151"/>
      <c r="W96" s="151"/>
      <c r="X96" s="151"/>
      <c r="Y96" s="151"/>
      <c r="Z96" s="151"/>
      <c r="AA96" s="151"/>
    </row>
    <row r="97" spans="1:27" ht="12.75" customHeight="1">
      <c r="A97" s="158"/>
      <c r="B97" s="26" t="str">
        <f ca="1">IFERROR(IF($R97 = "","", OFFSET(Pokedex!$A$1, $R97, B$1, 1, 2)), "")</f>
        <v/>
      </c>
      <c r="C97" s="31"/>
      <c r="D97" s="31" t="str">
        <f ca="1">IFERROR(IF($R97 = "","", OFFSET(Pokedex!$A$1, $R97, D$1, 1, 12)), "")</f>
        <v/>
      </c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 t="str">
        <f t="array" ref="P97">IF(IFERROR(INDEX(Pokedex!$A$2:$BK$2133,MATCH($C97,Pokedex!$B$2:$B$2133,0),P$1),1)=0,"",IFERROR(INDEX(Pokedex!$A$2:$BK$2133,MATCH($C97,Pokedex!$B$2:$B$2133,0),P$1),""))</f>
        <v/>
      </c>
      <c r="Q97" s="26" t="str">
        <f t="array" ref="Q97">IF(IFERROR(INDEX(Pokedex!$A$2:$BK$2133,MATCH($C97,Pokedex!$B$2:$B$2133,0),Q$1),1)=0,"",IFERROR(INDEX(Pokedex!$A$2:$BK$2133,MATCH($C97,Pokedex!$B$2:$B$2133,0),Q$1),""))</f>
        <v/>
      </c>
      <c r="R97" s="156" t="str">
        <f>IFERROR(MATCH($A97,Pokedex!$A$2:$A1000,0), "")</f>
        <v/>
      </c>
      <c r="S97" s="151"/>
      <c r="T97" s="151"/>
      <c r="U97" s="151"/>
      <c r="V97" s="151"/>
      <c r="W97" s="151"/>
      <c r="X97" s="151"/>
      <c r="Y97" s="151"/>
      <c r="Z97" s="151"/>
      <c r="AA97" s="151"/>
    </row>
    <row r="98" spans="1:27" ht="12.75" customHeight="1">
      <c r="A98" s="158"/>
      <c r="B98" s="26" t="str">
        <f ca="1">IFERROR(IF($R98 = "","", OFFSET(Pokedex!$A$1, $R98, B$1, 1, 2)), "")</f>
        <v/>
      </c>
      <c r="C98" s="31"/>
      <c r="D98" s="31" t="str">
        <f ca="1">IFERROR(IF($R98 = "","", OFFSET(Pokedex!$A$1, $R98, D$1, 1, 12)), "")</f>
        <v/>
      </c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 t="str">
        <f t="array" ref="P98">IF(IFERROR(INDEX(Pokedex!$A$2:$BK$2133,MATCH($C98,Pokedex!$B$2:$B$2133,0),P$1),1)=0,"",IFERROR(INDEX(Pokedex!$A$2:$BK$2133,MATCH($C98,Pokedex!$B$2:$B$2133,0),P$1),""))</f>
        <v/>
      </c>
      <c r="Q98" s="26" t="str">
        <f t="array" ref="Q98">IF(IFERROR(INDEX(Pokedex!$A$2:$BK$2133,MATCH($C98,Pokedex!$B$2:$B$2133,0),Q$1),1)=0,"",IFERROR(INDEX(Pokedex!$A$2:$BK$2133,MATCH($C98,Pokedex!$B$2:$B$2133,0),Q$1),""))</f>
        <v/>
      </c>
      <c r="R98" s="156" t="str">
        <f>IFERROR(MATCH($A98,Pokedex!$A$2:$A1000,0), "")</f>
        <v/>
      </c>
      <c r="S98" s="151"/>
      <c r="T98" s="151"/>
      <c r="U98" s="151"/>
      <c r="V98" s="151"/>
      <c r="W98" s="151"/>
      <c r="X98" s="151"/>
      <c r="Y98" s="151"/>
      <c r="Z98" s="151"/>
      <c r="AA98" s="151"/>
    </row>
    <row r="99" spans="1:27" ht="12.75" customHeight="1">
      <c r="A99" s="158"/>
      <c r="B99" s="26" t="str">
        <f ca="1">IFERROR(IF($R99 = "","", OFFSET(Pokedex!$A$1, $R99, B$1, 1, 2)), "")</f>
        <v/>
      </c>
      <c r="C99" s="31"/>
      <c r="D99" s="31" t="str">
        <f ca="1">IFERROR(IF($R99 = "","", OFFSET(Pokedex!$A$1, $R99, D$1, 1, 12)), "")</f>
        <v/>
      </c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 t="str">
        <f t="array" ref="P99">IF(IFERROR(INDEX(Pokedex!$A$2:$BK$2133,MATCH($C99,Pokedex!$B$2:$B$2133,0),P$1),1)=0,"",IFERROR(INDEX(Pokedex!$A$2:$BK$2133,MATCH($C99,Pokedex!$B$2:$B$2133,0),P$1),""))</f>
        <v/>
      </c>
      <c r="Q99" s="26" t="str">
        <f t="array" ref="Q99">IF(IFERROR(INDEX(Pokedex!$A$2:$BK$2133,MATCH($C99,Pokedex!$B$2:$B$2133,0),Q$1),1)=0,"",IFERROR(INDEX(Pokedex!$A$2:$BK$2133,MATCH($C99,Pokedex!$B$2:$B$2133,0),Q$1),""))</f>
        <v/>
      </c>
      <c r="R99" s="156" t="str">
        <f>IFERROR(MATCH($A99,Pokedex!$A$2:$A1000,0), "")</f>
        <v/>
      </c>
      <c r="S99" s="151"/>
      <c r="T99" s="151"/>
      <c r="U99" s="151"/>
      <c r="V99" s="151"/>
      <c r="W99" s="151"/>
      <c r="X99" s="151"/>
      <c r="Y99" s="151"/>
      <c r="Z99" s="151"/>
      <c r="AA99" s="151"/>
    </row>
    <row r="100" spans="1:27" ht="12.75" customHeight="1">
      <c r="A100" s="158"/>
      <c r="B100" s="26" t="str">
        <f ca="1">IFERROR(IF($R100 = "","", OFFSET(Pokedex!$A$1, $R100, B$1, 1, 2)), "")</f>
        <v/>
      </c>
      <c r="C100" s="31"/>
      <c r="D100" s="31" t="str">
        <f ca="1">IFERROR(IF($R100 = "","", OFFSET(Pokedex!$A$1, $R100, D$1, 1, 12)), "")</f>
        <v/>
      </c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 t="str">
        <f t="array" ref="P100">IF(IFERROR(INDEX(Pokedex!$A$2:$BK$2133,MATCH($C100,Pokedex!$B$2:$B$2133,0),P$1),1)=0,"",IFERROR(INDEX(Pokedex!$A$2:$BK$2133,MATCH($C100,Pokedex!$B$2:$B$2133,0),P$1),""))</f>
        <v/>
      </c>
      <c r="Q100" s="26" t="str">
        <f t="array" ref="Q100">IF(IFERROR(INDEX(Pokedex!$A$2:$BK$2133,MATCH($C100,Pokedex!$B$2:$B$2133,0),Q$1),1)=0,"",IFERROR(INDEX(Pokedex!$A$2:$BK$2133,MATCH($C100,Pokedex!$B$2:$B$2133,0),Q$1),""))</f>
        <v/>
      </c>
      <c r="R100" s="156" t="str">
        <f>IFERROR(MATCH($A100,Pokedex!$A$2:$A1000,0), "")</f>
        <v/>
      </c>
      <c r="S100" s="151"/>
      <c r="T100" s="151"/>
      <c r="U100" s="151"/>
      <c r="V100" s="151"/>
      <c r="W100" s="151"/>
      <c r="X100" s="151"/>
      <c r="Y100" s="151"/>
      <c r="Z100" s="151"/>
      <c r="AA100" s="151"/>
    </row>
    <row r="101" spans="1:27" ht="12.75" customHeight="1">
      <c r="A101" s="158"/>
      <c r="B101" s="26" t="str">
        <f ca="1">IFERROR(IF($R101 = "","", OFFSET(Pokedex!$A$1, $R101, B$1, 1, 2)), "")</f>
        <v/>
      </c>
      <c r="C101" s="31"/>
      <c r="D101" s="31" t="str">
        <f ca="1">IFERROR(IF($R101 = "","", OFFSET(Pokedex!$A$1, $R101, D$1, 1, 12)), "")</f>
        <v/>
      </c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 t="str">
        <f t="array" ref="P101">IF(IFERROR(INDEX(Pokedex!$A$2:$BK$2133,MATCH($C101,Pokedex!$B$2:$B$2133,0),P$1),1)=0,"",IFERROR(INDEX(Pokedex!$A$2:$BK$2133,MATCH($C101,Pokedex!$B$2:$B$2133,0),P$1),""))</f>
        <v/>
      </c>
      <c r="Q101" s="26" t="str">
        <f t="array" ref="Q101">IF(IFERROR(INDEX(Pokedex!$A$2:$BK$2133,MATCH($C101,Pokedex!$B$2:$B$2133,0),Q$1),1)=0,"",IFERROR(INDEX(Pokedex!$A$2:$BK$2133,MATCH($C101,Pokedex!$B$2:$B$2133,0),Q$1),""))</f>
        <v/>
      </c>
      <c r="R101" s="156" t="str">
        <f>IFERROR(MATCH($A101,Pokedex!$A$2:$A1000,0), "")</f>
        <v/>
      </c>
      <c r="S101" s="151"/>
      <c r="T101" s="151"/>
      <c r="U101" s="151"/>
      <c r="V101" s="151"/>
      <c r="W101" s="151"/>
      <c r="X101" s="151"/>
      <c r="Y101" s="151"/>
      <c r="Z101" s="151"/>
      <c r="AA101" s="151"/>
    </row>
    <row r="102" spans="1:27" ht="12.75" customHeight="1">
      <c r="A102" s="158"/>
      <c r="B102" s="26" t="str">
        <f ca="1">IFERROR(IF($R102 = "","", OFFSET(Pokedex!$A$1, $R102, B$1, 1, 2)), "")</f>
        <v/>
      </c>
      <c r="C102" s="31"/>
      <c r="D102" s="31" t="str">
        <f ca="1">IFERROR(IF($R102 = "","", OFFSET(Pokedex!$A$1, $R102, D$1, 1, 12)), "")</f>
        <v/>
      </c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 t="str">
        <f t="array" ref="P102">IF(IFERROR(INDEX(Pokedex!$A$2:$BK$2133,MATCH($C102,Pokedex!$B$2:$B$2133,0),P$1),1)=0,"",IFERROR(INDEX(Pokedex!$A$2:$BK$2133,MATCH($C102,Pokedex!$B$2:$B$2133,0),P$1),""))</f>
        <v/>
      </c>
      <c r="Q102" s="26" t="str">
        <f t="array" ref="Q102">IF(IFERROR(INDEX(Pokedex!$A$2:$BK$2133,MATCH($C102,Pokedex!$B$2:$B$2133,0),Q$1),1)=0,"",IFERROR(INDEX(Pokedex!$A$2:$BK$2133,MATCH($C102,Pokedex!$B$2:$B$2133,0),Q$1),""))</f>
        <v/>
      </c>
      <c r="R102" s="156" t="str">
        <f>IFERROR(MATCH($A102,Pokedex!$A$2:$A1000,0), "")</f>
        <v/>
      </c>
      <c r="S102" s="151"/>
      <c r="T102" s="151"/>
      <c r="U102" s="151"/>
      <c r="V102" s="151"/>
      <c r="W102" s="151"/>
      <c r="X102" s="151"/>
      <c r="Y102" s="151"/>
      <c r="Z102" s="151"/>
      <c r="AA102" s="151"/>
    </row>
    <row r="103" spans="1:27" ht="12.75" customHeight="1">
      <c r="A103" s="158"/>
      <c r="B103" s="26" t="str">
        <f ca="1">IFERROR(IF($R103 = "","", OFFSET(Pokedex!$A$1, $R103, B$1, 1, 2)), "")</f>
        <v/>
      </c>
      <c r="C103" s="31"/>
      <c r="D103" s="31" t="str">
        <f ca="1">IFERROR(IF($R103 = "","", OFFSET(Pokedex!$A$1, $R103, D$1, 1, 12)), "")</f>
        <v/>
      </c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 t="str">
        <f t="array" ref="P103">IF(IFERROR(INDEX(Pokedex!$A$2:$BK$2133,MATCH($C103,Pokedex!$B$2:$B$2133,0),P$1),1)=0,"",IFERROR(INDEX(Pokedex!$A$2:$BK$2133,MATCH($C103,Pokedex!$B$2:$B$2133,0),P$1),""))</f>
        <v/>
      </c>
      <c r="Q103" s="26" t="str">
        <f t="array" ref="Q103">IF(IFERROR(INDEX(Pokedex!$A$2:$BK$2133,MATCH($C103,Pokedex!$B$2:$B$2133,0),Q$1),1)=0,"",IFERROR(INDEX(Pokedex!$A$2:$BK$2133,MATCH($C103,Pokedex!$B$2:$B$2133,0),Q$1),""))</f>
        <v/>
      </c>
      <c r="R103" s="156" t="str">
        <f>IFERROR(MATCH($A103,Pokedex!$A$2:$A1000,0), "")</f>
        <v/>
      </c>
      <c r="S103" s="151"/>
      <c r="T103" s="151"/>
      <c r="U103" s="151"/>
      <c r="V103" s="151"/>
      <c r="W103" s="151"/>
      <c r="X103" s="151"/>
      <c r="Y103" s="151"/>
      <c r="Z103" s="151"/>
      <c r="AA103" s="151"/>
    </row>
    <row r="104" spans="1:27" ht="12.75" customHeight="1">
      <c r="A104" s="158"/>
      <c r="B104" s="26" t="str">
        <f ca="1">IFERROR(IF($R104 = "","", OFFSET(Pokedex!$A$1, $R104, B$1, 1, 2)), "")</f>
        <v/>
      </c>
      <c r="C104" s="31"/>
      <c r="D104" s="31" t="str">
        <f ca="1">IFERROR(IF($R104 = "","", OFFSET(Pokedex!$A$1, $R104, D$1, 1, 12)), "")</f>
        <v/>
      </c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 t="str">
        <f t="array" ref="P104">IF(IFERROR(INDEX(Pokedex!$A$2:$BK$2133,MATCH($C104,Pokedex!$B$2:$B$2133,0),P$1),1)=0,"",IFERROR(INDEX(Pokedex!$A$2:$BK$2133,MATCH($C104,Pokedex!$B$2:$B$2133,0),P$1),""))</f>
        <v/>
      </c>
      <c r="Q104" s="26" t="str">
        <f t="array" ref="Q104">IF(IFERROR(INDEX(Pokedex!$A$2:$BK$2133,MATCH($C104,Pokedex!$B$2:$B$2133,0),Q$1),1)=0,"",IFERROR(INDEX(Pokedex!$A$2:$BK$2133,MATCH($C104,Pokedex!$B$2:$B$2133,0),Q$1),""))</f>
        <v/>
      </c>
      <c r="R104" s="156" t="str">
        <f>IFERROR(MATCH($A104,Pokedex!$A$2:$A1000,0), "")</f>
        <v/>
      </c>
      <c r="S104" s="151"/>
      <c r="T104" s="151"/>
      <c r="U104" s="151"/>
      <c r="V104" s="151"/>
      <c r="W104" s="151"/>
      <c r="X104" s="151"/>
      <c r="Y104" s="151"/>
      <c r="Z104" s="151"/>
      <c r="AA104" s="151"/>
    </row>
    <row r="105" spans="1:27" ht="12.75" customHeight="1">
      <c r="A105" s="158"/>
      <c r="B105" s="26" t="str">
        <f ca="1">IFERROR(IF($R105 = "","", OFFSET(Pokedex!$A$1, $R105, B$1, 1, 2)), "")</f>
        <v/>
      </c>
      <c r="C105" s="31"/>
      <c r="D105" s="31" t="str">
        <f ca="1">IFERROR(IF($R105 = "","", OFFSET(Pokedex!$A$1, $R105, D$1, 1, 12)), "")</f>
        <v/>
      </c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 t="str">
        <f t="array" ref="P105">IF(IFERROR(INDEX(Pokedex!$A$2:$BK$2133,MATCH($C105,Pokedex!$B$2:$B$2133,0),P$1),1)=0,"",IFERROR(INDEX(Pokedex!$A$2:$BK$2133,MATCH($C105,Pokedex!$B$2:$B$2133,0),P$1),""))</f>
        <v/>
      </c>
      <c r="Q105" s="26" t="str">
        <f t="array" ref="Q105">IF(IFERROR(INDEX(Pokedex!$A$2:$BK$2133,MATCH($C105,Pokedex!$B$2:$B$2133,0),Q$1),1)=0,"",IFERROR(INDEX(Pokedex!$A$2:$BK$2133,MATCH($C105,Pokedex!$B$2:$B$2133,0),Q$1),""))</f>
        <v/>
      </c>
      <c r="R105" s="156" t="str">
        <f>IFERROR(MATCH($A105,Pokedex!$A$2:$A1000,0), "")</f>
        <v/>
      </c>
      <c r="S105" s="151"/>
      <c r="T105" s="151"/>
      <c r="U105" s="151"/>
      <c r="V105" s="151"/>
      <c r="W105" s="151"/>
      <c r="X105" s="151"/>
      <c r="Y105" s="151"/>
      <c r="Z105" s="151"/>
      <c r="AA105" s="151"/>
    </row>
    <row r="106" spans="1:27" ht="12.75" customHeight="1">
      <c r="A106" s="158"/>
      <c r="B106" s="26" t="str">
        <f ca="1">IFERROR(IF($R106 = "","", OFFSET(Pokedex!$A$1, $R106, B$1, 1, 2)), "")</f>
        <v/>
      </c>
      <c r="C106" s="31"/>
      <c r="D106" s="31" t="str">
        <f ca="1">IFERROR(IF($R106 = "","", OFFSET(Pokedex!$A$1, $R106, D$1, 1, 12)), "")</f>
        <v/>
      </c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 t="str">
        <f t="array" ref="P106">IF(IFERROR(INDEX(Pokedex!$A$2:$BK$2133,MATCH($C106,Pokedex!$B$2:$B$2133,0),P$1),1)=0,"",IFERROR(INDEX(Pokedex!$A$2:$BK$2133,MATCH($C106,Pokedex!$B$2:$B$2133,0),P$1),""))</f>
        <v/>
      </c>
      <c r="Q106" s="26" t="str">
        <f t="array" ref="Q106">IF(IFERROR(INDEX(Pokedex!$A$2:$BK$2133,MATCH($C106,Pokedex!$B$2:$B$2133,0),Q$1),1)=0,"",IFERROR(INDEX(Pokedex!$A$2:$BK$2133,MATCH($C106,Pokedex!$B$2:$B$2133,0),Q$1),""))</f>
        <v/>
      </c>
      <c r="R106" s="156" t="str">
        <f>IFERROR(MATCH($A106,Pokedex!$A$2:$A1000,0), "")</f>
        <v/>
      </c>
      <c r="S106" s="151"/>
      <c r="T106" s="151"/>
      <c r="U106" s="151"/>
      <c r="V106" s="151"/>
      <c r="W106" s="151"/>
      <c r="X106" s="151"/>
      <c r="Y106" s="151"/>
      <c r="Z106" s="151"/>
      <c r="AA106" s="151"/>
    </row>
    <row r="107" spans="1:27" ht="12.75" customHeight="1">
      <c r="A107" s="158"/>
      <c r="B107" s="26" t="str">
        <f ca="1">IFERROR(IF($R107 = "","", OFFSET(Pokedex!$A$1, $R107, B$1, 1, 2)), "")</f>
        <v/>
      </c>
      <c r="C107" s="31"/>
      <c r="D107" s="31" t="str">
        <f ca="1">IFERROR(IF($R107 = "","", OFFSET(Pokedex!$A$1, $R107, D$1, 1, 12)), "")</f>
        <v/>
      </c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 t="str">
        <f t="array" ref="P107">IF(IFERROR(INDEX(Pokedex!$A$2:$BK$2133,MATCH($C107,Pokedex!$B$2:$B$2133,0),P$1),1)=0,"",IFERROR(INDEX(Pokedex!$A$2:$BK$2133,MATCH($C107,Pokedex!$B$2:$B$2133,0),P$1),""))</f>
        <v/>
      </c>
      <c r="Q107" s="26" t="str">
        <f t="array" ref="Q107">IF(IFERROR(INDEX(Pokedex!$A$2:$BK$2133,MATCH($C107,Pokedex!$B$2:$B$2133,0),Q$1),1)=0,"",IFERROR(INDEX(Pokedex!$A$2:$BK$2133,MATCH($C107,Pokedex!$B$2:$B$2133,0),Q$1),""))</f>
        <v/>
      </c>
      <c r="R107" s="156" t="str">
        <f>IFERROR(MATCH($A107,Pokedex!$A$2:$A1000,0), "")</f>
        <v/>
      </c>
      <c r="S107" s="151"/>
      <c r="T107" s="151"/>
      <c r="U107" s="151"/>
      <c r="V107" s="151"/>
      <c r="W107" s="151"/>
      <c r="X107" s="151"/>
      <c r="Y107" s="151"/>
      <c r="Z107" s="151"/>
      <c r="AA107" s="151"/>
    </row>
    <row r="108" spans="1:27" ht="12.75" customHeight="1">
      <c r="A108" s="158"/>
      <c r="B108" s="26" t="str">
        <f ca="1">IFERROR(IF($R108 = "","", OFFSET(Pokedex!$A$1, $R108, B$1, 1, 2)), "")</f>
        <v/>
      </c>
      <c r="C108" s="31"/>
      <c r="D108" s="31" t="str">
        <f ca="1">IFERROR(IF($R108 = "","", OFFSET(Pokedex!$A$1, $R108, D$1, 1, 12)), "")</f>
        <v/>
      </c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 t="str">
        <f t="array" ref="P108">IF(IFERROR(INDEX(Pokedex!$A$2:$BK$2133,MATCH($C108,Pokedex!$B$2:$B$2133,0),P$1),1)=0,"",IFERROR(INDEX(Pokedex!$A$2:$BK$2133,MATCH($C108,Pokedex!$B$2:$B$2133,0),P$1),""))</f>
        <v/>
      </c>
      <c r="Q108" s="26" t="str">
        <f t="array" ref="Q108">IF(IFERROR(INDEX(Pokedex!$A$2:$BK$2133,MATCH($C108,Pokedex!$B$2:$B$2133,0),Q$1),1)=0,"",IFERROR(INDEX(Pokedex!$A$2:$BK$2133,MATCH($C108,Pokedex!$B$2:$B$2133,0),Q$1),""))</f>
        <v/>
      </c>
      <c r="R108" s="156" t="str">
        <f>IFERROR(MATCH($A108,Pokedex!$A$2:$A1000,0), "")</f>
        <v/>
      </c>
      <c r="S108" s="151"/>
      <c r="T108" s="151"/>
      <c r="U108" s="151"/>
      <c r="V108" s="151"/>
      <c r="W108" s="151"/>
      <c r="X108" s="151"/>
      <c r="Y108" s="151"/>
      <c r="Z108" s="151"/>
      <c r="AA108" s="151"/>
    </row>
    <row r="109" spans="1:27" ht="12.75" customHeight="1">
      <c r="A109" s="158"/>
      <c r="B109" s="26" t="str">
        <f ca="1">IFERROR(IF($R109 = "","", OFFSET(Pokedex!$A$1, $R109, B$1, 1, 2)), "")</f>
        <v/>
      </c>
      <c r="C109" s="31"/>
      <c r="D109" s="31" t="str">
        <f ca="1">IFERROR(IF($R109 = "","", OFFSET(Pokedex!$A$1, $R109, D$1, 1, 12)), "")</f>
        <v/>
      </c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 t="str">
        <f t="array" ref="P109">IF(IFERROR(INDEX(Pokedex!$A$2:$BK$2133,MATCH($C109,Pokedex!$B$2:$B$2133,0),P$1),1)=0,"",IFERROR(INDEX(Pokedex!$A$2:$BK$2133,MATCH($C109,Pokedex!$B$2:$B$2133,0),P$1),""))</f>
        <v/>
      </c>
      <c r="Q109" s="26" t="str">
        <f t="array" ref="Q109">IF(IFERROR(INDEX(Pokedex!$A$2:$BK$2133,MATCH($C109,Pokedex!$B$2:$B$2133,0),Q$1),1)=0,"",IFERROR(INDEX(Pokedex!$A$2:$BK$2133,MATCH($C109,Pokedex!$B$2:$B$2133,0),Q$1),""))</f>
        <v/>
      </c>
      <c r="R109" s="156" t="str">
        <f>IFERROR(MATCH($A109,Pokedex!$A$2:$A1000,0), "")</f>
        <v/>
      </c>
      <c r="S109" s="151"/>
      <c r="T109" s="151"/>
      <c r="U109" s="151"/>
      <c r="V109" s="151"/>
      <c r="W109" s="151"/>
      <c r="X109" s="151"/>
      <c r="Y109" s="151"/>
      <c r="Z109" s="151"/>
      <c r="AA109" s="151"/>
    </row>
    <row r="110" spans="1:27" ht="12.75" customHeight="1">
      <c r="A110" s="158"/>
      <c r="B110" s="26" t="str">
        <f ca="1">IFERROR(IF($R110 = "","", OFFSET(Pokedex!$A$1, $R110, B$1, 1, 2)), "")</f>
        <v/>
      </c>
      <c r="C110" s="31"/>
      <c r="D110" s="31" t="str">
        <f ca="1">IFERROR(IF($R110 = "","", OFFSET(Pokedex!$A$1, $R110, D$1, 1, 12)), "")</f>
        <v/>
      </c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 t="str">
        <f t="array" ref="P110">IF(IFERROR(INDEX(Pokedex!$A$2:$BK$2133,MATCH($C110,Pokedex!$B$2:$B$2133,0),P$1),1)=0,"",IFERROR(INDEX(Pokedex!$A$2:$BK$2133,MATCH($C110,Pokedex!$B$2:$B$2133,0),P$1),""))</f>
        <v/>
      </c>
      <c r="Q110" s="26" t="str">
        <f t="array" ref="Q110">IF(IFERROR(INDEX(Pokedex!$A$2:$BK$2133,MATCH($C110,Pokedex!$B$2:$B$2133,0),Q$1),1)=0,"",IFERROR(INDEX(Pokedex!$A$2:$BK$2133,MATCH($C110,Pokedex!$B$2:$B$2133,0),Q$1),""))</f>
        <v/>
      </c>
      <c r="R110" s="156" t="str">
        <f>IFERROR(MATCH($A110,Pokedex!$A$2:$A1000,0), "")</f>
        <v/>
      </c>
      <c r="S110" s="151"/>
      <c r="T110" s="151"/>
      <c r="U110" s="151"/>
      <c r="V110" s="151"/>
      <c r="W110" s="151"/>
      <c r="X110" s="151"/>
      <c r="Y110" s="151"/>
      <c r="Z110" s="151"/>
      <c r="AA110" s="151"/>
    </row>
    <row r="111" spans="1:27" ht="12.75" customHeight="1">
      <c r="A111" s="158"/>
      <c r="B111" s="26" t="str">
        <f ca="1">IFERROR(IF($R111 = "","", OFFSET(Pokedex!$A$1, $R111, B$1, 1, 2)), "")</f>
        <v/>
      </c>
      <c r="C111" s="31"/>
      <c r="D111" s="31" t="str">
        <f ca="1">IFERROR(IF($R111 = "","", OFFSET(Pokedex!$A$1, $R111, D$1, 1, 12)), "")</f>
        <v/>
      </c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 t="str">
        <f t="array" ref="P111">IF(IFERROR(INDEX(Pokedex!$A$2:$BK$2133,MATCH($C111,Pokedex!$B$2:$B$2133,0),P$1),1)=0,"",IFERROR(INDEX(Pokedex!$A$2:$BK$2133,MATCH($C111,Pokedex!$B$2:$B$2133,0),P$1),""))</f>
        <v/>
      </c>
      <c r="Q111" s="26" t="str">
        <f t="array" ref="Q111">IF(IFERROR(INDEX(Pokedex!$A$2:$BK$2133,MATCH($C111,Pokedex!$B$2:$B$2133,0),Q$1),1)=0,"",IFERROR(INDEX(Pokedex!$A$2:$BK$2133,MATCH($C111,Pokedex!$B$2:$B$2133,0),Q$1),""))</f>
        <v/>
      </c>
      <c r="R111" s="156" t="str">
        <f>IFERROR(MATCH($A111,Pokedex!$A$2:$A1000,0), "")</f>
        <v/>
      </c>
      <c r="S111" s="151"/>
      <c r="T111" s="151"/>
      <c r="U111" s="151"/>
      <c r="V111" s="151"/>
      <c r="W111" s="151"/>
      <c r="X111" s="151"/>
      <c r="Y111" s="151"/>
      <c r="Z111" s="151"/>
      <c r="AA111" s="151"/>
    </row>
    <row r="112" spans="1:27" ht="12.75" customHeight="1">
      <c r="A112" s="158"/>
      <c r="B112" s="26" t="str">
        <f ca="1">IFERROR(IF($R112 = "","", OFFSET(Pokedex!$A$1, $R112, B$1, 1, 2)), "")</f>
        <v/>
      </c>
      <c r="C112" s="31"/>
      <c r="D112" s="31" t="str">
        <f ca="1">IFERROR(IF($R112 = "","", OFFSET(Pokedex!$A$1, $R112, D$1, 1, 12)), "")</f>
        <v/>
      </c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 t="str">
        <f t="array" ref="P112">IF(IFERROR(INDEX(Pokedex!$A$2:$BK$2133,MATCH($C112,Pokedex!$B$2:$B$2133,0),P$1),1)=0,"",IFERROR(INDEX(Pokedex!$A$2:$BK$2133,MATCH($C112,Pokedex!$B$2:$B$2133,0),P$1),""))</f>
        <v/>
      </c>
      <c r="Q112" s="26" t="str">
        <f t="array" ref="Q112">IF(IFERROR(INDEX(Pokedex!$A$2:$BK$2133,MATCH($C112,Pokedex!$B$2:$B$2133,0),Q$1),1)=0,"",IFERROR(INDEX(Pokedex!$A$2:$BK$2133,MATCH($C112,Pokedex!$B$2:$B$2133,0),Q$1),""))</f>
        <v/>
      </c>
      <c r="R112" s="156" t="str">
        <f>IFERROR(MATCH($A112,Pokedex!$A$2:$A1000,0), "")</f>
        <v/>
      </c>
      <c r="S112" s="151"/>
      <c r="T112" s="151"/>
      <c r="U112" s="151"/>
      <c r="V112" s="151"/>
      <c r="W112" s="151"/>
      <c r="X112" s="151"/>
      <c r="Y112" s="151"/>
      <c r="Z112" s="151"/>
      <c r="AA112" s="151"/>
    </row>
    <row r="113" spans="1:27" ht="12.75" customHeight="1">
      <c r="A113" s="158"/>
      <c r="B113" s="26" t="str">
        <f ca="1">IFERROR(IF($R113 = "","", OFFSET(Pokedex!$A$1, $R113, B$1, 1, 2)), "")</f>
        <v/>
      </c>
      <c r="C113" s="31"/>
      <c r="D113" s="31" t="str">
        <f ca="1">IFERROR(IF($R113 = "","", OFFSET(Pokedex!$A$1, $R113, D$1, 1, 12)), "")</f>
        <v/>
      </c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 t="str">
        <f t="array" ref="P113">IF(IFERROR(INDEX(Pokedex!$A$2:$BK$2133,MATCH($C113,Pokedex!$B$2:$B$2133,0),P$1),1)=0,"",IFERROR(INDEX(Pokedex!$A$2:$BK$2133,MATCH($C113,Pokedex!$B$2:$B$2133,0),P$1),""))</f>
        <v/>
      </c>
      <c r="Q113" s="26" t="str">
        <f t="array" ref="Q113">IF(IFERROR(INDEX(Pokedex!$A$2:$BK$2133,MATCH($C113,Pokedex!$B$2:$B$2133,0),Q$1),1)=0,"",IFERROR(INDEX(Pokedex!$A$2:$BK$2133,MATCH($C113,Pokedex!$B$2:$B$2133,0),Q$1),""))</f>
        <v/>
      </c>
      <c r="R113" s="156" t="str">
        <f>IFERROR(MATCH($A113,Pokedex!$A$2:$A1000,0), "")</f>
        <v/>
      </c>
      <c r="S113" s="151"/>
      <c r="T113" s="151"/>
      <c r="U113" s="151"/>
      <c r="V113" s="151"/>
      <c r="W113" s="151"/>
      <c r="X113" s="151"/>
      <c r="Y113" s="151"/>
      <c r="Z113" s="151"/>
      <c r="AA113" s="151"/>
    </row>
    <row r="114" spans="1:27" ht="12.75" customHeight="1">
      <c r="A114" s="158"/>
      <c r="B114" s="26" t="str">
        <f ca="1">IFERROR(IF($R114 = "","", OFFSET(Pokedex!$A$1, $R114, B$1, 1, 2)), "")</f>
        <v/>
      </c>
      <c r="C114" s="31"/>
      <c r="D114" s="31" t="str">
        <f ca="1">IFERROR(IF($R114 = "","", OFFSET(Pokedex!$A$1, $R114, D$1, 1, 12)), "")</f>
        <v/>
      </c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 t="str">
        <f t="array" ref="P114">IF(IFERROR(INDEX(Pokedex!$A$2:$BK$2133,MATCH($C114,Pokedex!$B$2:$B$2133,0),P$1),1)=0,"",IFERROR(INDEX(Pokedex!$A$2:$BK$2133,MATCH($C114,Pokedex!$B$2:$B$2133,0),P$1),""))</f>
        <v/>
      </c>
      <c r="Q114" s="26" t="str">
        <f t="array" ref="Q114">IF(IFERROR(INDEX(Pokedex!$A$2:$BK$2133,MATCH($C114,Pokedex!$B$2:$B$2133,0),Q$1),1)=0,"",IFERROR(INDEX(Pokedex!$A$2:$BK$2133,MATCH($C114,Pokedex!$B$2:$B$2133,0),Q$1),""))</f>
        <v/>
      </c>
      <c r="R114" s="156" t="str">
        <f>IFERROR(MATCH($A114,Pokedex!$A$2:$A1000,0), "")</f>
        <v/>
      </c>
      <c r="S114" s="151"/>
      <c r="T114" s="151"/>
      <c r="U114" s="151"/>
      <c r="V114" s="151"/>
      <c r="W114" s="151"/>
      <c r="X114" s="151"/>
      <c r="Y114" s="151"/>
      <c r="Z114" s="151"/>
      <c r="AA114" s="151"/>
    </row>
    <row r="115" spans="1:27" ht="12.75" customHeight="1">
      <c r="A115" s="158"/>
      <c r="B115" s="26" t="str">
        <f ca="1">IFERROR(IF($R115 = "","", OFFSET(Pokedex!$A$1, $R115, B$1, 1, 2)), "")</f>
        <v/>
      </c>
      <c r="C115" s="31"/>
      <c r="D115" s="31" t="str">
        <f ca="1">IFERROR(IF($R115 = "","", OFFSET(Pokedex!$A$1, $R115, D$1, 1, 12)), "")</f>
        <v/>
      </c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 t="str">
        <f t="array" ref="P115">IF(IFERROR(INDEX(Pokedex!$A$2:$BK$2133,MATCH($C115,Pokedex!$B$2:$B$2133,0),P$1),1)=0,"",IFERROR(INDEX(Pokedex!$A$2:$BK$2133,MATCH($C115,Pokedex!$B$2:$B$2133,0),P$1),""))</f>
        <v/>
      </c>
      <c r="Q115" s="26" t="str">
        <f t="array" ref="Q115">IF(IFERROR(INDEX(Pokedex!$A$2:$BK$2133,MATCH($C115,Pokedex!$B$2:$B$2133,0),Q$1),1)=0,"",IFERROR(INDEX(Pokedex!$A$2:$BK$2133,MATCH($C115,Pokedex!$B$2:$B$2133,0),Q$1),""))</f>
        <v/>
      </c>
      <c r="R115" s="156" t="str">
        <f>IFERROR(MATCH($A115,Pokedex!$A$2:$A1000,0), "")</f>
        <v/>
      </c>
      <c r="S115" s="151"/>
      <c r="T115" s="151"/>
      <c r="U115" s="151"/>
      <c r="V115" s="151"/>
      <c r="W115" s="151"/>
      <c r="X115" s="151"/>
      <c r="Y115" s="151"/>
      <c r="Z115" s="151"/>
      <c r="AA115" s="151"/>
    </row>
    <row r="116" spans="1:27" ht="12.75" customHeight="1">
      <c r="A116" s="158"/>
      <c r="B116" s="26" t="str">
        <f ca="1">IFERROR(IF($R116 = "","", OFFSET(Pokedex!$A$1, $R116, B$1, 1, 2)), "")</f>
        <v/>
      </c>
      <c r="C116" s="31"/>
      <c r="D116" s="31" t="str">
        <f ca="1">IFERROR(IF($R116 = "","", OFFSET(Pokedex!$A$1, $R116, D$1, 1, 12)), "")</f>
        <v/>
      </c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 t="str">
        <f t="array" ref="P116">IF(IFERROR(INDEX(Pokedex!$A$2:$BK$2133,MATCH($C116,Pokedex!$B$2:$B$2133,0),P$1),1)=0,"",IFERROR(INDEX(Pokedex!$A$2:$BK$2133,MATCH($C116,Pokedex!$B$2:$B$2133,0),P$1),""))</f>
        <v/>
      </c>
      <c r="Q116" s="26" t="str">
        <f t="array" ref="Q116">IF(IFERROR(INDEX(Pokedex!$A$2:$BK$2133,MATCH($C116,Pokedex!$B$2:$B$2133,0),Q$1),1)=0,"",IFERROR(INDEX(Pokedex!$A$2:$BK$2133,MATCH($C116,Pokedex!$B$2:$B$2133,0),Q$1),""))</f>
        <v/>
      </c>
      <c r="R116" s="156" t="str">
        <f>IFERROR(MATCH($A116,Pokedex!$A$2:$A1000,0), "")</f>
        <v/>
      </c>
      <c r="S116" s="151"/>
      <c r="T116" s="151"/>
      <c r="U116" s="151"/>
      <c r="V116" s="151"/>
      <c r="W116" s="151"/>
      <c r="X116" s="151"/>
      <c r="Y116" s="151"/>
      <c r="Z116" s="151"/>
      <c r="AA116" s="151"/>
    </row>
    <row r="117" spans="1:27" ht="12.75" customHeight="1">
      <c r="A117" s="158"/>
      <c r="B117" s="26" t="str">
        <f ca="1">IFERROR(IF($R117 = "","", OFFSET(Pokedex!$A$1, $R117, B$1, 1, 2)), "")</f>
        <v/>
      </c>
      <c r="C117" s="31"/>
      <c r="D117" s="31" t="str">
        <f ca="1">IFERROR(IF($R117 = "","", OFFSET(Pokedex!$A$1, $R117, D$1, 1, 12)), "")</f>
        <v/>
      </c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 t="str">
        <f t="array" ref="P117">IF(IFERROR(INDEX(Pokedex!$A$2:$BK$2133,MATCH($C117,Pokedex!$B$2:$B$2133,0),P$1),1)=0,"",IFERROR(INDEX(Pokedex!$A$2:$BK$2133,MATCH($C117,Pokedex!$B$2:$B$2133,0),P$1),""))</f>
        <v/>
      </c>
      <c r="Q117" s="26" t="str">
        <f t="array" ref="Q117">IF(IFERROR(INDEX(Pokedex!$A$2:$BK$2133,MATCH($C117,Pokedex!$B$2:$B$2133,0),Q$1),1)=0,"",IFERROR(INDEX(Pokedex!$A$2:$BK$2133,MATCH($C117,Pokedex!$B$2:$B$2133,0),Q$1),""))</f>
        <v/>
      </c>
      <c r="R117" s="156" t="str">
        <f>IFERROR(MATCH($A117,Pokedex!$A$2:$A1000,0), "")</f>
        <v/>
      </c>
      <c r="S117" s="151"/>
      <c r="T117" s="151"/>
      <c r="U117" s="151"/>
      <c r="V117" s="151"/>
      <c r="W117" s="151"/>
      <c r="X117" s="151"/>
      <c r="Y117" s="151"/>
      <c r="Z117" s="151"/>
      <c r="AA117" s="151"/>
    </row>
    <row r="118" spans="1:27" ht="12.75" customHeight="1">
      <c r="A118" s="158"/>
      <c r="B118" s="26" t="str">
        <f ca="1">IFERROR(IF($R118 = "","", OFFSET(Pokedex!$A$1, $R118, B$1, 1, 2)), "")</f>
        <v/>
      </c>
      <c r="C118" s="31"/>
      <c r="D118" s="31" t="str">
        <f ca="1">IFERROR(IF($R118 = "","", OFFSET(Pokedex!$A$1, $R118, D$1, 1, 12)), "")</f>
        <v/>
      </c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 t="str">
        <f t="array" ref="P118">IF(IFERROR(INDEX(Pokedex!$A$2:$BK$2133,MATCH($C118,Pokedex!$B$2:$B$2133,0),P$1),1)=0,"",IFERROR(INDEX(Pokedex!$A$2:$BK$2133,MATCH($C118,Pokedex!$B$2:$B$2133,0),P$1),""))</f>
        <v/>
      </c>
      <c r="Q118" s="26" t="str">
        <f t="array" ref="Q118">IF(IFERROR(INDEX(Pokedex!$A$2:$BK$2133,MATCH($C118,Pokedex!$B$2:$B$2133,0),Q$1),1)=0,"",IFERROR(INDEX(Pokedex!$A$2:$BK$2133,MATCH($C118,Pokedex!$B$2:$B$2133,0),Q$1),""))</f>
        <v/>
      </c>
      <c r="R118" s="156" t="str">
        <f>IFERROR(MATCH($A118,Pokedex!$A$2:$A1000,0), "")</f>
        <v/>
      </c>
      <c r="S118" s="151"/>
      <c r="T118" s="151"/>
      <c r="U118" s="151"/>
      <c r="V118" s="151"/>
      <c r="W118" s="151"/>
      <c r="X118" s="151"/>
      <c r="Y118" s="151"/>
      <c r="Z118" s="151"/>
      <c r="AA118" s="151"/>
    </row>
    <row r="119" spans="1:27" ht="12.75" customHeight="1">
      <c r="A119" s="158"/>
      <c r="B119" s="26" t="str">
        <f ca="1">IFERROR(IF($R119 = "","", OFFSET(Pokedex!$A$1, $R119, B$1, 1, 2)), "")</f>
        <v/>
      </c>
      <c r="C119" s="31"/>
      <c r="D119" s="31" t="str">
        <f ca="1">IFERROR(IF($R119 = "","", OFFSET(Pokedex!$A$1, $R119, D$1, 1, 12)), "")</f>
        <v/>
      </c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 t="str">
        <f t="array" ref="P119">IF(IFERROR(INDEX(Pokedex!$A$2:$BK$2133,MATCH($C119,Pokedex!$B$2:$B$2133,0),P$1),1)=0,"",IFERROR(INDEX(Pokedex!$A$2:$BK$2133,MATCH($C119,Pokedex!$B$2:$B$2133,0),P$1),""))</f>
        <v/>
      </c>
      <c r="Q119" s="26" t="str">
        <f t="array" ref="Q119">IF(IFERROR(INDEX(Pokedex!$A$2:$BK$2133,MATCH($C119,Pokedex!$B$2:$B$2133,0),Q$1),1)=0,"",IFERROR(INDEX(Pokedex!$A$2:$BK$2133,MATCH($C119,Pokedex!$B$2:$B$2133,0),Q$1),""))</f>
        <v/>
      </c>
      <c r="R119" s="156" t="str">
        <f>IFERROR(MATCH($A119,Pokedex!$A$2:$A1000,0), "")</f>
        <v/>
      </c>
      <c r="S119" s="151"/>
      <c r="T119" s="151"/>
      <c r="U119" s="151"/>
      <c r="V119" s="151"/>
      <c r="W119" s="151"/>
      <c r="X119" s="151"/>
      <c r="Y119" s="151"/>
      <c r="Z119" s="151"/>
      <c r="AA119" s="151"/>
    </row>
    <row r="120" spans="1:27" ht="12.75" customHeight="1">
      <c r="A120" s="158"/>
      <c r="B120" s="26" t="str">
        <f ca="1">IFERROR(IF($R120 = "","", OFFSET(Pokedex!$A$1, $R120, B$1, 1, 2)), "")</f>
        <v/>
      </c>
      <c r="C120" s="31"/>
      <c r="D120" s="31" t="str">
        <f ca="1">IFERROR(IF($R120 = "","", OFFSET(Pokedex!$A$1, $R120, D$1, 1, 12)), "")</f>
        <v/>
      </c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 t="str">
        <f t="array" ref="P120">IF(IFERROR(INDEX(Pokedex!$A$2:$BK$2133,MATCH($C120,Pokedex!$B$2:$B$2133,0),P$1),1)=0,"",IFERROR(INDEX(Pokedex!$A$2:$BK$2133,MATCH($C120,Pokedex!$B$2:$B$2133,0),P$1),""))</f>
        <v/>
      </c>
      <c r="Q120" s="26" t="str">
        <f t="array" ref="Q120">IF(IFERROR(INDEX(Pokedex!$A$2:$BK$2133,MATCH($C120,Pokedex!$B$2:$B$2133,0),Q$1),1)=0,"",IFERROR(INDEX(Pokedex!$A$2:$BK$2133,MATCH($C120,Pokedex!$B$2:$B$2133,0),Q$1),""))</f>
        <v/>
      </c>
      <c r="R120" s="156" t="str">
        <f>IFERROR(MATCH($A120,Pokedex!$A$2:$A1000,0), "")</f>
        <v/>
      </c>
      <c r="S120" s="151"/>
      <c r="T120" s="151"/>
      <c r="U120" s="151"/>
      <c r="V120" s="151"/>
      <c r="W120" s="151"/>
      <c r="X120" s="151"/>
      <c r="Y120" s="151"/>
      <c r="Z120" s="151"/>
      <c r="AA120" s="151"/>
    </row>
    <row r="121" spans="1:27" ht="12.75" customHeight="1">
      <c r="A121" s="158"/>
      <c r="B121" s="26" t="str">
        <f ca="1">IFERROR(IF($R121 = "","", OFFSET(Pokedex!$A$1, $R121, B$1, 1, 2)), "")</f>
        <v/>
      </c>
      <c r="C121" s="31"/>
      <c r="D121" s="31" t="str">
        <f ca="1">IFERROR(IF($R121 = "","", OFFSET(Pokedex!$A$1, $R121, D$1, 1, 12)), "")</f>
        <v/>
      </c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 t="str">
        <f t="array" ref="P121">IF(IFERROR(INDEX(Pokedex!$A$2:$BK$2133,MATCH($C121,Pokedex!$B$2:$B$2133,0),P$1),1)=0,"",IFERROR(INDEX(Pokedex!$A$2:$BK$2133,MATCH($C121,Pokedex!$B$2:$B$2133,0),P$1),""))</f>
        <v/>
      </c>
      <c r="Q121" s="26" t="str">
        <f t="array" ref="Q121">IF(IFERROR(INDEX(Pokedex!$A$2:$BK$2133,MATCH($C121,Pokedex!$B$2:$B$2133,0),Q$1),1)=0,"",IFERROR(INDEX(Pokedex!$A$2:$BK$2133,MATCH($C121,Pokedex!$B$2:$B$2133,0),Q$1),""))</f>
        <v/>
      </c>
      <c r="R121" s="156" t="str">
        <f>IFERROR(MATCH($A121,Pokedex!$A$2:$A1000,0), "")</f>
        <v/>
      </c>
      <c r="S121" s="151"/>
      <c r="T121" s="151"/>
      <c r="U121" s="151"/>
      <c r="V121" s="151"/>
      <c r="W121" s="151"/>
      <c r="X121" s="151"/>
      <c r="Y121" s="151"/>
      <c r="Z121" s="151"/>
      <c r="AA121" s="151"/>
    </row>
    <row r="122" spans="1:27" ht="12.75" customHeight="1">
      <c r="A122" s="158"/>
      <c r="B122" s="26" t="str">
        <f ca="1">IFERROR(IF($R122 = "","", OFFSET(Pokedex!$A$1, $R122, B$1, 1, 2)), "")</f>
        <v/>
      </c>
      <c r="C122" s="31"/>
      <c r="D122" s="31" t="str">
        <f ca="1">IFERROR(IF($R122 = "","", OFFSET(Pokedex!$A$1, $R122, D$1, 1, 12)), "")</f>
        <v/>
      </c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 t="str">
        <f t="array" ref="P122">IF(IFERROR(INDEX(Pokedex!$A$2:$BK$2133,MATCH($C122,Pokedex!$B$2:$B$2133,0),P$1),1)=0,"",IFERROR(INDEX(Pokedex!$A$2:$BK$2133,MATCH($C122,Pokedex!$B$2:$B$2133,0),P$1),""))</f>
        <v/>
      </c>
      <c r="Q122" s="26" t="str">
        <f t="array" ref="Q122">IF(IFERROR(INDEX(Pokedex!$A$2:$BK$2133,MATCH($C122,Pokedex!$B$2:$B$2133,0),Q$1),1)=0,"",IFERROR(INDEX(Pokedex!$A$2:$BK$2133,MATCH($C122,Pokedex!$B$2:$B$2133,0),Q$1),""))</f>
        <v/>
      </c>
      <c r="R122" s="156" t="str">
        <f>IFERROR(MATCH($A122,Pokedex!$A$2:$A1000,0), "")</f>
        <v/>
      </c>
      <c r="S122" s="151"/>
      <c r="T122" s="151"/>
      <c r="U122" s="151"/>
      <c r="V122" s="151"/>
      <c r="W122" s="151"/>
      <c r="X122" s="151"/>
      <c r="Y122" s="151"/>
      <c r="Z122" s="151"/>
      <c r="AA122" s="151"/>
    </row>
    <row r="123" spans="1:27" ht="12.75" customHeight="1">
      <c r="A123" s="158"/>
      <c r="B123" s="26" t="str">
        <f ca="1">IFERROR(IF($R123 = "","", OFFSET(Pokedex!$A$1, $R123, B$1, 1, 2)), "")</f>
        <v/>
      </c>
      <c r="C123" s="31"/>
      <c r="D123" s="31" t="str">
        <f ca="1">IFERROR(IF($R123 = "","", OFFSET(Pokedex!$A$1, $R123, D$1, 1, 12)), "")</f>
        <v/>
      </c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 t="str">
        <f t="array" ref="P123">IF(IFERROR(INDEX(Pokedex!$A$2:$BK$2133,MATCH($C123,Pokedex!$B$2:$B$2133,0),P$1),1)=0,"",IFERROR(INDEX(Pokedex!$A$2:$BK$2133,MATCH($C123,Pokedex!$B$2:$B$2133,0),P$1),""))</f>
        <v/>
      </c>
      <c r="Q123" s="26" t="str">
        <f t="array" ref="Q123">IF(IFERROR(INDEX(Pokedex!$A$2:$BK$2133,MATCH($C123,Pokedex!$B$2:$B$2133,0),Q$1),1)=0,"",IFERROR(INDEX(Pokedex!$A$2:$BK$2133,MATCH($C123,Pokedex!$B$2:$B$2133,0),Q$1),""))</f>
        <v/>
      </c>
      <c r="R123" s="156" t="str">
        <f>IFERROR(MATCH($A123,Pokedex!$A$2:$A1000,0), "")</f>
        <v/>
      </c>
      <c r="S123" s="151"/>
      <c r="T123" s="151"/>
      <c r="U123" s="151"/>
      <c r="V123" s="151"/>
      <c r="W123" s="151"/>
      <c r="X123" s="151"/>
      <c r="Y123" s="151"/>
      <c r="Z123" s="151"/>
      <c r="AA123" s="151"/>
    </row>
    <row r="124" spans="1:27" ht="12.75" customHeight="1">
      <c r="A124" s="158"/>
      <c r="B124" s="26" t="str">
        <f ca="1">IFERROR(IF($R124 = "","", OFFSET(Pokedex!$A$1, $R124, B$1, 1, 2)), "")</f>
        <v/>
      </c>
      <c r="C124" s="31"/>
      <c r="D124" s="31" t="str">
        <f ca="1">IFERROR(IF($R124 = "","", OFFSET(Pokedex!$A$1, $R124, D$1, 1, 12)), "")</f>
        <v/>
      </c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 t="str">
        <f t="array" ref="P124">IF(IFERROR(INDEX(Pokedex!$A$2:$BK$2133,MATCH($C124,Pokedex!$B$2:$B$2133,0),P$1),1)=0,"",IFERROR(INDEX(Pokedex!$A$2:$BK$2133,MATCH($C124,Pokedex!$B$2:$B$2133,0),P$1),""))</f>
        <v/>
      </c>
      <c r="Q124" s="26" t="str">
        <f t="array" ref="Q124">IF(IFERROR(INDEX(Pokedex!$A$2:$BK$2133,MATCH($C124,Pokedex!$B$2:$B$2133,0),Q$1),1)=0,"",IFERROR(INDEX(Pokedex!$A$2:$BK$2133,MATCH($C124,Pokedex!$B$2:$B$2133,0),Q$1),""))</f>
        <v/>
      </c>
      <c r="R124" s="156" t="str">
        <f>IFERROR(MATCH($A124,Pokedex!$A$2:$A1000,0), "")</f>
        <v/>
      </c>
      <c r="S124" s="151"/>
      <c r="T124" s="151"/>
      <c r="U124" s="151"/>
      <c r="V124" s="151"/>
      <c r="W124" s="151"/>
      <c r="X124" s="151"/>
      <c r="Y124" s="151"/>
      <c r="Z124" s="151"/>
      <c r="AA124" s="151"/>
    </row>
    <row r="125" spans="1:27" ht="12.75" customHeight="1">
      <c r="A125" s="158"/>
      <c r="B125" s="26" t="str">
        <f ca="1">IFERROR(IF($R125 = "","", OFFSET(Pokedex!$A$1, $R125, B$1, 1, 2)), "")</f>
        <v/>
      </c>
      <c r="C125" s="31"/>
      <c r="D125" s="31" t="str">
        <f ca="1">IFERROR(IF($R125 = "","", OFFSET(Pokedex!$A$1, $R125, D$1, 1, 12)), "")</f>
        <v/>
      </c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 t="str">
        <f t="array" ref="P125">IF(IFERROR(INDEX(Pokedex!$A$2:$BK$2133,MATCH($C125,Pokedex!$B$2:$B$2133,0),P$1),1)=0,"",IFERROR(INDEX(Pokedex!$A$2:$BK$2133,MATCH($C125,Pokedex!$B$2:$B$2133,0),P$1),""))</f>
        <v/>
      </c>
      <c r="Q125" s="26" t="str">
        <f t="array" ref="Q125">IF(IFERROR(INDEX(Pokedex!$A$2:$BK$2133,MATCH($C125,Pokedex!$B$2:$B$2133,0),Q$1),1)=0,"",IFERROR(INDEX(Pokedex!$A$2:$BK$2133,MATCH($C125,Pokedex!$B$2:$B$2133,0),Q$1),""))</f>
        <v/>
      </c>
      <c r="R125" s="156" t="str">
        <f>IFERROR(MATCH($A125,Pokedex!$A$2:$A1000,0), "")</f>
        <v/>
      </c>
      <c r="S125" s="151"/>
      <c r="T125" s="151"/>
      <c r="U125" s="151"/>
      <c r="V125" s="151"/>
      <c r="W125" s="151"/>
      <c r="X125" s="151"/>
      <c r="Y125" s="151"/>
      <c r="Z125" s="151"/>
      <c r="AA125" s="151"/>
    </row>
    <row r="126" spans="1:27" ht="12.75" customHeight="1">
      <c r="A126" s="158"/>
      <c r="B126" s="26" t="str">
        <f ca="1">IFERROR(IF($R126 = "","", OFFSET(Pokedex!$A$1, $R126, B$1, 1, 2)), "")</f>
        <v/>
      </c>
      <c r="C126" s="31"/>
      <c r="D126" s="31" t="str">
        <f ca="1">IFERROR(IF($R126 = "","", OFFSET(Pokedex!$A$1, $R126, D$1, 1, 12)), "")</f>
        <v/>
      </c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 t="str">
        <f t="array" ref="P126">IF(IFERROR(INDEX(Pokedex!$A$2:$BK$2133,MATCH($C126,Pokedex!$B$2:$B$2133,0),P$1),1)=0,"",IFERROR(INDEX(Pokedex!$A$2:$BK$2133,MATCH($C126,Pokedex!$B$2:$B$2133,0),P$1),""))</f>
        <v/>
      </c>
      <c r="Q126" s="26" t="str">
        <f t="array" ref="Q126">IF(IFERROR(INDEX(Pokedex!$A$2:$BK$2133,MATCH($C126,Pokedex!$B$2:$B$2133,0),Q$1),1)=0,"",IFERROR(INDEX(Pokedex!$A$2:$BK$2133,MATCH($C126,Pokedex!$B$2:$B$2133,0),Q$1),""))</f>
        <v/>
      </c>
      <c r="R126" s="156" t="str">
        <f>IFERROR(MATCH($A126,Pokedex!$A$2:$A1000,0), "")</f>
        <v/>
      </c>
      <c r="S126" s="151"/>
      <c r="T126" s="151"/>
      <c r="U126" s="151"/>
      <c r="V126" s="151"/>
      <c r="W126" s="151"/>
      <c r="X126" s="151"/>
      <c r="Y126" s="151"/>
      <c r="Z126" s="151"/>
      <c r="AA126" s="151"/>
    </row>
    <row r="127" spans="1:27" ht="12.75" customHeight="1">
      <c r="A127" s="158"/>
      <c r="B127" s="26" t="str">
        <f ca="1">IFERROR(IF($R127 = "","", OFFSET(Pokedex!$A$1, $R127, B$1, 1, 2)), "")</f>
        <v/>
      </c>
      <c r="C127" s="31"/>
      <c r="D127" s="31" t="str">
        <f ca="1">IFERROR(IF($R127 = "","", OFFSET(Pokedex!$A$1, $R127, D$1, 1, 12)), "")</f>
        <v/>
      </c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 t="str">
        <f t="array" ref="P127">IF(IFERROR(INDEX(Pokedex!$A$2:$BK$2133,MATCH($C127,Pokedex!$B$2:$B$2133,0),P$1),1)=0,"",IFERROR(INDEX(Pokedex!$A$2:$BK$2133,MATCH($C127,Pokedex!$B$2:$B$2133,0),P$1),""))</f>
        <v/>
      </c>
      <c r="Q127" s="26" t="str">
        <f t="array" ref="Q127">IF(IFERROR(INDEX(Pokedex!$A$2:$BK$2133,MATCH($C127,Pokedex!$B$2:$B$2133,0),Q$1),1)=0,"",IFERROR(INDEX(Pokedex!$A$2:$BK$2133,MATCH($C127,Pokedex!$B$2:$B$2133,0),Q$1),""))</f>
        <v/>
      </c>
      <c r="R127" s="156" t="str">
        <f>IFERROR(MATCH($A127,Pokedex!$A$2:$A1000,0), "")</f>
        <v/>
      </c>
      <c r="S127" s="151"/>
      <c r="T127" s="151"/>
      <c r="U127" s="151"/>
      <c r="V127" s="151"/>
      <c r="W127" s="151"/>
      <c r="X127" s="151"/>
      <c r="Y127" s="151"/>
      <c r="Z127" s="151"/>
      <c r="AA127" s="151"/>
    </row>
    <row r="128" spans="1:27" ht="12.75" customHeight="1">
      <c r="A128" s="158"/>
      <c r="B128" s="26" t="str">
        <f ca="1">IFERROR(IF($R128 = "","", OFFSET(Pokedex!$A$1, $R128, B$1, 1, 2)), "")</f>
        <v/>
      </c>
      <c r="C128" s="31"/>
      <c r="D128" s="31" t="str">
        <f ca="1">IFERROR(IF($R128 = "","", OFFSET(Pokedex!$A$1, $R128, D$1, 1, 12)), "")</f>
        <v/>
      </c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 t="str">
        <f t="array" ref="P128">IF(IFERROR(INDEX(Pokedex!$A$2:$BK$2133,MATCH($C128,Pokedex!$B$2:$B$2133,0),P$1),1)=0,"",IFERROR(INDEX(Pokedex!$A$2:$BK$2133,MATCH($C128,Pokedex!$B$2:$B$2133,0),P$1),""))</f>
        <v/>
      </c>
      <c r="Q128" s="26" t="str">
        <f t="array" ref="Q128">IF(IFERROR(INDEX(Pokedex!$A$2:$BK$2133,MATCH($C128,Pokedex!$B$2:$B$2133,0),Q$1),1)=0,"",IFERROR(INDEX(Pokedex!$A$2:$BK$2133,MATCH($C128,Pokedex!$B$2:$B$2133,0),Q$1),""))</f>
        <v/>
      </c>
      <c r="R128" s="156" t="str">
        <f>IFERROR(MATCH($A128,Pokedex!$A$2:$A1000,0), "")</f>
        <v/>
      </c>
      <c r="S128" s="151"/>
      <c r="T128" s="151"/>
      <c r="U128" s="151"/>
      <c r="V128" s="151"/>
      <c r="W128" s="151"/>
      <c r="X128" s="151"/>
      <c r="Y128" s="151"/>
      <c r="Z128" s="151"/>
      <c r="AA128" s="151"/>
    </row>
    <row r="129" spans="1:27" ht="12.75" customHeight="1">
      <c r="A129" s="158"/>
      <c r="B129" s="26" t="str">
        <f ca="1">IFERROR(IF($R129 = "","", OFFSET(Pokedex!$A$1, $R129, B$1, 1, 2)), "")</f>
        <v/>
      </c>
      <c r="C129" s="31"/>
      <c r="D129" s="31" t="str">
        <f ca="1">IFERROR(IF($R129 = "","", OFFSET(Pokedex!$A$1, $R129, D$1, 1, 12)), "")</f>
        <v/>
      </c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 t="str">
        <f t="array" ref="P129">IF(IFERROR(INDEX(Pokedex!$A$2:$BK$2133,MATCH($C129,Pokedex!$B$2:$B$2133,0),P$1),1)=0,"",IFERROR(INDEX(Pokedex!$A$2:$BK$2133,MATCH($C129,Pokedex!$B$2:$B$2133,0),P$1),""))</f>
        <v/>
      </c>
      <c r="Q129" s="26" t="str">
        <f t="array" ref="Q129">IF(IFERROR(INDEX(Pokedex!$A$2:$BK$2133,MATCH($C129,Pokedex!$B$2:$B$2133,0),Q$1),1)=0,"",IFERROR(INDEX(Pokedex!$A$2:$BK$2133,MATCH($C129,Pokedex!$B$2:$B$2133,0),Q$1),""))</f>
        <v/>
      </c>
      <c r="R129" s="156" t="str">
        <f>IFERROR(MATCH($A129,Pokedex!$A$2:$A1000,0), "")</f>
        <v/>
      </c>
      <c r="S129" s="151"/>
      <c r="T129" s="151"/>
      <c r="U129" s="151"/>
      <c r="V129" s="151"/>
      <c r="W129" s="151"/>
      <c r="X129" s="151"/>
      <c r="Y129" s="151"/>
      <c r="Z129" s="151"/>
      <c r="AA129" s="151"/>
    </row>
    <row r="130" spans="1:27" ht="12.75" customHeight="1">
      <c r="A130" s="158"/>
      <c r="B130" s="26" t="str">
        <f ca="1">IFERROR(IF($R130 = "","", OFFSET(Pokedex!$A$1, $R130, B$1, 1, 2)), "")</f>
        <v/>
      </c>
      <c r="C130" s="31"/>
      <c r="D130" s="31" t="str">
        <f ca="1">IFERROR(IF($R130 = "","", OFFSET(Pokedex!$A$1, $R130, D$1, 1, 12)), "")</f>
        <v/>
      </c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 t="str">
        <f t="array" ref="P130">IF(IFERROR(INDEX(Pokedex!$A$2:$BK$2133,MATCH($C130,Pokedex!$B$2:$B$2133,0),P$1),1)=0,"",IFERROR(INDEX(Pokedex!$A$2:$BK$2133,MATCH($C130,Pokedex!$B$2:$B$2133,0),P$1),""))</f>
        <v/>
      </c>
      <c r="Q130" s="26" t="str">
        <f t="array" ref="Q130">IF(IFERROR(INDEX(Pokedex!$A$2:$BK$2133,MATCH($C130,Pokedex!$B$2:$B$2133,0),Q$1),1)=0,"",IFERROR(INDEX(Pokedex!$A$2:$BK$2133,MATCH($C130,Pokedex!$B$2:$B$2133,0),Q$1),""))</f>
        <v/>
      </c>
      <c r="R130" s="156" t="str">
        <f>IFERROR(MATCH($A130,Pokedex!$A$2:$A1000,0), "")</f>
        <v/>
      </c>
      <c r="S130" s="151"/>
      <c r="T130" s="151"/>
      <c r="U130" s="151"/>
      <c r="V130" s="151"/>
      <c r="W130" s="151"/>
      <c r="X130" s="151"/>
      <c r="Y130" s="151"/>
      <c r="Z130" s="151"/>
      <c r="AA130" s="151"/>
    </row>
    <row r="131" spans="1:27" ht="12.75" customHeight="1">
      <c r="A131" s="158"/>
      <c r="B131" s="26" t="str">
        <f ca="1">IFERROR(IF($R131 = "","", OFFSET(Pokedex!$A$1, $R131, B$1, 1, 2)), "")</f>
        <v/>
      </c>
      <c r="C131" s="31"/>
      <c r="D131" s="31" t="str">
        <f ca="1">IFERROR(IF($R131 = "","", OFFSET(Pokedex!$A$1, $R131, D$1, 1, 12)), "")</f>
        <v/>
      </c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 t="str">
        <f t="array" ref="P131">IF(IFERROR(INDEX(Pokedex!$A$2:$BK$2133,MATCH($C131,Pokedex!$B$2:$B$2133,0),P$1),1)=0,"",IFERROR(INDEX(Pokedex!$A$2:$BK$2133,MATCH($C131,Pokedex!$B$2:$B$2133,0),P$1),""))</f>
        <v/>
      </c>
      <c r="Q131" s="26" t="str">
        <f t="array" ref="Q131">IF(IFERROR(INDEX(Pokedex!$A$2:$BK$2133,MATCH($C131,Pokedex!$B$2:$B$2133,0),Q$1),1)=0,"",IFERROR(INDEX(Pokedex!$A$2:$BK$2133,MATCH($C131,Pokedex!$B$2:$B$2133,0),Q$1),""))</f>
        <v/>
      </c>
      <c r="R131" s="156" t="str">
        <f>IFERROR(MATCH($A131,Pokedex!$A$2:$A1000,0), "")</f>
        <v/>
      </c>
      <c r="S131" s="151"/>
      <c r="T131" s="151"/>
      <c r="U131" s="151"/>
      <c r="V131" s="151"/>
      <c r="W131" s="151"/>
      <c r="X131" s="151"/>
      <c r="Y131" s="151"/>
      <c r="Z131" s="151"/>
      <c r="AA131" s="151"/>
    </row>
    <row r="132" spans="1:27" ht="12.75" customHeight="1">
      <c r="A132" s="158"/>
      <c r="B132" s="26" t="str">
        <f ca="1">IFERROR(IF($R132 = "","", OFFSET(Pokedex!$A$1, $R132, B$1, 1, 2)), "")</f>
        <v/>
      </c>
      <c r="C132" s="31"/>
      <c r="D132" s="31" t="str">
        <f ca="1">IFERROR(IF($R132 = "","", OFFSET(Pokedex!$A$1, $R132, D$1, 1, 12)), "")</f>
        <v/>
      </c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 t="str">
        <f t="array" ref="P132">IF(IFERROR(INDEX(Pokedex!$A$2:$BK$2133,MATCH($C132,Pokedex!$B$2:$B$2133,0),P$1),1)=0,"",IFERROR(INDEX(Pokedex!$A$2:$BK$2133,MATCH($C132,Pokedex!$B$2:$B$2133,0),P$1),""))</f>
        <v/>
      </c>
      <c r="Q132" s="26" t="str">
        <f t="array" ref="Q132">IF(IFERROR(INDEX(Pokedex!$A$2:$BK$2133,MATCH($C132,Pokedex!$B$2:$B$2133,0),Q$1),1)=0,"",IFERROR(INDEX(Pokedex!$A$2:$BK$2133,MATCH($C132,Pokedex!$B$2:$B$2133,0),Q$1),""))</f>
        <v/>
      </c>
      <c r="R132" s="156" t="str">
        <f>IFERROR(MATCH($A132,Pokedex!$A$2:$A1000,0), "")</f>
        <v/>
      </c>
      <c r="S132" s="151"/>
      <c r="T132" s="151"/>
      <c r="U132" s="151"/>
      <c r="V132" s="151"/>
      <c r="W132" s="151"/>
      <c r="X132" s="151"/>
      <c r="Y132" s="151"/>
      <c r="Z132" s="151"/>
      <c r="AA132" s="151"/>
    </row>
    <row r="133" spans="1:27" ht="12.75" customHeight="1">
      <c r="A133" s="158"/>
      <c r="B133" s="26" t="str">
        <f ca="1">IFERROR(IF($R133 = "","", OFFSET(Pokedex!$A$1, $R133, B$1, 1, 2)), "")</f>
        <v/>
      </c>
      <c r="C133" s="31"/>
      <c r="D133" s="31" t="str">
        <f ca="1">IFERROR(IF($R133 = "","", OFFSET(Pokedex!$A$1, $R133, D$1, 1, 12)), "")</f>
        <v/>
      </c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 t="str">
        <f t="array" ref="P133">IF(IFERROR(INDEX(Pokedex!$A$2:$BK$2133,MATCH($C133,Pokedex!$B$2:$B$2133,0),P$1),1)=0,"",IFERROR(INDEX(Pokedex!$A$2:$BK$2133,MATCH($C133,Pokedex!$B$2:$B$2133,0),P$1),""))</f>
        <v/>
      </c>
      <c r="Q133" s="26" t="str">
        <f t="array" ref="Q133">IF(IFERROR(INDEX(Pokedex!$A$2:$BK$2133,MATCH($C133,Pokedex!$B$2:$B$2133,0),Q$1),1)=0,"",IFERROR(INDEX(Pokedex!$A$2:$BK$2133,MATCH($C133,Pokedex!$B$2:$B$2133,0),Q$1),""))</f>
        <v/>
      </c>
      <c r="R133" s="156" t="str">
        <f>IFERROR(MATCH($A133,Pokedex!$A$2:$A1000,0), "")</f>
        <v/>
      </c>
      <c r="S133" s="151"/>
      <c r="T133" s="151"/>
      <c r="U133" s="151"/>
      <c r="V133" s="151"/>
      <c r="W133" s="151"/>
      <c r="X133" s="151"/>
      <c r="Y133" s="151"/>
      <c r="Z133" s="151"/>
      <c r="AA133" s="151"/>
    </row>
    <row r="134" spans="1:27" ht="12.75" customHeight="1">
      <c r="A134" s="158"/>
      <c r="B134" s="26" t="str">
        <f ca="1">IFERROR(IF($R134 = "","", OFFSET(Pokedex!$A$1, $R134, B$1, 1, 2)), "")</f>
        <v/>
      </c>
      <c r="C134" s="31"/>
      <c r="D134" s="31" t="str">
        <f ca="1">IFERROR(IF($R134 = "","", OFFSET(Pokedex!$A$1, $R134, D$1, 1, 12)), "")</f>
        <v/>
      </c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 t="str">
        <f t="array" ref="P134">IF(IFERROR(INDEX(Pokedex!$A$2:$BK$2133,MATCH($C134,Pokedex!$B$2:$B$2133,0),P$1),1)=0,"",IFERROR(INDEX(Pokedex!$A$2:$BK$2133,MATCH($C134,Pokedex!$B$2:$B$2133,0),P$1),""))</f>
        <v/>
      </c>
      <c r="Q134" s="26" t="str">
        <f t="array" ref="Q134">IF(IFERROR(INDEX(Pokedex!$A$2:$BK$2133,MATCH($C134,Pokedex!$B$2:$B$2133,0),Q$1),1)=0,"",IFERROR(INDEX(Pokedex!$A$2:$BK$2133,MATCH($C134,Pokedex!$B$2:$B$2133,0),Q$1),""))</f>
        <v/>
      </c>
      <c r="R134" s="156" t="str">
        <f>IFERROR(MATCH($A134,Pokedex!$A$2:$A1000,0), "")</f>
        <v/>
      </c>
      <c r="S134" s="151"/>
      <c r="T134" s="151"/>
      <c r="U134" s="151"/>
      <c r="V134" s="151"/>
      <c r="W134" s="151"/>
      <c r="X134" s="151"/>
      <c r="Y134" s="151"/>
      <c r="Z134" s="151"/>
      <c r="AA134" s="151"/>
    </row>
    <row r="135" spans="1:27" ht="12.75" customHeight="1">
      <c r="A135" s="158"/>
      <c r="B135" s="26" t="str">
        <f ca="1">IFERROR(IF($R135 = "","", OFFSET(Pokedex!$A$1, $R135, B$1, 1, 2)), "")</f>
        <v/>
      </c>
      <c r="C135" s="31"/>
      <c r="D135" s="31" t="str">
        <f ca="1">IFERROR(IF($R135 = "","", OFFSET(Pokedex!$A$1, $R135, D$1, 1, 12)), "")</f>
        <v/>
      </c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 t="str">
        <f t="array" ref="P135">IF(IFERROR(INDEX(Pokedex!$A$2:$BK$2133,MATCH($C135,Pokedex!$B$2:$B$2133,0),P$1),1)=0,"",IFERROR(INDEX(Pokedex!$A$2:$BK$2133,MATCH($C135,Pokedex!$B$2:$B$2133,0),P$1),""))</f>
        <v/>
      </c>
      <c r="Q135" s="26" t="str">
        <f t="array" ref="Q135">IF(IFERROR(INDEX(Pokedex!$A$2:$BK$2133,MATCH($C135,Pokedex!$B$2:$B$2133,0),Q$1),1)=0,"",IFERROR(INDEX(Pokedex!$A$2:$BK$2133,MATCH($C135,Pokedex!$B$2:$B$2133,0),Q$1),""))</f>
        <v/>
      </c>
      <c r="R135" s="156" t="str">
        <f>IFERROR(MATCH($A135,Pokedex!$A$2:$A1000,0), "")</f>
        <v/>
      </c>
      <c r="S135" s="151"/>
      <c r="T135" s="151"/>
      <c r="U135" s="151"/>
      <c r="V135" s="151"/>
      <c r="W135" s="151"/>
      <c r="X135" s="151"/>
      <c r="Y135" s="151"/>
      <c r="Z135" s="151"/>
      <c r="AA135" s="151"/>
    </row>
    <row r="136" spans="1:27" ht="12.75" customHeight="1">
      <c r="A136" s="158"/>
      <c r="B136" s="26" t="str">
        <f ca="1">IFERROR(IF($R136 = "","", OFFSET(Pokedex!$A$1, $R136, B$1, 1, 2)), "")</f>
        <v/>
      </c>
      <c r="C136" s="31"/>
      <c r="D136" s="31" t="str">
        <f ca="1">IFERROR(IF($R136 = "","", OFFSET(Pokedex!$A$1, $R136, D$1, 1, 12)), "")</f>
        <v/>
      </c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 t="str">
        <f t="array" ref="P136">IF(IFERROR(INDEX(Pokedex!$A$2:$BK$2133,MATCH($C136,Pokedex!$B$2:$B$2133,0),P$1),1)=0,"",IFERROR(INDEX(Pokedex!$A$2:$BK$2133,MATCH($C136,Pokedex!$B$2:$B$2133,0),P$1),""))</f>
        <v/>
      </c>
      <c r="Q136" s="26" t="str">
        <f t="array" ref="Q136">IF(IFERROR(INDEX(Pokedex!$A$2:$BK$2133,MATCH($C136,Pokedex!$B$2:$B$2133,0),Q$1),1)=0,"",IFERROR(INDEX(Pokedex!$A$2:$BK$2133,MATCH($C136,Pokedex!$B$2:$B$2133,0),Q$1),""))</f>
        <v/>
      </c>
      <c r="R136" s="156" t="str">
        <f>IFERROR(MATCH($A136,Pokedex!$A$2:$A1000,0), "")</f>
        <v/>
      </c>
      <c r="S136" s="151"/>
      <c r="T136" s="151"/>
      <c r="U136" s="151"/>
      <c r="V136" s="151"/>
      <c r="W136" s="151"/>
      <c r="X136" s="151"/>
      <c r="Y136" s="151"/>
      <c r="Z136" s="151"/>
      <c r="AA136" s="151"/>
    </row>
    <row r="137" spans="1:27" ht="12.75" customHeight="1">
      <c r="A137" s="158"/>
      <c r="B137" s="26" t="str">
        <f ca="1">IFERROR(IF($R137 = "","", OFFSET(Pokedex!$A$1, $R137, B$1, 1, 2)), "")</f>
        <v/>
      </c>
      <c r="C137" s="31"/>
      <c r="D137" s="31" t="str">
        <f ca="1">IFERROR(IF($R137 = "","", OFFSET(Pokedex!$A$1, $R137, D$1, 1, 12)), "")</f>
        <v/>
      </c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 t="str">
        <f t="array" ref="P137">IF(IFERROR(INDEX(Pokedex!$A$2:$BK$2133,MATCH($C137,Pokedex!$B$2:$B$2133,0),P$1),1)=0,"",IFERROR(INDEX(Pokedex!$A$2:$BK$2133,MATCH($C137,Pokedex!$B$2:$B$2133,0),P$1),""))</f>
        <v/>
      </c>
      <c r="Q137" s="26" t="str">
        <f t="array" ref="Q137">IF(IFERROR(INDEX(Pokedex!$A$2:$BK$2133,MATCH($C137,Pokedex!$B$2:$B$2133,0),Q$1),1)=0,"",IFERROR(INDEX(Pokedex!$A$2:$BK$2133,MATCH($C137,Pokedex!$B$2:$B$2133,0),Q$1),""))</f>
        <v/>
      </c>
      <c r="R137" s="156" t="str">
        <f>IFERROR(MATCH($A137,Pokedex!$A$2:$A1000,0), "")</f>
        <v/>
      </c>
      <c r="S137" s="151"/>
      <c r="T137" s="151"/>
      <c r="U137" s="151"/>
      <c r="V137" s="151"/>
      <c r="W137" s="151"/>
      <c r="X137" s="151"/>
      <c r="Y137" s="151"/>
      <c r="Z137" s="151"/>
      <c r="AA137" s="151"/>
    </row>
    <row r="138" spans="1:27" ht="12.75" customHeight="1">
      <c r="A138" s="158"/>
      <c r="B138" s="26" t="str">
        <f ca="1">IFERROR(IF($R138 = "","", OFFSET(Pokedex!$A$1, $R138, B$1, 1, 2)), "")</f>
        <v/>
      </c>
      <c r="C138" s="31"/>
      <c r="D138" s="31" t="str">
        <f ca="1">IFERROR(IF($R138 = "","", OFFSET(Pokedex!$A$1, $R138, D$1, 1, 12)), "")</f>
        <v/>
      </c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 t="str">
        <f t="array" ref="P138">IF(IFERROR(INDEX(Pokedex!$A$2:$BK$2133,MATCH($C138,Pokedex!$B$2:$B$2133,0),P$1),1)=0,"",IFERROR(INDEX(Pokedex!$A$2:$BK$2133,MATCH($C138,Pokedex!$B$2:$B$2133,0),P$1),""))</f>
        <v/>
      </c>
      <c r="Q138" s="26" t="str">
        <f t="array" ref="Q138">IF(IFERROR(INDEX(Pokedex!$A$2:$BK$2133,MATCH($C138,Pokedex!$B$2:$B$2133,0),Q$1),1)=0,"",IFERROR(INDEX(Pokedex!$A$2:$BK$2133,MATCH($C138,Pokedex!$B$2:$B$2133,0),Q$1),""))</f>
        <v/>
      </c>
      <c r="R138" s="156" t="str">
        <f>IFERROR(MATCH($A138,Pokedex!$A$2:$A1000,0), "")</f>
        <v/>
      </c>
      <c r="S138" s="151"/>
      <c r="T138" s="151"/>
      <c r="U138" s="151"/>
      <c r="V138" s="151"/>
      <c r="W138" s="151"/>
      <c r="X138" s="151"/>
      <c r="Y138" s="151"/>
      <c r="Z138" s="151"/>
      <c r="AA138" s="151"/>
    </row>
    <row r="139" spans="1:27" ht="12.75" customHeight="1">
      <c r="A139" s="158"/>
      <c r="B139" s="26" t="str">
        <f ca="1">IFERROR(IF($R139 = "","", OFFSET(Pokedex!$A$1, $R139, B$1, 1, 2)), "")</f>
        <v/>
      </c>
      <c r="C139" s="31"/>
      <c r="D139" s="31" t="str">
        <f ca="1">IFERROR(IF($R139 = "","", OFFSET(Pokedex!$A$1, $R139, D$1, 1, 12)), "")</f>
        <v/>
      </c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 t="str">
        <f t="array" ref="P139">IF(IFERROR(INDEX(Pokedex!$A$2:$BK$2133,MATCH($C139,Pokedex!$B$2:$B$2133,0),P$1),1)=0,"",IFERROR(INDEX(Pokedex!$A$2:$BK$2133,MATCH($C139,Pokedex!$B$2:$B$2133,0),P$1),""))</f>
        <v/>
      </c>
      <c r="Q139" s="26" t="str">
        <f t="array" ref="Q139">IF(IFERROR(INDEX(Pokedex!$A$2:$BK$2133,MATCH($C139,Pokedex!$B$2:$B$2133,0),Q$1),1)=0,"",IFERROR(INDEX(Pokedex!$A$2:$BK$2133,MATCH($C139,Pokedex!$B$2:$B$2133,0),Q$1),""))</f>
        <v/>
      </c>
      <c r="R139" s="156" t="str">
        <f>IFERROR(MATCH($A139,Pokedex!$A$2:$A1000,0), "")</f>
        <v/>
      </c>
      <c r="S139" s="151"/>
      <c r="T139" s="151"/>
      <c r="U139" s="151"/>
      <c r="V139" s="151"/>
      <c r="W139" s="151"/>
      <c r="X139" s="151"/>
      <c r="Y139" s="151"/>
      <c r="Z139" s="151"/>
      <c r="AA139" s="151"/>
    </row>
    <row r="140" spans="1:27" ht="12.75" customHeight="1">
      <c r="A140" s="158"/>
      <c r="B140" s="26" t="str">
        <f ca="1">IFERROR(IF($R140 = "","", OFFSET(Pokedex!$A$1, $R140, B$1, 1, 2)), "")</f>
        <v/>
      </c>
      <c r="C140" s="31"/>
      <c r="D140" s="31" t="str">
        <f ca="1">IFERROR(IF($R140 = "","", OFFSET(Pokedex!$A$1, $R140, D$1, 1, 12)), "")</f>
        <v/>
      </c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 t="str">
        <f t="array" ref="P140">IF(IFERROR(INDEX(Pokedex!$A$2:$BK$2133,MATCH($C140,Pokedex!$B$2:$B$2133,0),P$1),1)=0,"",IFERROR(INDEX(Pokedex!$A$2:$BK$2133,MATCH($C140,Pokedex!$B$2:$B$2133,0),P$1),""))</f>
        <v/>
      </c>
      <c r="Q140" s="26" t="str">
        <f t="array" ref="Q140">IF(IFERROR(INDEX(Pokedex!$A$2:$BK$2133,MATCH($C140,Pokedex!$B$2:$B$2133,0),Q$1),1)=0,"",IFERROR(INDEX(Pokedex!$A$2:$BK$2133,MATCH($C140,Pokedex!$B$2:$B$2133,0),Q$1),""))</f>
        <v/>
      </c>
      <c r="R140" s="156" t="str">
        <f>IFERROR(MATCH($A140,Pokedex!$A$2:$A1000,0), "")</f>
        <v/>
      </c>
      <c r="S140" s="151"/>
      <c r="T140" s="151"/>
      <c r="U140" s="151"/>
      <c r="V140" s="151"/>
      <c r="W140" s="151"/>
      <c r="X140" s="151"/>
      <c r="Y140" s="151"/>
      <c r="Z140" s="151"/>
      <c r="AA140" s="151"/>
    </row>
    <row r="141" spans="1:27" ht="12.75" customHeight="1">
      <c r="A141" s="158"/>
      <c r="B141" s="26" t="str">
        <f ca="1">IFERROR(IF($R141 = "","", OFFSET(Pokedex!$A$1, $R141, B$1, 1, 2)), "")</f>
        <v/>
      </c>
      <c r="C141" s="31"/>
      <c r="D141" s="31" t="str">
        <f ca="1">IFERROR(IF($R141 = "","", OFFSET(Pokedex!$A$1, $R141, D$1, 1, 12)), "")</f>
        <v/>
      </c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 t="str">
        <f t="array" ref="P141">IF(IFERROR(INDEX(Pokedex!$A$2:$BK$2133,MATCH($C141,Pokedex!$B$2:$B$2133,0),P$1),1)=0,"",IFERROR(INDEX(Pokedex!$A$2:$BK$2133,MATCH($C141,Pokedex!$B$2:$B$2133,0),P$1),""))</f>
        <v/>
      </c>
      <c r="Q141" s="26" t="str">
        <f t="array" ref="Q141">IF(IFERROR(INDEX(Pokedex!$A$2:$BK$2133,MATCH($C141,Pokedex!$B$2:$B$2133,0),Q$1),1)=0,"",IFERROR(INDEX(Pokedex!$A$2:$BK$2133,MATCH($C141,Pokedex!$B$2:$B$2133,0),Q$1),""))</f>
        <v/>
      </c>
      <c r="R141" s="156" t="str">
        <f>IFERROR(MATCH($A141,Pokedex!$A$2:$A1000,0), "")</f>
        <v/>
      </c>
      <c r="S141" s="151"/>
      <c r="T141" s="151"/>
      <c r="U141" s="151"/>
      <c r="V141" s="151"/>
      <c r="W141" s="151"/>
      <c r="X141" s="151"/>
      <c r="Y141" s="151"/>
      <c r="Z141" s="151"/>
      <c r="AA141" s="151"/>
    </row>
    <row r="142" spans="1:27" ht="12.75" customHeight="1">
      <c r="A142" s="158"/>
      <c r="B142" s="26" t="str">
        <f ca="1">IFERROR(IF($R142 = "","", OFFSET(Pokedex!$A$1, $R142, B$1, 1, 2)), "")</f>
        <v/>
      </c>
      <c r="C142" s="31"/>
      <c r="D142" s="31" t="str">
        <f ca="1">IFERROR(IF($R142 = "","", OFFSET(Pokedex!$A$1, $R142, D$1, 1, 12)), "")</f>
        <v/>
      </c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 t="str">
        <f t="array" ref="P142">IF(IFERROR(INDEX(Pokedex!$A$2:$BK$2133,MATCH($C142,Pokedex!$B$2:$B$2133,0),P$1),1)=0,"",IFERROR(INDEX(Pokedex!$A$2:$BK$2133,MATCH($C142,Pokedex!$B$2:$B$2133,0),P$1),""))</f>
        <v/>
      </c>
      <c r="Q142" s="26" t="str">
        <f t="array" ref="Q142">IF(IFERROR(INDEX(Pokedex!$A$2:$BK$2133,MATCH($C142,Pokedex!$B$2:$B$2133,0),Q$1),1)=0,"",IFERROR(INDEX(Pokedex!$A$2:$BK$2133,MATCH($C142,Pokedex!$B$2:$B$2133,0),Q$1),""))</f>
        <v/>
      </c>
      <c r="R142" s="156" t="str">
        <f>IFERROR(MATCH($A142,Pokedex!$A$2:$A1000,0), "")</f>
        <v/>
      </c>
      <c r="S142" s="151"/>
      <c r="T142" s="151"/>
      <c r="U142" s="151"/>
      <c r="V142" s="151"/>
      <c r="W142" s="151"/>
      <c r="X142" s="151"/>
      <c r="Y142" s="151"/>
      <c r="Z142" s="151"/>
      <c r="AA142" s="151"/>
    </row>
    <row r="143" spans="1:27" ht="12.75" customHeight="1">
      <c r="A143" s="158"/>
      <c r="B143" s="26" t="str">
        <f ca="1">IFERROR(IF($R143 = "","", OFFSET(Pokedex!$A$1, $R143, B$1, 1, 2)), "")</f>
        <v/>
      </c>
      <c r="C143" s="31"/>
      <c r="D143" s="31" t="str">
        <f ca="1">IFERROR(IF($R143 = "","", OFFSET(Pokedex!$A$1, $R143, D$1, 1, 12)), "")</f>
        <v/>
      </c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 t="str">
        <f t="array" ref="P143">IF(IFERROR(INDEX(Pokedex!$A$2:$BK$2133,MATCH($C143,Pokedex!$B$2:$B$2133,0),P$1),1)=0,"",IFERROR(INDEX(Pokedex!$A$2:$BK$2133,MATCH($C143,Pokedex!$B$2:$B$2133,0),P$1),""))</f>
        <v/>
      </c>
      <c r="Q143" s="26" t="str">
        <f t="array" ref="Q143">IF(IFERROR(INDEX(Pokedex!$A$2:$BK$2133,MATCH($C143,Pokedex!$B$2:$B$2133,0),Q$1),1)=0,"",IFERROR(INDEX(Pokedex!$A$2:$BK$2133,MATCH($C143,Pokedex!$B$2:$B$2133,0),Q$1),""))</f>
        <v/>
      </c>
      <c r="R143" s="156" t="str">
        <f>IFERROR(MATCH($A143,Pokedex!$A$2:$A1000,0), "")</f>
        <v/>
      </c>
      <c r="S143" s="151"/>
      <c r="T143" s="151"/>
      <c r="U143" s="151"/>
      <c r="V143" s="151"/>
      <c r="W143" s="151"/>
      <c r="X143" s="151"/>
      <c r="Y143" s="151"/>
      <c r="Z143" s="151"/>
      <c r="AA143" s="151"/>
    </row>
    <row r="144" spans="1:27" ht="12.75" customHeight="1">
      <c r="A144" s="158"/>
      <c r="B144" s="26" t="str">
        <f ca="1">IFERROR(IF($R144 = "","", OFFSET(Pokedex!$A$1, $R144, B$1, 1, 2)), "")</f>
        <v/>
      </c>
      <c r="C144" s="31"/>
      <c r="D144" s="31" t="str">
        <f ca="1">IFERROR(IF($R144 = "","", OFFSET(Pokedex!$A$1, $R144, D$1, 1, 12)), "")</f>
        <v/>
      </c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 t="str">
        <f t="array" ref="P144">IF(IFERROR(INDEX(Pokedex!$A$2:$BK$2133,MATCH($C144,Pokedex!$B$2:$B$2133,0),P$1),1)=0,"",IFERROR(INDEX(Pokedex!$A$2:$BK$2133,MATCH($C144,Pokedex!$B$2:$B$2133,0),P$1),""))</f>
        <v/>
      </c>
      <c r="Q144" s="26" t="str">
        <f t="array" ref="Q144">IF(IFERROR(INDEX(Pokedex!$A$2:$BK$2133,MATCH($C144,Pokedex!$B$2:$B$2133,0),Q$1),1)=0,"",IFERROR(INDEX(Pokedex!$A$2:$BK$2133,MATCH($C144,Pokedex!$B$2:$B$2133,0),Q$1),""))</f>
        <v/>
      </c>
      <c r="R144" s="156" t="str">
        <f>IFERROR(MATCH($A144,Pokedex!$A$2:$A1000,0), "")</f>
        <v/>
      </c>
      <c r="S144" s="151"/>
      <c r="T144" s="151"/>
      <c r="U144" s="151"/>
      <c r="V144" s="151"/>
      <c r="W144" s="151"/>
      <c r="X144" s="151"/>
      <c r="Y144" s="151"/>
      <c r="Z144" s="151"/>
      <c r="AA144" s="151"/>
    </row>
    <row r="145" spans="1:27" ht="12.75" customHeight="1">
      <c r="A145" s="158"/>
      <c r="B145" s="26" t="str">
        <f ca="1">IFERROR(IF($R145 = "","", OFFSET(Pokedex!$A$1, $R145, B$1, 1, 2)), "")</f>
        <v/>
      </c>
      <c r="C145" s="31"/>
      <c r="D145" s="31" t="str">
        <f ca="1">IFERROR(IF($R145 = "","", OFFSET(Pokedex!$A$1, $R145, D$1, 1, 12)), "")</f>
        <v/>
      </c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 t="str">
        <f t="array" ref="P145">IF(IFERROR(INDEX(Pokedex!$A$2:$BK$2133,MATCH($C145,Pokedex!$B$2:$B$2133,0),P$1),1)=0,"",IFERROR(INDEX(Pokedex!$A$2:$BK$2133,MATCH($C145,Pokedex!$B$2:$B$2133,0),P$1),""))</f>
        <v/>
      </c>
      <c r="Q145" s="26" t="str">
        <f t="array" ref="Q145">IF(IFERROR(INDEX(Pokedex!$A$2:$BK$2133,MATCH($C145,Pokedex!$B$2:$B$2133,0),Q$1),1)=0,"",IFERROR(INDEX(Pokedex!$A$2:$BK$2133,MATCH($C145,Pokedex!$B$2:$B$2133,0),Q$1),""))</f>
        <v/>
      </c>
      <c r="R145" s="156" t="str">
        <f>IFERROR(MATCH($A145,Pokedex!$A$2:$A1000,0), "")</f>
        <v/>
      </c>
      <c r="S145" s="151"/>
      <c r="T145" s="151"/>
      <c r="U145" s="151"/>
      <c r="V145" s="151"/>
      <c r="W145" s="151"/>
      <c r="X145" s="151"/>
      <c r="Y145" s="151"/>
      <c r="Z145" s="151"/>
      <c r="AA145" s="151"/>
    </row>
    <row r="146" spans="1:27" ht="12.75" customHeight="1">
      <c r="A146" s="158"/>
      <c r="B146" s="26" t="str">
        <f ca="1">IFERROR(IF($R146 = "","", OFFSET(Pokedex!$A$1, $R146, B$1, 1, 2)), "")</f>
        <v/>
      </c>
      <c r="C146" s="31"/>
      <c r="D146" s="31" t="str">
        <f ca="1">IFERROR(IF($R146 = "","", OFFSET(Pokedex!$A$1, $R146, D$1, 1, 12)), "")</f>
        <v/>
      </c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 t="str">
        <f t="array" ref="P146">IF(IFERROR(INDEX(Pokedex!$A$2:$BK$2133,MATCH($C146,Pokedex!$B$2:$B$2133,0),P$1),1)=0,"",IFERROR(INDEX(Pokedex!$A$2:$BK$2133,MATCH($C146,Pokedex!$B$2:$B$2133,0),P$1),""))</f>
        <v/>
      </c>
      <c r="Q146" s="26" t="str">
        <f t="array" ref="Q146">IF(IFERROR(INDEX(Pokedex!$A$2:$BK$2133,MATCH($C146,Pokedex!$B$2:$B$2133,0),Q$1),1)=0,"",IFERROR(INDEX(Pokedex!$A$2:$BK$2133,MATCH($C146,Pokedex!$B$2:$B$2133,0),Q$1),""))</f>
        <v/>
      </c>
      <c r="R146" s="156" t="str">
        <f>IFERROR(MATCH($A146,Pokedex!$A$2:$A1000,0), "")</f>
        <v/>
      </c>
      <c r="S146" s="151"/>
      <c r="T146" s="151"/>
      <c r="U146" s="151"/>
      <c r="V146" s="151"/>
      <c r="W146" s="151"/>
      <c r="X146" s="151"/>
      <c r="Y146" s="151"/>
      <c r="Z146" s="151"/>
      <c r="AA146" s="151"/>
    </row>
    <row r="147" spans="1:27" ht="12.75" customHeight="1">
      <c r="A147" s="158"/>
      <c r="B147" s="26" t="str">
        <f ca="1">IFERROR(IF($R147 = "","", OFFSET(Pokedex!$A$1, $R147, B$1, 1, 2)), "")</f>
        <v/>
      </c>
      <c r="C147" s="31"/>
      <c r="D147" s="31" t="str">
        <f ca="1">IFERROR(IF($R147 = "","", OFFSET(Pokedex!$A$1, $R147, D$1, 1, 12)), "")</f>
        <v/>
      </c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 t="str">
        <f t="array" ref="P147">IF(IFERROR(INDEX(Pokedex!$A$2:$BK$2133,MATCH($C147,Pokedex!$B$2:$B$2133,0),P$1),1)=0,"",IFERROR(INDEX(Pokedex!$A$2:$BK$2133,MATCH($C147,Pokedex!$B$2:$B$2133,0),P$1),""))</f>
        <v/>
      </c>
      <c r="Q147" s="26" t="str">
        <f t="array" ref="Q147">IF(IFERROR(INDEX(Pokedex!$A$2:$BK$2133,MATCH($C147,Pokedex!$B$2:$B$2133,0),Q$1),1)=0,"",IFERROR(INDEX(Pokedex!$A$2:$BK$2133,MATCH($C147,Pokedex!$B$2:$B$2133,0),Q$1),""))</f>
        <v/>
      </c>
      <c r="R147" s="156" t="str">
        <f>IFERROR(MATCH($A147,Pokedex!$A$2:$A1000,0), "")</f>
        <v/>
      </c>
      <c r="S147" s="151"/>
      <c r="T147" s="151"/>
      <c r="U147" s="151"/>
      <c r="V147" s="151"/>
      <c r="W147" s="151"/>
      <c r="X147" s="151"/>
      <c r="Y147" s="151"/>
      <c r="Z147" s="151"/>
      <c r="AA147" s="151"/>
    </row>
    <row r="148" spans="1:27" ht="12.75" customHeight="1">
      <c r="A148" s="158"/>
      <c r="B148" s="26" t="str">
        <f ca="1">IFERROR(IF($R148 = "","", OFFSET(Pokedex!$A$1, $R148, B$1, 1, 2)), "")</f>
        <v/>
      </c>
      <c r="C148" s="31"/>
      <c r="D148" s="31" t="str">
        <f ca="1">IFERROR(IF($R148 = "","", OFFSET(Pokedex!$A$1, $R148, D$1, 1, 12)), "")</f>
        <v/>
      </c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 t="str">
        <f t="array" ref="P148">IF(IFERROR(INDEX(Pokedex!$A$2:$BK$2133,MATCH($C148,Pokedex!$B$2:$B$2133,0),P$1),1)=0,"",IFERROR(INDEX(Pokedex!$A$2:$BK$2133,MATCH($C148,Pokedex!$B$2:$B$2133,0),P$1),""))</f>
        <v/>
      </c>
      <c r="Q148" s="26" t="str">
        <f t="array" ref="Q148">IF(IFERROR(INDEX(Pokedex!$A$2:$BK$2133,MATCH($C148,Pokedex!$B$2:$B$2133,0),Q$1),1)=0,"",IFERROR(INDEX(Pokedex!$A$2:$BK$2133,MATCH($C148,Pokedex!$B$2:$B$2133,0),Q$1),""))</f>
        <v/>
      </c>
      <c r="R148" s="156" t="str">
        <f>IFERROR(MATCH($A148,Pokedex!$A$2:$A1000,0), "")</f>
        <v/>
      </c>
      <c r="S148" s="151"/>
      <c r="T148" s="151"/>
      <c r="U148" s="151"/>
      <c r="V148" s="151"/>
      <c r="W148" s="151"/>
      <c r="X148" s="151"/>
      <c r="Y148" s="151"/>
      <c r="Z148" s="151"/>
      <c r="AA148" s="151"/>
    </row>
    <row r="149" spans="1:27" ht="12.75" customHeight="1">
      <c r="A149" s="158"/>
      <c r="B149" s="26" t="str">
        <f ca="1">IFERROR(IF($R149 = "","", OFFSET(Pokedex!$A$1, $R149, B$1, 1, 2)), "")</f>
        <v/>
      </c>
      <c r="C149" s="31"/>
      <c r="D149" s="31" t="str">
        <f ca="1">IFERROR(IF($R149 = "","", OFFSET(Pokedex!$A$1, $R149, D$1, 1, 12)), "")</f>
        <v/>
      </c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 t="str">
        <f t="array" ref="P149">IF(IFERROR(INDEX(Pokedex!$A$2:$BK$2133,MATCH($C149,Pokedex!$B$2:$B$2133,0),P$1),1)=0,"",IFERROR(INDEX(Pokedex!$A$2:$BK$2133,MATCH($C149,Pokedex!$B$2:$B$2133,0),P$1),""))</f>
        <v/>
      </c>
      <c r="Q149" s="26" t="str">
        <f t="array" ref="Q149">IF(IFERROR(INDEX(Pokedex!$A$2:$BK$2133,MATCH($C149,Pokedex!$B$2:$B$2133,0),Q$1),1)=0,"",IFERROR(INDEX(Pokedex!$A$2:$BK$2133,MATCH($C149,Pokedex!$B$2:$B$2133,0),Q$1),""))</f>
        <v/>
      </c>
      <c r="R149" s="156" t="str">
        <f>IFERROR(MATCH($A149,Pokedex!$A$2:$A1000,0), "")</f>
        <v/>
      </c>
      <c r="S149" s="151"/>
      <c r="T149" s="151"/>
      <c r="U149" s="151"/>
      <c r="V149" s="151"/>
      <c r="W149" s="151"/>
      <c r="X149" s="151"/>
      <c r="Y149" s="151"/>
      <c r="Z149" s="151"/>
      <c r="AA149" s="151"/>
    </row>
    <row r="150" spans="1:27" ht="12.75" customHeight="1">
      <c r="A150" s="158"/>
      <c r="B150" s="26" t="str">
        <f ca="1">IFERROR(IF($R150 = "","", OFFSET(Pokedex!$A$1, $R150, B$1, 1, 2)), "")</f>
        <v/>
      </c>
      <c r="C150" s="31"/>
      <c r="D150" s="31" t="str">
        <f ca="1">IFERROR(IF($R150 = "","", OFFSET(Pokedex!$A$1, $R150, D$1, 1, 12)), "")</f>
        <v/>
      </c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 t="str">
        <f t="array" ref="P150">IF(IFERROR(INDEX(Pokedex!$A$2:$BK$2133,MATCH($C150,Pokedex!$B$2:$B$2133,0),P$1),1)=0,"",IFERROR(INDEX(Pokedex!$A$2:$BK$2133,MATCH($C150,Pokedex!$B$2:$B$2133,0),P$1),""))</f>
        <v/>
      </c>
      <c r="Q150" s="26" t="str">
        <f t="array" ref="Q150">IF(IFERROR(INDEX(Pokedex!$A$2:$BK$2133,MATCH($C150,Pokedex!$B$2:$B$2133,0),Q$1),1)=0,"",IFERROR(INDEX(Pokedex!$A$2:$BK$2133,MATCH($C150,Pokedex!$B$2:$B$2133,0),Q$1),""))</f>
        <v/>
      </c>
      <c r="R150" s="156" t="str">
        <f>IFERROR(MATCH($A150,Pokedex!$A$2:$A1000,0), "")</f>
        <v/>
      </c>
      <c r="S150" s="151"/>
      <c r="T150" s="151"/>
      <c r="U150" s="151"/>
      <c r="V150" s="151"/>
      <c r="W150" s="151"/>
      <c r="X150" s="151"/>
      <c r="Y150" s="151"/>
      <c r="Z150" s="151"/>
      <c r="AA150" s="151"/>
    </row>
    <row r="151" spans="1:27" ht="12.75" customHeight="1">
      <c r="A151" s="158"/>
      <c r="B151" s="26" t="str">
        <f ca="1">IFERROR(IF($R151 = "","", OFFSET(Pokedex!$A$1, $R151, B$1, 1, 2)), "")</f>
        <v/>
      </c>
      <c r="C151" s="31"/>
      <c r="D151" s="31" t="str">
        <f ca="1">IFERROR(IF($R151 = "","", OFFSET(Pokedex!$A$1, $R151, D$1, 1, 12)), "")</f>
        <v/>
      </c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 t="str">
        <f t="array" ref="P151">IF(IFERROR(INDEX(Pokedex!$A$2:$BK$2133,MATCH($C151,Pokedex!$B$2:$B$2133,0),P$1),1)=0,"",IFERROR(INDEX(Pokedex!$A$2:$BK$2133,MATCH($C151,Pokedex!$B$2:$B$2133,0),P$1),""))</f>
        <v/>
      </c>
      <c r="Q151" s="26" t="str">
        <f t="array" ref="Q151">IF(IFERROR(INDEX(Pokedex!$A$2:$BK$2133,MATCH($C151,Pokedex!$B$2:$B$2133,0),Q$1),1)=0,"",IFERROR(INDEX(Pokedex!$A$2:$BK$2133,MATCH($C151,Pokedex!$B$2:$B$2133,0),Q$1),""))</f>
        <v/>
      </c>
      <c r="R151" s="156" t="str">
        <f>IFERROR(MATCH($A151,Pokedex!$A$2:$A1000,0), "")</f>
        <v/>
      </c>
      <c r="S151" s="151"/>
      <c r="T151" s="151"/>
      <c r="U151" s="151"/>
      <c r="V151" s="151"/>
      <c r="W151" s="151"/>
      <c r="X151" s="151"/>
      <c r="Y151" s="151"/>
      <c r="Z151" s="151"/>
      <c r="AA151" s="151"/>
    </row>
    <row r="152" spans="1:27" ht="12.75" customHeight="1">
      <c r="A152" s="158"/>
      <c r="B152" s="26" t="str">
        <f ca="1">IFERROR(IF($R152 = "","", OFFSET(Pokedex!$A$1, $R152, B$1, 1, 2)), "")</f>
        <v/>
      </c>
      <c r="C152" s="31"/>
      <c r="D152" s="31" t="str">
        <f ca="1">IFERROR(IF($R152 = "","", OFFSET(Pokedex!$A$1, $R152, D$1, 1, 12)), "")</f>
        <v/>
      </c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 t="str">
        <f t="array" ref="P152">IF(IFERROR(INDEX(Pokedex!$A$2:$BK$2133,MATCH($C152,Pokedex!$B$2:$B$2133,0),P$1),1)=0,"",IFERROR(INDEX(Pokedex!$A$2:$BK$2133,MATCH($C152,Pokedex!$B$2:$B$2133,0),P$1),""))</f>
        <v/>
      </c>
      <c r="Q152" s="26" t="str">
        <f t="array" ref="Q152">IF(IFERROR(INDEX(Pokedex!$A$2:$BK$2133,MATCH($C152,Pokedex!$B$2:$B$2133,0),Q$1),1)=0,"",IFERROR(INDEX(Pokedex!$A$2:$BK$2133,MATCH($C152,Pokedex!$B$2:$B$2133,0),Q$1),""))</f>
        <v/>
      </c>
      <c r="R152" s="156" t="str">
        <f>IFERROR(MATCH($A152,Pokedex!$A$2:$A1000,0), "")</f>
        <v/>
      </c>
      <c r="S152" s="151"/>
      <c r="T152" s="151"/>
      <c r="U152" s="151"/>
      <c r="V152" s="151"/>
      <c r="W152" s="151"/>
      <c r="X152" s="151"/>
      <c r="Y152" s="151"/>
      <c r="Z152" s="151"/>
      <c r="AA152" s="151"/>
    </row>
    <row r="153" spans="1:27" ht="12.75" customHeight="1">
      <c r="A153" s="158"/>
      <c r="B153" s="26" t="str">
        <f ca="1">IFERROR(IF($R153 = "","", OFFSET(Pokedex!$A$1, $R153, B$1, 1, 2)), "")</f>
        <v/>
      </c>
      <c r="C153" s="31"/>
      <c r="D153" s="31" t="str">
        <f ca="1">IFERROR(IF($R153 = "","", OFFSET(Pokedex!$A$1, $R153, D$1, 1, 12)), "")</f>
        <v/>
      </c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 t="str">
        <f t="array" ref="P153">IF(IFERROR(INDEX(Pokedex!$A$2:$BK$2133,MATCH($C153,Pokedex!$B$2:$B$2133,0),P$1),1)=0,"",IFERROR(INDEX(Pokedex!$A$2:$BK$2133,MATCH($C153,Pokedex!$B$2:$B$2133,0),P$1),""))</f>
        <v/>
      </c>
      <c r="Q153" s="26" t="str">
        <f t="array" ref="Q153">IF(IFERROR(INDEX(Pokedex!$A$2:$BK$2133,MATCH($C153,Pokedex!$B$2:$B$2133,0),Q$1),1)=0,"",IFERROR(INDEX(Pokedex!$A$2:$BK$2133,MATCH($C153,Pokedex!$B$2:$B$2133,0),Q$1),""))</f>
        <v/>
      </c>
      <c r="R153" s="156" t="str">
        <f>IFERROR(MATCH($A153,Pokedex!$A$2:$A1000,0), "")</f>
        <v/>
      </c>
      <c r="S153" s="151"/>
      <c r="T153" s="151"/>
      <c r="U153" s="151"/>
      <c r="V153" s="151"/>
      <c r="W153" s="151"/>
      <c r="X153" s="151"/>
      <c r="Y153" s="151"/>
      <c r="Z153" s="151"/>
      <c r="AA153" s="151"/>
    </row>
    <row r="154" spans="1:27" ht="12.75" customHeight="1">
      <c r="A154" s="158"/>
      <c r="B154" s="26" t="str">
        <f ca="1">IFERROR(IF($R154 = "","", OFFSET(Pokedex!$A$1, $R154, B$1, 1, 2)), "")</f>
        <v/>
      </c>
      <c r="C154" s="31"/>
      <c r="D154" s="31" t="str">
        <f ca="1">IFERROR(IF($R154 = "","", OFFSET(Pokedex!$A$1, $R154, D$1, 1, 12)), "")</f>
        <v/>
      </c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 t="str">
        <f t="array" ref="P154">IF(IFERROR(INDEX(Pokedex!$A$2:$BK$2133,MATCH($C154,Pokedex!$B$2:$B$2133,0),P$1),1)=0,"",IFERROR(INDEX(Pokedex!$A$2:$BK$2133,MATCH($C154,Pokedex!$B$2:$B$2133,0),P$1),""))</f>
        <v/>
      </c>
      <c r="Q154" s="26" t="str">
        <f t="array" ref="Q154">IF(IFERROR(INDEX(Pokedex!$A$2:$BK$2133,MATCH($C154,Pokedex!$B$2:$B$2133,0),Q$1),1)=0,"",IFERROR(INDEX(Pokedex!$A$2:$BK$2133,MATCH($C154,Pokedex!$B$2:$B$2133,0),Q$1),""))</f>
        <v/>
      </c>
      <c r="R154" s="156" t="str">
        <f>IFERROR(MATCH($A154,Pokedex!$A$2:$A1000,0), "")</f>
        <v/>
      </c>
      <c r="S154" s="151"/>
      <c r="T154" s="151"/>
      <c r="U154" s="151"/>
      <c r="V154" s="151"/>
      <c r="W154" s="151"/>
      <c r="X154" s="151"/>
      <c r="Y154" s="151"/>
      <c r="Z154" s="151"/>
      <c r="AA154" s="151"/>
    </row>
    <row r="155" spans="1:27" ht="12.75" customHeight="1">
      <c r="A155" s="158"/>
      <c r="B155" s="26" t="str">
        <f ca="1">IFERROR(IF($R155 = "","", OFFSET(Pokedex!$A$1, $R155, B$1, 1, 2)), "")</f>
        <v/>
      </c>
      <c r="C155" s="31"/>
      <c r="D155" s="31" t="str">
        <f ca="1">IFERROR(IF($R155 = "","", OFFSET(Pokedex!$A$1, $R155, D$1, 1, 12)), "")</f>
        <v/>
      </c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 t="str">
        <f t="array" ref="P155">IF(IFERROR(INDEX(Pokedex!$A$2:$BK$2133,MATCH($C155,Pokedex!$B$2:$B$2133,0),P$1),1)=0,"",IFERROR(INDEX(Pokedex!$A$2:$BK$2133,MATCH($C155,Pokedex!$B$2:$B$2133,0),P$1),""))</f>
        <v/>
      </c>
      <c r="Q155" s="26" t="str">
        <f t="array" ref="Q155">IF(IFERROR(INDEX(Pokedex!$A$2:$BK$2133,MATCH($C155,Pokedex!$B$2:$B$2133,0),Q$1),1)=0,"",IFERROR(INDEX(Pokedex!$A$2:$BK$2133,MATCH($C155,Pokedex!$B$2:$B$2133,0),Q$1),""))</f>
        <v/>
      </c>
      <c r="R155" s="156" t="str">
        <f>IFERROR(MATCH($A155,Pokedex!$A$2:$A1000,0), "")</f>
        <v/>
      </c>
      <c r="S155" s="151"/>
      <c r="T155" s="151"/>
      <c r="U155" s="151"/>
      <c r="V155" s="151"/>
      <c r="W155" s="151"/>
      <c r="X155" s="151"/>
      <c r="Y155" s="151"/>
      <c r="Z155" s="151"/>
      <c r="AA155" s="151"/>
    </row>
    <row r="156" spans="1:27" ht="12.75" customHeight="1">
      <c r="A156" s="158"/>
      <c r="B156" s="26" t="str">
        <f ca="1">IFERROR(IF($R156 = "","", OFFSET(Pokedex!$A$1, $R156, B$1, 1, 2)), "")</f>
        <v/>
      </c>
      <c r="C156" s="31"/>
      <c r="D156" s="31" t="str">
        <f ca="1">IFERROR(IF($R156 = "","", OFFSET(Pokedex!$A$1, $R156, D$1, 1, 12)), "")</f>
        <v/>
      </c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 t="str">
        <f t="array" ref="P156">IF(IFERROR(INDEX(Pokedex!$A$2:$BK$2133,MATCH($C156,Pokedex!$B$2:$B$2133,0),P$1),1)=0,"",IFERROR(INDEX(Pokedex!$A$2:$BK$2133,MATCH($C156,Pokedex!$B$2:$B$2133,0),P$1),""))</f>
        <v/>
      </c>
      <c r="Q156" s="26" t="str">
        <f t="array" ref="Q156">IF(IFERROR(INDEX(Pokedex!$A$2:$BK$2133,MATCH($C156,Pokedex!$B$2:$B$2133,0),Q$1),1)=0,"",IFERROR(INDEX(Pokedex!$A$2:$BK$2133,MATCH($C156,Pokedex!$B$2:$B$2133,0),Q$1),""))</f>
        <v/>
      </c>
      <c r="R156" s="156" t="str">
        <f>IFERROR(MATCH($A156,Pokedex!$A$2:$A1000,0), "")</f>
        <v/>
      </c>
      <c r="S156" s="151"/>
      <c r="T156" s="151"/>
      <c r="U156" s="151"/>
      <c r="V156" s="151"/>
      <c r="W156" s="151"/>
      <c r="X156" s="151"/>
      <c r="Y156" s="151"/>
      <c r="Z156" s="151"/>
      <c r="AA156" s="151"/>
    </row>
    <row r="157" spans="1:27" ht="12.75" customHeight="1">
      <c r="A157" s="158"/>
      <c r="B157" s="26" t="str">
        <f ca="1">IFERROR(IF($R157 = "","", OFFSET(Pokedex!$A$1, $R157, B$1, 1, 2)), "")</f>
        <v/>
      </c>
      <c r="C157" s="31"/>
      <c r="D157" s="31" t="str">
        <f ca="1">IFERROR(IF($R157 = "","", OFFSET(Pokedex!$A$1, $R157, D$1, 1, 12)), "")</f>
        <v/>
      </c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 t="str">
        <f t="array" ref="P157">IF(IFERROR(INDEX(Pokedex!$A$2:$BK$2133,MATCH($C157,Pokedex!$B$2:$B$2133,0),P$1),1)=0,"",IFERROR(INDEX(Pokedex!$A$2:$BK$2133,MATCH($C157,Pokedex!$B$2:$B$2133,0),P$1),""))</f>
        <v/>
      </c>
      <c r="Q157" s="26" t="str">
        <f t="array" ref="Q157">IF(IFERROR(INDEX(Pokedex!$A$2:$BK$2133,MATCH($C157,Pokedex!$B$2:$B$2133,0),Q$1),1)=0,"",IFERROR(INDEX(Pokedex!$A$2:$BK$2133,MATCH($C157,Pokedex!$B$2:$B$2133,0),Q$1),""))</f>
        <v/>
      </c>
      <c r="R157" s="156" t="str">
        <f>IFERROR(MATCH($A157,Pokedex!$A$2:$A1000,0), "")</f>
        <v/>
      </c>
      <c r="S157" s="151"/>
      <c r="T157" s="151"/>
      <c r="U157" s="151"/>
      <c r="V157" s="151"/>
      <c r="W157" s="151"/>
      <c r="X157" s="151"/>
      <c r="Y157" s="151"/>
      <c r="Z157" s="151"/>
      <c r="AA157" s="151"/>
    </row>
    <row r="158" spans="1:27" ht="12.75" customHeight="1">
      <c r="A158" s="158"/>
      <c r="B158" s="26" t="str">
        <f ca="1">IFERROR(IF($R158 = "","", OFFSET(Pokedex!$A$1, $R158, B$1, 1, 2)), "")</f>
        <v/>
      </c>
      <c r="C158" s="31"/>
      <c r="D158" s="31" t="str">
        <f ca="1">IFERROR(IF($R158 = "","", OFFSET(Pokedex!$A$1, $R158, D$1, 1, 12)), "")</f>
        <v/>
      </c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 t="str">
        <f t="array" ref="P158">IF(IFERROR(INDEX(Pokedex!$A$2:$BK$2133,MATCH($C158,Pokedex!$B$2:$B$2133,0),P$1),1)=0,"",IFERROR(INDEX(Pokedex!$A$2:$BK$2133,MATCH($C158,Pokedex!$B$2:$B$2133,0),P$1),""))</f>
        <v/>
      </c>
      <c r="Q158" s="26" t="str">
        <f t="array" ref="Q158">IF(IFERROR(INDEX(Pokedex!$A$2:$BK$2133,MATCH($C158,Pokedex!$B$2:$B$2133,0),Q$1),1)=0,"",IFERROR(INDEX(Pokedex!$A$2:$BK$2133,MATCH($C158,Pokedex!$B$2:$B$2133,0),Q$1),""))</f>
        <v/>
      </c>
      <c r="R158" s="156" t="str">
        <f>IFERROR(MATCH($A158,Pokedex!$A$2:$A1000,0), "")</f>
        <v/>
      </c>
      <c r="S158" s="151"/>
      <c r="T158" s="151"/>
      <c r="U158" s="151"/>
      <c r="V158" s="151"/>
      <c r="W158" s="151"/>
      <c r="X158" s="151"/>
      <c r="Y158" s="151"/>
      <c r="Z158" s="151"/>
      <c r="AA158" s="151"/>
    </row>
    <row r="159" spans="1:27" ht="12.75" customHeight="1">
      <c r="A159" s="158"/>
      <c r="B159" s="26" t="str">
        <f ca="1">IFERROR(IF($R159 = "","", OFFSET(Pokedex!$A$1, $R159, B$1, 1, 2)), "")</f>
        <v/>
      </c>
      <c r="C159" s="31"/>
      <c r="D159" s="31" t="str">
        <f ca="1">IFERROR(IF($R159 = "","", OFFSET(Pokedex!$A$1, $R159, D$1, 1, 12)), "")</f>
        <v/>
      </c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 t="str">
        <f t="array" ref="P159">IF(IFERROR(INDEX(Pokedex!$A$2:$BK$2133,MATCH($C159,Pokedex!$B$2:$B$2133,0),P$1),1)=0,"",IFERROR(INDEX(Pokedex!$A$2:$BK$2133,MATCH($C159,Pokedex!$B$2:$B$2133,0),P$1),""))</f>
        <v/>
      </c>
      <c r="Q159" s="26" t="str">
        <f t="array" ref="Q159">IF(IFERROR(INDEX(Pokedex!$A$2:$BK$2133,MATCH($C159,Pokedex!$B$2:$B$2133,0),Q$1),1)=0,"",IFERROR(INDEX(Pokedex!$A$2:$BK$2133,MATCH($C159,Pokedex!$B$2:$B$2133,0),Q$1),""))</f>
        <v/>
      </c>
      <c r="R159" s="156" t="str">
        <f>IFERROR(MATCH($A159,Pokedex!$A$2:$A1000,0), "")</f>
        <v/>
      </c>
      <c r="S159" s="151"/>
      <c r="T159" s="151"/>
      <c r="U159" s="151"/>
      <c r="V159" s="151"/>
      <c r="W159" s="151"/>
      <c r="X159" s="151"/>
      <c r="Y159" s="151"/>
      <c r="Z159" s="151"/>
      <c r="AA159" s="151"/>
    </row>
    <row r="160" spans="1:27" ht="12.75" customHeight="1">
      <c r="A160" s="158"/>
      <c r="B160" s="26" t="str">
        <f ca="1">IFERROR(IF($R160 = "","", OFFSET(Pokedex!$A$1, $R160, B$1, 1, 2)), "")</f>
        <v/>
      </c>
      <c r="C160" s="31"/>
      <c r="D160" s="31" t="str">
        <f ca="1">IFERROR(IF($R160 = "","", OFFSET(Pokedex!$A$1, $R160, D$1, 1, 12)), "")</f>
        <v/>
      </c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 t="str">
        <f t="array" ref="P160">IF(IFERROR(INDEX(Pokedex!$A$2:$BK$2133,MATCH($C160,Pokedex!$B$2:$B$2133,0),P$1),1)=0,"",IFERROR(INDEX(Pokedex!$A$2:$BK$2133,MATCH($C160,Pokedex!$B$2:$B$2133,0),P$1),""))</f>
        <v/>
      </c>
      <c r="Q160" s="26" t="str">
        <f t="array" ref="Q160">IF(IFERROR(INDEX(Pokedex!$A$2:$BK$2133,MATCH($C160,Pokedex!$B$2:$B$2133,0),Q$1),1)=0,"",IFERROR(INDEX(Pokedex!$A$2:$BK$2133,MATCH($C160,Pokedex!$B$2:$B$2133,0),Q$1),""))</f>
        <v/>
      </c>
      <c r="R160" s="156" t="str">
        <f>IFERROR(MATCH($A160,Pokedex!$A$2:$A1000,0), "")</f>
        <v/>
      </c>
      <c r="S160" s="151"/>
      <c r="T160" s="151"/>
      <c r="U160" s="151"/>
      <c r="V160" s="151"/>
      <c r="W160" s="151"/>
      <c r="X160" s="151"/>
      <c r="Y160" s="151"/>
      <c r="Z160" s="151"/>
      <c r="AA160" s="151"/>
    </row>
    <row r="161" spans="1:27" ht="12.75" customHeight="1">
      <c r="A161" s="158"/>
      <c r="B161" s="26" t="str">
        <f ca="1">IFERROR(IF($R161 = "","", OFFSET(Pokedex!$A$1, $R161, B$1, 1, 2)), "")</f>
        <v/>
      </c>
      <c r="C161" s="31"/>
      <c r="D161" s="31" t="str">
        <f ca="1">IFERROR(IF($R161 = "","", OFFSET(Pokedex!$A$1, $R161, D$1, 1, 12)), "")</f>
        <v/>
      </c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 t="str">
        <f t="array" ref="P161">IF(IFERROR(INDEX(Pokedex!$A$2:$BK$2133,MATCH($C161,Pokedex!$B$2:$B$2133,0),P$1),1)=0,"",IFERROR(INDEX(Pokedex!$A$2:$BK$2133,MATCH($C161,Pokedex!$B$2:$B$2133,0),P$1),""))</f>
        <v/>
      </c>
      <c r="Q161" s="26" t="str">
        <f t="array" ref="Q161">IF(IFERROR(INDEX(Pokedex!$A$2:$BK$2133,MATCH($C161,Pokedex!$B$2:$B$2133,0),Q$1),1)=0,"",IFERROR(INDEX(Pokedex!$A$2:$BK$2133,MATCH($C161,Pokedex!$B$2:$B$2133,0),Q$1),""))</f>
        <v/>
      </c>
      <c r="R161" s="156" t="str">
        <f>IFERROR(MATCH($A161,Pokedex!$A$2:$A1000,0), "")</f>
        <v/>
      </c>
      <c r="S161" s="151"/>
      <c r="T161" s="151"/>
      <c r="U161" s="151"/>
      <c r="V161" s="151"/>
      <c r="W161" s="151"/>
      <c r="X161" s="151"/>
      <c r="Y161" s="151"/>
      <c r="Z161" s="151"/>
      <c r="AA161" s="151"/>
    </row>
    <row r="162" spans="1:27" ht="12.75" customHeight="1">
      <c r="A162" s="158"/>
      <c r="B162" s="26" t="str">
        <f ca="1">IFERROR(IF($R162 = "","", OFFSET(Pokedex!$A$1, $R162, B$1, 1, 2)), "")</f>
        <v/>
      </c>
      <c r="C162" s="31"/>
      <c r="D162" s="31" t="str">
        <f ca="1">IFERROR(IF($R162 = "","", OFFSET(Pokedex!$A$1, $R162, D$1, 1, 12)), "")</f>
        <v/>
      </c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 t="str">
        <f t="array" ref="P162">IF(IFERROR(INDEX(Pokedex!$A$2:$BK$2133,MATCH($C162,Pokedex!$B$2:$B$2133,0),P$1),1)=0,"",IFERROR(INDEX(Pokedex!$A$2:$BK$2133,MATCH($C162,Pokedex!$B$2:$B$2133,0),P$1),""))</f>
        <v/>
      </c>
      <c r="Q162" s="26" t="str">
        <f t="array" ref="Q162">IF(IFERROR(INDEX(Pokedex!$A$2:$BK$2133,MATCH($C162,Pokedex!$B$2:$B$2133,0),Q$1),1)=0,"",IFERROR(INDEX(Pokedex!$A$2:$BK$2133,MATCH($C162,Pokedex!$B$2:$B$2133,0),Q$1),""))</f>
        <v/>
      </c>
      <c r="R162" s="156" t="str">
        <f>IFERROR(MATCH($A162,Pokedex!$A$2:$A1000,0), "")</f>
        <v/>
      </c>
      <c r="S162" s="151"/>
      <c r="T162" s="151"/>
      <c r="U162" s="151"/>
      <c r="V162" s="151"/>
      <c r="W162" s="151"/>
      <c r="X162" s="151"/>
      <c r="Y162" s="151"/>
      <c r="Z162" s="151"/>
      <c r="AA162" s="151"/>
    </row>
    <row r="163" spans="1:27" ht="12.75" customHeight="1">
      <c r="A163" s="158"/>
      <c r="B163" s="26" t="str">
        <f ca="1">IFERROR(IF($R163 = "","", OFFSET(Pokedex!$A$1, $R163, B$1, 1, 2)), "")</f>
        <v/>
      </c>
      <c r="C163" s="31"/>
      <c r="D163" s="31" t="str">
        <f ca="1">IFERROR(IF($R163 = "","", OFFSET(Pokedex!$A$1, $R163, D$1, 1, 12)), "")</f>
        <v/>
      </c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 t="str">
        <f t="array" ref="P163">IF(IFERROR(INDEX(Pokedex!$A$2:$BK$2133,MATCH($C163,Pokedex!$B$2:$B$2133,0),P$1),1)=0,"",IFERROR(INDEX(Pokedex!$A$2:$BK$2133,MATCH($C163,Pokedex!$B$2:$B$2133,0),P$1),""))</f>
        <v/>
      </c>
      <c r="Q163" s="26" t="str">
        <f t="array" ref="Q163">IF(IFERROR(INDEX(Pokedex!$A$2:$BK$2133,MATCH($C163,Pokedex!$B$2:$B$2133,0),Q$1),1)=0,"",IFERROR(INDEX(Pokedex!$A$2:$BK$2133,MATCH($C163,Pokedex!$B$2:$B$2133,0),Q$1),""))</f>
        <v/>
      </c>
      <c r="R163" s="156" t="str">
        <f>IFERROR(MATCH($A163,Pokedex!$A$2:$A1000,0), "")</f>
        <v/>
      </c>
      <c r="S163" s="151"/>
      <c r="T163" s="151"/>
      <c r="U163" s="151"/>
      <c r="V163" s="151"/>
      <c r="W163" s="151"/>
      <c r="X163" s="151"/>
      <c r="Y163" s="151"/>
      <c r="Z163" s="151"/>
      <c r="AA163" s="151"/>
    </row>
    <row r="164" spans="1:27" ht="12.75" customHeight="1">
      <c r="A164" s="158"/>
      <c r="B164" s="26" t="str">
        <f ca="1">IFERROR(IF($R164 = "","", OFFSET(Pokedex!$A$1, $R164, B$1, 1, 2)), "")</f>
        <v/>
      </c>
      <c r="C164" s="31"/>
      <c r="D164" s="31" t="str">
        <f ca="1">IFERROR(IF($R164 = "","", OFFSET(Pokedex!$A$1, $R164, D$1, 1, 12)), "")</f>
        <v/>
      </c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 t="str">
        <f t="array" ref="P164">IF(IFERROR(INDEX(Pokedex!$A$2:$BK$2133,MATCH($C164,Pokedex!$B$2:$B$2133,0),P$1),1)=0,"",IFERROR(INDEX(Pokedex!$A$2:$BK$2133,MATCH($C164,Pokedex!$B$2:$B$2133,0),P$1),""))</f>
        <v/>
      </c>
      <c r="Q164" s="26" t="str">
        <f t="array" ref="Q164">IF(IFERROR(INDEX(Pokedex!$A$2:$BK$2133,MATCH($C164,Pokedex!$B$2:$B$2133,0),Q$1),1)=0,"",IFERROR(INDEX(Pokedex!$A$2:$BK$2133,MATCH($C164,Pokedex!$B$2:$B$2133,0),Q$1),""))</f>
        <v/>
      </c>
      <c r="R164" s="156" t="str">
        <f>IFERROR(MATCH($A164,Pokedex!$A$2:$A1000,0), "")</f>
        <v/>
      </c>
      <c r="S164" s="151"/>
      <c r="T164" s="151"/>
      <c r="U164" s="151"/>
      <c r="V164" s="151"/>
      <c r="W164" s="151"/>
      <c r="X164" s="151"/>
      <c r="Y164" s="151"/>
      <c r="Z164" s="151"/>
      <c r="AA164" s="151"/>
    </row>
    <row r="165" spans="1:27" ht="12.75" customHeight="1">
      <c r="A165" s="158"/>
      <c r="B165" s="26" t="str">
        <f ca="1">IFERROR(IF($R165 = "","", OFFSET(Pokedex!$A$1, $R165, B$1, 1, 2)), "")</f>
        <v/>
      </c>
      <c r="C165" s="31"/>
      <c r="D165" s="31" t="str">
        <f ca="1">IFERROR(IF($R165 = "","", OFFSET(Pokedex!$A$1, $R165, D$1, 1, 12)), "")</f>
        <v/>
      </c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 t="str">
        <f t="array" ref="P165">IF(IFERROR(INDEX(Pokedex!$A$2:$BK$2133,MATCH($C165,Pokedex!$B$2:$B$2133,0),P$1),1)=0,"",IFERROR(INDEX(Pokedex!$A$2:$BK$2133,MATCH($C165,Pokedex!$B$2:$B$2133,0),P$1),""))</f>
        <v/>
      </c>
      <c r="Q165" s="26" t="str">
        <f t="array" ref="Q165">IF(IFERROR(INDEX(Pokedex!$A$2:$BK$2133,MATCH($C165,Pokedex!$B$2:$B$2133,0),Q$1),1)=0,"",IFERROR(INDEX(Pokedex!$A$2:$BK$2133,MATCH($C165,Pokedex!$B$2:$B$2133,0),Q$1),""))</f>
        <v/>
      </c>
      <c r="R165" s="156" t="str">
        <f>IFERROR(MATCH($A165,Pokedex!$A$2:$A1000,0), "")</f>
        <v/>
      </c>
      <c r="S165" s="151"/>
      <c r="T165" s="151"/>
      <c r="U165" s="151"/>
      <c r="V165" s="151"/>
      <c r="W165" s="151"/>
      <c r="X165" s="151"/>
      <c r="Y165" s="151"/>
      <c r="Z165" s="151"/>
      <c r="AA165" s="151"/>
    </row>
    <row r="166" spans="1:27" ht="12.75" customHeight="1">
      <c r="A166" s="158"/>
      <c r="B166" s="26" t="str">
        <f ca="1">IFERROR(IF($R166 = "","", OFFSET(Pokedex!$A$1, $R166, B$1, 1, 2)), "")</f>
        <v/>
      </c>
      <c r="C166" s="31"/>
      <c r="D166" s="31" t="str">
        <f ca="1">IFERROR(IF($R166 = "","", OFFSET(Pokedex!$A$1, $R166, D$1, 1, 12)), "")</f>
        <v/>
      </c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 t="str">
        <f t="array" ref="P166">IF(IFERROR(INDEX(Pokedex!$A$2:$BK$2133,MATCH($C166,Pokedex!$B$2:$B$2133,0),P$1),1)=0,"",IFERROR(INDEX(Pokedex!$A$2:$BK$2133,MATCH($C166,Pokedex!$B$2:$B$2133,0),P$1),""))</f>
        <v/>
      </c>
      <c r="Q166" s="26" t="str">
        <f t="array" ref="Q166">IF(IFERROR(INDEX(Pokedex!$A$2:$BK$2133,MATCH($C166,Pokedex!$B$2:$B$2133,0),Q$1),1)=0,"",IFERROR(INDEX(Pokedex!$A$2:$BK$2133,MATCH($C166,Pokedex!$B$2:$B$2133,0),Q$1),""))</f>
        <v/>
      </c>
      <c r="R166" s="156" t="str">
        <f>IFERROR(MATCH($A166,Pokedex!$A$2:$A1000,0), "")</f>
        <v/>
      </c>
      <c r="S166" s="151"/>
      <c r="T166" s="151"/>
      <c r="U166" s="151"/>
      <c r="V166" s="151"/>
      <c r="W166" s="151"/>
      <c r="X166" s="151"/>
      <c r="Y166" s="151"/>
      <c r="Z166" s="151"/>
      <c r="AA166" s="151"/>
    </row>
    <row r="167" spans="1:27" ht="12.75" customHeight="1">
      <c r="A167" s="158"/>
      <c r="B167" s="26" t="str">
        <f ca="1">IFERROR(IF($R167 = "","", OFFSET(Pokedex!$A$1, $R167, B$1, 1, 2)), "")</f>
        <v/>
      </c>
      <c r="C167" s="31"/>
      <c r="D167" s="31" t="str">
        <f ca="1">IFERROR(IF($R167 = "","", OFFSET(Pokedex!$A$1, $R167, D$1, 1, 12)), "")</f>
        <v/>
      </c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 t="str">
        <f t="array" ref="P167">IF(IFERROR(INDEX(Pokedex!$A$2:$BK$2133,MATCH($C167,Pokedex!$B$2:$B$2133,0),P$1),1)=0,"",IFERROR(INDEX(Pokedex!$A$2:$BK$2133,MATCH($C167,Pokedex!$B$2:$B$2133,0),P$1),""))</f>
        <v/>
      </c>
      <c r="Q167" s="26" t="str">
        <f t="array" ref="Q167">IF(IFERROR(INDEX(Pokedex!$A$2:$BK$2133,MATCH($C167,Pokedex!$B$2:$B$2133,0),Q$1),1)=0,"",IFERROR(INDEX(Pokedex!$A$2:$BK$2133,MATCH($C167,Pokedex!$B$2:$B$2133,0),Q$1),""))</f>
        <v/>
      </c>
      <c r="R167" s="156" t="str">
        <f>IFERROR(MATCH($A167,Pokedex!$A$2:$A1000,0), "")</f>
        <v/>
      </c>
      <c r="S167" s="151"/>
      <c r="T167" s="151"/>
      <c r="U167" s="151"/>
      <c r="V167" s="151"/>
      <c r="W167" s="151"/>
      <c r="X167" s="151"/>
      <c r="Y167" s="151"/>
      <c r="Z167" s="151"/>
      <c r="AA167" s="151"/>
    </row>
    <row r="168" spans="1:27" ht="12.75" customHeight="1">
      <c r="A168" s="158"/>
      <c r="B168" s="26" t="str">
        <f ca="1">IFERROR(IF($R168 = "","", OFFSET(Pokedex!$A$1, $R168, B$1, 1, 2)), "")</f>
        <v/>
      </c>
      <c r="C168" s="31"/>
      <c r="D168" s="31" t="str">
        <f ca="1">IFERROR(IF($R168 = "","", OFFSET(Pokedex!$A$1, $R168, D$1, 1, 12)), "")</f>
        <v/>
      </c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 t="str">
        <f t="array" ref="P168">IF(IFERROR(INDEX(Pokedex!$A$2:$BK$2133,MATCH($C168,Pokedex!$B$2:$B$2133,0),P$1),1)=0,"",IFERROR(INDEX(Pokedex!$A$2:$BK$2133,MATCH($C168,Pokedex!$B$2:$B$2133,0),P$1),""))</f>
        <v/>
      </c>
      <c r="Q168" s="26" t="str">
        <f t="array" ref="Q168">IF(IFERROR(INDEX(Pokedex!$A$2:$BK$2133,MATCH($C168,Pokedex!$B$2:$B$2133,0),Q$1),1)=0,"",IFERROR(INDEX(Pokedex!$A$2:$BK$2133,MATCH($C168,Pokedex!$B$2:$B$2133,0),Q$1),""))</f>
        <v/>
      </c>
      <c r="R168" s="156" t="str">
        <f>IFERROR(MATCH($A168,Pokedex!$A$2:$A1000,0), "")</f>
        <v/>
      </c>
      <c r="S168" s="151"/>
      <c r="T168" s="151"/>
      <c r="U168" s="151"/>
      <c r="V168" s="151"/>
      <c r="W168" s="151"/>
      <c r="X168" s="151"/>
      <c r="Y168" s="151"/>
      <c r="Z168" s="151"/>
      <c r="AA168" s="151"/>
    </row>
    <row r="169" spans="1:27" ht="12.75" customHeight="1">
      <c r="A169" s="158"/>
      <c r="B169" s="26" t="str">
        <f ca="1">IFERROR(IF($R169 = "","", OFFSET(Pokedex!$A$1, $R169, B$1, 1, 2)), "")</f>
        <v/>
      </c>
      <c r="C169" s="31"/>
      <c r="D169" s="31" t="str">
        <f ca="1">IFERROR(IF($R169 = "","", OFFSET(Pokedex!$A$1, $R169, D$1, 1, 12)), "")</f>
        <v/>
      </c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 t="str">
        <f t="array" ref="P169">IF(IFERROR(INDEX(Pokedex!$A$2:$BK$2133,MATCH($C169,Pokedex!$B$2:$B$2133,0),P$1),1)=0,"",IFERROR(INDEX(Pokedex!$A$2:$BK$2133,MATCH($C169,Pokedex!$B$2:$B$2133,0),P$1),""))</f>
        <v/>
      </c>
      <c r="Q169" s="26" t="str">
        <f t="array" ref="Q169">IF(IFERROR(INDEX(Pokedex!$A$2:$BK$2133,MATCH($C169,Pokedex!$B$2:$B$2133,0),Q$1),1)=0,"",IFERROR(INDEX(Pokedex!$A$2:$BK$2133,MATCH($C169,Pokedex!$B$2:$B$2133,0),Q$1),""))</f>
        <v/>
      </c>
      <c r="R169" s="156" t="str">
        <f>IFERROR(MATCH($A169,Pokedex!$A$2:$A1000,0), "")</f>
        <v/>
      </c>
      <c r="S169" s="151"/>
      <c r="T169" s="151"/>
      <c r="U169" s="151"/>
      <c r="V169" s="151"/>
      <c r="W169" s="151"/>
      <c r="X169" s="151"/>
      <c r="Y169" s="151"/>
      <c r="Z169" s="151"/>
      <c r="AA169" s="151"/>
    </row>
    <row r="170" spans="1:27" ht="12.75" customHeight="1">
      <c r="A170" s="158"/>
      <c r="B170" s="26" t="str">
        <f ca="1">IFERROR(IF($R170 = "","", OFFSET(Pokedex!$A$1, $R170, B$1, 1, 2)), "")</f>
        <v/>
      </c>
      <c r="C170" s="31"/>
      <c r="D170" s="31" t="str">
        <f ca="1">IFERROR(IF($R170 = "","", OFFSET(Pokedex!$A$1, $R170, D$1, 1, 12)), "")</f>
        <v/>
      </c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 t="str">
        <f t="array" ref="P170">IF(IFERROR(INDEX(Pokedex!$A$2:$BK$2133,MATCH($C170,Pokedex!$B$2:$B$2133,0),P$1),1)=0,"",IFERROR(INDEX(Pokedex!$A$2:$BK$2133,MATCH($C170,Pokedex!$B$2:$B$2133,0),P$1),""))</f>
        <v/>
      </c>
      <c r="Q170" s="26" t="str">
        <f t="array" ref="Q170">IF(IFERROR(INDEX(Pokedex!$A$2:$BK$2133,MATCH($C170,Pokedex!$B$2:$B$2133,0),Q$1),1)=0,"",IFERROR(INDEX(Pokedex!$A$2:$BK$2133,MATCH($C170,Pokedex!$B$2:$B$2133,0),Q$1),""))</f>
        <v/>
      </c>
      <c r="R170" s="156" t="str">
        <f>IFERROR(MATCH($A170,Pokedex!$A$2:$A1000,0), "")</f>
        <v/>
      </c>
      <c r="S170" s="151"/>
      <c r="T170" s="151"/>
      <c r="U170" s="151"/>
      <c r="V170" s="151"/>
      <c r="W170" s="151"/>
      <c r="X170" s="151"/>
      <c r="Y170" s="151"/>
      <c r="Z170" s="151"/>
      <c r="AA170" s="151"/>
    </row>
    <row r="171" spans="1:27" ht="12.75" customHeight="1">
      <c r="A171" s="158"/>
      <c r="B171" s="26" t="str">
        <f ca="1">IFERROR(IF($R171 = "","", OFFSET(Pokedex!$A$1, $R171, B$1, 1, 2)), "")</f>
        <v/>
      </c>
      <c r="C171" s="31"/>
      <c r="D171" s="31" t="str">
        <f ca="1">IFERROR(IF($R171 = "","", OFFSET(Pokedex!$A$1, $R171, D$1, 1, 12)), "")</f>
        <v/>
      </c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 t="str">
        <f t="array" ref="P171">IF(IFERROR(INDEX(Pokedex!$A$2:$BK$2133,MATCH($C171,Pokedex!$B$2:$B$2133,0),P$1),1)=0,"",IFERROR(INDEX(Pokedex!$A$2:$BK$2133,MATCH($C171,Pokedex!$B$2:$B$2133,0),P$1),""))</f>
        <v/>
      </c>
      <c r="Q171" s="26" t="str">
        <f t="array" ref="Q171">IF(IFERROR(INDEX(Pokedex!$A$2:$BK$2133,MATCH($C171,Pokedex!$B$2:$B$2133,0),Q$1),1)=0,"",IFERROR(INDEX(Pokedex!$A$2:$BK$2133,MATCH($C171,Pokedex!$B$2:$B$2133,0),Q$1),""))</f>
        <v/>
      </c>
      <c r="R171" s="156" t="str">
        <f>IFERROR(MATCH($A171,Pokedex!$A$2:$A1000,0), "")</f>
        <v/>
      </c>
      <c r="S171" s="151"/>
      <c r="T171" s="151"/>
      <c r="U171" s="151"/>
      <c r="V171" s="151"/>
      <c r="W171" s="151"/>
      <c r="X171" s="151"/>
      <c r="Y171" s="151"/>
      <c r="Z171" s="151"/>
      <c r="AA171" s="151"/>
    </row>
    <row r="172" spans="1:27" ht="12.75" customHeight="1">
      <c r="A172" s="158"/>
      <c r="B172" s="26" t="str">
        <f ca="1">IFERROR(IF($R172 = "","", OFFSET(Pokedex!$A$1, $R172, B$1, 1, 2)), "")</f>
        <v/>
      </c>
      <c r="C172" s="31"/>
      <c r="D172" s="31" t="str">
        <f ca="1">IFERROR(IF($R172 = "","", OFFSET(Pokedex!$A$1, $R172, D$1, 1, 12)), "")</f>
        <v/>
      </c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 t="str">
        <f t="array" ref="P172">IF(IFERROR(INDEX(Pokedex!$A$2:$BK$2133,MATCH($C172,Pokedex!$B$2:$B$2133,0),P$1),1)=0,"",IFERROR(INDEX(Pokedex!$A$2:$BK$2133,MATCH($C172,Pokedex!$B$2:$B$2133,0),P$1),""))</f>
        <v/>
      </c>
      <c r="Q172" s="26" t="str">
        <f t="array" ref="Q172">IF(IFERROR(INDEX(Pokedex!$A$2:$BK$2133,MATCH($C172,Pokedex!$B$2:$B$2133,0),Q$1),1)=0,"",IFERROR(INDEX(Pokedex!$A$2:$BK$2133,MATCH($C172,Pokedex!$B$2:$B$2133,0),Q$1),""))</f>
        <v/>
      </c>
      <c r="R172" s="156" t="str">
        <f>IFERROR(MATCH($A172,Pokedex!$A$2:$A1000,0), "")</f>
        <v/>
      </c>
      <c r="S172" s="151"/>
      <c r="T172" s="151"/>
      <c r="U172" s="151"/>
      <c r="V172" s="151"/>
      <c r="W172" s="151"/>
      <c r="X172" s="151"/>
      <c r="Y172" s="151"/>
      <c r="Z172" s="151"/>
      <c r="AA172" s="151"/>
    </row>
    <row r="173" spans="1:27" ht="12.75" customHeight="1">
      <c r="A173" s="158"/>
      <c r="B173" s="26" t="str">
        <f ca="1">IFERROR(IF($R173 = "","", OFFSET(Pokedex!$A$1, $R173, B$1, 1, 2)), "")</f>
        <v/>
      </c>
      <c r="C173" s="31"/>
      <c r="D173" s="31" t="str">
        <f ca="1">IFERROR(IF($R173 = "","", OFFSET(Pokedex!$A$1, $R173, D$1, 1, 12)), "")</f>
        <v/>
      </c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 t="str">
        <f t="array" ref="P173">IF(IFERROR(INDEX(Pokedex!$A$2:$BK$2133,MATCH($C173,Pokedex!$B$2:$B$2133,0),P$1),1)=0,"",IFERROR(INDEX(Pokedex!$A$2:$BK$2133,MATCH($C173,Pokedex!$B$2:$B$2133,0),P$1),""))</f>
        <v/>
      </c>
      <c r="Q173" s="26" t="str">
        <f t="array" ref="Q173">IF(IFERROR(INDEX(Pokedex!$A$2:$BK$2133,MATCH($C173,Pokedex!$B$2:$B$2133,0),Q$1),1)=0,"",IFERROR(INDEX(Pokedex!$A$2:$BK$2133,MATCH($C173,Pokedex!$B$2:$B$2133,0),Q$1),""))</f>
        <v/>
      </c>
      <c r="R173" s="156" t="str">
        <f>IFERROR(MATCH($A173,Pokedex!$A$2:$A1000,0), "")</f>
        <v/>
      </c>
      <c r="S173" s="151"/>
      <c r="T173" s="151"/>
      <c r="U173" s="151"/>
      <c r="V173" s="151"/>
      <c r="W173" s="151"/>
      <c r="X173" s="151"/>
      <c r="Y173" s="151"/>
      <c r="Z173" s="151"/>
      <c r="AA173" s="151"/>
    </row>
    <row r="174" spans="1:27" ht="12.75" customHeight="1">
      <c r="A174" s="158"/>
      <c r="B174" s="26" t="str">
        <f ca="1">IFERROR(IF($R174 = "","", OFFSET(Pokedex!$A$1, $R174, B$1, 1, 2)), "")</f>
        <v/>
      </c>
      <c r="C174" s="31"/>
      <c r="D174" s="31" t="str">
        <f ca="1">IFERROR(IF($R174 = "","", OFFSET(Pokedex!$A$1, $R174, D$1, 1, 12)), "")</f>
        <v/>
      </c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 t="str">
        <f t="array" ref="P174">IF(IFERROR(INDEX(Pokedex!$A$2:$BK$2133,MATCH($C174,Pokedex!$B$2:$B$2133,0),P$1),1)=0,"",IFERROR(INDEX(Pokedex!$A$2:$BK$2133,MATCH($C174,Pokedex!$B$2:$B$2133,0),P$1),""))</f>
        <v/>
      </c>
      <c r="Q174" s="26" t="str">
        <f t="array" ref="Q174">IF(IFERROR(INDEX(Pokedex!$A$2:$BK$2133,MATCH($C174,Pokedex!$B$2:$B$2133,0),Q$1),1)=0,"",IFERROR(INDEX(Pokedex!$A$2:$BK$2133,MATCH($C174,Pokedex!$B$2:$B$2133,0),Q$1),""))</f>
        <v/>
      </c>
      <c r="R174" s="156" t="str">
        <f>IFERROR(MATCH($A174,Pokedex!$A$2:$A1000,0), "")</f>
        <v/>
      </c>
      <c r="S174" s="151"/>
      <c r="T174" s="151"/>
      <c r="U174" s="151"/>
      <c r="V174" s="151"/>
      <c r="W174" s="151"/>
      <c r="X174" s="151"/>
      <c r="Y174" s="151"/>
      <c r="Z174" s="151"/>
      <c r="AA174" s="151"/>
    </row>
    <row r="175" spans="1:27" ht="12.75" customHeight="1">
      <c r="A175" s="158"/>
      <c r="B175" s="26" t="str">
        <f ca="1">IFERROR(IF($R175 = "","", OFFSET(Pokedex!$A$1, $R175, B$1, 1, 2)), "")</f>
        <v/>
      </c>
      <c r="C175" s="31"/>
      <c r="D175" s="31" t="str">
        <f ca="1">IFERROR(IF($R175 = "","", OFFSET(Pokedex!$A$1, $R175, D$1, 1, 12)), "")</f>
        <v/>
      </c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 t="str">
        <f t="array" ref="P175">IF(IFERROR(INDEX(Pokedex!$A$2:$BK$2133,MATCH($C175,Pokedex!$B$2:$B$2133,0),P$1),1)=0,"",IFERROR(INDEX(Pokedex!$A$2:$BK$2133,MATCH($C175,Pokedex!$B$2:$B$2133,0),P$1),""))</f>
        <v/>
      </c>
      <c r="Q175" s="26" t="str">
        <f t="array" ref="Q175">IF(IFERROR(INDEX(Pokedex!$A$2:$BK$2133,MATCH($C175,Pokedex!$B$2:$B$2133,0),Q$1),1)=0,"",IFERROR(INDEX(Pokedex!$A$2:$BK$2133,MATCH($C175,Pokedex!$B$2:$B$2133,0),Q$1),""))</f>
        <v/>
      </c>
      <c r="R175" s="156" t="str">
        <f>IFERROR(MATCH($A175,Pokedex!$A$2:$A1000,0), "")</f>
        <v/>
      </c>
      <c r="S175" s="151"/>
      <c r="T175" s="151"/>
      <c r="U175" s="151"/>
      <c r="V175" s="151"/>
      <c r="W175" s="151"/>
      <c r="X175" s="151"/>
      <c r="Y175" s="151"/>
      <c r="Z175" s="151"/>
      <c r="AA175" s="151"/>
    </row>
    <row r="176" spans="1:27" ht="12.75" customHeight="1">
      <c r="A176" s="158"/>
      <c r="B176" s="26" t="str">
        <f ca="1">IFERROR(IF($R176 = "","", OFFSET(Pokedex!$A$1, $R176, B$1, 1, 2)), "")</f>
        <v/>
      </c>
      <c r="C176" s="31"/>
      <c r="D176" s="31" t="str">
        <f ca="1">IFERROR(IF($R176 = "","", OFFSET(Pokedex!$A$1, $R176, D$1, 1, 12)), "")</f>
        <v/>
      </c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 t="str">
        <f t="array" ref="P176">IF(IFERROR(INDEX(Pokedex!$A$2:$BK$2133,MATCH($C176,Pokedex!$B$2:$B$2133,0),P$1),1)=0,"",IFERROR(INDEX(Pokedex!$A$2:$BK$2133,MATCH($C176,Pokedex!$B$2:$B$2133,0),P$1),""))</f>
        <v/>
      </c>
      <c r="Q176" s="26" t="str">
        <f t="array" ref="Q176">IF(IFERROR(INDEX(Pokedex!$A$2:$BK$2133,MATCH($C176,Pokedex!$B$2:$B$2133,0),Q$1),1)=0,"",IFERROR(INDEX(Pokedex!$A$2:$BK$2133,MATCH($C176,Pokedex!$B$2:$B$2133,0),Q$1),""))</f>
        <v/>
      </c>
      <c r="R176" s="156" t="str">
        <f>IFERROR(MATCH($A176,Pokedex!$A$2:$A1000,0), "")</f>
        <v/>
      </c>
      <c r="S176" s="151"/>
      <c r="T176" s="151"/>
      <c r="U176" s="151"/>
      <c r="V176" s="151"/>
      <c r="W176" s="151"/>
      <c r="X176" s="151"/>
      <c r="Y176" s="151"/>
      <c r="Z176" s="151"/>
      <c r="AA176" s="151"/>
    </row>
    <row r="177" spans="1:27" ht="12.75" customHeight="1">
      <c r="A177" s="158"/>
      <c r="B177" s="26" t="str">
        <f ca="1">IFERROR(IF($R177 = "","", OFFSET(Pokedex!$A$1, $R177, B$1, 1, 2)), "")</f>
        <v/>
      </c>
      <c r="C177" s="31"/>
      <c r="D177" s="31" t="str">
        <f ca="1">IFERROR(IF($R177 = "","", OFFSET(Pokedex!$A$1, $R177, D$1, 1, 12)), "")</f>
        <v/>
      </c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 t="str">
        <f t="array" ref="P177">IF(IFERROR(INDEX(Pokedex!$A$2:$BK$2133,MATCH($C177,Pokedex!$B$2:$B$2133,0),P$1),1)=0,"",IFERROR(INDEX(Pokedex!$A$2:$BK$2133,MATCH($C177,Pokedex!$B$2:$B$2133,0),P$1),""))</f>
        <v/>
      </c>
      <c r="Q177" s="26" t="str">
        <f t="array" ref="Q177">IF(IFERROR(INDEX(Pokedex!$A$2:$BK$2133,MATCH($C177,Pokedex!$B$2:$B$2133,0),Q$1),1)=0,"",IFERROR(INDEX(Pokedex!$A$2:$BK$2133,MATCH($C177,Pokedex!$B$2:$B$2133,0),Q$1),""))</f>
        <v/>
      </c>
      <c r="R177" s="156" t="str">
        <f>IFERROR(MATCH($A177,Pokedex!$A$2:$A1000,0), "")</f>
        <v/>
      </c>
      <c r="S177" s="151"/>
      <c r="T177" s="151"/>
      <c r="U177" s="151"/>
      <c r="V177" s="151"/>
      <c r="W177" s="151"/>
      <c r="X177" s="151"/>
      <c r="Y177" s="151"/>
      <c r="Z177" s="151"/>
      <c r="AA177" s="151"/>
    </row>
    <row r="178" spans="1:27" ht="12.75" customHeight="1">
      <c r="A178" s="158"/>
      <c r="B178" s="26" t="str">
        <f ca="1">IFERROR(IF($R178 = "","", OFFSET(Pokedex!$A$1, $R178, B$1, 1, 2)), "")</f>
        <v/>
      </c>
      <c r="C178" s="31"/>
      <c r="D178" s="31" t="str">
        <f ca="1">IFERROR(IF($R178 = "","", OFFSET(Pokedex!$A$1, $R178, D$1, 1, 12)), "")</f>
        <v/>
      </c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 t="str">
        <f t="array" ref="P178">IF(IFERROR(INDEX(Pokedex!$A$2:$BK$2133,MATCH($C178,Pokedex!$B$2:$B$2133,0),P$1),1)=0,"",IFERROR(INDEX(Pokedex!$A$2:$BK$2133,MATCH($C178,Pokedex!$B$2:$B$2133,0),P$1),""))</f>
        <v/>
      </c>
      <c r="Q178" s="26" t="str">
        <f t="array" ref="Q178">IF(IFERROR(INDEX(Pokedex!$A$2:$BK$2133,MATCH($C178,Pokedex!$B$2:$B$2133,0),Q$1),1)=0,"",IFERROR(INDEX(Pokedex!$A$2:$BK$2133,MATCH($C178,Pokedex!$B$2:$B$2133,0),Q$1),""))</f>
        <v/>
      </c>
      <c r="R178" s="156" t="str">
        <f>IFERROR(MATCH($A178,Pokedex!$A$2:$A1000,0), "")</f>
        <v/>
      </c>
      <c r="S178" s="151"/>
      <c r="T178" s="151"/>
      <c r="U178" s="151"/>
      <c r="V178" s="151"/>
      <c r="W178" s="151"/>
      <c r="X178" s="151"/>
      <c r="Y178" s="151"/>
      <c r="Z178" s="151"/>
      <c r="AA178" s="151"/>
    </row>
    <row r="179" spans="1:27" ht="12.75" customHeight="1">
      <c r="A179" s="158"/>
      <c r="B179" s="26" t="str">
        <f ca="1">IFERROR(IF($R179 = "","", OFFSET(Pokedex!$A$1, $R179, B$1, 1, 2)), "")</f>
        <v/>
      </c>
      <c r="C179" s="31"/>
      <c r="D179" s="31" t="str">
        <f ca="1">IFERROR(IF($R179 = "","", OFFSET(Pokedex!$A$1, $R179, D$1, 1, 12)), "")</f>
        <v/>
      </c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 t="str">
        <f t="array" ref="P179">IF(IFERROR(INDEX(Pokedex!$A$2:$BK$2133,MATCH($C179,Pokedex!$B$2:$B$2133,0),P$1),1)=0,"",IFERROR(INDEX(Pokedex!$A$2:$BK$2133,MATCH($C179,Pokedex!$B$2:$B$2133,0),P$1),""))</f>
        <v/>
      </c>
      <c r="Q179" s="26" t="str">
        <f t="array" ref="Q179">IF(IFERROR(INDEX(Pokedex!$A$2:$BK$2133,MATCH($C179,Pokedex!$B$2:$B$2133,0),Q$1),1)=0,"",IFERROR(INDEX(Pokedex!$A$2:$BK$2133,MATCH($C179,Pokedex!$B$2:$B$2133,0),Q$1),""))</f>
        <v/>
      </c>
      <c r="R179" s="156" t="str">
        <f>IFERROR(MATCH($A179,Pokedex!$A$2:$A1000,0), "")</f>
        <v/>
      </c>
      <c r="S179" s="151"/>
      <c r="T179" s="151"/>
      <c r="U179" s="151"/>
      <c r="V179" s="151"/>
      <c r="W179" s="151"/>
      <c r="X179" s="151"/>
      <c r="Y179" s="151"/>
      <c r="Z179" s="151"/>
      <c r="AA179" s="151"/>
    </row>
    <row r="180" spans="1:27" ht="12.75" customHeight="1">
      <c r="A180" s="158"/>
      <c r="B180" s="26" t="str">
        <f ca="1">IFERROR(IF($R180 = "","", OFFSET(Pokedex!$A$1, $R180, B$1, 1, 2)), "")</f>
        <v/>
      </c>
      <c r="C180" s="31"/>
      <c r="D180" s="31" t="str">
        <f ca="1">IFERROR(IF($R180 = "","", OFFSET(Pokedex!$A$1, $R180, D$1, 1, 12)), "")</f>
        <v/>
      </c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 t="str">
        <f t="array" ref="P180">IF(IFERROR(INDEX(Pokedex!$A$2:$BK$2133,MATCH($C180,Pokedex!$B$2:$B$2133,0),P$1),1)=0,"",IFERROR(INDEX(Pokedex!$A$2:$BK$2133,MATCH($C180,Pokedex!$B$2:$B$2133,0),P$1),""))</f>
        <v/>
      </c>
      <c r="Q180" s="26" t="str">
        <f t="array" ref="Q180">IF(IFERROR(INDEX(Pokedex!$A$2:$BK$2133,MATCH($C180,Pokedex!$B$2:$B$2133,0),Q$1),1)=0,"",IFERROR(INDEX(Pokedex!$A$2:$BK$2133,MATCH($C180,Pokedex!$B$2:$B$2133,0),Q$1),""))</f>
        <v/>
      </c>
      <c r="R180" s="156" t="str">
        <f>IFERROR(MATCH($A180,Pokedex!$A$2:$A1000,0), "")</f>
        <v/>
      </c>
      <c r="S180" s="151"/>
      <c r="T180" s="151"/>
      <c r="U180" s="151"/>
      <c r="V180" s="151"/>
      <c r="W180" s="151"/>
      <c r="X180" s="151"/>
      <c r="Y180" s="151"/>
      <c r="Z180" s="151"/>
      <c r="AA180" s="151"/>
    </row>
    <row r="181" spans="1:27" ht="12.75" customHeight="1">
      <c r="A181" s="158"/>
      <c r="B181" s="26" t="str">
        <f ca="1">IFERROR(IF($R181 = "","", OFFSET(Pokedex!$A$1, $R181, B$1, 1, 2)), "")</f>
        <v/>
      </c>
      <c r="C181" s="31"/>
      <c r="D181" s="31" t="str">
        <f ca="1">IFERROR(IF($R181 = "","", OFFSET(Pokedex!$A$1, $R181, D$1, 1, 12)), "")</f>
        <v/>
      </c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 t="str">
        <f t="array" ref="P181">IF(IFERROR(INDEX(Pokedex!$A$2:$BK$2133,MATCH($C181,Pokedex!$B$2:$B$2133,0),P$1),1)=0,"",IFERROR(INDEX(Pokedex!$A$2:$BK$2133,MATCH($C181,Pokedex!$B$2:$B$2133,0),P$1),""))</f>
        <v/>
      </c>
      <c r="Q181" s="26" t="str">
        <f t="array" ref="Q181">IF(IFERROR(INDEX(Pokedex!$A$2:$BK$2133,MATCH($C181,Pokedex!$B$2:$B$2133,0),Q$1),1)=0,"",IFERROR(INDEX(Pokedex!$A$2:$BK$2133,MATCH($C181,Pokedex!$B$2:$B$2133,0),Q$1),""))</f>
        <v/>
      </c>
      <c r="R181" s="156" t="str">
        <f>IFERROR(MATCH($A181,Pokedex!$A$2:$A1000,0), "")</f>
        <v/>
      </c>
      <c r="S181" s="151"/>
      <c r="T181" s="151"/>
      <c r="U181" s="151"/>
      <c r="V181" s="151"/>
      <c r="W181" s="151"/>
      <c r="X181" s="151"/>
      <c r="Y181" s="151"/>
      <c r="Z181" s="151"/>
      <c r="AA181" s="151"/>
    </row>
    <row r="182" spans="1:27" ht="12.75" customHeight="1">
      <c r="A182" s="158"/>
      <c r="B182" s="26" t="str">
        <f ca="1">IFERROR(IF($R182 = "","", OFFSET(Pokedex!$A$1, $R182, B$1, 1, 2)), "")</f>
        <v/>
      </c>
      <c r="C182" s="31"/>
      <c r="D182" s="31" t="str">
        <f ca="1">IFERROR(IF($R182 = "","", OFFSET(Pokedex!$A$1, $R182, D$1, 1, 12)), "")</f>
        <v/>
      </c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 t="str">
        <f t="array" ref="P182">IF(IFERROR(INDEX(Pokedex!$A$2:$BK$2133,MATCH($C182,Pokedex!$B$2:$B$2133,0),P$1),1)=0,"",IFERROR(INDEX(Pokedex!$A$2:$BK$2133,MATCH($C182,Pokedex!$B$2:$B$2133,0),P$1),""))</f>
        <v/>
      </c>
      <c r="Q182" s="26" t="str">
        <f t="array" ref="Q182">IF(IFERROR(INDEX(Pokedex!$A$2:$BK$2133,MATCH($C182,Pokedex!$B$2:$B$2133,0),Q$1),1)=0,"",IFERROR(INDEX(Pokedex!$A$2:$BK$2133,MATCH($C182,Pokedex!$B$2:$B$2133,0),Q$1),""))</f>
        <v/>
      </c>
      <c r="R182" s="156" t="str">
        <f>IFERROR(MATCH($A182,Pokedex!$A$2:$A1000,0), "")</f>
        <v/>
      </c>
      <c r="S182" s="151"/>
      <c r="T182" s="151"/>
      <c r="U182" s="151"/>
      <c r="V182" s="151"/>
      <c r="W182" s="151"/>
      <c r="X182" s="151"/>
      <c r="Y182" s="151"/>
      <c r="Z182" s="151"/>
      <c r="AA182" s="151"/>
    </row>
    <row r="183" spans="1:27" ht="12.75" customHeight="1">
      <c r="A183" s="158"/>
      <c r="B183" s="26" t="str">
        <f ca="1">IFERROR(IF($R183 = "","", OFFSET(Pokedex!$A$1, $R183, B$1, 1, 2)), "")</f>
        <v/>
      </c>
      <c r="C183" s="31"/>
      <c r="D183" s="31" t="str">
        <f ca="1">IFERROR(IF($R183 = "","", OFFSET(Pokedex!$A$1, $R183, D$1, 1, 12)), "")</f>
        <v/>
      </c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 t="str">
        <f t="array" ref="P183">IF(IFERROR(INDEX(Pokedex!$A$2:$BK$2133,MATCH($C183,Pokedex!$B$2:$B$2133,0),P$1),1)=0,"",IFERROR(INDEX(Pokedex!$A$2:$BK$2133,MATCH($C183,Pokedex!$B$2:$B$2133,0),P$1),""))</f>
        <v/>
      </c>
      <c r="Q183" s="26" t="str">
        <f t="array" ref="Q183">IF(IFERROR(INDEX(Pokedex!$A$2:$BK$2133,MATCH($C183,Pokedex!$B$2:$B$2133,0),Q$1),1)=0,"",IFERROR(INDEX(Pokedex!$A$2:$BK$2133,MATCH($C183,Pokedex!$B$2:$B$2133,0),Q$1),""))</f>
        <v/>
      </c>
      <c r="R183" s="156" t="str">
        <f>IFERROR(MATCH($A183,Pokedex!$A$2:$A1000,0), "")</f>
        <v/>
      </c>
      <c r="S183" s="151"/>
      <c r="T183" s="151"/>
      <c r="U183" s="151"/>
      <c r="V183" s="151"/>
      <c r="W183" s="151"/>
      <c r="X183" s="151"/>
      <c r="Y183" s="151"/>
      <c r="Z183" s="151"/>
      <c r="AA183" s="151"/>
    </row>
    <row r="184" spans="1:27" ht="12.75" customHeight="1">
      <c r="A184" s="158"/>
      <c r="B184" s="26" t="str">
        <f ca="1">IFERROR(IF($R184 = "","", OFFSET(Pokedex!$A$1, $R184, B$1, 1, 2)), "")</f>
        <v/>
      </c>
      <c r="C184" s="31"/>
      <c r="D184" s="31" t="str">
        <f ca="1">IFERROR(IF($R184 = "","", OFFSET(Pokedex!$A$1, $R184, D$1, 1, 12)), "")</f>
        <v/>
      </c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 t="str">
        <f t="array" ref="P184">IF(IFERROR(INDEX(Pokedex!$A$2:$BK$2133,MATCH($C184,Pokedex!$B$2:$B$2133,0),P$1),1)=0,"",IFERROR(INDEX(Pokedex!$A$2:$BK$2133,MATCH($C184,Pokedex!$B$2:$B$2133,0),P$1),""))</f>
        <v/>
      </c>
      <c r="Q184" s="26" t="str">
        <f t="array" ref="Q184">IF(IFERROR(INDEX(Pokedex!$A$2:$BK$2133,MATCH($C184,Pokedex!$B$2:$B$2133,0),Q$1),1)=0,"",IFERROR(INDEX(Pokedex!$A$2:$BK$2133,MATCH($C184,Pokedex!$B$2:$B$2133,0),Q$1),""))</f>
        <v/>
      </c>
      <c r="R184" s="156" t="str">
        <f>IFERROR(MATCH($A184,Pokedex!$A$2:$A1000,0), "")</f>
        <v/>
      </c>
      <c r="S184" s="151"/>
      <c r="T184" s="151"/>
      <c r="U184" s="151"/>
      <c r="V184" s="151"/>
      <c r="W184" s="151"/>
      <c r="X184" s="151"/>
      <c r="Y184" s="151"/>
      <c r="Z184" s="151"/>
      <c r="AA184" s="151"/>
    </row>
    <row r="185" spans="1:27" ht="12.75" customHeight="1">
      <c r="A185" s="158"/>
      <c r="B185" s="26" t="str">
        <f ca="1">IFERROR(IF($R185 = "","", OFFSET(Pokedex!$A$1, $R185, B$1, 1, 2)), "")</f>
        <v/>
      </c>
      <c r="C185" s="31"/>
      <c r="D185" s="31" t="str">
        <f ca="1">IFERROR(IF($R185 = "","", OFFSET(Pokedex!$A$1, $R185, D$1, 1, 12)), "")</f>
        <v/>
      </c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 t="str">
        <f t="array" ref="P185">IF(IFERROR(INDEX(Pokedex!$A$2:$BK$2133,MATCH($C185,Pokedex!$B$2:$B$2133,0),P$1),1)=0,"",IFERROR(INDEX(Pokedex!$A$2:$BK$2133,MATCH($C185,Pokedex!$B$2:$B$2133,0),P$1),""))</f>
        <v/>
      </c>
      <c r="Q185" s="26" t="str">
        <f t="array" ref="Q185">IF(IFERROR(INDEX(Pokedex!$A$2:$BK$2133,MATCH($C185,Pokedex!$B$2:$B$2133,0),Q$1),1)=0,"",IFERROR(INDEX(Pokedex!$A$2:$BK$2133,MATCH($C185,Pokedex!$B$2:$B$2133,0),Q$1),""))</f>
        <v/>
      </c>
      <c r="R185" s="156" t="str">
        <f>IFERROR(MATCH($A185,Pokedex!$A$2:$A1000,0), "")</f>
        <v/>
      </c>
      <c r="S185" s="151"/>
      <c r="T185" s="151"/>
      <c r="U185" s="151"/>
      <c r="V185" s="151"/>
      <c r="W185" s="151"/>
      <c r="X185" s="151"/>
      <c r="Y185" s="151"/>
      <c r="Z185" s="151"/>
      <c r="AA185" s="151"/>
    </row>
    <row r="186" spans="1:27" ht="12.75" customHeight="1">
      <c r="A186" s="158"/>
      <c r="B186" s="26" t="str">
        <f ca="1">IFERROR(IF($R186 = "","", OFFSET(Pokedex!$A$1, $R186, B$1, 1, 2)), "")</f>
        <v/>
      </c>
      <c r="C186" s="31"/>
      <c r="D186" s="31" t="str">
        <f ca="1">IFERROR(IF($R186 = "","", OFFSET(Pokedex!$A$1, $R186, D$1, 1, 12)), "")</f>
        <v/>
      </c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 t="str">
        <f t="array" ref="P186">IF(IFERROR(INDEX(Pokedex!$A$2:$BK$2133,MATCH($C186,Pokedex!$B$2:$B$2133,0),P$1),1)=0,"",IFERROR(INDEX(Pokedex!$A$2:$BK$2133,MATCH($C186,Pokedex!$B$2:$B$2133,0),P$1),""))</f>
        <v/>
      </c>
      <c r="Q186" s="26" t="str">
        <f t="array" ref="Q186">IF(IFERROR(INDEX(Pokedex!$A$2:$BK$2133,MATCH($C186,Pokedex!$B$2:$B$2133,0),Q$1),1)=0,"",IFERROR(INDEX(Pokedex!$A$2:$BK$2133,MATCH($C186,Pokedex!$B$2:$B$2133,0),Q$1),""))</f>
        <v/>
      </c>
      <c r="R186" s="156" t="str">
        <f>IFERROR(MATCH($A186,Pokedex!$A$2:$A1000,0), "")</f>
        <v/>
      </c>
      <c r="S186" s="151"/>
      <c r="T186" s="151"/>
      <c r="U186" s="151"/>
      <c r="V186" s="151"/>
      <c r="W186" s="151"/>
      <c r="X186" s="151"/>
      <c r="Y186" s="151"/>
      <c r="Z186" s="151"/>
      <c r="AA186" s="151"/>
    </row>
    <row r="187" spans="1:27" ht="12.75" customHeight="1">
      <c r="A187" s="158"/>
      <c r="B187" s="26" t="str">
        <f ca="1">IFERROR(IF($R187 = "","", OFFSET(Pokedex!$A$1, $R187, B$1, 1, 2)), "")</f>
        <v/>
      </c>
      <c r="C187" s="31"/>
      <c r="D187" s="31" t="str">
        <f ca="1">IFERROR(IF($R187 = "","", OFFSET(Pokedex!$A$1, $R187, D$1, 1, 12)), "")</f>
        <v/>
      </c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 t="str">
        <f t="array" ref="P187">IF(IFERROR(INDEX(Pokedex!$A$2:$BK$2133,MATCH($C187,Pokedex!$B$2:$B$2133,0),P$1),1)=0,"",IFERROR(INDEX(Pokedex!$A$2:$BK$2133,MATCH($C187,Pokedex!$B$2:$B$2133,0),P$1),""))</f>
        <v/>
      </c>
      <c r="Q187" s="26" t="str">
        <f t="array" ref="Q187">IF(IFERROR(INDEX(Pokedex!$A$2:$BK$2133,MATCH($C187,Pokedex!$B$2:$B$2133,0),Q$1),1)=0,"",IFERROR(INDEX(Pokedex!$A$2:$BK$2133,MATCH($C187,Pokedex!$B$2:$B$2133,0),Q$1),""))</f>
        <v/>
      </c>
      <c r="R187" s="156" t="str">
        <f>IFERROR(MATCH($A187,Pokedex!$A$2:$A1000,0), "")</f>
        <v/>
      </c>
      <c r="S187" s="151"/>
      <c r="T187" s="151"/>
      <c r="U187" s="151"/>
      <c r="V187" s="151"/>
      <c r="W187" s="151"/>
      <c r="X187" s="151"/>
      <c r="Y187" s="151"/>
      <c r="Z187" s="151"/>
      <c r="AA187" s="151"/>
    </row>
    <row r="188" spans="1:27" ht="12.75" customHeight="1">
      <c r="A188" s="158"/>
      <c r="B188" s="26" t="str">
        <f ca="1">IFERROR(IF($R188 = "","", OFFSET(Pokedex!$A$1, $R188, B$1, 1, 2)), "")</f>
        <v/>
      </c>
      <c r="C188" s="31"/>
      <c r="D188" s="31" t="str">
        <f ca="1">IFERROR(IF($R188 = "","", OFFSET(Pokedex!$A$1, $R188, D$1, 1, 12)), "")</f>
        <v/>
      </c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 t="str">
        <f t="array" ref="P188">IF(IFERROR(INDEX(Pokedex!$A$2:$BK$2133,MATCH($C188,Pokedex!$B$2:$B$2133,0),P$1),1)=0,"",IFERROR(INDEX(Pokedex!$A$2:$BK$2133,MATCH($C188,Pokedex!$B$2:$B$2133,0),P$1),""))</f>
        <v/>
      </c>
      <c r="Q188" s="26" t="str">
        <f t="array" ref="Q188">IF(IFERROR(INDEX(Pokedex!$A$2:$BK$2133,MATCH($C188,Pokedex!$B$2:$B$2133,0),Q$1),1)=0,"",IFERROR(INDEX(Pokedex!$A$2:$BK$2133,MATCH($C188,Pokedex!$B$2:$B$2133,0),Q$1),""))</f>
        <v/>
      </c>
      <c r="R188" s="156" t="str">
        <f>IFERROR(MATCH($A188,Pokedex!$A$2:$A1000,0), "")</f>
        <v/>
      </c>
      <c r="S188" s="151"/>
      <c r="T188" s="151"/>
      <c r="U188" s="151"/>
      <c r="V188" s="151"/>
      <c r="W188" s="151"/>
      <c r="X188" s="151"/>
      <c r="Y188" s="151"/>
      <c r="Z188" s="151"/>
      <c r="AA188" s="151"/>
    </row>
    <row r="189" spans="1:27" ht="12.75" customHeight="1">
      <c r="A189" s="158"/>
      <c r="B189" s="26" t="str">
        <f ca="1">IFERROR(IF($R189 = "","", OFFSET(Pokedex!$A$1, $R189, B$1, 1, 2)), "")</f>
        <v/>
      </c>
      <c r="C189" s="31"/>
      <c r="D189" s="31" t="str">
        <f ca="1">IFERROR(IF($R189 = "","", OFFSET(Pokedex!$A$1, $R189, D$1, 1, 12)), "")</f>
        <v/>
      </c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 t="str">
        <f t="array" ref="P189">IF(IFERROR(INDEX(Pokedex!$A$2:$BK$2133,MATCH($C189,Pokedex!$B$2:$B$2133,0),P$1),1)=0,"",IFERROR(INDEX(Pokedex!$A$2:$BK$2133,MATCH($C189,Pokedex!$B$2:$B$2133,0),P$1),""))</f>
        <v/>
      </c>
      <c r="Q189" s="26" t="str">
        <f t="array" ref="Q189">IF(IFERROR(INDEX(Pokedex!$A$2:$BK$2133,MATCH($C189,Pokedex!$B$2:$B$2133,0),Q$1),1)=0,"",IFERROR(INDEX(Pokedex!$A$2:$BK$2133,MATCH($C189,Pokedex!$B$2:$B$2133,0),Q$1),""))</f>
        <v/>
      </c>
      <c r="R189" s="156" t="str">
        <f>IFERROR(MATCH($A189,Pokedex!$A$2:$A1000,0), "")</f>
        <v/>
      </c>
      <c r="S189" s="151"/>
      <c r="T189" s="151"/>
      <c r="U189" s="151"/>
      <c r="V189" s="151"/>
      <c r="W189" s="151"/>
      <c r="X189" s="151"/>
      <c r="Y189" s="151"/>
      <c r="Z189" s="151"/>
      <c r="AA189" s="151"/>
    </row>
    <row r="190" spans="1:27" ht="12.75" customHeight="1">
      <c r="A190" s="151"/>
      <c r="B190" s="151"/>
      <c r="C190" s="151"/>
      <c r="D190" s="159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  <c r="AA190" s="151"/>
    </row>
    <row r="191" spans="1:27" ht="12.75" customHeight="1">
      <c r="A191" s="151"/>
      <c r="B191" s="151"/>
      <c r="C191" s="151"/>
      <c r="D191" s="160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  <c r="AA191" s="151"/>
    </row>
    <row r="192" spans="1:27" ht="12.75" customHeight="1">
      <c r="A192" s="151"/>
      <c r="B192" s="151"/>
      <c r="C192" s="151"/>
      <c r="D192" s="160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  <c r="AA192" s="151"/>
    </row>
    <row r="193" spans="1:27" ht="12.75" customHeight="1">
      <c r="A193" s="151"/>
      <c r="B193" s="151"/>
      <c r="C193" s="151"/>
      <c r="D193" s="151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  <c r="AA193" s="151"/>
    </row>
    <row r="194" spans="1:27" ht="12.75" customHeight="1">
      <c r="A194" s="151"/>
      <c r="B194" s="151"/>
      <c r="C194" s="151"/>
      <c r="D194" s="151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  <c r="AA194" s="151"/>
    </row>
    <row r="195" spans="1:27" ht="12.75" customHeight="1">
      <c r="A195" s="151"/>
      <c r="B195" s="151"/>
      <c r="C195" s="151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  <c r="AA195" s="151"/>
    </row>
    <row r="196" spans="1:27" ht="12.75" customHeight="1">
      <c r="A196" s="151"/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  <c r="AA196" s="151"/>
    </row>
    <row r="197" spans="1:27" ht="12.75" customHeight="1">
      <c r="A197" s="151"/>
      <c r="B197" s="151"/>
      <c r="C197" s="151"/>
      <c r="D197" s="151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  <c r="AA197" s="151"/>
    </row>
    <row r="198" spans="1:27" ht="12.75" customHeight="1">
      <c r="A198" s="151"/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  <c r="AA198" s="151"/>
    </row>
    <row r="199" spans="1:27" ht="12.75" customHeight="1">
      <c r="A199" s="151"/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  <c r="AA199" s="151"/>
    </row>
    <row r="200" spans="1:27" ht="12.75" customHeight="1">
      <c r="A200" s="151"/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  <c r="AA200" s="151"/>
    </row>
    <row r="201" spans="1:27" ht="12.75" customHeight="1">
      <c r="A201" s="151"/>
      <c r="B201" s="151"/>
      <c r="C201" s="151"/>
      <c r="D201" s="151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  <c r="AA201" s="151"/>
    </row>
    <row r="202" spans="1:27" ht="12.75" customHeight="1">
      <c r="A202" s="151"/>
      <c r="B202" s="151"/>
      <c r="C202" s="151"/>
      <c r="D202" s="151"/>
      <c r="E202" s="151"/>
      <c r="F202" s="151"/>
      <c r="G202" s="151"/>
      <c r="H202" s="151"/>
      <c r="I202" s="151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  <c r="AA202" s="151"/>
    </row>
    <row r="203" spans="1:27" ht="12.75" customHeight="1">
      <c r="A203" s="151"/>
      <c r="B203" s="151"/>
      <c r="C203" s="151"/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  <c r="AA203" s="151"/>
    </row>
    <row r="204" spans="1:27" ht="12.75" customHeight="1">
      <c r="A204" s="151"/>
      <c r="B204" s="151"/>
      <c r="C204" s="151"/>
      <c r="D204" s="151"/>
      <c r="E204" s="151"/>
      <c r="F204" s="151"/>
      <c r="G204" s="151"/>
      <c r="H204" s="151"/>
      <c r="I204" s="151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  <c r="AA204" s="151"/>
    </row>
    <row r="205" spans="1:27" ht="12.75" customHeight="1">
      <c r="A205" s="151"/>
      <c r="B205" s="151"/>
      <c r="C205" s="151"/>
      <c r="D205" s="151"/>
      <c r="E205" s="151"/>
      <c r="F205" s="151"/>
      <c r="G205" s="151"/>
      <c r="H205" s="151"/>
      <c r="I205" s="151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  <c r="AA205" s="151"/>
    </row>
    <row r="206" spans="1:27" ht="12.75" customHeight="1">
      <c r="A206" s="151"/>
      <c r="B206" s="151"/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  <c r="AA206" s="151"/>
    </row>
    <row r="207" spans="1:27" ht="12.75" customHeight="1">
      <c r="A207" s="151"/>
      <c r="B207" s="151"/>
      <c r="C207" s="151"/>
      <c r="D207" s="151"/>
      <c r="E207" s="151"/>
      <c r="F207" s="151"/>
      <c r="G207" s="151"/>
      <c r="H207" s="151"/>
      <c r="I207" s="151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  <c r="AA207" s="151"/>
    </row>
    <row r="208" spans="1:27" ht="12.75" customHeight="1">
      <c r="A208" s="151"/>
      <c r="B208" s="151"/>
      <c r="C208" s="151"/>
      <c r="D208" s="151"/>
      <c r="E208" s="151"/>
      <c r="F208" s="151"/>
      <c r="G208" s="151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  <c r="AA208" s="151"/>
    </row>
    <row r="209" spans="1:27" ht="12.75" customHeight="1">
      <c r="A209" s="151"/>
      <c r="B209" s="151"/>
      <c r="C209" s="151"/>
      <c r="D209" s="151"/>
      <c r="E209" s="151"/>
      <c r="F209" s="151"/>
      <c r="G209" s="151"/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  <c r="AA209" s="151"/>
    </row>
    <row r="210" spans="1:27" ht="12.75" customHeight="1">
      <c r="A210" s="151"/>
      <c r="B210" s="151"/>
      <c r="C210" s="151"/>
      <c r="D210" s="151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  <c r="AA210" s="151"/>
    </row>
    <row r="211" spans="1:27" ht="12.75" customHeight="1">
      <c r="A211" s="151"/>
      <c r="B211" s="151"/>
      <c r="C211" s="151"/>
      <c r="D211" s="151"/>
      <c r="E211" s="151"/>
      <c r="F211" s="151"/>
      <c r="G211" s="151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  <c r="AA211" s="151"/>
    </row>
    <row r="212" spans="1:27" ht="12.75" customHeight="1">
      <c r="A212" s="151"/>
      <c r="B212" s="151"/>
      <c r="C212" s="151"/>
      <c r="D212" s="151"/>
      <c r="E212" s="151"/>
      <c r="F212" s="151"/>
      <c r="G212" s="151"/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  <c r="AA212" s="151"/>
    </row>
    <row r="213" spans="1:27" ht="12.75" customHeight="1">
      <c r="A213" s="151"/>
      <c r="B213" s="151"/>
      <c r="C213" s="151"/>
      <c r="D213" s="151"/>
      <c r="E213" s="151"/>
      <c r="F213" s="151"/>
      <c r="G213" s="151"/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  <c r="AA213" s="151"/>
    </row>
    <row r="214" spans="1:27" ht="12.75" customHeight="1">
      <c r="A214" s="151"/>
      <c r="B214" s="151"/>
      <c r="C214" s="151"/>
      <c r="D214" s="151"/>
      <c r="E214" s="151"/>
      <c r="F214" s="151"/>
      <c r="G214" s="151"/>
      <c r="H214" s="151"/>
      <c r="I214" s="151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  <c r="AA214" s="151"/>
    </row>
    <row r="215" spans="1:27" ht="12.75" customHeight="1">
      <c r="A215" s="151"/>
      <c r="B215" s="151"/>
      <c r="C215" s="151"/>
      <c r="D215" s="151"/>
      <c r="E215" s="151"/>
      <c r="F215" s="151"/>
      <c r="G215" s="151"/>
      <c r="H215" s="151"/>
      <c r="I215" s="151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  <c r="AA215" s="151"/>
    </row>
    <row r="216" spans="1:27" ht="12.75" customHeight="1">
      <c r="A216" s="151"/>
      <c r="B216" s="151"/>
      <c r="C216" s="151"/>
      <c r="D216" s="151"/>
      <c r="E216" s="151"/>
      <c r="F216" s="151"/>
      <c r="G216" s="151"/>
      <c r="H216" s="151"/>
      <c r="I216" s="151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  <c r="AA216" s="151"/>
    </row>
    <row r="217" spans="1:27" ht="12.75" customHeight="1">
      <c r="A217" s="151"/>
      <c r="B217" s="151"/>
      <c r="C217" s="151"/>
      <c r="D217" s="151"/>
      <c r="E217" s="151"/>
      <c r="F217" s="151"/>
      <c r="G217" s="151"/>
      <c r="H217" s="151"/>
      <c r="I217" s="151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  <c r="AA217" s="151"/>
    </row>
    <row r="218" spans="1:27" ht="12.75" customHeight="1">
      <c r="A218" s="151"/>
      <c r="B218" s="151"/>
      <c r="C218" s="151"/>
      <c r="D218" s="151"/>
      <c r="E218" s="151"/>
      <c r="F218" s="151"/>
      <c r="G218" s="151"/>
      <c r="H218" s="151"/>
      <c r="I218" s="151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  <c r="AA218" s="151"/>
    </row>
    <row r="219" spans="1:27" ht="12.75" customHeight="1">
      <c r="A219" s="151"/>
      <c r="B219" s="151"/>
      <c r="C219" s="151"/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  <c r="AA219" s="151"/>
    </row>
    <row r="220" spans="1:27" ht="12.75" customHeight="1">
      <c r="A220" s="151"/>
      <c r="B220" s="151"/>
      <c r="C220" s="151"/>
      <c r="D220" s="151"/>
      <c r="E220" s="151"/>
      <c r="F220" s="151"/>
      <c r="G220" s="151"/>
      <c r="H220" s="151"/>
      <c r="I220" s="151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  <c r="AA220" s="151"/>
    </row>
    <row r="221" spans="1:27" ht="12.75" customHeight="1">
      <c r="A221" s="151"/>
      <c r="B221" s="151"/>
      <c r="C221" s="151"/>
      <c r="D221" s="151"/>
      <c r="E221" s="151"/>
      <c r="F221" s="151"/>
      <c r="G221" s="151"/>
      <c r="H221" s="151"/>
      <c r="I221" s="151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  <c r="AA221" s="151"/>
    </row>
    <row r="222" spans="1:27" ht="12.75" customHeight="1">
      <c r="A222" s="151"/>
      <c r="B222" s="151"/>
      <c r="C222" s="151"/>
      <c r="D222" s="151"/>
      <c r="E222" s="151"/>
      <c r="F222" s="151"/>
      <c r="G222" s="151"/>
      <c r="H222" s="151"/>
      <c r="I222" s="151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  <c r="AA222" s="151"/>
    </row>
    <row r="223" spans="1:27" ht="12.75" customHeight="1">
      <c r="A223" s="151"/>
      <c r="B223" s="151"/>
      <c r="C223" s="151"/>
      <c r="D223" s="151"/>
      <c r="E223" s="151"/>
      <c r="F223" s="151"/>
      <c r="G223" s="151"/>
      <c r="H223" s="151"/>
      <c r="I223" s="151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  <c r="AA223" s="151"/>
    </row>
    <row r="224" spans="1:27" ht="12.75" customHeight="1">
      <c r="A224" s="151"/>
      <c r="B224" s="151"/>
      <c r="C224" s="151"/>
      <c r="D224" s="151"/>
      <c r="E224" s="151"/>
      <c r="F224" s="151"/>
      <c r="G224" s="151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  <c r="AA224" s="151"/>
    </row>
    <row r="225" spans="1:27" ht="12.75" customHeight="1">
      <c r="A225" s="151"/>
      <c r="B225" s="151"/>
      <c r="C225" s="151"/>
      <c r="D225" s="151"/>
      <c r="E225" s="151"/>
      <c r="F225" s="151"/>
      <c r="G225" s="151"/>
      <c r="H225" s="151"/>
      <c r="I225" s="151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  <c r="AA225" s="151"/>
    </row>
    <row r="226" spans="1:27" ht="12.75" customHeight="1">
      <c r="A226" s="151"/>
      <c r="B226" s="151"/>
      <c r="C226" s="151"/>
      <c r="D226" s="151"/>
      <c r="E226" s="151"/>
      <c r="F226" s="151"/>
      <c r="G226" s="151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  <c r="AA226" s="151"/>
    </row>
    <row r="227" spans="1:27" ht="12.75" customHeight="1">
      <c r="A227" s="151"/>
      <c r="B227" s="151"/>
      <c r="C227" s="151"/>
      <c r="D227" s="151"/>
      <c r="E227" s="151"/>
      <c r="F227" s="151"/>
      <c r="G227" s="151"/>
      <c r="H227" s="151"/>
      <c r="I227" s="151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  <c r="AA227" s="151"/>
    </row>
    <row r="228" spans="1:27" ht="12.75" customHeight="1">
      <c r="A228" s="151"/>
      <c r="B228" s="151"/>
      <c r="C228" s="151"/>
      <c r="D228" s="151"/>
      <c r="E228" s="151"/>
      <c r="F228" s="151"/>
      <c r="G228" s="151"/>
      <c r="H228" s="151"/>
      <c r="I228" s="151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  <c r="AA228" s="151"/>
    </row>
    <row r="229" spans="1:27" ht="12.75" customHeight="1">
      <c r="A229" s="151"/>
      <c r="B229" s="151"/>
      <c r="C229" s="151"/>
      <c r="D229" s="151"/>
      <c r="E229" s="151"/>
      <c r="F229" s="151"/>
      <c r="G229" s="151"/>
      <c r="H229" s="151"/>
      <c r="I229" s="151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  <c r="AA229" s="151"/>
    </row>
    <row r="230" spans="1:27" ht="12.75" customHeight="1">
      <c r="A230" s="151"/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  <c r="AA230" s="151"/>
    </row>
    <row r="231" spans="1:27" ht="12.75" customHeight="1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  <c r="AA231" s="151"/>
    </row>
    <row r="232" spans="1:27" ht="12.75" customHeight="1">
      <c r="A232" s="151"/>
      <c r="B232" s="151"/>
      <c r="C232" s="151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  <c r="AA232" s="151"/>
    </row>
    <row r="233" spans="1:27" ht="12.75" customHeight="1">
      <c r="A233" s="151"/>
      <c r="B233" s="151"/>
      <c r="C233" s="151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  <c r="AA233" s="151"/>
    </row>
    <row r="234" spans="1:27" ht="12.75" customHeight="1">
      <c r="A234" s="151"/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  <c r="AA234" s="151"/>
    </row>
    <row r="235" spans="1:27" ht="12.75" customHeight="1">
      <c r="A235" s="151"/>
      <c r="B235" s="151"/>
      <c r="C235" s="151"/>
      <c r="D235" s="151"/>
      <c r="E235" s="151"/>
      <c r="F235" s="151"/>
      <c r="G235" s="151"/>
      <c r="H235" s="151"/>
      <c r="I235" s="151"/>
      <c r="J235" s="151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  <c r="AA235" s="151"/>
    </row>
    <row r="236" spans="1:27" ht="12.75" customHeight="1">
      <c r="A236" s="151"/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  <c r="AA236" s="151"/>
    </row>
    <row r="237" spans="1:27" ht="12.75" customHeight="1">
      <c r="A237" s="151"/>
      <c r="B237" s="151"/>
      <c r="C237" s="151"/>
      <c r="D237" s="151"/>
      <c r="E237" s="151"/>
      <c r="F237" s="151"/>
      <c r="G237" s="151"/>
      <c r="H237" s="151"/>
      <c r="I237" s="151"/>
      <c r="J237" s="151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  <c r="AA237" s="151"/>
    </row>
    <row r="238" spans="1:27" ht="12.75" customHeight="1">
      <c r="A238" s="151"/>
      <c r="B238" s="151"/>
      <c r="C238" s="151"/>
      <c r="D238" s="151"/>
      <c r="E238" s="151"/>
      <c r="F238" s="151"/>
      <c r="G238" s="151"/>
      <c r="H238" s="151"/>
      <c r="I238" s="151"/>
      <c r="J238" s="151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  <c r="AA238" s="151"/>
    </row>
    <row r="239" spans="1:27" ht="12.75" customHeight="1">
      <c r="A239" s="151"/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  <c r="AA239" s="151"/>
    </row>
    <row r="240" spans="1:27" ht="12.75" customHeight="1">
      <c r="A240" s="151"/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  <c r="AA240" s="151"/>
    </row>
    <row r="241" spans="1:27" ht="12.75" customHeight="1">
      <c r="A241" s="151"/>
      <c r="B241" s="151"/>
      <c r="C241" s="151"/>
      <c r="D241" s="151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  <c r="AA241" s="151"/>
    </row>
    <row r="242" spans="1:27" ht="12.75" customHeight="1">
      <c r="A242" s="151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  <c r="AA242" s="151"/>
    </row>
    <row r="243" spans="1:27" ht="12.75" customHeight="1">
      <c r="A243" s="151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  <c r="AA243" s="151"/>
    </row>
    <row r="244" spans="1:27" ht="12.75" customHeight="1">
      <c r="A244" s="151"/>
      <c r="B244" s="151"/>
      <c r="C244" s="151"/>
      <c r="D244" s="151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  <c r="AA244" s="151"/>
    </row>
    <row r="245" spans="1:27" ht="12.75" customHeight="1">
      <c r="A245" s="151"/>
      <c r="B245" s="151"/>
      <c r="C245" s="151"/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  <c r="AA245" s="151"/>
    </row>
    <row r="246" spans="1:27" ht="12.75" customHeight="1">
      <c r="A246" s="151"/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  <c r="AA246" s="151"/>
    </row>
    <row r="247" spans="1:27" ht="12.75" customHeight="1">
      <c r="A247" s="151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  <c r="AA247" s="151"/>
    </row>
    <row r="248" spans="1:27" ht="12.75" customHeight="1">
      <c r="A248" s="151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  <c r="AA248" s="151"/>
    </row>
    <row r="249" spans="1:27" ht="12.75" customHeight="1">
      <c r="A249" s="151"/>
      <c r="B249" s="151"/>
      <c r="C249" s="151"/>
      <c r="D249" s="151"/>
      <c r="E249" s="151"/>
      <c r="F249" s="151"/>
      <c r="G249" s="151"/>
      <c r="H249" s="151"/>
      <c r="I249" s="151"/>
      <c r="J249" s="151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  <c r="AA249" s="151"/>
    </row>
    <row r="250" spans="1:27" ht="12.75" customHeight="1">
      <c r="A250" s="151"/>
      <c r="B250" s="151"/>
      <c r="C250" s="151"/>
      <c r="D250" s="151"/>
      <c r="E250" s="151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  <c r="AA250" s="151"/>
    </row>
    <row r="251" spans="1:27" ht="12.75" customHeight="1">
      <c r="A251" s="151"/>
      <c r="B251" s="151"/>
      <c r="C251" s="151"/>
      <c r="D251" s="151"/>
      <c r="E251" s="151"/>
      <c r="F251" s="151"/>
      <c r="G251" s="151"/>
      <c r="H251" s="151"/>
      <c r="I251" s="151"/>
      <c r="J251" s="151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  <c r="AA251" s="151"/>
    </row>
    <row r="252" spans="1:27" ht="12.75" customHeight="1">
      <c r="A252" s="151"/>
      <c r="B252" s="151"/>
      <c r="C252" s="151"/>
      <c r="D252" s="151"/>
      <c r="E252" s="151"/>
      <c r="F252" s="151"/>
      <c r="G252" s="151"/>
      <c r="H252" s="151"/>
      <c r="I252" s="151"/>
      <c r="J252" s="151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  <c r="AA252" s="151"/>
    </row>
    <row r="253" spans="1:27" ht="12.75" customHeight="1">
      <c r="A253" s="151"/>
      <c r="B253" s="151"/>
      <c r="C253" s="151"/>
      <c r="D253" s="151"/>
      <c r="E253" s="151"/>
      <c r="F253" s="151"/>
      <c r="G253" s="151"/>
      <c r="H253" s="151"/>
      <c r="I253" s="151"/>
      <c r="J253" s="151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  <c r="AA253" s="151"/>
    </row>
    <row r="254" spans="1:27" ht="12.75" customHeight="1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  <c r="AA254" s="151"/>
    </row>
    <row r="255" spans="1:27" ht="12.75" customHeight="1">
      <c r="A255" s="151"/>
      <c r="B255" s="151"/>
      <c r="C255" s="151"/>
      <c r="D255" s="151"/>
      <c r="E255" s="151"/>
      <c r="F255" s="151"/>
      <c r="G255" s="151"/>
      <c r="H255" s="151"/>
      <c r="I255" s="151"/>
      <c r="J255" s="151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  <c r="AA255" s="151"/>
    </row>
    <row r="256" spans="1:27" ht="12.75" customHeight="1">
      <c r="A256" s="151"/>
      <c r="B256" s="151"/>
      <c r="C256" s="151"/>
      <c r="D256" s="151"/>
      <c r="E256" s="151"/>
      <c r="F256" s="151"/>
      <c r="G256" s="151"/>
      <c r="H256" s="151"/>
      <c r="I256" s="151"/>
      <c r="J256" s="151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  <c r="AA256" s="151"/>
    </row>
    <row r="257" spans="1:27" ht="12.75" customHeight="1">
      <c r="A257" s="151"/>
      <c r="B257" s="151"/>
      <c r="C257" s="151"/>
      <c r="D257" s="151"/>
      <c r="E257" s="151"/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  <c r="AA257" s="151"/>
    </row>
    <row r="258" spans="1:27" ht="12.75" customHeight="1">
      <c r="A258" s="151"/>
      <c r="B258" s="151"/>
      <c r="C258" s="151"/>
      <c r="D258" s="151"/>
      <c r="E258" s="151"/>
      <c r="F258" s="151"/>
      <c r="G258" s="151"/>
      <c r="H258" s="151"/>
      <c r="I258" s="151"/>
      <c r="J258" s="151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  <c r="AA258" s="151"/>
    </row>
    <row r="259" spans="1:27" ht="12.75" customHeight="1">
      <c r="A259" s="151"/>
      <c r="B259" s="151"/>
      <c r="C259" s="151"/>
      <c r="D259" s="151"/>
      <c r="E259" s="151"/>
      <c r="F259" s="151"/>
      <c r="G259" s="151"/>
      <c r="H259" s="151"/>
      <c r="I259" s="151"/>
      <c r="J259" s="151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  <c r="AA259" s="151"/>
    </row>
    <row r="260" spans="1:27" ht="12.75" customHeight="1">
      <c r="A260" s="151"/>
      <c r="B260" s="151"/>
      <c r="C260" s="151"/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  <c r="AA260" s="151"/>
    </row>
    <row r="261" spans="1:27" ht="12.75" customHeight="1">
      <c r="A261" s="151"/>
      <c r="B261" s="151"/>
      <c r="C261" s="151"/>
      <c r="D261" s="151"/>
      <c r="E261" s="151"/>
      <c r="F261" s="151"/>
      <c r="G261" s="151"/>
      <c r="H261" s="151"/>
      <c r="I261" s="151"/>
      <c r="J261" s="151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  <c r="AA261" s="151"/>
    </row>
    <row r="262" spans="1:27" ht="12.75" customHeight="1">
      <c r="A262" s="151"/>
      <c r="B262" s="151"/>
      <c r="C262" s="151"/>
      <c r="D262" s="151"/>
      <c r="E262" s="151"/>
      <c r="F262" s="151"/>
      <c r="G262" s="151"/>
      <c r="H262" s="151"/>
      <c r="I262" s="151"/>
      <c r="J262" s="151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  <c r="AA262" s="151"/>
    </row>
    <row r="263" spans="1:27" ht="12.75" customHeight="1">
      <c r="A263" s="151"/>
      <c r="B263" s="151"/>
      <c r="C263" s="151"/>
      <c r="D263" s="151"/>
      <c r="E263" s="151"/>
      <c r="F263" s="151"/>
      <c r="G263" s="151"/>
      <c r="H263" s="151"/>
      <c r="I263" s="151"/>
      <c r="J263" s="151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  <c r="AA263" s="151"/>
    </row>
    <row r="264" spans="1:27" ht="12.75" customHeight="1">
      <c r="A264" s="151"/>
      <c r="B264" s="151"/>
      <c r="C264" s="151"/>
      <c r="D264" s="151"/>
      <c r="E264" s="151"/>
      <c r="F264" s="151"/>
      <c r="G264" s="151"/>
      <c r="H264" s="151"/>
      <c r="I264" s="151"/>
      <c r="J264" s="151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  <c r="AA264" s="151"/>
    </row>
    <row r="265" spans="1:27" ht="12.75" customHeight="1">
      <c r="A265" s="151"/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  <c r="AA265" s="151"/>
    </row>
    <row r="266" spans="1:27" ht="12.75" customHeight="1">
      <c r="A266" s="151"/>
      <c r="B266" s="151"/>
      <c r="C266" s="151"/>
      <c r="D266" s="151"/>
      <c r="E266" s="151"/>
      <c r="F266" s="151"/>
      <c r="G266" s="151"/>
      <c r="H266" s="151"/>
      <c r="I266" s="151"/>
      <c r="J266" s="151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  <c r="AA266" s="151"/>
    </row>
    <row r="267" spans="1:27" ht="12.75" customHeight="1">
      <c r="A267" s="151"/>
      <c r="B267" s="151"/>
      <c r="C267" s="151"/>
      <c r="D267" s="151"/>
      <c r="E267" s="151"/>
      <c r="F267" s="151"/>
      <c r="G267" s="151"/>
      <c r="H267" s="151"/>
      <c r="I267" s="151"/>
      <c r="J267" s="151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  <c r="AA267" s="151"/>
    </row>
    <row r="268" spans="1:27" ht="12.75" customHeight="1">
      <c r="A268" s="151"/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  <c r="AA268" s="151"/>
    </row>
    <row r="269" spans="1:27" ht="12.75" customHeight="1">
      <c r="A269" s="151"/>
      <c r="B269" s="151"/>
      <c r="C269" s="151"/>
      <c r="D269" s="151"/>
      <c r="E269" s="151"/>
      <c r="F269" s="151"/>
      <c r="G269" s="151"/>
      <c r="H269" s="151"/>
      <c r="I269" s="151"/>
      <c r="J269" s="151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  <c r="AA269" s="151"/>
    </row>
    <row r="270" spans="1:27" ht="12.75" customHeight="1">
      <c r="A270" s="151"/>
      <c r="B270" s="151"/>
      <c r="C270" s="151"/>
      <c r="D270" s="151"/>
      <c r="E270" s="151"/>
      <c r="F270" s="151"/>
      <c r="G270" s="151"/>
      <c r="H270" s="151"/>
      <c r="I270" s="151"/>
      <c r="J270" s="151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  <c r="AA270" s="151"/>
    </row>
    <row r="271" spans="1:27" ht="12.75" customHeight="1">
      <c r="A271" s="151"/>
      <c r="B271" s="151"/>
      <c r="C271" s="151"/>
      <c r="D271" s="151"/>
      <c r="E271" s="151"/>
      <c r="F271" s="151"/>
      <c r="G271" s="151"/>
      <c r="H271" s="151"/>
      <c r="I271" s="151"/>
      <c r="J271" s="151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  <c r="AA271" s="151"/>
    </row>
    <row r="272" spans="1:27" ht="12.75" customHeight="1">
      <c r="A272" s="151"/>
      <c r="B272" s="151"/>
      <c r="C272" s="151"/>
      <c r="D272" s="151"/>
      <c r="E272" s="151"/>
      <c r="F272" s="151"/>
      <c r="G272" s="151"/>
      <c r="H272" s="151"/>
      <c r="I272" s="151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  <c r="AA272" s="151"/>
    </row>
    <row r="273" spans="1:27" ht="12.75" customHeight="1">
      <c r="A273" s="151"/>
      <c r="B273" s="151"/>
      <c r="C273" s="151"/>
      <c r="D273" s="151"/>
      <c r="E273" s="151"/>
      <c r="F273" s="151"/>
      <c r="G273" s="151"/>
      <c r="H273" s="151"/>
      <c r="I273" s="151"/>
      <c r="J273" s="151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  <c r="AA273" s="151"/>
    </row>
    <row r="274" spans="1:27" ht="12.75" customHeight="1">
      <c r="A274" s="151"/>
      <c r="B274" s="151"/>
      <c r="C274" s="151"/>
      <c r="D274" s="151"/>
      <c r="E274" s="151"/>
      <c r="F274" s="151"/>
      <c r="G274" s="151"/>
      <c r="H274" s="151"/>
      <c r="I274" s="151"/>
      <c r="J274" s="151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  <c r="AA274" s="151"/>
    </row>
    <row r="275" spans="1:27" ht="12.75" customHeight="1">
      <c r="A275" s="151"/>
      <c r="B275" s="151"/>
      <c r="C275" s="151"/>
      <c r="D275" s="151"/>
      <c r="E275" s="151"/>
      <c r="F275" s="151"/>
      <c r="G275" s="151"/>
      <c r="H275" s="151"/>
      <c r="I275" s="151"/>
      <c r="J275" s="151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  <c r="AA275" s="151"/>
    </row>
    <row r="276" spans="1:27" ht="12.75" customHeight="1">
      <c r="A276" s="151"/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  <c r="AA276" s="151"/>
    </row>
    <row r="277" spans="1:27" ht="12.75" customHeight="1">
      <c r="A277" s="151"/>
      <c r="B277" s="151"/>
      <c r="C277" s="151"/>
      <c r="D277" s="151"/>
      <c r="E277" s="151"/>
      <c r="F277" s="151"/>
      <c r="G277" s="151"/>
      <c r="H277" s="151"/>
      <c r="I277" s="151"/>
      <c r="J277" s="151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  <c r="AA277" s="151"/>
    </row>
    <row r="278" spans="1:27" ht="12.75" customHeight="1">
      <c r="A278" s="151"/>
      <c r="B278" s="151"/>
      <c r="C278" s="151"/>
      <c r="D278" s="151"/>
      <c r="E278" s="151"/>
      <c r="F278" s="151"/>
      <c r="G278" s="151"/>
      <c r="H278" s="151"/>
      <c r="I278" s="151"/>
      <c r="J278" s="151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  <c r="AA278" s="151"/>
    </row>
    <row r="279" spans="1:27" ht="12.75" customHeight="1">
      <c r="A279" s="151"/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  <c r="AA279" s="151"/>
    </row>
    <row r="280" spans="1:27" ht="12.75" customHeight="1">
      <c r="A280" s="151"/>
      <c r="B280" s="151"/>
      <c r="C280" s="151"/>
      <c r="D280" s="151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  <c r="AA280" s="151"/>
    </row>
    <row r="281" spans="1:27" ht="12.75" customHeight="1">
      <c r="A281" s="151"/>
      <c r="B281" s="151"/>
      <c r="C281" s="151"/>
      <c r="D281" s="151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  <c r="AA281" s="151"/>
    </row>
    <row r="282" spans="1:27" ht="12.75" customHeight="1">
      <c r="A282" s="151"/>
      <c r="B282" s="151"/>
      <c r="C282" s="151"/>
      <c r="D282" s="151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  <c r="AA282" s="151"/>
    </row>
    <row r="283" spans="1:27" ht="12.75" customHeight="1">
      <c r="A283" s="151"/>
      <c r="B283" s="151"/>
      <c r="C283" s="151"/>
      <c r="D283" s="151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  <c r="AA283" s="151"/>
    </row>
    <row r="284" spans="1:27" ht="12.75" customHeight="1">
      <c r="A284" s="151"/>
      <c r="B284" s="151"/>
      <c r="C284" s="151"/>
      <c r="D284" s="151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  <c r="AA284" s="151"/>
    </row>
    <row r="285" spans="1:27" ht="12.75" customHeight="1">
      <c r="A285" s="151"/>
      <c r="B285" s="151"/>
      <c r="C285" s="151"/>
      <c r="D285" s="151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  <c r="AA285" s="151"/>
    </row>
    <row r="286" spans="1:27" ht="12.75" customHeight="1">
      <c r="A286" s="151"/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  <c r="AA286" s="151"/>
    </row>
    <row r="287" spans="1:27" ht="12.75" customHeight="1">
      <c r="A287" s="151"/>
      <c r="B287" s="151"/>
      <c r="C287" s="151"/>
      <c r="D287" s="151"/>
      <c r="E287" s="151"/>
      <c r="F287" s="151"/>
      <c r="G287" s="151"/>
      <c r="H287" s="151"/>
      <c r="I287" s="151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  <c r="AA287" s="151"/>
    </row>
    <row r="288" spans="1:27" ht="12.75" customHeight="1">
      <c r="A288" s="151"/>
      <c r="B288" s="151"/>
      <c r="C288" s="151"/>
      <c r="D288" s="151"/>
      <c r="E288" s="151"/>
      <c r="F288" s="151"/>
      <c r="G288" s="151"/>
      <c r="H288" s="151"/>
      <c r="I288" s="151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  <c r="AA288" s="151"/>
    </row>
    <row r="289" spans="1:27" ht="12.75" customHeight="1">
      <c r="A289" s="151"/>
      <c r="B289" s="151"/>
      <c r="C289" s="151"/>
      <c r="D289" s="151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  <c r="AA289" s="151"/>
    </row>
    <row r="290" spans="1:27" ht="12.75" customHeight="1">
      <c r="A290" s="151"/>
      <c r="B290" s="151"/>
      <c r="C290" s="151"/>
      <c r="D290" s="151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</row>
    <row r="291" spans="1:27" ht="12.75" customHeight="1">
      <c r="A291" s="151"/>
      <c r="B291" s="151"/>
      <c r="C291" s="151"/>
      <c r="D291" s="151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</row>
    <row r="292" spans="1:27" ht="12.75" customHeight="1">
      <c r="A292" s="151"/>
      <c r="B292" s="151"/>
      <c r="C292" s="151"/>
      <c r="D292" s="151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  <c r="AA292" s="151"/>
    </row>
    <row r="293" spans="1:27" ht="12.75" customHeight="1">
      <c r="A293" s="151"/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  <c r="AA293" s="151"/>
    </row>
    <row r="294" spans="1:27" ht="12.75" customHeight="1">
      <c r="A294" s="151"/>
      <c r="B294" s="151"/>
      <c r="C294" s="151"/>
      <c r="D294" s="151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  <c r="AA294" s="151"/>
    </row>
    <row r="295" spans="1:27" ht="12.75" customHeight="1">
      <c r="A295" s="151"/>
      <c r="B295" s="151"/>
      <c r="C295" s="151"/>
      <c r="D295" s="151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  <c r="AA295" s="151"/>
    </row>
    <row r="296" spans="1:27" ht="12.75" customHeight="1">
      <c r="A296" s="151"/>
      <c r="B296" s="151"/>
      <c r="C296" s="151"/>
      <c r="D296" s="151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  <c r="AA296" s="151"/>
    </row>
    <row r="297" spans="1:27" ht="12.75" customHeight="1">
      <c r="A297" s="151"/>
      <c r="B297" s="151"/>
      <c r="C297" s="151"/>
      <c r="D297" s="151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  <c r="AA297" s="151"/>
    </row>
    <row r="298" spans="1:27" ht="12.75" customHeight="1">
      <c r="A298" s="151"/>
      <c r="B298" s="151"/>
      <c r="C298" s="151"/>
      <c r="D298" s="151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  <c r="AA298" s="151"/>
    </row>
    <row r="299" spans="1:27" ht="12.75" customHeight="1">
      <c r="A299" s="151"/>
      <c r="B299" s="151"/>
      <c r="C299" s="151"/>
      <c r="D299" s="151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  <c r="AA299" s="151"/>
    </row>
    <row r="300" spans="1:27" ht="12.75" customHeight="1">
      <c r="A300" s="151"/>
      <c r="B300" s="151"/>
      <c r="C300" s="151"/>
      <c r="D300" s="151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  <c r="AA300" s="151"/>
    </row>
    <row r="301" spans="1:27" ht="12.75" customHeight="1">
      <c r="A301" s="151"/>
      <c r="B301" s="151"/>
      <c r="C301" s="151"/>
      <c r="D301" s="151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  <c r="AA301" s="151"/>
    </row>
    <row r="302" spans="1:27" ht="12.75" customHeight="1">
      <c r="A302" s="151"/>
      <c r="B302" s="151"/>
      <c r="C302" s="151"/>
      <c r="D302" s="151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  <c r="AA302" s="151"/>
    </row>
    <row r="303" spans="1:27" ht="12.75" customHeight="1">
      <c r="A303" s="151"/>
      <c r="B303" s="151"/>
      <c r="C303" s="151"/>
      <c r="D303" s="151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  <c r="AA303" s="151"/>
    </row>
    <row r="304" spans="1:27" ht="12.75" customHeight="1">
      <c r="A304" s="151"/>
      <c r="B304" s="151"/>
      <c r="C304" s="151"/>
      <c r="D304" s="151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  <c r="AA304" s="151"/>
    </row>
    <row r="305" spans="1:27" ht="12.75" customHeight="1">
      <c r="A305" s="151"/>
      <c r="B305" s="151"/>
      <c r="C305" s="151"/>
      <c r="D305" s="151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  <c r="AA305" s="151"/>
    </row>
    <row r="306" spans="1:27" ht="12.75" customHeight="1">
      <c r="A306" s="151"/>
      <c r="B306" s="151"/>
      <c r="C306" s="151"/>
      <c r="D306" s="151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  <c r="AA306" s="151"/>
    </row>
    <row r="307" spans="1:27" ht="12.75" customHeight="1">
      <c r="A307" s="151"/>
      <c r="B307" s="151"/>
      <c r="C307" s="151"/>
      <c r="D307" s="151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  <c r="AA307" s="151"/>
    </row>
    <row r="308" spans="1:27" ht="12.75" customHeight="1">
      <c r="A308" s="151"/>
      <c r="B308" s="151"/>
      <c r="C308" s="151"/>
      <c r="D308" s="151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  <c r="AA308" s="151"/>
    </row>
    <row r="309" spans="1:27" ht="12.75" customHeight="1">
      <c r="A309" s="151"/>
      <c r="B309" s="151"/>
      <c r="C309" s="151"/>
      <c r="D309" s="151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  <c r="AA309" s="151"/>
    </row>
    <row r="310" spans="1:27" ht="12.75" customHeight="1">
      <c r="A310" s="151"/>
      <c r="B310" s="151"/>
      <c r="C310" s="151"/>
      <c r="D310" s="151"/>
      <c r="E310" s="151"/>
      <c r="F310" s="151"/>
      <c r="G310" s="151"/>
      <c r="H310" s="151"/>
      <c r="I310" s="151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  <c r="AA310" s="151"/>
    </row>
    <row r="311" spans="1:27" ht="12.75" customHeight="1">
      <c r="A311" s="151"/>
      <c r="B311" s="151"/>
      <c r="C311" s="151"/>
      <c r="D311" s="151"/>
      <c r="E311" s="151"/>
      <c r="F311" s="151"/>
      <c r="G311" s="151"/>
      <c r="H311" s="151"/>
      <c r="I311" s="151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  <c r="AA311" s="151"/>
    </row>
    <row r="312" spans="1:27" ht="12.75" customHeight="1">
      <c r="A312" s="151"/>
      <c r="B312" s="151"/>
      <c r="C312" s="151"/>
      <c r="D312" s="151"/>
      <c r="E312" s="151"/>
      <c r="F312" s="151"/>
      <c r="G312" s="151"/>
      <c r="H312" s="151"/>
      <c r="I312" s="151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  <c r="AA312" s="151"/>
    </row>
    <row r="313" spans="1:27" ht="12.75" customHeight="1">
      <c r="A313" s="151"/>
      <c r="B313" s="151"/>
      <c r="C313" s="151"/>
      <c r="D313" s="151"/>
      <c r="E313" s="151"/>
      <c r="F313" s="151"/>
      <c r="G313" s="151"/>
      <c r="H313" s="151"/>
      <c r="I313" s="151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  <c r="AA313" s="151"/>
    </row>
    <row r="314" spans="1:27" ht="12.75" customHeight="1">
      <c r="A314" s="151"/>
      <c r="B314" s="151"/>
      <c r="C314" s="151"/>
      <c r="D314" s="151"/>
      <c r="E314" s="151"/>
      <c r="F314" s="151"/>
      <c r="G314" s="151"/>
      <c r="H314" s="151"/>
      <c r="I314" s="151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  <c r="AA314" s="151"/>
    </row>
    <row r="315" spans="1:27" ht="12.75" customHeight="1">
      <c r="A315" s="151"/>
      <c r="B315" s="151"/>
      <c r="C315" s="151"/>
      <c r="D315" s="151"/>
      <c r="E315" s="151"/>
      <c r="F315" s="151"/>
      <c r="G315" s="151"/>
      <c r="H315" s="151"/>
      <c r="I315" s="151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  <c r="AA315" s="151"/>
    </row>
    <row r="316" spans="1:27" ht="12.75" customHeight="1">
      <c r="A316" s="151"/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  <c r="AA316" s="151"/>
    </row>
    <row r="317" spans="1:27" ht="12.75" customHeight="1">
      <c r="A317" s="151"/>
      <c r="B317" s="151"/>
      <c r="C317" s="151"/>
      <c r="D317" s="151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  <c r="AA317" s="151"/>
    </row>
    <row r="318" spans="1:27" ht="12.75" customHeight="1">
      <c r="A318" s="151"/>
      <c r="B318" s="151"/>
      <c r="C318" s="151"/>
      <c r="D318" s="151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  <c r="AA318" s="151"/>
    </row>
    <row r="319" spans="1:27" ht="12.75" customHeight="1">
      <c r="A319" s="151"/>
      <c r="B319" s="151"/>
      <c r="C319" s="151"/>
      <c r="D319" s="151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  <c r="AA319" s="151"/>
    </row>
    <row r="320" spans="1:27" ht="12.75" customHeight="1">
      <c r="A320" s="151"/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  <c r="AA320" s="151"/>
    </row>
    <row r="321" spans="1:27" ht="12.75" customHeight="1">
      <c r="A321" s="151"/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  <c r="AA321" s="151"/>
    </row>
    <row r="322" spans="1:27" ht="12.75" customHeight="1">
      <c r="A322" s="151"/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  <c r="AA322" s="151"/>
    </row>
    <row r="323" spans="1:27" ht="12.75" customHeight="1">
      <c r="A323" s="151"/>
      <c r="B323" s="151"/>
      <c r="C323" s="151"/>
      <c r="D323" s="151"/>
      <c r="E323" s="151"/>
      <c r="F323" s="151"/>
      <c r="G323" s="151"/>
      <c r="H323" s="151"/>
      <c r="I323" s="151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  <c r="AA323" s="151"/>
    </row>
    <row r="324" spans="1:27" ht="12.75" customHeight="1">
      <c r="A324" s="151"/>
      <c r="B324" s="151"/>
      <c r="C324" s="151"/>
      <c r="D324" s="151"/>
      <c r="E324" s="151"/>
      <c r="F324" s="151"/>
      <c r="G324" s="151"/>
      <c r="H324" s="151"/>
      <c r="I324" s="151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  <c r="AA324" s="151"/>
    </row>
    <row r="325" spans="1:27" ht="12.75" customHeight="1">
      <c r="A325" s="151"/>
      <c r="B325" s="151"/>
      <c r="C325" s="151"/>
      <c r="D325" s="151"/>
      <c r="E325" s="151"/>
      <c r="F325" s="151"/>
      <c r="G325" s="151"/>
      <c r="H325" s="151"/>
      <c r="I325" s="151"/>
      <c r="J325" s="151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  <c r="AA325" s="151"/>
    </row>
    <row r="326" spans="1:27" ht="12.75" customHeight="1">
      <c r="A326" s="151"/>
      <c r="B326" s="151"/>
      <c r="C326" s="151"/>
      <c r="D326" s="151"/>
      <c r="E326" s="151"/>
      <c r="F326" s="151"/>
      <c r="G326" s="151"/>
      <c r="H326" s="151"/>
      <c r="I326" s="151"/>
      <c r="J326" s="151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  <c r="AA326" s="151"/>
    </row>
    <row r="327" spans="1:27" ht="12.75" customHeight="1">
      <c r="A327" s="151"/>
      <c r="B327" s="151"/>
      <c r="C327" s="151"/>
      <c r="D327" s="151"/>
      <c r="E327" s="151"/>
      <c r="F327" s="151"/>
      <c r="G327" s="151"/>
      <c r="H327" s="151"/>
      <c r="I327" s="151"/>
      <c r="J327" s="151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  <c r="AA327" s="151"/>
    </row>
    <row r="328" spans="1:27" ht="12.75" customHeight="1">
      <c r="A328" s="151"/>
      <c r="B328" s="151"/>
      <c r="C328" s="151"/>
      <c r="D328" s="151"/>
      <c r="E328" s="151"/>
      <c r="F328" s="151"/>
      <c r="G328" s="151"/>
      <c r="H328" s="151"/>
      <c r="I328" s="151"/>
      <c r="J328" s="151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  <c r="AA328" s="151"/>
    </row>
    <row r="329" spans="1:27" ht="12.75" customHeight="1">
      <c r="A329" s="151"/>
      <c r="B329" s="151"/>
      <c r="C329" s="151"/>
      <c r="D329" s="151"/>
      <c r="E329" s="151"/>
      <c r="F329" s="151"/>
      <c r="G329" s="151"/>
      <c r="H329" s="151"/>
      <c r="I329" s="151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  <c r="AA329" s="151"/>
    </row>
    <row r="330" spans="1:27" ht="12.75" customHeight="1">
      <c r="A330" s="151"/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  <c r="AA330" s="151"/>
    </row>
    <row r="331" spans="1:27" ht="12.75" customHeight="1">
      <c r="A331" s="151"/>
      <c r="B331" s="151"/>
      <c r="C331" s="151"/>
      <c r="D331" s="151"/>
      <c r="E331" s="151"/>
      <c r="F331" s="151"/>
      <c r="G331" s="151"/>
      <c r="H331" s="151"/>
      <c r="I331" s="151"/>
      <c r="J331" s="151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  <c r="AA331" s="151"/>
    </row>
    <row r="332" spans="1:27" ht="12.75" customHeight="1">
      <c r="A332" s="151"/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  <c r="AA332" s="151"/>
    </row>
    <row r="333" spans="1:27" ht="12.75" customHeight="1">
      <c r="A333" s="151"/>
      <c r="B333" s="151"/>
      <c r="C333" s="151"/>
      <c r="D333" s="151"/>
      <c r="E333" s="151"/>
      <c r="F333" s="151"/>
      <c r="G333" s="151"/>
      <c r="H333" s="151"/>
      <c r="I333" s="151"/>
      <c r="J333" s="151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  <c r="AA333" s="151"/>
    </row>
    <row r="334" spans="1:27" ht="12.75" customHeight="1">
      <c r="A334" s="151"/>
      <c r="B334" s="151"/>
      <c r="C334" s="151"/>
      <c r="D334" s="151"/>
      <c r="E334" s="151"/>
      <c r="F334" s="151"/>
      <c r="G334" s="151"/>
      <c r="H334" s="151"/>
      <c r="I334" s="151"/>
      <c r="J334" s="151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  <c r="AA334" s="151"/>
    </row>
    <row r="335" spans="1:27" ht="12.75" customHeight="1">
      <c r="A335" s="151"/>
      <c r="B335" s="151"/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  <c r="AA335" s="151"/>
    </row>
    <row r="336" spans="1:27" ht="12.75" customHeight="1">
      <c r="A336" s="151"/>
      <c r="B336" s="151"/>
      <c r="C336" s="151"/>
      <c r="D336" s="151"/>
      <c r="E336" s="151"/>
      <c r="F336" s="151"/>
      <c r="G336" s="151"/>
      <c r="H336" s="151"/>
      <c r="I336" s="151"/>
      <c r="J336" s="151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  <c r="AA336" s="151"/>
    </row>
    <row r="337" spans="1:27" ht="12.75" customHeight="1">
      <c r="A337" s="151"/>
      <c r="B337" s="151"/>
      <c r="C337" s="151"/>
      <c r="D337" s="151"/>
      <c r="E337" s="151"/>
      <c r="F337" s="151"/>
      <c r="G337" s="151"/>
      <c r="H337" s="151"/>
      <c r="I337" s="151"/>
      <c r="J337" s="151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  <c r="AA337" s="151"/>
    </row>
    <row r="338" spans="1:27" ht="12.75" customHeight="1">
      <c r="A338" s="151"/>
      <c r="B338" s="151"/>
      <c r="C338" s="151"/>
      <c r="D338" s="151"/>
      <c r="E338" s="151"/>
      <c r="F338" s="151"/>
      <c r="G338" s="151"/>
      <c r="H338" s="151"/>
      <c r="I338" s="151"/>
      <c r="J338" s="151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  <c r="AA338" s="151"/>
    </row>
    <row r="339" spans="1:27" ht="12.75" customHeight="1">
      <c r="A339" s="151"/>
      <c r="B339" s="151"/>
      <c r="C339" s="151"/>
      <c r="D339" s="151"/>
      <c r="E339" s="151"/>
      <c r="F339" s="151"/>
      <c r="G339" s="151"/>
      <c r="H339" s="151"/>
      <c r="I339" s="151"/>
      <c r="J339" s="151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  <c r="AA339" s="151"/>
    </row>
    <row r="340" spans="1:27" ht="12.75" customHeight="1">
      <c r="A340" s="151"/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  <c r="AA340" s="151"/>
    </row>
    <row r="341" spans="1:27" ht="12.75" customHeight="1">
      <c r="A341" s="151"/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  <c r="AA341" s="151"/>
    </row>
    <row r="342" spans="1:27" ht="12.75" customHeight="1">
      <c r="A342" s="151"/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  <c r="AA342" s="151"/>
    </row>
    <row r="343" spans="1:27" ht="12.75" customHeight="1">
      <c r="A343" s="151"/>
      <c r="B343" s="151"/>
      <c r="C343" s="151"/>
      <c r="D343" s="151"/>
      <c r="E343" s="151"/>
      <c r="F343" s="151"/>
      <c r="G343" s="151"/>
      <c r="H343" s="151"/>
      <c r="I343" s="151"/>
      <c r="J343" s="151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  <c r="AA343" s="151"/>
    </row>
    <row r="344" spans="1:27" ht="12.75" customHeight="1">
      <c r="A344" s="151"/>
      <c r="B344" s="151"/>
      <c r="C344" s="151"/>
      <c r="D344" s="151"/>
      <c r="E344" s="151"/>
      <c r="F344" s="151"/>
      <c r="G344" s="151"/>
      <c r="H344" s="151"/>
      <c r="I344" s="151"/>
      <c r="J344" s="151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  <c r="AA344" s="151"/>
    </row>
    <row r="345" spans="1:27" ht="12.75" customHeight="1">
      <c r="A345" s="151"/>
      <c r="B345" s="151"/>
      <c r="C345" s="151"/>
      <c r="D345" s="151"/>
      <c r="E345" s="151"/>
      <c r="F345" s="151"/>
      <c r="G345" s="151"/>
      <c r="H345" s="151"/>
      <c r="I345" s="151"/>
      <c r="J345" s="151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  <c r="AA345" s="151"/>
    </row>
    <row r="346" spans="1:27" ht="12.75" customHeight="1">
      <c r="A346" s="151"/>
      <c r="B346" s="151"/>
      <c r="C346" s="151"/>
      <c r="D346" s="151"/>
      <c r="E346" s="151"/>
      <c r="F346" s="151"/>
      <c r="G346" s="151"/>
      <c r="H346" s="151"/>
      <c r="I346" s="151"/>
      <c r="J346" s="151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  <c r="AA346" s="151"/>
    </row>
    <row r="347" spans="1:27" ht="12.75" customHeight="1">
      <c r="A347" s="151"/>
      <c r="B347" s="151"/>
      <c r="C347" s="151"/>
      <c r="D347" s="151"/>
      <c r="E347" s="151"/>
      <c r="F347" s="151"/>
      <c r="G347" s="151"/>
      <c r="H347" s="151"/>
      <c r="I347" s="151"/>
      <c r="J347" s="151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  <c r="AA347" s="151"/>
    </row>
    <row r="348" spans="1:27" ht="12.75" customHeight="1">
      <c r="A348" s="151"/>
      <c r="B348" s="151"/>
      <c r="C348" s="151"/>
      <c r="D348" s="151"/>
      <c r="E348" s="151"/>
      <c r="F348" s="151"/>
      <c r="G348" s="151"/>
      <c r="H348" s="151"/>
      <c r="I348" s="151"/>
      <c r="J348" s="151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  <c r="AA348" s="151"/>
    </row>
    <row r="349" spans="1:27" ht="12.75" customHeight="1">
      <c r="A349" s="151"/>
      <c r="B349" s="151"/>
      <c r="C349" s="151"/>
      <c r="D349" s="151"/>
      <c r="E349" s="151"/>
      <c r="F349" s="151"/>
      <c r="G349" s="151"/>
      <c r="H349" s="151"/>
      <c r="I349" s="151"/>
      <c r="J349" s="151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  <c r="AA349" s="151"/>
    </row>
    <row r="350" spans="1:27" ht="12.75" customHeight="1">
      <c r="A350" s="151"/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  <c r="AA350" s="151"/>
    </row>
    <row r="351" spans="1:27" ht="12.75" customHeight="1">
      <c r="A351" s="151"/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  <c r="AA351" s="151"/>
    </row>
    <row r="352" spans="1:27" ht="12.75" customHeight="1">
      <c r="A352" s="151"/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  <c r="AA352" s="151"/>
    </row>
    <row r="353" spans="1:27" ht="12.75" customHeight="1">
      <c r="A353" s="151"/>
      <c r="B353" s="151"/>
      <c r="C353" s="151"/>
      <c r="D353" s="151"/>
      <c r="E353" s="151"/>
      <c r="F353" s="151"/>
      <c r="G353" s="151"/>
      <c r="H353" s="151"/>
      <c r="I353" s="151"/>
      <c r="J353" s="151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  <c r="AA353" s="151"/>
    </row>
    <row r="354" spans="1:27" ht="12.75" customHeight="1">
      <c r="A354" s="151"/>
      <c r="B354" s="151"/>
      <c r="C354" s="151"/>
      <c r="D354" s="151"/>
      <c r="E354" s="151"/>
      <c r="F354" s="151"/>
      <c r="G354" s="151"/>
      <c r="H354" s="151"/>
      <c r="I354" s="151"/>
      <c r="J354" s="151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  <c r="AA354" s="151"/>
    </row>
    <row r="355" spans="1:27" ht="12.75" customHeight="1">
      <c r="A355" s="151"/>
      <c r="B355" s="151"/>
      <c r="C355" s="151"/>
      <c r="D355" s="151"/>
      <c r="E355" s="151"/>
      <c r="F355" s="151"/>
      <c r="G355" s="151"/>
      <c r="H355" s="151"/>
      <c r="I355" s="151"/>
      <c r="J355" s="151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  <c r="AA355" s="151"/>
    </row>
    <row r="356" spans="1:27" ht="12.75" customHeight="1">
      <c r="A356" s="151"/>
      <c r="B356" s="151"/>
      <c r="C356" s="151"/>
      <c r="D356" s="151"/>
      <c r="E356" s="151"/>
      <c r="F356" s="151"/>
      <c r="G356" s="151"/>
      <c r="H356" s="151"/>
      <c r="I356" s="151"/>
      <c r="J356" s="151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  <c r="AA356" s="151"/>
    </row>
    <row r="357" spans="1:27" ht="12.75" customHeight="1">
      <c r="A357" s="151"/>
      <c r="B357" s="151"/>
      <c r="C357" s="151"/>
      <c r="D357" s="151"/>
      <c r="E357" s="151"/>
      <c r="F357" s="151"/>
      <c r="G357" s="151"/>
      <c r="H357" s="151"/>
      <c r="I357" s="151"/>
      <c r="J357" s="151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  <c r="AA357" s="151"/>
    </row>
    <row r="358" spans="1:27" ht="12.75" customHeight="1">
      <c r="A358" s="151"/>
      <c r="B358" s="151"/>
      <c r="C358" s="151"/>
      <c r="D358" s="151"/>
      <c r="E358" s="151"/>
      <c r="F358" s="151"/>
      <c r="G358" s="151"/>
      <c r="H358" s="151"/>
      <c r="I358" s="151"/>
      <c r="J358" s="151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  <c r="AA358" s="151"/>
    </row>
    <row r="359" spans="1:27" ht="12.75" customHeight="1">
      <c r="A359" s="151"/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  <c r="AA359" s="151"/>
    </row>
    <row r="360" spans="1:27" ht="12.75" customHeight="1">
      <c r="A360" s="151"/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  <c r="AA360" s="151"/>
    </row>
    <row r="361" spans="1:27" ht="12.75" customHeight="1">
      <c r="A361" s="151"/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  <c r="AA361" s="151"/>
    </row>
    <row r="362" spans="1:27" ht="12.75" customHeight="1">
      <c r="A362" s="151"/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  <c r="AA362" s="151"/>
    </row>
    <row r="363" spans="1:27" ht="12.75" customHeight="1">
      <c r="A363" s="151"/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  <c r="AA363" s="151"/>
    </row>
    <row r="364" spans="1:27" ht="12.75" customHeight="1">
      <c r="A364" s="151"/>
      <c r="B364" s="151"/>
      <c r="C364" s="151"/>
      <c r="D364" s="151"/>
      <c r="E364" s="151"/>
      <c r="F364" s="151"/>
      <c r="G364" s="151"/>
      <c r="H364" s="151"/>
      <c r="I364" s="151"/>
      <c r="J364" s="151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  <c r="AA364" s="151"/>
    </row>
    <row r="365" spans="1:27" ht="12.75" customHeight="1">
      <c r="A365" s="151"/>
      <c r="B365" s="151"/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  <c r="AA365" s="151"/>
    </row>
    <row r="366" spans="1:27" ht="12.75" customHeight="1">
      <c r="A366" s="151"/>
      <c r="B366" s="151"/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  <c r="AA366" s="151"/>
    </row>
    <row r="367" spans="1:27" ht="12.75" customHeight="1">
      <c r="A367" s="151"/>
      <c r="B367" s="151"/>
      <c r="C367" s="151"/>
      <c r="D367" s="151"/>
      <c r="E367" s="151"/>
      <c r="F367" s="151"/>
      <c r="G367" s="151"/>
      <c r="H367" s="151"/>
      <c r="I367" s="151"/>
      <c r="J367" s="151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  <c r="AA367" s="151"/>
    </row>
    <row r="368" spans="1:27" ht="12.75" customHeight="1">
      <c r="A368" s="151"/>
      <c r="B368" s="151"/>
      <c r="C368" s="151"/>
      <c r="D368" s="151"/>
      <c r="E368" s="151"/>
      <c r="F368" s="151"/>
      <c r="G368" s="151"/>
      <c r="H368" s="151"/>
      <c r="I368" s="151"/>
      <c r="J368" s="151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  <c r="AA368" s="151"/>
    </row>
    <row r="369" spans="1:27" ht="12.75" customHeight="1">
      <c r="A369" s="151"/>
      <c r="B369" s="151"/>
      <c r="C369" s="151"/>
      <c r="D369" s="151"/>
      <c r="E369" s="151"/>
      <c r="F369" s="151"/>
      <c r="G369" s="151"/>
      <c r="H369" s="151"/>
      <c r="I369" s="151"/>
      <c r="J369" s="151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  <c r="AA369" s="151"/>
    </row>
    <row r="370" spans="1:27" ht="12.75" customHeight="1">
      <c r="A370" s="151"/>
      <c r="B370" s="151"/>
      <c r="C370" s="151"/>
      <c r="D370" s="151"/>
      <c r="E370" s="151"/>
      <c r="F370" s="151"/>
      <c r="G370" s="151"/>
      <c r="H370" s="151"/>
      <c r="I370" s="151"/>
      <c r="J370" s="151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  <c r="AA370" s="151"/>
    </row>
    <row r="371" spans="1:27" ht="12.75" customHeight="1">
      <c r="A371" s="151"/>
      <c r="B371" s="151"/>
      <c r="C371" s="151"/>
      <c r="D371" s="151"/>
      <c r="E371" s="151"/>
      <c r="F371" s="151"/>
      <c r="G371" s="151"/>
      <c r="H371" s="151"/>
      <c r="I371" s="151"/>
      <c r="J371" s="151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  <c r="AA371" s="151"/>
    </row>
    <row r="372" spans="1:27" ht="12.75" customHeight="1">
      <c r="A372" s="151"/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  <c r="AA372" s="151"/>
    </row>
    <row r="373" spans="1:27" ht="12.75" customHeight="1">
      <c r="A373" s="151"/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  <c r="AA373" s="151"/>
    </row>
    <row r="374" spans="1:27" ht="12.75" customHeight="1">
      <c r="A374" s="151"/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  <c r="AA374" s="151"/>
    </row>
    <row r="375" spans="1:27" ht="12.75" customHeight="1">
      <c r="A375" s="151"/>
      <c r="B375" s="151"/>
      <c r="C375" s="151"/>
      <c r="D375" s="151"/>
      <c r="E375" s="151"/>
      <c r="F375" s="151"/>
      <c r="G375" s="151"/>
      <c r="H375" s="151"/>
      <c r="I375" s="151"/>
      <c r="J375" s="151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  <c r="AA375" s="151"/>
    </row>
    <row r="376" spans="1:27" ht="12.75" customHeight="1">
      <c r="A376" s="151"/>
      <c r="B376" s="151"/>
      <c r="C376" s="151"/>
      <c r="D376" s="151"/>
      <c r="E376" s="151"/>
      <c r="F376" s="151"/>
      <c r="G376" s="151"/>
      <c r="H376" s="151"/>
      <c r="I376" s="151"/>
      <c r="J376" s="151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  <c r="AA376" s="151"/>
    </row>
    <row r="377" spans="1:27" ht="12.75" customHeight="1">
      <c r="A377" s="151"/>
      <c r="B377" s="151"/>
      <c r="C377" s="151"/>
      <c r="D377" s="151"/>
      <c r="E377" s="151"/>
      <c r="F377" s="151"/>
      <c r="G377" s="151"/>
      <c r="H377" s="151"/>
      <c r="I377" s="151"/>
      <c r="J377" s="151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  <c r="AA377" s="151"/>
    </row>
    <row r="378" spans="1:27" ht="12.75" customHeight="1">
      <c r="A378" s="151"/>
      <c r="B378" s="151"/>
      <c r="C378" s="151"/>
      <c r="D378" s="151"/>
      <c r="E378" s="151"/>
      <c r="F378" s="151"/>
      <c r="G378" s="151"/>
      <c r="H378" s="151"/>
      <c r="I378" s="151"/>
      <c r="J378" s="151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  <c r="AA378" s="151"/>
    </row>
    <row r="379" spans="1:27" ht="12.75" customHeight="1">
      <c r="A379" s="151"/>
      <c r="B379" s="151"/>
      <c r="C379" s="151"/>
      <c r="D379" s="151"/>
      <c r="E379" s="151"/>
      <c r="F379" s="151"/>
      <c r="G379" s="151"/>
      <c r="H379" s="151"/>
      <c r="I379" s="151"/>
      <c r="J379" s="151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  <c r="AA379" s="151"/>
    </row>
    <row r="380" spans="1:27" ht="12.75" customHeight="1">
      <c r="A380" s="151"/>
      <c r="B380" s="151"/>
      <c r="C380" s="151"/>
      <c r="D380" s="151"/>
      <c r="E380" s="151"/>
      <c r="F380" s="151"/>
      <c r="G380" s="151"/>
      <c r="H380" s="151"/>
      <c r="I380" s="151"/>
      <c r="J380" s="151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  <c r="AA380" s="151"/>
    </row>
    <row r="381" spans="1:27" ht="12.75" customHeight="1">
      <c r="A381" s="151"/>
      <c r="B381" s="151"/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  <c r="AA381" s="151"/>
    </row>
    <row r="382" spans="1:27" ht="12.75" customHeight="1">
      <c r="A382" s="151"/>
      <c r="B382" s="151"/>
      <c r="C382" s="151"/>
      <c r="D382" s="151"/>
      <c r="E382" s="151"/>
      <c r="F382" s="151"/>
      <c r="G382" s="151"/>
      <c r="H382" s="151"/>
      <c r="I382" s="151"/>
      <c r="J382" s="151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  <c r="AA382" s="151"/>
    </row>
    <row r="383" spans="1:27" ht="12.75" customHeight="1">
      <c r="A383" s="151"/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  <c r="AA383" s="151"/>
    </row>
    <row r="384" spans="1:27" ht="12.75" customHeight="1">
      <c r="A384" s="151"/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  <c r="AA384" s="151"/>
    </row>
    <row r="385" spans="1:27" ht="12.75" customHeight="1">
      <c r="A385" s="151"/>
      <c r="B385" s="151"/>
      <c r="C385" s="151"/>
      <c r="D385" s="151"/>
      <c r="E385" s="151"/>
      <c r="F385" s="151"/>
      <c r="G385" s="151"/>
      <c r="H385" s="151"/>
      <c r="I385" s="151"/>
      <c r="J385" s="151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  <c r="AA385" s="151"/>
    </row>
    <row r="386" spans="1:27" ht="12.75" customHeight="1">
      <c r="A386" s="151"/>
      <c r="B386" s="151"/>
      <c r="C386" s="151"/>
      <c r="D386" s="151"/>
      <c r="E386" s="151"/>
      <c r="F386" s="151"/>
      <c r="G386" s="151"/>
      <c r="H386" s="151"/>
      <c r="I386" s="151"/>
      <c r="J386" s="151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  <c r="AA386" s="151"/>
    </row>
    <row r="387" spans="1:27" ht="12.75" customHeight="1">
      <c r="A387" s="151"/>
      <c r="B387" s="151"/>
      <c r="C387" s="151"/>
      <c r="D387" s="151"/>
      <c r="E387" s="151"/>
      <c r="F387" s="151"/>
      <c r="G387" s="151"/>
      <c r="H387" s="151"/>
      <c r="I387" s="151"/>
      <c r="J387" s="151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  <c r="AA387" s="151"/>
    </row>
    <row r="388" spans="1:27" ht="12.75" customHeight="1">
      <c r="A388" s="151"/>
      <c r="B388" s="151"/>
      <c r="C388" s="151"/>
      <c r="D388" s="151"/>
      <c r="E388" s="151"/>
      <c r="F388" s="151"/>
      <c r="G388" s="151"/>
      <c r="H388" s="151"/>
      <c r="I388" s="151"/>
      <c r="J388" s="151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  <c r="AA388" s="151"/>
    </row>
    <row r="389" spans="1:27" ht="12.75" customHeight="1">
      <c r="A389" s="151"/>
      <c r="B389" s="151"/>
      <c r="C389" s="151"/>
      <c r="D389" s="151"/>
      <c r="E389" s="151"/>
      <c r="F389" s="151"/>
      <c r="G389" s="151"/>
      <c r="H389" s="151"/>
      <c r="I389" s="151"/>
      <c r="J389" s="151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  <c r="AA389" s="151"/>
    </row>
    <row r="390" spans="1:27" ht="12.75" customHeight="1">
      <c r="A390" s="151"/>
      <c r="B390" s="151"/>
      <c r="C390" s="151"/>
      <c r="D390" s="151"/>
      <c r="E390" s="151"/>
      <c r="F390" s="151"/>
      <c r="G390" s="151"/>
      <c r="H390" s="151"/>
      <c r="I390" s="151"/>
      <c r="J390" s="151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  <c r="AA390" s="151"/>
    </row>
    <row r="391" spans="1:27" ht="12.75" customHeight="1">
      <c r="A391" s="151"/>
      <c r="B391" s="151"/>
      <c r="C391" s="151"/>
      <c r="D391" s="151"/>
      <c r="E391" s="151"/>
      <c r="F391" s="151"/>
      <c r="G391" s="151"/>
      <c r="H391" s="151"/>
      <c r="I391" s="151"/>
      <c r="J391" s="151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  <c r="AA391" s="151"/>
    </row>
    <row r="392" spans="1:27" ht="12.75" customHeight="1">
      <c r="A392" s="151"/>
      <c r="B392" s="151"/>
      <c r="C392" s="151"/>
      <c r="D392" s="151"/>
      <c r="E392" s="151"/>
      <c r="F392" s="151"/>
      <c r="G392" s="151"/>
      <c r="H392" s="151"/>
      <c r="I392" s="151"/>
      <c r="J392" s="151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  <c r="AA392" s="151"/>
    </row>
    <row r="393" spans="1:27" ht="12.75" customHeight="1">
      <c r="A393" s="151"/>
      <c r="B393" s="151"/>
      <c r="C393" s="151"/>
      <c r="D393" s="151"/>
      <c r="E393" s="151"/>
      <c r="F393" s="151"/>
      <c r="G393" s="151"/>
      <c r="H393" s="151"/>
      <c r="I393" s="151"/>
      <c r="J393" s="151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  <c r="AA393" s="151"/>
    </row>
    <row r="394" spans="1:27" ht="12.75" customHeight="1">
      <c r="A394" s="151"/>
      <c r="B394" s="151"/>
      <c r="C394" s="151"/>
      <c r="D394" s="151"/>
      <c r="E394" s="151"/>
      <c r="F394" s="151"/>
      <c r="G394" s="151"/>
      <c r="H394" s="151"/>
      <c r="I394" s="151"/>
      <c r="J394" s="151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  <c r="AA394" s="151"/>
    </row>
    <row r="395" spans="1:27" ht="12.75" customHeight="1">
      <c r="A395" s="151"/>
      <c r="B395" s="151"/>
      <c r="C395" s="151"/>
      <c r="D395" s="151"/>
      <c r="E395" s="151"/>
      <c r="F395" s="151"/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  <c r="AA395" s="151"/>
    </row>
    <row r="396" spans="1:27" ht="12.75" customHeight="1">
      <c r="A396" s="151"/>
      <c r="B396" s="151"/>
      <c r="C396" s="151"/>
      <c r="D396" s="151"/>
      <c r="E396" s="151"/>
      <c r="F396" s="151"/>
      <c r="G396" s="151"/>
      <c r="H396" s="151"/>
      <c r="I396" s="151"/>
      <c r="J396" s="151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  <c r="AA396" s="151"/>
    </row>
    <row r="397" spans="1:27" ht="12.75" customHeight="1">
      <c r="A397" s="151"/>
      <c r="B397" s="151"/>
      <c r="C397" s="151"/>
      <c r="D397" s="151"/>
      <c r="E397" s="151"/>
      <c r="F397" s="151"/>
      <c r="G397" s="151"/>
      <c r="H397" s="151"/>
      <c r="I397" s="151"/>
      <c r="J397" s="151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  <c r="AA397" s="151"/>
    </row>
    <row r="398" spans="1:27" ht="12.75" customHeight="1">
      <c r="A398" s="151"/>
      <c r="B398" s="151"/>
      <c r="C398" s="151"/>
      <c r="D398" s="151"/>
      <c r="E398" s="151"/>
      <c r="F398" s="151"/>
      <c r="G398" s="151"/>
      <c r="H398" s="151"/>
      <c r="I398" s="151"/>
      <c r="J398" s="151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  <c r="AA398" s="151"/>
    </row>
    <row r="399" spans="1:27" ht="12.75" customHeight="1">
      <c r="A399" s="151"/>
      <c r="B399" s="151"/>
      <c r="C399" s="151"/>
      <c r="D399" s="151"/>
      <c r="E399" s="151"/>
      <c r="F399" s="151"/>
      <c r="G399" s="151"/>
      <c r="H399" s="151"/>
      <c r="I399" s="151"/>
      <c r="J399" s="151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  <c r="AA399" s="151"/>
    </row>
    <row r="400" spans="1:27" ht="12.75" customHeight="1">
      <c r="A400" s="151"/>
      <c r="B400" s="151"/>
      <c r="C400" s="151"/>
      <c r="D400" s="151"/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</row>
    <row r="401" spans="1:27" ht="12.75" customHeight="1">
      <c r="A401" s="151"/>
      <c r="B401" s="151"/>
      <c r="C401" s="151"/>
      <c r="D401" s="151"/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</row>
    <row r="402" spans="1:27" ht="12.75" customHeight="1">
      <c r="A402" s="151"/>
      <c r="B402" s="151"/>
      <c r="C402" s="151"/>
      <c r="D402" s="151"/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</row>
    <row r="403" spans="1:27" ht="12.75" customHeight="1">
      <c r="A403" s="151"/>
      <c r="B403" s="151"/>
      <c r="C403" s="151"/>
      <c r="D403" s="151"/>
      <c r="E403" s="151"/>
      <c r="F403" s="151"/>
      <c r="G403" s="151"/>
      <c r="H403" s="151"/>
      <c r="I403" s="151"/>
      <c r="J403" s="151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  <c r="AA403" s="151"/>
    </row>
    <row r="404" spans="1:27" ht="12.75" customHeight="1">
      <c r="A404" s="151"/>
      <c r="B404" s="151"/>
      <c r="C404" s="151"/>
      <c r="D404" s="151"/>
      <c r="E404" s="151"/>
      <c r="F404" s="151"/>
      <c r="G404" s="151"/>
      <c r="H404" s="151"/>
      <c r="I404" s="151"/>
      <c r="J404" s="151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  <c r="AA404" s="151"/>
    </row>
    <row r="405" spans="1:27" ht="12.75" customHeight="1">
      <c r="A405" s="151"/>
      <c r="B405" s="151"/>
      <c r="C405" s="151"/>
      <c r="D405" s="151"/>
      <c r="E405" s="151"/>
      <c r="F405" s="151"/>
      <c r="G405" s="151"/>
      <c r="H405" s="151"/>
      <c r="I405" s="151"/>
      <c r="J405" s="151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  <c r="AA405" s="151"/>
    </row>
    <row r="406" spans="1:27" ht="12.75" customHeight="1">
      <c r="A406" s="151"/>
      <c r="B406" s="151"/>
      <c r="C406" s="151"/>
      <c r="D406" s="151"/>
      <c r="E406" s="151"/>
      <c r="F406" s="151"/>
      <c r="G406" s="151"/>
      <c r="H406" s="151"/>
      <c r="I406" s="151"/>
      <c r="J406" s="151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  <c r="AA406" s="151"/>
    </row>
    <row r="407" spans="1:27" ht="12.75" customHeight="1">
      <c r="A407" s="151"/>
      <c r="B407" s="151"/>
      <c r="C407" s="151"/>
      <c r="D407" s="151"/>
      <c r="E407" s="151"/>
      <c r="F407" s="151"/>
      <c r="G407" s="151"/>
      <c r="H407" s="151"/>
      <c r="I407" s="151"/>
      <c r="J407" s="151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  <c r="AA407" s="151"/>
    </row>
    <row r="408" spans="1:27" ht="12.75" customHeight="1">
      <c r="A408" s="151"/>
      <c r="B408" s="151"/>
      <c r="C408" s="151"/>
      <c r="D408" s="151"/>
      <c r="E408" s="151"/>
      <c r="F408" s="151"/>
      <c r="G408" s="151"/>
      <c r="H408" s="151"/>
      <c r="I408" s="151"/>
      <c r="J408" s="151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  <c r="AA408" s="151"/>
    </row>
    <row r="409" spans="1:27" ht="12.75" customHeight="1">
      <c r="A409" s="151"/>
      <c r="B409" s="151"/>
      <c r="C409" s="151"/>
      <c r="D409" s="151"/>
      <c r="E409" s="151"/>
      <c r="F409" s="151"/>
      <c r="G409" s="151"/>
      <c r="H409" s="151"/>
      <c r="I409" s="151"/>
      <c r="J409" s="151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  <c r="AA409" s="151"/>
    </row>
    <row r="410" spans="1:27" ht="12.75" customHeight="1">
      <c r="A410" s="151"/>
      <c r="B410" s="151"/>
      <c r="C410" s="151"/>
      <c r="D410" s="151"/>
      <c r="E410" s="151"/>
      <c r="F410" s="151"/>
      <c r="G410" s="151"/>
      <c r="H410" s="151"/>
      <c r="I410" s="151"/>
      <c r="J410" s="151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  <c r="AA410" s="151"/>
    </row>
    <row r="411" spans="1:27" ht="12.75" customHeight="1">
      <c r="A411" s="151"/>
      <c r="B411" s="151"/>
      <c r="C411" s="151"/>
      <c r="D411" s="151"/>
      <c r="E411" s="151"/>
      <c r="F411" s="151"/>
      <c r="G411" s="151"/>
      <c r="H411" s="151"/>
      <c r="I411" s="151"/>
      <c r="J411" s="151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  <c r="AA411" s="151"/>
    </row>
    <row r="412" spans="1:27" ht="12.75" customHeight="1">
      <c r="A412" s="151"/>
      <c r="B412" s="151"/>
      <c r="C412" s="151"/>
      <c r="D412" s="151"/>
      <c r="E412" s="151"/>
      <c r="F412" s="151"/>
      <c r="G412" s="151"/>
      <c r="H412" s="151"/>
      <c r="I412" s="151"/>
      <c r="J412" s="151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  <c r="AA412" s="151"/>
    </row>
    <row r="413" spans="1:27" ht="12.75" customHeight="1">
      <c r="A413" s="151"/>
      <c r="B413" s="151"/>
      <c r="C413" s="151"/>
      <c r="D413" s="151"/>
      <c r="E413" s="151"/>
      <c r="F413" s="151"/>
      <c r="G413" s="151"/>
      <c r="H413" s="151"/>
      <c r="I413" s="151"/>
      <c r="J413" s="151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  <c r="AA413" s="151"/>
    </row>
    <row r="414" spans="1:27" ht="12.75" customHeight="1">
      <c r="A414" s="151"/>
      <c r="B414" s="151"/>
      <c r="C414" s="151"/>
      <c r="D414" s="151"/>
      <c r="E414" s="151"/>
      <c r="F414" s="151"/>
      <c r="G414" s="151"/>
      <c r="H414" s="151"/>
      <c r="I414" s="151"/>
      <c r="J414" s="151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  <c r="AA414" s="151"/>
    </row>
    <row r="415" spans="1:27" ht="12.75" customHeight="1">
      <c r="A415" s="151"/>
      <c r="B415" s="151"/>
      <c r="C415" s="151"/>
      <c r="D415" s="151"/>
      <c r="E415" s="151"/>
      <c r="F415" s="151"/>
      <c r="G415" s="151"/>
      <c r="H415" s="151"/>
      <c r="I415" s="151"/>
      <c r="J415" s="151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  <c r="AA415" s="151"/>
    </row>
    <row r="416" spans="1:27" ht="12.75" customHeight="1">
      <c r="A416" s="151"/>
      <c r="B416" s="151"/>
      <c r="C416" s="151"/>
      <c r="D416" s="151"/>
      <c r="E416" s="151"/>
      <c r="F416" s="151"/>
      <c r="G416" s="151"/>
      <c r="H416" s="151"/>
      <c r="I416" s="151"/>
      <c r="J416" s="151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  <c r="AA416" s="151"/>
    </row>
    <row r="417" spans="1:27" ht="12.75" customHeight="1">
      <c r="A417" s="151"/>
      <c r="B417" s="151"/>
      <c r="C417" s="151"/>
      <c r="D417" s="151"/>
      <c r="E417" s="151"/>
      <c r="F417" s="151"/>
      <c r="G417" s="151"/>
      <c r="H417" s="151"/>
      <c r="I417" s="151"/>
      <c r="J417" s="151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  <c r="AA417" s="151"/>
    </row>
    <row r="418" spans="1:27" ht="12.75" customHeight="1">
      <c r="A418" s="151"/>
      <c r="B418" s="151"/>
      <c r="C418" s="151"/>
      <c r="D418" s="151"/>
      <c r="E418" s="151"/>
      <c r="F418" s="151"/>
      <c r="G418" s="151"/>
      <c r="H418" s="151"/>
      <c r="I418" s="151"/>
      <c r="J418" s="151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  <c r="AA418" s="151"/>
    </row>
    <row r="419" spans="1:27" ht="12.75" customHeight="1">
      <c r="A419" s="151"/>
      <c r="B419" s="151"/>
      <c r="C419" s="151"/>
      <c r="D419" s="151"/>
      <c r="E419" s="151"/>
      <c r="F419" s="151"/>
      <c r="G419" s="151"/>
      <c r="H419" s="151"/>
      <c r="I419" s="151"/>
      <c r="J419" s="151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  <c r="AA419" s="151"/>
    </row>
    <row r="420" spans="1:27" ht="12.75" customHeight="1">
      <c r="A420" s="151"/>
      <c r="B420" s="151"/>
      <c r="C420" s="151"/>
      <c r="D420" s="151"/>
      <c r="E420" s="151"/>
      <c r="F420" s="151"/>
      <c r="G420" s="151"/>
      <c r="H420" s="151"/>
      <c r="I420" s="151"/>
      <c r="J420" s="151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  <c r="AA420" s="151"/>
    </row>
    <row r="421" spans="1:27" ht="12.75" customHeight="1">
      <c r="A421" s="151"/>
      <c r="B421" s="151"/>
      <c r="C421" s="151"/>
      <c r="D421" s="151"/>
      <c r="E421" s="151"/>
      <c r="F421" s="151"/>
      <c r="G421" s="151"/>
      <c r="H421" s="151"/>
      <c r="I421" s="151"/>
      <c r="J421" s="151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  <c r="AA421" s="151"/>
    </row>
    <row r="422" spans="1:27" ht="12.75" customHeight="1">
      <c r="A422" s="151"/>
      <c r="B422" s="151"/>
      <c r="C422" s="151"/>
      <c r="D422" s="151"/>
      <c r="E422" s="151"/>
      <c r="F422" s="151"/>
      <c r="G422" s="151"/>
      <c r="H422" s="151"/>
      <c r="I422" s="151"/>
      <c r="J422" s="151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  <c r="AA422" s="151"/>
    </row>
    <row r="423" spans="1:27" ht="12.75" customHeight="1">
      <c r="A423" s="151"/>
      <c r="B423" s="151"/>
      <c r="C423" s="151"/>
      <c r="D423" s="151"/>
      <c r="E423" s="151"/>
      <c r="F423" s="151"/>
      <c r="G423" s="151"/>
      <c r="H423" s="151"/>
      <c r="I423" s="151"/>
      <c r="J423" s="151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  <c r="AA423" s="151"/>
    </row>
    <row r="424" spans="1:27" ht="12.75" customHeight="1">
      <c r="A424" s="151"/>
      <c r="B424" s="151"/>
      <c r="C424" s="151"/>
      <c r="D424" s="151"/>
      <c r="E424" s="151"/>
      <c r="F424" s="151"/>
      <c r="G424" s="151"/>
      <c r="H424" s="151"/>
      <c r="I424" s="151"/>
      <c r="J424" s="151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  <c r="AA424" s="151"/>
    </row>
    <row r="425" spans="1:27" ht="12.75" customHeight="1">
      <c r="A425" s="151"/>
      <c r="B425" s="151"/>
      <c r="C425" s="151"/>
      <c r="D425" s="151"/>
      <c r="E425" s="151"/>
      <c r="F425" s="151"/>
      <c r="G425" s="151"/>
      <c r="H425" s="151"/>
      <c r="I425" s="151"/>
      <c r="J425" s="151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  <c r="AA425" s="151"/>
    </row>
    <row r="426" spans="1:27" ht="12.75" customHeight="1">
      <c r="A426" s="151"/>
      <c r="B426" s="151"/>
      <c r="C426" s="151"/>
      <c r="D426" s="151"/>
      <c r="E426" s="151"/>
      <c r="F426" s="151"/>
      <c r="G426" s="151"/>
      <c r="H426" s="151"/>
      <c r="I426" s="151"/>
      <c r="J426" s="151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  <c r="AA426" s="151"/>
    </row>
    <row r="427" spans="1:27" ht="12.75" customHeight="1">
      <c r="A427" s="151"/>
      <c r="B427" s="151"/>
      <c r="C427" s="151"/>
      <c r="D427" s="151"/>
      <c r="E427" s="151"/>
      <c r="F427" s="151"/>
      <c r="G427" s="151"/>
      <c r="H427" s="151"/>
      <c r="I427" s="151"/>
      <c r="J427" s="151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  <c r="AA427" s="151"/>
    </row>
    <row r="428" spans="1:27" ht="12.75" customHeight="1">
      <c r="A428" s="151"/>
      <c r="B428" s="151"/>
      <c r="C428" s="151"/>
      <c r="D428" s="151"/>
      <c r="E428" s="15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  <c r="AA428" s="151"/>
    </row>
    <row r="429" spans="1:27" ht="12.75" customHeight="1">
      <c r="A429" s="151"/>
      <c r="B429" s="151"/>
      <c r="C429" s="151"/>
      <c r="D429" s="151"/>
      <c r="E429" s="15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  <c r="AA429" s="151"/>
    </row>
    <row r="430" spans="1:27" ht="12.75" customHeight="1">
      <c r="A430" s="151"/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  <c r="AA430" s="151"/>
    </row>
    <row r="431" spans="1:27" ht="12.75" customHeight="1">
      <c r="A431" s="151"/>
      <c r="B431" s="151"/>
      <c r="C431" s="151"/>
      <c r="D431" s="151"/>
      <c r="E431" s="151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  <c r="AA431" s="151"/>
    </row>
    <row r="432" spans="1:27" ht="12.75" customHeight="1">
      <c r="A432" s="151"/>
      <c r="B432" s="151"/>
      <c r="C432" s="151"/>
      <c r="D432" s="151"/>
      <c r="E432" s="151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  <c r="AA432" s="151"/>
    </row>
    <row r="433" spans="1:27" ht="12.75" customHeight="1">
      <c r="A433" s="151"/>
      <c r="B433" s="151"/>
      <c r="C433" s="151"/>
      <c r="D433" s="151"/>
      <c r="E433" s="151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  <c r="AA433" s="151"/>
    </row>
    <row r="434" spans="1:27" ht="12.75" customHeight="1">
      <c r="A434" s="151"/>
      <c r="B434" s="151"/>
      <c r="C434" s="151"/>
      <c r="D434" s="151"/>
      <c r="E434" s="151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  <c r="AA434" s="151"/>
    </row>
    <row r="435" spans="1:27" ht="12.75" customHeight="1">
      <c r="A435" s="151"/>
      <c r="B435" s="151"/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  <c r="AA435" s="151"/>
    </row>
    <row r="436" spans="1:27" ht="12.75" customHeight="1">
      <c r="A436" s="151"/>
      <c r="B436" s="151"/>
      <c r="C436" s="151"/>
      <c r="D436" s="151"/>
      <c r="E436" s="151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  <c r="AA436" s="151"/>
    </row>
    <row r="437" spans="1:27" ht="12.75" customHeight="1">
      <c r="A437" s="151"/>
      <c r="B437" s="151"/>
      <c r="C437" s="151"/>
      <c r="D437" s="151"/>
      <c r="E437" s="151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  <c r="AA437" s="151"/>
    </row>
    <row r="438" spans="1:27" ht="12.75" customHeight="1">
      <c r="A438" s="151"/>
      <c r="B438" s="151"/>
      <c r="C438" s="151"/>
      <c r="D438" s="151"/>
      <c r="E438" s="151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  <c r="AA438" s="151"/>
    </row>
    <row r="439" spans="1:27" ht="12.75" customHeight="1">
      <c r="A439" s="151"/>
      <c r="B439" s="151"/>
      <c r="C439" s="151"/>
      <c r="D439" s="151"/>
      <c r="E439" s="151"/>
      <c r="F439" s="151"/>
      <c r="G439" s="151"/>
      <c r="H439" s="151"/>
      <c r="I439" s="151"/>
      <c r="J439" s="151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  <c r="AA439" s="151"/>
    </row>
    <row r="440" spans="1:27" ht="12.75" customHeight="1">
      <c r="A440" s="151"/>
      <c r="B440" s="151"/>
      <c r="C440" s="151"/>
      <c r="D440" s="151"/>
      <c r="E440" s="151"/>
      <c r="F440" s="151"/>
      <c r="G440" s="151"/>
      <c r="H440" s="151"/>
      <c r="I440" s="151"/>
      <c r="J440" s="151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  <c r="AA440" s="151"/>
    </row>
    <row r="441" spans="1:27" ht="12.75" customHeight="1">
      <c r="A441" s="151"/>
      <c r="B441" s="151"/>
      <c r="C441" s="151"/>
      <c r="D441" s="151"/>
      <c r="E441" s="151"/>
      <c r="F441" s="151"/>
      <c r="G441" s="151"/>
      <c r="H441" s="151"/>
      <c r="I441" s="151"/>
      <c r="J441" s="151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  <c r="AA441" s="151"/>
    </row>
    <row r="442" spans="1:27" ht="12.75" customHeight="1">
      <c r="A442" s="151"/>
      <c r="B442" s="151"/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  <c r="AA442" s="151"/>
    </row>
    <row r="443" spans="1:27" ht="12.75" customHeight="1">
      <c r="A443" s="151"/>
      <c r="B443" s="151"/>
      <c r="C443" s="151"/>
      <c r="D443" s="151"/>
      <c r="E443" s="151"/>
      <c r="F443" s="151"/>
      <c r="G443" s="151"/>
      <c r="H443" s="151"/>
      <c r="I443" s="151"/>
      <c r="J443" s="151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  <c r="AA443" s="151"/>
    </row>
    <row r="444" spans="1:27" ht="12.75" customHeight="1">
      <c r="A444" s="151"/>
      <c r="B444" s="151"/>
      <c r="C444" s="151"/>
      <c r="D444" s="151"/>
      <c r="E444" s="151"/>
      <c r="F444" s="151"/>
      <c r="G444" s="151"/>
      <c r="H444" s="151"/>
      <c r="I444" s="151"/>
      <c r="J444" s="151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  <c r="AA444" s="151"/>
    </row>
    <row r="445" spans="1:27" ht="12.75" customHeight="1">
      <c r="A445" s="151"/>
      <c r="B445" s="151"/>
      <c r="C445" s="151"/>
      <c r="D445" s="151"/>
      <c r="E445" s="151"/>
      <c r="F445" s="151"/>
      <c r="G445" s="151"/>
      <c r="H445" s="151"/>
      <c r="I445" s="151"/>
      <c r="J445" s="151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  <c r="AA445" s="151"/>
    </row>
    <row r="446" spans="1:27" ht="12.75" customHeight="1">
      <c r="A446" s="151"/>
      <c r="B446" s="151"/>
      <c r="C446" s="151"/>
      <c r="D446" s="151"/>
      <c r="E446" s="151"/>
      <c r="F446" s="151"/>
      <c r="G446" s="151"/>
      <c r="H446" s="151"/>
      <c r="I446" s="151"/>
      <c r="J446" s="151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  <c r="AA446" s="151"/>
    </row>
    <row r="447" spans="1:27" ht="12.75" customHeight="1">
      <c r="A447" s="151"/>
      <c r="B447" s="151"/>
      <c r="C447" s="151"/>
      <c r="D447" s="151"/>
      <c r="E447" s="151"/>
      <c r="F447" s="151"/>
      <c r="G447" s="151"/>
      <c r="H447" s="151"/>
      <c r="I447" s="151"/>
      <c r="J447" s="151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  <c r="AA447" s="151"/>
    </row>
    <row r="448" spans="1:27" ht="12.75" customHeight="1">
      <c r="A448" s="151"/>
      <c r="B448" s="151"/>
      <c r="C448" s="151"/>
      <c r="D448" s="151"/>
      <c r="E448" s="151"/>
      <c r="F448" s="151"/>
      <c r="G448" s="151"/>
      <c r="H448" s="151"/>
      <c r="I448" s="151"/>
      <c r="J448" s="151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  <c r="AA448" s="151"/>
    </row>
    <row r="449" spans="1:27" ht="12.75" customHeight="1">
      <c r="A449" s="151"/>
      <c r="B449" s="151"/>
      <c r="C449" s="151"/>
      <c r="D449" s="151"/>
      <c r="E449" s="151"/>
      <c r="F449" s="151"/>
      <c r="G449" s="151"/>
      <c r="H449" s="151"/>
      <c r="I449" s="151"/>
      <c r="J449" s="151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  <c r="AA449" s="151"/>
    </row>
    <row r="450" spans="1:27" ht="12.75" customHeight="1">
      <c r="A450" s="151"/>
      <c r="B450" s="151"/>
      <c r="C450" s="151"/>
      <c r="D450" s="151"/>
      <c r="E450" s="151"/>
      <c r="F450" s="151"/>
      <c r="G450" s="151"/>
      <c r="H450" s="151"/>
      <c r="I450" s="151"/>
      <c r="J450" s="151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  <c r="AA450" s="151"/>
    </row>
    <row r="451" spans="1:27" ht="12.75" customHeight="1">
      <c r="A451" s="151"/>
      <c r="B451" s="151"/>
      <c r="C451" s="151"/>
      <c r="D451" s="151"/>
      <c r="E451" s="151"/>
      <c r="F451" s="151"/>
      <c r="G451" s="151"/>
      <c r="H451" s="151"/>
      <c r="I451" s="151"/>
      <c r="J451" s="151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  <c r="AA451" s="151"/>
    </row>
    <row r="452" spans="1:27" ht="12.75" customHeight="1">
      <c r="A452" s="151"/>
      <c r="B452" s="151"/>
      <c r="C452" s="151"/>
      <c r="D452" s="151"/>
      <c r="E452" s="151"/>
      <c r="F452" s="151"/>
      <c r="G452" s="151"/>
      <c r="H452" s="151"/>
      <c r="I452" s="151"/>
      <c r="J452" s="151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  <c r="AA452" s="151"/>
    </row>
    <row r="453" spans="1:27" ht="12.75" customHeight="1">
      <c r="A453" s="151"/>
      <c r="B453" s="151"/>
      <c r="C453" s="151"/>
      <c r="D453" s="151"/>
      <c r="E453" s="151"/>
      <c r="F453" s="151"/>
      <c r="G453" s="151"/>
      <c r="H453" s="151"/>
      <c r="I453" s="151"/>
      <c r="J453" s="151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  <c r="AA453" s="151"/>
    </row>
    <row r="454" spans="1:27" ht="12.75" customHeight="1">
      <c r="A454" s="151"/>
      <c r="B454" s="151"/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  <c r="AA454" s="151"/>
    </row>
    <row r="455" spans="1:27" ht="12.75" customHeight="1">
      <c r="A455" s="151"/>
      <c r="B455" s="151"/>
      <c r="C455" s="151"/>
      <c r="D455" s="151"/>
      <c r="E455" s="151"/>
      <c r="F455" s="151"/>
      <c r="G455" s="151"/>
      <c r="H455" s="151"/>
      <c r="I455" s="151"/>
      <c r="J455" s="151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  <c r="AA455" s="151"/>
    </row>
    <row r="456" spans="1:27" ht="12.75" customHeight="1">
      <c r="A456" s="151"/>
      <c r="B456" s="151"/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  <c r="AA456" s="151"/>
    </row>
    <row r="457" spans="1:27" ht="12.75" customHeight="1">
      <c r="A457" s="151"/>
      <c r="B457" s="151"/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  <c r="AA457" s="151"/>
    </row>
    <row r="458" spans="1:27" ht="12.75" customHeight="1">
      <c r="A458" s="151"/>
      <c r="B458" s="151"/>
      <c r="C458" s="151"/>
      <c r="D458" s="151"/>
      <c r="E458" s="151"/>
      <c r="F458" s="151"/>
      <c r="G458" s="151"/>
      <c r="H458" s="151"/>
      <c r="I458" s="151"/>
      <c r="J458" s="151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  <c r="AA458" s="151"/>
    </row>
    <row r="459" spans="1:27" ht="12.75" customHeight="1">
      <c r="A459" s="151"/>
      <c r="B459" s="151"/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  <c r="AA459" s="151"/>
    </row>
    <row r="460" spans="1:27" ht="12.75" customHeight="1">
      <c r="A460" s="151"/>
      <c r="B460" s="151"/>
      <c r="C460" s="151"/>
      <c r="D460" s="151"/>
      <c r="E460" s="151"/>
      <c r="F460" s="151"/>
      <c r="G460" s="151"/>
      <c r="H460" s="151"/>
      <c r="I460" s="151"/>
      <c r="J460" s="151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  <c r="AA460" s="151"/>
    </row>
    <row r="461" spans="1:27" ht="12.75" customHeight="1">
      <c r="A461" s="151"/>
      <c r="B461" s="151"/>
      <c r="C461" s="151"/>
      <c r="D461" s="151"/>
      <c r="E461" s="151"/>
      <c r="F461" s="151"/>
      <c r="G461" s="151"/>
      <c r="H461" s="151"/>
      <c r="I461" s="151"/>
      <c r="J461" s="151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  <c r="AA461" s="151"/>
    </row>
    <row r="462" spans="1:27" ht="12.75" customHeight="1">
      <c r="A462" s="151"/>
      <c r="B462" s="151"/>
      <c r="C462" s="151"/>
      <c r="D462" s="151"/>
      <c r="E462" s="151"/>
      <c r="F462" s="151"/>
      <c r="G462" s="151"/>
      <c r="H462" s="151"/>
      <c r="I462" s="151"/>
      <c r="J462" s="151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  <c r="AA462" s="151"/>
    </row>
    <row r="463" spans="1:27" ht="12.75" customHeight="1">
      <c r="A463" s="151"/>
      <c r="B463" s="151"/>
      <c r="C463" s="151"/>
      <c r="D463" s="151"/>
      <c r="E463" s="151"/>
      <c r="F463" s="151"/>
      <c r="G463" s="151"/>
      <c r="H463" s="151"/>
      <c r="I463" s="151"/>
      <c r="J463" s="151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  <c r="AA463" s="151"/>
    </row>
    <row r="464" spans="1:27" ht="12.75" customHeight="1">
      <c r="A464" s="151"/>
      <c r="B464" s="151"/>
      <c r="C464" s="151"/>
      <c r="D464" s="151"/>
      <c r="E464" s="151"/>
      <c r="F464" s="151"/>
      <c r="G464" s="151"/>
      <c r="H464" s="151"/>
      <c r="I464" s="151"/>
      <c r="J464" s="151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  <c r="AA464" s="151"/>
    </row>
    <row r="465" spans="1:27" ht="12.75" customHeight="1">
      <c r="A465" s="151"/>
      <c r="B465" s="151"/>
      <c r="C465" s="151"/>
      <c r="D465" s="151"/>
      <c r="E465" s="151"/>
      <c r="F465" s="151"/>
      <c r="G465" s="151"/>
      <c r="H465" s="151"/>
      <c r="I465" s="151"/>
      <c r="J465" s="151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  <c r="AA465" s="151"/>
    </row>
    <row r="466" spans="1:27" ht="12.75" customHeight="1">
      <c r="A466" s="151"/>
      <c r="B466" s="151"/>
      <c r="C466" s="151"/>
      <c r="D466" s="151"/>
      <c r="E466" s="151"/>
      <c r="F466" s="151"/>
      <c r="G466" s="151"/>
      <c r="H466" s="151"/>
      <c r="I466" s="151"/>
      <c r="J466" s="151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  <c r="AA466" s="151"/>
    </row>
    <row r="467" spans="1:27" ht="12.75" customHeight="1">
      <c r="A467" s="151"/>
      <c r="B467" s="151"/>
      <c r="C467" s="151"/>
      <c r="D467" s="151"/>
      <c r="E467" s="151"/>
      <c r="F467" s="151"/>
      <c r="G467" s="151"/>
      <c r="H467" s="151"/>
      <c r="I467" s="151"/>
      <c r="J467" s="151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  <c r="AA467" s="151"/>
    </row>
    <row r="468" spans="1:27" ht="12.75" customHeight="1">
      <c r="A468" s="151"/>
      <c r="B468" s="151"/>
      <c r="C468" s="151"/>
      <c r="D468" s="151"/>
      <c r="E468" s="151"/>
      <c r="F468" s="151"/>
      <c r="G468" s="151"/>
      <c r="H468" s="151"/>
      <c r="I468" s="151"/>
      <c r="J468" s="151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  <c r="AA468" s="151"/>
    </row>
    <row r="469" spans="1:27" ht="12.75" customHeight="1">
      <c r="A469" s="151"/>
      <c r="B469" s="151"/>
      <c r="C469" s="151"/>
      <c r="D469" s="151"/>
      <c r="E469" s="151"/>
      <c r="F469" s="151"/>
      <c r="G469" s="151"/>
      <c r="H469" s="151"/>
      <c r="I469" s="151"/>
      <c r="J469" s="151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  <c r="AA469" s="151"/>
    </row>
    <row r="470" spans="1:27" ht="12.75" customHeight="1">
      <c r="A470" s="151"/>
      <c r="B470" s="151"/>
      <c r="C470" s="151"/>
      <c r="D470" s="151"/>
      <c r="E470" s="151"/>
      <c r="F470" s="151"/>
      <c r="G470" s="151"/>
      <c r="H470" s="151"/>
      <c r="I470" s="151"/>
      <c r="J470" s="151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  <c r="AA470" s="151"/>
    </row>
    <row r="471" spans="1:27" ht="12.75" customHeight="1">
      <c r="A471" s="151"/>
      <c r="B471" s="151"/>
      <c r="C471" s="151"/>
      <c r="D471" s="151"/>
      <c r="E471" s="151"/>
      <c r="F471" s="151"/>
      <c r="G471" s="151"/>
      <c r="H471" s="151"/>
      <c r="I471" s="151"/>
      <c r="J471" s="151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  <c r="AA471" s="151"/>
    </row>
    <row r="472" spans="1:27" ht="12.75" customHeight="1">
      <c r="A472" s="151"/>
      <c r="B472" s="151"/>
      <c r="C472" s="151"/>
      <c r="D472" s="151"/>
      <c r="E472" s="151"/>
      <c r="F472" s="151"/>
      <c r="G472" s="151"/>
      <c r="H472" s="151"/>
      <c r="I472" s="151"/>
      <c r="J472" s="151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  <c r="AA472" s="151"/>
    </row>
    <row r="473" spans="1:27" ht="12.75" customHeight="1">
      <c r="A473" s="151"/>
      <c r="B473" s="151"/>
      <c r="C473" s="151"/>
      <c r="D473" s="151"/>
      <c r="E473" s="151"/>
      <c r="F473" s="151"/>
      <c r="G473" s="151"/>
      <c r="H473" s="151"/>
      <c r="I473" s="151"/>
      <c r="J473" s="151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  <c r="AA473" s="151"/>
    </row>
    <row r="474" spans="1:27" ht="12.75" customHeight="1">
      <c r="A474" s="151"/>
      <c r="B474" s="151"/>
      <c r="C474" s="151"/>
      <c r="D474" s="151"/>
      <c r="E474" s="151"/>
      <c r="F474" s="151"/>
      <c r="G474" s="151"/>
      <c r="H474" s="151"/>
      <c r="I474" s="151"/>
      <c r="J474" s="151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  <c r="AA474" s="151"/>
    </row>
    <row r="475" spans="1:27" ht="12.75" customHeight="1">
      <c r="A475" s="151"/>
      <c r="B475" s="151"/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  <c r="AA475" s="151"/>
    </row>
    <row r="476" spans="1:27" ht="12.75" customHeight="1">
      <c r="A476" s="151"/>
      <c r="B476" s="151"/>
      <c r="C476" s="151"/>
      <c r="D476" s="151"/>
      <c r="E476" s="151"/>
      <c r="F476" s="151"/>
      <c r="G476" s="151"/>
      <c r="H476" s="151"/>
      <c r="I476" s="151"/>
      <c r="J476" s="151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  <c r="AA476" s="151"/>
    </row>
    <row r="477" spans="1:27" ht="12.75" customHeight="1">
      <c r="A477" s="151"/>
      <c r="B477" s="151"/>
      <c r="C477" s="151"/>
      <c r="D477" s="151"/>
      <c r="E477" s="151"/>
      <c r="F477" s="151"/>
      <c r="G477" s="151"/>
      <c r="H477" s="151"/>
      <c r="I477" s="151"/>
      <c r="J477" s="151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  <c r="AA477" s="151"/>
    </row>
    <row r="478" spans="1:27" ht="12.75" customHeight="1">
      <c r="A478" s="151"/>
      <c r="B478" s="151"/>
      <c r="C478" s="151"/>
      <c r="D478" s="151"/>
      <c r="E478" s="151"/>
      <c r="F478" s="151"/>
      <c r="G478" s="151"/>
      <c r="H478" s="151"/>
      <c r="I478" s="151"/>
      <c r="J478" s="151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  <c r="AA478" s="151"/>
    </row>
    <row r="479" spans="1:27" ht="12.75" customHeight="1">
      <c r="A479" s="151"/>
      <c r="B479" s="151"/>
      <c r="C479" s="151"/>
      <c r="D479" s="151"/>
      <c r="E479" s="151"/>
      <c r="F479" s="151"/>
      <c r="G479" s="151"/>
      <c r="H479" s="151"/>
      <c r="I479" s="151"/>
      <c r="J479" s="151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  <c r="AA479" s="151"/>
    </row>
    <row r="480" spans="1:27" ht="12.75" customHeight="1">
      <c r="A480" s="151"/>
      <c r="B480" s="151"/>
      <c r="C480" s="151"/>
      <c r="D480" s="151"/>
      <c r="E480" s="151"/>
      <c r="F480" s="151"/>
      <c r="G480" s="151"/>
      <c r="H480" s="151"/>
      <c r="I480" s="151"/>
      <c r="J480" s="151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  <c r="AA480" s="151"/>
    </row>
    <row r="481" spans="1:27" ht="12.75" customHeight="1">
      <c r="A481" s="151"/>
      <c r="B481" s="151"/>
      <c r="C481" s="151"/>
      <c r="D481" s="151"/>
      <c r="E481" s="151"/>
      <c r="F481" s="151"/>
      <c r="G481" s="151"/>
      <c r="H481" s="151"/>
      <c r="I481" s="151"/>
      <c r="J481" s="151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  <c r="AA481" s="151"/>
    </row>
    <row r="482" spans="1:27" ht="12.75" customHeight="1">
      <c r="A482" s="151"/>
      <c r="B482" s="151"/>
      <c r="C482" s="151"/>
      <c r="D482" s="151"/>
      <c r="E482" s="151"/>
      <c r="F482" s="151"/>
      <c r="G482" s="151"/>
      <c r="H482" s="151"/>
      <c r="I482" s="151"/>
      <c r="J482" s="151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  <c r="AA482" s="151"/>
    </row>
    <row r="483" spans="1:27" ht="12.75" customHeight="1">
      <c r="A483" s="151"/>
      <c r="B483" s="151"/>
      <c r="C483" s="151"/>
      <c r="D483" s="151"/>
      <c r="E483" s="151"/>
      <c r="F483" s="151"/>
      <c r="G483" s="151"/>
      <c r="H483" s="151"/>
      <c r="I483" s="151"/>
      <c r="J483" s="151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  <c r="AA483" s="151"/>
    </row>
    <row r="484" spans="1:27" ht="12.75" customHeight="1">
      <c r="A484" s="151"/>
      <c r="B484" s="151"/>
      <c r="C484" s="151"/>
      <c r="D484" s="151"/>
      <c r="E484" s="151"/>
      <c r="F484" s="151"/>
      <c r="G484" s="151"/>
      <c r="H484" s="151"/>
      <c r="I484" s="151"/>
      <c r="J484" s="151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  <c r="AA484" s="151"/>
    </row>
    <row r="485" spans="1:27" ht="12.75" customHeight="1">
      <c r="A485" s="151"/>
      <c r="B485" s="151"/>
      <c r="C485" s="151"/>
      <c r="D485" s="151"/>
      <c r="E485" s="151"/>
      <c r="F485" s="151"/>
      <c r="G485" s="151"/>
      <c r="H485" s="151"/>
      <c r="I485" s="151"/>
      <c r="J485" s="151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  <c r="AA485" s="151"/>
    </row>
    <row r="486" spans="1:27" ht="12.75" customHeight="1">
      <c r="A486" s="151"/>
      <c r="B486" s="151"/>
      <c r="C486" s="151"/>
      <c r="D486" s="151"/>
      <c r="E486" s="151"/>
      <c r="F486" s="151"/>
      <c r="G486" s="151"/>
      <c r="H486" s="151"/>
      <c r="I486" s="151"/>
      <c r="J486" s="151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  <c r="AA486" s="151"/>
    </row>
    <row r="487" spans="1:27" ht="12.75" customHeight="1">
      <c r="A487" s="151"/>
      <c r="B487" s="151"/>
      <c r="C487" s="151"/>
      <c r="D487" s="151"/>
      <c r="E487" s="151"/>
      <c r="F487" s="151"/>
      <c r="G487" s="151"/>
      <c r="H487" s="151"/>
      <c r="I487" s="151"/>
      <c r="J487" s="151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  <c r="AA487" s="151"/>
    </row>
    <row r="488" spans="1:27" ht="12.75" customHeight="1">
      <c r="A488" s="151"/>
      <c r="B488" s="151"/>
      <c r="C488" s="151"/>
      <c r="D488" s="151"/>
      <c r="E488" s="151"/>
      <c r="F488" s="151"/>
      <c r="G488" s="151"/>
      <c r="H488" s="151"/>
      <c r="I488" s="151"/>
      <c r="J488" s="151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  <c r="AA488" s="151"/>
    </row>
    <row r="489" spans="1:27" ht="12.75" customHeight="1">
      <c r="A489" s="151"/>
      <c r="B489" s="151"/>
      <c r="C489" s="151"/>
      <c r="D489" s="151"/>
      <c r="E489" s="151"/>
      <c r="F489" s="151"/>
      <c r="G489" s="151"/>
      <c r="H489" s="151"/>
      <c r="I489" s="151"/>
      <c r="J489" s="151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  <c r="AA489" s="151"/>
    </row>
    <row r="490" spans="1:27" ht="12.75" customHeight="1">
      <c r="A490" s="151"/>
      <c r="B490" s="151"/>
      <c r="C490" s="151"/>
      <c r="D490" s="151"/>
      <c r="E490" s="151"/>
      <c r="F490" s="151"/>
      <c r="G490" s="151"/>
      <c r="H490" s="151"/>
      <c r="I490" s="151"/>
      <c r="J490" s="151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  <c r="AA490" s="151"/>
    </row>
    <row r="491" spans="1:27" ht="12.75" customHeight="1">
      <c r="A491" s="151"/>
      <c r="B491" s="151"/>
      <c r="C491" s="151"/>
      <c r="D491" s="151"/>
      <c r="E491" s="151"/>
      <c r="F491" s="151"/>
      <c r="G491" s="151"/>
      <c r="H491" s="151"/>
      <c r="I491" s="151"/>
      <c r="J491" s="151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  <c r="AA491" s="151"/>
    </row>
    <row r="492" spans="1:27" ht="12.75" customHeight="1">
      <c r="A492" s="151"/>
      <c r="B492" s="151"/>
      <c r="C492" s="151"/>
      <c r="D492" s="151"/>
      <c r="E492" s="151"/>
      <c r="F492" s="151"/>
      <c r="G492" s="151"/>
      <c r="H492" s="151"/>
      <c r="I492" s="151"/>
      <c r="J492" s="151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  <c r="AA492" s="151"/>
    </row>
    <row r="493" spans="1:27" ht="12.75" customHeight="1">
      <c r="A493" s="151"/>
      <c r="B493" s="151"/>
      <c r="C493" s="151"/>
      <c r="D493" s="151"/>
      <c r="E493" s="151"/>
      <c r="F493" s="151"/>
      <c r="G493" s="151"/>
      <c r="H493" s="151"/>
      <c r="I493" s="151"/>
      <c r="J493" s="151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  <c r="AA493" s="151"/>
    </row>
    <row r="494" spans="1:27" ht="12.75" customHeight="1">
      <c r="A494" s="151"/>
      <c r="B494" s="151"/>
      <c r="C494" s="151"/>
      <c r="D494" s="151"/>
      <c r="E494" s="151"/>
      <c r="F494" s="151"/>
      <c r="G494" s="151"/>
      <c r="H494" s="151"/>
      <c r="I494" s="151"/>
      <c r="J494" s="151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  <c r="AA494" s="151"/>
    </row>
    <row r="495" spans="1:27" ht="12.75" customHeight="1">
      <c r="A495" s="151"/>
      <c r="B495" s="151"/>
      <c r="C495" s="151"/>
      <c r="D495" s="151"/>
      <c r="E495" s="151"/>
      <c r="F495" s="151"/>
      <c r="G495" s="151"/>
      <c r="H495" s="151"/>
      <c r="I495" s="151"/>
      <c r="J495" s="151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  <c r="AA495" s="151"/>
    </row>
    <row r="496" spans="1:27" ht="12.75" customHeight="1">
      <c r="A496" s="151"/>
      <c r="B496" s="151"/>
      <c r="C496" s="151"/>
      <c r="D496" s="151"/>
      <c r="E496" s="151"/>
      <c r="F496" s="151"/>
      <c r="G496" s="151"/>
      <c r="H496" s="151"/>
      <c r="I496" s="151"/>
      <c r="J496" s="151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  <c r="AA496" s="151"/>
    </row>
    <row r="497" spans="1:27" ht="12.75" customHeight="1">
      <c r="A497" s="151"/>
      <c r="B497" s="151"/>
      <c r="C497" s="151"/>
      <c r="D497" s="151"/>
      <c r="E497" s="151"/>
      <c r="F497" s="151"/>
      <c r="G497" s="151"/>
      <c r="H497" s="151"/>
      <c r="I497" s="151"/>
      <c r="J497" s="151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  <c r="AA497" s="151"/>
    </row>
    <row r="498" spans="1:27" ht="12.75" customHeight="1">
      <c r="A498" s="151"/>
      <c r="B498" s="151"/>
      <c r="C498" s="151"/>
      <c r="D498" s="151"/>
      <c r="E498" s="151"/>
      <c r="F498" s="151"/>
      <c r="G498" s="151"/>
      <c r="H498" s="151"/>
      <c r="I498" s="151"/>
      <c r="J498" s="151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  <c r="AA498" s="151"/>
    </row>
    <row r="499" spans="1:27" ht="12.75" customHeight="1">
      <c r="A499" s="151"/>
      <c r="B499" s="151"/>
      <c r="C499" s="151"/>
      <c r="D499" s="151"/>
      <c r="E499" s="151"/>
      <c r="F499" s="151"/>
      <c r="G499" s="151"/>
      <c r="H499" s="151"/>
      <c r="I499" s="151"/>
      <c r="J499" s="151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  <c r="AA499" s="151"/>
    </row>
    <row r="500" spans="1:27" ht="12.75" customHeight="1">
      <c r="A500" s="151"/>
      <c r="B500" s="151"/>
      <c r="C500" s="151"/>
      <c r="D500" s="151"/>
      <c r="E500" s="151"/>
      <c r="F500" s="151"/>
      <c r="G500" s="151"/>
      <c r="H500" s="151"/>
      <c r="I500" s="151"/>
      <c r="J500" s="151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  <c r="AA500" s="151"/>
    </row>
    <row r="501" spans="1:27" ht="12.75" customHeight="1">
      <c r="A501" s="151"/>
      <c r="B501" s="151"/>
      <c r="C501" s="151"/>
      <c r="D501" s="151"/>
      <c r="E501" s="151"/>
      <c r="F501" s="151"/>
      <c r="G501" s="151"/>
      <c r="H501" s="151"/>
      <c r="I501" s="151"/>
      <c r="J501" s="151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  <c r="AA501" s="151"/>
    </row>
    <row r="502" spans="1:27" ht="12.75" customHeight="1">
      <c r="A502" s="151"/>
      <c r="B502" s="151"/>
      <c r="C502" s="151"/>
      <c r="D502" s="151"/>
      <c r="E502" s="151"/>
      <c r="F502" s="151"/>
      <c r="G502" s="151"/>
      <c r="H502" s="151"/>
      <c r="I502" s="151"/>
      <c r="J502" s="151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  <c r="AA502" s="151"/>
    </row>
    <row r="503" spans="1:27" ht="12.75" customHeight="1">
      <c r="A503" s="151"/>
      <c r="B503" s="151"/>
      <c r="C503" s="151"/>
      <c r="D503" s="151"/>
      <c r="E503" s="151"/>
      <c r="F503" s="151"/>
      <c r="G503" s="151"/>
      <c r="H503" s="151"/>
      <c r="I503" s="151"/>
      <c r="J503" s="151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  <c r="AA503" s="151"/>
    </row>
    <row r="504" spans="1:27" ht="12.75" customHeight="1">
      <c r="A504" s="151"/>
      <c r="B504" s="151"/>
      <c r="C504" s="151"/>
      <c r="D504" s="151"/>
      <c r="E504" s="151"/>
      <c r="F504" s="151"/>
      <c r="G504" s="151"/>
      <c r="H504" s="151"/>
      <c r="I504" s="151"/>
      <c r="J504" s="151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  <c r="AA504" s="151"/>
    </row>
    <row r="505" spans="1:27" ht="12.75" customHeight="1">
      <c r="A505" s="151"/>
      <c r="B505" s="151"/>
      <c r="C505" s="151"/>
      <c r="D505" s="151"/>
      <c r="E505" s="151"/>
      <c r="F505" s="151"/>
      <c r="G505" s="151"/>
      <c r="H505" s="151"/>
      <c r="I505" s="151"/>
      <c r="J505" s="151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  <c r="AA505" s="151"/>
    </row>
    <row r="506" spans="1:27" ht="12.75" customHeight="1">
      <c r="A506" s="151"/>
      <c r="B506" s="151"/>
      <c r="C506" s="151"/>
      <c r="D506" s="151"/>
      <c r="E506" s="151"/>
      <c r="F506" s="151"/>
      <c r="G506" s="151"/>
      <c r="H506" s="151"/>
      <c r="I506" s="151"/>
      <c r="J506" s="151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  <c r="AA506" s="151"/>
    </row>
    <row r="507" spans="1:27" ht="12.75" customHeight="1">
      <c r="A507" s="151"/>
      <c r="B507" s="151"/>
      <c r="C507" s="151"/>
      <c r="D507" s="151"/>
      <c r="E507" s="151"/>
      <c r="F507" s="151"/>
      <c r="G507" s="151"/>
      <c r="H507" s="151"/>
      <c r="I507" s="151"/>
      <c r="J507" s="151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  <c r="AA507" s="151"/>
    </row>
    <row r="508" spans="1:27" ht="12.75" customHeight="1">
      <c r="A508" s="151"/>
      <c r="B508" s="151"/>
      <c r="C508" s="151"/>
      <c r="D508" s="151"/>
      <c r="E508" s="151"/>
      <c r="F508" s="151"/>
      <c r="G508" s="151"/>
      <c r="H508" s="151"/>
      <c r="I508" s="151"/>
      <c r="J508" s="151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  <c r="AA508" s="151"/>
    </row>
    <row r="509" spans="1:27" ht="12.75" customHeight="1">
      <c r="A509" s="151"/>
      <c r="B509" s="151"/>
      <c r="C509" s="151"/>
      <c r="D509" s="151"/>
      <c r="E509" s="151"/>
      <c r="F509" s="151"/>
      <c r="G509" s="151"/>
      <c r="H509" s="151"/>
      <c r="I509" s="151"/>
      <c r="J509" s="151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  <c r="AA509" s="151"/>
    </row>
    <row r="510" spans="1:27" ht="12.75" customHeight="1">
      <c r="A510" s="151"/>
      <c r="B510" s="151"/>
      <c r="C510" s="151"/>
      <c r="D510" s="151"/>
      <c r="E510" s="151"/>
      <c r="F510" s="151"/>
      <c r="G510" s="151"/>
      <c r="H510" s="151"/>
      <c r="I510" s="151"/>
      <c r="J510" s="151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  <c r="AA510" s="151"/>
    </row>
    <row r="511" spans="1:27" ht="12.75" customHeight="1">
      <c r="A511" s="151"/>
      <c r="B511" s="151"/>
      <c r="C511" s="151"/>
      <c r="D511" s="151"/>
      <c r="E511" s="151"/>
      <c r="F511" s="151"/>
      <c r="G511" s="151"/>
      <c r="H511" s="151"/>
      <c r="I511" s="151"/>
      <c r="J511" s="151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  <c r="AA511" s="151"/>
    </row>
    <row r="512" spans="1:27" ht="12.75" customHeight="1">
      <c r="A512" s="151"/>
      <c r="B512" s="151"/>
      <c r="C512" s="151"/>
      <c r="D512" s="151"/>
      <c r="E512" s="151"/>
      <c r="F512" s="151"/>
      <c r="G512" s="151"/>
      <c r="H512" s="151"/>
      <c r="I512" s="151"/>
      <c r="J512" s="151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  <c r="AA512" s="151"/>
    </row>
    <row r="513" spans="1:27" ht="12.75" customHeight="1">
      <c r="A513" s="151"/>
      <c r="B513" s="151"/>
      <c r="C513" s="151"/>
      <c r="D513" s="151"/>
      <c r="E513" s="151"/>
      <c r="F513" s="151"/>
      <c r="G513" s="151"/>
      <c r="H513" s="151"/>
      <c r="I513" s="151"/>
      <c r="J513" s="151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  <c r="AA513" s="151"/>
    </row>
    <row r="514" spans="1:27" ht="12.75" customHeight="1">
      <c r="A514" s="151"/>
      <c r="B514" s="151"/>
      <c r="C514" s="151"/>
      <c r="D514" s="151"/>
      <c r="E514" s="151"/>
      <c r="F514" s="151"/>
      <c r="G514" s="151"/>
      <c r="H514" s="151"/>
      <c r="I514" s="151"/>
      <c r="J514" s="151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  <c r="AA514" s="151"/>
    </row>
    <row r="515" spans="1:27" ht="12.75" customHeight="1">
      <c r="A515" s="151"/>
      <c r="B515" s="151"/>
      <c r="C515" s="151"/>
      <c r="D515" s="151"/>
      <c r="E515" s="151"/>
      <c r="F515" s="151"/>
      <c r="G515" s="151"/>
      <c r="H515" s="151"/>
      <c r="I515" s="151"/>
      <c r="J515" s="151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  <c r="AA515" s="151"/>
    </row>
    <row r="516" spans="1:27" ht="12.75" customHeight="1">
      <c r="A516" s="151"/>
      <c r="B516" s="151"/>
      <c r="C516" s="151"/>
      <c r="D516" s="151"/>
      <c r="E516" s="151"/>
      <c r="F516" s="151"/>
      <c r="G516" s="151"/>
      <c r="H516" s="151"/>
      <c r="I516" s="151"/>
      <c r="J516" s="151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  <c r="AA516" s="151"/>
    </row>
    <row r="517" spans="1:27" ht="12.75" customHeight="1">
      <c r="A517" s="151"/>
      <c r="B517" s="151"/>
      <c r="C517" s="151"/>
      <c r="D517" s="151"/>
      <c r="E517" s="151"/>
      <c r="F517" s="151"/>
      <c r="G517" s="151"/>
      <c r="H517" s="151"/>
      <c r="I517" s="151"/>
      <c r="J517" s="151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  <c r="AA517" s="151"/>
    </row>
    <row r="518" spans="1:27" ht="12.75" customHeight="1">
      <c r="A518" s="151"/>
      <c r="B518" s="151"/>
      <c r="C518" s="151"/>
      <c r="D518" s="151"/>
      <c r="E518" s="151"/>
      <c r="F518" s="151"/>
      <c r="G518" s="151"/>
      <c r="H518" s="151"/>
      <c r="I518" s="151"/>
      <c r="J518" s="151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  <c r="AA518" s="151"/>
    </row>
    <row r="519" spans="1:27" ht="12.75" customHeight="1">
      <c r="A519" s="151"/>
      <c r="B519" s="151"/>
      <c r="C519" s="151"/>
      <c r="D519" s="151"/>
      <c r="E519" s="151"/>
      <c r="F519" s="151"/>
      <c r="G519" s="151"/>
      <c r="H519" s="151"/>
      <c r="I519" s="151"/>
      <c r="J519" s="151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  <c r="AA519" s="151"/>
    </row>
    <row r="520" spans="1:27" ht="12.75" customHeight="1">
      <c r="A520" s="151"/>
      <c r="B520" s="151"/>
      <c r="C520" s="151"/>
      <c r="D520" s="151"/>
      <c r="E520" s="151"/>
      <c r="F520" s="151"/>
      <c r="G520" s="151"/>
      <c r="H520" s="151"/>
      <c r="I520" s="151"/>
      <c r="J520" s="151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  <c r="AA520" s="151"/>
    </row>
    <row r="521" spans="1:27" ht="12.75" customHeight="1">
      <c r="A521" s="151"/>
      <c r="B521" s="151"/>
      <c r="C521" s="151"/>
      <c r="D521" s="151"/>
      <c r="E521" s="151"/>
      <c r="F521" s="151"/>
      <c r="G521" s="151"/>
      <c r="H521" s="151"/>
      <c r="I521" s="151"/>
      <c r="J521" s="151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  <c r="AA521" s="151"/>
    </row>
    <row r="522" spans="1:27" ht="12.75" customHeight="1">
      <c r="A522" s="151"/>
      <c r="B522" s="151"/>
      <c r="C522" s="151"/>
      <c r="D522" s="151"/>
      <c r="E522" s="151"/>
      <c r="F522" s="151"/>
      <c r="G522" s="151"/>
      <c r="H522" s="151"/>
      <c r="I522" s="151"/>
      <c r="J522" s="151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  <c r="AA522" s="151"/>
    </row>
    <row r="523" spans="1:27" ht="12.75" customHeight="1">
      <c r="A523" s="151"/>
      <c r="B523" s="151"/>
      <c r="C523" s="151"/>
      <c r="D523" s="151"/>
      <c r="E523" s="151"/>
      <c r="F523" s="151"/>
      <c r="G523" s="151"/>
      <c r="H523" s="151"/>
      <c r="I523" s="151"/>
      <c r="J523" s="151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  <c r="AA523" s="151"/>
    </row>
    <row r="524" spans="1:27" ht="12.75" customHeight="1">
      <c r="A524" s="151"/>
      <c r="B524" s="151"/>
      <c r="C524" s="151"/>
      <c r="D524" s="151"/>
      <c r="E524" s="151"/>
      <c r="F524" s="151"/>
      <c r="G524" s="151"/>
      <c r="H524" s="151"/>
      <c r="I524" s="151"/>
      <c r="J524" s="151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  <c r="AA524" s="151"/>
    </row>
    <row r="525" spans="1:27" ht="12.75" customHeight="1">
      <c r="A525" s="151"/>
      <c r="B525" s="151"/>
      <c r="C525" s="151"/>
      <c r="D525" s="151"/>
      <c r="E525" s="151"/>
      <c r="F525" s="151"/>
      <c r="G525" s="151"/>
      <c r="H525" s="151"/>
      <c r="I525" s="151"/>
      <c r="J525" s="151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  <c r="AA525" s="151"/>
    </row>
    <row r="526" spans="1:27" ht="12.75" customHeight="1">
      <c r="A526" s="151"/>
      <c r="B526" s="151"/>
      <c r="C526" s="151"/>
      <c r="D526" s="151"/>
      <c r="E526" s="151"/>
      <c r="F526" s="151"/>
      <c r="G526" s="151"/>
      <c r="H526" s="151"/>
      <c r="I526" s="151"/>
      <c r="J526" s="151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  <c r="AA526" s="151"/>
    </row>
    <row r="527" spans="1:27" ht="12.75" customHeight="1">
      <c r="A527" s="151"/>
      <c r="B527" s="151"/>
      <c r="C527" s="151"/>
      <c r="D527" s="151"/>
      <c r="E527" s="151"/>
      <c r="F527" s="151"/>
      <c r="G527" s="151"/>
      <c r="H527" s="151"/>
      <c r="I527" s="151"/>
      <c r="J527" s="151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  <c r="AA527" s="151"/>
    </row>
    <row r="528" spans="1:27" ht="12.75" customHeight="1">
      <c r="A528" s="151"/>
      <c r="B528" s="151"/>
      <c r="C528" s="151"/>
      <c r="D528" s="151"/>
      <c r="E528" s="151"/>
      <c r="F528" s="151"/>
      <c r="G528" s="151"/>
      <c r="H528" s="151"/>
      <c r="I528" s="151"/>
      <c r="J528" s="151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  <c r="AA528" s="151"/>
    </row>
    <row r="529" spans="1:27" ht="12.75" customHeight="1">
      <c r="A529" s="151"/>
      <c r="B529" s="151"/>
      <c r="C529" s="151"/>
      <c r="D529" s="151"/>
      <c r="E529" s="151"/>
      <c r="F529" s="151"/>
      <c r="G529" s="151"/>
      <c r="H529" s="151"/>
      <c r="I529" s="151"/>
      <c r="J529" s="151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  <c r="AA529" s="151"/>
    </row>
    <row r="530" spans="1:27" ht="12.75" customHeight="1">
      <c r="A530" s="151"/>
      <c r="B530" s="151"/>
      <c r="C530" s="151"/>
      <c r="D530" s="151"/>
      <c r="E530" s="151"/>
      <c r="F530" s="151"/>
      <c r="G530" s="151"/>
      <c r="H530" s="151"/>
      <c r="I530" s="151"/>
      <c r="J530" s="151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  <c r="AA530" s="151"/>
    </row>
    <row r="531" spans="1:27" ht="12.75" customHeight="1">
      <c r="A531" s="151"/>
      <c r="B531" s="151"/>
      <c r="C531" s="151"/>
      <c r="D531" s="151"/>
      <c r="E531" s="151"/>
      <c r="F531" s="151"/>
      <c r="G531" s="151"/>
      <c r="H531" s="151"/>
      <c r="I531" s="151"/>
      <c r="J531" s="151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  <c r="AA531" s="151"/>
    </row>
    <row r="532" spans="1:27" ht="12.75" customHeight="1">
      <c r="A532" s="151"/>
      <c r="B532" s="151"/>
      <c r="C532" s="151"/>
      <c r="D532" s="151"/>
      <c r="E532" s="151"/>
      <c r="F532" s="151"/>
      <c r="G532" s="151"/>
      <c r="H532" s="151"/>
      <c r="I532" s="151"/>
      <c r="J532" s="151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  <c r="AA532" s="151"/>
    </row>
    <row r="533" spans="1:27" ht="12.75" customHeight="1">
      <c r="A533" s="151"/>
      <c r="B533" s="151"/>
      <c r="C533" s="151"/>
      <c r="D533" s="151"/>
      <c r="E533" s="151"/>
      <c r="F533" s="151"/>
      <c r="G533" s="151"/>
      <c r="H533" s="151"/>
      <c r="I533" s="151"/>
      <c r="J533" s="151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  <c r="AA533" s="151"/>
    </row>
    <row r="534" spans="1:27" ht="12.75" customHeight="1">
      <c r="A534" s="151"/>
      <c r="B534" s="151"/>
      <c r="C534" s="151"/>
      <c r="D534" s="151"/>
      <c r="E534" s="151"/>
      <c r="F534" s="151"/>
      <c r="G534" s="151"/>
      <c r="H534" s="151"/>
      <c r="I534" s="151"/>
      <c r="J534" s="151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  <c r="AA534" s="151"/>
    </row>
    <row r="535" spans="1:27" ht="12.75" customHeight="1">
      <c r="A535" s="151"/>
      <c r="B535" s="151"/>
      <c r="C535" s="151"/>
      <c r="D535" s="151"/>
      <c r="E535" s="151"/>
      <c r="F535" s="151"/>
      <c r="G535" s="151"/>
      <c r="H535" s="151"/>
      <c r="I535" s="151"/>
      <c r="J535" s="151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  <c r="AA535" s="151"/>
    </row>
    <row r="536" spans="1:27" ht="12.75" customHeight="1">
      <c r="A536" s="151"/>
      <c r="B536" s="151"/>
      <c r="C536" s="151"/>
      <c r="D536" s="151"/>
      <c r="E536" s="151"/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  <c r="AA536" s="151"/>
    </row>
    <row r="537" spans="1:27" ht="12.75" customHeight="1">
      <c r="A537" s="151"/>
      <c r="B537" s="151"/>
      <c r="C537" s="151"/>
      <c r="D537" s="151"/>
      <c r="E537" s="151"/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  <c r="AA537" s="151"/>
    </row>
    <row r="538" spans="1:27" ht="12.75" customHeight="1">
      <c r="A538" s="151"/>
      <c r="B538" s="151"/>
      <c r="C538" s="151"/>
      <c r="D538" s="151"/>
      <c r="E538" s="151"/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  <c r="AA538" s="151"/>
    </row>
    <row r="539" spans="1:27" ht="12.75" customHeight="1">
      <c r="A539" s="151"/>
      <c r="B539" s="151"/>
      <c r="C539" s="151"/>
      <c r="D539" s="151"/>
      <c r="E539" s="151"/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  <c r="AA539" s="151"/>
    </row>
    <row r="540" spans="1:27" ht="12.75" customHeight="1">
      <c r="A540" s="151"/>
      <c r="B540" s="151"/>
      <c r="C540" s="151"/>
      <c r="D540" s="151"/>
      <c r="E540" s="151"/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  <c r="AA540" s="151"/>
    </row>
    <row r="541" spans="1:27" ht="12.75" customHeight="1">
      <c r="A541" s="151"/>
      <c r="B541" s="151"/>
      <c r="C541" s="151"/>
      <c r="D541" s="151"/>
      <c r="E541" s="151"/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  <c r="AA541" s="151"/>
    </row>
    <row r="542" spans="1:27" ht="12.75" customHeight="1">
      <c r="A542" s="151"/>
      <c r="B542" s="151"/>
      <c r="C542" s="151"/>
      <c r="D542" s="151"/>
      <c r="E542" s="151"/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  <c r="AA542" s="151"/>
    </row>
    <row r="543" spans="1:27" ht="12.75" customHeight="1">
      <c r="A543" s="151"/>
      <c r="B543" s="151"/>
      <c r="C543" s="151"/>
      <c r="D543" s="151"/>
      <c r="E543" s="151"/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  <c r="AA543" s="151"/>
    </row>
    <row r="544" spans="1:27" ht="12.75" customHeight="1">
      <c r="A544" s="151"/>
      <c r="B544" s="151"/>
      <c r="C544" s="151"/>
      <c r="D544" s="151"/>
      <c r="E544" s="151"/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  <c r="AA544" s="151"/>
    </row>
    <row r="545" spans="1:27" ht="12.75" customHeight="1">
      <c r="A545" s="151"/>
      <c r="B545" s="151"/>
      <c r="C545" s="151"/>
      <c r="D545" s="151"/>
      <c r="E545" s="151"/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  <c r="AA545" s="151"/>
    </row>
    <row r="546" spans="1:27" ht="12.75" customHeight="1">
      <c r="A546" s="151"/>
      <c r="B546" s="151"/>
      <c r="C546" s="151"/>
      <c r="D546" s="151"/>
      <c r="E546" s="151"/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  <c r="AA546" s="151"/>
    </row>
    <row r="547" spans="1:27" ht="12.75" customHeight="1">
      <c r="A547" s="151"/>
      <c r="B547" s="151"/>
      <c r="C547" s="151"/>
      <c r="D547" s="151"/>
      <c r="E547" s="151"/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  <c r="AA547" s="151"/>
    </row>
    <row r="548" spans="1:27" ht="12.75" customHeight="1">
      <c r="A548" s="151"/>
      <c r="B548" s="151"/>
      <c r="C548" s="151"/>
      <c r="D548" s="151"/>
      <c r="E548" s="151"/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  <c r="AA548" s="151"/>
    </row>
    <row r="549" spans="1:27" ht="12.75" customHeight="1">
      <c r="A549" s="151"/>
      <c r="B549" s="151"/>
      <c r="C549" s="151"/>
      <c r="D549" s="151"/>
      <c r="E549" s="151"/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  <c r="AA549" s="151"/>
    </row>
    <row r="550" spans="1:27" ht="12.75" customHeight="1">
      <c r="A550" s="151"/>
      <c r="B550" s="151"/>
      <c r="C550" s="151"/>
      <c r="D550" s="151"/>
      <c r="E550" s="151"/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  <c r="AA550" s="151"/>
    </row>
    <row r="551" spans="1:27" ht="12.75" customHeight="1">
      <c r="A551" s="151"/>
      <c r="B551" s="151"/>
      <c r="C551" s="151"/>
      <c r="D551" s="151"/>
      <c r="E551" s="151"/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  <c r="AA551" s="151"/>
    </row>
    <row r="552" spans="1:27" ht="12.75" customHeight="1">
      <c r="A552" s="151"/>
      <c r="B552" s="151"/>
      <c r="C552" s="151"/>
      <c r="D552" s="151"/>
      <c r="E552" s="151"/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  <c r="AA552" s="151"/>
    </row>
    <row r="553" spans="1:27" ht="12.75" customHeight="1">
      <c r="A553" s="151"/>
      <c r="B553" s="151"/>
      <c r="C553" s="151"/>
      <c r="D553" s="151"/>
      <c r="E553" s="151"/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  <c r="AA553" s="151"/>
    </row>
    <row r="554" spans="1:27" ht="12.75" customHeight="1">
      <c r="A554" s="151"/>
      <c r="B554" s="151"/>
      <c r="C554" s="151"/>
      <c r="D554" s="151"/>
      <c r="E554" s="151"/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  <c r="AA554" s="151"/>
    </row>
    <row r="555" spans="1:27" ht="12.75" customHeight="1">
      <c r="A555" s="151"/>
      <c r="B555" s="151"/>
      <c r="C555" s="151"/>
      <c r="D555" s="151"/>
      <c r="E555" s="151"/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  <c r="AA555" s="151"/>
    </row>
    <row r="556" spans="1:27" ht="12.75" customHeight="1">
      <c r="A556" s="151"/>
      <c r="B556" s="151"/>
      <c r="C556" s="151"/>
      <c r="D556" s="151"/>
      <c r="E556" s="151"/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  <c r="AA556" s="151"/>
    </row>
    <row r="557" spans="1:27" ht="12.75" customHeight="1">
      <c r="A557" s="151"/>
      <c r="B557" s="151"/>
      <c r="C557" s="151"/>
      <c r="D557" s="151"/>
      <c r="E557" s="151"/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  <c r="AA557" s="151"/>
    </row>
    <row r="558" spans="1:27" ht="12.75" customHeight="1">
      <c r="A558" s="151"/>
      <c r="B558" s="151"/>
      <c r="C558" s="151"/>
      <c r="D558" s="151"/>
      <c r="E558" s="151"/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  <c r="AA558" s="151"/>
    </row>
    <row r="559" spans="1:27" ht="12.75" customHeight="1">
      <c r="A559" s="151"/>
      <c r="B559" s="151"/>
      <c r="C559" s="151"/>
      <c r="D559" s="151"/>
      <c r="E559" s="151"/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  <c r="AA559" s="151"/>
    </row>
    <row r="560" spans="1:27" ht="12.75" customHeight="1">
      <c r="A560" s="151"/>
      <c r="B560" s="151"/>
      <c r="C560" s="151"/>
      <c r="D560" s="151"/>
      <c r="E560" s="151"/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  <c r="AA560" s="151"/>
    </row>
    <row r="561" spans="1:27" ht="12.75" customHeight="1">
      <c r="A561" s="151"/>
      <c r="B561" s="151"/>
      <c r="C561" s="151"/>
      <c r="D561" s="151"/>
      <c r="E561" s="151"/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  <c r="AA561" s="151"/>
    </row>
    <row r="562" spans="1:27" ht="12.75" customHeight="1">
      <c r="A562" s="151"/>
      <c r="B562" s="151"/>
      <c r="C562" s="151"/>
      <c r="D562" s="151"/>
      <c r="E562" s="151"/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  <c r="AA562" s="151"/>
    </row>
    <row r="563" spans="1:27" ht="12.75" customHeight="1">
      <c r="A563" s="151"/>
      <c r="B563" s="151"/>
      <c r="C563" s="151"/>
      <c r="D563" s="151"/>
      <c r="E563" s="151"/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  <c r="AA563" s="151"/>
    </row>
    <row r="564" spans="1:27" ht="12.75" customHeight="1">
      <c r="A564" s="151"/>
      <c r="B564" s="151"/>
      <c r="C564" s="151"/>
      <c r="D564" s="151"/>
      <c r="E564" s="151"/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  <c r="AA564" s="151"/>
    </row>
    <row r="565" spans="1:27" ht="12.75" customHeight="1">
      <c r="A565" s="151"/>
      <c r="B565" s="151"/>
      <c r="C565" s="151"/>
      <c r="D565" s="151"/>
      <c r="E565" s="151"/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  <c r="AA565" s="151"/>
    </row>
    <row r="566" spans="1:27" ht="12.75" customHeight="1">
      <c r="A566" s="151"/>
      <c r="B566" s="151"/>
      <c r="C566" s="151"/>
      <c r="D566" s="151"/>
      <c r="E566" s="151"/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  <c r="AA566" s="151"/>
    </row>
    <row r="567" spans="1:27" ht="12.75" customHeight="1">
      <c r="A567" s="151"/>
      <c r="B567" s="151"/>
      <c r="C567" s="151"/>
      <c r="D567" s="151"/>
      <c r="E567" s="151"/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  <c r="AA567" s="151"/>
    </row>
    <row r="568" spans="1:27" ht="12.75" customHeight="1">
      <c r="A568" s="151"/>
      <c r="B568" s="151"/>
      <c r="C568" s="151"/>
      <c r="D568" s="151"/>
      <c r="E568" s="151"/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  <c r="AA568" s="151"/>
    </row>
    <row r="569" spans="1:27" ht="12.75" customHeight="1">
      <c r="A569" s="151"/>
      <c r="B569" s="151"/>
      <c r="C569" s="151"/>
      <c r="D569" s="151"/>
      <c r="E569" s="151"/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  <c r="AA569" s="151"/>
    </row>
    <row r="570" spans="1:27" ht="12.75" customHeight="1">
      <c r="A570" s="151"/>
      <c r="B570" s="151"/>
      <c r="C570" s="151"/>
      <c r="D570" s="151"/>
      <c r="E570" s="151"/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  <c r="AA570" s="151"/>
    </row>
    <row r="571" spans="1:27" ht="12.75" customHeight="1">
      <c r="A571" s="151"/>
      <c r="B571" s="151"/>
      <c r="C571" s="151"/>
      <c r="D571" s="151"/>
      <c r="E571" s="151"/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  <c r="AA571" s="151"/>
    </row>
    <row r="572" spans="1:27" ht="12.75" customHeight="1">
      <c r="A572" s="151"/>
      <c r="B572" s="151"/>
      <c r="C572" s="151"/>
      <c r="D572" s="151"/>
      <c r="E572" s="151"/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  <c r="AA572" s="151"/>
    </row>
    <row r="573" spans="1:27" ht="12.75" customHeight="1">
      <c r="A573" s="151"/>
      <c r="B573" s="151"/>
      <c r="C573" s="151"/>
      <c r="D573" s="151"/>
      <c r="E573" s="151"/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  <c r="AA573" s="151"/>
    </row>
    <row r="574" spans="1:27" ht="12.75" customHeight="1">
      <c r="A574" s="151"/>
      <c r="B574" s="151"/>
      <c r="C574" s="151"/>
      <c r="D574" s="151"/>
      <c r="E574" s="151"/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  <c r="AA574" s="151"/>
    </row>
    <row r="575" spans="1:27" ht="12.75" customHeight="1">
      <c r="A575" s="151"/>
      <c r="B575" s="151"/>
      <c r="C575" s="151"/>
      <c r="D575" s="151"/>
      <c r="E575" s="151"/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  <c r="AA575" s="151"/>
    </row>
    <row r="576" spans="1:27" ht="12.75" customHeight="1">
      <c r="A576" s="151"/>
      <c r="B576" s="151"/>
      <c r="C576" s="151"/>
      <c r="D576" s="151"/>
      <c r="E576" s="151"/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  <c r="AA576" s="151"/>
    </row>
    <row r="577" spans="1:27" ht="12.75" customHeight="1">
      <c r="A577" s="151"/>
      <c r="B577" s="151"/>
      <c r="C577" s="151"/>
      <c r="D577" s="151"/>
      <c r="E577" s="151"/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  <c r="AA577" s="151"/>
    </row>
    <row r="578" spans="1:27" ht="12.75" customHeight="1">
      <c r="A578" s="151"/>
      <c r="B578" s="151"/>
      <c r="C578" s="151"/>
      <c r="D578" s="151"/>
      <c r="E578" s="151"/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  <c r="AA578" s="151"/>
    </row>
    <row r="579" spans="1:27" ht="12.75" customHeight="1">
      <c r="A579" s="151"/>
      <c r="B579" s="151"/>
      <c r="C579" s="151"/>
      <c r="D579" s="151"/>
      <c r="E579" s="151"/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  <c r="AA579" s="151"/>
    </row>
    <row r="580" spans="1:27" ht="12.75" customHeight="1">
      <c r="A580" s="151"/>
      <c r="B580" s="151"/>
      <c r="C580" s="151"/>
      <c r="D580" s="151"/>
      <c r="E580" s="151"/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  <c r="AA580" s="151"/>
    </row>
    <row r="581" spans="1:27" ht="12.75" customHeight="1">
      <c r="A581" s="151"/>
      <c r="B581" s="151"/>
      <c r="C581" s="151"/>
      <c r="D581" s="151"/>
      <c r="E581" s="151"/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  <c r="AA581" s="151"/>
    </row>
    <row r="582" spans="1:27" ht="12.75" customHeight="1">
      <c r="A582" s="151"/>
      <c r="B582" s="151"/>
      <c r="C582" s="151"/>
      <c r="D582" s="151"/>
      <c r="E582" s="151"/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  <c r="AA582" s="151"/>
    </row>
    <row r="583" spans="1:27" ht="12.75" customHeight="1">
      <c r="A583" s="151"/>
      <c r="B583" s="151"/>
      <c r="C583" s="151"/>
      <c r="D583" s="151"/>
      <c r="E583" s="151"/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  <c r="AA583" s="151"/>
    </row>
    <row r="584" spans="1:27" ht="12.75" customHeight="1">
      <c r="A584" s="151"/>
      <c r="B584" s="151"/>
      <c r="C584" s="151"/>
      <c r="D584" s="151"/>
      <c r="E584" s="151"/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  <c r="AA584" s="151"/>
    </row>
    <row r="585" spans="1:27" ht="12.75" customHeight="1">
      <c r="A585" s="151"/>
      <c r="B585" s="151"/>
      <c r="C585" s="151"/>
      <c r="D585" s="151"/>
      <c r="E585" s="151"/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  <c r="AA585" s="151"/>
    </row>
    <row r="586" spans="1:27" ht="12.75" customHeight="1">
      <c r="A586" s="151"/>
      <c r="B586" s="151"/>
      <c r="C586" s="151"/>
      <c r="D586" s="151"/>
      <c r="E586" s="151"/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  <c r="AA586" s="151"/>
    </row>
    <row r="587" spans="1:27" ht="12.75" customHeight="1">
      <c r="A587" s="151"/>
      <c r="B587" s="151"/>
      <c r="C587" s="151"/>
      <c r="D587" s="151"/>
      <c r="E587" s="151"/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  <c r="AA587" s="151"/>
    </row>
    <row r="588" spans="1:27" ht="12.75" customHeight="1">
      <c r="A588" s="151"/>
      <c r="B588" s="151"/>
      <c r="C588" s="151"/>
      <c r="D588" s="151"/>
      <c r="E588" s="151"/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  <c r="AA588" s="151"/>
    </row>
    <row r="589" spans="1:27" ht="12.75" customHeight="1">
      <c r="A589" s="151"/>
      <c r="B589" s="151"/>
      <c r="C589" s="151"/>
      <c r="D589" s="151"/>
      <c r="E589" s="151"/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  <c r="AA589" s="151"/>
    </row>
    <row r="590" spans="1:27" ht="12.75" customHeight="1">
      <c r="A590" s="151"/>
      <c r="B590" s="151"/>
      <c r="C590" s="151"/>
      <c r="D590" s="151"/>
      <c r="E590" s="151"/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  <c r="AA590" s="151"/>
    </row>
    <row r="591" spans="1:27" ht="12.75" customHeight="1">
      <c r="A591" s="151"/>
      <c r="B591" s="151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  <c r="AA591" s="151"/>
    </row>
    <row r="592" spans="1:27" ht="12.75" customHeight="1">
      <c r="A592" s="151"/>
      <c r="B592" s="151"/>
      <c r="C592" s="151"/>
      <c r="D592" s="151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  <c r="AA592" s="151"/>
    </row>
    <row r="593" spans="1:27" ht="12.75" customHeight="1">
      <c r="A593" s="151"/>
      <c r="B593" s="151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  <c r="AA593" s="151"/>
    </row>
    <row r="594" spans="1:27" ht="12.75" customHeight="1">
      <c r="A594" s="151"/>
      <c r="B594" s="151"/>
      <c r="C594" s="151"/>
      <c r="D594" s="151"/>
      <c r="E594" s="151"/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  <c r="AA594" s="151"/>
    </row>
    <row r="595" spans="1:27" ht="12.75" customHeight="1">
      <c r="A595" s="151"/>
      <c r="B595" s="151"/>
      <c r="C595" s="151"/>
      <c r="D595" s="151"/>
      <c r="E595" s="151"/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  <c r="AA595" s="151"/>
    </row>
    <row r="596" spans="1:27" ht="12.75" customHeight="1">
      <c r="A596" s="151"/>
      <c r="B596" s="151"/>
      <c r="C596" s="151"/>
      <c r="D596" s="151"/>
      <c r="E596" s="151"/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  <c r="AA596" s="151"/>
    </row>
    <row r="597" spans="1:27" ht="12.75" customHeight="1">
      <c r="A597" s="151"/>
      <c r="B597" s="151"/>
      <c r="C597" s="151"/>
      <c r="D597" s="151"/>
      <c r="E597" s="151"/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  <c r="AA597" s="151"/>
    </row>
    <row r="598" spans="1:27" ht="12.75" customHeight="1">
      <c r="A598" s="151"/>
      <c r="B598" s="151"/>
      <c r="C598" s="151"/>
      <c r="D598" s="151"/>
      <c r="E598" s="151"/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  <c r="AA598" s="151"/>
    </row>
    <row r="599" spans="1:27" ht="12.75" customHeight="1">
      <c r="A599" s="151"/>
      <c r="B599" s="151"/>
      <c r="C599" s="151"/>
      <c r="D599" s="151"/>
      <c r="E599" s="151"/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  <c r="AA599" s="151"/>
    </row>
    <row r="600" spans="1:27" ht="12.75" customHeight="1">
      <c r="A600" s="151"/>
      <c r="B600" s="151"/>
      <c r="C600" s="151"/>
      <c r="D600" s="151"/>
      <c r="E600" s="151"/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  <c r="AA600" s="151"/>
    </row>
    <row r="601" spans="1:27" ht="12.75" customHeight="1">
      <c r="A601" s="151"/>
      <c r="B601" s="151"/>
      <c r="C601" s="151"/>
      <c r="D601" s="151"/>
      <c r="E601" s="151"/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  <c r="AA601" s="151"/>
    </row>
    <row r="602" spans="1:27" ht="12.75" customHeight="1">
      <c r="A602" s="151"/>
      <c r="B602" s="151"/>
      <c r="C602" s="151"/>
      <c r="D602" s="151"/>
      <c r="E602" s="151"/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  <c r="AA602" s="151"/>
    </row>
    <row r="603" spans="1:27" ht="12.75" customHeight="1">
      <c r="A603" s="151"/>
      <c r="B603" s="151"/>
      <c r="C603" s="151"/>
      <c r="D603" s="151"/>
      <c r="E603" s="151"/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  <c r="AA603" s="151"/>
    </row>
    <row r="604" spans="1:27" ht="12.75" customHeight="1">
      <c r="A604" s="151"/>
      <c r="B604" s="151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  <c r="AA604" s="151"/>
    </row>
    <row r="605" spans="1:27" ht="12.75" customHeight="1">
      <c r="A605" s="151"/>
      <c r="B605" s="151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  <c r="AA605" s="151"/>
    </row>
    <row r="606" spans="1:27" ht="12.75" customHeight="1">
      <c r="A606" s="151"/>
      <c r="B606" s="151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  <c r="AA606" s="151"/>
    </row>
    <row r="607" spans="1:27" ht="12.75" customHeight="1">
      <c r="A607" s="151"/>
      <c r="B607" s="151"/>
      <c r="C607" s="151"/>
      <c r="D607" s="151"/>
      <c r="E607" s="151"/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  <c r="AA607" s="151"/>
    </row>
    <row r="608" spans="1:27" ht="12.75" customHeight="1">
      <c r="A608" s="151"/>
      <c r="B608" s="151"/>
      <c r="C608" s="151"/>
      <c r="D608" s="151"/>
      <c r="E608" s="151"/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  <c r="AA608" s="151"/>
    </row>
    <row r="609" spans="1:27" ht="12.75" customHeight="1">
      <c r="A609" s="151"/>
      <c r="B609" s="151"/>
      <c r="C609" s="151"/>
      <c r="D609" s="151"/>
      <c r="E609" s="151"/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  <c r="AA609" s="151"/>
    </row>
    <row r="610" spans="1:27" ht="12.75" customHeight="1">
      <c r="A610" s="151"/>
      <c r="B610" s="151"/>
      <c r="C610" s="151"/>
      <c r="D610" s="151"/>
      <c r="E610" s="151"/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  <c r="AA610" s="151"/>
    </row>
    <row r="611" spans="1:27" ht="12.75" customHeight="1">
      <c r="A611" s="151"/>
      <c r="B611" s="151"/>
      <c r="C611" s="151"/>
      <c r="D611" s="151"/>
      <c r="E611" s="151"/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  <c r="AA611" s="151"/>
    </row>
    <row r="612" spans="1:27" ht="12.75" customHeight="1">
      <c r="A612" s="151"/>
      <c r="B612" s="151"/>
      <c r="C612" s="151"/>
      <c r="D612" s="151"/>
      <c r="E612" s="151"/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  <c r="AA612" s="151"/>
    </row>
    <row r="613" spans="1:27" ht="12.75" customHeight="1">
      <c r="A613" s="151"/>
      <c r="B613" s="151"/>
      <c r="C613" s="151"/>
      <c r="D613" s="151"/>
      <c r="E613" s="151"/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  <c r="AA613" s="151"/>
    </row>
    <row r="614" spans="1:27" ht="12.75" customHeight="1">
      <c r="A614" s="151"/>
      <c r="B614" s="151"/>
      <c r="C614" s="151"/>
      <c r="D614" s="151"/>
      <c r="E614" s="151"/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  <c r="AA614" s="151"/>
    </row>
    <row r="615" spans="1:27" ht="12.75" customHeight="1">
      <c r="A615" s="151"/>
      <c r="B615" s="151"/>
      <c r="C615" s="151"/>
      <c r="D615" s="151"/>
      <c r="E615" s="151"/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  <c r="AA615" s="151"/>
    </row>
    <row r="616" spans="1:27" ht="12.75" customHeight="1">
      <c r="A616" s="151"/>
      <c r="B616" s="151"/>
      <c r="C616" s="151"/>
      <c r="D616" s="151"/>
      <c r="E616" s="151"/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  <c r="AA616" s="151"/>
    </row>
    <row r="617" spans="1:27" ht="12.75" customHeight="1">
      <c r="A617" s="151"/>
      <c r="B617" s="151"/>
      <c r="C617" s="151"/>
      <c r="D617" s="151"/>
      <c r="E617" s="151"/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  <c r="AA617" s="151"/>
    </row>
    <row r="618" spans="1:27" ht="12.75" customHeight="1">
      <c r="A618" s="151"/>
      <c r="B618" s="151"/>
      <c r="C618" s="151"/>
      <c r="D618" s="151"/>
      <c r="E618" s="151"/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  <c r="AA618" s="151"/>
    </row>
    <row r="619" spans="1:27" ht="12.75" customHeight="1">
      <c r="A619" s="151"/>
      <c r="B619" s="151"/>
      <c r="C619" s="151"/>
      <c r="D619" s="151"/>
      <c r="E619" s="151"/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  <c r="AA619" s="151"/>
    </row>
    <row r="620" spans="1:27" ht="12.75" customHeight="1">
      <c r="A620" s="151"/>
      <c r="B620" s="151"/>
      <c r="C620" s="151"/>
      <c r="D620" s="151"/>
      <c r="E620" s="151"/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  <c r="AA620" s="151"/>
    </row>
    <row r="621" spans="1:27" ht="12.75" customHeight="1">
      <c r="A621" s="151"/>
      <c r="B621" s="151"/>
      <c r="C621" s="151"/>
      <c r="D621" s="151"/>
      <c r="E621" s="151"/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  <c r="AA621" s="151"/>
    </row>
    <row r="622" spans="1:27" ht="12.75" customHeight="1">
      <c r="A622" s="151"/>
      <c r="B622" s="151"/>
      <c r="C622" s="151"/>
      <c r="D622" s="151"/>
      <c r="E622" s="151"/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  <c r="AA622" s="151"/>
    </row>
    <row r="623" spans="1:27" ht="12.75" customHeight="1">
      <c r="A623" s="151"/>
      <c r="B623" s="151"/>
      <c r="C623" s="151"/>
      <c r="D623" s="151"/>
      <c r="E623" s="151"/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  <c r="AA623" s="151"/>
    </row>
    <row r="624" spans="1:27" ht="12.75" customHeight="1">
      <c r="A624" s="151"/>
      <c r="B624" s="151"/>
      <c r="C624" s="151"/>
      <c r="D624" s="151"/>
      <c r="E624" s="151"/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  <c r="AA624" s="151"/>
    </row>
    <row r="625" spans="1:27" ht="12.75" customHeight="1">
      <c r="A625" s="151"/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  <c r="AA625" s="151"/>
    </row>
    <row r="626" spans="1:27" ht="12.75" customHeight="1">
      <c r="A626" s="151"/>
      <c r="B626" s="151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  <c r="AA626" s="151"/>
    </row>
    <row r="627" spans="1:27" ht="12.75" customHeight="1">
      <c r="A627" s="151"/>
      <c r="B627" s="151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  <c r="AA627" s="151"/>
    </row>
    <row r="628" spans="1:27" ht="12.75" customHeight="1">
      <c r="A628" s="151"/>
      <c r="B628" s="151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  <c r="AA628" s="151"/>
    </row>
    <row r="629" spans="1:27" ht="12.75" customHeight="1">
      <c r="A629" s="151"/>
      <c r="B629" s="151"/>
      <c r="C629" s="151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  <c r="AA629" s="151"/>
    </row>
    <row r="630" spans="1:27" ht="12.75" customHeight="1">
      <c r="A630" s="151"/>
      <c r="B630" s="151"/>
      <c r="C630" s="151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  <c r="AA630" s="151"/>
    </row>
    <row r="631" spans="1:27" ht="12.75" customHeight="1">
      <c r="A631" s="151"/>
      <c r="B631" s="151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  <c r="AA631" s="151"/>
    </row>
    <row r="632" spans="1:27" ht="12.75" customHeight="1">
      <c r="A632" s="151"/>
      <c r="B632" s="151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  <c r="AA632" s="151"/>
    </row>
    <row r="633" spans="1:27" ht="12.75" customHeight="1">
      <c r="A633" s="151"/>
      <c r="B633" s="151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  <c r="AA633" s="151"/>
    </row>
    <row r="634" spans="1:27" ht="12.75" customHeight="1">
      <c r="A634" s="151"/>
      <c r="B634" s="151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  <c r="AA634" s="151"/>
    </row>
    <row r="635" spans="1:27" ht="12.75" customHeight="1">
      <c r="A635" s="151"/>
      <c r="B635" s="151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  <c r="AA635" s="151"/>
    </row>
    <row r="636" spans="1:27" ht="12.75" customHeight="1">
      <c r="A636" s="151"/>
      <c r="B636" s="151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  <c r="AA636" s="151"/>
    </row>
    <row r="637" spans="1:27" ht="12.75" customHeight="1">
      <c r="A637" s="151"/>
      <c r="B637" s="151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  <c r="AA637" s="151"/>
    </row>
    <row r="638" spans="1:27" ht="12.75" customHeight="1">
      <c r="A638" s="151"/>
      <c r="B638" s="151"/>
      <c r="C638" s="151"/>
      <c r="D638" s="151"/>
      <c r="E638" s="151"/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  <c r="AA638" s="151"/>
    </row>
    <row r="639" spans="1:27" ht="12.75" customHeight="1">
      <c r="A639" s="151"/>
      <c r="B639" s="151"/>
      <c r="C639" s="151"/>
      <c r="D639" s="151"/>
      <c r="E639" s="151"/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  <c r="AA639" s="151"/>
    </row>
    <row r="640" spans="1:27" ht="12.75" customHeight="1">
      <c r="A640" s="151"/>
      <c r="B640" s="151"/>
      <c r="C640" s="151"/>
      <c r="D640" s="151"/>
      <c r="E640" s="151"/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  <c r="AA640" s="151"/>
    </row>
    <row r="641" spans="1:27" ht="12.75" customHeight="1">
      <c r="A641" s="151"/>
      <c r="B641" s="151"/>
      <c r="C641" s="151"/>
      <c r="D641" s="151"/>
      <c r="E641" s="151"/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  <c r="AA641" s="151"/>
    </row>
    <row r="642" spans="1:27" ht="12.75" customHeight="1">
      <c r="A642" s="151"/>
      <c r="B642" s="151"/>
      <c r="C642" s="151"/>
      <c r="D642" s="151"/>
      <c r="E642" s="151"/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  <c r="AA642" s="151"/>
    </row>
    <row r="643" spans="1:27" ht="12.75" customHeight="1">
      <c r="A643" s="151"/>
      <c r="B643" s="151"/>
      <c r="C643" s="151"/>
      <c r="D643" s="151"/>
      <c r="E643" s="151"/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  <c r="AA643" s="151"/>
    </row>
    <row r="644" spans="1:27" ht="12.75" customHeight="1">
      <c r="A644" s="151"/>
      <c r="B644" s="151"/>
      <c r="C644" s="151"/>
      <c r="D644" s="151"/>
      <c r="E644" s="151"/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  <c r="AA644" s="151"/>
    </row>
    <row r="645" spans="1:27" ht="12.75" customHeight="1">
      <c r="A645" s="151"/>
      <c r="B645" s="151"/>
      <c r="C645" s="151"/>
      <c r="D645" s="151"/>
      <c r="E645" s="151"/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  <c r="AA645" s="151"/>
    </row>
    <row r="646" spans="1:27" ht="12.75" customHeight="1">
      <c r="A646" s="151"/>
      <c r="B646" s="151"/>
      <c r="C646" s="151"/>
      <c r="D646" s="151"/>
      <c r="E646" s="151"/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  <c r="AA646" s="151"/>
    </row>
    <row r="647" spans="1:27" ht="12.75" customHeight="1">
      <c r="A647" s="151"/>
      <c r="B647" s="151"/>
      <c r="C647" s="151"/>
      <c r="D647" s="151"/>
      <c r="E647" s="151"/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  <c r="AA647" s="151"/>
    </row>
    <row r="648" spans="1:27" ht="12.75" customHeight="1">
      <c r="A648" s="151"/>
      <c r="B648" s="151"/>
      <c r="C648" s="151"/>
      <c r="D648" s="151"/>
      <c r="E648" s="151"/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  <c r="AA648" s="151"/>
    </row>
    <row r="649" spans="1:27" ht="12.75" customHeight="1">
      <c r="A649" s="151"/>
      <c r="B649" s="151"/>
      <c r="C649" s="151"/>
      <c r="D649" s="151"/>
      <c r="E649" s="151"/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  <c r="AA649" s="151"/>
    </row>
    <row r="650" spans="1:27" ht="12.75" customHeight="1">
      <c r="A650" s="151"/>
      <c r="B650" s="151"/>
      <c r="C650" s="151"/>
      <c r="D650" s="151"/>
      <c r="E650" s="151"/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  <c r="AA650" s="151"/>
    </row>
    <row r="651" spans="1:27" ht="12.75" customHeight="1">
      <c r="A651" s="151"/>
      <c r="B651" s="151"/>
      <c r="C651" s="151"/>
      <c r="D651" s="151"/>
      <c r="E651" s="151"/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  <c r="AA651" s="151"/>
    </row>
    <row r="652" spans="1:27" ht="12.75" customHeight="1">
      <c r="A652" s="151"/>
      <c r="B652" s="151"/>
      <c r="C652" s="151"/>
      <c r="D652" s="151"/>
      <c r="E652" s="151"/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  <c r="AA652" s="151"/>
    </row>
    <row r="653" spans="1:27" ht="12.75" customHeight="1">
      <c r="A653" s="151"/>
      <c r="B653" s="151"/>
      <c r="C653" s="151"/>
      <c r="D653" s="151"/>
      <c r="E653" s="151"/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  <c r="AA653" s="151"/>
    </row>
    <row r="654" spans="1:27" ht="12.75" customHeight="1">
      <c r="A654" s="151"/>
      <c r="B654" s="151"/>
      <c r="C654" s="151"/>
      <c r="D654" s="151"/>
      <c r="E654" s="151"/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  <c r="AA654" s="151"/>
    </row>
    <row r="655" spans="1:27" ht="12.75" customHeight="1">
      <c r="A655" s="151"/>
      <c r="B655" s="151"/>
      <c r="C655" s="151"/>
      <c r="D655" s="151"/>
      <c r="E655" s="151"/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  <c r="AA655" s="151"/>
    </row>
    <row r="656" spans="1:27" ht="12.75" customHeight="1">
      <c r="A656" s="151"/>
      <c r="B656" s="151"/>
      <c r="C656" s="151"/>
      <c r="D656" s="151"/>
      <c r="E656" s="151"/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  <c r="AA656" s="151"/>
    </row>
    <row r="657" spans="1:27" ht="12.75" customHeight="1">
      <c r="A657" s="151"/>
      <c r="B657" s="151"/>
      <c r="C657" s="151"/>
      <c r="D657" s="151"/>
      <c r="E657" s="151"/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  <c r="AA657" s="151"/>
    </row>
    <row r="658" spans="1:27" ht="12.75" customHeight="1">
      <c r="A658" s="151"/>
      <c r="B658" s="151"/>
      <c r="C658" s="151"/>
      <c r="D658" s="151"/>
      <c r="E658" s="151"/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  <c r="AA658" s="151"/>
    </row>
    <row r="659" spans="1:27" ht="12.75" customHeight="1">
      <c r="A659" s="151"/>
      <c r="B659" s="151"/>
      <c r="C659" s="151"/>
      <c r="D659" s="151"/>
      <c r="E659" s="151"/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  <c r="AA659" s="151"/>
    </row>
    <row r="660" spans="1:27" ht="12.75" customHeight="1">
      <c r="A660" s="151"/>
      <c r="B660" s="151"/>
      <c r="C660" s="151"/>
      <c r="D660" s="151"/>
      <c r="E660" s="151"/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  <c r="AA660" s="151"/>
    </row>
    <row r="661" spans="1:27" ht="12.75" customHeight="1">
      <c r="A661" s="151"/>
      <c r="B661" s="151"/>
      <c r="C661" s="151"/>
      <c r="D661" s="151"/>
      <c r="E661" s="151"/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  <c r="AA661" s="151"/>
    </row>
    <row r="662" spans="1:27" ht="12.75" customHeight="1">
      <c r="A662" s="151"/>
      <c r="B662" s="151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  <c r="AA662" s="151"/>
    </row>
    <row r="663" spans="1:27" ht="12.75" customHeight="1">
      <c r="A663" s="151"/>
      <c r="B663" s="151"/>
      <c r="C663" s="151"/>
      <c r="D663" s="151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  <c r="AA663" s="151"/>
    </row>
    <row r="664" spans="1:27" ht="12.75" customHeight="1">
      <c r="A664" s="151"/>
      <c r="B664" s="151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  <c r="AA664" s="151"/>
    </row>
    <row r="665" spans="1:27" ht="12.75" customHeight="1">
      <c r="A665" s="151"/>
      <c r="B665" s="151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  <c r="AA665" s="151"/>
    </row>
    <row r="666" spans="1:27" ht="12.75" customHeight="1">
      <c r="A666" s="151"/>
      <c r="B666" s="151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  <c r="AA666" s="151"/>
    </row>
    <row r="667" spans="1:27" ht="12.75" customHeight="1">
      <c r="A667" s="151"/>
      <c r="B667" s="151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  <c r="AA667" s="151"/>
    </row>
    <row r="668" spans="1:27" ht="12.75" customHeight="1">
      <c r="A668" s="151"/>
      <c r="B668" s="151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  <c r="AA668" s="151"/>
    </row>
    <row r="669" spans="1:27" ht="12.75" customHeight="1">
      <c r="A669" s="151"/>
      <c r="B669" s="151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  <c r="AA669" s="151"/>
    </row>
    <row r="670" spans="1:27" ht="12.75" customHeight="1">
      <c r="A670" s="151"/>
      <c r="B670" s="151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  <c r="AA670" s="151"/>
    </row>
    <row r="671" spans="1:27" ht="12.75" customHeight="1">
      <c r="A671" s="151"/>
      <c r="B671" s="151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  <c r="AA671" s="151"/>
    </row>
    <row r="672" spans="1:27" ht="12.75" customHeight="1">
      <c r="A672" s="151"/>
      <c r="B672" s="151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  <c r="AA672" s="151"/>
    </row>
    <row r="673" spans="1:27" ht="12.75" customHeight="1">
      <c r="A673" s="151"/>
      <c r="B673" s="151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  <c r="AA673" s="151"/>
    </row>
    <row r="674" spans="1:27" ht="12.75" customHeight="1">
      <c r="A674" s="151"/>
      <c r="B674" s="151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  <c r="AA674" s="151"/>
    </row>
    <row r="675" spans="1:27" ht="12.75" customHeight="1">
      <c r="A675" s="151"/>
      <c r="B675" s="151"/>
      <c r="C675" s="151"/>
      <c r="D675" s="151"/>
      <c r="E675" s="151"/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  <c r="AA675" s="151"/>
    </row>
    <row r="676" spans="1:27" ht="12.75" customHeight="1">
      <c r="A676" s="151"/>
      <c r="B676" s="151"/>
      <c r="C676" s="151"/>
      <c r="D676" s="151"/>
      <c r="E676" s="151"/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  <c r="AA676" s="151"/>
    </row>
    <row r="677" spans="1:27" ht="12.75" customHeight="1">
      <c r="A677" s="151"/>
      <c r="B677" s="151"/>
      <c r="C677" s="151"/>
      <c r="D677" s="151"/>
      <c r="E677" s="151"/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  <c r="AA677" s="151"/>
    </row>
    <row r="678" spans="1:27" ht="12.75" customHeight="1">
      <c r="A678" s="151"/>
      <c r="B678" s="151"/>
      <c r="C678" s="151"/>
      <c r="D678" s="151"/>
      <c r="E678" s="151"/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  <c r="AA678" s="151"/>
    </row>
    <row r="679" spans="1:27" ht="12.75" customHeight="1">
      <c r="A679" s="151"/>
      <c r="B679" s="151"/>
      <c r="C679" s="151"/>
      <c r="D679" s="151"/>
      <c r="E679" s="151"/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  <c r="AA679" s="151"/>
    </row>
    <row r="680" spans="1:27" ht="12.75" customHeight="1">
      <c r="A680" s="151"/>
      <c r="B680" s="151"/>
      <c r="C680" s="151"/>
      <c r="D680" s="151"/>
      <c r="E680" s="151"/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  <c r="AA680" s="151"/>
    </row>
    <row r="681" spans="1:27" ht="12.75" customHeight="1">
      <c r="A681" s="151"/>
      <c r="B681" s="151"/>
      <c r="C681" s="151"/>
      <c r="D681" s="151"/>
      <c r="E681" s="151"/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  <c r="AA681" s="151"/>
    </row>
    <row r="682" spans="1:27" ht="12.75" customHeight="1">
      <c r="A682" s="151"/>
      <c r="B682" s="151"/>
      <c r="C682" s="151"/>
      <c r="D682" s="151"/>
      <c r="E682" s="151"/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  <c r="AA682" s="151"/>
    </row>
    <row r="683" spans="1:27" ht="12.75" customHeight="1">
      <c r="A683" s="151"/>
      <c r="B683" s="151"/>
      <c r="C683" s="151"/>
      <c r="D683" s="151"/>
      <c r="E683" s="151"/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  <c r="AA683" s="151"/>
    </row>
    <row r="684" spans="1:27" ht="12.75" customHeight="1">
      <c r="A684" s="151"/>
      <c r="B684" s="151"/>
      <c r="C684" s="151"/>
      <c r="D684" s="151"/>
      <c r="E684" s="151"/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  <c r="AA684" s="151"/>
    </row>
    <row r="685" spans="1:27" ht="12.75" customHeight="1">
      <c r="A685" s="151"/>
      <c r="B685" s="151"/>
      <c r="C685" s="151"/>
      <c r="D685" s="151"/>
      <c r="E685" s="151"/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  <c r="AA685" s="151"/>
    </row>
    <row r="686" spans="1:27" ht="12.75" customHeight="1">
      <c r="A686" s="151"/>
      <c r="B686" s="151"/>
      <c r="C686" s="151"/>
      <c r="D686" s="151"/>
      <c r="E686" s="151"/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  <c r="AA686" s="151"/>
    </row>
    <row r="687" spans="1:27" ht="12.75" customHeight="1">
      <c r="A687" s="151"/>
      <c r="B687" s="151"/>
      <c r="C687" s="151"/>
      <c r="D687" s="151"/>
      <c r="E687" s="151"/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  <c r="AA687" s="151"/>
    </row>
    <row r="688" spans="1:27" ht="12.75" customHeight="1">
      <c r="A688" s="151"/>
      <c r="B688" s="151"/>
      <c r="C688" s="151"/>
      <c r="D688" s="151"/>
      <c r="E688" s="151"/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  <c r="AA688" s="151"/>
    </row>
    <row r="689" spans="1:27" ht="12.75" customHeight="1">
      <c r="A689" s="151"/>
      <c r="B689" s="151"/>
      <c r="C689" s="151"/>
      <c r="D689" s="151"/>
      <c r="E689" s="151"/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  <c r="AA689" s="151"/>
    </row>
    <row r="690" spans="1:27" ht="12.75" customHeight="1">
      <c r="A690" s="151"/>
      <c r="B690" s="151"/>
      <c r="C690" s="151"/>
      <c r="D690" s="151"/>
      <c r="E690" s="151"/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  <c r="AA690" s="151"/>
    </row>
    <row r="691" spans="1:27" ht="12.75" customHeight="1">
      <c r="A691" s="151"/>
      <c r="B691" s="151"/>
      <c r="C691" s="151"/>
      <c r="D691" s="151"/>
      <c r="E691" s="151"/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  <c r="AA691" s="151"/>
    </row>
    <row r="692" spans="1:27" ht="12.75" customHeight="1">
      <c r="A692" s="151"/>
      <c r="B692" s="151"/>
      <c r="C692" s="151"/>
      <c r="D692" s="151"/>
      <c r="E692" s="151"/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  <c r="AA692" s="151"/>
    </row>
    <row r="693" spans="1:27" ht="12.75" customHeight="1">
      <c r="A693" s="151"/>
      <c r="B693" s="151"/>
      <c r="C693" s="151"/>
      <c r="D693" s="151"/>
      <c r="E693" s="151"/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  <c r="AA693" s="151"/>
    </row>
    <row r="694" spans="1:27" ht="12.75" customHeight="1">
      <c r="A694" s="151"/>
      <c r="B694" s="151"/>
      <c r="C694" s="151"/>
      <c r="D694" s="151"/>
      <c r="E694" s="151"/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  <c r="AA694" s="151"/>
    </row>
    <row r="695" spans="1:27" ht="12.75" customHeight="1">
      <c r="A695" s="151"/>
      <c r="B695" s="151"/>
      <c r="C695" s="151"/>
      <c r="D695" s="151"/>
      <c r="E695" s="151"/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  <c r="AA695" s="151"/>
    </row>
    <row r="696" spans="1:27" ht="12.75" customHeight="1">
      <c r="A696" s="151"/>
      <c r="B696" s="151"/>
      <c r="C696" s="151"/>
      <c r="D696" s="151"/>
      <c r="E696" s="151"/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  <c r="AA696" s="151"/>
    </row>
    <row r="697" spans="1:27" ht="12.75" customHeight="1">
      <c r="A697" s="151"/>
      <c r="B697" s="151"/>
      <c r="C697" s="151"/>
      <c r="D697" s="151"/>
      <c r="E697" s="151"/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  <c r="AA697" s="151"/>
    </row>
    <row r="698" spans="1:27" ht="12.75" customHeight="1">
      <c r="A698" s="151"/>
      <c r="B698" s="151"/>
      <c r="C698" s="151"/>
      <c r="D698" s="151"/>
      <c r="E698" s="151"/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  <c r="AA698" s="151"/>
    </row>
    <row r="699" spans="1:27" ht="12.75" customHeight="1">
      <c r="A699" s="151"/>
      <c r="B699" s="151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  <c r="AA699" s="151"/>
    </row>
    <row r="700" spans="1:27" ht="12.75" customHeight="1">
      <c r="A700" s="151"/>
      <c r="B700" s="151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  <c r="AA700" s="151"/>
    </row>
    <row r="701" spans="1:27" ht="12.75" customHeight="1">
      <c r="A701" s="151"/>
      <c r="B701" s="151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  <c r="AA701" s="151"/>
    </row>
    <row r="702" spans="1:27" ht="12.75" customHeight="1">
      <c r="A702" s="151"/>
      <c r="B702" s="151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  <c r="AA702" s="151"/>
    </row>
    <row r="703" spans="1:27" ht="12.75" customHeight="1">
      <c r="A703" s="151"/>
      <c r="B703" s="151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  <c r="AA703" s="151"/>
    </row>
    <row r="704" spans="1:27" ht="12.75" customHeight="1">
      <c r="A704" s="151"/>
      <c r="B704" s="151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  <c r="AA704" s="151"/>
    </row>
    <row r="705" spans="1:27" ht="12.75" customHeight="1">
      <c r="A705" s="151"/>
      <c r="B705" s="151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  <c r="AA705" s="151"/>
    </row>
    <row r="706" spans="1:27" ht="12.75" customHeight="1">
      <c r="A706" s="151"/>
      <c r="B706" s="151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  <c r="AA706" s="151"/>
    </row>
    <row r="707" spans="1:27" ht="12.75" customHeight="1">
      <c r="A707" s="151"/>
      <c r="B707" s="151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  <c r="AA707" s="151"/>
    </row>
    <row r="708" spans="1:27" ht="12.75" customHeight="1">
      <c r="A708" s="151"/>
      <c r="B708" s="151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  <c r="AA708" s="151"/>
    </row>
    <row r="709" spans="1:27" ht="12.75" customHeight="1">
      <c r="A709" s="151"/>
      <c r="B709" s="151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  <c r="AA709" s="151"/>
    </row>
    <row r="710" spans="1:27" ht="12.75" customHeight="1">
      <c r="A710" s="151"/>
      <c r="B710" s="151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  <c r="AA710" s="151"/>
    </row>
    <row r="711" spans="1:27" ht="12.75" customHeight="1">
      <c r="A711" s="151"/>
      <c r="B711" s="151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  <c r="AA711" s="151"/>
    </row>
    <row r="712" spans="1:27" ht="12.75" customHeight="1">
      <c r="A712" s="151"/>
      <c r="B712" s="151"/>
      <c r="C712" s="151"/>
      <c r="D712" s="151"/>
      <c r="E712" s="151"/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  <c r="AA712" s="151"/>
    </row>
    <row r="713" spans="1:27" ht="12.75" customHeight="1">
      <c r="A713" s="151"/>
      <c r="B713" s="151"/>
      <c r="C713" s="151"/>
      <c r="D713" s="151"/>
      <c r="E713" s="151"/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  <c r="AA713" s="151"/>
    </row>
    <row r="714" spans="1:27" ht="12.75" customHeight="1">
      <c r="A714" s="151"/>
      <c r="B714" s="151"/>
      <c r="C714" s="151"/>
      <c r="D714" s="151"/>
      <c r="E714" s="151"/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  <c r="AA714" s="151"/>
    </row>
    <row r="715" spans="1:27" ht="12.75" customHeight="1">
      <c r="A715" s="151"/>
      <c r="B715" s="151"/>
      <c r="C715" s="151"/>
      <c r="D715" s="151"/>
      <c r="E715" s="151"/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  <c r="AA715" s="151"/>
    </row>
    <row r="716" spans="1:27" ht="12.75" customHeight="1">
      <c r="A716" s="151"/>
      <c r="B716" s="151"/>
      <c r="C716" s="151"/>
      <c r="D716" s="151"/>
      <c r="E716" s="151"/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  <c r="AA716" s="151"/>
    </row>
    <row r="717" spans="1:27" ht="12.75" customHeight="1">
      <c r="A717" s="151"/>
      <c r="B717" s="151"/>
      <c r="C717" s="151"/>
      <c r="D717" s="151"/>
      <c r="E717" s="151"/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  <c r="AA717" s="151"/>
    </row>
    <row r="718" spans="1:27" ht="12.75" customHeight="1">
      <c r="A718" s="151"/>
      <c r="B718" s="151"/>
      <c r="C718" s="151"/>
      <c r="D718" s="151"/>
      <c r="E718" s="151"/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  <c r="AA718" s="151"/>
    </row>
    <row r="719" spans="1:27" ht="12.75" customHeight="1">
      <c r="A719" s="151"/>
      <c r="B719" s="151"/>
      <c r="C719" s="151"/>
      <c r="D719" s="151"/>
      <c r="E719" s="151"/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  <c r="AA719" s="151"/>
    </row>
    <row r="720" spans="1:27" ht="12.75" customHeight="1">
      <c r="A720" s="151"/>
      <c r="B720" s="151"/>
      <c r="C720" s="151"/>
      <c r="D720" s="151"/>
      <c r="E720" s="151"/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  <c r="AA720" s="151"/>
    </row>
    <row r="721" spans="1:27" ht="12.75" customHeight="1">
      <c r="A721" s="151"/>
      <c r="B721" s="151"/>
      <c r="C721" s="151"/>
      <c r="D721" s="151"/>
      <c r="E721" s="151"/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  <c r="AA721" s="151"/>
    </row>
    <row r="722" spans="1:27" ht="12.75" customHeight="1">
      <c r="A722" s="151"/>
      <c r="B722" s="151"/>
      <c r="C722" s="151"/>
      <c r="D722" s="151"/>
      <c r="E722" s="151"/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  <c r="AA722" s="151"/>
    </row>
    <row r="723" spans="1:27" ht="12.75" customHeight="1">
      <c r="A723" s="151"/>
      <c r="B723" s="151"/>
      <c r="C723" s="151"/>
      <c r="D723" s="151"/>
      <c r="E723" s="151"/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  <c r="AA723" s="151"/>
    </row>
    <row r="724" spans="1:27" ht="12.75" customHeight="1">
      <c r="A724" s="151"/>
      <c r="B724" s="151"/>
      <c r="C724" s="151"/>
      <c r="D724" s="151"/>
      <c r="E724" s="151"/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  <c r="AA724" s="151"/>
    </row>
    <row r="725" spans="1:27" ht="12.75" customHeight="1">
      <c r="A725" s="151"/>
      <c r="B725" s="151"/>
      <c r="C725" s="151"/>
      <c r="D725" s="151"/>
      <c r="E725" s="151"/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  <c r="AA725" s="151"/>
    </row>
    <row r="726" spans="1:27" ht="12.75" customHeight="1">
      <c r="A726" s="151"/>
      <c r="B726" s="151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  <c r="AA726" s="151"/>
    </row>
    <row r="727" spans="1:27" ht="12.75" customHeight="1">
      <c r="A727" s="151"/>
      <c r="B727" s="151"/>
      <c r="C727" s="151"/>
      <c r="D727" s="151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  <c r="AA727" s="151"/>
    </row>
    <row r="728" spans="1:27" ht="12.75" customHeight="1">
      <c r="A728" s="151"/>
      <c r="B728" s="151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  <c r="AA728" s="151"/>
    </row>
    <row r="729" spans="1:27" ht="12.75" customHeight="1">
      <c r="A729" s="151"/>
      <c r="B729" s="151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  <c r="AA729" s="151"/>
    </row>
    <row r="730" spans="1:27" ht="12.75" customHeight="1">
      <c r="A730" s="151"/>
      <c r="B730" s="151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  <c r="AA730" s="151"/>
    </row>
    <row r="731" spans="1:27" ht="12.75" customHeight="1">
      <c r="A731" s="151"/>
      <c r="B731" s="151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  <c r="AA731" s="151"/>
    </row>
    <row r="732" spans="1:27" ht="12.75" customHeight="1">
      <c r="A732" s="151"/>
      <c r="B732" s="151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  <c r="AA732" s="151"/>
    </row>
    <row r="733" spans="1:27" ht="12.75" customHeight="1">
      <c r="A733" s="151"/>
      <c r="B733" s="151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  <c r="AA733" s="151"/>
    </row>
    <row r="734" spans="1:27" ht="12.75" customHeight="1">
      <c r="A734" s="151"/>
      <c r="B734" s="151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  <c r="AA734" s="151"/>
    </row>
    <row r="735" spans="1:27" ht="12.75" customHeight="1">
      <c r="A735" s="151"/>
      <c r="B735" s="151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  <c r="AA735" s="151"/>
    </row>
    <row r="736" spans="1:27" ht="12.75" customHeight="1">
      <c r="A736" s="151"/>
      <c r="B736" s="151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  <c r="AA736" s="151"/>
    </row>
    <row r="737" spans="1:27" ht="12.75" customHeight="1">
      <c r="A737" s="151"/>
      <c r="B737" s="151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  <c r="AA737" s="151"/>
    </row>
    <row r="738" spans="1:27" ht="12.75" customHeight="1">
      <c r="A738" s="151"/>
      <c r="B738" s="151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  <c r="AA738" s="151"/>
    </row>
    <row r="739" spans="1:27" ht="12.75" customHeight="1">
      <c r="A739" s="151"/>
      <c r="B739" s="151"/>
      <c r="C739" s="151"/>
      <c r="D739" s="151"/>
      <c r="E739" s="151"/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  <c r="AA739" s="151"/>
    </row>
    <row r="740" spans="1:27" ht="12.75" customHeight="1">
      <c r="A740" s="151"/>
      <c r="B740" s="151"/>
      <c r="C740" s="151"/>
      <c r="D740" s="151"/>
      <c r="E740" s="151"/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  <c r="AA740" s="151"/>
    </row>
    <row r="741" spans="1:27" ht="12.75" customHeight="1">
      <c r="A741" s="151"/>
      <c r="B741" s="151"/>
      <c r="C741" s="151"/>
      <c r="D741" s="151"/>
      <c r="E741" s="151"/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  <c r="AA741" s="151"/>
    </row>
    <row r="742" spans="1:27" ht="12.75" customHeight="1">
      <c r="A742" s="151"/>
      <c r="B742" s="151"/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  <c r="AA742" s="151"/>
    </row>
    <row r="743" spans="1:27" ht="12.75" customHeight="1">
      <c r="A743" s="151"/>
      <c r="B743" s="151"/>
      <c r="C743" s="151"/>
      <c r="D743" s="151"/>
      <c r="E743" s="151"/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  <c r="AA743" s="151"/>
    </row>
    <row r="744" spans="1:27" ht="12.75" customHeight="1">
      <c r="A744" s="151"/>
      <c r="B744" s="151"/>
      <c r="C744" s="151"/>
      <c r="D744" s="151"/>
      <c r="E744" s="151"/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  <c r="AA744" s="151"/>
    </row>
    <row r="745" spans="1:27" ht="12.75" customHeight="1">
      <c r="A745" s="151"/>
      <c r="B745" s="151"/>
      <c r="C745" s="151"/>
      <c r="D745" s="151"/>
      <c r="E745" s="151"/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  <c r="AA745" s="151"/>
    </row>
    <row r="746" spans="1:27" ht="12.75" customHeight="1">
      <c r="A746" s="151"/>
      <c r="B746" s="151"/>
      <c r="C746" s="151"/>
      <c r="D746" s="151"/>
      <c r="E746" s="151"/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  <c r="AA746" s="151"/>
    </row>
    <row r="747" spans="1:27" ht="12.75" customHeight="1">
      <c r="A747" s="151"/>
      <c r="B747" s="151"/>
      <c r="C747" s="151"/>
      <c r="D747" s="151"/>
      <c r="E747" s="151"/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  <c r="AA747" s="151"/>
    </row>
    <row r="748" spans="1:27" ht="12.75" customHeight="1">
      <c r="A748" s="151"/>
      <c r="B748" s="151"/>
      <c r="C748" s="151"/>
      <c r="D748" s="151"/>
      <c r="E748" s="151"/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  <c r="AA748" s="151"/>
    </row>
    <row r="749" spans="1:27" ht="12.75" customHeight="1">
      <c r="A749" s="151"/>
      <c r="B749" s="151"/>
      <c r="C749" s="151"/>
      <c r="D749" s="151"/>
      <c r="E749" s="151"/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  <c r="AA749" s="151"/>
    </row>
    <row r="750" spans="1:27" ht="12.75" customHeight="1">
      <c r="A750" s="151"/>
      <c r="B750" s="151"/>
      <c r="C750" s="151"/>
      <c r="D750" s="151"/>
      <c r="E750" s="151"/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  <c r="AA750" s="151"/>
    </row>
    <row r="751" spans="1:27" ht="12.75" customHeight="1">
      <c r="A751" s="151"/>
      <c r="B751" s="151"/>
      <c r="C751" s="151"/>
      <c r="D751" s="151"/>
      <c r="E751" s="151"/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  <c r="AA751" s="151"/>
    </row>
    <row r="752" spans="1:27" ht="12.75" customHeight="1">
      <c r="A752" s="151"/>
      <c r="B752" s="151"/>
      <c r="C752" s="151"/>
      <c r="D752" s="151"/>
      <c r="E752" s="151"/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  <c r="AA752" s="151"/>
    </row>
    <row r="753" spans="1:27" ht="12.75" customHeight="1">
      <c r="A753" s="151"/>
      <c r="B753" s="151"/>
      <c r="C753" s="151"/>
      <c r="D753" s="151"/>
      <c r="E753" s="151"/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  <c r="AA753" s="151"/>
    </row>
    <row r="754" spans="1:27" ht="12.75" customHeight="1">
      <c r="A754" s="151"/>
      <c r="B754" s="151"/>
      <c r="C754" s="151"/>
      <c r="D754" s="151"/>
      <c r="E754" s="151"/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  <c r="AA754" s="151"/>
    </row>
    <row r="755" spans="1:27" ht="12.75" customHeight="1">
      <c r="A755" s="151"/>
      <c r="B755" s="151"/>
      <c r="C755" s="151"/>
      <c r="D755" s="151"/>
      <c r="E755" s="151"/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  <c r="AA755" s="151"/>
    </row>
    <row r="756" spans="1:27" ht="12.75" customHeight="1">
      <c r="A756" s="151"/>
      <c r="B756" s="151"/>
      <c r="C756" s="151"/>
      <c r="D756" s="151"/>
      <c r="E756" s="151"/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  <c r="AA756" s="151"/>
    </row>
    <row r="757" spans="1:27" ht="12.75" customHeight="1">
      <c r="A757" s="151"/>
      <c r="B757" s="151"/>
      <c r="C757" s="151"/>
      <c r="D757" s="151"/>
      <c r="E757" s="151"/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  <c r="AA757" s="151"/>
    </row>
    <row r="758" spans="1:27" ht="12.75" customHeight="1">
      <c r="A758" s="151"/>
      <c r="B758" s="151"/>
      <c r="C758" s="151"/>
      <c r="D758" s="151"/>
      <c r="E758" s="151"/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  <c r="AA758" s="151"/>
    </row>
    <row r="759" spans="1:27" ht="12.75" customHeight="1">
      <c r="A759" s="151"/>
      <c r="B759" s="151"/>
      <c r="C759" s="151"/>
      <c r="D759" s="151"/>
      <c r="E759" s="151"/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  <c r="AA759" s="151"/>
    </row>
    <row r="760" spans="1:27" ht="12.75" customHeight="1">
      <c r="A760" s="151"/>
      <c r="B760" s="151"/>
      <c r="C760" s="151"/>
      <c r="D760" s="151"/>
      <c r="E760" s="151"/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  <c r="AA760" s="151"/>
    </row>
    <row r="761" spans="1:27" ht="12.75" customHeight="1">
      <c r="A761" s="151"/>
      <c r="B761" s="151"/>
      <c r="C761" s="151"/>
      <c r="D761" s="151"/>
      <c r="E761" s="151"/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  <c r="AA761" s="151"/>
    </row>
    <row r="762" spans="1:27" ht="12.75" customHeight="1">
      <c r="A762" s="151"/>
      <c r="B762" s="151"/>
      <c r="C762" s="151"/>
      <c r="D762" s="151"/>
      <c r="E762" s="151"/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  <c r="AA762" s="151"/>
    </row>
    <row r="763" spans="1:27" ht="12.75" customHeight="1">
      <c r="A763" s="151"/>
      <c r="B763" s="151"/>
      <c r="C763" s="151"/>
      <c r="D763" s="151"/>
      <c r="E763" s="151"/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  <c r="AA763" s="151"/>
    </row>
    <row r="764" spans="1:27" ht="12.75" customHeight="1">
      <c r="A764" s="151"/>
      <c r="B764" s="151"/>
      <c r="C764" s="151"/>
      <c r="D764" s="151"/>
      <c r="E764" s="151"/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  <c r="AA764" s="151"/>
    </row>
    <row r="765" spans="1:27" ht="12.75" customHeight="1">
      <c r="A765" s="151"/>
      <c r="B765" s="151"/>
      <c r="C765" s="151"/>
      <c r="D765" s="151"/>
      <c r="E765" s="151"/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  <c r="AA765" s="151"/>
    </row>
    <row r="766" spans="1:27" ht="12.75" customHeight="1">
      <c r="A766" s="151"/>
      <c r="B766" s="151"/>
      <c r="C766" s="151"/>
      <c r="D766" s="151"/>
      <c r="E766" s="151"/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  <c r="AA766" s="151"/>
    </row>
    <row r="767" spans="1:27" ht="12.75" customHeight="1">
      <c r="A767" s="151"/>
      <c r="B767" s="151"/>
      <c r="C767" s="151"/>
      <c r="D767" s="151"/>
      <c r="E767" s="151"/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  <c r="AA767" s="151"/>
    </row>
    <row r="768" spans="1:27" ht="12.75" customHeight="1">
      <c r="A768" s="151"/>
      <c r="B768" s="151"/>
      <c r="C768" s="151"/>
      <c r="D768" s="151"/>
      <c r="E768" s="151"/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  <c r="AA768" s="151"/>
    </row>
    <row r="769" spans="1:27" ht="12.75" customHeight="1">
      <c r="A769" s="151"/>
      <c r="B769" s="151"/>
      <c r="C769" s="151"/>
      <c r="D769" s="151"/>
      <c r="E769" s="151"/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  <c r="AA769" s="151"/>
    </row>
    <row r="770" spans="1:27" ht="12.75" customHeight="1">
      <c r="A770" s="151"/>
      <c r="B770" s="151"/>
      <c r="C770" s="151"/>
      <c r="D770" s="151"/>
      <c r="E770" s="151"/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  <c r="AA770" s="151"/>
    </row>
    <row r="771" spans="1:27" ht="12.75" customHeight="1">
      <c r="A771" s="151"/>
      <c r="B771" s="151"/>
      <c r="C771" s="151"/>
      <c r="D771" s="151"/>
      <c r="E771" s="151"/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  <c r="AA771" s="151"/>
    </row>
    <row r="772" spans="1:27" ht="12.75" customHeight="1">
      <c r="A772" s="151"/>
      <c r="B772" s="151"/>
      <c r="C772" s="151"/>
      <c r="D772" s="151"/>
      <c r="E772" s="151"/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  <c r="AA772" s="151"/>
    </row>
    <row r="773" spans="1:27" ht="12.75" customHeight="1">
      <c r="A773" s="151"/>
      <c r="B773" s="151"/>
      <c r="C773" s="151"/>
      <c r="D773" s="151"/>
      <c r="E773" s="151"/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  <c r="AA773" s="151"/>
    </row>
    <row r="774" spans="1:27" ht="12.75" customHeight="1">
      <c r="A774" s="151"/>
      <c r="B774" s="151"/>
      <c r="C774" s="151"/>
      <c r="D774" s="151"/>
      <c r="E774" s="151"/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  <c r="AA774" s="151"/>
    </row>
    <row r="775" spans="1:27" ht="12.75" customHeight="1">
      <c r="A775" s="151"/>
      <c r="B775" s="151"/>
      <c r="C775" s="151"/>
      <c r="D775" s="151"/>
      <c r="E775" s="151"/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  <c r="AA775" s="151"/>
    </row>
    <row r="776" spans="1:27" ht="12.75" customHeight="1">
      <c r="A776" s="151"/>
      <c r="B776" s="151"/>
      <c r="C776" s="151"/>
      <c r="D776" s="151"/>
      <c r="E776" s="151"/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  <c r="AA776" s="151"/>
    </row>
    <row r="777" spans="1:27" ht="12.75" customHeight="1">
      <c r="A777" s="151"/>
      <c r="B777" s="151"/>
      <c r="C777" s="151"/>
      <c r="D777" s="151"/>
      <c r="E777" s="151"/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  <c r="AA777" s="151"/>
    </row>
    <row r="778" spans="1:27" ht="12.75" customHeight="1">
      <c r="A778" s="151"/>
      <c r="B778" s="151"/>
      <c r="C778" s="151"/>
      <c r="D778" s="151"/>
      <c r="E778" s="151"/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  <c r="AA778" s="151"/>
    </row>
    <row r="779" spans="1:27" ht="12.75" customHeight="1">
      <c r="A779" s="151"/>
      <c r="B779" s="151"/>
      <c r="C779" s="151"/>
      <c r="D779" s="151"/>
      <c r="E779" s="151"/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  <c r="AA779" s="151"/>
    </row>
    <row r="780" spans="1:27" ht="12.75" customHeight="1">
      <c r="A780" s="151"/>
      <c r="B780" s="151"/>
      <c r="C780" s="151"/>
      <c r="D780" s="151"/>
      <c r="E780" s="151"/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  <c r="AA780" s="151"/>
    </row>
    <row r="781" spans="1:27" ht="12.75" customHeight="1">
      <c r="A781" s="151"/>
      <c r="B781" s="151"/>
      <c r="C781" s="151"/>
      <c r="D781" s="151"/>
      <c r="E781" s="151"/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  <c r="AA781" s="151"/>
    </row>
    <row r="782" spans="1:27" ht="12.75" customHeight="1">
      <c r="A782" s="151"/>
      <c r="B782" s="151"/>
      <c r="C782" s="151"/>
      <c r="D782" s="151"/>
      <c r="E782" s="151"/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  <c r="AA782" s="151"/>
    </row>
    <row r="783" spans="1:27" ht="12.75" customHeight="1">
      <c r="A783" s="151"/>
      <c r="B783" s="151"/>
      <c r="C783" s="151"/>
      <c r="D783" s="151"/>
      <c r="E783" s="151"/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  <c r="AA783" s="151"/>
    </row>
    <row r="784" spans="1:27" ht="12.75" customHeight="1">
      <c r="A784" s="151"/>
      <c r="B784" s="151"/>
      <c r="C784" s="151"/>
      <c r="D784" s="151"/>
      <c r="E784" s="151"/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  <c r="AA784" s="151"/>
    </row>
    <row r="785" spans="1:27" ht="12.75" customHeight="1">
      <c r="A785" s="151"/>
      <c r="B785" s="151"/>
      <c r="C785" s="151"/>
      <c r="D785" s="151"/>
      <c r="E785" s="151"/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  <c r="AA785" s="151"/>
    </row>
    <row r="786" spans="1:27" ht="12.75" customHeight="1">
      <c r="A786" s="151"/>
      <c r="B786" s="151"/>
      <c r="C786" s="151"/>
      <c r="D786" s="151"/>
      <c r="E786" s="151"/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  <c r="AA786" s="151"/>
    </row>
    <row r="787" spans="1:27" ht="12.75" customHeight="1">
      <c r="A787" s="151"/>
      <c r="B787" s="151"/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  <c r="AA787" s="151"/>
    </row>
    <row r="788" spans="1:27" ht="12.75" customHeight="1">
      <c r="A788" s="151"/>
      <c r="B788" s="151"/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  <c r="AA788" s="151"/>
    </row>
    <row r="789" spans="1:27" ht="12.75" customHeight="1">
      <c r="A789" s="151"/>
      <c r="B789" s="151"/>
      <c r="C789" s="151"/>
      <c r="D789" s="151"/>
      <c r="E789" s="151"/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  <c r="AA789" s="151"/>
    </row>
    <row r="790" spans="1:27" ht="12.75" customHeight="1">
      <c r="A790" s="151"/>
      <c r="B790" s="151"/>
      <c r="C790" s="151"/>
      <c r="D790" s="151"/>
      <c r="E790" s="151"/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  <c r="AA790" s="151"/>
    </row>
    <row r="791" spans="1:27" ht="12.75" customHeight="1">
      <c r="A791" s="151"/>
      <c r="B791" s="151"/>
      <c r="C791" s="151"/>
      <c r="D791" s="151"/>
      <c r="E791" s="151"/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  <c r="AA791" s="151"/>
    </row>
    <row r="792" spans="1:27" ht="12.75" customHeight="1">
      <c r="A792" s="151"/>
      <c r="B792" s="151"/>
      <c r="C792" s="151"/>
      <c r="D792" s="151"/>
      <c r="E792" s="151"/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  <c r="AA792" s="151"/>
    </row>
    <row r="793" spans="1:27" ht="12.75" customHeight="1">
      <c r="A793" s="151"/>
      <c r="B793" s="151"/>
      <c r="C793" s="151"/>
      <c r="D793" s="151"/>
      <c r="E793" s="151"/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  <c r="AA793" s="151"/>
    </row>
    <row r="794" spans="1:27" ht="12.75" customHeight="1">
      <c r="A794" s="151"/>
      <c r="B794" s="151"/>
      <c r="C794" s="151"/>
      <c r="D794" s="151"/>
      <c r="E794" s="151"/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  <c r="AA794" s="151"/>
    </row>
    <row r="795" spans="1:27" ht="12.75" customHeight="1">
      <c r="A795" s="151"/>
      <c r="B795" s="151"/>
      <c r="C795" s="151"/>
      <c r="D795" s="151"/>
      <c r="E795" s="151"/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  <c r="AA795" s="151"/>
    </row>
    <row r="796" spans="1:27" ht="12.75" customHeight="1">
      <c r="A796" s="151"/>
      <c r="B796" s="151"/>
      <c r="C796" s="151"/>
      <c r="D796" s="151"/>
      <c r="E796" s="151"/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  <c r="AA796" s="151"/>
    </row>
    <row r="797" spans="1:27" ht="12.75" customHeight="1">
      <c r="A797" s="151"/>
      <c r="B797" s="151"/>
      <c r="C797" s="151"/>
      <c r="D797" s="151"/>
      <c r="E797" s="151"/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  <c r="AA797" s="151"/>
    </row>
    <row r="798" spans="1:27" ht="12.75" customHeight="1">
      <c r="A798" s="151"/>
      <c r="B798" s="151"/>
      <c r="C798" s="151"/>
      <c r="D798" s="151"/>
      <c r="E798" s="151"/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  <c r="AA798" s="151"/>
    </row>
    <row r="799" spans="1:27" ht="12.75" customHeight="1">
      <c r="A799" s="151"/>
      <c r="B799" s="151"/>
      <c r="C799" s="151"/>
      <c r="D799" s="151"/>
      <c r="E799" s="151"/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  <c r="AA799" s="151"/>
    </row>
    <row r="800" spans="1:27" ht="12.75" customHeight="1">
      <c r="A800" s="151"/>
      <c r="B800" s="151"/>
      <c r="C800" s="151"/>
      <c r="D800" s="151"/>
      <c r="E800" s="151"/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  <c r="AA800" s="151"/>
    </row>
    <row r="801" spans="1:27" ht="12.75" customHeight="1">
      <c r="A801" s="151"/>
      <c r="B801" s="151"/>
      <c r="C801" s="151"/>
      <c r="D801" s="151"/>
      <c r="E801" s="151"/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  <c r="AA801" s="151"/>
    </row>
    <row r="802" spans="1:27" ht="12.75" customHeight="1">
      <c r="A802" s="151"/>
      <c r="B802" s="151"/>
      <c r="C802" s="151"/>
      <c r="D802" s="151"/>
      <c r="E802" s="151"/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  <c r="AA802" s="151"/>
    </row>
    <row r="803" spans="1:27" ht="12.75" customHeight="1">
      <c r="A803" s="151"/>
      <c r="B803" s="151"/>
      <c r="C803" s="151"/>
      <c r="D803" s="151"/>
      <c r="E803" s="151"/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  <c r="AA803" s="151"/>
    </row>
    <row r="804" spans="1:27" ht="12.75" customHeight="1">
      <c r="A804" s="151"/>
      <c r="B804" s="151"/>
      <c r="C804" s="151"/>
      <c r="D804" s="151"/>
      <c r="E804" s="151"/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  <c r="AA804" s="151"/>
    </row>
    <row r="805" spans="1:27" ht="12.75" customHeight="1">
      <c r="A805" s="151"/>
      <c r="B805" s="151"/>
      <c r="C805" s="151"/>
      <c r="D805" s="151"/>
      <c r="E805" s="151"/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  <c r="AA805" s="151"/>
    </row>
    <row r="806" spans="1:27" ht="12.75" customHeight="1">
      <c r="A806" s="151"/>
      <c r="B806" s="151"/>
      <c r="C806" s="151"/>
      <c r="D806" s="151"/>
      <c r="E806" s="151"/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  <c r="AA806" s="151"/>
    </row>
    <row r="807" spans="1:27" ht="12.75" customHeight="1">
      <c r="A807" s="151"/>
      <c r="B807" s="151"/>
      <c r="C807" s="151"/>
      <c r="D807" s="151"/>
      <c r="E807" s="151"/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  <c r="AA807" s="151"/>
    </row>
    <row r="808" spans="1:27" ht="12.75" customHeight="1">
      <c r="A808" s="151"/>
      <c r="B808" s="151"/>
      <c r="C808" s="151"/>
      <c r="D808" s="151"/>
      <c r="E808" s="151"/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  <c r="AA808" s="151"/>
    </row>
    <row r="809" spans="1:27" ht="12.75" customHeight="1">
      <c r="A809" s="151"/>
      <c r="B809" s="151"/>
      <c r="C809" s="151"/>
      <c r="D809" s="151"/>
      <c r="E809" s="151"/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  <c r="AA809" s="151"/>
    </row>
    <row r="810" spans="1:27" ht="12.75" customHeight="1">
      <c r="A810" s="151"/>
      <c r="B810" s="151"/>
      <c r="C810" s="151"/>
      <c r="D810" s="151"/>
      <c r="E810" s="151"/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  <c r="AA810" s="151"/>
    </row>
    <row r="811" spans="1:27" ht="12.75" customHeight="1">
      <c r="A811" s="151"/>
      <c r="B811" s="151"/>
      <c r="C811" s="151"/>
      <c r="D811" s="151"/>
      <c r="E811" s="151"/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  <c r="AA811" s="151"/>
    </row>
    <row r="812" spans="1:27" ht="12.75" customHeight="1">
      <c r="A812" s="151"/>
      <c r="B812" s="151"/>
      <c r="C812" s="151"/>
      <c r="D812" s="151"/>
      <c r="E812" s="151"/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  <c r="AA812" s="151"/>
    </row>
    <row r="813" spans="1:27" ht="12.75" customHeight="1">
      <c r="A813" s="151"/>
      <c r="B813" s="151"/>
      <c r="C813" s="151"/>
      <c r="D813" s="151"/>
      <c r="E813" s="151"/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  <c r="AA813" s="151"/>
    </row>
    <row r="814" spans="1:27" ht="12.75" customHeight="1">
      <c r="A814" s="151"/>
      <c r="B814" s="151"/>
      <c r="C814" s="151"/>
      <c r="D814" s="151"/>
      <c r="E814" s="151"/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  <c r="AA814" s="151"/>
    </row>
    <row r="815" spans="1:27" ht="12.75" customHeight="1">
      <c r="A815" s="151"/>
      <c r="B815" s="151"/>
      <c r="C815" s="151"/>
      <c r="D815" s="151"/>
      <c r="E815" s="151"/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  <c r="AA815" s="151"/>
    </row>
    <row r="816" spans="1:27" ht="12.75" customHeight="1">
      <c r="A816" s="151"/>
      <c r="B816" s="151"/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  <c r="AA816" s="151"/>
    </row>
    <row r="817" spans="1:27" ht="12.75" customHeight="1">
      <c r="A817" s="151"/>
      <c r="B817" s="151"/>
      <c r="C817" s="151"/>
      <c r="D817" s="151"/>
      <c r="E817" s="151"/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  <c r="AA817" s="151"/>
    </row>
    <row r="818" spans="1:27" ht="12.75" customHeight="1">
      <c r="A818" s="151"/>
      <c r="B818" s="151"/>
      <c r="C818" s="151"/>
      <c r="D818" s="151"/>
      <c r="E818" s="151"/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  <c r="AA818" s="151"/>
    </row>
    <row r="819" spans="1:27" ht="12.75" customHeight="1">
      <c r="A819" s="151"/>
      <c r="B819" s="151"/>
      <c r="C819" s="151"/>
      <c r="D819" s="151"/>
      <c r="E819" s="151"/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  <c r="AA819" s="151"/>
    </row>
    <row r="820" spans="1:27" ht="12.75" customHeight="1">
      <c r="A820" s="151"/>
      <c r="B820" s="151"/>
      <c r="C820" s="151"/>
      <c r="D820" s="151"/>
      <c r="E820" s="151"/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  <c r="AA820" s="151"/>
    </row>
    <row r="821" spans="1:27" ht="12.75" customHeight="1">
      <c r="A821" s="151"/>
      <c r="B821" s="151"/>
      <c r="C821" s="151"/>
      <c r="D821" s="151"/>
      <c r="E821" s="151"/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  <c r="AA821" s="151"/>
    </row>
    <row r="822" spans="1:27" ht="12.75" customHeight="1">
      <c r="A822" s="151"/>
      <c r="B822" s="151"/>
      <c r="C822" s="151"/>
      <c r="D822" s="151"/>
      <c r="E822" s="151"/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  <c r="AA822" s="151"/>
    </row>
    <row r="823" spans="1:27" ht="12.75" customHeight="1">
      <c r="A823" s="151"/>
      <c r="B823" s="151"/>
      <c r="C823" s="151"/>
      <c r="D823" s="151"/>
      <c r="E823" s="151"/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  <c r="AA823" s="151"/>
    </row>
    <row r="824" spans="1:27" ht="12.75" customHeight="1">
      <c r="A824" s="151"/>
      <c r="B824" s="151"/>
      <c r="C824" s="151"/>
      <c r="D824" s="151"/>
      <c r="E824" s="151"/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  <c r="AA824" s="151"/>
    </row>
    <row r="825" spans="1:27" ht="12.75" customHeight="1">
      <c r="A825" s="151"/>
      <c r="B825" s="151"/>
      <c r="C825" s="151"/>
      <c r="D825" s="151"/>
      <c r="E825" s="151"/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  <c r="AA825" s="151"/>
    </row>
    <row r="826" spans="1:27" ht="12.75" customHeight="1">
      <c r="A826" s="151"/>
      <c r="B826" s="151"/>
      <c r="C826" s="151"/>
      <c r="D826" s="151"/>
      <c r="E826" s="151"/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  <c r="AA826" s="151"/>
    </row>
    <row r="827" spans="1:27" ht="12.75" customHeight="1">
      <c r="A827" s="151"/>
      <c r="B827" s="151"/>
      <c r="C827" s="151"/>
      <c r="D827" s="151"/>
      <c r="E827" s="151"/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  <c r="AA827" s="151"/>
    </row>
    <row r="828" spans="1:27" ht="12.75" customHeight="1">
      <c r="A828" s="151"/>
      <c r="B828" s="151"/>
      <c r="C828" s="151"/>
      <c r="D828" s="151"/>
      <c r="E828" s="151"/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  <c r="AA828" s="151"/>
    </row>
    <row r="829" spans="1:27" ht="12.75" customHeight="1">
      <c r="A829" s="151"/>
      <c r="B829" s="151"/>
      <c r="C829" s="151"/>
      <c r="D829" s="151"/>
      <c r="E829" s="151"/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  <c r="AA829" s="151"/>
    </row>
    <row r="830" spans="1:27" ht="12.75" customHeight="1">
      <c r="A830" s="151"/>
      <c r="B830" s="151"/>
      <c r="C830" s="151"/>
      <c r="D830" s="151"/>
      <c r="E830" s="151"/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  <c r="AA830" s="151"/>
    </row>
    <row r="831" spans="1:27" ht="12.75" customHeight="1">
      <c r="A831" s="151"/>
      <c r="B831" s="151"/>
      <c r="C831" s="151"/>
      <c r="D831" s="151"/>
      <c r="E831" s="151"/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  <c r="AA831" s="151"/>
    </row>
    <row r="832" spans="1:27" ht="12.75" customHeight="1">
      <c r="A832" s="151"/>
      <c r="B832" s="151"/>
      <c r="C832" s="151"/>
      <c r="D832" s="151"/>
      <c r="E832" s="151"/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  <c r="AA832" s="151"/>
    </row>
    <row r="833" spans="1:27" ht="12.75" customHeight="1">
      <c r="A833" s="151"/>
      <c r="B833" s="151"/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  <c r="AA833" s="151"/>
    </row>
    <row r="834" spans="1:27" ht="12.75" customHeight="1">
      <c r="A834" s="151"/>
      <c r="B834" s="151"/>
      <c r="C834" s="151"/>
      <c r="D834" s="151"/>
      <c r="E834" s="151"/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  <c r="AA834" s="151"/>
    </row>
    <row r="835" spans="1:27" ht="12.75" customHeight="1">
      <c r="A835" s="151"/>
      <c r="B835" s="151"/>
      <c r="C835" s="151"/>
      <c r="D835" s="151"/>
      <c r="E835" s="151"/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  <c r="AA835" s="151"/>
    </row>
    <row r="836" spans="1:27" ht="12.75" customHeight="1">
      <c r="A836" s="151"/>
      <c r="B836" s="151"/>
      <c r="C836" s="151"/>
      <c r="D836" s="151"/>
      <c r="E836" s="151"/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  <c r="AA836" s="151"/>
    </row>
    <row r="837" spans="1:27" ht="12.75" customHeight="1">
      <c r="A837" s="151"/>
      <c r="B837" s="151"/>
      <c r="C837" s="151"/>
      <c r="D837" s="151"/>
      <c r="E837" s="151"/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  <c r="AA837" s="151"/>
    </row>
    <row r="838" spans="1:27" ht="12.75" customHeight="1">
      <c r="A838" s="151"/>
      <c r="B838" s="151"/>
      <c r="C838" s="151"/>
      <c r="D838" s="151"/>
      <c r="E838" s="151"/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  <c r="AA838" s="151"/>
    </row>
    <row r="839" spans="1:27" ht="12.75" customHeight="1">
      <c r="A839" s="151"/>
      <c r="B839" s="151"/>
      <c r="C839" s="151"/>
      <c r="D839" s="151"/>
      <c r="E839" s="151"/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  <c r="AA839" s="151"/>
    </row>
    <row r="840" spans="1:27" ht="12.75" customHeight="1">
      <c r="A840" s="151"/>
      <c r="B840" s="151"/>
      <c r="C840" s="151"/>
      <c r="D840" s="151"/>
      <c r="E840" s="151"/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  <c r="AA840" s="151"/>
    </row>
    <row r="841" spans="1:27" ht="12.75" customHeight="1">
      <c r="A841" s="151"/>
      <c r="B841" s="151"/>
      <c r="C841" s="151"/>
      <c r="D841" s="151"/>
      <c r="E841" s="151"/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  <c r="AA841" s="151"/>
    </row>
    <row r="842" spans="1:27" ht="12.75" customHeight="1">
      <c r="A842" s="151"/>
      <c r="B842" s="151"/>
      <c r="C842" s="151"/>
      <c r="D842" s="151"/>
      <c r="E842" s="151"/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  <c r="AA842" s="151"/>
    </row>
    <row r="843" spans="1:27" ht="12.75" customHeight="1">
      <c r="A843" s="151"/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  <c r="AA843" s="151"/>
    </row>
    <row r="844" spans="1:27" ht="12.75" customHeight="1">
      <c r="A844" s="151"/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  <c r="AA844" s="151"/>
    </row>
    <row r="845" spans="1:27" ht="12.75" customHeight="1">
      <c r="A845" s="151"/>
      <c r="B845" s="151"/>
      <c r="C845" s="151"/>
      <c r="D845" s="151"/>
      <c r="E845" s="151"/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  <c r="AA845" s="151"/>
    </row>
    <row r="846" spans="1:27" ht="12.75" customHeight="1">
      <c r="A846" s="151"/>
      <c r="B846" s="151"/>
      <c r="C846" s="151"/>
      <c r="D846" s="151"/>
      <c r="E846" s="151"/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  <c r="AA846" s="151"/>
    </row>
    <row r="847" spans="1:27" ht="12.75" customHeight="1">
      <c r="A847" s="151"/>
      <c r="B847" s="151"/>
      <c r="C847" s="151"/>
      <c r="D847" s="151"/>
      <c r="E847" s="151"/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  <c r="AA847" s="151"/>
    </row>
    <row r="848" spans="1:27" ht="12.75" customHeight="1">
      <c r="A848" s="151"/>
      <c r="B848" s="151"/>
      <c r="C848" s="151"/>
      <c r="D848" s="151"/>
      <c r="E848" s="151"/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  <c r="AA848" s="151"/>
    </row>
    <row r="849" spans="1:27" ht="12.75" customHeight="1">
      <c r="A849" s="151"/>
      <c r="B849" s="151"/>
      <c r="C849" s="151"/>
      <c r="D849" s="151"/>
      <c r="E849" s="151"/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  <c r="AA849" s="151"/>
    </row>
    <row r="850" spans="1:27" ht="12.75" customHeight="1">
      <c r="A850" s="151"/>
      <c r="B850" s="151"/>
      <c r="C850" s="151"/>
      <c r="D850" s="151"/>
      <c r="E850" s="151"/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  <c r="AA850" s="151"/>
    </row>
    <row r="851" spans="1:27" ht="12.75" customHeight="1">
      <c r="A851" s="151"/>
      <c r="B851" s="151"/>
      <c r="C851" s="151"/>
      <c r="D851" s="151"/>
      <c r="E851" s="151"/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  <c r="AA851" s="151"/>
    </row>
    <row r="852" spans="1:27" ht="12.75" customHeight="1">
      <c r="A852" s="151"/>
      <c r="B852" s="151"/>
      <c r="C852" s="151"/>
      <c r="D852" s="151"/>
      <c r="E852" s="151"/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  <c r="AA852" s="151"/>
    </row>
    <row r="853" spans="1:27" ht="12.75" customHeight="1">
      <c r="A853" s="151"/>
      <c r="B853" s="151"/>
      <c r="C853" s="151"/>
      <c r="D853" s="151"/>
      <c r="E853" s="151"/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  <c r="AA853" s="151"/>
    </row>
    <row r="854" spans="1:27" ht="12.75" customHeight="1">
      <c r="A854" s="151"/>
      <c r="B854" s="151"/>
      <c r="C854" s="151"/>
      <c r="D854" s="151"/>
      <c r="E854" s="151"/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  <c r="AA854" s="151"/>
    </row>
    <row r="855" spans="1:27" ht="12.75" customHeight="1">
      <c r="A855" s="151"/>
      <c r="B855" s="151"/>
      <c r="C855" s="151"/>
      <c r="D855" s="151"/>
      <c r="E855" s="151"/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  <c r="AA855" s="151"/>
    </row>
    <row r="856" spans="1:27" ht="12.75" customHeight="1">
      <c r="A856" s="151"/>
      <c r="B856" s="151"/>
      <c r="C856" s="151"/>
      <c r="D856" s="151"/>
      <c r="E856" s="151"/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  <c r="AA856" s="151"/>
    </row>
    <row r="857" spans="1:27" ht="12.75" customHeight="1">
      <c r="A857" s="151"/>
      <c r="B857" s="151"/>
      <c r="C857" s="151"/>
      <c r="D857" s="151"/>
      <c r="E857" s="151"/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  <c r="AA857" s="151"/>
    </row>
    <row r="858" spans="1:27" ht="12.75" customHeight="1">
      <c r="A858" s="151"/>
      <c r="B858" s="151"/>
      <c r="C858" s="151"/>
      <c r="D858" s="151"/>
      <c r="E858" s="151"/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  <c r="AA858" s="151"/>
    </row>
    <row r="859" spans="1:27" ht="12.75" customHeight="1">
      <c r="A859" s="151"/>
      <c r="B859" s="151"/>
      <c r="C859" s="151"/>
      <c r="D859" s="151"/>
      <c r="E859" s="151"/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  <c r="AA859" s="151"/>
    </row>
    <row r="860" spans="1:27" ht="12.75" customHeight="1">
      <c r="A860" s="151"/>
      <c r="B860" s="151"/>
      <c r="C860" s="151"/>
      <c r="D860" s="151"/>
      <c r="E860" s="151"/>
      <c r="F860" s="151"/>
      <c r="G860" s="151"/>
      <c r="H860" s="151"/>
      <c r="I860" s="151"/>
      <c r="J860" s="151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  <c r="AA860" s="151"/>
    </row>
    <row r="861" spans="1:27" ht="12.75" customHeight="1">
      <c r="A861" s="151"/>
      <c r="B861" s="151"/>
      <c r="C861" s="151"/>
      <c r="D861" s="151"/>
      <c r="E861" s="151"/>
      <c r="F861" s="151"/>
      <c r="G861" s="151"/>
      <c r="H861" s="151"/>
      <c r="I861" s="151"/>
      <c r="J861" s="151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  <c r="AA861" s="151"/>
    </row>
    <row r="862" spans="1:27" ht="12.75" customHeight="1">
      <c r="A862" s="151"/>
      <c r="B862" s="151"/>
      <c r="C862" s="151"/>
      <c r="D862" s="151"/>
      <c r="E862" s="151"/>
      <c r="F862" s="151"/>
      <c r="G862" s="151"/>
      <c r="H862" s="151"/>
      <c r="I862" s="151"/>
      <c r="J862" s="151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  <c r="AA862" s="151"/>
    </row>
    <row r="863" spans="1:27" ht="12.75" customHeight="1">
      <c r="A863" s="151"/>
      <c r="B863" s="151"/>
      <c r="C863" s="151"/>
      <c r="D863" s="151"/>
      <c r="E863" s="151"/>
      <c r="F863" s="151"/>
      <c r="G863" s="151"/>
      <c r="H863" s="151"/>
      <c r="I863" s="151"/>
      <c r="J863" s="151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  <c r="AA863" s="151"/>
    </row>
    <row r="864" spans="1:27" ht="12.75" customHeight="1">
      <c r="A864" s="151"/>
      <c r="B864" s="151"/>
      <c r="C864" s="151"/>
      <c r="D864" s="151"/>
      <c r="E864" s="151"/>
      <c r="F864" s="151"/>
      <c r="G864" s="151"/>
      <c r="H864" s="151"/>
      <c r="I864" s="151"/>
      <c r="J864" s="151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  <c r="AA864" s="151"/>
    </row>
    <row r="865" spans="1:27" ht="12.75" customHeight="1">
      <c r="A865" s="151"/>
      <c r="B865" s="151"/>
      <c r="C865" s="151"/>
      <c r="D865" s="151"/>
      <c r="E865" s="151"/>
      <c r="F865" s="151"/>
      <c r="G865" s="151"/>
      <c r="H865" s="151"/>
      <c r="I865" s="151"/>
      <c r="J865" s="151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  <c r="AA865" s="151"/>
    </row>
    <row r="866" spans="1:27" ht="12.75" customHeight="1">
      <c r="A866" s="151"/>
      <c r="B866" s="151"/>
      <c r="C866" s="151"/>
      <c r="D866" s="151"/>
      <c r="E866" s="151"/>
      <c r="F866" s="151"/>
      <c r="G866" s="151"/>
      <c r="H866" s="151"/>
      <c r="I866" s="151"/>
      <c r="J866" s="151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  <c r="AA866" s="151"/>
    </row>
    <row r="867" spans="1:27" ht="12.75" customHeight="1">
      <c r="A867" s="151"/>
      <c r="B867" s="151"/>
      <c r="C867" s="151"/>
      <c r="D867" s="151"/>
      <c r="E867" s="151"/>
      <c r="F867" s="151"/>
      <c r="G867" s="151"/>
      <c r="H867" s="151"/>
      <c r="I867" s="151"/>
      <c r="J867" s="151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  <c r="AA867" s="151"/>
    </row>
    <row r="868" spans="1:27" ht="12.75" customHeight="1">
      <c r="A868" s="151"/>
      <c r="B868" s="151"/>
      <c r="C868" s="151"/>
      <c r="D868" s="151"/>
      <c r="E868" s="151"/>
      <c r="F868" s="151"/>
      <c r="G868" s="151"/>
      <c r="H868" s="151"/>
      <c r="I868" s="151"/>
      <c r="J868" s="151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  <c r="AA868" s="151"/>
    </row>
    <row r="869" spans="1:27" ht="12.75" customHeight="1">
      <c r="A869" s="151"/>
      <c r="B869" s="151"/>
      <c r="C869" s="151"/>
      <c r="D869" s="151"/>
      <c r="E869" s="151"/>
      <c r="F869" s="151"/>
      <c r="G869" s="151"/>
      <c r="H869" s="151"/>
      <c r="I869" s="151"/>
      <c r="J869" s="151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  <c r="AA869" s="151"/>
    </row>
    <row r="870" spans="1:27" ht="12.75" customHeight="1">
      <c r="A870" s="151"/>
      <c r="B870" s="151"/>
      <c r="C870" s="151"/>
      <c r="D870" s="151"/>
      <c r="E870" s="151"/>
      <c r="F870" s="151"/>
      <c r="G870" s="151"/>
      <c r="H870" s="151"/>
      <c r="I870" s="151"/>
      <c r="J870" s="151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  <c r="AA870" s="151"/>
    </row>
    <row r="871" spans="1:27" ht="12.75" customHeight="1">
      <c r="A871" s="151"/>
      <c r="B871" s="151"/>
      <c r="C871" s="151"/>
      <c r="D871" s="151"/>
      <c r="E871" s="151"/>
      <c r="F871" s="151"/>
      <c r="G871" s="151"/>
      <c r="H871" s="151"/>
      <c r="I871" s="151"/>
      <c r="J871" s="151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  <c r="AA871" s="151"/>
    </row>
    <row r="872" spans="1:27" ht="12.75" customHeight="1">
      <c r="A872" s="151"/>
      <c r="B872" s="151"/>
      <c r="C872" s="151"/>
      <c r="D872" s="151"/>
      <c r="E872" s="151"/>
      <c r="F872" s="151"/>
      <c r="G872" s="151"/>
      <c r="H872" s="151"/>
      <c r="I872" s="151"/>
      <c r="J872" s="151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  <c r="AA872" s="151"/>
    </row>
    <row r="873" spans="1:27" ht="12.75" customHeight="1">
      <c r="A873" s="151"/>
      <c r="B873" s="151"/>
      <c r="C873" s="151"/>
      <c r="D873" s="151"/>
      <c r="E873" s="151"/>
      <c r="F873" s="151"/>
      <c r="G873" s="151"/>
      <c r="H873" s="151"/>
      <c r="I873" s="151"/>
      <c r="J873" s="151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  <c r="AA873" s="151"/>
    </row>
    <row r="874" spans="1:27" ht="12.75" customHeight="1">
      <c r="A874" s="151"/>
      <c r="B874" s="151"/>
      <c r="C874" s="151"/>
      <c r="D874" s="151"/>
      <c r="E874" s="151"/>
      <c r="F874" s="151"/>
      <c r="G874" s="151"/>
      <c r="H874" s="151"/>
      <c r="I874" s="151"/>
      <c r="J874" s="151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  <c r="AA874" s="151"/>
    </row>
    <row r="875" spans="1:27" ht="12.75" customHeight="1">
      <c r="A875" s="151"/>
      <c r="B875" s="151"/>
      <c r="C875" s="151"/>
      <c r="D875" s="151"/>
      <c r="E875" s="151"/>
      <c r="F875" s="151"/>
      <c r="G875" s="151"/>
      <c r="H875" s="151"/>
      <c r="I875" s="151"/>
      <c r="J875" s="151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  <c r="AA875" s="151"/>
    </row>
    <row r="876" spans="1:27" ht="12.75" customHeight="1">
      <c r="A876" s="151"/>
      <c r="B876" s="151"/>
      <c r="C876" s="151"/>
      <c r="D876" s="151"/>
      <c r="E876" s="151"/>
      <c r="F876" s="151"/>
      <c r="G876" s="151"/>
      <c r="H876" s="151"/>
      <c r="I876" s="151"/>
      <c r="J876" s="151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  <c r="AA876" s="151"/>
    </row>
    <row r="877" spans="1:27" ht="12.75" customHeight="1">
      <c r="A877" s="151"/>
      <c r="B877" s="151"/>
      <c r="C877" s="151"/>
      <c r="D877" s="151"/>
      <c r="E877" s="151"/>
      <c r="F877" s="151"/>
      <c r="G877" s="151"/>
      <c r="H877" s="151"/>
      <c r="I877" s="151"/>
      <c r="J877" s="151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  <c r="AA877" s="151"/>
    </row>
    <row r="878" spans="1:27" ht="12.75" customHeight="1">
      <c r="A878" s="151"/>
      <c r="B878" s="151"/>
      <c r="C878" s="151"/>
      <c r="D878" s="151"/>
      <c r="E878" s="151"/>
      <c r="F878" s="151"/>
      <c r="G878" s="151"/>
      <c r="H878" s="151"/>
      <c r="I878" s="151"/>
      <c r="J878" s="151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  <c r="AA878" s="151"/>
    </row>
    <row r="879" spans="1:27" ht="12.75" customHeight="1">
      <c r="A879" s="151"/>
      <c r="B879" s="151"/>
      <c r="C879" s="151"/>
      <c r="D879" s="151"/>
      <c r="E879" s="151"/>
      <c r="F879" s="151"/>
      <c r="G879" s="151"/>
      <c r="H879" s="151"/>
      <c r="I879" s="151"/>
      <c r="J879" s="151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  <c r="AA879" s="151"/>
    </row>
    <row r="880" spans="1:27" ht="12.75" customHeight="1">
      <c r="A880" s="151"/>
      <c r="B880" s="151"/>
      <c r="C880" s="151"/>
      <c r="D880" s="151"/>
      <c r="E880" s="151"/>
      <c r="F880" s="151"/>
      <c r="G880" s="151"/>
      <c r="H880" s="151"/>
      <c r="I880" s="151"/>
      <c r="J880" s="151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  <c r="AA880" s="151"/>
    </row>
    <row r="881" spans="1:27" ht="12.75" customHeight="1">
      <c r="A881" s="151"/>
      <c r="B881" s="151"/>
      <c r="C881" s="151"/>
      <c r="D881" s="151"/>
      <c r="E881" s="151"/>
      <c r="F881" s="151"/>
      <c r="G881" s="151"/>
      <c r="H881" s="151"/>
      <c r="I881" s="151"/>
      <c r="J881" s="151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  <c r="AA881" s="151"/>
    </row>
    <row r="882" spans="1:27" ht="12.75" customHeight="1">
      <c r="A882" s="151"/>
      <c r="B882" s="151"/>
      <c r="C882" s="151"/>
      <c r="D882" s="151"/>
      <c r="E882" s="151"/>
      <c r="F882" s="151"/>
      <c r="G882" s="151"/>
      <c r="H882" s="151"/>
      <c r="I882" s="151"/>
      <c r="J882" s="151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  <c r="AA882" s="151"/>
    </row>
    <row r="883" spans="1:27" ht="12.75" customHeight="1">
      <c r="A883" s="151"/>
      <c r="B883" s="151"/>
      <c r="C883" s="151"/>
      <c r="D883" s="151"/>
      <c r="E883" s="151"/>
      <c r="F883" s="151"/>
      <c r="G883" s="151"/>
      <c r="H883" s="151"/>
      <c r="I883" s="151"/>
      <c r="J883" s="151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  <c r="AA883" s="151"/>
    </row>
    <row r="884" spans="1:27" ht="12.75" customHeight="1">
      <c r="A884" s="151"/>
      <c r="B884" s="151"/>
      <c r="C884" s="151"/>
      <c r="D884" s="151"/>
      <c r="E884" s="151"/>
      <c r="F884" s="151"/>
      <c r="G884" s="151"/>
      <c r="H884" s="151"/>
      <c r="I884" s="151"/>
      <c r="J884" s="151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  <c r="AA884" s="151"/>
    </row>
    <row r="885" spans="1:27" ht="12.75" customHeight="1">
      <c r="A885" s="151"/>
      <c r="B885" s="151"/>
      <c r="C885" s="151"/>
      <c r="D885" s="151"/>
      <c r="E885" s="151"/>
      <c r="F885" s="151"/>
      <c r="G885" s="151"/>
      <c r="H885" s="151"/>
      <c r="I885" s="151"/>
      <c r="J885" s="151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  <c r="AA885" s="151"/>
    </row>
    <row r="886" spans="1:27" ht="12.75" customHeight="1">
      <c r="A886" s="151"/>
      <c r="B886" s="151"/>
      <c r="C886" s="151"/>
      <c r="D886" s="151"/>
      <c r="E886" s="151"/>
      <c r="F886" s="151"/>
      <c r="G886" s="151"/>
      <c r="H886" s="151"/>
      <c r="I886" s="151"/>
      <c r="J886" s="151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  <c r="AA886" s="151"/>
    </row>
    <row r="887" spans="1:27" ht="12.75" customHeight="1">
      <c r="A887" s="151"/>
      <c r="B887" s="151"/>
      <c r="C887" s="151"/>
      <c r="D887" s="151"/>
      <c r="E887" s="151"/>
      <c r="F887" s="151"/>
      <c r="G887" s="151"/>
      <c r="H887" s="151"/>
      <c r="I887" s="151"/>
      <c r="J887" s="151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  <c r="AA887" s="151"/>
    </row>
    <row r="888" spans="1:27" ht="12.75" customHeight="1">
      <c r="A888" s="151"/>
      <c r="B888" s="151"/>
      <c r="C888" s="151"/>
      <c r="D888" s="151"/>
      <c r="E888" s="151"/>
      <c r="F888" s="151"/>
      <c r="G888" s="151"/>
      <c r="H888" s="151"/>
      <c r="I888" s="151"/>
      <c r="J888" s="151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  <c r="AA888" s="151"/>
    </row>
    <row r="889" spans="1:27" ht="12.75" customHeight="1">
      <c r="A889" s="151"/>
      <c r="B889" s="151"/>
      <c r="C889" s="151"/>
      <c r="D889" s="151"/>
      <c r="E889" s="151"/>
      <c r="F889" s="151"/>
      <c r="G889" s="151"/>
      <c r="H889" s="151"/>
      <c r="I889" s="151"/>
      <c r="J889" s="151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  <c r="AA889" s="151"/>
    </row>
    <row r="890" spans="1:27" ht="12.75" customHeight="1">
      <c r="A890" s="151"/>
      <c r="B890" s="151"/>
      <c r="C890" s="151"/>
      <c r="D890" s="151"/>
      <c r="E890" s="151"/>
      <c r="F890" s="151"/>
      <c r="G890" s="151"/>
      <c r="H890" s="151"/>
      <c r="I890" s="151"/>
      <c r="J890" s="151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  <c r="AA890" s="151"/>
    </row>
    <row r="891" spans="1:27" ht="12.75" customHeight="1">
      <c r="A891" s="151"/>
      <c r="B891" s="151"/>
      <c r="C891" s="151"/>
      <c r="D891" s="151"/>
      <c r="E891" s="151"/>
      <c r="F891" s="151"/>
      <c r="G891" s="151"/>
      <c r="H891" s="151"/>
      <c r="I891" s="151"/>
      <c r="J891" s="151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  <c r="AA891" s="151"/>
    </row>
    <row r="892" spans="1:27" ht="12.75" customHeight="1">
      <c r="A892" s="151"/>
      <c r="B892" s="151"/>
      <c r="C892" s="151"/>
      <c r="D892" s="151"/>
      <c r="E892" s="151"/>
      <c r="F892" s="151"/>
      <c r="G892" s="151"/>
      <c r="H892" s="151"/>
      <c r="I892" s="151"/>
      <c r="J892" s="151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  <c r="AA892" s="151"/>
    </row>
    <row r="893" spans="1:27" ht="12.75" customHeight="1">
      <c r="A893" s="151"/>
      <c r="B893" s="151"/>
      <c r="C893" s="151"/>
      <c r="D893" s="151"/>
      <c r="E893" s="151"/>
      <c r="F893" s="151"/>
      <c r="G893" s="151"/>
      <c r="H893" s="151"/>
      <c r="I893" s="151"/>
      <c r="J893" s="151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  <c r="AA893" s="151"/>
    </row>
    <row r="894" spans="1:27" ht="12.75" customHeight="1">
      <c r="A894" s="151"/>
      <c r="B894" s="151"/>
      <c r="C894" s="151"/>
      <c r="D894" s="151"/>
      <c r="E894" s="151"/>
      <c r="F894" s="151"/>
      <c r="G894" s="151"/>
      <c r="H894" s="151"/>
      <c r="I894" s="151"/>
      <c r="J894" s="151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  <c r="AA894" s="151"/>
    </row>
    <row r="895" spans="1:27" ht="12.75" customHeight="1">
      <c r="A895" s="151"/>
      <c r="B895" s="151"/>
      <c r="C895" s="151"/>
      <c r="D895" s="151"/>
      <c r="E895" s="151"/>
      <c r="F895" s="151"/>
      <c r="G895" s="151"/>
      <c r="H895" s="151"/>
      <c r="I895" s="151"/>
      <c r="J895" s="151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  <c r="AA895" s="151"/>
    </row>
    <row r="896" spans="1:27" ht="12.75" customHeight="1">
      <c r="A896" s="151"/>
      <c r="B896" s="151"/>
      <c r="C896" s="151"/>
      <c r="D896" s="151"/>
      <c r="E896" s="151"/>
      <c r="F896" s="151"/>
      <c r="G896" s="151"/>
      <c r="H896" s="151"/>
      <c r="I896" s="151"/>
      <c r="J896" s="151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  <c r="AA896" s="151"/>
    </row>
    <row r="897" spans="1:27" ht="12.75" customHeight="1">
      <c r="A897" s="151"/>
      <c r="B897" s="151"/>
      <c r="C897" s="151"/>
      <c r="D897" s="151"/>
      <c r="E897" s="151"/>
      <c r="F897" s="151"/>
      <c r="G897" s="151"/>
      <c r="H897" s="151"/>
      <c r="I897" s="151"/>
      <c r="J897" s="151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  <c r="AA897" s="151"/>
    </row>
    <row r="898" spans="1:27" ht="12.75" customHeight="1">
      <c r="A898" s="151"/>
      <c r="B898" s="151"/>
      <c r="C898" s="151"/>
      <c r="D898" s="151"/>
      <c r="E898" s="151"/>
      <c r="F898" s="151"/>
      <c r="G898" s="151"/>
      <c r="H898" s="151"/>
      <c r="I898" s="151"/>
      <c r="J898" s="151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  <c r="AA898" s="151"/>
    </row>
    <row r="899" spans="1:27" ht="12.75" customHeight="1">
      <c r="A899" s="151"/>
      <c r="B899" s="151"/>
      <c r="C899" s="151"/>
      <c r="D899" s="151"/>
      <c r="E899" s="151"/>
      <c r="F899" s="151"/>
      <c r="G899" s="151"/>
      <c r="H899" s="151"/>
      <c r="I899" s="151"/>
      <c r="J899" s="151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  <c r="AA899" s="151"/>
    </row>
    <row r="900" spans="1:27" ht="12.75" customHeight="1">
      <c r="A900" s="151"/>
      <c r="B900" s="151"/>
      <c r="C900" s="151"/>
      <c r="D900" s="151"/>
      <c r="E900" s="151"/>
      <c r="F900" s="151"/>
      <c r="G900" s="151"/>
      <c r="H900" s="151"/>
      <c r="I900" s="151"/>
      <c r="J900" s="151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  <c r="AA900" s="151"/>
    </row>
    <row r="901" spans="1:27" ht="12.75" customHeight="1">
      <c r="A901" s="151"/>
      <c r="B901" s="151"/>
      <c r="C901" s="151"/>
      <c r="D901" s="151"/>
      <c r="E901" s="151"/>
      <c r="F901" s="151"/>
      <c r="G901" s="151"/>
      <c r="H901" s="151"/>
      <c r="I901" s="151"/>
      <c r="J901" s="151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  <c r="AA901" s="151"/>
    </row>
    <row r="902" spans="1:27" ht="12.75" customHeight="1">
      <c r="A902" s="151"/>
      <c r="B902" s="151"/>
      <c r="C902" s="151"/>
      <c r="D902" s="151"/>
      <c r="E902" s="151"/>
      <c r="F902" s="151"/>
      <c r="G902" s="151"/>
      <c r="H902" s="151"/>
      <c r="I902" s="151"/>
      <c r="J902" s="151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  <c r="AA902" s="151"/>
    </row>
    <row r="903" spans="1:27" ht="12.75" customHeight="1">
      <c r="A903" s="151"/>
      <c r="B903" s="151"/>
      <c r="C903" s="151"/>
      <c r="D903" s="151"/>
      <c r="E903" s="151"/>
      <c r="F903" s="151"/>
      <c r="G903" s="151"/>
      <c r="H903" s="151"/>
      <c r="I903" s="151"/>
      <c r="J903" s="151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  <c r="AA903" s="151"/>
    </row>
    <row r="904" spans="1:27" ht="12.75" customHeight="1">
      <c r="A904" s="151"/>
      <c r="B904" s="151"/>
      <c r="C904" s="151"/>
      <c r="D904" s="151"/>
      <c r="E904" s="151"/>
      <c r="F904" s="151"/>
      <c r="G904" s="151"/>
      <c r="H904" s="151"/>
      <c r="I904" s="151"/>
      <c r="J904" s="151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  <c r="AA904" s="151"/>
    </row>
    <row r="905" spans="1:27" ht="12.75" customHeight="1">
      <c r="A905" s="151"/>
      <c r="B905" s="151"/>
      <c r="C905" s="151"/>
      <c r="D905" s="151"/>
      <c r="E905" s="151"/>
      <c r="F905" s="151"/>
      <c r="G905" s="151"/>
      <c r="H905" s="151"/>
      <c r="I905" s="151"/>
      <c r="J905" s="151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  <c r="AA905" s="151"/>
    </row>
    <row r="906" spans="1:27" ht="12.75" customHeight="1">
      <c r="A906" s="151"/>
      <c r="B906" s="151"/>
      <c r="C906" s="151"/>
      <c r="D906" s="151"/>
      <c r="E906" s="151"/>
      <c r="F906" s="151"/>
      <c r="G906" s="151"/>
      <c r="H906" s="151"/>
      <c r="I906" s="151"/>
      <c r="J906" s="151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  <c r="AA906" s="151"/>
    </row>
    <row r="907" spans="1:27" ht="12.75" customHeight="1">
      <c r="A907" s="151"/>
      <c r="B907" s="151"/>
      <c r="C907" s="151"/>
      <c r="D907" s="151"/>
      <c r="E907" s="151"/>
      <c r="F907" s="151"/>
      <c r="G907" s="151"/>
      <c r="H907" s="151"/>
      <c r="I907" s="151"/>
      <c r="J907" s="151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  <c r="AA907" s="151"/>
    </row>
    <row r="908" spans="1:27" ht="12.75" customHeight="1">
      <c r="A908" s="151"/>
      <c r="B908" s="151"/>
      <c r="C908" s="151"/>
      <c r="D908" s="151"/>
      <c r="E908" s="151"/>
      <c r="F908" s="151"/>
      <c r="G908" s="151"/>
      <c r="H908" s="151"/>
      <c r="I908" s="151"/>
      <c r="J908" s="151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  <c r="AA908" s="151"/>
    </row>
    <row r="909" spans="1:27" ht="12.75" customHeight="1">
      <c r="A909" s="151"/>
      <c r="B909" s="151"/>
      <c r="C909" s="151"/>
      <c r="D909" s="151"/>
      <c r="E909" s="151"/>
      <c r="F909" s="151"/>
      <c r="G909" s="151"/>
      <c r="H909" s="151"/>
      <c r="I909" s="151"/>
      <c r="J909" s="151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  <c r="AA909" s="151"/>
    </row>
    <row r="910" spans="1:27" ht="12.75" customHeight="1">
      <c r="A910" s="151"/>
      <c r="B910" s="151"/>
      <c r="C910" s="151"/>
      <c r="D910" s="151"/>
      <c r="E910" s="151"/>
      <c r="F910" s="151"/>
      <c r="G910" s="151"/>
      <c r="H910" s="151"/>
      <c r="I910" s="151"/>
      <c r="J910" s="151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  <c r="AA910" s="151"/>
    </row>
    <row r="911" spans="1:27" ht="12.75" customHeight="1">
      <c r="A911" s="151"/>
      <c r="B911" s="151"/>
      <c r="C911" s="151"/>
      <c r="D911" s="151"/>
      <c r="E911" s="151"/>
      <c r="F911" s="151"/>
      <c r="G911" s="151"/>
      <c r="H911" s="151"/>
      <c r="I911" s="151"/>
      <c r="J911" s="151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  <c r="AA911" s="151"/>
    </row>
    <row r="912" spans="1:27" ht="12.75" customHeight="1">
      <c r="A912" s="151"/>
      <c r="B912" s="151"/>
      <c r="C912" s="151"/>
      <c r="D912" s="151"/>
      <c r="E912" s="151"/>
      <c r="F912" s="151"/>
      <c r="G912" s="151"/>
      <c r="H912" s="151"/>
      <c r="I912" s="151"/>
      <c r="J912" s="151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  <c r="AA912" s="151"/>
    </row>
    <row r="913" spans="1:27" ht="12.75" customHeight="1">
      <c r="A913" s="151"/>
      <c r="B913" s="151"/>
      <c r="C913" s="151"/>
      <c r="D913" s="151"/>
      <c r="E913" s="151"/>
      <c r="F913" s="151"/>
      <c r="G913" s="151"/>
      <c r="H913" s="151"/>
      <c r="I913" s="151"/>
      <c r="J913" s="151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  <c r="AA913" s="151"/>
    </row>
    <row r="914" spans="1:27" ht="12.75" customHeight="1">
      <c r="A914" s="151"/>
      <c r="B914" s="151"/>
      <c r="C914" s="151"/>
      <c r="D914" s="151"/>
      <c r="E914" s="151"/>
      <c r="F914" s="151"/>
      <c r="G914" s="151"/>
      <c r="H914" s="151"/>
      <c r="I914" s="151"/>
      <c r="J914" s="151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  <c r="AA914" s="151"/>
    </row>
    <row r="915" spans="1:27" ht="12.75" customHeight="1">
      <c r="A915" s="151"/>
      <c r="B915" s="151"/>
      <c r="C915" s="151"/>
      <c r="D915" s="151"/>
      <c r="E915" s="151"/>
      <c r="F915" s="151"/>
      <c r="G915" s="151"/>
      <c r="H915" s="151"/>
      <c r="I915" s="151"/>
      <c r="J915" s="151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  <c r="AA915" s="151"/>
    </row>
    <row r="916" spans="1:27" ht="12.75" customHeight="1">
      <c r="A916" s="151"/>
      <c r="B916" s="151"/>
      <c r="C916" s="151"/>
      <c r="D916" s="151"/>
      <c r="E916" s="151"/>
      <c r="F916" s="151"/>
      <c r="G916" s="151"/>
      <c r="H916" s="151"/>
      <c r="I916" s="151"/>
      <c r="J916" s="151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  <c r="AA916" s="151"/>
    </row>
    <row r="917" spans="1:27" ht="12.75" customHeight="1">
      <c r="A917" s="151"/>
      <c r="B917" s="151"/>
      <c r="C917" s="151"/>
      <c r="D917" s="151"/>
      <c r="E917" s="151"/>
      <c r="F917" s="151"/>
      <c r="G917" s="151"/>
      <c r="H917" s="151"/>
      <c r="I917" s="151"/>
      <c r="J917" s="151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  <c r="AA917" s="151"/>
    </row>
    <row r="918" spans="1:27" ht="12.75" customHeight="1">
      <c r="A918" s="151"/>
      <c r="B918" s="151"/>
      <c r="C918" s="151"/>
      <c r="D918" s="151"/>
      <c r="E918" s="151"/>
      <c r="F918" s="151"/>
      <c r="G918" s="151"/>
      <c r="H918" s="151"/>
      <c r="I918" s="151"/>
      <c r="J918" s="151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  <c r="AA918" s="151"/>
    </row>
    <row r="919" spans="1:27" ht="12.75" customHeight="1">
      <c r="A919" s="151"/>
      <c r="B919" s="151"/>
      <c r="C919" s="151"/>
      <c r="D919" s="151"/>
      <c r="E919" s="151"/>
      <c r="F919" s="151"/>
      <c r="G919" s="151"/>
      <c r="H919" s="151"/>
      <c r="I919" s="151"/>
      <c r="J919" s="151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  <c r="AA919" s="151"/>
    </row>
    <row r="920" spans="1:27" ht="12.75" customHeight="1">
      <c r="A920" s="151"/>
      <c r="B920" s="151"/>
      <c r="C920" s="151"/>
      <c r="D920" s="151"/>
      <c r="E920" s="151"/>
      <c r="F920" s="151"/>
      <c r="G920" s="151"/>
      <c r="H920" s="151"/>
      <c r="I920" s="151"/>
      <c r="J920" s="151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  <c r="AA920" s="151"/>
    </row>
    <row r="921" spans="1:27" ht="12.75" customHeight="1">
      <c r="A921" s="151"/>
      <c r="B921" s="151"/>
      <c r="C921" s="151"/>
      <c r="D921" s="151"/>
      <c r="E921" s="151"/>
      <c r="F921" s="151"/>
      <c r="G921" s="151"/>
      <c r="H921" s="151"/>
      <c r="I921" s="151"/>
      <c r="J921" s="151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  <c r="AA921" s="151"/>
    </row>
    <row r="922" spans="1:27" ht="12.75" customHeight="1">
      <c r="A922" s="151"/>
      <c r="B922" s="151"/>
      <c r="C922" s="151"/>
      <c r="D922" s="151"/>
      <c r="E922" s="151"/>
      <c r="F922" s="151"/>
      <c r="G922" s="151"/>
      <c r="H922" s="151"/>
      <c r="I922" s="151"/>
      <c r="J922" s="151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  <c r="AA922" s="151"/>
    </row>
    <row r="923" spans="1:27" ht="12.75" customHeight="1">
      <c r="A923" s="151"/>
      <c r="B923" s="151"/>
      <c r="C923" s="151"/>
      <c r="D923" s="151"/>
      <c r="E923" s="151"/>
      <c r="F923" s="151"/>
      <c r="G923" s="151"/>
      <c r="H923" s="151"/>
      <c r="I923" s="151"/>
      <c r="J923" s="151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  <c r="AA923" s="151"/>
    </row>
    <row r="924" spans="1:27" ht="12.75" customHeight="1">
      <c r="A924" s="151"/>
      <c r="B924" s="151"/>
      <c r="C924" s="151"/>
      <c r="D924" s="151"/>
      <c r="E924" s="151"/>
      <c r="F924" s="151"/>
      <c r="G924" s="151"/>
      <c r="H924" s="151"/>
      <c r="I924" s="151"/>
      <c r="J924" s="151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  <c r="AA924" s="151"/>
    </row>
    <row r="925" spans="1:27" ht="12.75" customHeight="1">
      <c r="A925" s="151"/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  <c r="AA925" s="151"/>
    </row>
    <row r="926" spans="1:27" ht="12.75" customHeight="1">
      <c r="A926" s="151"/>
      <c r="B926" s="151"/>
      <c r="C926" s="151"/>
      <c r="D926" s="151"/>
      <c r="E926" s="151"/>
      <c r="F926" s="151"/>
      <c r="G926" s="151"/>
      <c r="H926" s="151"/>
      <c r="I926" s="151"/>
      <c r="J926" s="151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  <c r="AA926" s="151"/>
    </row>
    <row r="927" spans="1:27" ht="12.75" customHeight="1">
      <c r="A927" s="151"/>
      <c r="B927" s="151"/>
      <c r="C927" s="151"/>
      <c r="D927" s="151"/>
      <c r="E927" s="151"/>
      <c r="F927" s="151"/>
      <c r="G927" s="151"/>
      <c r="H927" s="151"/>
      <c r="I927" s="151"/>
      <c r="J927" s="151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  <c r="AA927" s="151"/>
    </row>
    <row r="928" spans="1:27" ht="12.75" customHeight="1">
      <c r="A928" s="151"/>
      <c r="B928" s="151"/>
      <c r="C928" s="151"/>
      <c r="D928" s="151"/>
      <c r="E928" s="151"/>
      <c r="F928" s="151"/>
      <c r="G928" s="151"/>
      <c r="H928" s="151"/>
      <c r="I928" s="151"/>
      <c r="J928" s="151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  <c r="AA928" s="151"/>
    </row>
    <row r="929" spans="1:27" ht="12.75" customHeight="1">
      <c r="A929" s="151"/>
      <c r="B929" s="151"/>
      <c r="C929" s="151"/>
      <c r="D929" s="151"/>
      <c r="E929" s="151"/>
      <c r="F929" s="151"/>
      <c r="G929" s="151"/>
      <c r="H929" s="151"/>
      <c r="I929" s="151"/>
      <c r="J929" s="151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  <c r="AA929" s="151"/>
    </row>
    <row r="930" spans="1:27" ht="12.75" customHeight="1">
      <c r="A930" s="151"/>
      <c r="B930" s="151"/>
      <c r="C930" s="151"/>
      <c r="D930" s="151"/>
      <c r="E930" s="151"/>
      <c r="F930" s="151"/>
      <c r="G930" s="151"/>
      <c r="H930" s="151"/>
      <c r="I930" s="151"/>
      <c r="J930" s="151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  <c r="AA930" s="151"/>
    </row>
    <row r="931" spans="1:27" ht="12.75" customHeight="1">
      <c r="A931" s="151"/>
      <c r="B931" s="151"/>
      <c r="C931" s="151"/>
      <c r="D931" s="151"/>
      <c r="E931" s="151"/>
      <c r="F931" s="151"/>
      <c r="G931" s="151"/>
      <c r="H931" s="151"/>
      <c r="I931" s="151"/>
      <c r="J931" s="151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  <c r="AA931" s="151"/>
    </row>
    <row r="932" spans="1:27" ht="12.75" customHeight="1">
      <c r="A932" s="151"/>
      <c r="B932" s="151"/>
      <c r="C932" s="151"/>
      <c r="D932" s="151"/>
      <c r="E932" s="151"/>
      <c r="F932" s="151"/>
      <c r="G932" s="151"/>
      <c r="H932" s="151"/>
      <c r="I932" s="151"/>
      <c r="J932" s="151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  <c r="AA932" s="151"/>
    </row>
    <row r="933" spans="1:27" ht="12.75" customHeight="1">
      <c r="A933" s="151"/>
      <c r="B933" s="151"/>
      <c r="C933" s="151"/>
      <c r="D933" s="151"/>
      <c r="E933" s="151"/>
      <c r="F933" s="151"/>
      <c r="G933" s="151"/>
      <c r="H933" s="151"/>
      <c r="I933" s="151"/>
      <c r="J933" s="151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  <c r="AA933" s="151"/>
    </row>
    <row r="934" spans="1:27" ht="12.75" customHeight="1">
      <c r="A934" s="151"/>
      <c r="B934" s="151"/>
      <c r="C934" s="151"/>
      <c r="D934" s="151"/>
      <c r="E934" s="151"/>
      <c r="F934" s="151"/>
      <c r="G934" s="151"/>
      <c r="H934" s="151"/>
      <c r="I934" s="151"/>
      <c r="J934" s="151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  <c r="AA934" s="151"/>
    </row>
    <row r="935" spans="1:27" ht="12.75" customHeight="1">
      <c r="A935" s="151"/>
      <c r="B935" s="151"/>
      <c r="C935" s="151"/>
      <c r="D935" s="151"/>
      <c r="E935" s="151"/>
      <c r="F935" s="151"/>
      <c r="G935" s="151"/>
      <c r="H935" s="151"/>
      <c r="I935" s="151"/>
      <c r="J935" s="151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  <c r="AA935" s="151"/>
    </row>
    <row r="936" spans="1:27" ht="12.75" customHeight="1">
      <c r="A936" s="151"/>
      <c r="B936" s="151"/>
      <c r="C936" s="151"/>
      <c r="D936" s="151"/>
      <c r="E936" s="151"/>
      <c r="F936" s="151"/>
      <c r="G936" s="151"/>
      <c r="H936" s="151"/>
      <c r="I936" s="151"/>
      <c r="J936" s="151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  <c r="AA936" s="151"/>
    </row>
    <row r="937" spans="1:27" ht="12.75" customHeight="1">
      <c r="A937" s="151"/>
      <c r="B937" s="151"/>
      <c r="C937" s="151"/>
      <c r="D937" s="151"/>
      <c r="E937" s="151"/>
      <c r="F937" s="151"/>
      <c r="G937" s="151"/>
      <c r="H937" s="151"/>
      <c r="I937" s="151"/>
      <c r="J937" s="151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  <c r="AA937" s="151"/>
    </row>
    <row r="938" spans="1:27" ht="12.75" customHeight="1">
      <c r="A938" s="151"/>
      <c r="B938" s="151"/>
      <c r="C938" s="151"/>
      <c r="D938" s="151"/>
      <c r="E938" s="151"/>
      <c r="F938" s="151"/>
      <c r="G938" s="151"/>
      <c r="H938" s="151"/>
      <c r="I938" s="151"/>
      <c r="J938" s="151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  <c r="AA938" s="151"/>
    </row>
    <row r="939" spans="1:27" ht="12.75" customHeight="1">
      <c r="A939" s="151"/>
      <c r="B939" s="151"/>
      <c r="C939" s="151"/>
      <c r="D939" s="151"/>
      <c r="E939" s="151"/>
      <c r="F939" s="151"/>
      <c r="G939" s="151"/>
      <c r="H939" s="151"/>
      <c r="I939" s="151"/>
      <c r="J939" s="151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  <c r="AA939" s="151"/>
    </row>
    <row r="940" spans="1:27" ht="12.75" customHeight="1">
      <c r="A940" s="151"/>
      <c r="B940" s="151"/>
      <c r="C940" s="151"/>
      <c r="D940" s="151"/>
      <c r="E940" s="151"/>
      <c r="F940" s="151"/>
      <c r="G940" s="151"/>
      <c r="H940" s="151"/>
      <c r="I940" s="151"/>
      <c r="J940" s="151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  <c r="AA940" s="151"/>
    </row>
    <row r="941" spans="1:27" ht="12.75" customHeight="1">
      <c r="A941" s="151"/>
      <c r="B941" s="151"/>
      <c r="C941" s="151"/>
      <c r="D941" s="151"/>
      <c r="E941" s="151"/>
      <c r="F941" s="151"/>
      <c r="G941" s="151"/>
      <c r="H941" s="151"/>
      <c r="I941" s="151"/>
      <c r="J941" s="151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  <c r="AA941" s="151"/>
    </row>
    <row r="942" spans="1:27" ht="12.75" customHeight="1">
      <c r="A942" s="151"/>
      <c r="B942" s="151"/>
      <c r="C942" s="151"/>
      <c r="D942" s="151"/>
      <c r="E942" s="151"/>
      <c r="F942" s="151"/>
      <c r="G942" s="151"/>
      <c r="H942" s="151"/>
      <c r="I942" s="151"/>
      <c r="J942" s="151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  <c r="AA942" s="151"/>
    </row>
    <row r="943" spans="1:27" ht="12.75" customHeight="1">
      <c r="A943" s="151"/>
      <c r="B943" s="151"/>
      <c r="C943" s="151"/>
      <c r="D943" s="151"/>
      <c r="E943" s="151"/>
      <c r="F943" s="151"/>
      <c r="G943" s="151"/>
      <c r="H943" s="151"/>
      <c r="I943" s="151"/>
      <c r="J943" s="151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  <c r="AA943" s="151"/>
    </row>
    <row r="944" spans="1:27" ht="12.75" customHeight="1">
      <c r="A944" s="151"/>
      <c r="B944" s="151"/>
      <c r="C944" s="151"/>
      <c r="D944" s="151"/>
      <c r="E944" s="151"/>
      <c r="F944" s="151"/>
      <c r="G944" s="151"/>
      <c r="H944" s="151"/>
      <c r="I944" s="151"/>
      <c r="J944" s="151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  <c r="AA944" s="151"/>
    </row>
    <row r="945" spans="1:27" ht="12.75" customHeight="1">
      <c r="A945" s="151"/>
      <c r="B945" s="151"/>
      <c r="C945" s="151"/>
      <c r="D945" s="151"/>
      <c r="E945" s="151"/>
      <c r="F945" s="151"/>
      <c r="G945" s="151"/>
      <c r="H945" s="151"/>
      <c r="I945" s="151"/>
      <c r="J945" s="151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  <c r="AA945" s="151"/>
    </row>
    <row r="946" spans="1:27" ht="12.75" customHeight="1">
      <c r="A946" s="151"/>
      <c r="B946" s="151"/>
      <c r="C946" s="151"/>
      <c r="D946" s="151"/>
      <c r="E946" s="151"/>
      <c r="F946" s="151"/>
      <c r="G946" s="151"/>
      <c r="H946" s="151"/>
      <c r="I946" s="151"/>
      <c r="J946" s="151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  <c r="AA946" s="151"/>
    </row>
    <row r="947" spans="1:27" ht="12.75" customHeight="1">
      <c r="A947" s="151"/>
      <c r="B947" s="151"/>
      <c r="C947" s="151"/>
      <c r="D947" s="151"/>
      <c r="E947" s="151"/>
      <c r="F947" s="151"/>
      <c r="G947" s="151"/>
      <c r="H947" s="151"/>
      <c r="I947" s="151"/>
      <c r="J947" s="151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  <c r="AA947" s="151"/>
    </row>
    <row r="948" spans="1:27" ht="12.75" customHeight="1">
      <c r="A948" s="151"/>
      <c r="B948" s="151"/>
      <c r="C948" s="151"/>
      <c r="D948" s="151"/>
      <c r="E948" s="151"/>
      <c r="F948" s="151"/>
      <c r="G948" s="151"/>
      <c r="H948" s="151"/>
      <c r="I948" s="151"/>
      <c r="J948" s="151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  <c r="AA948" s="151"/>
    </row>
    <row r="949" spans="1:27" ht="12.75" customHeight="1">
      <c r="A949" s="151"/>
      <c r="B949" s="151"/>
      <c r="C949" s="151"/>
      <c r="D949" s="151"/>
      <c r="E949" s="151"/>
      <c r="F949" s="151"/>
      <c r="G949" s="151"/>
      <c r="H949" s="151"/>
      <c r="I949" s="151"/>
      <c r="J949" s="151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  <c r="AA949" s="151"/>
    </row>
    <row r="950" spans="1:27" ht="12.75" customHeight="1">
      <c r="A950" s="151"/>
      <c r="B950" s="151"/>
      <c r="C950" s="151"/>
      <c r="D950" s="151"/>
      <c r="E950" s="151"/>
      <c r="F950" s="151"/>
      <c r="G950" s="151"/>
      <c r="H950" s="151"/>
      <c r="I950" s="151"/>
      <c r="J950" s="151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  <c r="AA950" s="151"/>
    </row>
    <row r="951" spans="1:27" ht="12.75" customHeight="1">
      <c r="A951" s="151"/>
      <c r="B951" s="151"/>
      <c r="C951" s="151"/>
      <c r="D951" s="151"/>
      <c r="E951" s="151"/>
      <c r="F951" s="151"/>
      <c r="G951" s="151"/>
      <c r="H951" s="151"/>
      <c r="I951" s="151"/>
      <c r="J951" s="151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  <c r="AA951" s="151"/>
    </row>
    <row r="952" spans="1:27" ht="12.75" customHeight="1">
      <c r="A952" s="151"/>
      <c r="B952" s="151"/>
      <c r="C952" s="151"/>
      <c r="D952" s="151"/>
      <c r="E952" s="151"/>
      <c r="F952" s="151"/>
      <c r="G952" s="151"/>
      <c r="H952" s="151"/>
      <c r="I952" s="151"/>
      <c r="J952" s="151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  <c r="AA952" s="151"/>
    </row>
    <row r="953" spans="1:27" ht="12.75" customHeight="1">
      <c r="A953" s="151"/>
      <c r="B953" s="151"/>
      <c r="C953" s="151"/>
      <c r="D953" s="151"/>
      <c r="E953" s="151"/>
      <c r="F953" s="151"/>
      <c r="G953" s="151"/>
      <c r="H953" s="151"/>
      <c r="I953" s="151"/>
      <c r="J953" s="151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  <c r="AA953" s="151"/>
    </row>
    <row r="954" spans="1:27" ht="12.75" customHeight="1">
      <c r="A954" s="151"/>
      <c r="B954" s="151"/>
      <c r="C954" s="151"/>
      <c r="D954" s="151"/>
      <c r="E954" s="151"/>
      <c r="F954" s="151"/>
      <c r="G954" s="151"/>
      <c r="H954" s="151"/>
      <c r="I954" s="151"/>
      <c r="J954" s="151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  <c r="AA954" s="151"/>
    </row>
    <row r="955" spans="1:27" ht="12.75" customHeight="1">
      <c r="A955" s="151"/>
      <c r="B955" s="151"/>
      <c r="C955" s="151"/>
      <c r="D955" s="151"/>
      <c r="E955" s="151"/>
      <c r="F955" s="151"/>
      <c r="G955" s="151"/>
      <c r="H955" s="151"/>
      <c r="I955" s="151"/>
      <c r="J955" s="151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  <c r="AA955" s="151"/>
    </row>
    <row r="956" spans="1:27" ht="12.75" customHeight="1">
      <c r="A956" s="151"/>
      <c r="B956" s="151"/>
      <c r="C956" s="151"/>
      <c r="D956" s="151"/>
      <c r="E956" s="151"/>
      <c r="F956" s="151"/>
      <c r="G956" s="151"/>
      <c r="H956" s="151"/>
      <c r="I956" s="151"/>
      <c r="J956" s="151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  <c r="AA956" s="151"/>
    </row>
    <row r="957" spans="1:27" ht="12.75" customHeight="1">
      <c r="A957" s="151"/>
      <c r="B957" s="151"/>
      <c r="C957" s="151"/>
      <c r="D957" s="151"/>
      <c r="E957" s="151"/>
      <c r="F957" s="151"/>
      <c r="G957" s="151"/>
      <c r="H957" s="151"/>
      <c r="I957" s="151"/>
      <c r="J957" s="151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  <c r="AA957" s="151"/>
    </row>
    <row r="958" spans="1:27" ht="12.75" customHeight="1">
      <c r="A958" s="151"/>
      <c r="B958" s="151"/>
      <c r="C958" s="151"/>
      <c r="D958" s="151"/>
      <c r="E958" s="151"/>
      <c r="F958" s="151"/>
      <c r="G958" s="151"/>
      <c r="H958" s="151"/>
      <c r="I958" s="151"/>
      <c r="J958" s="151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  <c r="AA958" s="151"/>
    </row>
    <row r="959" spans="1:27" ht="12.75" customHeight="1">
      <c r="A959" s="151"/>
      <c r="B959" s="151"/>
      <c r="C959" s="151"/>
      <c r="D959" s="151"/>
      <c r="E959" s="151"/>
      <c r="F959" s="151"/>
      <c r="G959" s="151"/>
      <c r="H959" s="151"/>
      <c r="I959" s="151"/>
      <c r="J959" s="151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  <c r="AA959" s="151"/>
    </row>
    <row r="960" spans="1:27" ht="12.75" customHeight="1">
      <c r="A960" s="151"/>
      <c r="B960" s="151"/>
      <c r="C960" s="151"/>
      <c r="D960" s="151"/>
      <c r="E960" s="151"/>
      <c r="F960" s="151"/>
      <c r="G960" s="151"/>
      <c r="H960" s="151"/>
      <c r="I960" s="151"/>
      <c r="J960" s="151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  <c r="AA960" s="151"/>
    </row>
    <row r="961" spans="1:27" ht="12.75" customHeight="1">
      <c r="A961" s="151"/>
      <c r="B961" s="151"/>
      <c r="C961" s="151"/>
      <c r="D961" s="151"/>
      <c r="E961" s="151"/>
      <c r="F961" s="151"/>
      <c r="G961" s="151"/>
      <c r="H961" s="151"/>
      <c r="I961" s="151"/>
      <c r="J961" s="151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  <c r="AA961" s="151"/>
    </row>
    <row r="962" spans="1:27" ht="12.75" customHeight="1">
      <c r="A962" s="151"/>
      <c r="B962" s="151"/>
      <c r="C962" s="151"/>
      <c r="D962" s="151"/>
      <c r="E962" s="151"/>
      <c r="F962" s="151"/>
      <c r="G962" s="151"/>
      <c r="H962" s="151"/>
      <c r="I962" s="151"/>
      <c r="J962" s="151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  <c r="AA962" s="151"/>
    </row>
    <row r="963" spans="1:27" ht="12.75" customHeight="1">
      <c r="A963" s="151"/>
      <c r="B963" s="151"/>
      <c r="C963" s="151"/>
      <c r="D963" s="151"/>
      <c r="E963" s="151"/>
      <c r="F963" s="151"/>
      <c r="G963" s="151"/>
      <c r="H963" s="151"/>
      <c r="I963" s="151"/>
      <c r="J963" s="151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  <c r="AA963" s="151"/>
    </row>
    <row r="964" spans="1:27" ht="12.75" customHeight="1">
      <c r="A964" s="151"/>
      <c r="B964" s="151"/>
      <c r="C964" s="151"/>
      <c r="D964" s="151"/>
      <c r="E964" s="151"/>
      <c r="F964" s="151"/>
      <c r="G964" s="151"/>
      <c r="H964" s="151"/>
      <c r="I964" s="151"/>
      <c r="J964" s="151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  <c r="AA964" s="151"/>
    </row>
    <row r="965" spans="1:27" ht="12.75" customHeight="1">
      <c r="A965" s="151"/>
      <c r="B965" s="151"/>
      <c r="C965" s="151"/>
      <c r="D965" s="151"/>
      <c r="E965" s="151"/>
      <c r="F965" s="151"/>
      <c r="G965" s="151"/>
      <c r="H965" s="151"/>
      <c r="I965" s="151"/>
      <c r="J965" s="151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  <c r="AA965" s="151"/>
    </row>
    <row r="966" spans="1:27" ht="12.75" customHeight="1">
      <c r="A966" s="151"/>
      <c r="B966" s="151"/>
      <c r="C966" s="151"/>
      <c r="D966" s="151"/>
      <c r="E966" s="151"/>
      <c r="F966" s="151"/>
      <c r="G966" s="151"/>
      <c r="H966" s="151"/>
      <c r="I966" s="151"/>
      <c r="J966" s="151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  <c r="AA966" s="151"/>
    </row>
    <row r="967" spans="1:27" ht="12.75" customHeight="1">
      <c r="A967" s="151"/>
      <c r="B967" s="151"/>
      <c r="C967" s="151"/>
      <c r="D967" s="151"/>
      <c r="E967" s="151"/>
      <c r="F967" s="151"/>
      <c r="G967" s="151"/>
      <c r="H967" s="151"/>
      <c r="I967" s="151"/>
      <c r="J967" s="151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  <c r="AA967" s="151"/>
    </row>
    <row r="968" spans="1:27" ht="12.75" customHeight="1">
      <c r="A968" s="151"/>
      <c r="B968" s="151"/>
      <c r="C968" s="151"/>
      <c r="D968" s="151"/>
      <c r="E968" s="151"/>
      <c r="F968" s="151"/>
      <c r="G968" s="151"/>
      <c r="H968" s="151"/>
      <c r="I968" s="151"/>
      <c r="J968" s="151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  <c r="AA968" s="151"/>
    </row>
    <row r="969" spans="1:27" ht="12.75" customHeight="1">
      <c r="A969" s="151"/>
      <c r="B969" s="151"/>
      <c r="C969" s="151"/>
      <c r="D969" s="151"/>
      <c r="E969" s="151"/>
      <c r="F969" s="151"/>
      <c r="G969" s="151"/>
      <c r="H969" s="151"/>
      <c r="I969" s="151"/>
      <c r="J969" s="151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  <c r="AA969" s="151"/>
    </row>
    <row r="970" spans="1:27" ht="12.75" customHeight="1">
      <c r="A970" s="151"/>
      <c r="B970" s="151"/>
      <c r="C970" s="151"/>
      <c r="D970" s="151"/>
      <c r="E970" s="151"/>
      <c r="F970" s="151"/>
      <c r="G970" s="151"/>
      <c r="H970" s="151"/>
      <c r="I970" s="151"/>
      <c r="J970" s="151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  <c r="AA970" s="151"/>
    </row>
    <row r="971" spans="1:27" ht="12.75" customHeight="1">
      <c r="A971" s="151"/>
      <c r="B971" s="151"/>
      <c r="C971" s="151"/>
      <c r="D971" s="151"/>
      <c r="E971" s="151"/>
      <c r="F971" s="151"/>
      <c r="G971" s="151"/>
      <c r="H971" s="151"/>
      <c r="I971" s="151"/>
      <c r="J971" s="151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  <c r="AA971" s="151"/>
    </row>
    <row r="972" spans="1:27" ht="12.75" customHeight="1">
      <c r="A972" s="151"/>
      <c r="B972" s="151"/>
      <c r="C972" s="151"/>
      <c r="D972" s="151"/>
      <c r="E972" s="151"/>
      <c r="F972" s="151"/>
      <c r="G972" s="151"/>
      <c r="H972" s="151"/>
      <c r="I972" s="151"/>
      <c r="J972" s="151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  <c r="AA972" s="151"/>
    </row>
    <row r="973" spans="1:27" ht="12.75" customHeight="1">
      <c r="A973" s="151"/>
      <c r="B973" s="151"/>
      <c r="C973" s="151"/>
      <c r="D973" s="151"/>
      <c r="E973" s="151"/>
      <c r="F973" s="151"/>
      <c r="G973" s="151"/>
      <c r="H973" s="151"/>
      <c r="I973" s="151"/>
      <c r="J973" s="151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  <c r="AA973" s="151"/>
    </row>
    <row r="974" spans="1:27" ht="12.75" customHeight="1">
      <c r="A974" s="151"/>
      <c r="B974" s="151"/>
      <c r="C974" s="151"/>
      <c r="D974" s="151"/>
      <c r="E974" s="151"/>
      <c r="F974" s="151"/>
      <c r="G974" s="151"/>
      <c r="H974" s="151"/>
      <c r="I974" s="151"/>
      <c r="J974" s="151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  <c r="AA974" s="151"/>
    </row>
    <row r="975" spans="1:27" ht="12.75" customHeight="1">
      <c r="A975" s="151"/>
      <c r="B975" s="151"/>
      <c r="C975" s="151"/>
      <c r="D975" s="151"/>
      <c r="E975" s="151"/>
      <c r="F975" s="151"/>
      <c r="G975" s="151"/>
      <c r="H975" s="151"/>
      <c r="I975" s="151"/>
      <c r="J975" s="151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  <c r="AA975" s="151"/>
    </row>
    <row r="976" spans="1:27" ht="12.75" customHeight="1">
      <c r="A976" s="151"/>
      <c r="B976" s="151"/>
      <c r="C976" s="151"/>
      <c r="D976" s="151"/>
      <c r="E976" s="151"/>
      <c r="F976" s="151"/>
      <c r="G976" s="151"/>
      <c r="H976" s="151"/>
      <c r="I976" s="151"/>
      <c r="J976" s="151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  <c r="AA976" s="151"/>
    </row>
    <row r="977" spans="1:27" ht="12.75" customHeight="1">
      <c r="A977" s="151"/>
      <c r="B977" s="151"/>
      <c r="C977" s="151"/>
      <c r="D977" s="151"/>
      <c r="E977" s="151"/>
      <c r="F977" s="151"/>
      <c r="G977" s="151"/>
      <c r="H977" s="151"/>
      <c r="I977" s="151"/>
      <c r="J977" s="151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  <c r="AA977" s="151"/>
    </row>
    <row r="978" spans="1:27" ht="12.75" customHeight="1">
      <c r="A978" s="151"/>
      <c r="B978" s="151"/>
      <c r="C978" s="151"/>
      <c r="D978" s="151"/>
      <c r="E978" s="151"/>
      <c r="F978" s="151"/>
      <c r="G978" s="151"/>
      <c r="H978" s="151"/>
      <c r="I978" s="151"/>
      <c r="J978" s="151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  <c r="AA978" s="151"/>
    </row>
    <row r="979" spans="1:27" ht="12.75" customHeight="1">
      <c r="A979" s="151"/>
      <c r="B979" s="151"/>
      <c r="C979" s="151"/>
      <c r="D979" s="151"/>
      <c r="E979" s="151"/>
      <c r="F979" s="151"/>
      <c r="G979" s="151"/>
      <c r="H979" s="151"/>
      <c r="I979" s="151"/>
      <c r="J979" s="151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  <c r="AA979" s="151"/>
    </row>
    <row r="980" spans="1:27" ht="12.75" customHeight="1">
      <c r="A980" s="151"/>
      <c r="B980" s="151"/>
      <c r="C980" s="151"/>
      <c r="D980" s="151"/>
      <c r="E980" s="151"/>
      <c r="F980" s="151"/>
      <c r="G980" s="151"/>
      <c r="H980" s="151"/>
      <c r="I980" s="151"/>
      <c r="J980" s="151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  <c r="AA980" s="151"/>
    </row>
    <row r="981" spans="1:27" ht="12.75" customHeight="1">
      <c r="A981" s="151"/>
      <c r="B981" s="151"/>
      <c r="C981" s="151"/>
      <c r="D981" s="151"/>
      <c r="E981" s="151"/>
      <c r="F981" s="151"/>
      <c r="G981" s="151"/>
      <c r="H981" s="151"/>
      <c r="I981" s="151"/>
      <c r="J981" s="151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  <c r="AA981" s="151"/>
    </row>
    <row r="982" spans="1:27" ht="12.75" customHeight="1">
      <c r="A982" s="151"/>
      <c r="B982" s="151"/>
      <c r="C982" s="151"/>
      <c r="D982" s="151"/>
      <c r="E982" s="151"/>
      <c r="F982" s="151"/>
      <c r="G982" s="151"/>
      <c r="H982" s="151"/>
      <c r="I982" s="151"/>
      <c r="J982" s="151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  <c r="AA982" s="151"/>
    </row>
    <row r="983" spans="1:27" ht="12.75" customHeight="1">
      <c r="A983" s="151"/>
      <c r="B983" s="151"/>
      <c r="C983" s="151"/>
      <c r="D983" s="151"/>
      <c r="E983" s="151"/>
      <c r="F983" s="151"/>
      <c r="G983" s="151"/>
      <c r="H983" s="151"/>
      <c r="I983" s="151"/>
      <c r="J983" s="151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  <c r="AA983" s="151"/>
    </row>
    <row r="984" spans="1:27" ht="12.75" customHeight="1">
      <c r="A984" s="151"/>
      <c r="B984" s="151"/>
      <c r="C984" s="151"/>
      <c r="D984" s="151"/>
      <c r="E984" s="151"/>
      <c r="F984" s="151"/>
      <c r="G984" s="151"/>
      <c r="H984" s="151"/>
      <c r="I984" s="151"/>
      <c r="J984" s="151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  <c r="AA984" s="151"/>
    </row>
    <row r="985" spans="1:27" ht="12.75" customHeight="1">
      <c r="A985" s="151"/>
      <c r="B985" s="151"/>
      <c r="C985" s="151"/>
      <c r="D985" s="151"/>
      <c r="E985" s="151"/>
      <c r="F985" s="151"/>
      <c r="G985" s="151"/>
      <c r="H985" s="151"/>
      <c r="I985" s="151"/>
      <c r="J985" s="151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  <c r="AA985" s="151"/>
    </row>
    <row r="986" spans="1:27" ht="12.75" customHeight="1">
      <c r="A986" s="151"/>
      <c r="B986" s="151"/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  <c r="AA986" s="151"/>
    </row>
    <row r="987" spans="1:27" ht="12.75" customHeight="1">
      <c r="A987" s="151"/>
      <c r="B987" s="151"/>
      <c r="C987" s="151"/>
      <c r="D987" s="151"/>
      <c r="E987" s="151"/>
      <c r="F987" s="151"/>
      <c r="G987" s="151"/>
      <c r="H987" s="151"/>
      <c r="I987" s="151"/>
      <c r="J987" s="151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  <c r="AA987" s="151"/>
    </row>
    <row r="988" spans="1:27" ht="12.75" customHeight="1">
      <c r="A988" s="151"/>
      <c r="B988" s="151"/>
      <c r="C988" s="151"/>
      <c r="D988" s="151"/>
      <c r="E988" s="151"/>
      <c r="F988" s="151"/>
      <c r="G988" s="151"/>
      <c r="H988" s="151"/>
      <c r="I988" s="151"/>
      <c r="J988" s="151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  <c r="AA988" s="151"/>
    </row>
    <row r="989" spans="1:27" ht="12.75" customHeight="1">
      <c r="A989" s="151"/>
      <c r="B989" s="151"/>
      <c r="C989" s="151"/>
      <c r="D989" s="151"/>
      <c r="E989" s="151"/>
      <c r="F989" s="151"/>
      <c r="G989" s="151"/>
      <c r="H989" s="151"/>
      <c r="I989" s="151"/>
      <c r="J989" s="151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  <c r="AA989" s="151"/>
    </row>
    <row r="990" spans="1:27" ht="12.75" customHeight="1">
      <c r="A990" s="151"/>
      <c r="B990" s="151"/>
      <c r="C990" s="151"/>
      <c r="D990" s="151"/>
      <c r="E990" s="151"/>
      <c r="F990" s="151"/>
      <c r="G990" s="151"/>
      <c r="H990" s="151"/>
      <c r="I990" s="151"/>
      <c r="J990" s="151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  <c r="AA990" s="151"/>
    </row>
    <row r="991" spans="1:27" ht="12.75" customHeight="1">
      <c r="A991" s="151"/>
      <c r="B991" s="151"/>
      <c r="C991" s="151"/>
      <c r="D991" s="151"/>
      <c r="E991" s="151"/>
      <c r="F991" s="151"/>
      <c r="G991" s="151"/>
      <c r="H991" s="151"/>
      <c r="I991" s="151"/>
      <c r="J991" s="151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  <c r="AA991" s="151"/>
    </row>
    <row r="992" spans="1:27" ht="12.75" customHeight="1">
      <c r="A992" s="151"/>
      <c r="B992" s="151"/>
      <c r="C992" s="151"/>
      <c r="D992" s="151"/>
      <c r="E992" s="151"/>
      <c r="F992" s="151"/>
      <c r="G992" s="151"/>
      <c r="H992" s="151"/>
      <c r="I992" s="151"/>
      <c r="J992" s="151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  <c r="AA992" s="151"/>
    </row>
    <row r="993" spans="1:27" ht="12.75" customHeight="1">
      <c r="A993" s="151"/>
      <c r="B993" s="151"/>
      <c r="C993" s="151"/>
      <c r="D993" s="151"/>
      <c r="E993" s="151"/>
      <c r="F993" s="151"/>
      <c r="G993" s="151"/>
      <c r="H993" s="151"/>
      <c r="I993" s="151"/>
      <c r="J993" s="151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  <c r="AA993" s="151"/>
    </row>
    <row r="994" spans="1:27" ht="12.75" customHeight="1">
      <c r="A994" s="151"/>
      <c r="B994" s="151"/>
      <c r="C994" s="151"/>
      <c r="D994" s="151"/>
      <c r="E994" s="151"/>
      <c r="F994" s="151"/>
      <c r="G994" s="151"/>
      <c r="H994" s="151"/>
      <c r="I994" s="151"/>
      <c r="J994" s="151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  <c r="AA994" s="151"/>
    </row>
    <row r="995" spans="1:27" ht="12.75" customHeight="1">
      <c r="A995" s="151"/>
      <c r="B995" s="151"/>
      <c r="C995" s="151"/>
      <c r="D995" s="151"/>
      <c r="E995" s="151"/>
      <c r="F995" s="151"/>
      <c r="G995" s="151"/>
      <c r="H995" s="151"/>
      <c r="I995" s="151"/>
      <c r="J995" s="151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  <c r="AA995" s="151"/>
    </row>
    <row r="996" spans="1:27" ht="12.75" customHeight="1">
      <c r="A996" s="151"/>
      <c r="B996" s="151"/>
      <c r="C996" s="151"/>
      <c r="D996" s="151"/>
      <c r="E996" s="151"/>
      <c r="F996" s="151"/>
      <c r="G996" s="151"/>
      <c r="H996" s="151"/>
      <c r="I996" s="151"/>
      <c r="J996" s="151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  <c r="AA996" s="151"/>
    </row>
    <row r="997" spans="1:27" ht="12.75" customHeight="1">
      <c r="A997" s="151"/>
      <c r="B997" s="151"/>
      <c r="C997" s="151"/>
      <c r="D997" s="151"/>
      <c r="E997" s="151"/>
      <c r="F997" s="151"/>
      <c r="G997" s="151"/>
      <c r="H997" s="151"/>
      <c r="I997" s="151"/>
      <c r="J997" s="151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  <c r="AA997" s="151"/>
    </row>
    <row r="998" spans="1:27" ht="12.75" customHeight="1">
      <c r="A998" s="151"/>
      <c r="B998" s="151"/>
      <c r="C998" s="151"/>
      <c r="D998" s="151"/>
      <c r="E998" s="151"/>
      <c r="F998" s="151"/>
      <c r="G998" s="151"/>
      <c r="H998" s="151"/>
      <c r="I998" s="151"/>
      <c r="J998" s="151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  <c r="AA998" s="151"/>
    </row>
    <row r="999" spans="1:27" ht="12.75" customHeight="1">
      <c r="A999" s="151"/>
      <c r="B999" s="151"/>
      <c r="C999" s="151"/>
      <c r="D999" s="151"/>
      <c r="E999" s="151"/>
      <c r="F999" s="151"/>
      <c r="G999" s="151"/>
      <c r="H999" s="151"/>
      <c r="I999" s="151"/>
      <c r="J999" s="151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  <c r="AA999" s="151"/>
    </row>
    <row r="1000" spans="1:27" ht="12.75" customHeight="1">
      <c r="A1000" s="151"/>
      <c r="B1000" s="151"/>
      <c r="C1000" s="151"/>
      <c r="D1000" s="151"/>
      <c r="E1000" s="151"/>
      <c r="F1000" s="151"/>
      <c r="G1000" s="151"/>
      <c r="H1000" s="151"/>
      <c r="I1000" s="151"/>
      <c r="J1000" s="151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  <c r="AA1000" s="151"/>
    </row>
  </sheetData>
  <autoFilter ref="B2:Q2" xr:uid="{00000000-0009-0000-0000-000004000000}">
    <sortState xmlns:xlrd2="http://schemas.microsoft.com/office/spreadsheetml/2017/richdata2" ref="B2:Q2">
      <sortCondition ref="B2"/>
    </sortState>
  </autoFilter>
  <conditionalFormatting sqref="K1:L1000">
    <cfRule type="cellIs" dxfId="18" priority="1" operator="equal">
      <formula>"Normal"</formula>
    </cfRule>
  </conditionalFormatting>
  <conditionalFormatting sqref="K1:L1000">
    <cfRule type="cellIs" dxfId="17" priority="2" operator="equal">
      <formula>"Fire"</formula>
    </cfRule>
  </conditionalFormatting>
  <conditionalFormatting sqref="K1:L1000">
    <cfRule type="cellIs" dxfId="16" priority="3" operator="equal">
      <formula>"Fighting"</formula>
    </cfRule>
  </conditionalFormatting>
  <conditionalFormatting sqref="K1:L1000">
    <cfRule type="cellIs" dxfId="15" priority="4" operator="equal">
      <formula>"Water"</formula>
    </cfRule>
  </conditionalFormatting>
  <conditionalFormatting sqref="K1:L1000">
    <cfRule type="cellIs" dxfId="14" priority="5" operator="equal">
      <formula>"Flying"</formula>
    </cfRule>
  </conditionalFormatting>
  <conditionalFormatting sqref="K1:L1000">
    <cfRule type="cellIs" dxfId="13" priority="6" operator="equal">
      <formula>"Grass"</formula>
    </cfRule>
  </conditionalFormatting>
  <conditionalFormatting sqref="K1:L1000">
    <cfRule type="cellIs" dxfId="12" priority="7" operator="equal">
      <formula>"Poison"</formula>
    </cfRule>
  </conditionalFormatting>
  <conditionalFormatting sqref="K1:L1000">
    <cfRule type="cellIs" dxfId="11" priority="8" operator="equal">
      <formula>"Electric"</formula>
    </cfRule>
  </conditionalFormatting>
  <conditionalFormatting sqref="K1:L1000">
    <cfRule type="cellIs" dxfId="10" priority="9" operator="equal">
      <formula>"Ground"</formula>
    </cfRule>
  </conditionalFormatting>
  <conditionalFormatting sqref="K1:L1000">
    <cfRule type="cellIs" dxfId="9" priority="10" operator="equal">
      <formula>"Psychic"</formula>
    </cfRule>
  </conditionalFormatting>
  <conditionalFormatting sqref="K1:L1000">
    <cfRule type="cellIs" dxfId="8" priority="11" operator="equal">
      <formula>"Rock"</formula>
    </cfRule>
  </conditionalFormatting>
  <conditionalFormatting sqref="K1:L1000">
    <cfRule type="cellIs" dxfId="7" priority="12" operator="equal">
      <formula>"Ice"</formula>
    </cfRule>
  </conditionalFormatting>
  <conditionalFormatting sqref="K1:L1000">
    <cfRule type="cellIs" dxfId="6" priority="13" operator="equal">
      <formula>"Bug"</formula>
    </cfRule>
  </conditionalFormatting>
  <conditionalFormatting sqref="K1:L1000">
    <cfRule type="cellIs" dxfId="5" priority="14" operator="equal">
      <formula>"Dragon"</formula>
    </cfRule>
  </conditionalFormatting>
  <conditionalFormatting sqref="K1:L1000">
    <cfRule type="cellIs" dxfId="4" priority="15" operator="equal">
      <formula>"Ghost"</formula>
    </cfRule>
  </conditionalFormatting>
  <conditionalFormatting sqref="K1:L1000">
    <cfRule type="cellIs" dxfId="3" priority="16" operator="equal">
      <formula>"Dark"</formula>
    </cfRule>
  </conditionalFormatting>
  <conditionalFormatting sqref="K1:L1000">
    <cfRule type="cellIs" dxfId="2" priority="17" operator="equal">
      <formula>"Steel"</formula>
    </cfRule>
  </conditionalFormatting>
  <conditionalFormatting sqref="K1:L1000">
    <cfRule type="cellIs" dxfId="1" priority="18" operator="equal">
      <formula>"Fairy"</formula>
    </cfRule>
  </conditionalFormatting>
  <conditionalFormatting sqref="K1:L1000">
    <cfRule type="cellIs" dxfId="0" priority="19" operator="equal">
      <formula>"???"</formula>
    </cfRule>
  </conditionalFormatting>
  <conditionalFormatting sqref="B3:B189 D3:D1000 C4:C189 E4:O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100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100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100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1000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100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1000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Lukas Pribe</dc:creator>
  <cp:keywords/>
  <dc:description/>
  <cp:lastModifiedBy/>
  <cp:revision/>
  <dcterms:created xsi:type="dcterms:W3CDTF">2025-04-07T12:06:34Z</dcterms:created>
  <dcterms:modified xsi:type="dcterms:W3CDTF">2025-04-08T18:54:20Z</dcterms:modified>
  <cp:category/>
  <cp:contentStatus/>
</cp:coreProperties>
</file>